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updateLinks="never"/>
  <mc:AlternateContent xmlns:mc="http://schemas.openxmlformats.org/markup-compatibility/2006">
    <mc:Choice Requires="x15">
      <x15ac:absPath xmlns:x15ac="http://schemas.microsoft.com/office/spreadsheetml/2010/11/ac" url="\\lkeadmnas\e-team\HW\Department\RTD\Regulatory and Certification\Project\M21 Projects\Carnoustie_FDB33\Regulatory schedule\"/>
    </mc:Choice>
  </mc:AlternateContent>
  <bookViews>
    <workbookView xWindow="10550" yWindow="1370" windowWidth="17450" windowHeight="8570" tabRatio="780" activeTab="4"/>
  </bookViews>
  <sheets>
    <sheet name="Release version" sheetId="17" r:id="rId1"/>
    <sheet name="Post-RTS" sheetId="21" r:id="rId2"/>
    <sheet name="Combine Schedule" sheetId="13" r:id="rId3"/>
    <sheet name="S&amp;G&amp;E Schedu_DVT2 Start" sheetId="24" r:id="rId4"/>
    <sheet name="RF Schedule DVT2" sheetId="27" r:id="rId5"/>
    <sheet name="Compare" sheetId="25" r:id="rId6"/>
    <sheet name="S&amp;G&amp;E_DVT1_Schedule" sheetId="2" state="hidden" r:id="rId7"/>
    <sheet name="RF Schedule DVT1" sheetId="22" state="hidden" r:id="rId8"/>
    <sheet name="Post-RTS (DVT1)" sheetId="26" state="hidden" r:id="rId9"/>
  </sheets>
  <externalReferences>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s>
  <definedNames>
    <definedName name="\a" localSheetId="8">'[1]FA-LISTING'!#REF!</definedName>
    <definedName name="\a" localSheetId="4">'[1]FA-LISTING'!#REF!</definedName>
    <definedName name="\a" localSheetId="3">'[1]FA-LISTING'!#REF!</definedName>
    <definedName name="\a">'[1]FA-LISTING'!#REF!</definedName>
    <definedName name="\e" localSheetId="8">#REF!</definedName>
    <definedName name="\e" localSheetId="4">#REF!</definedName>
    <definedName name="\e" localSheetId="3">#REF!</definedName>
    <definedName name="\e">#REF!</definedName>
    <definedName name="\f" localSheetId="8">#REF!</definedName>
    <definedName name="\f" localSheetId="4">#REF!</definedName>
    <definedName name="\f" localSheetId="3">#REF!</definedName>
    <definedName name="\f">#REF!</definedName>
    <definedName name="\g" localSheetId="8">#REF!</definedName>
    <definedName name="\g" localSheetId="4">#REF!</definedName>
    <definedName name="\g" localSheetId="3">#REF!</definedName>
    <definedName name="\g">#REF!</definedName>
    <definedName name="\h" localSheetId="8">#REF!</definedName>
    <definedName name="\h" localSheetId="4">#REF!</definedName>
    <definedName name="\h" localSheetId="3">#REF!</definedName>
    <definedName name="\h">#REF!</definedName>
    <definedName name="\i" localSheetId="8">#REF!</definedName>
    <definedName name="\i" localSheetId="4">#REF!</definedName>
    <definedName name="\i" localSheetId="3">#REF!</definedName>
    <definedName name="\i">#REF!</definedName>
    <definedName name="\j" localSheetId="8">#REF!</definedName>
    <definedName name="\j" localSheetId="4">#REF!</definedName>
    <definedName name="\j" localSheetId="3">#REF!</definedName>
    <definedName name="\j">#REF!</definedName>
    <definedName name="\k" localSheetId="8">#REF!</definedName>
    <definedName name="\k" localSheetId="4">#REF!</definedName>
    <definedName name="\k" localSheetId="3">#REF!</definedName>
    <definedName name="\k">#REF!</definedName>
    <definedName name="\l" localSheetId="8">#REF!</definedName>
    <definedName name="\l" localSheetId="4">#REF!</definedName>
    <definedName name="\l" localSheetId="3">#REF!</definedName>
    <definedName name="\l">#REF!</definedName>
    <definedName name="\m" localSheetId="8">#REF!</definedName>
    <definedName name="\m" localSheetId="4">#REF!</definedName>
    <definedName name="\m" localSheetId="3">#REF!</definedName>
    <definedName name="\m">#REF!</definedName>
    <definedName name="\n" localSheetId="8">#REF!</definedName>
    <definedName name="\n" localSheetId="4">#REF!</definedName>
    <definedName name="\n" localSheetId="3">#REF!</definedName>
    <definedName name="\n">#REF!</definedName>
    <definedName name="\o" localSheetId="8">#REF!</definedName>
    <definedName name="\o" localSheetId="4">#REF!</definedName>
    <definedName name="\o" localSheetId="3">#REF!</definedName>
    <definedName name="\o">#REF!</definedName>
    <definedName name="\p" localSheetId="8">'[1]FA-LISTING'!#REF!</definedName>
    <definedName name="\p" localSheetId="4">'[1]FA-LISTING'!#REF!</definedName>
    <definedName name="\p" localSheetId="3">'[1]FA-LISTING'!#REF!</definedName>
    <definedName name="\p">'[1]FA-LISTING'!#REF!</definedName>
    <definedName name="\q" localSheetId="8">#REF!</definedName>
    <definedName name="\q" localSheetId="4">#REF!</definedName>
    <definedName name="\q" localSheetId="3">#REF!</definedName>
    <definedName name="\q">#REF!</definedName>
    <definedName name="\r" localSheetId="8">#REF!</definedName>
    <definedName name="\r" localSheetId="4">#REF!</definedName>
    <definedName name="\r" localSheetId="3">#REF!</definedName>
    <definedName name="\r">#REF!</definedName>
    <definedName name="\s" localSheetId="8">#REF!</definedName>
    <definedName name="\s" localSheetId="4">#REF!</definedName>
    <definedName name="\s" localSheetId="3">#REF!</definedName>
    <definedName name="\s">#REF!</definedName>
    <definedName name="\t" localSheetId="8">#REF!</definedName>
    <definedName name="\t" localSheetId="4">#REF!</definedName>
    <definedName name="\t" localSheetId="3">#REF!</definedName>
    <definedName name="\t">#REF!</definedName>
    <definedName name="\u" localSheetId="8">#REF!</definedName>
    <definedName name="\u" localSheetId="4">#REF!</definedName>
    <definedName name="\u" localSheetId="3">#REF!</definedName>
    <definedName name="\u">#REF!</definedName>
    <definedName name="\v" localSheetId="8">#REF!</definedName>
    <definedName name="\v" localSheetId="4">#REF!</definedName>
    <definedName name="\v" localSheetId="3">#REF!</definedName>
    <definedName name="\v">#REF!</definedName>
    <definedName name="\w" localSheetId="8">#REF!</definedName>
    <definedName name="\w" localSheetId="4">#REF!</definedName>
    <definedName name="\w" localSheetId="3">#REF!</definedName>
    <definedName name="\w">#REF!</definedName>
    <definedName name="\x" localSheetId="8">#REF!</definedName>
    <definedName name="\x" localSheetId="4">#REF!</definedName>
    <definedName name="\x" localSheetId="3">#REF!</definedName>
    <definedName name="\x">#REF!</definedName>
    <definedName name="\x1" localSheetId="8">#REF!</definedName>
    <definedName name="\x1" localSheetId="4">#REF!</definedName>
    <definedName name="\x1" localSheetId="3">#REF!</definedName>
    <definedName name="\x1">#REF!</definedName>
    <definedName name="\y" localSheetId="8">#REF!</definedName>
    <definedName name="\y" localSheetId="4">#REF!</definedName>
    <definedName name="\y" localSheetId="3">#REF!</definedName>
    <definedName name="\y">#REF!</definedName>
    <definedName name="\z" localSheetId="8">#REF!</definedName>
    <definedName name="\z" localSheetId="4">#REF!</definedName>
    <definedName name="\z" localSheetId="3">#REF!</definedName>
    <definedName name="\z">#REF!</definedName>
    <definedName name="__123Graph_ABAL" localSheetId="8" hidden="1">#REF!</definedName>
    <definedName name="__123Graph_ABAL" localSheetId="4" hidden="1">#REF!</definedName>
    <definedName name="__123Graph_ABAL" localSheetId="3" hidden="1">#REF!</definedName>
    <definedName name="__123Graph_ABAL" hidden="1">#REF!</definedName>
    <definedName name="__123Graph_LBL_ABAL" localSheetId="8" hidden="1">#REF!</definedName>
    <definedName name="__123Graph_LBL_ABAL" localSheetId="4" hidden="1">#REF!</definedName>
    <definedName name="__123Graph_LBL_ABAL" localSheetId="3" hidden="1">#REF!</definedName>
    <definedName name="__123Graph_LBL_ABAL" hidden="1">#REF!</definedName>
    <definedName name="__123Graph_XBAL" localSheetId="8" hidden="1">#REF!</definedName>
    <definedName name="__123Graph_XBAL" localSheetId="4" hidden="1">#REF!</definedName>
    <definedName name="__123Graph_XBAL" localSheetId="3" hidden="1">#REF!</definedName>
    <definedName name="__123Graph_XBAL" hidden="1">#REF!</definedName>
    <definedName name="__dda2" localSheetId="8">'[2]#REF'!#REF!</definedName>
    <definedName name="__dda2" localSheetId="4">'[2]#REF'!#REF!</definedName>
    <definedName name="__dda2" localSheetId="3">'[2]#REF'!#REF!</definedName>
    <definedName name="__dda2">'[2]#REF'!#REF!</definedName>
    <definedName name="__dos2" localSheetId="8">'[2]#REF'!#REF!</definedName>
    <definedName name="__dos2" localSheetId="4">'[2]#REF'!#REF!</definedName>
    <definedName name="__dos2" localSheetId="3">'[2]#REF'!#REF!</definedName>
    <definedName name="__dos2">'[2]#REF'!#REF!</definedName>
    <definedName name="__EMS753" localSheetId="8">#REF!</definedName>
    <definedName name="__EMS753" localSheetId="4">#REF!</definedName>
    <definedName name="__EMS753" localSheetId="3">#REF!</definedName>
    <definedName name="__EMS753">#REF!</definedName>
    <definedName name="__IntlFixup">TRUE</definedName>
    <definedName name="__SYS210" localSheetId="8">'[2]#REF'!#REF!</definedName>
    <definedName name="__SYS210" localSheetId="4">'[2]#REF'!#REF!</definedName>
    <definedName name="__SYS210" localSheetId="3">'[2]#REF'!#REF!</definedName>
    <definedName name="__SYS210">'[2]#REF'!#REF!</definedName>
    <definedName name="__sys2102" localSheetId="8">'[2]#REF'!#REF!</definedName>
    <definedName name="__sys2102" localSheetId="4">'[2]#REF'!#REF!</definedName>
    <definedName name="__sys2102" localSheetId="3">'[2]#REF'!#REF!</definedName>
    <definedName name="__sys2102">'[2]#REF'!#REF!</definedName>
    <definedName name="__SYS310" localSheetId="8">'[2]#REF'!#REF!</definedName>
    <definedName name="__SYS310" localSheetId="4">'[2]#REF'!#REF!</definedName>
    <definedName name="__SYS310" localSheetId="3">'[2]#REF'!#REF!</definedName>
    <definedName name="__SYS310">'[2]#REF'!#REF!</definedName>
    <definedName name="__SYS325" localSheetId="8">'[2]#REF'!#REF!</definedName>
    <definedName name="__SYS325" localSheetId="4">'[2]#REF'!#REF!</definedName>
    <definedName name="__SYS325" localSheetId="3">'[2]#REF'!#REF!</definedName>
    <definedName name="__SYS325">'[2]#REF'!#REF!</definedName>
    <definedName name="_0C" localSheetId="8">#REF!</definedName>
    <definedName name="_0C" localSheetId="4">#REF!</definedName>
    <definedName name="_0C" localSheetId="3">#REF!</definedName>
    <definedName name="_0C">#REF!</definedName>
    <definedName name="_0J" localSheetId="8">#REF!</definedName>
    <definedName name="_0J" localSheetId="4">#REF!</definedName>
    <definedName name="_0J" localSheetId="3">#REF!</definedName>
    <definedName name="_0J">#REF!</definedName>
    <definedName name="_10S" localSheetId="8">#REF!</definedName>
    <definedName name="_10S" localSheetId="4">#REF!</definedName>
    <definedName name="_10S" localSheetId="3">#REF!</definedName>
    <definedName name="_10S">#REF!</definedName>
    <definedName name="_11S" localSheetId="8">#REF!</definedName>
    <definedName name="_11S" localSheetId="4">#REF!</definedName>
    <definedName name="_11S" localSheetId="3">#REF!</definedName>
    <definedName name="_11S">#REF!</definedName>
    <definedName name="_12S" localSheetId="8">#REF!</definedName>
    <definedName name="_12S" localSheetId="4">#REF!</definedName>
    <definedName name="_12S" localSheetId="3">#REF!</definedName>
    <definedName name="_12S">#REF!</definedName>
    <definedName name="_13S" localSheetId="8">#REF!</definedName>
    <definedName name="_13S" localSheetId="4">#REF!</definedName>
    <definedName name="_13S" localSheetId="3">#REF!</definedName>
    <definedName name="_13S">#REF!</definedName>
    <definedName name="_14S" localSheetId="8">#REF!</definedName>
    <definedName name="_14S" localSheetId="4">#REF!</definedName>
    <definedName name="_14S" localSheetId="3">#REF!</definedName>
    <definedName name="_14S">#REF!</definedName>
    <definedName name="_15S" localSheetId="8">#REF!</definedName>
    <definedName name="_15S" localSheetId="4">#REF!</definedName>
    <definedName name="_15S" localSheetId="3">#REF!</definedName>
    <definedName name="_15S">#REF!</definedName>
    <definedName name="_1C" localSheetId="8">#REF!</definedName>
    <definedName name="_1C" localSheetId="4">#REF!</definedName>
    <definedName name="_1C" localSheetId="3">#REF!</definedName>
    <definedName name="_1C">#REF!</definedName>
    <definedName name="_1E" localSheetId="8">#REF!</definedName>
    <definedName name="_1E" localSheetId="4">#REF!</definedName>
    <definedName name="_1E" localSheetId="3">#REF!</definedName>
    <definedName name="_1E">#REF!</definedName>
    <definedName name="_1H" localSheetId="8">#REF!</definedName>
    <definedName name="_1H" localSheetId="4">#REF!</definedName>
    <definedName name="_1H" localSheetId="3">#REF!</definedName>
    <definedName name="_1H">#REF!</definedName>
    <definedName name="_1M" localSheetId="8">#REF!</definedName>
    <definedName name="_1M" localSheetId="4">#REF!</definedName>
    <definedName name="_1M" localSheetId="3">#REF!</definedName>
    <definedName name="_1M">#REF!</definedName>
    <definedName name="_1S" localSheetId="8">#REF!</definedName>
    <definedName name="_1S" localSheetId="4">#REF!</definedName>
    <definedName name="_1S" localSheetId="3">#REF!</definedName>
    <definedName name="_1S">#REF!</definedName>
    <definedName name="_2C" localSheetId="8">#REF!</definedName>
    <definedName name="_2C" localSheetId="4">#REF!</definedName>
    <definedName name="_2C" localSheetId="3">#REF!</definedName>
    <definedName name="_2C">#REF!</definedName>
    <definedName name="_2H" localSheetId="8">#REF!</definedName>
    <definedName name="_2H" localSheetId="4">#REF!</definedName>
    <definedName name="_2H" localSheetId="3">#REF!</definedName>
    <definedName name="_2H">#REF!</definedName>
    <definedName name="_2J" localSheetId="8">#REF!</definedName>
    <definedName name="_2J" localSheetId="4">#REF!</definedName>
    <definedName name="_2J" localSheetId="3">#REF!</definedName>
    <definedName name="_2J">#REF!</definedName>
    <definedName name="_2M" localSheetId="8">#REF!</definedName>
    <definedName name="_2M" localSheetId="4">#REF!</definedName>
    <definedName name="_2M" localSheetId="3">#REF!</definedName>
    <definedName name="_2M">#REF!</definedName>
    <definedName name="_2S" localSheetId="8">#REF!</definedName>
    <definedName name="_2S" localSheetId="4">#REF!</definedName>
    <definedName name="_2S" localSheetId="3">#REF!</definedName>
    <definedName name="_2S">#REF!</definedName>
    <definedName name="_3C" localSheetId="8">#REF!</definedName>
    <definedName name="_3C" localSheetId="4">#REF!</definedName>
    <definedName name="_3C" localSheetId="3">#REF!</definedName>
    <definedName name="_3C">#REF!</definedName>
    <definedName name="_3H" localSheetId="8">#REF!</definedName>
    <definedName name="_3H" localSheetId="4">#REF!</definedName>
    <definedName name="_3H" localSheetId="3">#REF!</definedName>
    <definedName name="_3H">#REF!</definedName>
    <definedName name="_3J" localSheetId="8">#REF!</definedName>
    <definedName name="_3J" localSheetId="4">#REF!</definedName>
    <definedName name="_3J" localSheetId="3">#REF!</definedName>
    <definedName name="_3J">#REF!</definedName>
    <definedName name="_3M" localSheetId="8">#REF!</definedName>
    <definedName name="_3M" localSheetId="4">#REF!</definedName>
    <definedName name="_3M" localSheetId="3">#REF!</definedName>
    <definedName name="_3M">#REF!</definedName>
    <definedName name="_3S" localSheetId="8">#REF!</definedName>
    <definedName name="_3S" localSheetId="4">#REF!</definedName>
    <definedName name="_3S" localSheetId="3">#REF!</definedName>
    <definedName name="_3S">#REF!</definedName>
    <definedName name="_4C_1" localSheetId="8">#REF!</definedName>
    <definedName name="_4C_1" localSheetId="4">#REF!</definedName>
    <definedName name="_4C_1" localSheetId="3">#REF!</definedName>
    <definedName name="_4C_1">#REF!</definedName>
    <definedName name="_4C_2" localSheetId="8">#REF!</definedName>
    <definedName name="_4C_2" localSheetId="4">#REF!</definedName>
    <definedName name="_4C_2" localSheetId="3">#REF!</definedName>
    <definedName name="_4C_2">#REF!</definedName>
    <definedName name="_4C_3" localSheetId="8">#REF!</definedName>
    <definedName name="_4C_3" localSheetId="4">#REF!</definedName>
    <definedName name="_4C_3" localSheetId="3">#REF!</definedName>
    <definedName name="_4C_3">#REF!</definedName>
    <definedName name="_4J" localSheetId="8">#REF!</definedName>
    <definedName name="_4J" localSheetId="4">#REF!</definedName>
    <definedName name="_4J" localSheetId="3">#REF!</definedName>
    <definedName name="_4J">#REF!</definedName>
    <definedName name="_4M" localSheetId="8">#REF!</definedName>
    <definedName name="_4M" localSheetId="4">#REF!</definedName>
    <definedName name="_4M" localSheetId="3">#REF!</definedName>
    <definedName name="_4M">#REF!</definedName>
    <definedName name="_4S" localSheetId="8">#REF!</definedName>
    <definedName name="_4S" localSheetId="4">#REF!</definedName>
    <definedName name="_4S" localSheetId="3">#REF!</definedName>
    <definedName name="_4S">#REF!</definedName>
    <definedName name="_5C" localSheetId="8">#REF!</definedName>
    <definedName name="_5C" localSheetId="4">#REF!</definedName>
    <definedName name="_5C" localSheetId="3">#REF!</definedName>
    <definedName name="_5C">#REF!</definedName>
    <definedName name="_5J" localSheetId="8">#REF!</definedName>
    <definedName name="_5J" localSheetId="4">#REF!</definedName>
    <definedName name="_5J" localSheetId="3">#REF!</definedName>
    <definedName name="_5J">#REF!</definedName>
    <definedName name="_5S" localSheetId="8">#REF!</definedName>
    <definedName name="_5S" localSheetId="4">#REF!</definedName>
    <definedName name="_5S" localSheetId="3">#REF!</definedName>
    <definedName name="_5S">#REF!</definedName>
    <definedName name="_6C" localSheetId="8">#REF!</definedName>
    <definedName name="_6C" localSheetId="4">#REF!</definedName>
    <definedName name="_6C" localSheetId="3">#REF!</definedName>
    <definedName name="_6C">#REF!</definedName>
    <definedName name="_6S" localSheetId="8">#REF!</definedName>
    <definedName name="_6S" localSheetId="4">#REF!</definedName>
    <definedName name="_6S" localSheetId="3">#REF!</definedName>
    <definedName name="_6S">#REF!</definedName>
    <definedName name="_7S" localSheetId="8">#REF!</definedName>
    <definedName name="_7S" localSheetId="4">#REF!</definedName>
    <definedName name="_7S" localSheetId="3">#REF!</definedName>
    <definedName name="_7S">#REF!</definedName>
    <definedName name="_8S" localSheetId="8">#REF!</definedName>
    <definedName name="_8S" localSheetId="4">#REF!</definedName>
    <definedName name="_8S" localSheetId="3">#REF!</definedName>
    <definedName name="_8S">#REF!</definedName>
    <definedName name="_9S" localSheetId="8">#REF!</definedName>
    <definedName name="_9S" localSheetId="4">#REF!</definedName>
    <definedName name="_9S" localSheetId="3">#REF!</definedName>
    <definedName name="_9S">#REF!</definedName>
    <definedName name="_a" localSheetId="8">'[1]FA-LISTING'!#REF!</definedName>
    <definedName name="_a" localSheetId="4">'[1]FA-LISTING'!#REF!</definedName>
    <definedName name="_a" localSheetId="3">'[1]FA-LISTING'!#REF!</definedName>
    <definedName name="_a">'[1]FA-LISTING'!#REF!</definedName>
    <definedName name="_AFQ34" localSheetId="8">#REF!</definedName>
    <definedName name="_AFQ34" localSheetId="4">#REF!</definedName>
    <definedName name="_AFQ34" localSheetId="3">#REF!</definedName>
    <definedName name="_AFQ34">#REF!</definedName>
    <definedName name="_dda2" localSheetId="8">'[2]#REF'!#REF!</definedName>
    <definedName name="_dda2" localSheetId="4">'[2]#REF'!#REF!</definedName>
    <definedName name="_dda2" localSheetId="3">'[2]#REF'!#REF!</definedName>
    <definedName name="_dda2">'[2]#REF'!#REF!</definedName>
    <definedName name="_dos2" localSheetId="8">'[2]#REF'!#REF!</definedName>
    <definedName name="_dos2" localSheetId="4">'[2]#REF'!#REF!</definedName>
    <definedName name="_dos2" localSheetId="3">'[2]#REF'!#REF!</definedName>
    <definedName name="_dos2">'[2]#REF'!#REF!</definedName>
    <definedName name="_EMS753" localSheetId="8">#REF!</definedName>
    <definedName name="_EMS753" localSheetId="4">#REF!</definedName>
    <definedName name="_EMS753" localSheetId="3">#REF!</definedName>
    <definedName name="_EMS753">#REF!</definedName>
    <definedName name="_Fill" localSheetId="8" hidden="1">#REF!</definedName>
    <definedName name="_Fill" localSheetId="4" hidden="1">#REF!</definedName>
    <definedName name="_Fill" localSheetId="3" hidden="1">#REF!</definedName>
    <definedName name="_Fill" hidden="1">#REF!</definedName>
    <definedName name="_xlnm._FilterDatabase" localSheetId="2" hidden="1">'Combine Schedule'!$B$14:$Q$118</definedName>
    <definedName name="_xlnm._FilterDatabase" localSheetId="1" hidden="1">'Post-RTS'!$C$2:$K$25</definedName>
    <definedName name="_xlnm._FilterDatabase" localSheetId="8" hidden="1">'Post-RTS (DVT1)'!$C$2:$J$26</definedName>
    <definedName name="_xlnm._FilterDatabase" localSheetId="3" hidden="1">'S&amp;G&amp;E Schedu_DVT2 Start'!$B$24:$H$83</definedName>
    <definedName name="_xlnm._FilterDatabase" localSheetId="6" hidden="1">'S&amp;G&amp;E_DVT1_Schedule'!$B$24:$H$82</definedName>
    <definedName name="_Key1" localSheetId="8" hidden="1">#REF!</definedName>
    <definedName name="_Key1" localSheetId="4" hidden="1">#REF!</definedName>
    <definedName name="_Key1" localSheetId="3" hidden="1">#REF!</definedName>
    <definedName name="_Key1" hidden="1">#REF!</definedName>
    <definedName name="_Key2" localSheetId="8" hidden="1">#REF!</definedName>
    <definedName name="_Key2" localSheetId="4" hidden="1">#REF!</definedName>
    <definedName name="_Key2" localSheetId="3" hidden="1">#REF!</definedName>
    <definedName name="_Key2" hidden="1">#REF!</definedName>
    <definedName name="_Order1">255</definedName>
    <definedName name="_Order2">0</definedName>
    <definedName name="_p" localSheetId="8">'[1]FA-LISTING'!#REF!</definedName>
    <definedName name="_p" localSheetId="4">'[1]FA-LISTING'!#REF!</definedName>
    <definedName name="_p" localSheetId="3">'[1]FA-LISTING'!#REF!</definedName>
    <definedName name="_p">'[1]FA-LISTING'!#REF!</definedName>
    <definedName name="_RH6" localSheetId="8">#REF!</definedName>
    <definedName name="_RH6" localSheetId="4">#REF!</definedName>
    <definedName name="_RH6" localSheetId="3">#REF!</definedName>
    <definedName name="_RH6">#REF!</definedName>
    <definedName name="_Sort" localSheetId="8" hidden="1">#REF!</definedName>
    <definedName name="_Sort" localSheetId="4" hidden="1">#REF!</definedName>
    <definedName name="_Sort" localSheetId="3" hidden="1">#REF!</definedName>
    <definedName name="_Sort" hidden="1">#REF!</definedName>
    <definedName name="_SYS210" localSheetId="8">'[2]#REF'!#REF!</definedName>
    <definedName name="_SYS210" localSheetId="4">'[2]#REF'!#REF!</definedName>
    <definedName name="_SYS210" localSheetId="3">'[2]#REF'!#REF!</definedName>
    <definedName name="_SYS210">'[2]#REF'!#REF!</definedName>
    <definedName name="_sys2102" localSheetId="8">'[2]#REF'!#REF!</definedName>
    <definedName name="_sys2102" localSheetId="4">'[2]#REF'!#REF!</definedName>
    <definedName name="_sys2102" localSheetId="3">'[2]#REF'!#REF!</definedName>
    <definedName name="_sys2102">'[2]#REF'!#REF!</definedName>
    <definedName name="_SYS310" localSheetId="8">'[2]#REF'!#REF!</definedName>
    <definedName name="_SYS310" localSheetId="4">'[2]#REF'!#REF!</definedName>
    <definedName name="_SYS310" localSheetId="3">'[2]#REF'!#REF!</definedName>
    <definedName name="_SYS310">'[2]#REF'!#REF!</definedName>
    <definedName name="_SYS325" localSheetId="8">'[2]#REF'!#REF!</definedName>
    <definedName name="_SYS325" localSheetId="4">'[2]#REF'!#REF!</definedName>
    <definedName name="_SYS325" localSheetId="3">'[2]#REF'!#REF!</definedName>
    <definedName name="_SYS325">'[2]#REF'!#REF!</definedName>
    <definedName name="_W5" localSheetId="8">#REF!</definedName>
    <definedName name="_W5" localSheetId="4">#REF!</definedName>
    <definedName name="_W5" localSheetId="3">#REF!</definedName>
    <definedName name="_W5">#REF!</definedName>
    <definedName name="_WTY4" localSheetId="8">#REF!</definedName>
    <definedName name="_WTY4" localSheetId="4">#REF!</definedName>
    <definedName name="_WTY4" localSheetId="3">#REF!</definedName>
    <definedName name="_WTY4">#REF!</definedName>
    <definedName name="a" localSheetId="7">[3]ISRDATA!$M$1</definedName>
    <definedName name="a" localSheetId="4">[3]ISRDATA!$M$1</definedName>
    <definedName name="a">[4]ISRDATA!$M$1</definedName>
    <definedName name="aa" localSheetId="8">'[1]FA-LISTING'!#REF!</definedName>
    <definedName name="aa" localSheetId="4">'[1]FA-LISTING'!#REF!</definedName>
    <definedName name="aa" localSheetId="3">'[1]FA-LISTING'!#REF!</definedName>
    <definedName name="aa">'[1]FA-LISTING'!#REF!</definedName>
    <definedName name="actDurations" localSheetId="8">#REF!</definedName>
    <definedName name="actDurations" localSheetId="4">#REF!</definedName>
    <definedName name="actDurations" localSheetId="3">#REF!</definedName>
    <definedName name="actDurations">#REF!</definedName>
    <definedName name="activityList" localSheetId="8">#REF!</definedName>
    <definedName name="activityList" localSheetId="4">#REF!</definedName>
    <definedName name="activityList" localSheetId="3">#REF!</definedName>
    <definedName name="activityList">#REF!</definedName>
    <definedName name="actStartDates" localSheetId="8">#REF!</definedName>
    <definedName name="actStartDates" localSheetId="4">#REF!</definedName>
    <definedName name="actStartDates" localSheetId="3">#REF!</definedName>
    <definedName name="actStartDates">#REF!</definedName>
    <definedName name="adfs" localSheetId="8">#REF!</definedName>
    <definedName name="adfs" localSheetId="4">#REF!</definedName>
    <definedName name="adfs" localSheetId="3">#REF!</definedName>
    <definedName name="adfs">#REF!</definedName>
    <definedName name="AFDS" localSheetId="8">'[1]FA-LISTING'!#REF!</definedName>
    <definedName name="AFDS" localSheetId="4">'[1]FA-LISTING'!#REF!</definedName>
    <definedName name="AFDS" localSheetId="3">'[1]FA-LISTING'!#REF!</definedName>
    <definedName name="AFDS">'[1]FA-LISTING'!#REF!</definedName>
    <definedName name="ALL" localSheetId="8">#REF!</definedName>
    <definedName name="ALL" localSheetId="4">#REF!</definedName>
    <definedName name="ALL" localSheetId="3">#REF!</definedName>
    <definedName name="ALL">#REF!</definedName>
    <definedName name="ALLOWANCE" localSheetId="8">#REF!</definedName>
    <definedName name="ALLOWANCE" localSheetId="4">#REF!</definedName>
    <definedName name="ALLOWANCE" localSheetId="3">#REF!</definedName>
    <definedName name="ALLOWANCE">#REF!</definedName>
    <definedName name="amberLight">[5]Calculations!$C$5</definedName>
    <definedName name="AMD" localSheetId="8">'[1]FA-LISTING'!#REF!</definedName>
    <definedName name="AMD" localSheetId="4">'[1]FA-LISTING'!#REF!</definedName>
    <definedName name="AMD" localSheetId="3">'[1]FA-LISTING'!#REF!</definedName>
    <definedName name="AMD">'[1]FA-LISTING'!#REF!</definedName>
    <definedName name="AMF" localSheetId="8">#REF!</definedName>
    <definedName name="AMF" localSheetId="4">#REF!</definedName>
    <definedName name="AMF" localSheetId="3">#REF!</definedName>
    <definedName name="AMF">#REF!</definedName>
    <definedName name="AMFBCC" localSheetId="8">#REF!</definedName>
    <definedName name="AMFBCC" localSheetId="4">#REF!</definedName>
    <definedName name="AMFBCC" localSheetId="3">#REF!</definedName>
    <definedName name="AMFBCC">#REF!</definedName>
    <definedName name="AMI_DVT1" localSheetId="8">#REF!</definedName>
    <definedName name="AMI_DVT1" localSheetId="4">#REF!</definedName>
    <definedName name="AMI_DVT1" localSheetId="3">#REF!</definedName>
    <definedName name="AMI_DVT1">#REF!</definedName>
    <definedName name="Annual_volume">'[6]Title Page'!$C$11</definedName>
    <definedName name="APCC" localSheetId="8">#REF!</definedName>
    <definedName name="APCC" localSheetId="4">#REF!</definedName>
    <definedName name="APCC" localSheetId="3">#REF!</definedName>
    <definedName name="APCC">#REF!</definedName>
    <definedName name="AQCWE" localSheetId="8">#REF!</definedName>
    <definedName name="AQCWE" localSheetId="4">#REF!</definedName>
    <definedName name="AQCWE" localSheetId="3">#REF!</definedName>
    <definedName name="AQCWE">#REF!</definedName>
    <definedName name="AREFG" localSheetId="8">#REF!</definedName>
    <definedName name="AREFG" localSheetId="4">#REF!</definedName>
    <definedName name="AREFG" localSheetId="3">#REF!</definedName>
    <definedName name="AREFG">#REF!</definedName>
    <definedName name="ARG" localSheetId="8">#REF!</definedName>
    <definedName name="ARG" localSheetId="4">#REF!</definedName>
    <definedName name="ARG" localSheetId="3">#REF!</definedName>
    <definedName name="ARG">#REF!</definedName>
    <definedName name="ASD" localSheetId="8">#REF!</definedName>
    <definedName name="ASD" localSheetId="4">#REF!</definedName>
    <definedName name="ASD" localSheetId="3">#REF!</definedName>
    <definedName name="ASD">#REF!</definedName>
    <definedName name="ASDGQAERF" localSheetId="8">#REF!</definedName>
    <definedName name="ASDGQAERF" localSheetId="4">#REF!</definedName>
    <definedName name="ASDGQAERF" localSheetId="3">#REF!</definedName>
    <definedName name="ASDGQAERF">#REF!</definedName>
    <definedName name="AssemblyBreakStart" localSheetId="8">#REF!</definedName>
    <definedName name="AssemblyBreakStart" localSheetId="4">#REF!</definedName>
    <definedName name="AssemblyBreakStart" localSheetId="3">#REF!</definedName>
    <definedName name="AssemblyBreakStart">#REF!</definedName>
    <definedName name="Audi" localSheetId="8">'[1]FA-LISTING'!#REF!</definedName>
    <definedName name="Audi" localSheetId="4">'[1]FA-LISTING'!#REF!</definedName>
    <definedName name="Audi" localSheetId="3">'[1]FA-LISTING'!#REF!</definedName>
    <definedName name="Audi">'[1]FA-LISTING'!#REF!</definedName>
    <definedName name="AUSCOM_DVT1" localSheetId="8">#REF!</definedName>
    <definedName name="AUSCOM_DVT1" localSheetId="4">#REF!</definedName>
    <definedName name="AUSCOM_DVT1" localSheetId="3">#REF!</definedName>
    <definedName name="AUSCOM_DVT1">#REF!</definedName>
    <definedName name="Auscom_match" localSheetId="8">#REF!</definedName>
    <definedName name="Auscom_match" localSheetId="4">#REF!</definedName>
    <definedName name="Auscom_match" localSheetId="3">#REF!</definedName>
    <definedName name="Auscom_match">#REF!</definedName>
    <definedName name="Auscom_match2" localSheetId="8">#REF!</definedName>
    <definedName name="Auscom_match2" localSheetId="4">#REF!</definedName>
    <definedName name="Auscom_match2" localSheetId="3">#REF!</definedName>
    <definedName name="Auscom_match2">#REF!</definedName>
    <definedName name="AWERT" localSheetId="8">#REF!</definedName>
    <definedName name="AWERT" localSheetId="4">#REF!</definedName>
    <definedName name="AWERT" localSheetId="3">#REF!</definedName>
    <definedName name="AWERT">#REF!</definedName>
    <definedName name="b" localSheetId="8">'[1]FA-LISTING'!#REF!</definedName>
    <definedName name="b" localSheetId="4">'[1]FA-LISTING'!#REF!</definedName>
    <definedName name="b" localSheetId="3">'[1]FA-LISTING'!#REF!</definedName>
    <definedName name="b">'[1]FA-LISTING'!#REF!</definedName>
    <definedName name="Battery">'[7]Mat Summary'!$B$122:$B$135</definedName>
    <definedName name="BC" localSheetId="8">#REF!</definedName>
    <definedName name="BC" localSheetId="4">#REF!</definedName>
    <definedName name="BC" localSheetId="3">#REF!</definedName>
    <definedName name="BC">#REF!</definedName>
    <definedName name="BE" localSheetId="8">#REF!</definedName>
    <definedName name="BE" localSheetId="4">#REF!</definedName>
    <definedName name="BE" localSheetId="3">#REF!</definedName>
    <definedName name="BE">#REF!</definedName>
    <definedName name="Benefits_covered" localSheetId="8">#REF!</definedName>
    <definedName name="Benefits_covered" localSheetId="4">#REF!</definedName>
    <definedName name="Benefits_covered" localSheetId="3">#REF!</definedName>
    <definedName name="Benefits_covered">#REF!</definedName>
    <definedName name="BGSXFD" localSheetId="8">#REF!</definedName>
    <definedName name="BGSXFD" localSheetId="4">#REF!</definedName>
    <definedName name="BGSXFD" localSheetId="3">#REF!</definedName>
    <definedName name="BGSXFD">#REF!</definedName>
    <definedName name="bh" localSheetId="8">#REF!</definedName>
    <definedName name="bh" localSheetId="4">#REF!</definedName>
    <definedName name="bh" localSheetId="3">#REF!</definedName>
    <definedName name="bh">#REF!</definedName>
    <definedName name="bhk" localSheetId="8">#REF!</definedName>
    <definedName name="bhk" localSheetId="4">#REF!</definedName>
    <definedName name="bhk" localSheetId="3">#REF!</definedName>
    <definedName name="bhk">#REF!</definedName>
    <definedName name="BIGPRINT" localSheetId="8">#REF!</definedName>
    <definedName name="BIGPRINT" localSheetId="4">#REF!</definedName>
    <definedName name="BIGPRINT" localSheetId="3">#REF!</definedName>
    <definedName name="BIGPRINT">#REF!</definedName>
    <definedName name="BIOS_DVT1" localSheetId="8">#REF!</definedName>
    <definedName name="BIOS_DVT1" localSheetId="4">#REF!</definedName>
    <definedName name="BIOS_DVT1" localSheetId="3">#REF!</definedName>
    <definedName name="BIOS_DVT1">#REF!</definedName>
    <definedName name="BLANK" localSheetId="8">#REF!</definedName>
    <definedName name="BLANK" localSheetId="4">#REF!</definedName>
    <definedName name="BLANK" localSheetId="3">#REF!</definedName>
    <definedName name="BLANK">#REF!</definedName>
    <definedName name="BLDG" localSheetId="8">'[1]FA-LISTING'!#REF!</definedName>
    <definedName name="BLDG" localSheetId="4">'[1]FA-LISTING'!#REF!</definedName>
    <definedName name="BLDG" localSheetId="3">'[1]FA-LISTING'!#REF!</definedName>
    <definedName name="BLDG">'[1]FA-LISTING'!#REF!</definedName>
    <definedName name="BLDGIMP" localSheetId="8">'[1]FA-LISTING'!#REF!</definedName>
    <definedName name="BLDGIMP" localSheetId="4">'[1]FA-LISTING'!#REF!</definedName>
    <definedName name="BLDGIMP" localSheetId="3">'[1]FA-LISTING'!#REF!</definedName>
    <definedName name="BLDGIMP">'[1]FA-LISTING'!#REF!</definedName>
    <definedName name="BLDGREV" localSheetId="8">'[1]FA-LISTING'!#REF!</definedName>
    <definedName name="BLDGREV" localSheetId="4">'[1]FA-LISTING'!#REF!</definedName>
    <definedName name="BLDGREV" localSheetId="3">'[1]FA-LISTING'!#REF!</definedName>
    <definedName name="BLDGREV">'[1]FA-LISTING'!#REF!</definedName>
    <definedName name="BLLIST" localSheetId="8">#REF!</definedName>
    <definedName name="BLLIST" localSheetId="4">#REF!</definedName>
    <definedName name="BLLIST" localSheetId="3">#REF!</definedName>
    <definedName name="BLLIST">#REF!</definedName>
    <definedName name="BlockSize">'[8]Instruction Sheet'!$F$22</definedName>
    <definedName name="BOARDS">'[7]Mat Summary'!$B$6:$B$11</definedName>
    <definedName name="bom_cost" localSheetId="8">#REF!</definedName>
    <definedName name="bom_cost" localSheetId="4">#REF!</definedName>
    <definedName name="bom_cost" localSheetId="3">#REF!</definedName>
    <definedName name="bom_cost">#REF!</definedName>
    <definedName name="BuiltIn_AutoFilter___10" localSheetId="8">#REF!</definedName>
    <definedName name="BuiltIn_AutoFilter___10" localSheetId="4">#REF!</definedName>
    <definedName name="BuiltIn_AutoFilter___10" localSheetId="3">#REF!</definedName>
    <definedName name="BuiltIn_AutoFilter___10">#REF!</definedName>
    <definedName name="BuiltIn_AutoFilter___3" localSheetId="8">#REF!</definedName>
    <definedName name="BuiltIn_AutoFilter___3" localSheetId="4">#REF!</definedName>
    <definedName name="BuiltIn_AutoFilter___3" localSheetId="3">#REF!</definedName>
    <definedName name="BuiltIn_AutoFilter___3">#REF!</definedName>
    <definedName name="BuiltIn_AutoFilter___5" localSheetId="8">#REF!</definedName>
    <definedName name="BuiltIn_AutoFilter___5" localSheetId="4">#REF!</definedName>
    <definedName name="BuiltIn_AutoFilter___5" localSheetId="3">#REF!</definedName>
    <definedName name="BuiltIn_AutoFilter___5">#REF!</definedName>
    <definedName name="BuiltIn_AutoFilter___7" localSheetId="8">#REF!</definedName>
    <definedName name="BuiltIn_AutoFilter___7" localSheetId="4">#REF!</definedName>
    <definedName name="BuiltIn_AutoFilter___7" localSheetId="3">#REF!</definedName>
    <definedName name="BuiltIn_AutoFilter___7">#REF!</definedName>
    <definedName name="C_" localSheetId="8">#REF!</definedName>
    <definedName name="C_" localSheetId="4">#REF!</definedName>
    <definedName name="C_" localSheetId="3">#REF!</definedName>
    <definedName name="C_">#REF!</definedName>
    <definedName name="CA" localSheetId="8">#REF!</definedName>
    <definedName name="CA" localSheetId="4">#REF!</definedName>
    <definedName name="CA" localSheetId="3">#REF!</definedName>
    <definedName name="CA">#REF!</definedName>
    <definedName name="CableConn" localSheetId="8">#REF!</definedName>
    <definedName name="CableConn" localSheetId="4">#REF!</definedName>
    <definedName name="CableConn" localSheetId="3">#REF!</definedName>
    <definedName name="CableConn">#REF!</definedName>
    <definedName name="CableType" localSheetId="8">#REF!</definedName>
    <definedName name="CableType" localSheetId="4">#REF!</definedName>
    <definedName name="CableType" localSheetId="3">#REF!</definedName>
    <definedName name="CableType">#REF!</definedName>
    <definedName name="CALC" localSheetId="8">#REF!</definedName>
    <definedName name="CALC" localSheetId="4">#REF!</definedName>
    <definedName name="CALC" localSheetId="3">#REF!</definedName>
    <definedName name="CALC">#REF!</definedName>
    <definedName name="CapCatCost" localSheetId="8">#REF!</definedName>
    <definedName name="CapCatCost" localSheetId="4">#REF!</definedName>
    <definedName name="CapCatCost" localSheetId="3">#REF!</definedName>
    <definedName name="CapCatCost">#REF!</definedName>
    <definedName name="CapCats" localSheetId="8">#REF!</definedName>
    <definedName name="CapCats" localSheetId="4">#REF!</definedName>
    <definedName name="CapCats" localSheetId="3">#REF!</definedName>
    <definedName name="CapCats">#REF!</definedName>
    <definedName name="CapData" localSheetId="8">#REF!</definedName>
    <definedName name="CapData" localSheetId="4">#REF!</definedName>
    <definedName name="CapData" localSheetId="3">#REF!</definedName>
    <definedName name="CapData">#REF!</definedName>
    <definedName name="CapQuant" localSheetId="8">#REF!</definedName>
    <definedName name="CapQuant" localSheetId="4">#REF!</definedName>
    <definedName name="CapQuant" localSheetId="3">#REF!</definedName>
    <definedName name="CapQuant">#REF!</definedName>
    <definedName name="Category" localSheetId="8">#REF!</definedName>
    <definedName name="Category" localSheetId="4">#REF!</definedName>
    <definedName name="Category" localSheetId="3">#REF!</definedName>
    <definedName name="Category">#REF!</definedName>
    <definedName name="Category_list" localSheetId="8">#REF!</definedName>
    <definedName name="Category_list" localSheetId="4">#REF!</definedName>
    <definedName name="Category_list" localSheetId="3">#REF!</definedName>
    <definedName name="Category_list">#REF!</definedName>
    <definedName name="CategoryStart" localSheetId="8">#REF!</definedName>
    <definedName name="CategoryStart" localSheetId="4">#REF!</definedName>
    <definedName name="CategoryStart" localSheetId="3">#REF!</definedName>
    <definedName name="CategoryStart">#REF!</definedName>
    <definedName name="CCC" localSheetId="8">#REF!</definedName>
    <definedName name="CCC" localSheetId="4">#REF!</definedName>
    <definedName name="CCC" localSheetId="3">#REF!</definedName>
    <definedName name="CCC">#REF!</definedName>
    <definedName name="Celtic" localSheetId="8">#REF!</definedName>
    <definedName name="Celtic" localSheetId="4">#REF!</definedName>
    <definedName name="Celtic" localSheetId="3">#REF!</definedName>
    <definedName name="Celtic">#REF!</definedName>
    <definedName name="CER" localSheetId="8">#REF!</definedName>
    <definedName name="CER" localSheetId="4">#REF!</definedName>
    <definedName name="CER" localSheetId="3">#REF!</definedName>
    <definedName name="CER">#REF!</definedName>
    <definedName name="cguj" localSheetId="8">#REF!</definedName>
    <definedName name="cguj" localSheetId="4">#REF!</definedName>
    <definedName name="cguj" localSheetId="3">#REF!</definedName>
    <definedName name="cguj">#REF!</definedName>
    <definedName name="CLASS" localSheetId="8">#REF!</definedName>
    <definedName name="CLASS" localSheetId="4">#REF!</definedName>
    <definedName name="CLASS" localSheetId="3">#REF!</definedName>
    <definedName name="CLASS">#REF!</definedName>
    <definedName name="COM_DVT1" localSheetId="8">#REF!</definedName>
    <definedName name="COM_DVT1" localSheetId="4">#REF!</definedName>
    <definedName name="COM_DVT1" localSheetId="3">#REF!</definedName>
    <definedName name="COM_DVT1">#REF!</definedName>
    <definedName name="ComDue" localSheetId="8">#REF!</definedName>
    <definedName name="ComDue" localSheetId="4">#REF!</definedName>
    <definedName name="ComDue" localSheetId="3">#REF!</definedName>
    <definedName name="ComDue">#REF!</definedName>
    <definedName name="CommodityDetail" localSheetId="8">#REF!</definedName>
    <definedName name="CommodityDetail" localSheetId="4">#REF!</definedName>
    <definedName name="CommodityDetail" localSheetId="3">#REF!</definedName>
    <definedName name="CommodityDetail">#REF!</definedName>
    <definedName name="Common">[9]List!$C$2:$C$4</definedName>
    <definedName name="COMP" localSheetId="8">'[1]FA-LISTING'!#REF!</definedName>
    <definedName name="COMP" localSheetId="4">'[1]FA-LISTING'!#REF!</definedName>
    <definedName name="COMP" localSheetId="3">'[1]FA-LISTING'!#REF!</definedName>
    <definedName name="COMP">'[1]FA-LISTING'!#REF!</definedName>
    <definedName name="ComPIR" localSheetId="8">#REF!</definedName>
    <definedName name="ComPIR" localSheetId="4">#REF!</definedName>
    <definedName name="ComPIR" localSheetId="3">#REF!</definedName>
    <definedName name="ComPIR">#REF!</definedName>
    <definedName name="COMPONENT" localSheetId="8">#REF!</definedName>
    <definedName name="COMPONENT" localSheetId="4">#REF!</definedName>
    <definedName name="COMPONENT" localSheetId="3">#REF!</definedName>
    <definedName name="COMPONENT">#REF!</definedName>
    <definedName name="Contact">'[7]Baseline &amp; Summary'!$B$5:$B$130</definedName>
    <definedName name="COPY_IC_TABLE" localSheetId="8">#REF!</definedName>
    <definedName name="COPY_IC_TABLE" localSheetId="4">#REF!</definedName>
    <definedName name="COPY_IC_TABLE" localSheetId="3">#REF!</definedName>
    <definedName name="COPY_IC_TABLE">#REF!</definedName>
    <definedName name="COPYIC" localSheetId="8">#REF!</definedName>
    <definedName name="COPYIC" localSheetId="4">#REF!</definedName>
    <definedName name="COPYIC" localSheetId="3">#REF!</definedName>
    <definedName name="COPYIC">#REF!</definedName>
    <definedName name="Costed_BOM" localSheetId="8">#REF!</definedName>
    <definedName name="Costed_BOM" localSheetId="4">#REF!</definedName>
    <definedName name="Costed_BOM" localSheetId="3">#REF!</definedName>
    <definedName name="Costed_BOM">#REF!</definedName>
    <definedName name="CPU">'[7]Mat Summary'!$B$72:$B$78</definedName>
    <definedName name="CrystalCatCost" localSheetId="8">#REF!</definedName>
    <definedName name="CrystalCatCost" localSheetId="4">#REF!</definedName>
    <definedName name="CrystalCatCost" localSheetId="3">#REF!</definedName>
    <definedName name="CrystalCatCost">#REF!</definedName>
    <definedName name="CrystalCats" localSheetId="8">#REF!</definedName>
    <definedName name="CrystalCats" localSheetId="4">#REF!</definedName>
    <definedName name="CrystalCats" localSheetId="3">#REF!</definedName>
    <definedName name="CrystalCats">#REF!</definedName>
    <definedName name="CrystalData" localSheetId="8">#REF!</definedName>
    <definedName name="CrystalData" localSheetId="4">#REF!</definedName>
    <definedName name="CrystalData" localSheetId="3">#REF!</definedName>
    <definedName name="CrystalData">#REF!</definedName>
    <definedName name="CrystalQuant" localSheetId="8">#REF!</definedName>
    <definedName name="CrystalQuant" localSheetId="4">#REF!</definedName>
    <definedName name="CrystalQuant" localSheetId="3">#REF!</definedName>
    <definedName name="CrystalQuant">#REF!</definedName>
    <definedName name="CVA" localSheetId="8">#REF!</definedName>
    <definedName name="CVA" localSheetId="4">#REF!</definedName>
    <definedName name="CVA" localSheetId="3">#REF!</definedName>
    <definedName name="CVA">#REF!</definedName>
    <definedName name="CYCLETIME" localSheetId="8">#REF!</definedName>
    <definedName name="CYCLETIME" localSheetId="4">#REF!</definedName>
    <definedName name="CYCLETIME" localSheetId="3">#REF!</definedName>
    <definedName name="CYCLETIME">#REF!</definedName>
    <definedName name="d" localSheetId="8">#REF!</definedName>
    <definedName name="d" localSheetId="4">#REF!</definedName>
    <definedName name="d" localSheetId="3">#REF!</definedName>
    <definedName name="d">#REF!</definedName>
    <definedName name="d2PartToPart" localSheetId="8">#REF!</definedName>
    <definedName name="d2PartToPart" localSheetId="4">#REF!</definedName>
    <definedName name="d2PartToPart" localSheetId="3">#REF!</definedName>
    <definedName name="d2PartToPart">#REF!</definedName>
    <definedName name="d2Repeatability" localSheetId="8">#REF!</definedName>
    <definedName name="d2Repeatability" localSheetId="4">#REF!</definedName>
    <definedName name="d2Repeatability" localSheetId="3">#REF!</definedName>
    <definedName name="d2Repeatability">#REF!</definedName>
    <definedName name="d2Reproducibility" localSheetId="8">#REF!</definedName>
    <definedName name="d2Reproducibility" localSheetId="4">#REF!</definedName>
    <definedName name="d2Reproducibility" localSheetId="3">#REF!</definedName>
    <definedName name="d2Reproducibility">#REF!</definedName>
    <definedName name="dasfhg" localSheetId="8">'[2]#REF'!#REF!</definedName>
    <definedName name="dasfhg" localSheetId="4">'[2]#REF'!#REF!</definedName>
    <definedName name="dasfhg" localSheetId="3">'[2]#REF'!#REF!</definedName>
    <definedName name="dasfhg">'[2]#REF'!#REF!</definedName>
    <definedName name="DATA" localSheetId="8">#REF!</definedName>
    <definedName name="DATA" localSheetId="4">#REF!</definedName>
    <definedName name="DATA" localSheetId="3">#REF!</definedName>
    <definedName name="DATA">#REF!</definedName>
    <definedName name="Data_filter" localSheetId="8">#REF!</definedName>
    <definedName name="Data_filter" localSheetId="4">#REF!</definedName>
    <definedName name="Data_filter" localSheetId="3">#REF!</definedName>
    <definedName name="Data_filter">#REF!</definedName>
    <definedName name="data_for_search">[10]data_for_search!$1:$1048576</definedName>
    <definedName name="_xlnm.Database" localSheetId="8">#REF!</definedName>
    <definedName name="_xlnm.Database" localSheetId="4">#REF!</definedName>
    <definedName name="_xlnm.Database" localSheetId="3">#REF!</definedName>
    <definedName name="_xlnm.Database">#REF!</definedName>
    <definedName name="dd" localSheetId="8">'[1]FA-LISTING'!#REF!</definedName>
    <definedName name="dd" localSheetId="4">'[1]FA-LISTING'!#REF!</definedName>
    <definedName name="dd" localSheetId="3">'[1]FA-LISTING'!#REF!</definedName>
    <definedName name="dd">'[1]FA-LISTING'!#REF!</definedName>
    <definedName name="DDA" localSheetId="8">#REF!</definedName>
    <definedName name="DDA" localSheetId="4">#REF!</definedName>
    <definedName name="DDA" localSheetId="3">#REF!</definedName>
    <definedName name="DDA">#REF!</definedName>
    <definedName name="dddd" localSheetId="8">#REF!</definedName>
    <definedName name="dddd" localSheetId="4">#REF!</definedName>
    <definedName name="dddd" localSheetId="3">#REF!</definedName>
    <definedName name="dddd">#REF!</definedName>
    <definedName name="ddfaa" localSheetId="8">#REF!</definedName>
    <definedName name="ddfaa" localSheetId="4">#REF!</definedName>
    <definedName name="ddfaa" localSheetId="3">#REF!</definedName>
    <definedName name="ddfaa">#REF!</definedName>
    <definedName name="DEE" localSheetId="8">'[11]Title Page'!#REF!</definedName>
    <definedName name="DEE" localSheetId="4">'[11]Title Page'!#REF!</definedName>
    <definedName name="DEE" localSheetId="3">'[11]Title Page'!#REF!</definedName>
    <definedName name="DEE">'[11]Title Page'!#REF!</definedName>
    <definedName name="DELAY" localSheetId="8">#REF!</definedName>
    <definedName name="DELAY" localSheetId="4">#REF!</definedName>
    <definedName name="DELAY" localSheetId="3">#REF!</definedName>
    <definedName name="DELAY">#REF!</definedName>
    <definedName name="Dell_Manager" localSheetId="8">'[11]Title Page'!#REF!</definedName>
    <definedName name="Dell_Manager" localSheetId="4">'[11]Title Page'!#REF!</definedName>
    <definedName name="Dell_Manager" localSheetId="3">'[11]Title Page'!#REF!</definedName>
    <definedName name="Dell_Manager">'[11]Title Page'!#REF!</definedName>
    <definedName name="DEMO" localSheetId="8">#REF!</definedName>
    <definedName name="DEMO" localSheetId="4">#REF!</definedName>
    <definedName name="DEMO" localSheetId="3">#REF!</definedName>
    <definedName name="DEMO">#REF!</definedName>
    <definedName name="Dental_Plans" localSheetId="8">#REF!</definedName>
    <definedName name="Dental_Plans" localSheetId="4">#REF!</definedName>
    <definedName name="Dental_Plans" localSheetId="3">#REF!</definedName>
    <definedName name="Dental_Plans">#REF!</definedName>
    <definedName name="Department" localSheetId="8">#REF!</definedName>
    <definedName name="Department" localSheetId="4">#REF!</definedName>
    <definedName name="Department" localSheetId="3">#REF!</definedName>
    <definedName name="Department">#REF!</definedName>
    <definedName name="DFSG" localSheetId="8">#REF!</definedName>
    <definedName name="DFSG" localSheetId="4">#REF!</definedName>
    <definedName name="DFSG" localSheetId="3">#REF!</definedName>
    <definedName name="DFSG">#REF!</definedName>
    <definedName name="DIOB" localSheetId="8">#REF!</definedName>
    <definedName name="DIOB" localSheetId="4">#REF!</definedName>
    <definedName name="DIOB" localSheetId="3">#REF!</definedName>
    <definedName name="DIOB">#REF!</definedName>
    <definedName name="DistrWidth" localSheetId="8">#REF!</definedName>
    <definedName name="DistrWidth" localSheetId="4">#REF!</definedName>
    <definedName name="DistrWidth" localSheetId="3">#REF!</definedName>
    <definedName name="DistrWidth">#REF!</definedName>
    <definedName name="DKLIST" localSheetId="8">#REF!</definedName>
    <definedName name="DKLIST" localSheetId="4">#REF!</definedName>
    <definedName name="DKLIST" localSheetId="3">#REF!</definedName>
    <definedName name="DKLIST">#REF!</definedName>
    <definedName name="DODA" localSheetId="8">#REF!</definedName>
    <definedName name="DODA" localSheetId="4">#REF!</definedName>
    <definedName name="DODA" localSheetId="3">#REF!</definedName>
    <definedName name="DODA">#REF!</definedName>
    <definedName name="doda2" localSheetId="8">'[2]#REF'!#REF!</definedName>
    <definedName name="doda2" localSheetId="4">'[2]#REF'!#REF!</definedName>
    <definedName name="doda2" localSheetId="3">'[2]#REF'!#REF!</definedName>
    <definedName name="doda2">'[2]#REF'!#REF!</definedName>
    <definedName name="DOS" localSheetId="8">'[2]#REF'!#REF!</definedName>
    <definedName name="DOS" localSheetId="4">'[2]#REF'!#REF!</definedName>
    <definedName name="DOS" localSheetId="3">'[2]#REF'!#REF!</definedName>
    <definedName name="DOS">'[2]#REF'!#REF!</definedName>
    <definedName name="DPT" localSheetId="8">#REF!</definedName>
    <definedName name="DPT" localSheetId="4">#REF!</definedName>
    <definedName name="DPT" localSheetId="3">#REF!</definedName>
    <definedName name="DPT">#REF!</definedName>
    <definedName name="DSA" localSheetId="8">#REF!</definedName>
    <definedName name="DSA" localSheetId="4">#REF!</definedName>
    <definedName name="DSA" localSheetId="3">#REF!</definedName>
    <definedName name="DSA">#REF!</definedName>
    <definedName name="dsadf" localSheetId="8">#REF!</definedName>
    <definedName name="dsadf" localSheetId="4">#REF!</definedName>
    <definedName name="dsadf" localSheetId="3">#REF!</definedName>
    <definedName name="dsadf">#REF!</definedName>
    <definedName name="dsaf" localSheetId="8">'[2]#REF'!#REF!</definedName>
    <definedName name="dsaf" localSheetId="4">'[2]#REF'!#REF!</definedName>
    <definedName name="dsaf" localSheetId="3">'[2]#REF'!#REF!</definedName>
    <definedName name="dsaf">'[2]#REF'!#REF!</definedName>
    <definedName name="dsafd" localSheetId="8">'[2]#REF'!#REF!</definedName>
    <definedName name="dsafd" localSheetId="4">'[2]#REF'!#REF!</definedName>
    <definedName name="dsafd" localSheetId="3">'[2]#REF'!#REF!</definedName>
    <definedName name="dsafd">'[2]#REF'!#REF!</definedName>
    <definedName name="e" localSheetId="8">#REF!</definedName>
    <definedName name="e" localSheetId="4">#REF!</definedName>
    <definedName name="e" localSheetId="3">#REF!</definedName>
    <definedName name="e">#REF!</definedName>
    <definedName name="EALIST" localSheetId="8">#REF!</definedName>
    <definedName name="EALIST" localSheetId="4">#REF!</definedName>
    <definedName name="EALIST" localSheetId="3">#REF!</definedName>
    <definedName name="EALIST">#REF!</definedName>
    <definedName name="EDRTH" localSheetId="8">#REF!</definedName>
    <definedName name="EDRTH" localSheetId="4">#REF!</definedName>
    <definedName name="EDRTH" localSheetId="3">#REF!</definedName>
    <definedName name="EDRTH">#REF!</definedName>
    <definedName name="EHYT" localSheetId="8">#REF!</definedName>
    <definedName name="EHYT" localSheetId="4">#REF!</definedName>
    <definedName name="EHYT" localSheetId="3">#REF!</definedName>
    <definedName name="EHYT">#REF!</definedName>
    <definedName name="EMC_DVT1" localSheetId="8">#REF!</definedName>
    <definedName name="EMC_DVT1" localSheetId="4">#REF!</definedName>
    <definedName name="EMC_DVT1" localSheetId="3">#REF!</definedName>
    <definedName name="EMC_DVT1">#REF!</definedName>
    <definedName name="EMF" localSheetId="8">#REF!</definedName>
    <definedName name="EMF" localSheetId="4">#REF!</definedName>
    <definedName name="EMF" localSheetId="3">#REF!</definedName>
    <definedName name="EMF">#REF!</definedName>
    <definedName name="END" localSheetId="8">#REF!</definedName>
    <definedName name="END" localSheetId="4">#REF!</definedName>
    <definedName name="END" localSheetId="3">#REF!</definedName>
    <definedName name="END">#REF!</definedName>
    <definedName name="ENG" localSheetId="8">#REF!</definedName>
    <definedName name="ENG" localSheetId="4">#REF!</definedName>
    <definedName name="ENG" localSheetId="3">#REF!</definedName>
    <definedName name="ENG">#REF!</definedName>
    <definedName name="ENG00000156_">[12]ME!$G$3:$G$6</definedName>
    <definedName name="EngDue" localSheetId="8">#REF!</definedName>
    <definedName name="EngDue" localSheetId="4">#REF!</definedName>
    <definedName name="EngDue" localSheetId="3">#REF!</definedName>
    <definedName name="EngDue">#REF!</definedName>
    <definedName name="EngPIR" localSheetId="8">#REF!</definedName>
    <definedName name="EngPIR" localSheetId="4">#REF!</definedName>
    <definedName name="EngPIR" localSheetId="3">#REF!</definedName>
    <definedName name="EngPIR">#REF!</definedName>
    <definedName name="ER" localSheetId="8" hidden="1">#REF!</definedName>
    <definedName name="ER" localSheetId="4" hidden="1">#REF!</definedName>
    <definedName name="ER" localSheetId="3" hidden="1">#REF!</definedName>
    <definedName name="ER" hidden="1">#REF!</definedName>
    <definedName name="ere" localSheetId="8">#REF!</definedName>
    <definedName name="ere" localSheetId="4">#REF!</definedName>
    <definedName name="ere" localSheetId="3">#REF!</definedName>
    <definedName name="ere">#REF!</definedName>
    <definedName name="ereewrer" localSheetId="8">'[1]FA-LISTING'!#REF!</definedName>
    <definedName name="ereewrer" localSheetId="4">'[1]FA-LISTING'!#REF!</definedName>
    <definedName name="ereewrer" localSheetId="3">'[1]FA-LISTING'!#REF!</definedName>
    <definedName name="ereewrer">'[1]FA-LISTING'!#REF!</definedName>
    <definedName name="erer" localSheetId="8">'[1]FA-LISTING'!#REF!</definedName>
    <definedName name="erer" localSheetId="4">'[1]FA-LISTING'!#REF!</definedName>
    <definedName name="erer" localSheetId="3">'[1]FA-LISTING'!#REF!</definedName>
    <definedName name="erer">'[1]FA-LISTING'!#REF!</definedName>
    <definedName name="erere" localSheetId="8">'[1]FA-LISTING'!#REF!</definedName>
    <definedName name="erere" localSheetId="4">'[1]FA-LISTING'!#REF!</definedName>
    <definedName name="erere" localSheetId="3">'[1]FA-LISTING'!#REF!</definedName>
    <definedName name="erere">'[1]FA-LISTING'!#REF!</definedName>
    <definedName name="ererere" localSheetId="8">#REF!</definedName>
    <definedName name="ererere" localSheetId="4">#REF!</definedName>
    <definedName name="ererere" localSheetId="3">#REF!</definedName>
    <definedName name="ererere">#REF!</definedName>
    <definedName name="erjehfiue" localSheetId="8">#REF!</definedName>
    <definedName name="erjehfiue" localSheetId="4">#REF!</definedName>
    <definedName name="erjehfiue" localSheetId="3">#REF!</definedName>
    <definedName name="erjehfiue">#REF!</definedName>
    <definedName name="ERJH5E" localSheetId="8">#REF!</definedName>
    <definedName name="ERJH5E" localSheetId="4">#REF!</definedName>
    <definedName name="ERJH5E" localSheetId="3">#REF!</definedName>
    <definedName name="ERJH5E">#REF!</definedName>
    <definedName name="ert" localSheetId="8">#REF!</definedName>
    <definedName name="ert" localSheetId="4">#REF!</definedName>
    <definedName name="ert" localSheetId="3">#REF!</definedName>
    <definedName name="ert">#REF!</definedName>
    <definedName name="ETYJ" localSheetId="8" hidden="1">#REF!</definedName>
    <definedName name="ETYJ" localSheetId="4" hidden="1">#REF!</definedName>
    <definedName name="ETYJ" localSheetId="3" hidden="1">#REF!</definedName>
    <definedName name="ETYJ" hidden="1">#REF!</definedName>
    <definedName name="Excel_BuiltIn_Database" localSheetId="8">#REF!</definedName>
    <definedName name="Excel_BuiltIn_Database" localSheetId="4">#REF!</definedName>
    <definedName name="Excel_BuiltIn_Database" localSheetId="3">#REF!</definedName>
    <definedName name="Excel_BuiltIn_Database">#REF!</definedName>
    <definedName name="Execution" localSheetId="8">'[13]Planning Assessment'!#REF!</definedName>
    <definedName name="Execution" localSheetId="4">'[13]Planning Assessment'!#REF!</definedName>
    <definedName name="Execution" localSheetId="3">'[13]Planning Assessment'!#REF!</definedName>
    <definedName name="Execution">'[13]Planning Assessment'!#REF!</definedName>
    <definedName name="EYHEWT" localSheetId="8">#REF!</definedName>
    <definedName name="EYHEWT" localSheetId="4">#REF!</definedName>
    <definedName name="EYHEWT" localSheetId="3">#REF!</definedName>
    <definedName name="EYHEWT">#REF!</definedName>
    <definedName name="EYJ" localSheetId="8" hidden="1">#REF!</definedName>
    <definedName name="EYJ" localSheetId="4" hidden="1">#REF!</definedName>
    <definedName name="EYJ" localSheetId="3" hidden="1">#REF!</definedName>
    <definedName name="EYJ" hidden="1">#REF!</definedName>
    <definedName name="EYJHW" localSheetId="8">#REF!</definedName>
    <definedName name="EYJHW" localSheetId="4">#REF!</definedName>
    <definedName name="EYJHW" localSheetId="3">#REF!</definedName>
    <definedName name="EYJHW">#REF!</definedName>
    <definedName name="EYTHJ" localSheetId="8">#REF!</definedName>
    <definedName name="EYTHJ" localSheetId="4">#REF!</definedName>
    <definedName name="EYTHJ" localSheetId="3">#REF!</definedName>
    <definedName name="EYTHJ">#REF!</definedName>
    <definedName name="f" localSheetId="8">#REF!</definedName>
    <definedName name="f" localSheetId="4">#REF!</definedName>
    <definedName name="f" localSheetId="3">#REF!</definedName>
    <definedName name="f">#REF!</definedName>
    <definedName name="fd" localSheetId="8">#REF!</definedName>
    <definedName name="fd" localSheetId="4">#REF!</definedName>
    <definedName name="fd" localSheetId="3">#REF!</definedName>
    <definedName name="fd">#REF!</definedName>
    <definedName name="FerriteBCats" localSheetId="8">#REF!</definedName>
    <definedName name="FerriteBCats" localSheetId="4">#REF!</definedName>
    <definedName name="FerriteBCats" localSheetId="3">#REF!</definedName>
    <definedName name="FerriteBCats">#REF!</definedName>
    <definedName name="FerriteBCost" localSheetId="8">#REF!</definedName>
    <definedName name="FerriteBCost" localSheetId="4">#REF!</definedName>
    <definedName name="FerriteBCost" localSheetId="3">#REF!</definedName>
    <definedName name="FerriteBCost">#REF!</definedName>
    <definedName name="FerriteBData" localSheetId="8">#REF!</definedName>
    <definedName name="FerriteBData" localSheetId="4">#REF!</definedName>
    <definedName name="FerriteBData" localSheetId="3">#REF!</definedName>
    <definedName name="FerriteBData">#REF!</definedName>
    <definedName name="FerriteBQuant" localSheetId="8">#REF!</definedName>
    <definedName name="FerriteBQuant" localSheetId="4">#REF!</definedName>
    <definedName name="FerriteBQuant" localSheetId="3">#REF!</definedName>
    <definedName name="FerriteBQuant">#REF!</definedName>
    <definedName name="FF" localSheetId="8">'[1]FA-LISTING'!#REF!</definedName>
    <definedName name="FF" localSheetId="4">'[1]FA-LISTING'!#REF!</definedName>
    <definedName name="FF" localSheetId="3">'[1]FA-LISTING'!#REF!</definedName>
    <definedName name="FF">'[1]FA-LISTING'!#REF!</definedName>
    <definedName name="FFF" localSheetId="8">#REF!</definedName>
    <definedName name="FFF" localSheetId="4">#REF!</definedName>
    <definedName name="FFF" localSheetId="3">#REF!</definedName>
    <definedName name="FFF">#REF!</definedName>
    <definedName name="FICA_cap" localSheetId="8">#REF!</definedName>
    <definedName name="FICA_cap" localSheetId="4">#REF!</definedName>
    <definedName name="FICA_cap" localSheetId="3">#REF!</definedName>
    <definedName name="FICA_cap">#REF!</definedName>
    <definedName name="FICA_rate" localSheetId="8">#REF!</definedName>
    <definedName name="FICA_rate" localSheetId="4">#REF!</definedName>
    <definedName name="FICA_rate" localSheetId="3">#REF!</definedName>
    <definedName name="FICA_rate">#REF!</definedName>
    <definedName name="FORK" localSheetId="8">'[1]FA-LISTING'!#REF!</definedName>
    <definedName name="FORK" localSheetId="4">'[1]FA-LISTING'!#REF!</definedName>
    <definedName name="FORK" localSheetId="3">'[1]FA-LISTING'!#REF!</definedName>
    <definedName name="FORK">'[1]FA-LISTING'!#REF!</definedName>
    <definedName name="Functional_Group">'[7]Baseline &amp; Summary'!$A$5:$A$130</definedName>
    <definedName name="FUSE" localSheetId="8">#REF!</definedName>
    <definedName name="FUSE" localSheetId="4">#REF!</definedName>
    <definedName name="FUSE" localSheetId="3">#REF!</definedName>
    <definedName name="FUSE">#REF!</definedName>
    <definedName name="FuseCatCost" localSheetId="8">#REF!</definedName>
    <definedName name="FuseCatCost" localSheetId="4">#REF!</definedName>
    <definedName name="FuseCatCost" localSheetId="3">#REF!</definedName>
    <definedName name="FuseCatCost">#REF!</definedName>
    <definedName name="FuseCats" localSheetId="8">#REF!</definedName>
    <definedName name="FuseCats" localSheetId="4">#REF!</definedName>
    <definedName name="FuseCats" localSheetId="3">#REF!</definedName>
    <definedName name="FuseCats">#REF!</definedName>
    <definedName name="FuseData" localSheetId="8">#REF!</definedName>
    <definedName name="FuseData" localSheetId="4">#REF!</definedName>
    <definedName name="FuseData" localSheetId="3">#REF!</definedName>
    <definedName name="FuseData">#REF!</definedName>
    <definedName name="FuseQuant" localSheetId="8">#REF!</definedName>
    <definedName name="FuseQuant" localSheetId="4">#REF!</definedName>
    <definedName name="FuseQuant" localSheetId="3">#REF!</definedName>
    <definedName name="FuseQuant">#REF!</definedName>
    <definedName name="FUTA_cap" localSheetId="8">#REF!</definedName>
    <definedName name="FUTA_cap" localSheetId="4">#REF!</definedName>
    <definedName name="FUTA_cap" localSheetId="3">#REF!</definedName>
    <definedName name="FUTA_cap">#REF!</definedName>
    <definedName name="FUTA_rate" localSheetId="8">#REF!</definedName>
    <definedName name="FUTA_rate" localSheetId="4">#REF!</definedName>
    <definedName name="FUTA_rate" localSheetId="3">#REF!</definedName>
    <definedName name="FUTA_rate">#REF!</definedName>
    <definedName name="g" localSheetId="8">#REF!</definedName>
    <definedName name="g" localSheetId="4">#REF!</definedName>
    <definedName name="g" localSheetId="3">#REF!</definedName>
    <definedName name="g">#REF!</definedName>
    <definedName name="GA" localSheetId="8">#REF!</definedName>
    <definedName name="GA" localSheetId="4">#REF!</definedName>
    <definedName name="GA" localSheetId="3">#REF!</definedName>
    <definedName name="GA">#REF!</definedName>
    <definedName name="ganttSymbols">[5]Legend!$D$3:$D$6</definedName>
    <definedName name="ganttTypes">[5]Legend!$B$3:$B$4</definedName>
    <definedName name="gbhik" localSheetId="8">#REF!</definedName>
    <definedName name="gbhik" localSheetId="4">#REF!</definedName>
    <definedName name="gbhik" localSheetId="3">#REF!</definedName>
    <definedName name="gbhik">#REF!</definedName>
    <definedName name="gbvjuvg" localSheetId="8">#REF!</definedName>
    <definedName name="gbvjuvg" localSheetId="4">#REF!</definedName>
    <definedName name="gbvjuvg" localSheetId="3">#REF!</definedName>
    <definedName name="gbvjuvg">#REF!</definedName>
    <definedName name="gf" localSheetId="8">#REF!</definedName>
    <definedName name="gf" localSheetId="4">#REF!</definedName>
    <definedName name="gf" localSheetId="3">#REF!</definedName>
    <definedName name="gf">#REF!</definedName>
    <definedName name="gg" localSheetId="8">'[1]FA-LISTING'!#REF!</definedName>
    <definedName name="gg" localSheetId="4">'[1]FA-LISTING'!#REF!</definedName>
    <definedName name="gg" localSheetId="3">'[1]FA-LISTING'!#REF!</definedName>
    <definedName name="gg">'[1]FA-LISTING'!#REF!</definedName>
    <definedName name="Gray" localSheetId="8">'[11]Title Page'!#REF!</definedName>
    <definedName name="Gray" localSheetId="4">'[11]Title Page'!#REF!</definedName>
    <definedName name="Gray" localSheetId="3">'[11]Title Page'!#REF!</definedName>
    <definedName name="Gray">'[11]Title Page'!#REF!</definedName>
    <definedName name="Green" localSheetId="8">'[11]Title Page'!#REF!</definedName>
    <definedName name="Green" localSheetId="4">'[11]Title Page'!#REF!</definedName>
    <definedName name="Green" localSheetId="3">'[11]Title Page'!#REF!</definedName>
    <definedName name="Green">'[11]Title Page'!#REF!</definedName>
    <definedName name="greenLight">[5]Calculations!$C$7</definedName>
    <definedName name="grffa" localSheetId="8">#REF!</definedName>
    <definedName name="grffa" localSheetId="4">#REF!</definedName>
    <definedName name="grffa" localSheetId="3">#REF!</definedName>
    <definedName name="grffa">#REF!</definedName>
    <definedName name="GRWE" localSheetId="8">#REF!</definedName>
    <definedName name="GRWE" localSheetId="4">#REF!</definedName>
    <definedName name="GRWE" localSheetId="3">#REF!</definedName>
    <definedName name="GRWE">#REF!</definedName>
    <definedName name="gtr" localSheetId="8">#REF!</definedName>
    <definedName name="gtr" localSheetId="4">#REF!</definedName>
    <definedName name="gtr" localSheetId="3">#REF!</definedName>
    <definedName name="gtr">#REF!</definedName>
    <definedName name="gtre" localSheetId="8">#REF!</definedName>
    <definedName name="gtre" localSheetId="4">#REF!</definedName>
    <definedName name="gtre" localSheetId="3">#REF!</definedName>
    <definedName name="gtre">#REF!</definedName>
    <definedName name="h" localSheetId="8">#REF!</definedName>
    <definedName name="h" localSheetId="4">#REF!</definedName>
    <definedName name="h" localSheetId="3">#REF!</definedName>
    <definedName name="h">#REF!</definedName>
    <definedName name="HD_A" localSheetId="8">#REF!</definedName>
    <definedName name="HD_A" localSheetId="4">#REF!</definedName>
    <definedName name="HD_A" localSheetId="3">#REF!</definedName>
    <definedName name="HD_A">#REF!</definedName>
    <definedName name="HD_B" localSheetId="8">#REF!</definedName>
    <definedName name="HD_B" localSheetId="4">#REF!</definedName>
    <definedName name="HD_B" localSheetId="3">#REF!</definedName>
    <definedName name="HD_B">#REF!</definedName>
    <definedName name="HDD">'[7]Mat Summary'!$B$137:$B$153</definedName>
    <definedName name="HELP" localSheetId="8">#REF!</definedName>
    <definedName name="HELP" localSheetId="4">#REF!</definedName>
    <definedName name="HELP" localSheetId="3">#REF!</definedName>
    <definedName name="HELP">#REF!</definedName>
    <definedName name="hgt" localSheetId="8">#REF!</definedName>
    <definedName name="hgt" localSheetId="4">#REF!</definedName>
    <definedName name="hgt" localSheetId="3">#REF!</definedName>
    <definedName name="hgt">#REF!</definedName>
    <definedName name="hgv" localSheetId="8">#REF!</definedName>
    <definedName name="hgv" localSheetId="4">#REF!</definedName>
    <definedName name="hgv" localSheetId="3">#REF!</definedName>
    <definedName name="hgv">#REF!</definedName>
    <definedName name="hh" localSheetId="8">'[1]FA-LISTING'!#REF!</definedName>
    <definedName name="hh" localSheetId="4">'[1]FA-LISTING'!#REF!</definedName>
    <definedName name="hh" localSheetId="3">'[1]FA-LISTING'!#REF!</definedName>
    <definedName name="hh">'[1]FA-LISTING'!#REF!</definedName>
    <definedName name="hjh" localSheetId="8">#REF!</definedName>
    <definedName name="hjh" localSheetId="4">#REF!</definedName>
    <definedName name="hjh" localSheetId="3">#REF!</definedName>
    <definedName name="hjh">#REF!</definedName>
    <definedName name="hjk" localSheetId="8">#REF!</definedName>
    <definedName name="hjk" localSheetId="4">#REF!</definedName>
    <definedName name="hjk" localSheetId="3">#REF!</definedName>
    <definedName name="hjk">#REF!</definedName>
    <definedName name="hujo" localSheetId="8">#REF!</definedName>
    <definedName name="hujo" localSheetId="4">#REF!</definedName>
    <definedName name="hujo" localSheetId="3">#REF!</definedName>
    <definedName name="hujo">#REF!</definedName>
    <definedName name="HWJH5W3" localSheetId="8" hidden="1">#REF!</definedName>
    <definedName name="HWJH5W3" localSheetId="4" hidden="1">#REF!</definedName>
    <definedName name="HWJH5W3" localSheetId="3" hidden="1">#REF!</definedName>
    <definedName name="HWJH5W3" hidden="1">#REF!</definedName>
    <definedName name="hyujbik" localSheetId="8">#REF!</definedName>
    <definedName name="hyujbik" localSheetId="4">#REF!</definedName>
    <definedName name="hyujbik" localSheetId="3">#REF!</definedName>
    <definedName name="hyujbik">#REF!</definedName>
    <definedName name="IC" localSheetId="8">#REF!</definedName>
    <definedName name="IC" localSheetId="4">#REF!</definedName>
    <definedName name="IC" localSheetId="3">#REF!</definedName>
    <definedName name="IC">#REF!</definedName>
    <definedName name="IC20P" localSheetId="8">#REF!</definedName>
    <definedName name="IC20P" localSheetId="4">#REF!</definedName>
    <definedName name="IC20P" localSheetId="3">#REF!</definedName>
    <definedName name="IC20P">#REF!</definedName>
    <definedName name="IndCatCost" localSheetId="8">#REF!</definedName>
    <definedName name="IndCatCost" localSheetId="4">#REF!</definedName>
    <definedName name="IndCatCost" localSheetId="3">#REF!</definedName>
    <definedName name="IndCatCost">#REF!</definedName>
    <definedName name="IndCats" localSheetId="8">#REF!</definedName>
    <definedName name="IndCats" localSheetId="4">#REF!</definedName>
    <definedName name="IndCats" localSheetId="3">#REF!</definedName>
    <definedName name="IndCats">#REF!</definedName>
    <definedName name="IndData" localSheetId="8">#REF!</definedName>
    <definedName name="IndData" localSheetId="4">#REF!</definedName>
    <definedName name="IndData" localSheetId="3">#REF!</definedName>
    <definedName name="IndData">#REF!</definedName>
    <definedName name="IndQuant" localSheetId="8">#REF!</definedName>
    <definedName name="IndQuant" localSheetId="4">#REF!</definedName>
    <definedName name="IndQuant" localSheetId="3">#REF!</definedName>
    <definedName name="IndQuant">#REF!</definedName>
    <definedName name="INP" localSheetId="8">#REF!</definedName>
    <definedName name="INP" localSheetId="4">#REF!</definedName>
    <definedName name="INP" localSheetId="3">#REF!</definedName>
    <definedName name="INP">#REF!</definedName>
    <definedName name="INS" localSheetId="8">#REF!</definedName>
    <definedName name="INS" localSheetId="4">#REF!</definedName>
    <definedName name="INS" localSheetId="3">#REF!</definedName>
    <definedName name="INS">#REF!</definedName>
    <definedName name="INS_CYCLE" localSheetId="8">#REF!</definedName>
    <definedName name="INS_CYCLE" localSheetId="4">#REF!</definedName>
    <definedName name="INS_CYCLE" localSheetId="3">#REF!</definedName>
    <definedName name="INS_CYCLE">#REF!</definedName>
    <definedName name="Insp_Date" localSheetId="7">[3]ISRDATA!$U$7</definedName>
    <definedName name="Insp_Date" localSheetId="4">[3]ISRDATA!$U$7</definedName>
    <definedName name="Insp_Date">[4]ISRDATA!$U$7</definedName>
    <definedName name="INSPECT" localSheetId="8">#REF!</definedName>
    <definedName name="INSPECT" localSheetId="4">#REF!</definedName>
    <definedName name="INSPECT" localSheetId="3">#REF!</definedName>
    <definedName name="INSPECT">#REF!</definedName>
    <definedName name="ISR_No." localSheetId="7">[3]ISRDATA!$M$1</definedName>
    <definedName name="ISR_No." localSheetId="4">[3]ISRDATA!$M$1</definedName>
    <definedName name="ISR_No.">[4]ISRDATA!$M$1</definedName>
    <definedName name="j" localSheetId="8">#REF!</definedName>
    <definedName name="j" localSheetId="4">#REF!</definedName>
    <definedName name="j" localSheetId="3">#REF!</definedName>
    <definedName name="j">#REF!</definedName>
    <definedName name="jhkjhkj" localSheetId="8">#REF!</definedName>
    <definedName name="jhkjhkj" localSheetId="4">#REF!</definedName>
    <definedName name="jhkjhkj" localSheetId="3">#REF!</definedName>
    <definedName name="jhkjhkj">#REF!</definedName>
    <definedName name="KEYBOARD">'[7]Mat Summary'!$B$28:$B$70</definedName>
    <definedName name="ko" localSheetId="8">#REF!</definedName>
    <definedName name="ko" localSheetId="4">#REF!</definedName>
    <definedName name="ko" localSheetId="3">#REF!</definedName>
    <definedName name="ko">#REF!</definedName>
    <definedName name="KSSA_DVT1" localSheetId="8">#REF!</definedName>
    <definedName name="KSSA_DVT1" localSheetId="4">#REF!</definedName>
    <definedName name="KSSA_DVT1" localSheetId="3">#REF!</definedName>
    <definedName name="KSSA_DVT1">#REF!</definedName>
    <definedName name="LANDIMP" localSheetId="8">'[1]FA-LISTING'!#REF!</definedName>
    <definedName name="LANDIMP" localSheetId="4">'[1]FA-LISTING'!#REF!</definedName>
    <definedName name="LANDIMP" localSheetId="3">'[1]FA-LISTING'!#REF!</definedName>
    <definedName name="LANDIMP">'[1]FA-LISTING'!#REF!</definedName>
    <definedName name="LANDREV" localSheetId="8">'[1]FA-LISTING'!#REF!</definedName>
    <definedName name="LANDREV" localSheetId="4">'[1]FA-LISTING'!#REF!</definedName>
    <definedName name="LANDREV" localSheetId="3">'[1]FA-LISTING'!#REF!</definedName>
    <definedName name="LANDREV">'[1]FA-LISTING'!#REF!</definedName>
    <definedName name="LCD">'[7]Mat Summary'!$B$13:$B$26</definedName>
    <definedName name="LEADTIME" localSheetId="8">#REF!</definedName>
    <definedName name="LEADTIME" localSheetId="4">#REF!</definedName>
    <definedName name="LEADTIME" localSheetId="3">#REF!</definedName>
    <definedName name="LEADTIME">#REF!</definedName>
    <definedName name="Life1X_Premium" localSheetId="8">#REF!</definedName>
    <definedName name="Life1X_Premium" localSheetId="4">#REF!</definedName>
    <definedName name="Life1X_Premium" localSheetId="3">#REF!</definedName>
    <definedName name="Life1X_Premium">#REF!</definedName>
    <definedName name="Lifetime_Volume">'[14]Title Page'!$C$10</definedName>
    <definedName name="Limit" localSheetId="8">#REF!</definedName>
    <definedName name="Limit" localSheetId="4">#REF!</definedName>
    <definedName name="Limit" localSheetId="3">#REF!</definedName>
    <definedName name="Limit">#REF!</definedName>
    <definedName name="LineOB" localSheetId="8">'[11]Title Page'!#REF!</definedName>
    <definedName name="LineOB" localSheetId="4">'[11]Title Page'!#REF!</definedName>
    <definedName name="LineOB" localSheetId="3">'[11]Title Page'!#REF!</definedName>
    <definedName name="LineOB">'[11]Title Page'!#REF!</definedName>
    <definedName name="list" localSheetId="8">#REF!</definedName>
    <definedName name="list" localSheetId="4">#REF!</definedName>
    <definedName name="list" localSheetId="3">#REF!</definedName>
    <definedName name="list">#REF!</definedName>
    <definedName name="listText">"list"</definedName>
    <definedName name="lookup" localSheetId="8">#REF!</definedName>
    <definedName name="lookup" localSheetId="4">#REF!</definedName>
    <definedName name="lookup" localSheetId="3">#REF!</definedName>
    <definedName name="lookup">#REF!</definedName>
    <definedName name="LTD_Premium" localSheetId="8">#REF!</definedName>
    <definedName name="LTD_Premium" localSheetId="4">#REF!</definedName>
    <definedName name="LTD_Premium" localSheetId="3">#REF!</definedName>
    <definedName name="LTD_Premium">#REF!</definedName>
    <definedName name="m" localSheetId="8">#REF!</definedName>
    <definedName name="m" localSheetId="4">#REF!</definedName>
    <definedName name="m" localSheetId="3">#REF!</definedName>
    <definedName name="m">#REF!</definedName>
    <definedName name="MAC_QTY" localSheetId="8">#REF!</definedName>
    <definedName name="MAC_QTY" localSheetId="4">#REF!</definedName>
    <definedName name="MAC_QTY" localSheetId="3">#REF!</definedName>
    <definedName name="MAC_QTY">#REF!</definedName>
    <definedName name="MACRO" localSheetId="8">#REF!</definedName>
    <definedName name="MACRO" localSheetId="4">#REF!</definedName>
    <definedName name="MACRO" localSheetId="3">#REF!</definedName>
    <definedName name="MACRO">#REF!</definedName>
    <definedName name="MAINDATA" localSheetId="8">#REF!</definedName>
    <definedName name="MAINDATA" localSheetId="4">#REF!</definedName>
    <definedName name="MAINDATA" localSheetId="3">#REF!</definedName>
    <definedName name="MAINDATA">#REF!</definedName>
    <definedName name="MAN_TIME" localSheetId="8">#REF!</definedName>
    <definedName name="MAN_TIME" localSheetId="4">#REF!</definedName>
    <definedName name="MAN_TIME" localSheetId="3">#REF!</definedName>
    <definedName name="MAN_TIME">#REF!</definedName>
    <definedName name="Material">[9]List!$A$2:$A$20</definedName>
    <definedName name="MaxDate">'[8]Instruction Sheet'!$B$22</definedName>
    <definedName name="Media_Options">'[7]Mat Summary'!$B$155:$B$173</definedName>
    <definedName name="Medical_Plans" localSheetId="8">#REF!</definedName>
    <definedName name="Medical_Plans" localSheetId="4">#REF!</definedName>
    <definedName name="Medical_Plans" localSheetId="3">#REF!</definedName>
    <definedName name="Medical_Plans">#REF!</definedName>
    <definedName name="Medicare_rate" localSheetId="8">#REF!</definedName>
    <definedName name="Medicare_rate" localSheetId="4">#REF!</definedName>
    <definedName name="Medicare_rate" localSheetId="3">#REF!</definedName>
    <definedName name="Medicare_rate">#REF!</definedName>
    <definedName name="MEMORY">'[7]Mat Summary'!$B$95:$B$120</definedName>
    <definedName name="MENU1" localSheetId="8">#REF!</definedName>
    <definedName name="MENU1" localSheetId="4">#REF!</definedName>
    <definedName name="MENU1" localSheetId="3">#REF!</definedName>
    <definedName name="MENU1">#REF!</definedName>
    <definedName name="MENU2" localSheetId="8">#REF!</definedName>
    <definedName name="MENU2" localSheetId="4">#REF!</definedName>
    <definedName name="MENU2" localSheetId="3">#REF!</definedName>
    <definedName name="MENU2">#REF!</definedName>
    <definedName name="MENU3" localSheetId="8">#REF!</definedName>
    <definedName name="MENU3" localSheetId="4">#REF!</definedName>
    <definedName name="MENU3" localSheetId="3">#REF!</definedName>
    <definedName name="MENU3">#REF!</definedName>
    <definedName name="MENU4" localSheetId="8">#REF!</definedName>
    <definedName name="MENU4" localSheetId="4">#REF!</definedName>
    <definedName name="MENU4" localSheetId="3">#REF!</definedName>
    <definedName name="MENU4">#REF!</definedName>
    <definedName name="mk" localSheetId="8">#REF!</definedName>
    <definedName name="mk" localSheetId="4">#REF!</definedName>
    <definedName name="mk" localSheetId="3">#REF!</definedName>
    <definedName name="mk">#REF!</definedName>
    <definedName name="MOD">'[2]#REF'!$A$2:$D$77</definedName>
    <definedName name="MODEL" localSheetId="8">#REF!</definedName>
    <definedName name="MODEL" localSheetId="4">#REF!</definedName>
    <definedName name="MODEL" localSheetId="3">#REF!</definedName>
    <definedName name="MODEL">#REF!</definedName>
    <definedName name="Model_Query" localSheetId="8">#REF!</definedName>
    <definedName name="Model_Query" localSheetId="4">#REF!</definedName>
    <definedName name="Model_Query" localSheetId="3">#REF!</definedName>
    <definedName name="Model_Query">#REF!</definedName>
    <definedName name="MODEM">'[7]Mat Summary'!$B$80:$B$85</definedName>
    <definedName name="MONO" localSheetId="8">#REF!</definedName>
    <definedName name="MONO" localSheetId="4">#REF!</definedName>
    <definedName name="MONO" localSheetId="3">#REF!</definedName>
    <definedName name="MONO">#REF!</definedName>
    <definedName name="Most_Similar" localSheetId="8">'[11]Title Page'!#REF!</definedName>
    <definedName name="Most_Similar" localSheetId="4">'[11]Title Page'!#REF!</definedName>
    <definedName name="Most_Similar" localSheetId="3">'[11]Title Page'!#REF!</definedName>
    <definedName name="Most_Similar">'[11]Title Page'!#REF!</definedName>
    <definedName name="MOVETIME" localSheetId="8">#REF!</definedName>
    <definedName name="MOVETIME" localSheetId="4">#REF!</definedName>
    <definedName name="MOVETIME" localSheetId="3">#REF!</definedName>
    <definedName name="MOVETIME">#REF!</definedName>
    <definedName name="MV" localSheetId="8">'[1]FA-LISTING'!#REF!</definedName>
    <definedName name="MV" localSheetId="4">'[1]FA-LISTING'!#REF!</definedName>
    <definedName name="MV" localSheetId="3">'[1]FA-LISTING'!#REF!</definedName>
    <definedName name="MV">'[1]FA-LISTING'!#REF!</definedName>
    <definedName name="N" localSheetId="8">#REF!</definedName>
    <definedName name="N" localSheetId="4">#REF!</definedName>
    <definedName name="N" localSheetId="3">#REF!</definedName>
    <definedName name="N">#REF!</definedName>
    <definedName name="NAME" localSheetId="8">#REF!</definedName>
    <definedName name="NAME" localSheetId="4">#REF!</definedName>
    <definedName name="NAME" localSheetId="3">#REF!</definedName>
    <definedName name="NAME">#REF!</definedName>
    <definedName name="nbjuip" localSheetId="8">#REF!</definedName>
    <definedName name="nbjuip" localSheetId="4">#REF!</definedName>
    <definedName name="nbjuip" localSheetId="3">#REF!</definedName>
    <definedName name="nbjuip">#REF!</definedName>
    <definedName name="nes" localSheetId="8">#REF!</definedName>
    <definedName name="nes" localSheetId="4">#REF!</definedName>
    <definedName name="nes" localSheetId="3">#REF!</definedName>
    <definedName name="nes">#REF!</definedName>
    <definedName name="new" localSheetId="8">#REF!</definedName>
    <definedName name="new" localSheetId="4">#REF!</definedName>
    <definedName name="new" localSheetId="3">#REF!</definedName>
    <definedName name="new">#REF!</definedName>
    <definedName name="nl" localSheetId="8">'[1]FA-LISTING'!#REF!</definedName>
    <definedName name="nl" localSheetId="4">'[1]FA-LISTING'!#REF!</definedName>
    <definedName name="nl" localSheetId="3">'[1]FA-LISTING'!#REF!</definedName>
    <definedName name="nl">'[1]FA-LISTING'!#REF!</definedName>
    <definedName name="NO" localSheetId="8">#REF!</definedName>
    <definedName name="NO" localSheetId="4">#REF!</definedName>
    <definedName name="NO" localSheetId="3">#REF!</definedName>
    <definedName name="NO">#REF!</definedName>
    <definedName name="nOperators" localSheetId="8">#REF!</definedName>
    <definedName name="nOperators" localSheetId="4">#REF!</definedName>
    <definedName name="nOperators" localSheetId="3">#REF!</definedName>
    <definedName name="nOperators">#REF!</definedName>
    <definedName name="nParts" localSheetId="8">#REF!</definedName>
    <definedName name="nParts" localSheetId="4">#REF!</definedName>
    <definedName name="nParts" localSheetId="3">#REF!</definedName>
    <definedName name="nParts">#REF!</definedName>
    <definedName name="nTrials" localSheetId="8">#REF!</definedName>
    <definedName name="nTrials" localSheetId="4">#REF!</definedName>
    <definedName name="nTrials" localSheetId="3">#REF!</definedName>
    <definedName name="nTrials">#REF!</definedName>
    <definedName name="Number_of_Categories" localSheetId="8">#REF!</definedName>
    <definedName name="Number_of_Categories" localSheetId="4">#REF!</definedName>
    <definedName name="Number_of_Categories" localSheetId="3">#REF!</definedName>
    <definedName name="Number_of_Categories">#REF!</definedName>
    <definedName name="OE" localSheetId="8">'[1]FA-LISTING'!#REF!</definedName>
    <definedName name="OE" localSheetId="4">'[1]FA-LISTING'!#REF!</definedName>
    <definedName name="OE" localSheetId="3">'[1]FA-LISTING'!#REF!</definedName>
    <definedName name="OE">'[1]FA-LISTING'!#REF!</definedName>
    <definedName name="Offset">'[8]Instruction Sheet'!$E$22</definedName>
    <definedName name="op" localSheetId="8">'[1]FA-LISTING'!#REF!</definedName>
    <definedName name="op" localSheetId="4">'[1]FA-LISTING'!#REF!</definedName>
    <definedName name="op" localSheetId="3">'[1]FA-LISTING'!#REF!</definedName>
    <definedName name="op">'[1]FA-LISTING'!#REF!</definedName>
    <definedName name="OpDue" localSheetId="8">#REF!</definedName>
    <definedName name="OpDue" localSheetId="4">#REF!</definedName>
    <definedName name="OpDue" localSheetId="3">#REF!</definedName>
    <definedName name="OpDue">#REF!</definedName>
    <definedName name="OPER_QTY" localSheetId="8">#REF!</definedName>
    <definedName name="OPER_QTY" localSheetId="4">#REF!</definedName>
    <definedName name="OPER_QTY" localSheetId="3">#REF!</definedName>
    <definedName name="OPER_QTY">#REF!</definedName>
    <definedName name="OpPIR" localSheetId="8">#REF!</definedName>
    <definedName name="OpPIR" localSheetId="4">#REF!</definedName>
    <definedName name="OpPIR" localSheetId="3">#REF!</definedName>
    <definedName name="OpPIR">#REF!</definedName>
    <definedName name="OS">'[7]Mat Summary'!$B$181:$B$187</definedName>
    <definedName name="OthDue" localSheetId="8">#REF!</definedName>
    <definedName name="OthDue" localSheetId="4">#REF!</definedName>
    <definedName name="OthDue" localSheetId="3">#REF!</definedName>
    <definedName name="OthDue">#REF!</definedName>
    <definedName name="OTHER">'[7]Mat Summary'!$B$189:$B$193</definedName>
    <definedName name="OTHER2">'[7]Mat Summary'!$B$195:$B$199</definedName>
    <definedName name="OTHER3">'[7]Mat Summary'!$B$201:$B$205</definedName>
    <definedName name="OTHER4">'[7]Mat Summary'!$B$207:$B$211</definedName>
    <definedName name="OthPIR" localSheetId="8">#REF!</definedName>
    <definedName name="OthPIR" localSheetId="4">#REF!</definedName>
    <definedName name="OthPIR" localSheetId="3">#REF!</definedName>
    <definedName name="OthPIR">#REF!</definedName>
    <definedName name="output" localSheetId="8">#REF!</definedName>
    <definedName name="output" localSheetId="4">#REF!</definedName>
    <definedName name="output" localSheetId="3">#REF!</definedName>
    <definedName name="output">#REF!</definedName>
    <definedName name="P" localSheetId="8">#REF!</definedName>
    <definedName name="P" localSheetId="4">#REF!</definedName>
    <definedName name="P" localSheetId="3">#REF!</definedName>
    <definedName name="P">#REF!</definedName>
    <definedName name="P_M" localSheetId="8">'[1]FA-LISTING'!#REF!</definedName>
    <definedName name="P_M" localSheetId="4">'[1]FA-LISTING'!#REF!</definedName>
    <definedName name="P_M" localSheetId="3">'[1]FA-LISTING'!#REF!</definedName>
    <definedName name="P_M">'[1]FA-LISTING'!#REF!</definedName>
    <definedName name="P_T_Ratio" localSheetId="8">#REF!</definedName>
    <definedName name="P_T_Ratio" localSheetId="4">#REF!</definedName>
    <definedName name="P_T_Ratio" localSheetId="3">#REF!</definedName>
    <definedName name="P_T_Ratio">#REF!</definedName>
    <definedName name="Part_No">[15]ISRDATA!$C$4</definedName>
    <definedName name="Part_Variation" localSheetId="8">#REF!</definedName>
    <definedName name="Part_Variation" localSheetId="4">#REF!</definedName>
    <definedName name="Part_Variation" localSheetId="3">#REF!</definedName>
    <definedName name="Part_Variation">#REF!</definedName>
    <definedName name="Payment" localSheetId="8">#REF!</definedName>
    <definedName name="Payment" localSheetId="4">#REF!</definedName>
    <definedName name="Payment" localSheetId="3">#REF!</definedName>
    <definedName name="Payment">#REF!</definedName>
    <definedName name="PCB" localSheetId="8">#REF!</definedName>
    <definedName name="PCB" localSheetId="4">#REF!</definedName>
    <definedName name="PCB" localSheetId="3">#REF!</definedName>
    <definedName name="PCB">#REF!</definedName>
    <definedName name="pcb共用人力" localSheetId="8">#REF!</definedName>
    <definedName name="pcb共用人力" localSheetId="4">#REF!</definedName>
    <definedName name="pcb共用人力" localSheetId="3">#REF!</definedName>
    <definedName name="pcb共用人力">#REF!</definedName>
    <definedName name="pcb輪值表" localSheetId="8">#REF!</definedName>
    <definedName name="pcb輪值表" localSheetId="4">#REF!</definedName>
    <definedName name="pcb輪值表" localSheetId="3">#REF!</definedName>
    <definedName name="pcb輪值表">#REF!</definedName>
    <definedName name="Periods">'[8]Instruction Sheet'!$D$22</definedName>
    <definedName name="PICK" localSheetId="8">#REF!</definedName>
    <definedName name="PICK" localSheetId="4">#REF!</definedName>
    <definedName name="PICK" localSheetId="3">#REF!</definedName>
    <definedName name="PICK">#REF!</definedName>
    <definedName name="planStartDates" localSheetId="8">#REF!</definedName>
    <definedName name="planStartDates" localSheetId="4">#REF!</definedName>
    <definedName name="planStartDates" localSheetId="3">#REF!</definedName>
    <definedName name="planStartDates">#REF!</definedName>
    <definedName name="PMP">[16]ISRDATA!$M$1</definedName>
    <definedName name="PolyCatCost" localSheetId="8">#REF!</definedName>
    <definedName name="PolyCatCost" localSheetId="4">#REF!</definedName>
    <definedName name="PolyCatCost" localSheetId="3">#REF!</definedName>
    <definedName name="PolyCatCost">#REF!</definedName>
    <definedName name="PolyCats" localSheetId="8">#REF!</definedName>
    <definedName name="PolyCats" localSheetId="4">#REF!</definedName>
    <definedName name="PolyCats" localSheetId="3">#REF!</definedName>
    <definedName name="PolyCats">#REF!</definedName>
    <definedName name="PolyData" localSheetId="8">#REF!</definedName>
    <definedName name="PolyData" localSheetId="4">#REF!</definedName>
    <definedName name="PolyData" localSheetId="3">#REF!</definedName>
    <definedName name="PolyData">#REF!</definedName>
    <definedName name="PolyQuant" localSheetId="8">#REF!</definedName>
    <definedName name="PolyQuant" localSheetId="4">#REF!</definedName>
    <definedName name="PolyQuant" localSheetId="3">#REF!</definedName>
    <definedName name="PolyQuant">#REF!</definedName>
    <definedName name="POWER_CORDS">'[7]Mat Summary'!$B$213:$B$236</definedName>
    <definedName name="PPAP" localSheetId="8">#REF!</definedName>
    <definedName name="PPAP" localSheetId="4">#REF!</definedName>
    <definedName name="PPAP" localSheetId="3">#REF!</definedName>
    <definedName name="PPAP">#REF!</definedName>
    <definedName name="PRE" localSheetId="8">#REF!</definedName>
    <definedName name="PRE" localSheetId="4">#REF!</definedName>
    <definedName name="PRE" localSheetId="3">#REF!</definedName>
    <definedName name="PRE">#REF!</definedName>
    <definedName name="Predecessor" localSheetId="8">'[11]Title Page'!#REF!</definedName>
    <definedName name="Predecessor" localSheetId="4">'[11]Title Page'!#REF!</definedName>
    <definedName name="Predecessor" localSheetId="3">'[11]Title Page'!#REF!</definedName>
    <definedName name="Predecessor">'[11]Title Page'!#REF!</definedName>
    <definedName name="PRINT" localSheetId="8">#REF!</definedName>
    <definedName name="PRINT" localSheetId="4">#REF!</definedName>
    <definedName name="PRINT" localSheetId="3">#REF!</definedName>
    <definedName name="PRINT">#REF!</definedName>
    <definedName name="_xlnm.Print_Area" localSheetId="8">#REF!</definedName>
    <definedName name="_xlnm.Print_Area" localSheetId="4">#REF!</definedName>
    <definedName name="_xlnm.Print_Area" localSheetId="3">#REF!</definedName>
    <definedName name="_xlnm.Print_Area">#REF!</definedName>
    <definedName name="PRINT_AREA_MI" localSheetId="8">#REF!</definedName>
    <definedName name="PRINT_AREA_MI" localSheetId="4">#REF!</definedName>
    <definedName name="PRINT_AREA_MI" localSheetId="3">#REF!</definedName>
    <definedName name="PRINT_AREA_MI">#REF!</definedName>
    <definedName name="Print_Date">[15]ISRDATA!$H$5</definedName>
    <definedName name="PRN" localSheetId="8">#REF!</definedName>
    <definedName name="PRN" localSheetId="4">#REF!</definedName>
    <definedName name="PRN" localSheetId="3">#REF!</definedName>
    <definedName name="PRN">#REF!</definedName>
    <definedName name="Problem_Solving" localSheetId="8">'[13]Planning Assessment'!#REF!</definedName>
    <definedName name="Problem_Solving" localSheetId="4">'[13]Planning Assessment'!#REF!</definedName>
    <definedName name="Problem_Solving" localSheetId="3">'[13]Planning Assessment'!#REF!</definedName>
    <definedName name="Problem_Solving">'[13]Planning Assessment'!#REF!</definedName>
    <definedName name="PROCESS" localSheetId="8">#REF!</definedName>
    <definedName name="PROCESS" localSheetId="4">#REF!</definedName>
    <definedName name="PROCESS" localSheetId="3">#REF!</definedName>
    <definedName name="PROCESS">#REF!</definedName>
    <definedName name="Project_Management" localSheetId="8">'[13]Planning Assessment'!#REF!</definedName>
    <definedName name="Project_Management" localSheetId="4">'[13]Planning Assessment'!#REF!</definedName>
    <definedName name="Project_Management" localSheetId="3">'[13]Planning Assessment'!#REF!</definedName>
    <definedName name="Project_Management">'[13]Planning Assessment'!#REF!</definedName>
    <definedName name="projectProgress">[5]Data!$C$4</definedName>
    <definedName name="projectStatus">[5]Data!$C$3</definedName>
    <definedName name="PWR_DVT1" localSheetId="8">#REF!</definedName>
    <definedName name="PWR_DVT1" localSheetId="4">#REF!</definedName>
    <definedName name="PWR_DVT1" localSheetId="3">#REF!</definedName>
    <definedName name="PWR_DVT1">#REF!</definedName>
    <definedName name="Q" localSheetId="8">#REF!</definedName>
    <definedName name="Q" localSheetId="4">#REF!</definedName>
    <definedName name="Q" localSheetId="3">#REF!</definedName>
    <definedName name="Q">#REF!</definedName>
    <definedName name="Q___FIR_Detail_we0604_200018" localSheetId="8">#REF!</definedName>
    <definedName name="Q___FIR_Detail_we0604_200018" localSheetId="4">#REF!</definedName>
    <definedName name="Q___FIR_Detail_we0604_200018" localSheetId="3">#REF!</definedName>
    <definedName name="Q___FIR_Detail_we0604_200018">#REF!</definedName>
    <definedName name="Q___Part_Count" localSheetId="8">'[2]#REF'!#REF!</definedName>
    <definedName name="Q___Part_Count" localSheetId="4">'[2]#REF'!#REF!</definedName>
    <definedName name="Q___Part_Count" localSheetId="3">'[2]#REF'!#REF!</definedName>
    <definedName name="Q___Part_Count">'[2]#REF'!#REF!</definedName>
    <definedName name="Q34T" localSheetId="8">#REF!</definedName>
    <definedName name="Q34T" localSheetId="4">#REF!</definedName>
    <definedName name="Q34T" localSheetId="3">#REF!</definedName>
    <definedName name="Q34T">#REF!</definedName>
    <definedName name="QA_Tech" localSheetId="7">[3]ISRDATA!$P$7</definedName>
    <definedName name="QA_Tech" localSheetId="4">[3]ISRDATA!$P$7</definedName>
    <definedName name="QA_Tech">[4]ISRDATA!$P$7</definedName>
    <definedName name="QAM00" localSheetId="8">#REF!</definedName>
    <definedName name="QAM00" localSheetId="4">#REF!</definedName>
    <definedName name="QAM00" localSheetId="3">#REF!</definedName>
    <definedName name="QAM00">#REF!</definedName>
    <definedName name="qq" localSheetId="8">'[1]FA-LISTING'!#REF!</definedName>
    <definedName name="qq" localSheetId="4">'[1]FA-LISTING'!#REF!</definedName>
    <definedName name="qq" localSheetId="3">'[1]FA-LISTING'!#REF!</definedName>
    <definedName name="qq">'[1]FA-LISTING'!#REF!</definedName>
    <definedName name="qr" localSheetId="8">#REF!</definedName>
    <definedName name="qr" localSheetId="4">#REF!</definedName>
    <definedName name="qr" localSheetId="3">#REF!</definedName>
    <definedName name="qr">#REF!</definedName>
    <definedName name="Queryww50" localSheetId="8">#REF!</definedName>
    <definedName name="Queryww50" localSheetId="4">#REF!</definedName>
    <definedName name="Queryww50" localSheetId="3">#REF!</definedName>
    <definedName name="Queryww50">#REF!</definedName>
    <definedName name="QW" localSheetId="8" hidden="1">#REF!</definedName>
    <definedName name="QW" localSheetId="4" hidden="1">#REF!</definedName>
    <definedName name="QW" localSheetId="3" hidden="1">#REF!</definedName>
    <definedName name="QW" hidden="1">#REF!</definedName>
    <definedName name="QWER" localSheetId="8">#REF!</definedName>
    <definedName name="QWER" localSheetId="4">#REF!</definedName>
    <definedName name="QWER" localSheetId="3">#REF!</definedName>
    <definedName name="QWER">#REF!</definedName>
    <definedName name="QWERFQ4" localSheetId="8">#REF!</definedName>
    <definedName name="QWERFQ4" localSheetId="4">#REF!</definedName>
    <definedName name="QWERFQ4" localSheetId="3">#REF!</definedName>
    <definedName name="QWERFQ4">#REF!</definedName>
    <definedName name="R_FILE" localSheetId="8">#REF!</definedName>
    <definedName name="R_FILE" localSheetId="4">#REF!</definedName>
    <definedName name="R_FILE" localSheetId="3">#REF!</definedName>
    <definedName name="R_FILE">#REF!</definedName>
    <definedName name="RAD" localSheetId="8">#REF!</definedName>
    <definedName name="RAD" localSheetId="4">#REF!</definedName>
    <definedName name="RAD" localSheetId="3">#REF!</definedName>
    <definedName name="RAD">#REF!</definedName>
    <definedName name="radial5" localSheetId="8">#REF!</definedName>
    <definedName name="radial5" localSheetId="4">#REF!</definedName>
    <definedName name="radial5" localSheetId="3">#REF!</definedName>
    <definedName name="radial5">#REF!</definedName>
    <definedName name="Raises" localSheetId="8">#REF!</definedName>
    <definedName name="Raises" localSheetId="4">#REF!</definedName>
    <definedName name="Raises" localSheetId="3">#REF!</definedName>
    <definedName name="Raises">#REF!</definedName>
    <definedName name="raises2" localSheetId="8">#REF!</definedName>
    <definedName name="raises2" localSheetId="4">#REF!</definedName>
    <definedName name="raises2" localSheetId="3">#REF!</definedName>
    <definedName name="raises2">#REF!</definedName>
    <definedName name="RangeCheckD3" localSheetId="8">#REF!</definedName>
    <definedName name="RangeCheckD3" localSheetId="4">#REF!</definedName>
    <definedName name="RangeCheckD3" localSheetId="3">#REF!</definedName>
    <definedName name="RangeCheckD3">#REF!</definedName>
    <definedName name="RangeCheckD4" localSheetId="8">#REF!</definedName>
    <definedName name="RangeCheckD4" localSheetId="4">#REF!</definedName>
    <definedName name="RangeCheckD4" localSheetId="3">#REF!</definedName>
    <definedName name="RangeCheckD4">#REF!</definedName>
    <definedName name="re" localSheetId="8">#REF!</definedName>
    <definedName name="re" localSheetId="4">#REF!</definedName>
    <definedName name="re" localSheetId="3">#REF!</definedName>
    <definedName name="re">#REF!</definedName>
    <definedName name="Record_end" localSheetId="8">#REF!</definedName>
    <definedName name="Record_end" localSheetId="4">#REF!</definedName>
    <definedName name="Record_end" localSheetId="3">#REF!</definedName>
    <definedName name="Record_end">#REF!</definedName>
    <definedName name="Record_start" localSheetId="8">#REF!</definedName>
    <definedName name="Record_start" localSheetId="4">#REF!</definedName>
    <definedName name="Record_start" localSheetId="3">#REF!</definedName>
    <definedName name="Record_start">#REF!</definedName>
    <definedName name="Red" localSheetId="8">'[11]Title Page'!#REF!</definedName>
    <definedName name="Red" localSheetId="4">'[11]Title Page'!#REF!</definedName>
    <definedName name="Red" localSheetId="3">'[11]Title Page'!#REF!</definedName>
    <definedName name="Red">'[11]Title Page'!#REF!</definedName>
    <definedName name="redLight">[5]Calculations!$C$3</definedName>
    <definedName name="REL_DVT1" localSheetId="8">#REF!</definedName>
    <definedName name="REL_DVT1" localSheetId="4">#REF!</definedName>
    <definedName name="REL_DVT1" localSheetId="3">#REF!</definedName>
    <definedName name="REL_DVT1">#REF!</definedName>
    <definedName name="REPAIR" localSheetId="8">#REF!</definedName>
    <definedName name="REPAIR" localSheetId="4">#REF!</definedName>
    <definedName name="REPAIR" localSheetId="3">#REF!</definedName>
    <definedName name="REPAIR">#REF!</definedName>
    <definedName name="Repeatability" localSheetId="8">#REF!</definedName>
    <definedName name="Repeatability" localSheetId="4">#REF!</definedName>
    <definedName name="Repeatability" localSheetId="3">#REF!</definedName>
    <definedName name="Repeatability">#REF!</definedName>
    <definedName name="Reproducibility" localSheetId="8">#REF!</definedName>
    <definedName name="Reproducibility" localSheetId="4">#REF!</definedName>
    <definedName name="Reproducibility" localSheetId="3">#REF!</definedName>
    <definedName name="Reproducibility">#REF!</definedName>
    <definedName name="ResCats" localSheetId="8">#REF!</definedName>
    <definedName name="ResCats" localSheetId="4">#REF!</definedName>
    <definedName name="ResCats" localSheetId="3">#REF!</definedName>
    <definedName name="ResCats">#REF!</definedName>
    <definedName name="ResData" localSheetId="8">#REF!</definedName>
    <definedName name="ResData" localSheetId="4">#REF!</definedName>
    <definedName name="ResData" localSheetId="3">#REF!</definedName>
    <definedName name="ResData">#REF!</definedName>
    <definedName name="RESI" localSheetId="8">#REF!</definedName>
    <definedName name="RESI" localSheetId="4">#REF!</definedName>
    <definedName name="RESI" localSheetId="3">#REF!</definedName>
    <definedName name="RESI">#REF!</definedName>
    <definedName name="ResistorCatCost" localSheetId="8">#REF!</definedName>
    <definedName name="ResistorCatCost" localSheetId="4">#REF!</definedName>
    <definedName name="ResistorCatCost" localSheetId="3">#REF!</definedName>
    <definedName name="ResistorCatCost">#REF!</definedName>
    <definedName name="ResistorQuant" localSheetId="8">#REF!</definedName>
    <definedName name="ResistorQuant" localSheetId="4">#REF!</definedName>
    <definedName name="ResistorQuant" localSheetId="3">#REF!</definedName>
    <definedName name="ResistorQuant">#REF!</definedName>
    <definedName name="Revision_Level">[15]ISRDATA!$K$5</definedName>
    <definedName name="RF_DVT1" localSheetId="8">#REF!</definedName>
    <definedName name="RF_DVT1" localSheetId="4">#REF!</definedName>
    <definedName name="RF_DVT1" localSheetId="3">#REF!</definedName>
    <definedName name="RF_DVT1">#REF!</definedName>
    <definedName name="RoEUDOC" localSheetId="8">#REF!</definedName>
    <definedName name="RoEUDOC" localSheetId="4">#REF!</definedName>
    <definedName name="RoEUDOC" localSheetId="3">#REF!</definedName>
    <definedName name="RoEUDOC">#REF!</definedName>
    <definedName name="RoEUDOC1" localSheetId="8">#REF!</definedName>
    <definedName name="RoEUDOC1" localSheetId="4">#REF!</definedName>
    <definedName name="RoEUDOC1" localSheetId="3">#REF!</definedName>
    <definedName name="RoEUDOC1">#REF!</definedName>
    <definedName name="RoEUDOC4" localSheetId="8">#REF!</definedName>
    <definedName name="RoEUDOC4" localSheetId="4">#REF!</definedName>
    <definedName name="RoEUDOC4" localSheetId="3">#REF!</definedName>
    <definedName name="RoEUDOC4">#REF!</definedName>
    <definedName name="RoEUDOC5" localSheetId="8">#REF!</definedName>
    <definedName name="RoEUDOC5" localSheetId="4">#REF!</definedName>
    <definedName name="RoEUDOC5" localSheetId="3">#REF!</definedName>
    <definedName name="RoEUDOC5">#REF!</definedName>
    <definedName name="RoEUEMC" localSheetId="8">#REF!</definedName>
    <definedName name="RoEUEMC" localSheetId="4">#REF!</definedName>
    <definedName name="RoEUEMC" localSheetId="3">#REF!</definedName>
    <definedName name="RoEUEMC">#REF!</definedName>
    <definedName name="RoEURF" localSheetId="8">#REF!</definedName>
    <definedName name="RoEURF" localSheetId="4">#REF!</definedName>
    <definedName name="RoEURF" localSheetId="3">#REF!</definedName>
    <definedName name="RoEURF">#REF!</definedName>
    <definedName name="RoEURF1" localSheetId="8">#REF!</definedName>
    <definedName name="RoEURF1" localSheetId="4">#REF!</definedName>
    <definedName name="RoEURF1" localSheetId="3">#REF!</definedName>
    <definedName name="RoEURF1">#REF!</definedName>
    <definedName name="RoFCC" localSheetId="8">#REF!</definedName>
    <definedName name="RoFCC" localSheetId="4">#REF!</definedName>
    <definedName name="RoFCC" localSheetId="3">#REF!</definedName>
    <definedName name="RoFCC">#REF!</definedName>
    <definedName name="RoG" localSheetId="8">#REF!</definedName>
    <definedName name="RoG" localSheetId="4">#REF!</definedName>
    <definedName name="RoG" localSheetId="3">#REF!</definedName>
    <definedName name="RoG">#REF!</definedName>
    <definedName name="ROIC" localSheetId="8">#REF!</definedName>
    <definedName name="ROIC" localSheetId="4">#REF!</definedName>
    <definedName name="ROIC" localSheetId="3">#REF!</definedName>
    <definedName name="ROIC">#REF!</definedName>
    <definedName name="ROS" localSheetId="8">#REF!</definedName>
    <definedName name="ROS" localSheetId="4">#REF!</definedName>
    <definedName name="ROS" localSheetId="3">#REF!</definedName>
    <definedName name="ROS">#REF!</definedName>
    <definedName name="ROS_1" localSheetId="8">#REF!</definedName>
    <definedName name="ROS_1" localSheetId="4">#REF!</definedName>
    <definedName name="ROS_1" localSheetId="3">#REF!</definedName>
    <definedName name="ROS_1">#REF!</definedName>
    <definedName name="RoSaf" localSheetId="8">#REF!</definedName>
    <definedName name="RoSaf" localSheetId="4">#REF!</definedName>
    <definedName name="RoSaf" localSheetId="3">#REF!</definedName>
    <definedName name="RoSaf">#REF!</definedName>
    <definedName name="RoSAF4" localSheetId="8">#REF!</definedName>
    <definedName name="RoSAF4" localSheetId="4">#REF!</definedName>
    <definedName name="RoSAF4" localSheetId="3">#REF!</definedName>
    <definedName name="RoSAF4">#REF!</definedName>
    <definedName name="RoSAF5" localSheetId="8">#REF!</definedName>
    <definedName name="RoSAF5" localSheetId="4">#REF!</definedName>
    <definedName name="RoSAF5" localSheetId="3">#REF!</definedName>
    <definedName name="RoSAF5">#REF!</definedName>
    <definedName name="RR" localSheetId="8">#REF!</definedName>
    <definedName name="RR" localSheetId="4">#REF!</definedName>
    <definedName name="RR" localSheetId="3">#REF!</definedName>
    <definedName name="RR">#REF!</definedName>
    <definedName name="RRRR" localSheetId="8">#REF!</definedName>
    <definedName name="RRRR" localSheetId="4">#REF!</definedName>
    <definedName name="RRRR" localSheetId="3">#REF!</definedName>
    <definedName name="RRRR">#REF!</definedName>
    <definedName name="RSV">[16]ISRDATA!$P$7</definedName>
    <definedName name="RT" localSheetId="8">#REF!</definedName>
    <definedName name="RT" localSheetId="4">#REF!</definedName>
    <definedName name="RT" localSheetId="3">#REF!</definedName>
    <definedName name="RT">#REF!</definedName>
    <definedName name="rtew" localSheetId="8">#REF!</definedName>
    <definedName name="rtew" localSheetId="4">#REF!</definedName>
    <definedName name="rtew" localSheetId="3">#REF!</definedName>
    <definedName name="rtew">#REF!</definedName>
    <definedName name="rwe" localSheetId="8">#REF!</definedName>
    <definedName name="rwe" localSheetId="4">#REF!</definedName>
    <definedName name="rwe" localSheetId="3">#REF!</definedName>
    <definedName name="rwe">#REF!</definedName>
    <definedName name="rwt" localSheetId="8">#REF!</definedName>
    <definedName name="rwt" localSheetId="4">#REF!</definedName>
    <definedName name="rwt" localSheetId="3">#REF!</definedName>
    <definedName name="rwt">#REF!</definedName>
    <definedName name="RYHERT" localSheetId="8">#REF!</definedName>
    <definedName name="RYHERT" localSheetId="4">#REF!</definedName>
    <definedName name="RYHERT" localSheetId="3">#REF!</definedName>
    <definedName name="RYHERT">#REF!</definedName>
    <definedName name="S" localSheetId="8">#REF!</definedName>
    <definedName name="S" localSheetId="4">#REF!</definedName>
    <definedName name="S" localSheetId="3">#REF!</definedName>
    <definedName name="S">#REF!</definedName>
    <definedName name="s_PartVariation" localSheetId="8">#REF!</definedName>
    <definedName name="s_PartVariation" localSheetId="4">#REF!</definedName>
    <definedName name="s_PartVariation" localSheetId="3">#REF!</definedName>
    <definedName name="s_PartVariation">#REF!</definedName>
    <definedName name="s_Repeatability" localSheetId="8">#REF!</definedName>
    <definedName name="s_Repeatability" localSheetId="4">#REF!</definedName>
    <definedName name="s_Repeatability" localSheetId="3">#REF!</definedName>
    <definedName name="s_Repeatability">#REF!</definedName>
    <definedName name="s_Reproducibility" localSheetId="8">#REF!</definedName>
    <definedName name="s_Reproducibility" localSheetId="4">#REF!</definedName>
    <definedName name="s_Reproducibility" localSheetId="3">#REF!</definedName>
    <definedName name="s_Reproducibility">#REF!</definedName>
    <definedName name="s_RR" localSheetId="8">#REF!</definedName>
    <definedName name="s_RR" localSheetId="4">#REF!</definedName>
    <definedName name="s_RR" localSheetId="3">#REF!</definedName>
    <definedName name="s_RR">#REF!</definedName>
    <definedName name="s_TotalVar" localSheetId="8">#REF!</definedName>
    <definedName name="s_TotalVar" localSheetId="4">#REF!</definedName>
    <definedName name="s_TotalVar" localSheetId="3">#REF!</definedName>
    <definedName name="s_TotalVar">#REF!</definedName>
    <definedName name="SA_DVT1" localSheetId="8">#REF!</definedName>
    <definedName name="SA_DVT1" localSheetId="4">#REF!</definedName>
    <definedName name="SA_DVT1" localSheetId="3">#REF!</definedName>
    <definedName name="SA_DVT1">#REF!</definedName>
    <definedName name="SA_EVT" localSheetId="8">#REF!</definedName>
    <definedName name="SA_EVT" localSheetId="4">#REF!</definedName>
    <definedName name="SA_EVT" localSheetId="3">#REF!</definedName>
    <definedName name="SA_EVT">#REF!</definedName>
    <definedName name="sadf" localSheetId="8">#REF!</definedName>
    <definedName name="sadf" localSheetId="4">#REF!</definedName>
    <definedName name="sadf" localSheetId="3">#REF!</definedName>
    <definedName name="sadf">#REF!</definedName>
    <definedName name="schedule1" localSheetId="8">#REF!</definedName>
    <definedName name="schedule1" localSheetId="4">#REF!</definedName>
    <definedName name="schedule1" localSheetId="3">#REF!</definedName>
    <definedName name="schedule1">#REF!</definedName>
    <definedName name="screws" localSheetId="8">#REF!</definedName>
    <definedName name="screws" localSheetId="4">#REF!</definedName>
    <definedName name="screws" localSheetId="3">#REF!</definedName>
    <definedName name="screws">#REF!</definedName>
    <definedName name="SD" localSheetId="8">#REF!</definedName>
    <definedName name="SD" localSheetId="4">#REF!</definedName>
    <definedName name="SD" localSheetId="3">#REF!</definedName>
    <definedName name="SD">#REF!</definedName>
    <definedName name="SDF" localSheetId="8">#REF!</definedName>
    <definedName name="SDF" localSheetId="4">#REF!</definedName>
    <definedName name="SDF" localSheetId="3">#REF!</definedName>
    <definedName name="SDF">#REF!</definedName>
    <definedName name="SDFBGW" localSheetId="8">#REF!</definedName>
    <definedName name="SDFBGW" localSheetId="4">#REF!</definedName>
    <definedName name="SDFBGW" localSheetId="3">#REF!</definedName>
    <definedName name="SDFBGW">#REF!</definedName>
    <definedName name="SDG" localSheetId="8">#REF!</definedName>
    <definedName name="SDG" localSheetId="4">#REF!</definedName>
    <definedName name="SDG" localSheetId="3">#REF!</definedName>
    <definedName name="SDG">#REF!</definedName>
    <definedName name="Selected_Parent_Number">'[17]Select PCR'!$E$5</definedName>
    <definedName name="Selected_PCR">'[17]Select PCR'!$C$5</definedName>
    <definedName name="Selected_PCR_Number">'[17]Select PCR'!$D$5</definedName>
    <definedName name="SerDue" localSheetId="8">#REF!</definedName>
    <definedName name="SerDue" localSheetId="4">#REF!</definedName>
    <definedName name="SerDue" localSheetId="3">#REF!</definedName>
    <definedName name="SerDue">#REF!</definedName>
    <definedName name="SerPIR" localSheetId="8">#REF!</definedName>
    <definedName name="SerPIR" localSheetId="4">#REF!</definedName>
    <definedName name="SerPIR" localSheetId="3">#REF!</definedName>
    <definedName name="SerPIR">#REF!</definedName>
    <definedName name="SLaM2_Lessons_Learned_Status_Get_Help_with_Listing_Reports" localSheetId="8">#REF!</definedName>
    <definedName name="SLaM2_Lessons_Learned_Status_Get_Help_with_Listing_Reports" localSheetId="4">#REF!</definedName>
    <definedName name="SLaM2_Lessons_Learned_Status_Get_Help_with_Listing_Reports" localSheetId="3">#REF!</definedName>
    <definedName name="SLaM2_Lessons_Learned_Status_Get_Help_with_Listing_Reports">#REF!</definedName>
    <definedName name="SMT_LOAD" localSheetId="8">#REF!</definedName>
    <definedName name="SMT_LOAD" localSheetId="4">#REF!</definedName>
    <definedName name="SMT_LOAD" localSheetId="3">#REF!</definedName>
    <definedName name="SMT_LOAD">#REF!</definedName>
    <definedName name="SMT_LOAD_B" localSheetId="8">#REF!</definedName>
    <definedName name="SMT_LOAD_B" localSheetId="4">#REF!</definedName>
    <definedName name="SMT_LOAD_B" localSheetId="3">#REF!</definedName>
    <definedName name="SMT_LOAD_B">#REF!</definedName>
    <definedName name="SMTA" localSheetId="8">#REF!</definedName>
    <definedName name="SMTA" localSheetId="4">#REF!</definedName>
    <definedName name="SMTA" localSheetId="3">#REF!</definedName>
    <definedName name="SMTA">#REF!</definedName>
    <definedName name="SMTB" localSheetId="8">#REF!</definedName>
    <definedName name="SMTB" localSheetId="4">#REF!</definedName>
    <definedName name="SMTB" localSheetId="3">#REF!</definedName>
    <definedName name="SMTB">#REF!</definedName>
    <definedName name="Source_File">'[8]Instruction Sheet'!$C$19</definedName>
    <definedName name="SOW" localSheetId="8">'[2]#REF'!#REF!</definedName>
    <definedName name="SOW" localSheetId="4">'[2]#REF'!#REF!</definedName>
    <definedName name="SOW" localSheetId="3">'[2]#REF'!#REF!</definedName>
    <definedName name="SOW">'[2]#REF'!#REF!</definedName>
    <definedName name="SpecWidth" localSheetId="8">#REF!</definedName>
    <definedName name="SpecWidth" localSheetId="4">#REF!</definedName>
    <definedName name="SpecWidth" localSheetId="3">#REF!</definedName>
    <definedName name="SpecWidth">#REF!</definedName>
    <definedName name="SPEED" localSheetId="8">#REF!</definedName>
    <definedName name="SPEED" localSheetId="4">#REF!</definedName>
    <definedName name="SPEED" localSheetId="3">#REF!</definedName>
    <definedName name="SPEED">#REF!</definedName>
    <definedName name="ss" localSheetId="8">'[1]FA-LISTING'!#REF!</definedName>
    <definedName name="ss" localSheetId="4">'[1]FA-LISTING'!#REF!</definedName>
    <definedName name="ss" localSheetId="3">'[1]FA-LISTING'!#REF!</definedName>
    <definedName name="ss">'[1]FA-LISTING'!#REF!</definedName>
    <definedName name="SSS" localSheetId="8">#REF!</definedName>
    <definedName name="SSS" localSheetId="4">#REF!</definedName>
    <definedName name="SSS" localSheetId="3">#REF!</definedName>
    <definedName name="SSS">#REF!</definedName>
    <definedName name="StartDate">'[8]Instruction Sheet'!$C$22</definedName>
    <definedName name="statusLight" localSheetId="7">IF(projectStatus="red",redLight,IF(projectStatus="amber",amberLight,greenLight))</definedName>
    <definedName name="statusLight" localSheetId="4">IF([0]!projectStatus="red",[0]!redLight,IF([0]!projectStatus="amber",[0]!amberLight,[0]!greenLight))</definedName>
    <definedName name="statusLight">IF(projectStatus="red",redLight,IF(projectStatus="amber",amberLight,greenLight))</definedName>
    <definedName name="STD" localSheetId="8">#REF!</definedName>
    <definedName name="STD" localSheetId="4">#REF!</definedName>
    <definedName name="STD" localSheetId="3">#REF!</definedName>
    <definedName name="STD">#REF!</definedName>
    <definedName name="STD_02" localSheetId="8">#REF!</definedName>
    <definedName name="STD_02" localSheetId="4">#REF!</definedName>
    <definedName name="STD_02" localSheetId="3">#REF!</definedName>
    <definedName name="STD_02">#REF!</definedName>
    <definedName name="STD_04MAC" localSheetId="8">#REF!</definedName>
    <definedName name="STD_04MAC" localSheetId="4">#REF!</definedName>
    <definedName name="STD_04MAC" localSheetId="3">#REF!</definedName>
    <definedName name="STD_04MAC">#REF!</definedName>
    <definedName name="STD_04MAN" localSheetId="8">#REF!</definedName>
    <definedName name="STD_04MAN" localSheetId="4">#REF!</definedName>
    <definedName name="STD_04MAN" localSheetId="3">#REF!</definedName>
    <definedName name="STD_04MAN">#REF!</definedName>
    <definedName name="STD_BOOT" localSheetId="8">#REF!</definedName>
    <definedName name="STD_BOOT" localSheetId="4">#REF!</definedName>
    <definedName name="STD_BOOT" localSheetId="3">#REF!</definedName>
    <definedName name="STD_BOOT">#REF!</definedName>
    <definedName name="STD_Premium" localSheetId="8">#REF!</definedName>
    <definedName name="STD_Premium" localSheetId="4">#REF!</definedName>
    <definedName name="STD_Premium" localSheetId="3">#REF!</definedName>
    <definedName name="STD_Premium">#REF!</definedName>
    <definedName name="STD_REBOOT" localSheetId="8">#REF!</definedName>
    <definedName name="STD_REBOOT" localSheetId="4">#REF!</definedName>
    <definedName name="STD_REBOOT" localSheetId="3">#REF!</definedName>
    <definedName name="STD_REBOOT">#REF!</definedName>
    <definedName name="STD_TIME" localSheetId="8">#REF!</definedName>
    <definedName name="STD_TIME" localSheetId="4">#REF!</definedName>
    <definedName name="STD_TIME" localSheetId="3">#REF!</definedName>
    <definedName name="STD_TIME">#REF!</definedName>
    <definedName name="STDMODE" localSheetId="8">#REF!</definedName>
    <definedName name="STDMODE" localSheetId="4">#REF!</definedName>
    <definedName name="STDMODE" localSheetId="3">#REF!</definedName>
    <definedName name="STDMODE">#REF!</definedName>
    <definedName name="STRESS_DVT" localSheetId="8">#REF!</definedName>
    <definedName name="STRESS_DVT" localSheetId="4">#REF!</definedName>
    <definedName name="STRESS_DVT" localSheetId="3">#REF!</definedName>
    <definedName name="STRESS_DVT">#REF!</definedName>
    <definedName name="SUI_cap" localSheetId="8">#REF!</definedName>
    <definedName name="SUI_cap" localSheetId="4">#REF!</definedName>
    <definedName name="SUI_cap" localSheetId="3">#REF!</definedName>
    <definedName name="SUI_cap">#REF!</definedName>
    <definedName name="SUI_rate" localSheetId="8">#REF!</definedName>
    <definedName name="SUI_rate" localSheetId="4">#REF!</definedName>
    <definedName name="SUI_rate" localSheetId="3">#REF!</definedName>
    <definedName name="SUI_rate">#REF!</definedName>
    <definedName name="SUM_TABLE" localSheetId="8">#REF!</definedName>
    <definedName name="SUM_TABLE" localSheetId="4">#REF!</definedName>
    <definedName name="SUM_TABLE" localSheetId="3">#REF!</definedName>
    <definedName name="SUM_TABLE">#REF!</definedName>
    <definedName name="Supplier_Code" localSheetId="8">#REF!</definedName>
    <definedName name="Supplier_Code" localSheetId="4">#REF!</definedName>
    <definedName name="Supplier_Code" localSheetId="3">#REF!</definedName>
    <definedName name="Supplier_Code">#REF!</definedName>
    <definedName name="Switch_mount" localSheetId="8">#REF!</definedName>
    <definedName name="Switch_mount" localSheetId="4">#REF!</definedName>
    <definedName name="Switch_mount" localSheetId="3">#REF!</definedName>
    <definedName name="Switch_mount">#REF!</definedName>
    <definedName name="Switch_Operation" localSheetId="8">#REF!</definedName>
    <definedName name="Switch_Operation" localSheetId="4">#REF!</definedName>
    <definedName name="Switch_Operation" localSheetId="3">#REF!</definedName>
    <definedName name="Switch_Operation">#REF!</definedName>
    <definedName name="SwitchAssembly" localSheetId="8">#REF!</definedName>
    <definedName name="SwitchAssembly" localSheetId="4">#REF!</definedName>
    <definedName name="SwitchAssembly" localSheetId="3">#REF!</definedName>
    <definedName name="SwitchAssembly">#REF!</definedName>
    <definedName name="SwitchMountStart" localSheetId="8">#REF!</definedName>
    <definedName name="SwitchMountStart" localSheetId="4">#REF!</definedName>
    <definedName name="SwitchMountStart" localSheetId="3">#REF!</definedName>
    <definedName name="SwitchMountStart">#REF!</definedName>
    <definedName name="SwitchOp" localSheetId="8">#REF!</definedName>
    <definedName name="SwitchOp" localSheetId="4">#REF!</definedName>
    <definedName name="SwitchOp" localSheetId="3">#REF!</definedName>
    <definedName name="SwitchOp">#REF!</definedName>
    <definedName name="SwitchOpStart" localSheetId="8">#REF!</definedName>
    <definedName name="SwitchOpStart" localSheetId="4">#REF!</definedName>
    <definedName name="SwitchOpStart" localSheetId="3">#REF!</definedName>
    <definedName name="SwitchOpStart">#REF!</definedName>
    <definedName name="SYS212N" localSheetId="8">'[2]#REF'!#REF!</definedName>
    <definedName name="SYS212N" localSheetId="4">'[2]#REF'!#REF!</definedName>
    <definedName name="SYS212N" localSheetId="3">'[2]#REF'!#REF!</definedName>
    <definedName name="SYS212N">'[2]#REF'!#REF!</definedName>
    <definedName name="SYS316LT" localSheetId="8">'[2]#REF'!#REF!</definedName>
    <definedName name="SYS316LT" localSheetId="4">'[2]#REF'!#REF!</definedName>
    <definedName name="SYS316LT" localSheetId="3">'[2]#REF'!#REF!</definedName>
    <definedName name="SYS316LT">'[2]#REF'!#REF!</definedName>
    <definedName name="SYS316SX" localSheetId="8">'[2]#REF'!#REF!</definedName>
    <definedName name="SYS316SX" localSheetId="4">'[2]#REF'!#REF!</definedName>
    <definedName name="SYS316SX" localSheetId="3">'[2]#REF'!#REF!</definedName>
    <definedName name="SYS316SX">'[2]#REF'!#REF!</definedName>
    <definedName name="SYS320LT" localSheetId="8">'[2]#REF'!#REF!</definedName>
    <definedName name="SYS320LT" localSheetId="4">'[2]#REF'!#REF!</definedName>
    <definedName name="SYS320LT" localSheetId="3">'[2]#REF'!#REF!</definedName>
    <definedName name="SYS320LT">'[2]#REF'!#REF!</definedName>
    <definedName name="SYS320LX" localSheetId="8">'[2]#REF'!#REF!</definedName>
    <definedName name="SYS320LX" localSheetId="4">'[2]#REF'!#REF!</definedName>
    <definedName name="SYS320LX" localSheetId="3">'[2]#REF'!#REF!</definedName>
    <definedName name="SYS320LX">'[2]#REF'!#REF!</definedName>
    <definedName name="SYS320N" localSheetId="8">#REF!</definedName>
    <definedName name="SYS320N" localSheetId="4">#REF!</definedName>
    <definedName name="SYS320N" localSheetId="3">#REF!</definedName>
    <definedName name="SYS320N">#REF!</definedName>
    <definedName name="SYS320SLI" localSheetId="8">#REF!</definedName>
    <definedName name="SYS320SLI" localSheetId="4">#REF!</definedName>
    <definedName name="SYS320SLI" localSheetId="3">#REF!</definedName>
    <definedName name="SYS320SLI">#REF!</definedName>
    <definedName name="SYS325D" localSheetId="8">'[2]#REF'!#REF!</definedName>
    <definedName name="SYS325D" localSheetId="4">'[2]#REF'!#REF!</definedName>
    <definedName name="SYS325D" localSheetId="3">'[2]#REF'!#REF!</definedName>
    <definedName name="SYS325D">'[2]#REF'!#REF!</definedName>
    <definedName name="SYS325P" localSheetId="8">#REF!</definedName>
    <definedName name="SYS325P" localSheetId="4">#REF!</definedName>
    <definedName name="SYS325P" localSheetId="3">#REF!</definedName>
    <definedName name="SYS325P">#REF!</definedName>
    <definedName name="SYS325SX" localSheetId="8">#REF!</definedName>
    <definedName name="SYS325SX" localSheetId="4">#REF!</definedName>
    <definedName name="SYS325SX" localSheetId="3">#REF!</definedName>
    <definedName name="SYS325SX">#REF!</definedName>
    <definedName name="SYS333SL" localSheetId="8">#REF!</definedName>
    <definedName name="SYS333SL" localSheetId="4">#REF!</definedName>
    <definedName name="SYS333SL" localSheetId="3">#REF!</definedName>
    <definedName name="SYS333SL">#REF!</definedName>
    <definedName name="SYS420DE" localSheetId="8">#REF!</definedName>
    <definedName name="SYS420DE" localSheetId="4">#REF!</definedName>
    <definedName name="SYS420DE" localSheetId="3">#REF!</definedName>
    <definedName name="SYS420DE">#REF!</definedName>
    <definedName name="SYS420SE" localSheetId="8">#REF!</definedName>
    <definedName name="SYS420SE" localSheetId="4">#REF!</definedName>
    <definedName name="SYS420SE" localSheetId="3">#REF!</definedName>
    <definedName name="SYS420SE">#REF!</definedName>
    <definedName name="SYS425E" localSheetId="8">'[2]#REF'!#REF!</definedName>
    <definedName name="SYS425E" localSheetId="4">'[2]#REF'!#REF!</definedName>
    <definedName name="SYS425E" localSheetId="3">'[2]#REF'!#REF!</definedName>
    <definedName name="SYS425E">'[2]#REF'!#REF!</definedName>
    <definedName name="SYS425TE" localSheetId="8">'[2]#REF'!#REF!</definedName>
    <definedName name="SYS425TE" localSheetId="4">'[2]#REF'!#REF!</definedName>
    <definedName name="SYS425TE" localSheetId="3">'[2]#REF'!#REF!</definedName>
    <definedName name="SYS425TE">'[2]#REF'!#REF!</definedName>
    <definedName name="SYS433E" localSheetId="8">'[2]#REF'!#REF!</definedName>
    <definedName name="SYS433E" localSheetId="4">'[2]#REF'!#REF!</definedName>
    <definedName name="SYS433E" localSheetId="3">'[2]#REF'!#REF!</definedName>
    <definedName name="SYS433E">'[2]#REF'!#REF!</definedName>
    <definedName name="SYS433P" localSheetId="8">'[2]#REF'!#REF!</definedName>
    <definedName name="SYS433P" localSheetId="4">'[2]#REF'!#REF!</definedName>
    <definedName name="SYS433P" localSheetId="3">'[2]#REF'!#REF!</definedName>
    <definedName name="SYS433P">'[2]#REF'!#REF!</definedName>
    <definedName name="SYS466DSA" localSheetId="8">#REF!</definedName>
    <definedName name="SYS466DSA" localSheetId="4">#REF!</definedName>
    <definedName name="SYS466DSA" localSheetId="3">#REF!</definedName>
    <definedName name="SYS466DSA">#REF!</definedName>
    <definedName name="SYS486D" localSheetId="8">#REF!</definedName>
    <definedName name="SYS486D" localSheetId="4">#REF!</definedName>
    <definedName name="SYS486D" localSheetId="3">#REF!</definedName>
    <definedName name="SYS486D">#REF!</definedName>
    <definedName name="SYS486L" localSheetId="8">#REF!</definedName>
    <definedName name="SYS486L" localSheetId="4">#REF!</definedName>
    <definedName name="SYS486L" localSheetId="3">#REF!</definedName>
    <definedName name="SYS486L">#REF!</definedName>
    <definedName name="SYS486M" localSheetId="8">#REF!</definedName>
    <definedName name="SYS486M" localSheetId="4">#REF!</definedName>
    <definedName name="SYS486M" localSheetId="3">#REF!</definedName>
    <definedName name="SYS486M">#REF!</definedName>
    <definedName name="SYS486ME" localSheetId="8">#REF!</definedName>
    <definedName name="SYS486ME" localSheetId="4">#REF!</definedName>
    <definedName name="SYS486ME" localSheetId="3">#REF!</definedName>
    <definedName name="SYS486ME">#REF!</definedName>
    <definedName name="SYS486P" localSheetId="8">#REF!</definedName>
    <definedName name="SYS486P" localSheetId="4">#REF!</definedName>
    <definedName name="SYS486P" localSheetId="3">#REF!</definedName>
    <definedName name="SYS486P">#REF!</definedName>
    <definedName name="SYS486T" localSheetId="8">#REF!</definedName>
    <definedName name="SYS486T" localSheetId="4">#REF!</definedName>
    <definedName name="SYS486T" localSheetId="3">#REF!</definedName>
    <definedName name="SYS486T">#REF!</definedName>
    <definedName name="SYSDGX" localSheetId="8">#REF!</definedName>
    <definedName name="SYSDGX" localSheetId="4">#REF!</definedName>
    <definedName name="SYSDGX" localSheetId="3">#REF!</definedName>
    <definedName name="SYSDGX">#REF!</definedName>
    <definedName name="SYSEMS753" localSheetId="8">#REF!</definedName>
    <definedName name="SYSEMS753" localSheetId="4">#REF!</definedName>
    <definedName name="SYSEMS753" localSheetId="3">#REF!</definedName>
    <definedName name="SYSEMS753">#REF!</definedName>
    <definedName name="SYSNL25" localSheetId="8">#REF!</definedName>
    <definedName name="SYSNL25" localSheetId="4">#REF!</definedName>
    <definedName name="SYSNL25" localSheetId="3">#REF!</definedName>
    <definedName name="SYSNL25">#REF!</definedName>
    <definedName name="SYSTEM_320LT____80386SX___20MHz" localSheetId="8">'[2]#REF'!#REF!</definedName>
    <definedName name="SYSTEM_320LT____80386SX___20MHz" localSheetId="4">'[2]#REF'!#REF!</definedName>
    <definedName name="SYSTEM_320LT____80386SX___20MHz" localSheetId="3">'[2]#REF'!#REF!</definedName>
    <definedName name="SYSTEM_320LT____80386SX___20MHz">'[2]#REF'!#REF!</definedName>
    <definedName name="SYSTEM_320SX____80386SX___20MHz" localSheetId="8">'[2]#REF'!#REF!</definedName>
    <definedName name="SYSTEM_320SX____80386SX___20MHz" localSheetId="4">'[2]#REF'!#REF!</definedName>
    <definedName name="SYSTEM_320SX____80386SX___20MHz" localSheetId="3">'[2]#REF'!#REF!</definedName>
    <definedName name="SYSTEM_320SX____80386SX___20MHz">'[2]#REF'!#REF!</definedName>
    <definedName name="szdf" localSheetId="8">'[1]FA-LISTING'!#REF!</definedName>
    <definedName name="szdf" localSheetId="4">'[1]FA-LISTING'!#REF!</definedName>
    <definedName name="szdf" localSheetId="3">'[1]FA-LISTING'!#REF!</definedName>
    <definedName name="szdf">'[1]FA-LISTING'!#REF!</definedName>
    <definedName name="T" localSheetId="8">#REF!</definedName>
    <definedName name="T" localSheetId="4">#REF!</definedName>
    <definedName name="T" localSheetId="3">#REF!</definedName>
    <definedName name="T">#REF!</definedName>
    <definedName name="TAB" localSheetId="8">#REF!</definedName>
    <definedName name="TAB" localSheetId="4">#REF!</definedName>
    <definedName name="TAB" localSheetId="3">#REF!</definedName>
    <definedName name="TAB">#REF!</definedName>
    <definedName name="TAB_SET" localSheetId="8">#REF!</definedName>
    <definedName name="TAB_SET" localSheetId="4">#REF!</definedName>
    <definedName name="TAB_SET" localSheetId="3">#REF!</definedName>
    <definedName name="TAB_SET">#REF!</definedName>
    <definedName name="TabID" localSheetId="8">#REF!</definedName>
    <definedName name="TabID" localSheetId="4">#REF!</definedName>
    <definedName name="TabID" localSheetId="3">#REF!</definedName>
    <definedName name="TabID">#REF!</definedName>
    <definedName name="TABLE" localSheetId="8">#REF!</definedName>
    <definedName name="TABLE" localSheetId="4">#REF!</definedName>
    <definedName name="TABLE" localSheetId="3">#REF!</definedName>
    <definedName name="TABLE">#REF!</definedName>
    <definedName name="TANT" localSheetId="8">#REF!</definedName>
    <definedName name="TANT" localSheetId="4">#REF!</definedName>
    <definedName name="TANT" localSheetId="3">#REF!</definedName>
    <definedName name="TANT">#REF!</definedName>
    <definedName name="tboempn">'[2]#REF'!$A$2:$A$113</definedName>
    <definedName name="tboemrange">'[2]#REF'!$A$2:$G$113</definedName>
    <definedName name="tboemrnge">'[2]#REF'!$A$2:$G$113</definedName>
    <definedName name="TBOPN">'[2]#REF'!$A$2:$A$113</definedName>
    <definedName name="TBORANGE">'[2]#REF'!$A$2:$G$113</definedName>
    <definedName name="tbpemrng">'[2]#REF'!$A$2:$G$113</definedName>
    <definedName name="Team_List">'[7]Team List'!$D$2:$D$81</definedName>
    <definedName name="test" localSheetId="8">'[1]FA-LISTING'!#REF!</definedName>
    <definedName name="test" localSheetId="4">'[1]FA-LISTING'!#REF!</definedName>
    <definedName name="test" localSheetId="3">'[1]FA-LISTING'!#REF!</definedName>
    <definedName name="test">'[1]FA-LISTING'!#REF!</definedName>
    <definedName name="tewr" localSheetId="8">#REF!</definedName>
    <definedName name="tewr" localSheetId="4">#REF!</definedName>
    <definedName name="tewr" localSheetId="3">#REF!</definedName>
    <definedName name="tewr">#REF!</definedName>
    <definedName name="thelist" localSheetId="8">#REF!</definedName>
    <definedName name="thelist" localSheetId="4">#REF!</definedName>
    <definedName name="thelist" localSheetId="3">#REF!</definedName>
    <definedName name="thelist">#REF!</definedName>
    <definedName name="Tmfg" localSheetId="8">#REF!</definedName>
    <definedName name="Tmfg" localSheetId="4">#REF!</definedName>
    <definedName name="Tmfg" localSheetId="3">#REF!</definedName>
    <definedName name="Tmfg">#REF!</definedName>
    <definedName name="TORNADO_PN">'[2]#REF'!$A$2:$A$77</definedName>
    <definedName name="TORNADO_RANGE">'[2]#REF'!$B$2:$D$77</definedName>
    <definedName name="TOTAL" localSheetId="8">#REF!</definedName>
    <definedName name="TOTAL" localSheetId="4">#REF!</definedName>
    <definedName name="TOTAL" localSheetId="3">#REF!</definedName>
    <definedName name="TOTAL">#REF!</definedName>
    <definedName name="Total_Variation" localSheetId="8">#REF!</definedName>
    <definedName name="Total_Variation" localSheetId="4">#REF!</definedName>
    <definedName name="Total_Variation" localSheetId="3">#REF!</definedName>
    <definedName name="Total_Variation">#REF!</definedName>
    <definedName name="TRAN" localSheetId="8">#REF!</definedName>
    <definedName name="TRAN" localSheetId="4">#REF!</definedName>
    <definedName name="TRAN" localSheetId="3">#REF!</definedName>
    <definedName name="TRAN">#REF!</definedName>
    <definedName name="tre" localSheetId="8">#REF!</definedName>
    <definedName name="tre" localSheetId="4">#REF!</definedName>
    <definedName name="tre" localSheetId="3">#REF!</definedName>
    <definedName name="tre">#REF!</definedName>
    <definedName name="trew" localSheetId="8">#REF!</definedName>
    <definedName name="trew" localSheetId="4">#REF!</definedName>
    <definedName name="trew" localSheetId="3">#REF!</definedName>
    <definedName name="trew">#REF!</definedName>
    <definedName name="Trial" localSheetId="8">#REF!</definedName>
    <definedName name="Trial" localSheetId="4">#REF!</definedName>
    <definedName name="Trial" localSheetId="3">#REF!</definedName>
    <definedName name="Trial">#REF!</definedName>
    <definedName name="trwe" localSheetId="8">#REF!</definedName>
    <definedName name="trwe" localSheetId="4">#REF!</definedName>
    <definedName name="trwe" localSheetId="3">#REF!</definedName>
    <definedName name="trwe">#REF!</definedName>
    <definedName name="TTTT" localSheetId="8">#REF!</definedName>
    <definedName name="TTTT" localSheetId="4">#REF!</definedName>
    <definedName name="TTTT" localSheetId="3">#REF!</definedName>
    <definedName name="TTTT">#REF!</definedName>
    <definedName name="tu" localSheetId="8">#REF!</definedName>
    <definedName name="tu" localSheetId="4">#REF!</definedName>
    <definedName name="tu" localSheetId="3">#REF!</definedName>
    <definedName name="tu">#REF!</definedName>
    <definedName name="twer" localSheetId="8">#REF!</definedName>
    <definedName name="twer" localSheetId="4">#REF!</definedName>
    <definedName name="twer" localSheetId="3">#REF!</definedName>
    <definedName name="twer">#REF!</definedName>
    <definedName name="TY" localSheetId="8">#REF!</definedName>
    <definedName name="TY" localSheetId="4">#REF!</definedName>
    <definedName name="TY" localSheetId="3">#REF!</definedName>
    <definedName name="TY">#REF!</definedName>
    <definedName name="UsersName">"UsersName"</definedName>
    <definedName name="UUUU" localSheetId="8">#REF!</definedName>
    <definedName name="UUUU" localSheetId="4">#REF!</definedName>
    <definedName name="UUUU" localSheetId="3">#REF!</definedName>
    <definedName name="UUUU">#REF!</definedName>
    <definedName name="uyi" localSheetId="8">#REF!</definedName>
    <definedName name="uyi" localSheetId="4">#REF!</definedName>
    <definedName name="uyi" localSheetId="3">#REF!</definedName>
    <definedName name="uyi">#REF!</definedName>
    <definedName name="VAERG" localSheetId="8">#REF!</definedName>
    <definedName name="VAERG" localSheetId="4">#REF!</definedName>
    <definedName name="VAERG" localSheetId="3">#REF!</definedName>
    <definedName name="VAERG">#REF!</definedName>
    <definedName name="VarCatCost" localSheetId="8">#REF!</definedName>
    <definedName name="VarCatCost" localSheetId="4">#REF!</definedName>
    <definedName name="VarCatCost" localSheetId="3">#REF!</definedName>
    <definedName name="VarCatCost">#REF!</definedName>
    <definedName name="VarCats" localSheetId="8">#REF!</definedName>
    <definedName name="VarCats" localSheetId="4">#REF!</definedName>
    <definedName name="VarCats" localSheetId="3">#REF!</definedName>
    <definedName name="VarCats">#REF!</definedName>
    <definedName name="VarData" localSheetId="8">#REF!</definedName>
    <definedName name="VarData" localSheetId="4">#REF!</definedName>
    <definedName name="VarData" localSheetId="3">#REF!</definedName>
    <definedName name="VarData">#REF!</definedName>
    <definedName name="VaristorQuant" localSheetId="8">#REF!</definedName>
    <definedName name="VaristorQuant" localSheetId="4">#REF!</definedName>
    <definedName name="VaristorQuant" localSheetId="3">#REF!</definedName>
    <definedName name="VaristorQuant">#REF!</definedName>
    <definedName name="VBER" localSheetId="8">#REF!</definedName>
    <definedName name="VBER" localSheetId="4">#REF!</definedName>
    <definedName name="VBER" localSheetId="3">#REF!</definedName>
    <definedName name="VBER">#REF!</definedName>
    <definedName name="VCscWW10" localSheetId="8">#REF!</definedName>
    <definedName name="VCscWW10" localSheetId="4">#REF!</definedName>
    <definedName name="VCscWW10" localSheetId="3">#REF!</definedName>
    <definedName name="VCscWW10">#REF!</definedName>
    <definedName name="VELE" localSheetId="8">#REF!</definedName>
    <definedName name="VELE" localSheetId="4">#REF!</definedName>
    <definedName name="VELE" localSheetId="3">#REF!</definedName>
    <definedName name="VELE">#REF!</definedName>
    <definedName name="VFT" localSheetId="8">#REF!</definedName>
    <definedName name="VFT" localSheetId="4">#REF!</definedName>
    <definedName name="VFT" localSheetId="3">#REF!</definedName>
    <definedName name="VFT">#REF!</definedName>
    <definedName name="VFW" localSheetId="8">#REF!</definedName>
    <definedName name="VFW" localSheetId="4">#REF!</definedName>
    <definedName name="VFW" localSheetId="3">#REF!</definedName>
    <definedName name="VFW">#REF!</definedName>
    <definedName name="VIDEO">'[7]Mat Summary'!$B$175:$B$179</definedName>
    <definedName name="Vision_Plans" localSheetId="8">#REF!</definedName>
    <definedName name="Vision_Plans" localSheetId="4">#REF!</definedName>
    <definedName name="Vision_Plans" localSheetId="3">#REF!</definedName>
    <definedName name="Vision_Plans">#REF!</definedName>
    <definedName name="vj">[18]data_for_search!$1:$1048576</definedName>
    <definedName name="VVVV" localSheetId="8">#REF!</definedName>
    <definedName name="VVVV" localSheetId="4">#REF!</definedName>
    <definedName name="VVVV" localSheetId="3">#REF!</definedName>
    <definedName name="VVVV">#REF!</definedName>
    <definedName name="VWER" localSheetId="8">#REF!</definedName>
    <definedName name="VWER" localSheetId="4">#REF!</definedName>
    <definedName name="VWER" localSheetId="3">#REF!</definedName>
    <definedName name="VWER">#REF!</definedName>
    <definedName name="VWQERG" localSheetId="8">#REF!</definedName>
    <definedName name="VWQERG" localSheetId="4">#REF!</definedName>
    <definedName name="VWQERG" localSheetId="3">#REF!</definedName>
    <definedName name="VWQERG">#REF!</definedName>
    <definedName name="W45Y" localSheetId="8">#REF!</definedName>
    <definedName name="W45Y" localSheetId="4">#REF!</definedName>
    <definedName name="W45Y" localSheetId="3">#REF!</definedName>
    <definedName name="W45Y">#REF!</definedName>
    <definedName name="w4r" localSheetId="8">#REF!</definedName>
    <definedName name="w4r" localSheetId="4">#REF!</definedName>
    <definedName name="w4r" localSheetId="3">#REF!</definedName>
    <definedName name="w4r">#REF!</definedName>
    <definedName name="W5GY" localSheetId="8">#REF!</definedName>
    <definedName name="W5GY" localSheetId="4">#REF!</definedName>
    <definedName name="W5GY" localSheetId="3">#REF!</definedName>
    <definedName name="W5GY">#REF!</definedName>
    <definedName name="wave" localSheetId="8">#REF!</definedName>
    <definedName name="wave" localSheetId="4">#REF!</definedName>
    <definedName name="wave" localSheetId="3">#REF!</definedName>
    <definedName name="wave">#REF!</definedName>
    <definedName name="WC" localSheetId="8">#REF!</definedName>
    <definedName name="WC" localSheetId="4">#REF!</definedName>
    <definedName name="WC" localSheetId="3">#REF!</definedName>
    <definedName name="WC">#REF!</definedName>
    <definedName name="WC_rate" localSheetId="8">#REF!</definedName>
    <definedName name="WC_rate" localSheetId="4">#REF!</definedName>
    <definedName name="WC_rate" localSheetId="3">#REF!</definedName>
    <definedName name="WC_rate">#REF!</definedName>
    <definedName name="WE" localSheetId="8" hidden="1">#REF!</definedName>
    <definedName name="WE" localSheetId="4" hidden="1">#REF!</definedName>
    <definedName name="WE" localSheetId="3" hidden="1">#REF!</definedName>
    <definedName name="WE" hidden="1">#REF!</definedName>
    <definedName name="WERE" localSheetId="8">#REF!</definedName>
    <definedName name="WERE" localSheetId="4">#REF!</definedName>
    <definedName name="WERE" localSheetId="3">#REF!</definedName>
    <definedName name="WERE">#REF!</definedName>
    <definedName name="WERGY" localSheetId="8">#REF!</definedName>
    <definedName name="WERGY" localSheetId="4">#REF!</definedName>
    <definedName name="WERGY" localSheetId="3">#REF!</definedName>
    <definedName name="WERGY">#REF!</definedName>
    <definedName name="WERTH" localSheetId="8">#REF!</definedName>
    <definedName name="WERTH" localSheetId="4">#REF!</definedName>
    <definedName name="WERTH" localSheetId="3">#REF!</definedName>
    <definedName name="WERTH">#REF!</definedName>
    <definedName name="WERTW" localSheetId="8" hidden="1">#REF!</definedName>
    <definedName name="WERTW" localSheetId="4" hidden="1">#REF!</definedName>
    <definedName name="WERTW" localSheetId="3" hidden="1">#REF!</definedName>
    <definedName name="WERTW" hidden="1">#REF!</definedName>
    <definedName name="WHQL_DVT1" localSheetId="8">#REF!</definedName>
    <definedName name="WHQL_DVT1" localSheetId="4">#REF!</definedName>
    <definedName name="WHQL_DVT1" localSheetId="3">#REF!</definedName>
    <definedName name="WHQL_DVT1">#REF!</definedName>
    <definedName name="WIRELESS">'[7]Mat Summary'!$B$87:$B$93</definedName>
    <definedName name="WKS" localSheetId="8">#REF!</definedName>
    <definedName name="WKS" localSheetId="4">#REF!</definedName>
    <definedName name="WKS" localSheetId="3">#REF!</definedName>
    <definedName name="WKS">#REF!</definedName>
    <definedName name="WORK_AREA" localSheetId="8">#REF!</definedName>
    <definedName name="WORK_AREA" localSheetId="4">#REF!</definedName>
    <definedName name="WORK_AREA" localSheetId="3">#REF!</definedName>
    <definedName name="WORK_AREA">#REF!</definedName>
    <definedName name="WOX_DVT1" localSheetId="8">#REF!</definedName>
    <definedName name="WOX_DVT1" localSheetId="4">#REF!</definedName>
    <definedName name="WOX_DVT1" localSheetId="3">#REF!</definedName>
    <definedName name="WOX_DVT1">#REF!</definedName>
    <definedName name="WRTHW" localSheetId="8">#REF!</definedName>
    <definedName name="WRTHW" localSheetId="4">#REF!</definedName>
    <definedName name="WRTHW" localSheetId="3">#REF!</definedName>
    <definedName name="WRTHW">#REF!</definedName>
    <definedName name="WRWEG" localSheetId="8">#REF!</definedName>
    <definedName name="WRWEG" localSheetId="4">#REF!</definedName>
    <definedName name="WRWEG" localSheetId="3">#REF!</definedName>
    <definedName name="WRWEG">#REF!</definedName>
    <definedName name="WTHW4T" localSheetId="8">#REF!</definedName>
    <definedName name="WTHW4T" localSheetId="4">#REF!</definedName>
    <definedName name="WTHW4T" localSheetId="3">#REF!</definedName>
    <definedName name="WTHW4T">#REF!</definedName>
    <definedName name="WVERTG" localSheetId="8">#REF!</definedName>
    <definedName name="WVERTG" localSheetId="4">#REF!</definedName>
    <definedName name="WVERTG" localSheetId="3">#REF!</definedName>
    <definedName name="WVERTG">#REF!</definedName>
    <definedName name="WWWW" localSheetId="8">#REF!</definedName>
    <definedName name="WWWW" localSheetId="4">#REF!</definedName>
    <definedName name="WWWW" localSheetId="3">#REF!</definedName>
    <definedName name="WWWW">#REF!</definedName>
    <definedName name="xpr1" localSheetId="8">#REF!</definedName>
    <definedName name="xpr1" localSheetId="4">#REF!</definedName>
    <definedName name="xpr1" localSheetId="3">#REF!</definedName>
    <definedName name="xpr1">#REF!</definedName>
    <definedName name="xx" localSheetId="8">#REF!</definedName>
    <definedName name="xx" localSheetId="4">#REF!</definedName>
    <definedName name="xx" localSheetId="3">#REF!</definedName>
    <definedName name="xx">#REF!</definedName>
    <definedName name="XXXX" localSheetId="8">#REF!</definedName>
    <definedName name="XXXX" localSheetId="4">#REF!</definedName>
    <definedName name="XXXX" localSheetId="3">#REF!</definedName>
    <definedName name="XXXX">#REF!</definedName>
    <definedName name="y" localSheetId="8">#REF!</definedName>
    <definedName name="y" localSheetId="4">#REF!</definedName>
    <definedName name="y" localSheetId="3">#REF!</definedName>
    <definedName name="y">#REF!</definedName>
    <definedName name="YU" localSheetId="8">#REF!</definedName>
    <definedName name="YU" localSheetId="4">#REF!</definedName>
    <definedName name="YU" localSheetId="3">#REF!</definedName>
    <definedName name="YU">#REF!</definedName>
    <definedName name="yy" localSheetId="8">#REF!</definedName>
    <definedName name="yy" localSheetId="4">#REF!</definedName>
    <definedName name="yy" localSheetId="3">#REF!</definedName>
    <definedName name="yy">#REF!</definedName>
    <definedName name="YYYY" localSheetId="8">#REF!</definedName>
    <definedName name="YYYY" localSheetId="4">#REF!</definedName>
    <definedName name="YYYY" localSheetId="3">#REF!</definedName>
    <definedName name="YYYY">#REF!</definedName>
    <definedName name="ZZZ" localSheetId="8">#REF!</definedName>
    <definedName name="ZZZ" localSheetId="4">#REF!</definedName>
    <definedName name="ZZZ" localSheetId="3">#REF!</definedName>
    <definedName name="ZZZ">#REF!</definedName>
    <definedName name="部門代號_Y2014" localSheetId="8">#REF!</definedName>
    <definedName name="部門代號_Y2014" localSheetId="4">#REF!</definedName>
    <definedName name="部門代號_Y2014" localSheetId="3">#REF!</definedName>
    <definedName name="部門代號_Y2014">#REF!</definedName>
    <definedName name="樓層參考表" localSheetId="8">#REF!</definedName>
    <definedName name="樓層參考表" localSheetId="4">#REF!</definedName>
    <definedName name="樓層參考表" localSheetId="3">#REF!</definedName>
    <definedName name="樓層參考表">#REF!</definedName>
  </definedNames>
  <calcPr calcId="152511"/>
</workbook>
</file>

<file path=xl/calcChain.xml><?xml version="1.0" encoding="utf-8"?>
<calcChain xmlns="http://schemas.openxmlformats.org/spreadsheetml/2006/main">
  <c r="B6" i="21" l="1"/>
  <c r="B7" i="21" l="1"/>
  <c r="S126" i="27" l="1"/>
  <c r="E125" i="27"/>
  <c r="E122" i="27"/>
  <c r="E118" i="27"/>
  <c r="E104" i="27"/>
  <c r="E102" i="27"/>
  <c r="E101" i="27"/>
  <c r="E100" i="27"/>
  <c r="E99" i="27"/>
  <c r="E93" i="27"/>
  <c r="E92" i="27"/>
  <c r="D90" i="27"/>
  <c r="F90" i="27" s="1"/>
  <c r="E86" i="27"/>
  <c r="D84" i="27"/>
  <c r="F84" i="27" s="1"/>
  <c r="E81" i="27"/>
  <c r="E80" i="27"/>
  <c r="D74" i="27"/>
  <c r="F74" i="27" s="1"/>
  <c r="E73" i="27"/>
  <c r="E60" i="27"/>
  <c r="D60" i="27"/>
  <c r="F60" i="27" s="1"/>
  <c r="F56" i="27"/>
  <c r="E49" i="27"/>
  <c r="E48" i="27"/>
  <c r="F47" i="27"/>
  <c r="D48" i="27" s="1"/>
  <c r="E44" i="27"/>
  <c r="D40" i="27"/>
  <c r="F40" i="27" s="1"/>
  <c r="E39" i="27"/>
  <c r="E37" i="27"/>
  <c r="E34" i="27"/>
  <c r="E30" i="27"/>
  <c r="E26" i="27"/>
  <c r="E25" i="27"/>
  <c r="D25" i="27"/>
  <c r="F25" i="27" s="1"/>
  <c r="E23" i="27"/>
  <c r="E22" i="27"/>
  <c r="F13" i="27"/>
  <c r="D14" i="27" s="1"/>
  <c r="F14" i="27" s="1"/>
  <c r="K6" i="27"/>
  <c r="I5" i="27"/>
  <c r="D45" i="27" s="1"/>
  <c r="I4" i="27"/>
  <c r="D27" i="27" s="1"/>
  <c r="F27" i="27" s="1"/>
  <c r="I3" i="27"/>
  <c r="D65" i="27" s="1"/>
  <c r="M2" i="27"/>
  <c r="F65" i="27" s="1"/>
  <c r="D29" i="27" l="1"/>
  <c r="F29" i="27" s="1"/>
  <c r="D30" i="27" s="1"/>
  <c r="D11" i="27"/>
  <c r="F11" i="27" s="1"/>
  <c r="D66" i="27"/>
  <c r="F66" i="27" s="1"/>
  <c r="D17" i="27"/>
  <c r="F17" i="27" s="1"/>
  <c r="D39" i="27"/>
  <c r="D59" i="27"/>
  <c r="F59" i="27" s="1"/>
  <c r="D12" i="27"/>
  <c r="F12" i="27" s="1"/>
  <c r="D19" i="27"/>
  <c r="F19" i="27" s="1"/>
  <c r="D20" i="27" s="1"/>
  <c r="F20" i="27" s="1"/>
  <c r="D18" i="27"/>
  <c r="F18" i="27" s="1"/>
  <c r="F30" i="27"/>
  <c r="D31" i="27" s="1"/>
  <c r="F31" i="27" s="1"/>
  <c r="D32" i="27" s="1"/>
  <c r="F32" i="27" s="1"/>
  <c r="F39" i="27"/>
  <c r="D10" i="27"/>
  <c r="F10" i="27" s="1"/>
  <c r="D58" i="27" s="1"/>
  <c r="F58" i="27" s="1"/>
  <c r="D26" i="27"/>
  <c r="F26" i="27" s="1"/>
  <c r="D67" i="27"/>
  <c r="F67" i="27" s="1"/>
  <c r="D68" i="27"/>
  <c r="F68" i="27" s="1"/>
  <c r="D63" i="27"/>
  <c r="F63" i="27" s="1"/>
  <c r="D71" i="27" s="1"/>
  <c r="D69" i="27"/>
  <c r="F69" i="27" s="1"/>
  <c r="D15" i="27"/>
  <c r="F15" i="27" s="1"/>
  <c r="D16" i="27" s="1"/>
  <c r="F16" i="27" s="1"/>
  <c r="D22" i="27"/>
  <c r="F22" i="27" s="1"/>
  <c r="D37" i="27"/>
  <c r="F37" i="27" s="1"/>
  <c r="D9" i="27"/>
  <c r="F9" i="27" s="1"/>
  <c r="D64" i="27"/>
  <c r="F64" i="27" s="1"/>
  <c r="D33" i="27"/>
  <c r="F33" i="27" s="1"/>
  <c r="D34" i="27" s="1"/>
  <c r="F34" i="27" s="1"/>
  <c r="D35" i="27" s="1"/>
  <c r="F35" i="27" s="1"/>
  <c r="D36" i="27" s="1"/>
  <c r="F36" i="27" s="1"/>
  <c r="D38" i="27"/>
  <c r="F38" i="27" s="1"/>
  <c r="M6" i="27" l="1"/>
  <c r="D46" i="27"/>
  <c r="F46" i="27" s="1"/>
  <c r="D121" i="27"/>
  <c r="F121" i="27" s="1"/>
  <c r="D104" i="27"/>
  <c r="F104" i="27" s="1"/>
  <c r="D88" i="27"/>
  <c r="F88" i="27" s="1"/>
  <c r="D72" i="27"/>
  <c r="F72" i="27" s="1"/>
  <c r="D115" i="27"/>
  <c r="F115" i="27" s="1"/>
  <c r="D109" i="27"/>
  <c r="F109" i="27" s="1"/>
  <c r="D99" i="27"/>
  <c r="D82" i="27"/>
  <c r="F82" i="27" s="1"/>
  <c r="D77" i="27"/>
  <c r="F77" i="27" s="1"/>
  <c r="F71" i="27"/>
  <c r="D120" i="27"/>
  <c r="F120" i="27" s="1"/>
  <c r="D103" i="27"/>
  <c r="F103" i="27" s="1"/>
  <c r="D93" i="27"/>
  <c r="F93" i="27" s="1"/>
  <c r="D87" i="27"/>
  <c r="F87" i="27" s="1"/>
  <c r="D81" i="27"/>
  <c r="F81" i="27" s="1"/>
  <c r="D122" i="27"/>
  <c r="F122" i="27" s="1"/>
  <c r="D125" i="27"/>
  <c r="F125" i="27" s="1"/>
  <c r="D114" i="27"/>
  <c r="F114" i="27" s="1"/>
  <c r="D108" i="27"/>
  <c r="F108" i="27" s="1"/>
  <c r="D98" i="27"/>
  <c r="F98" i="27" s="1"/>
  <c r="D76" i="27"/>
  <c r="F76" i="27" s="1"/>
  <c r="D119" i="27"/>
  <c r="F119" i="27" s="1"/>
  <c r="D92" i="27"/>
  <c r="D124" i="27"/>
  <c r="F124" i="27" s="1"/>
  <c r="D113" i="27"/>
  <c r="F113" i="27" s="1"/>
  <c r="D107" i="27"/>
  <c r="F107" i="27" s="1"/>
  <c r="D102" i="27"/>
  <c r="F102" i="27" s="1"/>
  <c r="D97" i="27"/>
  <c r="F97" i="27" s="1"/>
  <c r="D86" i="27"/>
  <c r="F86" i="27" s="1"/>
  <c r="D75" i="27"/>
  <c r="F75" i="27" s="1"/>
  <c r="D91" i="27"/>
  <c r="F91" i="27" s="1"/>
  <c r="D89" i="27"/>
  <c r="F89" i="27" s="1"/>
  <c r="D123" i="27"/>
  <c r="F123" i="27" s="1"/>
  <c r="D118" i="27"/>
  <c r="F118" i="27" s="1"/>
  <c r="D112" i="27"/>
  <c r="F112" i="27" s="1"/>
  <c r="D106" i="27"/>
  <c r="F106" i="27" s="1"/>
  <c r="D96" i="27"/>
  <c r="F96" i="27" s="1"/>
  <c r="D85" i="27"/>
  <c r="F85" i="27" s="1"/>
  <c r="D80" i="27"/>
  <c r="F80" i="27" s="1"/>
  <c r="D101" i="27"/>
  <c r="F101" i="27" s="1"/>
  <c r="D73" i="27"/>
  <c r="F73" i="27" s="1"/>
  <c r="D117" i="27"/>
  <c r="F117" i="27" s="1"/>
  <c r="D111" i="27"/>
  <c r="F111" i="27" s="1"/>
  <c r="D105" i="27"/>
  <c r="F105" i="27" s="1"/>
  <c r="D95" i="27"/>
  <c r="F95" i="27" s="1"/>
  <c r="D79" i="27"/>
  <c r="F79" i="27" s="1"/>
  <c r="D116" i="27"/>
  <c r="F116" i="27" s="1"/>
  <c r="D110" i="27"/>
  <c r="F110" i="27" s="1"/>
  <c r="D100" i="27"/>
  <c r="F100" i="27" s="1"/>
  <c r="D94" i="27"/>
  <c r="F94" i="27" s="1"/>
  <c r="D83" i="27"/>
  <c r="F83" i="27" s="1"/>
  <c r="D78" i="27"/>
  <c r="F78" i="27" s="1"/>
  <c r="D57" i="27"/>
  <c r="F57" i="27" s="1"/>
  <c r="D28" i="27"/>
  <c r="F28" i="27" s="1"/>
  <c r="D52" i="27" l="1"/>
  <c r="F52" i="27" s="1"/>
  <c r="D53" i="27"/>
  <c r="F53" i="27" s="1"/>
  <c r="D44" i="27"/>
  <c r="F44" i="27" s="1"/>
  <c r="D43" i="27"/>
  <c r="F43" i="27" s="1"/>
  <c r="D55" i="27"/>
  <c r="F55" i="27" s="1"/>
  <c r="D50" i="27"/>
  <c r="F50" i="27" s="1"/>
  <c r="D49" i="27"/>
  <c r="F49" i="27" s="1"/>
  <c r="D51" i="27"/>
  <c r="F51" i="27" s="1"/>
  <c r="D23" i="27"/>
  <c r="F23" i="27" s="1"/>
  <c r="D24" i="27"/>
  <c r="F24" i="27" s="1"/>
  <c r="D54" i="27"/>
  <c r="F54" i="27" s="1"/>
  <c r="H10" i="21" l="1"/>
  <c r="B43" i="21"/>
  <c r="B42" i="21"/>
  <c r="B8" i="21"/>
  <c r="B10" i="21"/>
  <c r="B11" i="21"/>
  <c r="B3" i="21"/>
  <c r="B4" i="21"/>
  <c r="B12" i="21"/>
  <c r="H12" i="21" s="1"/>
  <c r="B5" i="21"/>
  <c r="B13" i="21"/>
  <c r="B16" i="21"/>
  <c r="B17" i="21"/>
  <c r="B14" i="21"/>
  <c r="B15" i="21"/>
  <c r="B18" i="21"/>
  <c r="B19" i="21"/>
  <c r="B20" i="21"/>
  <c r="H20" i="21" s="1"/>
  <c r="B21" i="21"/>
  <c r="B22" i="21"/>
  <c r="B23" i="21"/>
  <c r="B24" i="21"/>
  <c r="B25" i="21"/>
  <c r="B26" i="21"/>
  <c r="B27" i="21"/>
  <c r="B28" i="21"/>
  <c r="B29" i="21"/>
  <c r="B30" i="21"/>
  <c r="B31" i="21"/>
  <c r="B32" i="21"/>
  <c r="B33" i="21"/>
  <c r="B34" i="21"/>
  <c r="B35" i="21"/>
  <c r="B36" i="21"/>
  <c r="B37" i="21"/>
  <c r="B38" i="21"/>
  <c r="B39" i="21"/>
  <c r="B40" i="21"/>
  <c r="B41" i="21"/>
  <c r="B9" i="21"/>
  <c r="Q11" i="13"/>
  <c r="Q10" i="13"/>
  <c r="Q9" i="13"/>
  <c r="F41" i="21" l="1"/>
  <c r="H40" i="21"/>
  <c r="G40" i="21"/>
  <c r="F40" i="21"/>
  <c r="H39" i="21"/>
  <c r="G39" i="21"/>
  <c r="F39" i="21"/>
  <c r="C130" i="13" l="1"/>
  <c r="H5" i="21" l="1"/>
  <c r="H26" i="21"/>
  <c r="H28" i="21" l="1"/>
  <c r="H27" i="21"/>
  <c r="H14" i="21"/>
  <c r="N30" i="13"/>
  <c r="C123" i="13" l="1"/>
  <c r="H24" i="21" l="1"/>
  <c r="H17" i="21"/>
  <c r="H18" i="21"/>
  <c r="H15" i="21"/>
  <c r="H16" i="21"/>
  <c r="J61" i="13" l="1"/>
  <c r="H25" i="21" l="1"/>
  <c r="H29" i="21" l="1"/>
  <c r="H32" i="21"/>
  <c r="H31" i="21" l="1"/>
  <c r="H35" i="21"/>
  <c r="H33" i="21" l="1"/>
  <c r="H38" i="21"/>
  <c r="H34" i="21" l="1"/>
  <c r="H19" i="21" l="1"/>
  <c r="H30" i="21"/>
  <c r="N33" i="13" l="1"/>
  <c r="M33" i="13"/>
  <c r="E51" i="24" l="1"/>
  <c r="D51" i="24" l="1"/>
  <c r="M112" i="13"/>
  <c r="F36" i="21"/>
  <c r="H50" i="21" l="1"/>
  <c r="G34" i="26"/>
  <c r="B34" i="26"/>
  <c r="G33" i="26"/>
  <c r="B33" i="26"/>
  <c r="H32" i="26"/>
  <c r="B32" i="26"/>
  <c r="H6" i="26"/>
  <c r="F6" i="26"/>
  <c r="B6" i="26"/>
  <c r="B5" i="26"/>
  <c r="B4" i="26"/>
  <c r="H3" i="26"/>
  <c r="F3" i="26"/>
  <c r="B3" i="26"/>
  <c r="D79" i="24" l="1"/>
  <c r="E33" i="22" l="1"/>
  <c r="E29" i="22"/>
  <c r="E25" i="22"/>
  <c r="E24" i="22"/>
  <c r="E21" i="22"/>
  <c r="K6" i="22"/>
  <c r="C54" i="2" l="1"/>
  <c r="F5" i="26" s="1"/>
  <c r="C49" i="2" l="1"/>
  <c r="F4" i="26" s="1"/>
  <c r="F30" i="25" l="1"/>
  <c r="F29" i="25"/>
  <c r="F28" i="25"/>
  <c r="F27" i="25"/>
  <c r="F26" i="25"/>
  <c r="F25" i="25"/>
  <c r="F24" i="25"/>
  <c r="F23" i="25"/>
  <c r="F22" i="25"/>
  <c r="F21" i="25"/>
  <c r="F20" i="25"/>
  <c r="F19" i="25"/>
  <c r="F18" i="25"/>
  <c r="F17" i="25"/>
  <c r="F16" i="25"/>
  <c r="F13" i="25"/>
  <c r="F12" i="25"/>
  <c r="F9" i="25"/>
  <c r="F8" i="25"/>
  <c r="F7" i="25"/>
  <c r="F6" i="25"/>
  <c r="D27" i="25"/>
  <c r="D26" i="25"/>
  <c r="D25" i="25"/>
  <c r="D24" i="25"/>
  <c r="D23" i="25"/>
  <c r="D22" i="25"/>
  <c r="D21" i="25"/>
  <c r="D20" i="25"/>
  <c r="D19" i="25"/>
  <c r="D18" i="25"/>
  <c r="D17" i="25"/>
  <c r="D16" i="25"/>
  <c r="D15" i="25"/>
  <c r="D14" i="25"/>
  <c r="D13" i="25"/>
  <c r="D12" i="25"/>
  <c r="D11" i="25"/>
  <c r="D10" i="25"/>
  <c r="D9" i="25"/>
  <c r="D8" i="25"/>
  <c r="D7" i="25"/>
  <c r="D6" i="25"/>
  <c r="D5" i="25"/>
  <c r="D28" i="25" l="1"/>
  <c r="D29" i="25"/>
  <c r="D30" i="25"/>
  <c r="D75" i="24" l="1"/>
  <c r="D38" i="24" l="1"/>
  <c r="E93" i="24" l="1"/>
  <c r="E88" i="24"/>
  <c r="E87" i="24"/>
  <c r="E80" i="24"/>
  <c r="D67" i="24"/>
  <c r="E67" i="24" s="1"/>
  <c r="E63" i="24"/>
  <c r="D63" i="24" s="1"/>
  <c r="E46" i="24"/>
  <c r="E57" i="24" s="1"/>
  <c r="E34" i="24"/>
  <c r="E33" i="24"/>
  <c r="D33" i="24"/>
  <c r="E31" i="24"/>
  <c r="D31" i="24"/>
  <c r="E30" i="24"/>
  <c r="C23" i="24"/>
  <c r="D21" i="24"/>
  <c r="C21" i="24" s="1"/>
  <c r="D18" i="24"/>
  <c r="D69" i="24" s="1"/>
  <c r="E69" i="24" s="1"/>
  <c r="D17" i="24"/>
  <c r="E91" i="24" s="1"/>
  <c r="D16" i="24"/>
  <c r="E16" i="24" s="1"/>
  <c r="H10" i="24"/>
  <c r="D28" i="24" s="1"/>
  <c r="E28" i="24" s="1"/>
  <c r="E92" i="24" l="1"/>
  <c r="H41" i="21"/>
  <c r="D80" i="24"/>
  <c r="D34" i="24"/>
  <c r="E59" i="24"/>
  <c r="E60" i="24"/>
  <c r="E54" i="24"/>
  <c r="E58" i="24"/>
  <c r="E61" i="24"/>
  <c r="E62" i="24"/>
  <c r="E56" i="24"/>
  <c r="E18" i="24"/>
  <c r="E17" i="24"/>
  <c r="D72" i="24" s="1"/>
  <c r="E72" i="24" s="1"/>
  <c r="E38" i="24" l="1"/>
  <c r="E37" i="24"/>
  <c r="D39" i="24"/>
  <c r="D44" i="24"/>
  <c r="E44" i="24" s="1"/>
  <c r="D50" i="24"/>
  <c r="E50" i="24" s="1"/>
  <c r="D66" i="24" l="1"/>
  <c r="E66" i="24" s="1"/>
  <c r="E89" i="24"/>
  <c r="E90" i="24" s="1"/>
  <c r="D65" i="24"/>
  <c r="E65" i="24" s="1"/>
  <c r="D26" i="24"/>
  <c r="E26" i="24" s="1"/>
  <c r="D83" i="24"/>
  <c r="E83" i="24" s="1"/>
  <c r="E75" i="24"/>
  <c r="E39" i="24"/>
  <c r="D40" i="24"/>
  <c r="E40" i="24" s="1"/>
  <c r="D42" i="24" l="1"/>
  <c r="E42" i="24" s="1"/>
  <c r="D43" i="24"/>
  <c r="E43" i="24" s="1"/>
  <c r="D27" i="24"/>
  <c r="E27" i="24" s="1"/>
  <c r="D45" i="24"/>
  <c r="E45" i="24" s="1"/>
  <c r="E96" i="24"/>
  <c r="E79" i="24"/>
  <c r="D74" i="24"/>
  <c r="E74" i="24" s="1"/>
  <c r="D68" i="24"/>
  <c r="E68" i="24" s="1"/>
  <c r="E94" i="24"/>
  <c r="D55" i="24"/>
  <c r="E55" i="24" s="1"/>
  <c r="D53" i="24" l="1"/>
  <c r="E53" i="24" s="1"/>
  <c r="D52" i="24"/>
  <c r="E52" i="24" s="1"/>
  <c r="D41" i="24"/>
  <c r="H42" i="21"/>
  <c r="H10" i="2"/>
  <c r="D28" i="2" s="1"/>
  <c r="F42" i="21"/>
  <c r="F43" i="21"/>
  <c r="F9" i="21"/>
  <c r="G49" i="21"/>
  <c r="G50" i="21"/>
  <c r="Q8" i="13"/>
  <c r="P8" i="13" s="1"/>
  <c r="E79" i="2"/>
  <c r="M116" i="13" s="1"/>
  <c r="D33" i="2"/>
  <c r="C125" i="13"/>
  <c r="C124" i="13"/>
  <c r="M61" i="13"/>
  <c r="I48" i="21"/>
  <c r="D66" i="2"/>
  <c r="E66" i="2" s="1"/>
  <c r="G32" i="26" s="1"/>
  <c r="E62" i="2"/>
  <c r="C129" i="13" s="1"/>
  <c r="C23" i="2"/>
  <c r="D21" i="2"/>
  <c r="C21" i="2" s="1"/>
  <c r="Q6" i="13"/>
  <c r="P6" i="13" s="1"/>
  <c r="D17" i="2"/>
  <c r="E90" i="2" s="1"/>
  <c r="D16" i="2"/>
  <c r="E16" i="2" s="1"/>
  <c r="B49" i="21"/>
  <c r="B50" i="21"/>
  <c r="B48" i="21"/>
  <c r="Q7" i="13"/>
  <c r="P7" i="13" s="1"/>
  <c r="P9" i="13"/>
  <c r="D18" i="2"/>
  <c r="E92" i="2"/>
  <c r="E87" i="2"/>
  <c r="E86" i="2"/>
  <c r="E46" i="2"/>
  <c r="E61" i="2" s="1"/>
  <c r="E34" i="2"/>
  <c r="E33" i="2"/>
  <c r="E31" i="2"/>
  <c r="D31" i="2"/>
  <c r="E30" i="2"/>
  <c r="C128" i="13"/>
  <c r="C127" i="13"/>
  <c r="D34" i="2" l="1"/>
  <c r="M107" i="13"/>
  <c r="E91" i="2"/>
  <c r="G41" i="21"/>
  <c r="P10" i="13"/>
  <c r="P11" i="13"/>
  <c r="E41" i="24"/>
  <c r="M5" i="22"/>
  <c r="C136" i="13"/>
  <c r="M3" i="22"/>
  <c r="M2" i="22" s="1"/>
  <c r="F60" i="22" s="1"/>
  <c r="E107" i="13" s="1"/>
  <c r="C141" i="13"/>
  <c r="I2" i="22"/>
  <c r="M4" i="22"/>
  <c r="H36" i="21"/>
  <c r="B26" i="26"/>
  <c r="B22" i="26"/>
  <c r="B18" i="26"/>
  <c r="B14" i="26"/>
  <c r="B10" i="26"/>
  <c r="B11" i="26"/>
  <c r="B24" i="26"/>
  <c r="B12" i="26"/>
  <c r="B23" i="26"/>
  <c r="B15" i="26"/>
  <c r="B7" i="26"/>
  <c r="B25" i="26"/>
  <c r="B21" i="26"/>
  <c r="B17" i="26"/>
  <c r="B13" i="26"/>
  <c r="B9" i="26"/>
  <c r="B20" i="26"/>
  <c r="B16" i="26"/>
  <c r="B8" i="26"/>
  <c r="B19" i="26"/>
  <c r="B27" i="26"/>
  <c r="D68" i="2"/>
  <c r="E68" i="2" s="1"/>
  <c r="D50" i="2"/>
  <c r="D44" i="2"/>
  <c r="E44" i="2" s="1"/>
  <c r="C134" i="13"/>
  <c r="C138" i="13"/>
  <c r="C137" i="13" s="1"/>
  <c r="E53" i="2"/>
  <c r="E59" i="2"/>
  <c r="E58" i="2"/>
  <c r="E60" i="2"/>
  <c r="E17" i="2"/>
  <c r="D37" i="2" s="1"/>
  <c r="D62" i="2"/>
  <c r="E57" i="2"/>
  <c r="C135" i="13"/>
  <c r="M108" i="13"/>
  <c r="E55" i="2"/>
  <c r="M30" i="13"/>
  <c r="E56" i="2"/>
  <c r="E18" i="2"/>
  <c r="C126" i="13"/>
  <c r="G48" i="21"/>
  <c r="D79" i="2"/>
  <c r="I5" i="22" l="1"/>
  <c r="I4" i="22"/>
  <c r="I3" i="22"/>
  <c r="D85" i="22"/>
  <c r="F85" i="22" s="1"/>
  <c r="D79" i="22"/>
  <c r="F79" i="22" s="1"/>
  <c r="D39" i="22"/>
  <c r="F39" i="22" s="1"/>
  <c r="D69" i="22"/>
  <c r="F69" i="22" s="1"/>
  <c r="D71" i="2"/>
  <c r="E71" i="2" s="1"/>
  <c r="G6" i="26" s="1"/>
  <c r="E50" i="2"/>
  <c r="M88" i="13" s="1"/>
  <c r="M110" i="13"/>
  <c r="D38" i="2"/>
  <c r="E38" i="2" s="1"/>
  <c r="E37" i="2"/>
  <c r="D39" i="2"/>
  <c r="D40" i="2" s="1"/>
  <c r="G15" i="26" l="1"/>
  <c r="E22" i="13"/>
  <c r="G32" i="21"/>
  <c r="G10" i="26"/>
  <c r="E40" i="13"/>
  <c r="G11" i="21"/>
  <c r="H11" i="21"/>
  <c r="G16" i="26"/>
  <c r="E37" i="13"/>
  <c r="G22" i="21"/>
  <c r="G17" i="26"/>
  <c r="E49" i="13"/>
  <c r="G12" i="21"/>
  <c r="D62" i="22"/>
  <c r="F62" i="22" s="1"/>
  <c r="D60" i="22"/>
  <c r="D59" i="22"/>
  <c r="F59" i="22" s="1"/>
  <c r="D64" i="22"/>
  <c r="F64" i="22" s="1"/>
  <c r="D63" i="22"/>
  <c r="F63" i="22" s="1"/>
  <c r="D61" i="22"/>
  <c r="F61" i="22" s="1"/>
  <c r="D21" i="22"/>
  <c r="F21" i="22" s="1"/>
  <c r="D58" i="22"/>
  <c r="F58" i="22" s="1"/>
  <c r="D26" i="22"/>
  <c r="F26" i="22" s="1"/>
  <c r="D11" i="22"/>
  <c r="F11" i="22" s="1"/>
  <c r="D13" i="22"/>
  <c r="F13" i="22" s="1"/>
  <c r="D24" i="22"/>
  <c r="F24" i="22" s="1"/>
  <c r="G30" i="21" s="1"/>
  <c r="D16" i="22"/>
  <c r="F16" i="22" s="1"/>
  <c r="D9" i="22"/>
  <c r="F9" i="22" s="1"/>
  <c r="D28" i="22"/>
  <c r="F28" i="22" s="1"/>
  <c r="D29" i="22" s="1"/>
  <c r="F29" i="22" s="1"/>
  <c r="D30" i="22" s="1"/>
  <c r="F30" i="22" s="1"/>
  <c r="D31" i="22" s="1"/>
  <c r="F31" i="22" s="1"/>
  <c r="D43" i="22"/>
  <c r="F43" i="22" s="1"/>
  <c r="D38" i="22"/>
  <c r="F38" i="22" s="1"/>
  <c r="E34" i="13" s="1"/>
  <c r="D25" i="22"/>
  <c r="F25" i="22" s="1"/>
  <c r="D54" i="22"/>
  <c r="F54" i="22" s="1"/>
  <c r="D36" i="22"/>
  <c r="F36" i="22" s="1"/>
  <c r="D10" i="22"/>
  <c r="F10" i="22" s="1"/>
  <c r="D14" i="22"/>
  <c r="F14" i="22" s="1"/>
  <c r="D15" i="22" s="1"/>
  <c r="F15" i="22" s="1"/>
  <c r="E30" i="13" s="1"/>
  <c r="D18" i="22"/>
  <c r="F18" i="22" s="1"/>
  <c r="D19" i="22" s="1"/>
  <c r="F19" i="22" s="1"/>
  <c r="E56" i="13" s="1"/>
  <c r="D32" i="22"/>
  <c r="F32" i="22" s="1"/>
  <c r="D33" i="22" s="1"/>
  <c r="F33" i="22" s="1"/>
  <c r="D34" i="22" s="1"/>
  <c r="F34" i="22" s="1"/>
  <c r="D35" i="22" s="1"/>
  <c r="F35" i="22" s="1"/>
  <c r="E33" i="13" s="1"/>
  <c r="D17" i="22"/>
  <c r="F17" i="22" s="1"/>
  <c r="E61" i="13" s="1"/>
  <c r="D37" i="22"/>
  <c r="F37" i="22" s="1"/>
  <c r="D12" i="22"/>
  <c r="F12" i="22" s="1"/>
  <c r="E18" i="13" s="1"/>
  <c r="D78" i="2"/>
  <c r="K3" i="22"/>
  <c r="I51" i="13"/>
  <c r="M24" i="13"/>
  <c r="M58" i="13"/>
  <c r="E39" i="2"/>
  <c r="D65" i="2" s="1"/>
  <c r="C140" i="13"/>
  <c r="Q43" i="13"/>
  <c r="Q44" i="13"/>
  <c r="D64" i="2"/>
  <c r="E64" i="2" s="1"/>
  <c r="Q56" i="13" s="1"/>
  <c r="D82" i="2"/>
  <c r="E82" i="2" s="1"/>
  <c r="Q18" i="13" s="1"/>
  <c r="D74" i="2"/>
  <c r="E74" i="2" s="1"/>
  <c r="D26" i="2"/>
  <c r="E26" i="2" s="1"/>
  <c r="Q107" i="13" s="1"/>
  <c r="Q42" i="13"/>
  <c r="E88" i="2"/>
  <c r="E89" i="2" s="1"/>
  <c r="H21" i="21" l="1"/>
  <c r="D48" i="22"/>
  <c r="F48" i="22" s="1"/>
  <c r="D23" i="22"/>
  <c r="F23" i="22" s="1"/>
  <c r="E24" i="13" s="1"/>
  <c r="D49" i="22"/>
  <c r="F49" i="22" s="1"/>
  <c r="D52" i="22"/>
  <c r="F52" i="22" s="1"/>
  <c r="E103" i="13" s="1"/>
  <c r="D27" i="22"/>
  <c r="F27" i="22" s="1"/>
  <c r="H8" i="2"/>
  <c r="H8" i="24"/>
  <c r="H7" i="24"/>
  <c r="H7" i="2"/>
  <c r="D47" i="22"/>
  <c r="F47" i="22" s="1"/>
  <c r="E85" i="13" s="1"/>
  <c r="D42" i="22"/>
  <c r="F42" i="22" s="1"/>
  <c r="E57" i="13" s="1"/>
  <c r="D50" i="22"/>
  <c r="F50" i="22" s="1"/>
  <c r="D22" i="22"/>
  <c r="F22" i="22" s="1"/>
  <c r="E20" i="13" s="1"/>
  <c r="D46" i="22"/>
  <c r="F46" i="22" s="1"/>
  <c r="D45" i="22"/>
  <c r="F45" i="22" s="1"/>
  <c r="E74" i="13" s="1"/>
  <c r="D53" i="22"/>
  <c r="F53" i="22" s="1"/>
  <c r="D51" i="22"/>
  <c r="F51" i="22" s="1"/>
  <c r="E86" i="13" s="1"/>
  <c r="E42" i="13"/>
  <c r="H9" i="24"/>
  <c r="H9" i="2"/>
  <c r="D75" i="2" s="1"/>
  <c r="E75" i="2" s="1"/>
  <c r="Q61" i="13" s="1"/>
  <c r="G9" i="26"/>
  <c r="G10" i="21"/>
  <c r="D96" i="22"/>
  <c r="F96" i="22" s="1"/>
  <c r="D119" i="22"/>
  <c r="F119" i="22" s="1"/>
  <c r="E116" i="13" s="1"/>
  <c r="D87" i="22"/>
  <c r="F87" i="22" s="1"/>
  <c r="E51" i="13" s="1"/>
  <c r="D92" i="22"/>
  <c r="F92" i="22" s="1"/>
  <c r="E62" i="13" s="1"/>
  <c r="D106" i="22"/>
  <c r="F106" i="22" s="1"/>
  <c r="D74" i="22"/>
  <c r="F74" i="22" s="1"/>
  <c r="E29" i="13" s="1"/>
  <c r="D109" i="22"/>
  <c r="F109" i="22" s="1"/>
  <c r="E94" i="13" s="1"/>
  <c r="D73" i="22"/>
  <c r="F73" i="22" s="1"/>
  <c r="E26" i="13" s="1"/>
  <c r="D90" i="22"/>
  <c r="F90" i="22" s="1"/>
  <c r="E55" i="13" s="1"/>
  <c r="D68" i="22"/>
  <c r="F68" i="22" s="1"/>
  <c r="E16" i="13" s="1"/>
  <c r="D81" i="22"/>
  <c r="F81" i="22" s="1"/>
  <c r="E96" i="13" s="1"/>
  <c r="D110" i="22"/>
  <c r="F110" i="22" s="1"/>
  <c r="E95" i="13" s="1"/>
  <c r="D115" i="22"/>
  <c r="F115" i="22" s="1"/>
  <c r="E106" i="13" s="1"/>
  <c r="D83" i="22"/>
  <c r="F83" i="22" s="1"/>
  <c r="E47" i="13" s="1"/>
  <c r="D88" i="22"/>
  <c r="F88" i="22" s="1"/>
  <c r="D102" i="22"/>
  <c r="F102" i="22" s="1"/>
  <c r="E81" i="13" s="1"/>
  <c r="D70" i="22"/>
  <c r="F70" i="22" s="1"/>
  <c r="E23" i="13" s="1"/>
  <c r="D105" i="22"/>
  <c r="F105" i="22" s="1"/>
  <c r="D116" i="22"/>
  <c r="F116" i="22" s="1"/>
  <c r="E110" i="13" s="1"/>
  <c r="D112" i="22"/>
  <c r="F112" i="22" s="1"/>
  <c r="D72" i="22"/>
  <c r="F72" i="22" s="1"/>
  <c r="E25" i="13" s="1"/>
  <c r="D120" i="22"/>
  <c r="F120" i="22" s="1"/>
  <c r="E118" i="13" s="1"/>
  <c r="D86" i="22"/>
  <c r="F86" i="22" s="1"/>
  <c r="D117" i="22"/>
  <c r="F117" i="22" s="1"/>
  <c r="E113" i="13" s="1"/>
  <c r="D104" i="22"/>
  <c r="F104" i="22" s="1"/>
  <c r="D111" i="22"/>
  <c r="F111" i="22" s="1"/>
  <c r="D75" i="22"/>
  <c r="F75" i="22" s="1"/>
  <c r="E31" i="13" s="1"/>
  <c r="D84" i="22"/>
  <c r="F84" i="22" s="1"/>
  <c r="E48" i="13" s="1"/>
  <c r="D98" i="22"/>
  <c r="F98" i="22" s="1"/>
  <c r="D66" i="22"/>
  <c r="F66" i="22" s="1"/>
  <c r="E19" i="13" s="1"/>
  <c r="D101" i="22"/>
  <c r="F101" i="22" s="1"/>
  <c r="E80" i="13" s="1"/>
  <c r="D76" i="22"/>
  <c r="F76" i="22" s="1"/>
  <c r="E36" i="13" s="1"/>
  <c r="D97" i="22"/>
  <c r="F97" i="22" s="1"/>
  <c r="D93" i="22"/>
  <c r="F93" i="22" s="1"/>
  <c r="D99" i="22"/>
  <c r="F99" i="22" s="1"/>
  <c r="E75" i="13" s="1"/>
  <c r="D89" i="22"/>
  <c r="F89" i="22" s="1"/>
  <c r="D82" i="22"/>
  <c r="F82" i="22" s="1"/>
  <c r="E45" i="13" s="1"/>
  <c r="D91" i="22"/>
  <c r="F91" i="22" s="1"/>
  <c r="E60" i="13" s="1"/>
  <c r="D77" i="22"/>
  <c r="F77" i="22" s="1"/>
  <c r="D107" i="22"/>
  <c r="F107" i="22" s="1"/>
  <c r="E92" i="13" s="1"/>
  <c r="D71" i="22"/>
  <c r="F71" i="22" s="1"/>
  <c r="E21" i="13" s="1"/>
  <c r="D80" i="22"/>
  <c r="F80" i="22" s="1"/>
  <c r="E41" i="13" s="1"/>
  <c r="D94" i="22"/>
  <c r="F94" i="22" s="1"/>
  <c r="D113" i="22"/>
  <c r="F113" i="22" s="1"/>
  <c r="D103" i="22"/>
  <c r="F103" i="22" s="1"/>
  <c r="E83" i="13" s="1"/>
  <c r="D67" i="22"/>
  <c r="F67" i="22" s="1"/>
  <c r="E17" i="13" s="1"/>
  <c r="D100" i="22"/>
  <c r="F100" i="22" s="1"/>
  <c r="D118" i="22"/>
  <c r="F118" i="22" s="1"/>
  <c r="E115" i="13" s="1"/>
  <c r="D78" i="22"/>
  <c r="F78" i="22" s="1"/>
  <c r="E38" i="13" s="1"/>
  <c r="D95" i="22"/>
  <c r="F95" i="22" s="1"/>
  <c r="E67" i="13" s="1"/>
  <c r="D108" i="22"/>
  <c r="F108" i="22" s="1"/>
  <c r="E93" i="13" s="1"/>
  <c r="D114" i="22"/>
  <c r="F114" i="22" s="1"/>
  <c r="E102" i="13" s="1"/>
  <c r="E43" i="13"/>
  <c r="G14" i="26"/>
  <c r="G21" i="21"/>
  <c r="E15" i="13"/>
  <c r="G7" i="26"/>
  <c r="E27" i="13"/>
  <c r="G8" i="21"/>
  <c r="D67" i="2"/>
  <c r="E67" i="2" s="1"/>
  <c r="I33" i="13" s="1"/>
  <c r="E40" i="2"/>
  <c r="D42" i="2" s="1"/>
  <c r="E93" i="2"/>
  <c r="D54" i="2"/>
  <c r="E54" i="2" s="1"/>
  <c r="G5" i="26" s="1"/>
  <c r="D73" i="2"/>
  <c r="E73" i="2" s="1"/>
  <c r="I61" i="13" s="1"/>
  <c r="E64" i="13" l="1"/>
  <c r="G6" i="21"/>
  <c r="E90" i="13"/>
  <c r="G14" i="21"/>
  <c r="E72" i="13"/>
  <c r="E73" i="13"/>
  <c r="E97" i="13"/>
  <c r="G18" i="21"/>
  <c r="E99" i="13"/>
  <c r="G29" i="21"/>
  <c r="E104" i="13"/>
  <c r="G31" i="21"/>
  <c r="D76" i="24"/>
  <c r="E76" i="24" s="1"/>
  <c r="G22" i="26"/>
  <c r="G16" i="21"/>
  <c r="G25" i="26"/>
  <c r="E91" i="13"/>
  <c r="G15" i="21"/>
  <c r="G12" i="26"/>
  <c r="G28" i="21"/>
  <c r="G20" i="26"/>
  <c r="E65" i="13"/>
  <c r="G5" i="21"/>
  <c r="G8" i="26"/>
  <c r="G35" i="21"/>
  <c r="E32" i="13"/>
  <c r="G26" i="26"/>
  <c r="G23" i="21"/>
  <c r="E98" i="13"/>
  <c r="G21" i="26"/>
  <c r="G13" i="21"/>
  <c r="E71" i="13"/>
  <c r="G24" i="26"/>
  <c r="E84" i="13"/>
  <c r="G33" i="21"/>
  <c r="D47" i="24"/>
  <c r="E47" i="24" s="1"/>
  <c r="D48" i="24"/>
  <c r="E48" i="24" s="1"/>
  <c r="D49" i="24"/>
  <c r="E49" i="24" s="1"/>
  <c r="G19" i="26"/>
  <c r="E53" i="13"/>
  <c r="G38" i="21"/>
  <c r="G23" i="26"/>
  <c r="E77" i="13"/>
  <c r="G17" i="21"/>
  <c r="G18" i="26"/>
  <c r="E50" i="13"/>
  <c r="G24" i="21"/>
  <c r="G11" i="26"/>
  <c r="E78" i="13"/>
  <c r="G25" i="21"/>
  <c r="D45" i="2"/>
  <c r="E45" i="2" s="1"/>
  <c r="I110" i="13" s="1"/>
  <c r="K2" i="22"/>
  <c r="D44" i="22" s="1"/>
  <c r="F44" i="22" s="1"/>
  <c r="E68" i="13" s="1"/>
  <c r="E42" i="2"/>
  <c r="E78" i="2"/>
  <c r="Q116" i="13" s="1"/>
  <c r="E65" i="2"/>
  <c r="G42" i="21"/>
  <c r="I98" i="13"/>
  <c r="D27" i="2"/>
  <c r="E27" i="2" s="1"/>
  <c r="D43" i="2"/>
  <c r="E43" i="2" s="1"/>
  <c r="I42" i="13"/>
  <c r="H43" i="21" l="1"/>
  <c r="D49" i="2"/>
  <c r="E49" i="2" s="1"/>
  <c r="G43" i="21" s="1"/>
  <c r="D47" i="2"/>
  <c r="E47" i="2" s="1"/>
  <c r="H9" i="21"/>
  <c r="Q101" i="13"/>
  <c r="K4" i="22"/>
  <c r="D55" i="22" s="1"/>
  <c r="F55" i="22" s="1"/>
  <c r="D41" i="2"/>
  <c r="E41" i="2" s="1"/>
  <c r="I79" i="13" s="1"/>
  <c r="E28" i="2"/>
  <c r="I71" i="13" s="1"/>
  <c r="D48" i="2"/>
  <c r="E48" i="2" s="1"/>
  <c r="D51" i="2"/>
  <c r="E51" i="2" s="1"/>
  <c r="D52" i="2"/>
  <c r="E52" i="2" s="1"/>
  <c r="C142" i="13"/>
  <c r="E95" i="2"/>
  <c r="I46" i="13"/>
  <c r="I107" i="13"/>
  <c r="I30" i="13"/>
  <c r="I94" i="13" l="1"/>
  <c r="I58" i="13"/>
  <c r="G4" i="26"/>
  <c r="I88" i="13"/>
  <c r="I114" i="13"/>
  <c r="G36" i="21"/>
  <c r="I73" i="13"/>
  <c r="I24" i="13"/>
  <c r="G13" i="26"/>
  <c r="G26" i="21"/>
  <c r="E101" i="13"/>
  <c r="I112" i="13"/>
  <c r="G3" i="26"/>
  <c r="G9" i="21"/>
</calcChain>
</file>

<file path=xl/comments1.xml><?xml version="1.0" encoding="utf-8"?>
<comments xmlns="http://schemas.openxmlformats.org/spreadsheetml/2006/main">
  <authors>
    <author>Liao. Alfor (LKE)</author>
  </authors>
  <commentList>
    <comment ref="I67" authorId="0" shapeId="0">
      <text>
        <r>
          <rPr>
            <b/>
            <sz val="9"/>
            <color indexed="81"/>
            <rFont val="Tahoma"/>
            <family val="2"/>
          </rPr>
          <t>Liao. Alfor (LKE):</t>
        </r>
        <r>
          <rPr>
            <sz val="9"/>
            <color indexed="81"/>
            <rFont val="Tahoma"/>
            <family val="2"/>
          </rPr>
          <t xml:space="preserve">
06/30
Certification still not issued</t>
        </r>
      </text>
    </comment>
  </commentList>
</comments>
</file>

<file path=xl/comments2.xml><?xml version="1.0" encoding="utf-8"?>
<comments xmlns="http://schemas.openxmlformats.org/spreadsheetml/2006/main">
  <authors>
    <author>Liu. Wan (TPE)</author>
    <author/>
    <author>Liu. Raura (TPE)</author>
    <author>Huang. Elaine (TPE)</author>
  </authors>
  <commentList>
    <comment ref="J2" authorId="0" shapeId="0">
      <text>
        <r>
          <rPr>
            <b/>
            <sz val="10"/>
            <color indexed="81"/>
            <rFont val="Tahoma"/>
            <family val="2"/>
          </rPr>
          <t>Liu. Wan (TPE):</t>
        </r>
        <r>
          <rPr>
            <sz val="10"/>
            <color indexed="81"/>
            <rFont val="Tahoma"/>
            <family val="2"/>
          </rPr>
          <t xml:space="preserve">
</t>
        </r>
        <r>
          <rPr>
            <sz val="10"/>
            <color indexed="81"/>
            <rFont val="細明體"/>
            <family val="3"/>
            <charset val="136"/>
          </rPr>
          <t>舊規</t>
        </r>
        <r>
          <rPr>
            <sz val="10"/>
            <color indexed="81"/>
            <rFont val="Tahoma"/>
            <family val="2"/>
          </rPr>
          <t xml:space="preserve">IEC 60950-1
</t>
        </r>
        <r>
          <rPr>
            <sz val="10"/>
            <color indexed="81"/>
            <rFont val="細明體"/>
            <family val="3"/>
            <charset val="136"/>
          </rPr>
          <t>新規</t>
        </r>
        <r>
          <rPr>
            <sz val="10"/>
            <color indexed="81"/>
            <rFont val="Tahoma"/>
            <family val="2"/>
          </rPr>
          <t>:IEC 62368-1</t>
        </r>
      </text>
    </comment>
    <comment ref="J4" authorId="1" shapeId="0">
      <text>
        <r>
          <rPr>
            <sz val="12"/>
            <color rgb="FF000000"/>
            <rFont val="PMingLiu"/>
            <family val="1"/>
            <charset val="136"/>
          </rPr>
          <t>Su. CindyHC (TPE):
For WWAN NCC add host
CNS 13438 EMC
CNS 14336 Safety</t>
        </r>
      </text>
    </comment>
    <comment ref="K6" authorId="2" shapeId="0">
      <text>
        <r>
          <rPr>
            <b/>
            <sz val="9"/>
            <color indexed="81"/>
            <rFont val="Tahoma"/>
            <family val="2"/>
          </rPr>
          <t>Liu. Raura (TPE):</t>
        </r>
        <r>
          <rPr>
            <sz val="9"/>
            <color indexed="81"/>
            <rFont val="Tahoma"/>
            <family val="2"/>
          </rPr>
          <t xml:space="preserve">
RD pull in 6wks to 3wks for WWAN 2 source</t>
        </r>
      </text>
    </comment>
    <comment ref="G17" authorId="0" shapeId="0">
      <text>
        <r>
          <rPr>
            <b/>
            <sz val="9"/>
            <color indexed="81"/>
            <rFont val="Tahoma"/>
            <family val="2"/>
          </rPr>
          <t>Liu. Wan (TPE):</t>
        </r>
        <r>
          <rPr>
            <sz val="9"/>
            <color indexed="81"/>
            <rFont val="Tahoma"/>
            <family val="2"/>
          </rPr>
          <t xml:space="preserve">
12/18 </t>
        </r>
        <r>
          <rPr>
            <sz val="9"/>
            <color indexed="81"/>
            <rFont val="細明體"/>
            <family val="3"/>
            <charset val="136"/>
          </rPr>
          <t>韓國當地收到</t>
        </r>
        <r>
          <rPr>
            <sz val="9"/>
            <color indexed="81"/>
            <rFont val="Tahoma"/>
            <family val="2"/>
          </rPr>
          <t>WWAN</t>
        </r>
        <r>
          <rPr>
            <sz val="9"/>
            <color indexed="81"/>
            <rFont val="細明體"/>
            <family val="3"/>
            <charset val="136"/>
          </rPr>
          <t>天線報告後確認</t>
        </r>
        <r>
          <rPr>
            <sz val="9"/>
            <color indexed="81"/>
            <rFont val="Tahoma"/>
            <family val="2"/>
          </rPr>
          <t>WWAN+WIFI</t>
        </r>
        <r>
          <rPr>
            <sz val="9"/>
            <color indexed="81"/>
            <rFont val="細明體"/>
            <family val="3"/>
            <charset val="136"/>
          </rPr>
          <t>及</t>
        </r>
        <r>
          <rPr>
            <sz val="9"/>
            <color indexed="81"/>
            <rFont val="Tahoma"/>
            <family val="2"/>
          </rPr>
          <t xml:space="preserve">WIFI only  </t>
        </r>
        <r>
          <rPr>
            <sz val="9"/>
            <color indexed="81"/>
            <rFont val="細明體"/>
            <family val="3"/>
            <charset val="136"/>
          </rPr>
          <t>內的</t>
        </r>
        <r>
          <rPr>
            <sz val="9"/>
            <color indexed="81"/>
            <rFont val="Tahoma"/>
            <family val="2"/>
          </rPr>
          <t xml:space="preserve">WIFI </t>
        </r>
        <r>
          <rPr>
            <sz val="9"/>
            <color indexed="81"/>
            <rFont val="細明體"/>
            <family val="3"/>
            <charset val="136"/>
          </rPr>
          <t>天線位置都相同</t>
        </r>
        <r>
          <rPr>
            <sz val="9"/>
            <color indexed="81"/>
            <rFont val="Tahoma"/>
            <family val="2"/>
          </rPr>
          <t>,</t>
        </r>
        <r>
          <rPr>
            <sz val="9"/>
            <color indexed="81"/>
            <rFont val="細明體"/>
            <family val="3"/>
            <charset val="136"/>
          </rPr>
          <t>因此</t>
        </r>
        <r>
          <rPr>
            <sz val="9"/>
            <color indexed="81"/>
            <rFont val="Tahoma"/>
            <family val="2"/>
          </rPr>
          <t>follow Korea</t>
        </r>
        <r>
          <rPr>
            <sz val="9"/>
            <color indexed="81"/>
            <rFont val="細明體"/>
            <family val="3"/>
            <charset val="136"/>
          </rPr>
          <t>新規標準
只需出一本</t>
        </r>
        <r>
          <rPr>
            <sz val="9"/>
            <color indexed="81"/>
            <rFont val="Tahoma"/>
            <family val="2"/>
          </rPr>
          <t xml:space="preserve">WWAN+WIFI SAR report ,
</t>
        </r>
      </text>
    </comment>
    <comment ref="S19" authorId="0" shapeId="0">
      <text>
        <r>
          <rPr>
            <b/>
            <sz val="9"/>
            <color indexed="81"/>
            <rFont val="Tahoma"/>
            <family val="2"/>
          </rPr>
          <t>Liu. Wan (TPE):</t>
        </r>
        <r>
          <rPr>
            <sz val="9"/>
            <color indexed="81"/>
            <rFont val="Tahoma"/>
            <family val="2"/>
          </rPr>
          <t xml:space="preserve">
WWAN test
(WLAN-copy CE)</t>
        </r>
      </text>
    </comment>
    <comment ref="D27" authorId="0" shapeId="0">
      <text>
        <r>
          <rPr>
            <b/>
            <sz val="9"/>
            <color indexed="81"/>
            <rFont val="Tahoma"/>
            <family val="2"/>
          </rPr>
          <t>Liu. Wan (TPE):</t>
        </r>
        <r>
          <rPr>
            <sz val="9"/>
            <color indexed="81"/>
            <rFont val="Tahoma"/>
            <family val="2"/>
          </rPr>
          <t xml:space="preserve">
</t>
        </r>
        <r>
          <rPr>
            <sz val="9"/>
            <color indexed="81"/>
            <rFont val="細明體"/>
            <family val="3"/>
            <charset val="136"/>
          </rPr>
          <t>預計</t>
        </r>
        <r>
          <rPr>
            <sz val="9"/>
            <color indexed="81"/>
            <rFont val="Tahoma"/>
            <family val="2"/>
          </rPr>
          <t>11/30</t>
        </r>
        <r>
          <rPr>
            <sz val="9"/>
            <color indexed="81"/>
            <rFont val="細明體"/>
            <family val="3"/>
            <charset val="136"/>
          </rPr>
          <t>送件</t>
        </r>
        <r>
          <rPr>
            <sz val="9"/>
            <color indexed="81"/>
            <rFont val="Tahoma"/>
            <family val="2"/>
          </rPr>
          <t>(WLAN DVT1.0+10day)</t>
        </r>
      </text>
    </comment>
    <comment ref="B67" authorId="3" shapeId="0">
      <text>
        <r>
          <rPr>
            <b/>
            <sz val="9"/>
            <color indexed="81"/>
            <rFont val="Tahoma"/>
            <family val="2"/>
          </rPr>
          <t>Huang. Elaine (TPE):</t>
        </r>
        <r>
          <rPr>
            <sz val="9"/>
            <color indexed="81"/>
            <rFont val="Tahoma"/>
            <family val="2"/>
          </rPr>
          <t xml:space="preserve">
Approval is exempted if Field Strength is &lt; 500uV/m @ 3m</t>
        </r>
      </text>
    </comment>
    <comment ref="B69" authorId="0" shapeId="0">
      <text>
        <r>
          <rPr>
            <b/>
            <sz val="9"/>
            <color indexed="81"/>
            <rFont val="Tahoma"/>
            <family val="2"/>
          </rPr>
          <t>Liu. Wan (TPE):</t>
        </r>
        <r>
          <rPr>
            <sz val="9"/>
            <color indexed="81"/>
            <rFont val="Tahoma"/>
            <family val="2"/>
          </rPr>
          <t xml:space="preserve">
11/18- 9</t>
        </r>
        <r>
          <rPr>
            <sz val="9"/>
            <color indexed="81"/>
            <rFont val="細明體"/>
            <family val="3"/>
            <charset val="136"/>
          </rPr>
          <t>顆</t>
        </r>
        <r>
          <rPr>
            <sz val="9"/>
            <color indexed="81"/>
            <rFont val="Tahoma"/>
            <family val="2"/>
          </rPr>
          <t>Adapters</t>
        </r>
      </text>
    </comment>
    <comment ref="E73" authorId="0" shapeId="0">
      <text>
        <r>
          <rPr>
            <b/>
            <sz val="10"/>
            <color indexed="81"/>
            <rFont val="Tahoma"/>
            <family val="2"/>
          </rPr>
          <t>Liu. Wan (TPE):</t>
        </r>
        <r>
          <rPr>
            <sz val="10"/>
            <color indexed="81"/>
            <rFont val="Tahoma"/>
            <family val="2"/>
          </rPr>
          <t xml:space="preserve">
1/26 reviewers</t>
        </r>
        <r>
          <rPr>
            <sz val="10"/>
            <color indexed="81"/>
            <rFont val="細明體"/>
            <family val="3"/>
            <charset val="136"/>
          </rPr>
          <t>被隔離</t>
        </r>
      </text>
    </comment>
    <comment ref="E80" authorId="0" shapeId="0">
      <text>
        <r>
          <rPr>
            <b/>
            <sz val="9"/>
            <color indexed="81"/>
            <rFont val="Tahoma"/>
            <family val="2"/>
          </rPr>
          <t>Liu. Wan (TPE):</t>
        </r>
        <r>
          <rPr>
            <sz val="9"/>
            <color indexed="81"/>
            <rFont val="Tahoma"/>
            <family val="2"/>
          </rPr>
          <t xml:space="preserve">
12/23 BV:Cambodia TRC </t>
        </r>
        <r>
          <rPr>
            <sz val="9"/>
            <color indexed="81"/>
            <rFont val="細明體"/>
            <family val="3"/>
            <charset val="136"/>
          </rPr>
          <t>最近在更改內容審件流程及審件的內部文件，連證書版本都要更新，因此，最近的案件都已受到影響而</t>
        </r>
        <r>
          <rPr>
            <sz val="9"/>
            <color indexed="81"/>
            <rFont val="Tahoma"/>
            <family val="2"/>
          </rPr>
          <t xml:space="preserve"> delay</t>
        </r>
        <r>
          <rPr>
            <sz val="9"/>
            <color indexed="81"/>
            <rFont val="細明體"/>
            <family val="3"/>
            <charset val="136"/>
          </rPr>
          <t>。
官方還在討論證書樣式的修改方向，這需要花一段時間才會定案。我們被官方要求先不要送件，等官方通知可以送件時，才能投件。
還不知道何時才能投件，因此，我先把預估取證日改成</t>
        </r>
        <r>
          <rPr>
            <sz val="9"/>
            <color indexed="81"/>
            <rFont val="Tahoma"/>
            <family val="2"/>
          </rPr>
          <t xml:space="preserve"> 2021/2/25</t>
        </r>
        <r>
          <rPr>
            <sz val="9"/>
            <color indexed="81"/>
            <rFont val="細明體"/>
            <family val="3"/>
            <charset val="136"/>
          </rPr>
          <t>。</t>
        </r>
        <r>
          <rPr>
            <sz val="9"/>
            <color indexed="81"/>
            <rFont val="Tahoma"/>
            <family val="2"/>
          </rPr>
          <t xml:space="preserve"> </t>
        </r>
      </text>
    </comment>
    <comment ref="F80" authorId="0" shapeId="0">
      <text>
        <r>
          <rPr>
            <b/>
            <sz val="9"/>
            <color indexed="81"/>
            <rFont val="Tahoma"/>
            <family val="2"/>
          </rPr>
          <t>Liu. Wan (TPE):</t>
        </r>
        <r>
          <rPr>
            <sz val="9"/>
            <color indexed="81"/>
            <rFont val="Tahoma"/>
            <family val="2"/>
          </rPr>
          <t xml:space="preserve">
 Lead time will become longer due to new change of internal procedure and new certificate template in TRC. Projects will be delayed due to the re-design of the certificate template by the regulator. For the time-being we are not able to provide a specific lead time for the project. We were told that we will get the official letter informing us of the delay. We were advised to not submit the application now and wait until we get the official letter from the regulator.</t>
        </r>
      </text>
    </comment>
    <comment ref="E81" authorId="0" shapeId="0">
      <text>
        <r>
          <rPr>
            <b/>
            <sz val="9"/>
            <color indexed="81"/>
            <rFont val="Tahoma"/>
            <family val="2"/>
          </rPr>
          <t>Liu. Wan (TPE):</t>
        </r>
        <r>
          <rPr>
            <sz val="9"/>
            <color indexed="81"/>
            <rFont val="Tahoma"/>
            <family val="2"/>
          </rPr>
          <t xml:space="preserve">
12/23 BV: 12/19-1/03 holiday</t>
        </r>
      </text>
    </comment>
    <comment ref="F90" authorId="0" shapeId="0">
      <text>
        <r>
          <rPr>
            <b/>
            <sz val="9"/>
            <color indexed="81"/>
            <rFont val="Tahoma"/>
            <family val="2"/>
          </rPr>
          <t>Liu. Wan (TPE):</t>
        </r>
        <r>
          <rPr>
            <sz val="9"/>
            <color indexed="81"/>
            <rFont val="Tahoma"/>
            <family val="2"/>
          </rPr>
          <t xml:space="preserve">
Process on hold due to new regulation/process will be announced
LT can not be defined
Process on hold due to new regulation/process will be announced</t>
        </r>
      </text>
    </comment>
    <comment ref="E92" authorId="0" shapeId="0">
      <text>
        <r>
          <rPr>
            <b/>
            <sz val="9"/>
            <color indexed="81"/>
            <rFont val="Tahoma"/>
            <family val="2"/>
          </rPr>
          <t>Liu. Wan (TPE):</t>
        </r>
        <r>
          <rPr>
            <sz val="9"/>
            <color indexed="81"/>
            <rFont val="Tahoma"/>
            <family val="2"/>
          </rPr>
          <t xml:space="preserve">
1/21 </t>
        </r>
        <r>
          <rPr>
            <sz val="9"/>
            <color indexed="81"/>
            <rFont val="細明體"/>
            <family val="3"/>
            <charset val="136"/>
          </rPr>
          <t>因印度疫情嚴峻及最近他們系統出現問題</t>
        </r>
        <r>
          <rPr>
            <sz val="9"/>
            <color indexed="81"/>
            <rFont val="Tahoma"/>
            <family val="2"/>
          </rPr>
          <t>,</t>
        </r>
        <r>
          <rPr>
            <sz val="9"/>
            <color indexed="81"/>
            <rFont val="細明體"/>
            <family val="3"/>
            <charset val="136"/>
          </rPr>
          <t>所以目前的拿證時間會在延後</t>
        </r>
        <r>
          <rPr>
            <sz val="9"/>
            <color indexed="81"/>
            <rFont val="Tahoma"/>
            <family val="2"/>
          </rPr>
          <t>4-5</t>
        </r>
        <r>
          <rPr>
            <sz val="9"/>
            <color indexed="81"/>
            <rFont val="細明體"/>
            <family val="3"/>
            <charset val="136"/>
          </rPr>
          <t>周</t>
        </r>
        <r>
          <rPr>
            <sz val="9"/>
            <color indexed="81"/>
            <rFont val="Tahoma"/>
            <family val="2"/>
          </rPr>
          <t>, from local: We just had a words with WPC Department and they said that due to some changes on portal (technical issues) all submitted applications are going to take 4-5 more weeks to get the approval.</t>
        </r>
      </text>
    </comment>
    <comment ref="E93" authorId="0" shapeId="0">
      <text>
        <r>
          <rPr>
            <b/>
            <sz val="9"/>
            <color indexed="81"/>
            <rFont val="Tahoma"/>
            <family val="2"/>
          </rPr>
          <t>Liu. Wan (TPE):</t>
        </r>
        <r>
          <rPr>
            <sz val="9"/>
            <color indexed="81"/>
            <rFont val="Tahoma"/>
            <family val="2"/>
          </rPr>
          <t xml:space="preserve">
1/21 </t>
        </r>
        <r>
          <rPr>
            <sz val="9"/>
            <color indexed="81"/>
            <rFont val="細明體"/>
            <family val="3"/>
            <charset val="136"/>
          </rPr>
          <t>因印度疫情嚴峻及最近他們系統出現問題</t>
        </r>
        <r>
          <rPr>
            <sz val="9"/>
            <color indexed="81"/>
            <rFont val="Tahoma"/>
            <family val="2"/>
          </rPr>
          <t>,</t>
        </r>
        <r>
          <rPr>
            <sz val="9"/>
            <color indexed="81"/>
            <rFont val="細明體"/>
            <family val="3"/>
            <charset val="136"/>
          </rPr>
          <t>所以目前的拿證時間會在延後</t>
        </r>
        <r>
          <rPr>
            <sz val="9"/>
            <color indexed="81"/>
            <rFont val="Tahoma"/>
            <family val="2"/>
          </rPr>
          <t>4-5</t>
        </r>
        <r>
          <rPr>
            <sz val="9"/>
            <color indexed="81"/>
            <rFont val="細明體"/>
            <family val="3"/>
            <charset val="136"/>
          </rPr>
          <t>周</t>
        </r>
        <r>
          <rPr>
            <sz val="9"/>
            <color indexed="81"/>
            <rFont val="Tahoma"/>
            <family val="2"/>
          </rPr>
          <t>, from local: We just had a words with WPC Department and they said that due to some changes on portal (technical issues) all submitted applications are going to take 4-5 more weeks to get the approval.</t>
        </r>
      </text>
    </comment>
    <comment ref="F99" authorId="0" shapeId="0">
      <text>
        <r>
          <rPr>
            <b/>
            <sz val="9"/>
            <color indexed="81"/>
            <rFont val="Tahoma"/>
            <family val="2"/>
          </rPr>
          <t>Liu. Wan (TPE):</t>
        </r>
        <r>
          <rPr>
            <sz val="9"/>
            <color indexed="81"/>
            <rFont val="Tahoma"/>
            <family val="2"/>
          </rPr>
          <t xml:space="preserve">
1/14-Lockdown from 2021/1/08~2021/02/01</t>
        </r>
      </text>
    </comment>
    <comment ref="E102" authorId="0" shapeId="0">
      <text>
        <r>
          <rPr>
            <b/>
            <sz val="9"/>
            <color indexed="81"/>
            <rFont val="Tahoma"/>
            <family val="2"/>
          </rPr>
          <t>Liu. Wan (TPE):</t>
        </r>
        <r>
          <rPr>
            <sz val="9"/>
            <color indexed="81"/>
            <rFont val="Tahoma"/>
            <family val="2"/>
          </rPr>
          <t xml:space="preserve">
12/23BV: 12/19~ 01/07 holiday, </t>
        </r>
        <r>
          <rPr>
            <sz val="9"/>
            <color indexed="81"/>
            <rFont val="細明體"/>
            <family val="3"/>
            <charset val="136"/>
          </rPr>
          <t>更新日期為</t>
        </r>
        <r>
          <rPr>
            <sz val="9"/>
            <color indexed="81"/>
            <rFont val="Tahoma"/>
            <family val="2"/>
          </rPr>
          <t xml:space="preserve">2020/4/9
</t>
        </r>
        <r>
          <rPr>
            <sz val="9"/>
            <color indexed="81"/>
            <rFont val="細明體"/>
            <family val="3"/>
            <charset val="136"/>
          </rPr>
          <t>估計</t>
        </r>
        <r>
          <rPr>
            <sz val="9"/>
            <color indexed="81"/>
            <rFont val="Tahoma"/>
            <family val="2"/>
          </rPr>
          <t>IFETEL</t>
        </r>
        <r>
          <rPr>
            <sz val="9"/>
            <color indexed="81"/>
            <rFont val="細明體"/>
            <family val="3"/>
            <charset val="136"/>
          </rPr>
          <t>官方放假回來上班後</t>
        </r>
        <r>
          <rPr>
            <sz val="9"/>
            <color indexed="81"/>
            <rFont val="Tahoma"/>
            <family val="2"/>
          </rPr>
          <t xml:space="preserve">, </t>
        </r>
        <r>
          <rPr>
            <sz val="9"/>
            <color indexed="81"/>
            <rFont val="細明體"/>
            <family val="3"/>
            <charset val="136"/>
          </rPr>
          <t>案件量會大增</t>
        </r>
        <r>
          <rPr>
            <sz val="9"/>
            <color indexed="81"/>
            <rFont val="Tahoma"/>
            <family val="2"/>
          </rPr>
          <t xml:space="preserve">, </t>
        </r>
        <r>
          <rPr>
            <sz val="9"/>
            <color indexed="81"/>
            <rFont val="細明體"/>
            <family val="3"/>
            <charset val="136"/>
          </rPr>
          <t xml:space="preserve">所以會需要多一點時間讓官方審件
</t>
        </r>
        <r>
          <rPr>
            <sz val="9"/>
            <color indexed="81"/>
            <rFont val="Tahoma"/>
            <family val="2"/>
          </rPr>
          <t>Holiday: 12/19-1/7, IFETEL reviewer</t>
        </r>
        <r>
          <rPr>
            <sz val="9"/>
            <color indexed="81"/>
            <rFont val="細明體"/>
            <family val="3"/>
            <charset val="136"/>
          </rPr>
          <t>預計</t>
        </r>
        <r>
          <rPr>
            <sz val="9"/>
            <color indexed="81"/>
            <rFont val="Tahoma"/>
            <family val="2"/>
          </rPr>
          <t>1/11</t>
        </r>
        <r>
          <rPr>
            <sz val="9"/>
            <color indexed="81"/>
            <rFont val="細明體"/>
            <family val="3"/>
            <charset val="136"/>
          </rPr>
          <t>才會恢復上班</t>
        </r>
      </text>
    </comment>
    <comment ref="L112" authorId="2" shapeId="0">
      <text>
        <r>
          <rPr>
            <b/>
            <sz val="9"/>
            <color indexed="81"/>
            <rFont val="Tahoma"/>
            <family val="2"/>
          </rPr>
          <t>Liu. Raura (TPE):</t>
        </r>
        <r>
          <rPr>
            <sz val="9"/>
            <color indexed="81"/>
            <rFont val="Tahoma"/>
            <family val="2"/>
          </rPr>
          <t xml:space="preserve">
For NPI project put Host level ID</t>
        </r>
      </text>
    </comment>
    <comment ref="E122" authorId="0" shapeId="0">
      <text>
        <r>
          <rPr>
            <b/>
            <sz val="9"/>
            <color indexed="81"/>
            <rFont val="Tahoma"/>
            <family val="2"/>
          </rPr>
          <t>Liu. Wan (TPE):</t>
        </r>
        <r>
          <rPr>
            <sz val="9"/>
            <color indexed="81"/>
            <rFont val="Tahoma"/>
            <family val="2"/>
          </rPr>
          <t xml:space="preserve">
12/29 The outbreak of Covid- 19 are badly delaying the process, ETA will be delayed from 1/4 to 1/22</t>
        </r>
      </text>
    </comment>
  </commentList>
</comments>
</file>

<file path=xl/comments3.xml><?xml version="1.0" encoding="utf-8"?>
<comments xmlns="http://schemas.openxmlformats.org/spreadsheetml/2006/main">
  <authors>
    <author/>
    <author>Liu. Raura (TPE)</author>
    <author>Huang. Elaine (TPE)</author>
  </authors>
  <commentList>
    <comment ref="J4" authorId="0" shapeId="0">
      <text>
        <r>
          <rPr>
            <sz val="12"/>
            <color rgb="FF000000"/>
            <rFont val="PMingLiu"/>
            <family val="1"/>
            <charset val="136"/>
          </rPr>
          <t>Su. CindyHC (TPE):
For WWAN NCC add host
CNS 13438 EMC
CNS 14336 Safety</t>
        </r>
      </text>
    </comment>
    <comment ref="K6" authorId="1" shapeId="0">
      <text>
        <r>
          <rPr>
            <b/>
            <sz val="9"/>
            <color indexed="81"/>
            <rFont val="Tahoma"/>
            <family val="2"/>
          </rPr>
          <t>Liu. Raura (TPE):</t>
        </r>
        <r>
          <rPr>
            <sz val="9"/>
            <color indexed="81"/>
            <rFont val="Tahoma"/>
            <family val="2"/>
          </rPr>
          <t xml:space="preserve">
RD pull in 6wks to 3wks for WWAN 2 source</t>
        </r>
      </text>
    </comment>
    <comment ref="B62" authorId="2" shapeId="0">
      <text>
        <r>
          <rPr>
            <b/>
            <sz val="9"/>
            <color indexed="81"/>
            <rFont val="Tahoma"/>
            <family val="2"/>
          </rPr>
          <t>Huang. Elaine (TPE):</t>
        </r>
        <r>
          <rPr>
            <sz val="9"/>
            <color indexed="81"/>
            <rFont val="Tahoma"/>
            <family val="2"/>
          </rPr>
          <t xml:space="preserve">
Approval is exempted if Field Strength is &lt; 500uV/m @ 3m</t>
        </r>
      </text>
    </comment>
  </commentList>
</comments>
</file>

<file path=xl/sharedStrings.xml><?xml version="1.0" encoding="utf-8"?>
<sst xmlns="http://schemas.openxmlformats.org/spreadsheetml/2006/main" count="3279" uniqueCount="1744">
  <si>
    <t>Date</t>
  </si>
  <si>
    <t xml:space="preserve"> Program Status</t>
  </si>
  <si>
    <t>CB</t>
  </si>
  <si>
    <t>RFD Date:</t>
  </si>
  <si>
    <t xml:space="preserve">                                ODM RTS Date:</t>
  </si>
  <si>
    <t>Safety Engineer:</t>
  </si>
  <si>
    <t>EMC Engineer:</t>
  </si>
  <si>
    <t xml:space="preserve">Green Engineer: </t>
  </si>
  <si>
    <t>Start</t>
  </si>
  <si>
    <t>End</t>
  </si>
  <si>
    <t>Owner</t>
  </si>
  <si>
    <t>Comments</t>
  </si>
  <si>
    <t>--</t>
  </si>
  <si>
    <t>BOM lock Down</t>
  </si>
  <si>
    <t>Label Turn A Plan</t>
  </si>
  <si>
    <t xml:space="preserve">Label </t>
  </si>
  <si>
    <t>Region</t>
  </si>
  <si>
    <t>Duration (day)</t>
  </si>
  <si>
    <t>Submitted Date</t>
  </si>
  <si>
    <t>Target date</t>
  </si>
  <si>
    <t>Status</t>
  </si>
  <si>
    <t xml:space="preserve">Americas </t>
  </si>
  <si>
    <t>EMC</t>
  </si>
  <si>
    <t>Safety</t>
  </si>
  <si>
    <t>Green</t>
  </si>
  <si>
    <t>28</t>
  </si>
  <si>
    <t>Europe &amp; Middle East</t>
  </si>
  <si>
    <t>DELL EMC DoC</t>
  </si>
  <si>
    <t>DELL</t>
  </si>
  <si>
    <t>Morocco</t>
  </si>
  <si>
    <t>Saudi Arabia (SASO)</t>
  </si>
  <si>
    <t>DELL Own</t>
  </si>
  <si>
    <t>Kenya(KEBS)</t>
  </si>
  <si>
    <t>Nigeria(SONCAP)</t>
  </si>
  <si>
    <t>Tanzania</t>
  </si>
  <si>
    <t>Uganda</t>
  </si>
  <si>
    <t>Asia Pacific (APJ)</t>
  </si>
  <si>
    <t>China (CCC)</t>
  </si>
  <si>
    <t>China (CEL)</t>
  </si>
  <si>
    <t>China (CEC)</t>
  </si>
  <si>
    <t xml:space="preserve"> </t>
  </si>
  <si>
    <t>Australia/New Zealand</t>
  </si>
  <si>
    <t>MEPS</t>
  </si>
  <si>
    <t>This schedule is base on :</t>
  </si>
  <si>
    <t>System and adapter sample arrive on</t>
  </si>
  <si>
    <t>DELL LoA</t>
  </si>
  <si>
    <t>DELL EMC DoC ready on (English)</t>
  </si>
  <si>
    <t>DELL EN62311 DoC and RF related Documents</t>
  </si>
  <si>
    <t>User's manual and rating label in English</t>
  </si>
  <si>
    <t>User's manual with Other language
T-Chinese, S-Chienese, Russian, Hebrew, Korea, Spanish, Serbian, Portuguese</t>
  </si>
  <si>
    <t>Acoustic report ready</t>
  </si>
  <si>
    <t>before RFD</t>
  </si>
  <si>
    <t>Country</t>
  </si>
  <si>
    <t>Remark</t>
  </si>
  <si>
    <t>DELL</t>
    <phoneticPr fontId="28" type="noConversion"/>
  </si>
  <si>
    <t>DELL</t>
    <phoneticPr fontId="28" type="noConversion"/>
  </si>
  <si>
    <t>Taiwan (TGM)</t>
    <phoneticPr fontId="28" type="noConversion"/>
  </si>
  <si>
    <t>India (BEE Star)</t>
    <phoneticPr fontId="28" type="noConversion"/>
  </si>
  <si>
    <t>Project code #:</t>
    <phoneticPr fontId="28" type="noConversion"/>
  </si>
  <si>
    <t>49</t>
    <phoneticPr fontId="28" type="noConversion"/>
  </si>
  <si>
    <r>
      <t>BSMI</t>
    </r>
    <r>
      <rPr>
        <sz val="10"/>
        <rFont val="細明體"/>
        <family val="3"/>
        <charset val="136"/>
      </rPr>
      <t>授權進口書</t>
    </r>
    <r>
      <rPr>
        <sz val="10"/>
        <rFont val="Arial"/>
        <family val="2"/>
        <charset val="134"/>
      </rPr>
      <t>(if needed)</t>
    </r>
    <phoneticPr fontId="28" type="noConversion"/>
  </si>
  <si>
    <t>N/A</t>
    <phoneticPr fontId="28" type="noConversion"/>
  </si>
  <si>
    <t>Key part cert. &amp; report ready (ex. Adapter/Batterypack…etc): CB</t>
    <phoneticPr fontId="28" type="noConversion"/>
  </si>
  <si>
    <t>Key part cert. &amp; report ready (ex. Adapter/Batterypack…etc): Others</t>
    <phoneticPr fontId="28" type="noConversion"/>
  </si>
  <si>
    <t>A00</t>
    <phoneticPr fontId="28" type="noConversion"/>
  </si>
  <si>
    <t>A01</t>
    <phoneticPr fontId="28" type="noConversion"/>
  </si>
  <si>
    <t>TBD</t>
    <phoneticPr fontId="28" type="noConversion"/>
  </si>
  <si>
    <t>BOM Lock Down Plan</t>
    <phoneticPr fontId="28" type="noConversion"/>
  </si>
  <si>
    <t>--</t>
    <phoneticPr fontId="28" type="noConversion"/>
  </si>
  <si>
    <t>--</t>
    <phoneticPr fontId="28" type="noConversion"/>
  </si>
  <si>
    <t>N/A</t>
    <phoneticPr fontId="28" type="noConversion"/>
  </si>
  <si>
    <t>--</t>
    <phoneticPr fontId="28" type="noConversion"/>
  </si>
  <si>
    <t>--</t>
    <phoneticPr fontId="28" type="noConversion"/>
  </si>
  <si>
    <t>India (BIS)</t>
    <phoneticPr fontId="28" type="noConversion"/>
  </si>
  <si>
    <t>Alfor Liao</t>
    <phoneticPr fontId="28" type="noConversion"/>
  </si>
  <si>
    <t>Green</t>
    <phoneticPr fontId="28" type="noConversion"/>
  </si>
  <si>
    <t>South Korea (eStandby)</t>
    <phoneticPr fontId="28" type="noConversion"/>
  </si>
  <si>
    <t>South Korea (Eco-Label)</t>
    <phoneticPr fontId="28" type="noConversion"/>
  </si>
  <si>
    <t>--</t>
    <phoneticPr fontId="28" type="noConversion"/>
  </si>
  <si>
    <t>N/A</t>
    <phoneticPr fontId="28" type="noConversion"/>
  </si>
  <si>
    <t>N/A</t>
    <phoneticPr fontId="28" type="noConversion"/>
  </si>
  <si>
    <t>N/A</t>
    <phoneticPr fontId="28" type="noConversion"/>
  </si>
  <si>
    <t>--</t>
    <phoneticPr fontId="28" type="noConversion"/>
  </si>
  <si>
    <t>FCC Report</t>
    <phoneticPr fontId="28" type="noConversion"/>
  </si>
  <si>
    <t xml:space="preserve">Mexico (NOM) </t>
    <phoneticPr fontId="28" type="noConversion"/>
  </si>
  <si>
    <t>Brazil (INMETRO)</t>
    <phoneticPr fontId="28" type="noConversion"/>
  </si>
  <si>
    <t>ENV0379 Report</t>
    <phoneticPr fontId="28" type="noConversion"/>
  </si>
  <si>
    <t>Mexico (MEL)</t>
    <phoneticPr fontId="28" type="noConversion"/>
  </si>
  <si>
    <t>RCM</t>
  </si>
  <si>
    <t>EN301489-52</t>
  </si>
  <si>
    <t>Kuwait (KUKAS)</t>
    <phoneticPr fontId="28" type="noConversion"/>
  </si>
  <si>
    <t>--</t>
    <phoneticPr fontId="28" type="noConversion"/>
  </si>
  <si>
    <t>Algeria</t>
    <phoneticPr fontId="28" type="noConversion"/>
  </si>
  <si>
    <t>Ethiopia</t>
    <phoneticPr fontId="28" type="noConversion"/>
  </si>
  <si>
    <t>RFQ PRTS country (Mandatory)</t>
  </si>
  <si>
    <t>RFQ PRTS country (Voluntary)</t>
  </si>
  <si>
    <t>RF</t>
  </si>
  <si>
    <t>DVT1.0</t>
  </si>
  <si>
    <t>Certification color code</t>
  </si>
  <si>
    <t>Label</t>
  </si>
  <si>
    <t>Before RFD</t>
  </si>
  <si>
    <t>UL</t>
  </si>
  <si>
    <t>Between RFD and RTS</t>
  </si>
  <si>
    <t>ICASA</t>
  </si>
  <si>
    <t>NRCS</t>
  </si>
  <si>
    <t>Sri Lanka</t>
  </si>
  <si>
    <t>CNC</t>
  </si>
  <si>
    <t>DTZ</t>
  </si>
  <si>
    <t>PSRC</t>
  </si>
  <si>
    <t>Bahrain</t>
  </si>
  <si>
    <t>CU</t>
  </si>
  <si>
    <t>Bolivia</t>
  </si>
  <si>
    <t>Cambodia</t>
  </si>
  <si>
    <t>MPTC</t>
  </si>
  <si>
    <t>SUBTEL</t>
  </si>
  <si>
    <t>SRRC</t>
  </si>
  <si>
    <t>COO</t>
  </si>
  <si>
    <t>CCC</t>
  </si>
  <si>
    <t>CEL</t>
  </si>
  <si>
    <t>IDV</t>
  </si>
  <si>
    <t>Colombia</t>
  </si>
  <si>
    <t>Costa Rica</t>
  </si>
  <si>
    <t>SUTEL</t>
  </si>
  <si>
    <t>INDOTEL</t>
  </si>
  <si>
    <t>DR Congo</t>
  </si>
  <si>
    <t>Egypt</t>
  </si>
  <si>
    <t>NTRA</t>
  </si>
  <si>
    <t>CE</t>
  </si>
  <si>
    <t>EN301489-1/3/17/19</t>
  </si>
  <si>
    <t>Fiji</t>
  </si>
  <si>
    <t>Germany</t>
  </si>
  <si>
    <t>GS</t>
  </si>
  <si>
    <t>Ghana</t>
  </si>
  <si>
    <t>Grenada</t>
  </si>
  <si>
    <t>India</t>
  </si>
  <si>
    <t>BIS</t>
  </si>
  <si>
    <t>Israel</t>
  </si>
  <si>
    <t>MoC</t>
  </si>
  <si>
    <t>Dell own</t>
  </si>
  <si>
    <t xml:space="preserve">Japan </t>
  </si>
  <si>
    <t>Jordan</t>
  </si>
  <si>
    <t>TRC</t>
  </si>
  <si>
    <t>Kuwait</t>
  </si>
  <si>
    <t>TRA/MoT</t>
  </si>
  <si>
    <t>MACRA</t>
  </si>
  <si>
    <t>Malaysia</t>
  </si>
  <si>
    <t>MCMC</t>
  </si>
  <si>
    <t>Mauritius</t>
  </si>
  <si>
    <t>IFETEL</t>
  </si>
  <si>
    <t>NOM</t>
  </si>
  <si>
    <t>ANRT</t>
  </si>
  <si>
    <t>Nepal</t>
  </si>
  <si>
    <t>NTA</t>
  </si>
  <si>
    <t>Nicaragua</t>
  </si>
  <si>
    <t>TELCOR</t>
  </si>
  <si>
    <t>NCC</t>
  </si>
  <si>
    <t>Norway</t>
  </si>
  <si>
    <t>Nemko</t>
  </si>
  <si>
    <t>Oman</t>
  </si>
  <si>
    <t>TRA</t>
  </si>
  <si>
    <t>Panama</t>
  </si>
  <si>
    <t>ASEP</t>
  </si>
  <si>
    <t>Pakistan</t>
  </si>
  <si>
    <t>Papua New Guinea</t>
  </si>
  <si>
    <t>NICTA</t>
  </si>
  <si>
    <t>NTC</t>
  </si>
  <si>
    <t>Qatar</t>
  </si>
  <si>
    <t>Russia - Minsviaz</t>
  </si>
  <si>
    <t>Rwanda</t>
  </si>
  <si>
    <t>Saudi Arabia</t>
  </si>
  <si>
    <t>CITC</t>
  </si>
  <si>
    <t>Senegal</t>
  </si>
  <si>
    <t>ARTP</t>
  </si>
  <si>
    <t>RATEL</t>
  </si>
  <si>
    <t>Singapore</t>
  </si>
  <si>
    <t>IDA</t>
  </si>
  <si>
    <t>SPTC</t>
  </si>
  <si>
    <t>Taiwan</t>
  </si>
  <si>
    <t>EMI OWN</t>
  </si>
  <si>
    <t>BSMI</t>
  </si>
  <si>
    <t>TCRA</t>
  </si>
  <si>
    <t>NBTC</t>
  </si>
  <si>
    <t>Trinidad &amp; Tobago</t>
  </si>
  <si>
    <t>TATT</t>
  </si>
  <si>
    <t>Tunisia</t>
  </si>
  <si>
    <t>CERT</t>
  </si>
  <si>
    <t>UAE</t>
  </si>
  <si>
    <t>UKSERT</t>
  </si>
  <si>
    <t>URSEC</t>
  </si>
  <si>
    <t>CONATEL</t>
  </si>
  <si>
    <t>Zambia</t>
  </si>
  <si>
    <t>ZICTA</t>
  </si>
  <si>
    <t>Zimbabwe</t>
  </si>
  <si>
    <t>POTRAZ</t>
  </si>
  <si>
    <t>Green Team 
Voluntary Approval</t>
  </si>
  <si>
    <t>Certification/Country</t>
  </si>
  <si>
    <t>Target Date</t>
  </si>
  <si>
    <t>Notes</t>
  </si>
  <si>
    <t>China/CECP</t>
  </si>
  <si>
    <t>China/CEC</t>
  </si>
  <si>
    <t>Taiwan/TGM</t>
  </si>
  <si>
    <t>Brazil/INMETRO</t>
  </si>
  <si>
    <t>India BEE star</t>
  </si>
  <si>
    <t>EPEAT</t>
  </si>
  <si>
    <t xml:space="preserve">Ian Chien </t>
    <phoneticPr fontId="28" type="noConversion"/>
  </si>
  <si>
    <t>L/T</t>
  </si>
  <si>
    <t>Initial cert need to wait KC-SAR done</t>
  </si>
  <si>
    <t>Korea SAR:</t>
    <phoneticPr fontId="28" type="noConversion"/>
  </si>
  <si>
    <t>Tablet is out of MEL scope.</t>
    <phoneticPr fontId="28" type="noConversion"/>
  </si>
  <si>
    <t>South Africa (NCRS)</t>
    <phoneticPr fontId="28" type="noConversion"/>
  </si>
  <si>
    <t>Release Notes</t>
  </si>
  <si>
    <t>Edit by</t>
  </si>
  <si>
    <t>Change log</t>
  </si>
  <si>
    <t>schedule ver.</t>
    <phoneticPr fontId="28" type="noConversion"/>
  </si>
  <si>
    <t>CEC (MEPS)</t>
    <phoneticPr fontId="28" type="noConversion"/>
  </si>
  <si>
    <t>--</t>
    <phoneticPr fontId="28" type="noConversion"/>
  </si>
  <si>
    <t>--</t>
    <phoneticPr fontId="28" type="noConversion"/>
  </si>
  <si>
    <t>Certification</t>
    <phoneticPr fontId="28" type="noConversion"/>
  </si>
  <si>
    <t>United States</t>
    <phoneticPr fontId="28" type="noConversion"/>
  </si>
  <si>
    <t>N/A</t>
    <phoneticPr fontId="28" type="noConversion"/>
  </si>
  <si>
    <t>USA DOE</t>
    <phoneticPr fontId="28" type="noConversion"/>
  </si>
  <si>
    <t>USA BCS</t>
    <phoneticPr fontId="28" type="noConversion"/>
  </si>
  <si>
    <t>Taiwan (BSMI)</t>
    <phoneticPr fontId="28" type="noConversion"/>
  </si>
  <si>
    <t>Sample ETA to LKE</t>
  </si>
  <si>
    <t>Testing/ Verifaction</t>
    <phoneticPr fontId="28" type="noConversion"/>
  </si>
  <si>
    <t xml:space="preserve">EVT1 </t>
    <phoneticPr fontId="28" type="noConversion"/>
  </si>
  <si>
    <t xml:space="preserve">DVT1 </t>
    <phoneticPr fontId="28" type="noConversion"/>
  </si>
  <si>
    <t>Type Approval</t>
  </si>
  <si>
    <t>Status Summary</t>
  </si>
  <si>
    <t>After RTS, please set restriction</t>
  </si>
  <si>
    <t>TCO Gen8</t>
    <phoneticPr fontId="28" type="noConversion"/>
  </si>
  <si>
    <t>Project</t>
  </si>
  <si>
    <t>RTS</t>
  </si>
  <si>
    <t>Regulatory</t>
  </si>
  <si>
    <t>Certificate</t>
  </si>
  <si>
    <t>Lead Time</t>
  </si>
  <si>
    <t>Schedule</t>
  </si>
  <si>
    <t>TGM</t>
  </si>
  <si>
    <t>China</t>
  </si>
  <si>
    <t>CECP</t>
  </si>
  <si>
    <t>CEC</t>
  </si>
  <si>
    <t>Host</t>
    <phoneticPr fontId="38" type="noConversion"/>
  </si>
  <si>
    <t>Category</t>
    <phoneticPr fontId="38" type="noConversion"/>
  </si>
  <si>
    <t>USA (EPEAT-2018)</t>
    <phoneticPr fontId="28" type="noConversion"/>
  </si>
  <si>
    <t>Tablet is out of scope.</t>
    <phoneticPr fontId="28" type="noConversion"/>
  </si>
  <si>
    <t>TCO Gen.8</t>
    <phoneticPr fontId="28" type="noConversion"/>
  </si>
  <si>
    <t>Complete</t>
    <phoneticPr fontId="28" type="noConversion"/>
  </si>
  <si>
    <t>South Korea (EMC-KC certificate)</t>
    <phoneticPr fontId="28" type="noConversion"/>
  </si>
  <si>
    <t>NEMKO</t>
    <phoneticPr fontId="28" type="noConversion"/>
  </si>
  <si>
    <t>Israel Package</t>
    <phoneticPr fontId="28" type="noConversion"/>
  </si>
  <si>
    <t>Moldova</t>
    <phoneticPr fontId="28" type="noConversion"/>
  </si>
  <si>
    <t>South Korea (Safety-KC)</t>
    <phoneticPr fontId="28" type="noConversion"/>
  </si>
  <si>
    <t>RDOC Cert.</t>
    <phoneticPr fontId="377" type="noConversion"/>
  </si>
  <si>
    <t>RDOC Report</t>
    <phoneticPr fontId="377" type="noConversion"/>
  </si>
  <si>
    <t>For China purchase case</t>
    <phoneticPr fontId="38" type="noConversion"/>
  </si>
  <si>
    <t>DVT2</t>
    <phoneticPr fontId="28" type="noConversion"/>
  </si>
  <si>
    <t>PVT</t>
    <phoneticPr fontId="28" type="noConversion"/>
  </si>
  <si>
    <t>DVT2.0</t>
    <phoneticPr fontId="28" type="noConversion"/>
  </si>
  <si>
    <t>QSG Release Date:</t>
    <phoneticPr fontId="28" type="noConversion"/>
  </si>
  <si>
    <t>CE Report 
(EN55022 and EN55032)</t>
    <phoneticPr fontId="28" type="noConversion"/>
  </si>
  <si>
    <t>42</t>
    <phoneticPr fontId="28" type="noConversion"/>
  </si>
  <si>
    <t>EN301489</t>
    <phoneticPr fontId="38" type="noConversion"/>
  </si>
  <si>
    <t>JAPAN (VCCI)</t>
    <phoneticPr fontId="28" type="noConversion"/>
  </si>
  <si>
    <t>South Korea (EMC-KC report)</t>
    <phoneticPr fontId="28" type="noConversion"/>
  </si>
  <si>
    <t>Labeling impact</t>
    <phoneticPr fontId="38" type="noConversion"/>
  </si>
  <si>
    <t>CG</t>
  </si>
  <si>
    <t>Min. ant-to-body distance</t>
  </si>
  <si>
    <t>Safety CB Report/Cert</t>
  </si>
  <si>
    <t>Project Code</t>
  </si>
  <si>
    <t xml:space="preserve">RTN </t>
  </si>
  <si>
    <t>EMC EN 301489</t>
  </si>
  <si>
    <t>RFD Date</t>
  </si>
  <si>
    <t>RF RD</t>
  </si>
  <si>
    <t>RF Lab</t>
  </si>
  <si>
    <t>BV-ADT</t>
  </si>
  <si>
    <t>RTO Date</t>
  </si>
  <si>
    <t xml:space="preserve">Module </t>
  </si>
  <si>
    <t>Start Date</t>
  </si>
  <si>
    <t>Actual Start</t>
  </si>
  <si>
    <t>Actual Completion</t>
  </si>
  <si>
    <t>Label Requirement</t>
  </si>
  <si>
    <t>RDOC
Cert.</t>
  </si>
  <si>
    <t>RDOC
Report</t>
  </si>
  <si>
    <t>SAR</t>
  </si>
  <si>
    <t>EN 50566/EN 62209</t>
  </si>
  <si>
    <t>Australia</t>
  </si>
  <si>
    <t>AS/NZS 2772.2:2011</t>
  </si>
  <si>
    <t>Canada</t>
  </si>
  <si>
    <t xml:space="preserve">Korea </t>
  </si>
  <si>
    <t>Brazil</t>
  </si>
  <si>
    <t>SRRC (WLAN)</t>
  </si>
  <si>
    <t>SRRC (WWAN)</t>
  </si>
  <si>
    <t>Mii label</t>
  </si>
  <si>
    <t>Ecuador</t>
  </si>
  <si>
    <t>SDoC</t>
  </si>
  <si>
    <t>NCC add host</t>
  </si>
  <si>
    <t>Uzbekistan</t>
    <phoneticPr fontId="28" type="noConversion"/>
  </si>
  <si>
    <t>Kiribati</t>
    <phoneticPr fontId="377" type="noConversion"/>
  </si>
  <si>
    <t>Thailand (WWAN SKU)</t>
  </si>
  <si>
    <t>EU (EN301489-1/3/17/19)</t>
    <phoneticPr fontId="377" type="noConversion"/>
  </si>
  <si>
    <t>EU (CE)</t>
  </si>
  <si>
    <t>Antigua and Barbuda</t>
    <phoneticPr fontId="377" type="noConversion"/>
  </si>
  <si>
    <t>Barbados</t>
    <phoneticPr fontId="377" type="noConversion"/>
  </si>
  <si>
    <t>Belize</t>
    <phoneticPr fontId="377" type="noConversion"/>
  </si>
  <si>
    <t>Dominican Republic</t>
    <phoneticPr fontId="377" type="noConversion"/>
  </si>
  <si>
    <t>Dominica</t>
    <phoneticPr fontId="377" type="noConversion"/>
  </si>
  <si>
    <t>Guyana</t>
    <phoneticPr fontId="377" type="noConversion"/>
  </si>
  <si>
    <t>Haiti</t>
    <phoneticPr fontId="377" type="noConversion"/>
  </si>
  <si>
    <t>CAK</t>
  </si>
  <si>
    <t>Korea</t>
  </si>
  <si>
    <t>Indonesia</t>
    <phoneticPr fontId="377" type="noConversion"/>
  </si>
  <si>
    <t xml:space="preserve">Lao, People's Demo, Rep. </t>
    <phoneticPr fontId="377" type="noConversion"/>
  </si>
  <si>
    <t>Lebanon</t>
    <phoneticPr fontId="377" type="noConversion"/>
  </si>
  <si>
    <t>Mongolia</t>
    <phoneticPr fontId="377" type="noConversion"/>
  </si>
  <si>
    <t>Nigeria</t>
    <phoneticPr fontId="377" type="noConversion"/>
  </si>
  <si>
    <t>Paraguay</t>
    <phoneticPr fontId="377" type="noConversion"/>
  </si>
  <si>
    <t>Saint Kitts and Nevis</t>
    <phoneticPr fontId="377" type="noConversion"/>
  </si>
  <si>
    <t>Saint Lucia</t>
    <phoneticPr fontId="377" type="noConversion"/>
  </si>
  <si>
    <t>Suriname</t>
    <phoneticPr fontId="377" type="noConversion"/>
  </si>
  <si>
    <t>South Africa</t>
    <phoneticPr fontId="377" type="noConversion"/>
  </si>
  <si>
    <t>Solomon Island</t>
    <phoneticPr fontId="377" type="noConversion"/>
  </si>
  <si>
    <t>IDV</t>
    <phoneticPr fontId="28" type="noConversion"/>
  </si>
  <si>
    <t>COO</t>
    <phoneticPr fontId="28" type="noConversion"/>
  </si>
  <si>
    <t>COO</t>
    <phoneticPr fontId="28" type="noConversion"/>
  </si>
  <si>
    <t>IDV</t>
    <phoneticPr fontId="28" type="noConversion"/>
  </si>
  <si>
    <t>IDV (RFID)</t>
    <phoneticPr fontId="28" type="noConversion"/>
  </si>
  <si>
    <t>KC</t>
  </si>
  <si>
    <t>EMC/Safety</t>
    <phoneticPr fontId="28" type="noConversion"/>
  </si>
  <si>
    <t>RTO Date:</t>
    <phoneticPr fontId="28" type="noConversion"/>
  </si>
  <si>
    <t>P-RTS country (Mandatory):</t>
    <phoneticPr fontId="38" type="noConversion"/>
  </si>
  <si>
    <t>Certificate color code</t>
    <phoneticPr fontId="377" type="noConversion"/>
  </si>
  <si>
    <t>After RTS before RTO, please set restriction</t>
    <phoneticPr fontId="377" type="noConversion"/>
  </si>
  <si>
    <t>Between RFD and RTS</t>
    <phoneticPr fontId="377" type="noConversion"/>
  </si>
  <si>
    <t>Completed</t>
    <phoneticPr fontId="377" type="noConversion"/>
  </si>
  <si>
    <t>After RTO, please set restriction</t>
    <phoneticPr fontId="28" type="noConversion"/>
  </si>
  <si>
    <t>After RTO, please set restriction</t>
    <phoneticPr fontId="377" type="noConversion"/>
  </si>
  <si>
    <t>COO</t>
    <phoneticPr fontId="28" type="noConversion"/>
  </si>
  <si>
    <t>COO</t>
    <phoneticPr fontId="28" type="noConversion"/>
  </si>
  <si>
    <t>MEL (out of scope)</t>
  </si>
  <si>
    <t>IDV (Statement)</t>
    <phoneticPr fontId="377" type="noConversion"/>
  </si>
  <si>
    <t>CEC MEPS 
(out of scope)</t>
    <phoneticPr fontId="28" type="noConversion"/>
  </si>
  <si>
    <t>PKG</t>
    <phoneticPr fontId="377" type="noConversion"/>
  </si>
  <si>
    <t>KES (out of scope)</t>
    <phoneticPr fontId="28" type="noConversion"/>
  </si>
  <si>
    <t>MEPS 
(out of scope)</t>
    <phoneticPr fontId="28" type="noConversion"/>
  </si>
  <si>
    <t>Tablet is out of scope.</t>
    <phoneticPr fontId="28" type="noConversion"/>
  </si>
  <si>
    <t>Tablet is out of scope.</t>
    <phoneticPr fontId="28" type="noConversion"/>
  </si>
  <si>
    <t>China (CECP)</t>
    <phoneticPr fontId="28" type="noConversion"/>
  </si>
  <si>
    <t>ESPL COO/ CEL</t>
    <phoneticPr fontId="48" type="noConversion"/>
  </si>
  <si>
    <t>N/A</t>
    <phoneticPr fontId="48" type="noConversion"/>
  </si>
  <si>
    <t>IDV</t>
    <phoneticPr fontId="48" type="noConversion"/>
  </si>
  <si>
    <t>Not RTS gating item</t>
    <phoneticPr fontId="28" type="noConversion"/>
  </si>
  <si>
    <t>OS</t>
    <phoneticPr fontId="48" type="noConversion"/>
  </si>
  <si>
    <t>LCD Cover</t>
    <phoneticPr fontId="28" type="noConversion"/>
  </si>
  <si>
    <t>COO</t>
    <phoneticPr fontId="28" type="noConversion"/>
  </si>
  <si>
    <t>Serbia (KVALITET)</t>
    <phoneticPr fontId="28" type="noConversion"/>
  </si>
  <si>
    <t>KCC</t>
    <phoneticPr fontId="28" type="noConversion"/>
  </si>
  <si>
    <t>V (Date)</t>
  </si>
  <si>
    <t>Thailand</t>
  </si>
  <si>
    <t>Volumtary Certification, not RTS gating item.
Need to confirm BSMI certificate and service manual (RTS) + TWN/EDF(100 days)</t>
    <phoneticPr fontId="28" type="noConversion"/>
  </si>
  <si>
    <t>FCC report</t>
    <phoneticPr fontId="28" type="noConversion"/>
  </si>
  <si>
    <t>VCCI</t>
    <phoneticPr fontId="28" type="noConversion"/>
  </si>
  <si>
    <t>NRcan BC</t>
    <phoneticPr fontId="28" type="noConversion"/>
  </si>
  <si>
    <t>Tablet is out of scope.</t>
    <phoneticPr fontId="28" type="noConversion"/>
  </si>
  <si>
    <t>Vietnam EMC Report</t>
    <phoneticPr fontId="28" type="noConversion"/>
  </si>
  <si>
    <t>Vietnam MEPS Report</t>
    <phoneticPr fontId="377" type="noConversion"/>
  </si>
  <si>
    <t>Vietnam EMC Report</t>
    <phoneticPr fontId="28" type="noConversion"/>
  </si>
  <si>
    <t>Back Cover</t>
    <phoneticPr fontId="28" type="noConversion"/>
  </si>
  <si>
    <t>Energy star 8.0</t>
    <phoneticPr fontId="28" type="noConversion"/>
  </si>
  <si>
    <t>USA (Energy Star 8.0)</t>
    <phoneticPr fontId="28" type="noConversion"/>
  </si>
  <si>
    <t>USA (BCS/ DOE/ NRCan)</t>
    <phoneticPr fontId="28" type="noConversion"/>
  </si>
  <si>
    <t>RCM by CE</t>
    <phoneticPr fontId="28" type="noConversion"/>
  </si>
  <si>
    <t>RCM Report</t>
    <phoneticPr fontId="28" type="noConversion"/>
  </si>
  <si>
    <t>EAEU RoHS</t>
    <phoneticPr fontId="377" type="noConversion"/>
  </si>
  <si>
    <t>UAE RoHS</t>
    <phoneticPr fontId="377" type="noConversion"/>
  </si>
  <si>
    <t>EAEU ROHS</t>
    <phoneticPr fontId="28" type="noConversion"/>
  </si>
  <si>
    <t>UAE ROHS</t>
    <phoneticPr fontId="430" type="noConversion"/>
  </si>
  <si>
    <t>LVE</t>
    <phoneticPr fontId="430" type="noConversion"/>
  </si>
  <si>
    <t>Sticker in box</t>
    <phoneticPr fontId="430" type="noConversion"/>
  </si>
  <si>
    <t>Category</t>
    <phoneticPr fontId="38" type="noConversion"/>
  </si>
  <si>
    <t>Labeling impact</t>
    <phoneticPr fontId="38" type="noConversion"/>
  </si>
  <si>
    <t>Aligned with GOE, Label is post-FRC item, but can be RTS scope</t>
    <phoneticPr fontId="38" type="noConversion"/>
  </si>
  <si>
    <t>Safety</t>
    <phoneticPr fontId="377" type="noConversion"/>
  </si>
  <si>
    <t>UAE (LVE)</t>
    <phoneticPr fontId="377" type="noConversion"/>
  </si>
  <si>
    <t>FDB33</t>
    <phoneticPr fontId="28" type="noConversion"/>
  </si>
  <si>
    <r>
      <rPr>
        <b/>
        <sz val="9"/>
        <color rgb="FFFF0000"/>
        <rFont val="Arial"/>
        <family val="2"/>
      </rPr>
      <t>TR on 6/17</t>
    </r>
    <r>
      <rPr>
        <b/>
        <sz val="9"/>
        <rFont val="Arial"/>
        <family val="2"/>
      </rPr>
      <t>, need to provide report to ME before TR for solution adding</t>
    </r>
    <phoneticPr fontId="28" type="noConversion"/>
  </si>
  <si>
    <t>Label &amp; User manual trigger date</t>
    <phoneticPr fontId="377" type="noConversion"/>
  </si>
  <si>
    <t>Label Artwork</t>
    <phoneticPr fontId="377" type="noConversion"/>
  </si>
  <si>
    <t>target date</t>
    <phoneticPr fontId="377" type="noConversion"/>
  </si>
  <si>
    <t>Remark</t>
    <phoneticPr fontId="377" type="noConversion"/>
  </si>
  <si>
    <t>LRF submittal date (RTS -29wks)</t>
    <phoneticPr fontId="377" type="noConversion"/>
  </si>
  <si>
    <t>Draft label AW submittal date (RTS -9wks)</t>
    <phoneticPr fontId="377" type="noConversion"/>
  </si>
  <si>
    <t>Final AW to Dell/RCE review/approve
(RFD - 2wks)</t>
    <phoneticPr fontId="377" type="noConversion"/>
  </si>
  <si>
    <t>Locked down date 
(Label turn A date -3 days)</t>
    <phoneticPr fontId="377" type="noConversion"/>
  </si>
  <si>
    <t>Dell/RCE approval date</t>
    <phoneticPr fontId="377" type="noConversion"/>
  </si>
  <si>
    <t>Label turn A (RFD-1wks)</t>
    <phoneticPr fontId="377" type="noConversion"/>
  </si>
  <si>
    <t>Label vendor completed upload to Agile</t>
    <phoneticPr fontId="377" type="noConversion"/>
  </si>
  <si>
    <t>Mockment &amp; QSG</t>
    <phoneticPr fontId="377" type="noConversion"/>
  </si>
  <si>
    <t>mockument (CB submittal date -2wks)</t>
    <phoneticPr fontId="377" type="noConversion"/>
  </si>
  <si>
    <t>ODM own</t>
    <phoneticPr fontId="377" type="noConversion"/>
  </si>
  <si>
    <t>Release DRF to DELL (DVT 1.0 ETA)</t>
    <phoneticPr fontId="377" type="noConversion"/>
  </si>
  <si>
    <t>QSG in English/T-Chinese/ Hebrew (A-rev.)
(RFD-6wks or  BSMI target date -6wks or Isaral ready date)</t>
    <phoneticPr fontId="377" type="noConversion"/>
  </si>
  <si>
    <t xml:space="preserve">Dell Own </t>
    <phoneticPr fontId="377" type="noConversion"/>
  </si>
  <si>
    <t xml:space="preserve"> Carnoustie 13 working MU (42wks)schedule 20200220_a</t>
    <phoneticPr fontId="28" type="noConversion"/>
  </si>
  <si>
    <t>Carnoustie</t>
    <phoneticPr fontId="28" type="noConversion"/>
  </si>
  <si>
    <t>Carnoustie schedule</t>
    <phoneticPr fontId="48" type="noConversion"/>
  </si>
  <si>
    <t xml:space="preserve">Carnoustie </t>
    <phoneticPr fontId="48" type="noConversion"/>
  </si>
  <si>
    <t>RFD</t>
    <phoneticPr fontId="28" type="noConversion"/>
  </si>
  <si>
    <t>RTS</t>
    <phoneticPr fontId="28" type="noConversion"/>
  </si>
  <si>
    <t>RTO</t>
    <phoneticPr fontId="28" type="noConversion"/>
  </si>
  <si>
    <t xml:space="preserve">Initial release </t>
    <phoneticPr fontId="38" type="noConversion"/>
  </si>
  <si>
    <t>All</t>
    <phoneticPr fontId="28" type="noConversion"/>
  </si>
  <si>
    <t>Renee Chu</t>
    <phoneticPr fontId="28" type="noConversion"/>
  </si>
  <si>
    <t>USA/CANADA (UL 62368-1 3ed)</t>
    <phoneticPr fontId="28" type="noConversion"/>
  </si>
  <si>
    <t>CB (62368-1 3rd edition)</t>
    <phoneticPr fontId="28" type="noConversion"/>
  </si>
  <si>
    <t>CB (60950-1)</t>
    <phoneticPr fontId="28" type="noConversion"/>
  </si>
  <si>
    <t>Germany 
(TUVRh-GS or EN62368-1 3ed )</t>
    <phoneticPr fontId="28" type="noConversion"/>
  </si>
  <si>
    <t>RMN</t>
  </si>
  <si>
    <t>Indonesia</t>
  </si>
  <si>
    <t>USIM report</t>
  </si>
  <si>
    <t xml:space="preserve">(UM) compliacne statement </t>
  </si>
  <si>
    <t>ARRVITN</t>
    <phoneticPr fontId="377" type="noConversion"/>
  </si>
  <si>
    <t>China</t>
    <phoneticPr fontId="28" type="noConversion"/>
  </si>
  <si>
    <t>MBT</t>
    <phoneticPr fontId="377" type="noConversion"/>
  </si>
  <si>
    <t>TU</t>
    <phoneticPr fontId="377" type="noConversion"/>
  </si>
  <si>
    <t>URCA</t>
    <phoneticPr fontId="377" type="noConversion"/>
  </si>
  <si>
    <t>iGA</t>
    <phoneticPr fontId="377" type="noConversion"/>
  </si>
  <si>
    <t>DoC</t>
    <phoneticPr fontId="377" type="noConversion"/>
  </si>
  <si>
    <t>PUC</t>
    <phoneticPr fontId="377" type="noConversion"/>
  </si>
  <si>
    <t>ATT</t>
    <phoneticPr fontId="377" type="noConversion"/>
  </si>
  <si>
    <t>ANATEL</t>
    <phoneticPr fontId="377" type="noConversion"/>
  </si>
  <si>
    <t>AITI-Dell own</t>
    <phoneticPr fontId="377" type="noConversion"/>
  </si>
  <si>
    <t>BOCRA</t>
    <phoneticPr fontId="377" type="noConversion"/>
  </si>
  <si>
    <t>IC</t>
    <phoneticPr fontId="377" type="noConversion"/>
  </si>
  <si>
    <t>LoNA-Dell own</t>
    <phoneticPr fontId="377" type="noConversion"/>
  </si>
  <si>
    <t>NTRC</t>
    <phoneticPr fontId="377" type="noConversion"/>
  </si>
  <si>
    <t>ARPTC-Dell own</t>
    <phoneticPr fontId="377" type="noConversion"/>
  </si>
  <si>
    <t>CE</t>
    <phoneticPr fontId="430" type="noConversion"/>
  </si>
  <si>
    <t>TAF</t>
    <phoneticPr fontId="377" type="noConversion"/>
  </si>
  <si>
    <t>NCA</t>
    <phoneticPr fontId="377" type="noConversion"/>
  </si>
  <si>
    <t>CONATEL</t>
    <phoneticPr fontId="377" type="noConversion"/>
  </si>
  <si>
    <t>DoT</t>
    <phoneticPr fontId="377" type="noConversion"/>
  </si>
  <si>
    <t>SDPPI</t>
    <phoneticPr fontId="377" type="noConversion"/>
  </si>
  <si>
    <t>MoC</t>
    <phoneticPr fontId="377" type="noConversion"/>
  </si>
  <si>
    <t xml:space="preserve">ARTCI </t>
    <phoneticPr fontId="377" type="noConversion"/>
  </si>
  <si>
    <t>SMA</t>
    <phoneticPr fontId="377" type="noConversion"/>
  </si>
  <si>
    <t>MIC</t>
    <phoneticPr fontId="377" type="noConversion"/>
  </si>
  <si>
    <t>CCK</t>
    <phoneticPr fontId="377" type="noConversion"/>
  </si>
  <si>
    <t>USIM</t>
    <phoneticPr fontId="377" type="noConversion"/>
  </si>
  <si>
    <t>MPT</t>
    <phoneticPr fontId="377" type="noConversion"/>
  </si>
  <si>
    <t>OMERT- Dell own</t>
    <phoneticPr fontId="377" type="noConversion"/>
  </si>
  <si>
    <t>ICTA-Dell own</t>
    <phoneticPr fontId="377" type="noConversion"/>
  </si>
  <si>
    <t>ANRCETI</t>
    <phoneticPr fontId="377" type="noConversion"/>
  </si>
  <si>
    <t>CRC</t>
    <phoneticPr fontId="377" type="noConversion"/>
  </si>
  <si>
    <t>ictQATAR-Dell own</t>
    <phoneticPr fontId="377" type="noConversion"/>
  </si>
  <si>
    <t>RURA-Dell own</t>
    <phoneticPr fontId="377" type="noConversion"/>
  </si>
  <si>
    <t>TAS</t>
    <phoneticPr fontId="377" type="noConversion"/>
  </si>
  <si>
    <t>TCSI</t>
    <phoneticPr fontId="377" type="noConversion"/>
  </si>
  <si>
    <t>TRCSL-Dell own</t>
    <phoneticPr fontId="377" type="noConversion"/>
  </si>
  <si>
    <t>FCC</t>
    <phoneticPr fontId="48" type="noConversion"/>
  </si>
  <si>
    <t>UCC-Dell own</t>
    <phoneticPr fontId="377" type="noConversion"/>
  </si>
  <si>
    <t>RF-EMC (QCVN96)
RF (QCVN55)</t>
    <phoneticPr fontId="377" type="noConversion"/>
  </si>
  <si>
    <t>EU (EN301489-52)</t>
    <phoneticPr fontId="377" type="noConversion"/>
  </si>
  <si>
    <t>Jamaica</t>
    <phoneticPr fontId="28" type="noConversion"/>
  </si>
  <si>
    <t>Swaziland</t>
    <phoneticPr fontId="28" type="noConversion"/>
  </si>
  <si>
    <t>Uganda</t>
    <phoneticPr fontId="28" type="noConversion"/>
  </si>
  <si>
    <t>Ukraine</t>
    <phoneticPr fontId="28" type="noConversion"/>
  </si>
  <si>
    <t>Uruguay</t>
    <phoneticPr fontId="28" type="noConversion"/>
  </si>
  <si>
    <t>Venezuela</t>
    <phoneticPr fontId="28" type="noConversion"/>
  </si>
  <si>
    <t>Vietnam</t>
    <phoneticPr fontId="377" type="noConversion"/>
  </si>
  <si>
    <t>Consider New RFID</t>
    <phoneticPr fontId="28" type="noConversion"/>
  </si>
  <si>
    <t xml:space="preserve">Per ESPL wish list to do </t>
    <phoneticPr fontId="28" type="noConversion"/>
  </si>
  <si>
    <t xml:space="preserve">Per ESPL wish list to do </t>
    <phoneticPr fontId="28" type="noConversion"/>
  </si>
  <si>
    <t>N/A</t>
    <phoneticPr fontId="28" type="noConversion"/>
  </si>
  <si>
    <t>Carnoustie</t>
    <phoneticPr fontId="38" type="noConversion"/>
  </si>
  <si>
    <t>Per ESPL wish list to do (P-RTS)(For China government bid only)</t>
    <phoneticPr fontId="28" type="noConversion"/>
  </si>
  <si>
    <t>Carnoustie</t>
    <phoneticPr fontId="38" type="noConversion"/>
  </si>
  <si>
    <t>Safety</t>
    <phoneticPr fontId="38" type="noConversion"/>
  </si>
  <si>
    <t>Host</t>
    <phoneticPr fontId="38" type="noConversion"/>
  </si>
  <si>
    <t>CU</t>
    <phoneticPr fontId="38" type="noConversion"/>
  </si>
  <si>
    <t>BIS</t>
    <phoneticPr fontId="430" type="noConversion"/>
  </si>
  <si>
    <t>TEC+NSoC+RoHS</t>
    <phoneticPr fontId="38" type="noConversion"/>
  </si>
  <si>
    <t>NCRS</t>
    <phoneticPr fontId="38" type="noConversion"/>
  </si>
  <si>
    <t>Ukraine (TEC+NSoC+RoHS)</t>
    <phoneticPr fontId="28" type="noConversion"/>
  </si>
  <si>
    <t>System CE SAR (excluding WWAN):</t>
    <phoneticPr fontId="28" type="noConversion"/>
  </si>
  <si>
    <t>System CE SAR(including WWAN):</t>
    <phoneticPr fontId="28" type="noConversion"/>
  </si>
  <si>
    <t>Regulatory model name</t>
  </si>
  <si>
    <t>Regulatory Type name</t>
  </si>
  <si>
    <t>Marketing model name (for WW)</t>
  </si>
  <si>
    <t>RF</t>
    <phoneticPr fontId="38" type="noConversion"/>
  </si>
  <si>
    <t>MEPS test report</t>
    <phoneticPr fontId="28" type="noConversion"/>
  </si>
  <si>
    <t>Taiwan (TGM, label impact)</t>
    <phoneticPr fontId="28" type="noConversion"/>
  </si>
  <si>
    <t>Ukraine</t>
    <phoneticPr fontId="38" type="noConversion"/>
  </si>
  <si>
    <t>Belarus/Kazakhstan/Russian</t>
    <phoneticPr fontId="38" type="noConversion"/>
  </si>
  <si>
    <t>South Africa</t>
    <phoneticPr fontId="38" type="noConversion"/>
  </si>
  <si>
    <t>India</t>
    <phoneticPr fontId="430" type="noConversion"/>
  </si>
  <si>
    <t>Host_WWAN</t>
    <phoneticPr fontId="38" type="noConversion"/>
  </si>
  <si>
    <t>ENACOM</t>
  </si>
  <si>
    <t>RFID</t>
    <phoneticPr fontId="430" type="noConversion"/>
  </si>
  <si>
    <t>Carnoustie</t>
  </si>
  <si>
    <t>Sample ready on 2020/11/16 + 19wks</t>
    <phoneticPr fontId="38" type="noConversion"/>
  </si>
  <si>
    <t>No (can be ready first, set restriction until certification ready)</t>
  </si>
  <si>
    <t>ANATEL</t>
    <phoneticPr fontId="430" type="noConversion"/>
  </si>
  <si>
    <t>ARCOTEL</t>
  </si>
  <si>
    <t xml:space="preserve">Nigeria </t>
  </si>
  <si>
    <t>N/A (no label requirement)</t>
    <phoneticPr fontId="430" type="noConversion"/>
  </si>
  <si>
    <t>NCC</t>
    <phoneticPr fontId="430" type="noConversion"/>
  </si>
  <si>
    <t>URCA</t>
  </si>
  <si>
    <t>RFID</t>
    <phoneticPr fontId="430" type="noConversion"/>
  </si>
  <si>
    <t>Wait for FCC grant on 3/25 + 8wks</t>
    <phoneticPr fontId="430" type="noConversion"/>
  </si>
  <si>
    <t>Wait for FCC grant on 3/25 + 10wks</t>
    <phoneticPr fontId="430" type="noConversion"/>
  </si>
  <si>
    <t>PUC</t>
  </si>
  <si>
    <t>Wait for FCC grant on 3/25 + 24wks</t>
    <phoneticPr fontId="430" type="noConversion"/>
  </si>
  <si>
    <t>N/A (no label requirement)</t>
  </si>
  <si>
    <t>CE EMC ready (2020/12/14)+ 20wks</t>
    <phoneticPr fontId="430" type="noConversion"/>
  </si>
  <si>
    <t>CE EMC ready (2020/12/14)+ 17wks</t>
    <phoneticPr fontId="430" type="noConversion"/>
  </si>
  <si>
    <t>DoC</t>
    <phoneticPr fontId="430" type="noConversion"/>
  </si>
  <si>
    <t>CE EMC ready (2020/12/14)+ 16wks</t>
    <phoneticPr fontId="430" type="noConversion"/>
  </si>
  <si>
    <t>NTRC</t>
  </si>
  <si>
    <t>CE EMC ready (2020/12/14)+ 18wks</t>
    <phoneticPr fontId="430" type="noConversion"/>
  </si>
  <si>
    <t>CE EMC ready (2020/12/14)+ 19wks</t>
    <phoneticPr fontId="430" type="noConversion"/>
  </si>
  <si>
    <r>
      <rPr>
        <b/>
        <sz val="11"/>
        <rFont val="Calibri"/>
        <family val="2"/>
      </rPr>
      <t xml:space="preserve">P-RTS Country </t>
    </r>
    <r>
      <rPr>
        <b/>
        <sz val="11"/>
        <color rgb="FF000000"/>
        <rFont val="Calibri"/>
        <family val="2"/>
      </rPr>
      <t>(Voluntary)</t>
    </r>
    <r>
      <rPr>
        <b/>
        <sz val="11"/>
        <rFont val="Calibri"/>
        <family val="2"/>
      </rPr>
      <t>:</t>
    </r>
    <phoneticPr fontId="38" type="noConversion"/>
  </si>
  <si>
    <t>No (can be ready first, set restriction until certification ready)</t>
    <phoneticPr fontId="430" type="noConversion"/>
  </si>
  <si>
    <t>Yes</t>
    <phoneticPr fontId="430" type="noConversion"/>
  </si>
  <si>
    <t>N/A (no label requirement)</t>
    <phoneticPr fontId="430" type="noConversion"/>
  </si>
  <si>
    <t>Need to wait CB (62368-1) ready for the submission</t>
    <phoneticPr fontId="28" type="noConversion"/>
  </si>
  <si>
    <t>Ecuador</t>
    <phoneticPr fontId="28" type="noConversion"/>
  </si>
  <si>
    <t>ARCOTEL</t>
    <phoneticPr fontId="28" type="noConversion"/>
  </si>
  <si>
    <t>Taiwan</t>
    <phoneticPr fontId="28" type="noConversion"/>
  </si>
  <si>
    <t>Thailand SDoC (WLAN SKU)</t>
    <phoneticPr fontId="28" type="noConversion"/>
  </si>
  <si>
    <t>Aruba</t>
    <phoneticPr fontId="28" type="noConversion"/>
  </si>
  <si>
    <t>Armenia</t>
    <phoneticPr fontId="377" type="noConversion"/>
  </si>
  <si>
    <t>Australia/ New Zealand</t>
    <phoneticPr fontId="28" type="noConversion"/>
  </si>
  <si>
    <t>Brunei</t>
    <phoneticPr fontId="28" type="noConversion"/>
  </si>
  <si>
    <t>Botswana</t>
    <phoneticPr fontId="28" type="noConversion"/>
  </si>
  <si>
    <t>Ivory Coast (Cote D'ivoire)</t>
    <phoneticPr fontId="377" type="noConversion"/>
  </si>
  <si>
    <t>Kazakhstan</t>
    <phoneticPr fontId="28" type="noConversion"/>
  </si>
  <si>
    <t>Kenya</t>
    <phoneticPr fontId="28" type="noConversion"/>
  </si>
  <si>
    <t>Madagascar</t>
    <phoneticPr fontId="28" type="noConversion"/>
  </si>
  <si>
    <t>Malawi</t>
    <phoneticPr fontId="28" type="noConversion"/>
  </si>
  <si>
    <t>All</t>
    <phoneticPr fontId="38" type="noConversion"/>
  </si>
  <si>
    <t>Host</t>
    <phoneticPr fontId="38" type="noConversion"/>
  </si>
  <si>
    <t>EMC Critical ship ETA LKE: 2020/12/29</t>
    <phoneticPr fontId="38" type="noConversion"/>
  </si>
  <si>
    <t xml:space="preserve">Carnoustie battery Safety NOA </t>
    <phoneticPr fontId="413" type="noConversion"/>
  </si>
  <si>
    <t>BYD</t>
    <phoneticPr fontId="413" type="noConversion"/>
  </si>
  <si>
    <t>SMP</t>
    <phoneticPr fontId="413" type="noConversion"/>
  </si>
  <si>
    <t>SWD</t>
    <phoneticPr fontId="413" type="noConversion"/>
  </si>
  <si>
    <t xml:space="preserve">UL2054/UL62368 </t>
  </si>
  <si>
    <t>CB60950/CB62133/CB62368</t>
  </si>
  <si>
    <t>N/A</t>
  </si>
  <si>
    <t>PSE</t>
  </si>
  <si>
    <t>TISI</t>
  </si>
  <si>
    <t>Done</t>
  </si>
  <si>
    <t>GOST</t>
  </si>
  <si>
    <t>GB31241</t>
  </si>
  <si>
    <t>VN IEC 62133</t>
  </si>
  <si>
    <t>TUV60690/TUV62368</t>
  </si>
  <si>
    <t>BIS (62133-2:2017)</t>
  </si>
  <si>
    <t>Schedule is based on Battery pack BIS ready before 2021/1/11</t>
    <phoneticPr fontId="28" type="noConversion"/>
  </si>
  <si>
    <t>Schedule is based on Battery pack BIS ready before 2021/1/11</t>
    <phoneticPr fontId="38" type="noConversion"/>
  </si>
  <si>
    <t xml:space="preserve">Marketing model name
(for China WLAN) 
(for China WWAN) </t>
    <phoneticPr fontId="28" type="noConversion"/>
  </si>
  <si>
    <t>Bahamas (RFID)</t>
    <phoneticPr fontId="430" type="noConversion"/>
  </si>
  <si>
    <t>Dominican Republic (RFID)</t>
    <phoneticPr fontId="430" type="noConversion"/>
  </si>
  <si>
    <t>Guyana (RFID)</t>
    <phoneticPr fontId="430" type="noConversion"/>
  </si>
  <si>
    <t>Haiti (RFID)</t>
    <phoneticPr fontId="430" type="noConversion"/>
  </si>
  <si>
    <t>Israel (RFID)</t>
    <phoneticPr fontId="430" type="noConversion"/>
  </si>
  <si>
    <t>Yes (RFID antenna)</t>
    <phoneticPr fontId="430" type="noConversion"/>
  </si>
  <si>
    <t>Moldova (RFID)</t>
    <phoneticPr fontId="430" type="noConversion"/>
  </si>
  <si>
    <t>Nicaragua (RFID)</t>
    <phoneticPr fontId="430" type="noConversion"/>
  </si>
  <si>
    <t>Paraguay (RFID)</t>
    <phoneticPr fontId="430" type="noConversion"/>
  </si>
  <si>
    <t>Saint Lucia (RFID)</t>
    <phoneticPr fontId="430" type="noConversion"/>
  </si>
  <si>
    <t>South Africa (RFID)</t>
    <phoneticPr fontId="430" type="noConversion"/>
  </si>
  <si>
    <t>Module</t>
    <phoneticPr fontId="413" type="noConversion"/>
  </si>
  <si>
    <t>Antenna Cycle</t>
    <phoneticPr fontId="413" type="noConversion"/>
  </si>
  <si>
    <t>Actual Submitted Date</t>
    <phoneticPr fontId="413" type="noConversion"/>
  </si>
  <si>
    <t>MMN-WLAN</t>
  </si>
  <si>
    <t>AX210_FCC/CE report ready</t>
    <phoneticPr fontId="411" type="noConversion"/>
  </si>
  <si>
    <t>12/4~2021/2/5</t>
    <phoneticPr fontId="411" type="noConversion"/>
  </si>
  <si>
    <t>System Approval</t>
  </si>
  <si>
    <t>Argentina (RFID)</t>
    <phoneticPr fontId="430" type="noConversion"/>
  </si>
  <si>
    <t>Antenna Filing</t>
    <phoneticPr fontId="413" type="noConversion"/>
  </si>
  <si>
    <t>NCC Photo Filing (after RTO)</t>
    <phoneticPr fontId="413" type="noConversion"/>
  </si>
  <si>
    <t>AX210</t>
    <phoneticPr fontId="413" type="noConversion"/>
  </si>
  <si>
    <t>AX210_JP/KR/China</t>
    <phoneticPr fontId="411" type="noConversion"/>
  </si>
  <si>
    <t>AX210_Malaysia</t>
    <phoneticPr fontId="411" type="noConversion"/>
  </si>
  <si>
    <t>2/25~4/8</t>
    <phoneticPr fontId="411" type="noConversion"/>
  </si>
  <si>
    <t>China</t>
    <phoneticPr fontId="28" type="noConversion"/>
  </si>
  <si>
    <t>NAL</t>
    <phoneticPr fontId="28" type="noConversion"/>
  </si>
  <si>
    <t>IDV</t>
    <phoneticPr fontId="28" type="noConversion"/>
  </si>
  <si>
    <t>T77W968</t>
    <phoneticPr fontId="38" type="noConversion"/>
  </si>
  <si>
    <t>T04H001</t>
    <phoneticPr fontId="377" type="noConversion"/>
  </si>
  <si>
    <t>All</t>
    <phoneticPr fontId="38" type="noConversion"/>
  </si>
  <si>
    <t>1. Updated RMN/ RTN</t>
    <phoneticPr fontId="38" type="noConversion"/>
  </si>
  <si>
    <t>All</t>
    <phoneticPr fontId="38" type="noConversion"/>
  </si>
  <si>
    <t>Updated Schedule version</t>
    <phoneticPr fontId="38" type="noConversion"/>
  </si>
  <si>
    <t>T04H</t>
    <phoneticPr fontId="377" type="noConversion"/>
  </si>
  <si>
    <r>
      <t xml:space="preserve">Regulatory type. #: </t>
    </r>
    <r>
      <rPr>
        <sz val="11"/>
        <color rgb="FF0000CC"/>
        <rFont val="Calibri"/>
        <family val="2"/>
      </rPr>
      <t>T04H001</t>
    </r>
    <phoneticPr fontId="28" type="noConversion"/>
  </si>
  <si>
    <r>
      <t xml:space="preserve">Regulatory model #: </t>
    </r>
    <r>
      <rPr>
        <sz val="11"/>
        <color rgb="FF0000FF"/>
        <rFont val="Calibri"/>
        <family val="2"/>
      </rPr>
      <t>T04H</t>
    </r>
    <phoneticPr fontId="28" type="noConversion"/>
  </si>
  <si>
    <r>
      <t xml:space="preserve">Marketing model #: </t>
    </r>
    <r>
      <rPr>
        <sz val="11"/>
        <color rgb="FF0000CC"/>
        <rFont val="Calibri"/>
        <family val="2"/>
      </rPr>
      <t>Latitude 7320 2-in-1; Latitude 7320-01 2-in-1(China WWAN)</t>
    </r>
    <phoneticPr fontId="28" type="noConversion"/>
  </si>
  <si>
    <t>China</t>
    <phoneticPr fontId="430" type="noConversion"/>
  </si>
  <si>
    <t>NAL</t>
    <phoneticPr fontId="430" type="noConversion"/>
  </si>
  <si>
    <t>NCC</t>
    <phoneticPr fontId="430" type="noConversion"/>
  </si>
  <si>
    <t>NTC</t>
    <phoneticPr fontId="430" type="noConversion"/>
  </si>
  <si>
    <t>CE SAR ready (2021/1/25) + 16wks</t>
    <phoneticPr fontId="430" type="noConversion"/>
  </si>
  <si>
    <t>Lebanon (RFID)</t>
    <phoneticPr fontId="430" type="noConversion"/>
  </si>
  <si>
    <t>Mexico (RFID)</t>
    <phoneticPr fontId="430" type="noConversion"/>
  </si>
  <si>
    <t>CE EMC ready (2020/12/14)+ 26wks</t>
    <phoneticPr fontId="430" type="noConversion"/>
  </si>
  <si>
    <t>Brazil</t>
    <phoneticPr fontId="430" type="noConversion"/>
  </si>
  <si>
    <t>Argentina</t>
    <phoneticPr fontId="28" type="noConversion"/>
  </si>
  <si>
    <t>Azerbaijan</t>
    <phoneticPr fontId="377" type="noConversion"/>
  </si>
  <si>
    <t>Bahamas</t>
    <phoneticPr fontId="28" type="noConversion"/>
  </si>
  <si>
    <t>Belarus</t>
    <phoneticPr fontId="377" type="noConversion"/>
  </si>
  <si>
    <t>Philippines</t>
    <phoneticPr fontId="28" type="noConversion"/>
  </si>
  <si>
    <t>Sample ready on 2020/11/30 + 22wks</t>
    <phoneticPr fontId="38" type="noConversion"/>
  </si>
  <si>
    <t>Taiwan (WWAN)</t>
    <phoneticPr fontId="430" type="noConversion"/>
  </si>
  <si>
    <t>BSMI ready (2021/3/1)+ 5wks</t>
    <phoneticPr fontId="430" type="noConversion"/>
  </si>
  <si>
    <t>CE EMC ready (2020/12/14)+ 12.6wks</t>
    <phoneticPr fontId="430" type="noConversion"/>
  </si>
  <si>
    <t>Philippines</t>
    <phoneticPr fontId="430" type="noConversion"/>
  </si>
  <si>
    <t>Safety</t>
    <phoneticPr fontId="28" type="noConversion"/>
  </si>
  <si>
    <t>Chile</t>
    <phoneticPr fontId="430" type="noConversion"/>
  </si>
  <si>
    <t>SUBTEL</t>
    <phoneticPr fontId="430" type="noConversion"/>
  </si>
  <si>
    <t>Chile</t>
    <phoneticPr fontId="28" type="noConversion"/>
  </si>
  <si>
    <t>Sample ready on 2020/11/16+ 16wks</t>
    <phoneticPr fontId="38" type="noConversion"/>
  </si>
  <si>
    <t>Sample ready on 2020/11/30 + 16.6wks
China Holiday:2/11~2/17</t>
    <phoneticPr fontId="430" type="noConversion"/>
  </si>
  <si>
    <t>Updated RTS and RTO date to 2021/3/30</t>
    <phoneticPr fontId="38" type="noConversion"/>
  </si>
  <si>
    <t>Carnoustie</t>
    <phoneticPr fontId="38" type="noConversion"/>
  </si>
  <si>
    <t>Ukraine (UKSERT)</t>
  </si>
  <si>
    <t>South Africa (NRCS)</t>
  </si>
  <si>
    <t>India (BIS)</t>
  </si>
  <si>
    <t>Chile (SUBTEL)</t>
  </si>
  <si>
    <t>Brazil (ANATEL)</t>
  </si>
  <si>
    <t>Nigeria (NCC)</t>
  </si>
  <si>
    <t>Zambia (ZICTA)</t>
  </si>
  <si>
    <t>Ecuador (ARCOTEL)</t>
  </si>
  <si>
    <t>Taiwan (NCC)</t>
  </si>
  <si>
    <t>Taiwan (TGM)</t>
  </si>
  <si>
    <t>P-RTS days</t>
    <phoneticPr fontId="38" type="noConversion"/>
  </si>
  <si>
    <t>RFD</t>
    <phoneticPr fontId="38" type="noConversion"/>
  </si>
  <si>
    <t>RTS</t>
    <phoneticPr fontId="38" type="noConversion"/>
  </si>
  <si>
    <t xml:space="preserve">System Level
(Mandatory) </t>
    <phoneticPr fontId="38" type="noConversion"/>
  </si>
  <si>
    <t>System Level
(Voluntary)</t>
    <phoneticPr fontId="38" type="noConversion"/>
  </si>
  <si>
    <t>WWLAN
Module Level</t>
    <phoneticPr fontId="38" type="noConversion"/>
  </si>
  <si>
    <t>Philippines
(label impact)</t>
    <phoneticPr fontId="38" type="noConversion"/>
  </si>
  <si>
    <t xml:space="preserve">Regulatory P-RTS </t>
    <phoneticPr fontId="38" type="noConversion"/>
  </si>
  <si>
    <t>X12 project</t>
    <phoneticPr fontId="38" type="noConversion"/>
  </si>
  <si>
    <t>Happened on Gen 12</t>
    <phoneticPr fontId="38" type="noConversion"/>
  </si>
  <si>
    <t>Request Tablet system approval (NB request only module approval)</t>
  </si>
  <si>
    <t>RFID</t>
    <phoneticPr fontId="38" type="noConversion"/>
  </si>
  <si>
    <t>Argentina (ENACOM)</t>
  </si>
  <si>
    <t>Bahamas (URCA)</t>
  </si>
  <si>
    <t>Dominican Republic (INDOTEL)</t>
  </si>
  <si>
    <t>Guyana (PUC)</t>
  </si>
  <si>
    <t>Haiti (CONATEL)</t>
  </si>
  <si>
    <t>Israel (MoC)</t>
  </si>
  <si>
    <t>Lebanon (TRA/MoT)</t>
  </si>
  <si>
    <t>Moldova (DoC)</t>
  </si>
  <si>
    <t>Nicaragua (TELCOR)</t>
  </si>
  <si>
    <t>Paraguay (CONATEL)</t>
  </si>
  <si>
    <t>Saint Lucia (NTRC)</t>
  </si>
  <si>
    <t>South Africa (ICASA)</t>
  </si>
  <si>
    <t>Mexico (IFETEL)
(label impact)</t>
    <phoneticPr fontId="38" type="noConversion"/>
  </si>
  <si>
    <t>Carnoustie</t>
    <phoneticPr fontId="38" type="noConversion"/>
  </si>
  <si>
    <t>Montreux</t>
    <phoneticPr fontId="38" type="noConversion"/>
  </si>
  <si>
    <t>Belarus/Kazakhstan/Russian (CU)</t>
    <phoneticPr fontId="38" type="noConversion"/>
  </si>
  <si>
    <t>RTS scope</t>
    <phoneticPr fontId="38" type="noConversion"/>
  </si>
  <si>
    <t>NA</t>
    <phoneticPr fontId="38" type="noConversion"/>
  </si>
  <si>
    <t>Andrews 14 CS, Andrews 14 360</t>
    <phoneticPr fontId="38" type="noConversion"/>
  </si>
  <si>
    <t>South Peak 14, South Peak 13 CS/360, South Peak 15/15P, Montreux, Olympic MLK, Andrews 14 CS, Andrews 14 360, Trek 11 CS/360</t>
  </si>
  <si>
    <t>South Peak 14, South Peak 13 CS/360, South Peak 15/15P, Montreux, Olympic MLK, Andrews 14 CS, Andrews 14 360, Trek 11 CS/360</t>
    <phoneticPr fontId="38" type="noConversion"/>
  </si>
  <si>
    <t>South Peak 14, South Peak 13 CS/360, South Peak 15/15P, Montreux, Andrews 14 CS, Andrews 14 360, Trek 11 CS/360</t>
    <phoneticPr fontId="38" type="noConversion"/>
  </si>
  <si>
    <t xml:space="preserve">South Peak 14, South Peak 13 CS/360, South Peak 15/15P, Montreux, Olympic MLK, Andrews 14 CS, Andrews 14 360, </t>
    <phoneticPr fontId="38" type="noConversion"/>
  </si>
  <si>
    <t>South Peak 14, Montreux,, Andrews 14 CS, Andrews 14 360</t>
    <phoneticPr fontId="38" type="noConversion"/>
  </si>
  <si>
    <t>South Peak 14, South Peak 13 CS/360, South Peak 15/15P, Montreux, Olympic MLK, Andrews 14 CS, Andrews 14 360</t>
  </si>
  <si>
    <t>South Peak 14, South Peak 13 CS/360, South Peak 15/15P, Montreux, Andrews 14 CS, Andrews 14 360</t>
  </si>
  <si>
    <t>Andrews 14 CS
BSMI ready (3/1) + 5wks</t>
    <phoneticPr fontId="38" type="noConversion"/>
  </si>
  <si>
    <t xml:space="preserve">Olympic MLK, Andrews 14 CS, </t>
  </si>
  <si>
    <t>China (NAL)
(label impact)</t>
    <phoneticPr fontId="38" type="noConversion"/>
  </si>
  <si>
    <t>Request Tablet system approval (NB request only module approval)</t>
    <phoneticPr fontId="38" type="noConversion"/>
  </si>
  <si>
    <t>South Peak 14, South Peak 13 CS/360, South Peak 15/15P, Montreux</t>
  </si>
  <si>
    <t>South Peak 14,  Montreux</t>
  </si>
  <si>
    <t>South Peak 14, Montreux</t>
  </si>
  <si>
    <t>DELL Russia need to release FSS code before submit date</t>
    <phoneticPr fontId="28" type="noConversion"/>
  </si>
  <si>
    <t>All</t>
    <phoneticPr fontId="38" type="noConversion"/>
  </si>
  <si>
    <t>update EAC L/T from 11 --&gt; 14 which based on the latest regulatory rule.</t>
    <phoneticPr fontId="38" type="noConversion"/>
  </si>
  <si>
    <t>1. RMN/RTN/MMN
2. Updated CSTL and schedule version.</t>
    <phoneticPr fontId="38" type="noConversion"/>
  </si>
  <si>
    <t>Update RMN/RTN/MMN  - PCR# 8535</t>
    <phoneticPr fontId="38" type="noConversion"/>
  </si>
  <si>
    <t>Latitude 7320 Detachable</t>
    <phoneticPr fontId="377" type="noConversion"/>
  </si>
  <si>
    <t>Latitude 7320 Detachable
Latitude 7320-01 Detachable</t>
    <phoneticPr fontId="377" type="noConversion"/>
  </si>
  <si>
    <t>Latitude 7320-01 Detachable</t>
    <phoneticPr fontId="411" type="noConversion"/>
  </si>
  <si>
    <t xml:space="preserve">Remove Zambia from P-RTS scope, due to certification &amp; Label owner change from Compal to local distributor </t>
    <phoneticPr fontId="38" type="noConversion"/>
  </si>
  <si>
    <t>Zambia own by local distributor</t>
    <phoneticPr fontId="430" type="noConversion"/>
  </si>
  <si>
    <t>Monica</t>
    <phoneticPr fontId="38" type="noConversion"/>
  </si>
  <si>
    <t>Update NRCS lead time from  120 to 134 days</t>
    <phoneticPr fontId="38" type="noConversion"/>
  </si>
  <si>
    <t>DVT1.1 Sample ETA</t>
    <phoneticPr fontId="377" type="noConversion"/>
  </si>
  <si>
    <t xml:space="preserve">DVT1.1 Regulatory Sample  (+6wks) </t>
    <phoneticPr fontId="377" type="noConversion"/>
  </si>
  <si>
    <r>
      <rPr>
        <b/>
        <sz val="14"/>
        <color theme="0"/>
        <rFont val="Calibri"/>
        <family val="2"/>
      </rPr>
      <t>Carnoustie</t>
    </r>
    <r>
      <rPr>
        <b/>
        <sz val="14"/>
        <color rgb="FF000000"/>
        <rFont val="Calibri"/>
        <family val="2"/>
      </rPr>
      <t xml:space="preserve"> </t>
    </r>
    <r>
      <rPr>
        <b/>
        <sz val="14"/>
        <color rgb="FFFFCCFF"/>
        <rFont val="Calibri"/>
        <family val="2"/>
      </rPr>
      <t>(Portable Computer - Tablet)</t>
    </r>
    <phoneticPr fontId="38" type="noConversion"/>
  </si>
  <si>
    <r>
      <rPr>
        <b/>
        <sz val="14"/>
        <color rgb="FFFFFFFF"/>
        <rFont val="Calibri"/>
        <family val="2"/>
      </rPr>
      <t xml:space="preserve">Schedule ver. </t>
    </r>
    <r>
      <rPr>
        <b/>
        <sz val="14"/>
        <color rgb="FFFFFF00"/>
        <rFont val="Calibri"/>
        <family val="2"/>
      </rPr>
      <t>Carnoustie 13 schedule_X07a</t>
    </r>
    <phoneticPr fontId="38" type="noConversion"/>
  </si>
  <si>
    <t>SPT</t>
    <phoneticPr fontId="377" type="noConversion"/>
  </si>
  <si>
    <t>XXmm</t>
    <phoneticPr fontId="38" type="noConversion"/>
  </si>
  <si>
    <t>T04H</t>
    <phoneticPr fontId="411" type="noConversion"/>
  </si>
  <si>
    <t>DVT1.0 Sample ETA</t>
    <phoneticPr fontId="377" type="noConversion"/>
  </si>
  <si>
    <t xml:space="preserve">Label Turn A </t>
    <phoneticPr fontId="377" type="noConversion"/>
  </si>
  <si>
    <t>(APR)FDB33</t>
    <phoneticPr fontId="411" type="noConversion"/>
  </si>
  <si>
    <t>RF module</t>
    <phoneticPr fontId="411" type="noConversion"/>
  </si>
  <si>
    <r>
      <rPr>
        <u/>
        <sz val="10"/>
        <rFont val="Calibri"/>
        <family val="2"/>
      </rPr>
      <t>WLAN/BT</t>
    </r>
    <r>
      <rPr>
        <sz val="10"/>
        <rFont val="Calibri"/>
        <family val="2"/>
      </rPr>
      <t xml:space="preserve">
1. AX201D2W
</t>
    </r>
    <r>
      <rPr>
        <u/>
        <sz val="10"/>
        <rFont val="Calibri"/>
        <family val="2"/>
      </rPr>
      <t>RFID:</t>
    </r>
    <r>
      <rPr>
        <sz val="10"/>
        <rFont val="Calibri"/>
        <family val="2"/>
      </rPr>
      <t xml:space="preserve"> DWRFID2002
</t>
    </r>
    <r>
      <rPr>
        <u/>
        <sz val="10"/>
        <rFont val="Calibri"/>
        <family val="2"/>
      </rPr>
      <t>WWAN:</t>
    </r>
    <r>
      <rPr>
        <sz val="10"/>
        <rFont val="Calibri"/>
        <family val="2"/>
      </rPr>
      <t xml:space="preserve"> T77W968 (DW5821e, CAT16, Darwin 1.0)</t>
    </r>
    <phoneticPr fontId="38" type="noConversion"/>
  </si>
  <si>
    <t>T04H001</t>
    <phoneticPr fontId="411" type="noConversion"/>
  </si>
  <si>
    <t>DVT1.0 Regulatory Sample for RFID (+6wks)</t>
    <phoneticPr fontId="411" type="noConversion"/>
  </si>
  <si>
    <t>Lee. IvanSH</t>
    <phoneticPr fontId="411" type="noConversion"/>
  </si>
  <si>
    <t>Latitude 7320 Detachable</t>
    <phoneticPr fontId="411" type="noConversion"/>
  </si>
  <si>
    <t>DVT1.0 Regulatory Sample for WLAN (+6wks)</t>
    <phoneticPr fontId="38" type="noConversion"/>
  </si>
  <si>
    <t>BSMI Report/Cert</t>
    <phoneticPr fontId="411" type="noConversion"/>
  </si>
  <si>
    <t>RTS Date</t>
    <phoneticPr fontId="377" type="noConversion"/>
  </si>
  <si>
    <t>MMN-WWAN</t>
    <phoneticPr fontId="38" type="noConversion"/>
  </si>
  <si>
    <t>DVT1.0 Regulatory Sample for WWAN (+8wks)</t>
    <phoneticPr fontId="38" type="noConversion"/>
  </si>
  <si>
    <t>A Rev Driver</t>
    <phoneticPr fontId="38" type="noConversion"/>
  </si>
  <si>
    <t>Target Date</t>
    <phoneticPr fontId="377" type="noConversion"/>
  </si>
  <si>
    <t>Reg. Model Name</t>
    <phoneticPr fontId="413" type="noConversion"/>
  </si>
  <si>
    <t>EU</t>
    <phoneticPr fontId="377" type="noConversion"/>
  </si>
  <si>
    <t>AX201</t>
    <phoneticPr fontId="38" type="noConversion"/>
  </si>
  <si>
    <t>RMN</t>
    <phoneticPr fontId="413" type="noConversion"/>
  </si>
  <si>
    <t>same as CE</t>
    <phoneticPr fontId="413" type="noConversion"/>
  </si>
  <si>
    <t>T77W968</t>
    <phoneticPr fontId="38" type="noConversion"/>
  </si>
  <si>
    <t>US/Canada</t>
    <phoneticPr fontId="411" type="noConversion"/>
  </si>
  <si>
    <t>SAR+Review</t>
    <phoneticPr fontId="38" type="noConversion"/>
  </si>
  <si>
    <t>AX201</t>
    <phoneticPr fontId="38" type="noConversion"/>
  </si>
  <si>
    <t>SAR</t>
    <phoneticPr fontId="38" type="noConversion"/>
  </si>
  <si>
    <t>Review</t>
    <phoneticPr fontId="38" type="noConversion"/>
  </si>
  <si>
    <t>KC SAR</t>
    <phoneticPr fontId="413" type="noConversion"/>
  </si>
  <si>
    <t>RTN</t>
    <phoneticPr fontId="413" type="noConversion"/>
  </si>
  <si>
    <t>Japan</t>
    <phoneticPr fontId="38" type="noConversion"/>
  </si>
  <si>
    <t>SAR</t>
    <phoneticPr fontId="413" type="noConversion"/>
  </si>
  <si>
    <t>T77W968+AX201</t>
    <phoneticPr fontId="38" type="noConversion"/>
  </si>
  <si>
    <t>(IDV) R: 020-200034
5GHz band (W52,W53): 
Indoor use only
(except communicate to high power radio)</t>
    <phoneticPr fontId="413" type="noConversion"/>
  </si>
  <si>
    <t>Argentina</t>
    <phoneticPr fontId="413" type="noConversion"/>
  </si>
  <si>
    <t>ENACOM</t>
    <phoneticPr fontId="413" type="noConversion"/>
  </si>
  <si>
    <t>RFID</t>
    <phoneticPr fontId="413" type="noConversion"/>
  </si>
  <si>
    <t>RMN</t>
    <phoneticPr fontId="413" type="noConversion"/>
  </si>
  <si>
    <t>Azerbaijan</t>
    <phoneticPr fontId="377" type="noConversion"/>
  </si>
  <si>
    <t>ARRVITN</t>
    <phoneticPr fontId="377" type="noConversion"/>
  </si>
  <si>
    <t>All modules</t>
    <phoneticPr fontId="377" type="noConversion"/>
  </si>
  <si>
    <t>Belarus</t>
    <phoneticPr fontId="377" type="noConversion"/>
  </si>
  <si>
    <t xml:space="preserve">DoC
(CIT+PCP+CDT) </t>
    <phoneticPr fontId="413" type="noConversion"/>
  </si>
  <si>
    <t>AX201</t>
    <phoneticPr fontId="377" type="noConversion"/>
  </si>
  <si>
    <t>(WW) TP Logo</t>
    <phoneticPr fontId="413" type="noConversion"/>
  </si>
  <si>
    <t>Brazil</t>
    <phoneticPr fontId="377" type="noConversion"/>
  </si>
  <si>
    <t>ANATEL Class 2
(CIT+PCP+CEB+CDT)</t>
    <phoneticPr fontId="411" type="noConversion"/>
  </si>
  <si>
    <t>AX201(+RFID)</t>
    <phoneticPr fontId="38" type="noConversion"/>
  </si>
  <si>
    <t>RMN</t>
    <phoneticPr fontId="377" type="noConversion"/>
  </si>
  <si>
    <t>(IDV) ANATEL: 01432-20-01643</t>
    <phoneticPr fontId="411" type="noConversion"/>
  </si>
  <si>
    <t>ANATEL Class 1
(CIT+PCP+CEB+CDT)</t>
    <phoneticPr fontId="411" type="noConversion"/>
  </si>
  <si>
    <t>AX201+T77W968
(+RFID)</t>
    <phoneticPr fontId="38" type="noConversion"/>
  </si>
  <si>
    <t xml:space="preserve">Adapter for 60W
-DVT1 sample
Delta: 12
-DVT2 early sample demand before 10/12
Liteon: 24
Chicony: 24
2020/7/30: Ask additional adapter sample, PJE inform 40W &amp; 65W ok, 60W adapter need checking (ETA: 10/E, EMC recommend use Early sample for Liteon/ Chicony, and hightlight to CT if testing fail)
</t>
    <phoneticPr fontId="377" type="noConversion"/>
  </si>
  <si>
    <t>(IDV) ANATEL: 01431-20-01643</t>
    <phoneticPr fontId="411" type="noConversion"/>
  </si>
  <si>
    <t>Chile</t>
    <phoneticPr fontId="377" type="noConversion"/>
  </si>
  <si>
    <t>RSE</t>
    <phoneticPr fontId="38" type="noConversion"/>
  </si>
  <si>
    <t>SUBTEL</t>
    <phoneticPr fontId="377" type="noConversion"/>
  </si>
  <si>
    <t>China</t>
    <phoneticPr fontId="377" type="noConversion"/>
  </si>
  <si>
    <t>AX201</t>
    <phoneticPr fontId="411" type="noConversion"/>
  </si>
  <si>
    <r>
      <t>(</t>
    </r>
    <r>
      <rPr>
        <sz val="11"/>
        <color rgb="FF000000"/>
        <rFont val="細明體"/>
        <family val="3"/>
        <charset val="136"/>
      </rPr>
      <t>文件</t>
    </r>
    <r>
      <rPr>
        <sz val="11"/>
        <color rgb="FF000000"/>
        <rFont val="Calibri"/>
        <family val="2"/>
      </rPr>
      <t>&amp;</t>
    </r>
    <r>
      <rPr>
        <sz val="11"/>
        <color rgb="FF000000"/>
        <rFont val="細明體"/>
        <family val="3"/>
        <charset val="136"/>
      </rPr>
      <t>寄樣</t>
    </r>
    <r>
      <rPr>
        <sz val="11"/>
        <color rgb="FF000000"/>
        <rFont val="Calibri"/>
        <family val="2"/>
      </rPr>
      <t>)</t>
    </r>
    <phoneticPr fontId="413" type="noConversion"/>
  </si>
  <si>
    <t>MMN-WLAN</t>
    <phoneticPr fontId="413" type="noConversion"/>
  </si>
  <si>
    <t>(COO) 
CMIIT ID: 2020AP1077</t>
    <phoneticPr fontId="413" type="noConversion"/>
  </si>
  <si>
    <r>
      <t>(</t>
    </r>
    <r>
      <rPr>
        <sz val="11"/>
        <rFont val="細明體"/>
        <family val="3"/>
        <charset val="136"/>
      </rPr>
      <t>受理</t>
    </r>
    <r>
      <rPr>
        <sz val="11"/>
        <rFont val="Calibri"/>
        <family val="2"/>
      </rPr>
      <t>&amp;</t>
    </r>
    <r>
      <rPr>
        <sz val="11"/>
        <rFont val="細明體"/>
        <family val="3"/>
        <charset val="136"/>
      </rPr>
      <t>排測</t>
    </r>
    <r>
      <rPr>
        <sz val="11"/>
        <rFont val="Calibri"/>
        <family val="2"/>
      </rPr>
      <t>)</t>
    </r>
    <phoneticPr fontId="413" type="noConversion"/>
  </si>
  <si>
    <r>
      <t>(</t>
    </r>
    <r>
      <rPr>
        <sz val="11"/>
        <rFont val="細明體"/>
        <family val="3"/>
        <charset val="136"/>
      </rPr>
      <t>測試</t>
    </r>
    <r>
      <rPr>
        <sz val="11"/>
        <rFont val="Calibri"/>
        <family val="2"/>
      </rPr>
      <t>)</t>
    </r>
    <phoneticPr fontId="413" type="noConversion"/>
  </si>
  <si>
    <r>
      <t>(</t>
    </r>
    <r>
      <rPr>
        <sz val="11"/>
        <rFont val="細明體"/>
        <family val="3"/>
        <charset val="136"/>
      </rPr>
      <t>審理</t>
    </r>
    <r>
      <rPr>
        <sz val="11"/>
        <rFont val="Calibri"/>
        <family val="2"/>
      </rPr>
      <t>&amp;</t>
    </r>
    <r>
      <rPr>
        <sz val="11"/>
        <rFont val="細明體"/>
        <family val="3"/>
        <charset val="136"/>
      </rPr>
      <t>取證</t>
    </r>
    <r>
      <rPr>
        <sz val="11"/>
        <rFont val="Calibri"/>
        <family val="2"/>
      </rPr>
      <t>)</t>
    </r>
    <phoneticPr fontId="413" type="noConversion"/>
  </si>
  <si>
    <t>MMN-WWAN</t>
    <phoneticPr fontId="413" type="noConversion"/>
  </si>
  <si>
    <t>(COO)
CMIIT ID: 2019CPXXXX</t>
    <phoneticPr fontId="413" type="noConversion"/>
  </si>
  <si>
    <t>NAL (CIT)</t>
    <phoneticPr fontId="38" type="noConversion"/>
  </si>
  <si>
    <t>T77W968+AX201</t>
    <phoneticPr fontId="411" type="noConversion"/>
  </si>
  <si>
    <r>
      <t xml:space="preserve">China Holiday:2/11~2/17
Booking Intel TW lab for WAPI pre-test with Intel FAE Frank.(refer to Augusta MLK's mail)
</t>
    </r>
    <r>
      <rPr>
        <sz val="11"/>
        <rFont val="Calibri"/>
        <family val="2"/>
      </rPr>
      <t>8/31: Inquire Intel about booking lab for  WAPI pre-test.</t>
    </r>
    <r>
      <rPr>
        <sz val="11"/>
        <color rgb="FF0000FF"/>
        <rFont val="Calibri"/>
        <family val="2"/>
      </rPr>
      <t xml:space="preserve">
9/3: Intel suggest to wait till TGL PV is ready for test. Suggest to test it after ww42 timeframe.--&gt; Check with RF RD</t>
    </r>
    <phoneticPr fontId="377" type="noConversion"/>
  </si>
  <si>
    <t>NAL (CTY)</t>
    <phoneticPr fontId="38" type="noConversion"/>
  </si>
  <si>
    <t>NAL (CDT)</t>
    <phoneticPr fontId="38" type="noConversion"/>
  </si>
  <si>
    <t>ARCOTEL</t>
    <phoneticPr fontId="38" type="noConversion"/>
  </si>
  <si>
    <t>AX201+RFID</t>
    <phoneticPr fontId="411" type="noConversion"/>
  </si>
  <si>
    <t>Wait FCC grant</t>
    <phoneticPr fontId="413" type="noConversion"/>
  </si>
  <si>
    <t>SDPPI (Taiwan)</t>
    <phoneticPr fontId="38" type="noConversion"/>
  </si>
  <si>
    <t>N/A</t>
    <phoneticPr fontId="38" type="noConversion"/>
  </si>
  <si>
    <t>Indonesia not in tablet CSTL.</t>
    <phoneticPr fontId="38" type="noConversion"/>
  </si>
  <si>
    <t>XXXXX/SDPPI/2020
5100</t>
    <phoneticPr fontId="411" type="noConversion"/>
  </si>
  <si>
    <t>SDPPI (China)</t>
    <phoneticPr fontId="38" type="noConversion"/>
  </si>
  <si>
    <t>Jordan</t>
    <phoneticPr fontId="411" type="noConversion"/>
  </si>
  <si>
    <t>TRC (RTN)</t>
    <phoneticPr fontId="411" type="noConversion"/>
  </si>
  <si>
    <t>AX210+RFID+T77W968</t>
    <phoneticPr fontId="411" type="noConversion"/>
  </si>
  <si>
    <t>(WW) MCMC Logo</t>
    <phoneticPr fontId="38" type="noConversion"/>
  </si>
  <si>
    <t>Morocco</t>
    <phoneticPr fontId="377" type="noConversion"/>
  </si>
  <si>
    <t>(WW)
N°D’AGRÉMENT MR 22607 ANRT 2020 (28/01/2020)</t>
    <phoneticPr fontId="38" type="noConversion"/>
  </si>
  <si>
    <t xml:space="preserve">Nigeria </t>
    <phoneticPr fontId="413" type="noConversion"/>
  </si>
  <si>
    <t>NCC (Latitude 9510)</t>
    <phoneticPr fontId="413" type="noConversion"/>
  </si>
  <si>
    <t>MMN</t>
    <phoneticPr fontId="413" type="noConversion"/>
  </si>
  <si>
    <t>Philippines</t>
    <phoneticPr fontId="377" type="noConversion"/>
  </si>
  <si>
    <t>NTC</t>
    <phoneticPr fontId="377" type="noConversion"/>
  </si>
  <si>
    <t>RMN+MMN</t>
    <phoneticPr fontId="377" type="noConversion"/>
  </si>
  <si>
    <t>AX201+T77W968</t>
    <phoneticPr fontId="411" type="noConversion"/>
  </si>
  <si>
    <t>(IDV) ESD-GEC-2005903</t>
    <phoneticPr fontId="38" type="noConversion"/>
  </si>
  <si>
    <t>AX201+RFID+T77W968</t>
    <phoneticPr fontId="411" type="noConversion"/>
  </si>
  <si>
    <t>Class B</t>
    <phoneticPr fontId="38" type="noConversion"/>
  </si>
  <si>
    <t>(IDV) NBTC: B38084-20-0591</t>
    <phoneticPr fontId="38" type="noConversion"/>
  </si>
  <si>
    <t>Taiwan</t>
    <phoneticPr fontId="377" type="noConversion"/>
  </si>
  <si>
    <t>Conducted power report</t>
    <phoneticPr fontId="377" type="noConversion"/>
  </si>
  <si>
    <t>Zambia</t>
    <phoneticPr fontId="413" type="noConversion"/>
  </si>
  <si>
    <t>ZICTA</t>
    <phoneticPr fontId="413" type="noConversion"/>
  </si>
  <si>
    <t>7/27: Bulletin-Zambia own by local distributor.
7/30: Compal ID have removed Zambia label from label plan.</t>
    <phoneticPr fontId="377" type="noConversion"/>
  </si>
  <si>
    <t>(IDV)
ZMB/ZICTA/TA/2020/2/40</t>
    <phoneticPr fontId="413" type="noConversion"/>
  </si>
  <si>
    <t>V (Date)</t>
    <phoneticPr fontId="413" type="noConversion"/>
  </si>
  <si>
    <t>RFID Limited Module Approval</t>
    <phoneticPr fontId="413" type="noConversion"/>
  </si>
  <si>
    <t>EU</t>
    <phoneticPr fontId="413" type="noConversion"/>
  </si>
  <si>
    <t>1. EN300330
2. EN301489 -1/-3
3. EN60950
4. EN62311
DoC</t>
    <phoneticPr fontId="413" type="noConversion"/>
  </si>
  <si>
    <t>RFID: DWRFID2002</t>
    <phoneticPr fontId="377" type="noConversion"/>
  </si>
  <si>
    <t>CE</t>
    <phoneticPr fontId="413" type="noConversion"/>
  </si>
  <si>
    <t>Australia</t>
    <phoneticPr fontId="413" type="noConversion"/>
  </si>
  <si>
    <t>AS/NZS 4268:2017
MPE</t>
    <phoneticPr fontId="413" type="noConversion"/>
  </si>
  <si>
    <t>RCM with R-NZ</t>
    <phoneticPr fontId="413" type="noConversion"/>
  </si>
  <si>
    <t>US</t>
    <phoneticPr fontId="413" type="noConversion"/>
  </si>
  <si>
    <t>FCC Part 15C+New ID</t>
    <phoneticPr fontId="413" type="noConversion"/>
  </si>
  <si>
    <t>Contains FCC ID:  E2K-DWRFIDXXXX</t>
    <phoneticPr fontId="413" type="noConversion"/>
  </si>
  <si>
    <t>Canada</t>
    <phoneticPr fontId="413" type="noConversion"/>
  </si>
  <si>
    <t>IC RSS 210+New ID</t>
    <phoneticPr fontId="413" type="noConversion"/>
  </si>
  <si>
    <t>Contains IC: 1514B-DWRFIDXXXX</t>
    <phoneticPr fontId="413" type="noConversion"/>
  </si>
  <si>
    <t>Japan</t>
    <phoneticPr fontId="413" type="noConversion"/>
  </si>
  <si>
    <t>Extremely low power report</t>
    <phoneticPr fontId="413" type="noConversion"/>
  </si>
  <si>
    <t xml:space="preserve">Korea </t>
    <phoneticPr fontId="413" type="noConversion"/>
  </si>
  <si>
    <t>Radio-Telecom test for RFID</t>
    <phoneticPr fontId="413" type="noConversion"/>
  </si>
  <si>
    <t>Taiwan</t>
    <phoneticPr fontId="413" type="noConversion"/>
  </si>
  <si>
    <t>NCC LP0002+Cert
(5*adatper)</t>
    <phoneticPr fontId="413" type="noConversion"/>
  </si>
  <si>
    <t>XXXX</t>
    <phoneticPr fontId="413" type="noConversion"/>
  </si>
  <si>
    <t>RFID WW Approval</t>
    <phoneticPr fontId="413" type="noConversion"/>
  </si>
  <si>
    <t>Antiqua And Barbuda</t>
    <phoneticPr fontId="413" type="noConversion"/>
  </si>
  <si>
    <t>MBT</t>
    <phoneticPr fontId="413" type="noConversion"/>
  </si>
  <si>
    <t xml:space="preserve">RFID </t>
    <phoneticPr fontId="413" type="noConversion"/>
  </si>
  <si>
    <t>Armenia</t>
    <phoneticPr fontId="413" type="noConversion"/>
  </si>
  <si>
    <t>ANAB</t>
    <phoneticPr fontId="413" type="noConversion"/>
  </si>
  <si>
    <t xml:space="preserve">ANAB compliance Mark (Voluntary) </t>
    <phoneticPr fontId="413" type="noConversion"/>
  </si>
  <si>
    <t>Aruba</t>
    <phoneticPr fontId="413" type="noConversion"/>
  </si>
  <si>
    <t>DTZ</t>
    <phoneticPr fontId="413" type="noConversion"/>
  </si>
  <si>
    <t>Bahamas</t>
    <phoneticPr fontId="413" type="noConversion"/>
  </si>
  <si>
    <t>URCA</t>
    <phoneticPr fontId="413" type="noConversion"/>
  </si>
  <si>
    <t>Bahrain</t>
    <phoneticPr fontId="413" type="noConversion"/>
  </si>
  <si>
    <t>iGA</t>
    <phoneticPr fontId="413" type="noConversion"/>
  </si>
  <si>
    <t>Barbados</t>
    <phoneticPr fontId="413" type="noConversion"/>
  </si>
  <si>
    <t>TU</t>
    <phoneticPr fontId="413" type="noConversion"/>
  </si>
  <si>
    <t>Belize</t>
    <phoneticPr fontId="413" type="noConversion"/>
  </si>
  <si>
    <t>PUC</t>
    <phoneticPr fontId="413" type="noConversion"/>
  </si>
  <si>
    <t>Bolivia</t>
    <phoneticPr fontId="413" type="noConversion"/>
  </si>
  <si>
    <t>ATT</t>
    <phoneticPr fontId="413" type="noConversion"/>
  </si>
  <si>
    <t>Botswana</t>
    <phoneticPr fontId="413" type="noConversion"/>
  </si>
  <si>
    <t>BOCRA</t>
    <phoneticPr fontId="413" type="noConversion"/>
  </si>
  <si>
    <t>BOCRA
REGISTERED No :
BOCRA/TA/2019/4316</t>
    <phoneticPr fontId="413" type="noConversion"/>
  </si>
  <si>
    <t>Cambodia</t>
    <phoneticPr fontId="413" type="noConversion"/>
  </si>
  <si>
    <r>
      <t xml:space="preserve">MPTC </t>
    </r>
    <r>
      <rPr>
        <sz val="11"/>
        <color rgb="FF0070C0"/>
        <rFont val="Calibri"/>
        <family val="2"/>
      </rPr>
      <t>(Taiwan+China)</t>
    </r>
    <phoneticPr fontId="413" type="noConversion"/>
  </si>
  <si>
    <t>Costa Rica</t>
    <phoneticPr fontId="413" type="noConversion"/>
  </si>
  <si>
    <t>SUTEL</t>
    <phoneticPr fontId="413" type="noConversion"/>
  </si>
  <si>
    <t>Cote D'ivoire</t>
    <phoneticPr fontId="413" type="noConversion"/>
  </si>
  <si>
    <t>ARTCI</t>
    <phoneticPr fontId="413" type="noConversion"/>
  </si>
  <si>
    <t xml:space="preserve">Dominica </t>
    <phoneticPr fontId="413" type="noConversion"/>
  </si>
  <si>
    <t>NTRC</t>
    <phoneticPr fontId="413" type="noConversion"/>
  </si>
  <si>
    <t>Dominican Republic</t>
    <phoneticPr fontId="413" type="noConversion"/>
  </si>
  <si>
    <t>INDOTEL</t>
    <phoneticPr fontId="413" type="noConversion"/>
  </si>
  <si>
    <t>Egypt</t>
    <phoneticPr fontId="413" type="noConversion"/>
  </si>
  <si>
    <t>NTRA</t>
    <phoneticPr fontId="413" type="noConversion"/>
  </si>
  <si>
    <r>
      <t>Eswatini (</t>
    </r>
    <r>
      <rPr>
        <sz val="11"/>
        <rFont val="細明體"/>
        <family val="3"/>
        <charset val="136"/>
      </rPr>
      <t>舊名</t>
    </r>
    <r>
      <rPr>
        <sz val="11"/>
        <rFont val="Calibri"/>
        <family val="2"/>
      </rPr>
      <t xml:space="preserve"> Swaziland)</t>
    </r>
    <phoneticPr fontId="413" type="noConversion"/>
  </si>
  <si>
    <t>SCCOM</t>
    <phoneticPr fontId="413" type="noConversion"/>
  </si>
  <si>
    <t>Fiji</t>
    <phoneticPr fontId="413" type="noConversion"/>
  </si>
  <si>
    <t>TAF</t>
    <phoneticPr fontId="413" type="noConversion"/>
  </si>
  <si>
    <t>Ghana</t>
    <phoneticPr fontId="413" type="noConversion"/>
  </si>
  <si>
    <t>NCA</t>
    <phoneticPr fontId="413" type="noConversion"/>
  </si>
  <si>
    <t>NCA APPROVED: SRO-1M-7E4-X17</t>
    <phoneticPr fontId="413" type="noConversion"/>
  </si>
  <si>
    <t>Grenada</t>
    <phoneticPr fontId="413" type="noConversion"/>
  </si>
  <si>
    <t>Guyana</t>
    <phoneticPr fontId="413" type="noConversion"/>
  </si>
  <si>
    <t>Haiti</t>
    <phoneticPr fontId="413" type="noConversion"/>
  </si>
  <si>
    <t>CONATEL</t>
    <phoneticPr fontId="413" type="noConversion"/>
  </si>
  <si>
    <t>India</t>
    <phoneticPr fontId="413" type="noConversion"/>
  </si>
  <si>
    <r>
      <t>DoT</t>
    </r>
    <r>
      <rPr>
        <sz val="11"/>
        <color rgb="FF0070C0"/>
        <rFont val="Calibri"/>
        <family val="2"/>
      </rPr>
      <t xml:space="preserve"> (China)</t>
    </r>
    <phoneticPr fontId="413" type="noConversion"/>
  </si>
  <si>
    <r>
      <t>DoT</t>
    </r>
    <r>
      <rPr>
        <sz val="11"/>
        <color rgb="FF0070C0"/>
        <rFont val="Calibri"/>
        <family val="2"/>
      </rPr>
      <t xml:space="preserve"> (Taiwan)</t>
    </r>
    <phoneticPr fontId="413" type="noConversion"/>
  </si>
  <si>
    <t>Israel</t>
    <phoneticPr fontId="413" type="noConversion"/>
  </si>
  <si>
    <t>MoC</t>
    <phoneticPr fontId="413" type="noConversion"/>
  </si>
  <si>
    <t>Jamaica</t>
    <phoneticPr fontId="413" type="noConversion"/>
  </si>
  <si>
    <t>SMA</t>
    <phoneticPr fontId="413" type="noConversion"/>
  </si>
  <si>
    <t>Kiribati</t>
    <phoneticPr fontId="413" type="noConversion"/>
  </si>
  <si>
    <t>CCK</t>
    <phoneticPr fontId="413" type="noConversion"/>
  </si>
  <si>
    <t>Kuwait</t>
    <phoneticPr fontId="413" type="noConversion"/>
  </si>
  <si>
    <t>CITRA</t>
    <phoneticPr fontId="413" type="noConversion"/>
  </si>
  <si>
    <t xml:space="preserve">Lao, People'S Democratic Republic </t>
    <phoneticPr fontId="413" type="noConversion"/>
  </si>
  <si>
    <t>MPT</t>
    <phoneticPr fontId="413" type="noConversion"/>
  </si>
  <si>
    <t>Lebanon</t>
    <phoneticPr fontId="413" type="noConversion"/>
  </si>
  <si>
    <t>TRA/MoT</t>
    <phoneticPr fontId="413" type="noConversion"/>
  </si>
  <si>
    <t>Malawi</t>
    <phoneticPr fontId="413" type="noConversion"/>
  </si>
  <si>
    <t>MACRA</t>
    <phoneticPr fontId="413" type="noConversion"/>
  </si>
  <si>
    <t>Malaysia</t>
    <phoneticPr fontId="413" type="noConversion"/>
  </si>
  <si>
    <t xml:space="preserve">MCMC </t>
    <phoneticPr fontId="413" type="noConversion"/>
  </si>
  <si>
    <t>Mexico</t>
    <phoneticPr fontId="413" type="noConversion"/>
  </si>
  <si>
    <t>IFETEL</t>
    <phoneticPr fontId="413" type="noConversion"/>
  </si>
  <si>
    <t>IFT No. RCPDEDWXX-XXXX</t>
    <phoneticPr fontId="413" type="noConversion"/>
  </si>
  <si>
    <t>Moldova</t>
    <phoneticPr fontId="413" type="noConversion"/>
  </si>
  <si>
    <r>
      <t xml:space="preserve">DoC
</t>
    </r>
    <r>
      <rPr>
        <sz val="11"/>
        <color rgb="FF0070C0"/>
        <rFont val="Calibri"/>
        <family val="2"/>
      </rPr>
      <t>(CIT+PCP+CDT)</t>
    </r>
    <phoneticPr fontId="413" type="noConversion"/>
  </si>
  <si>
    <t>SM Mark + cert. body no. (024)</t>
    <phoneticPr fontId="413" type="noConversion"/>
  </si>
  <si>
    <t>Mongolia</t>
    <phoneticPr fontId="413" type="noConversion"/>
  </si>
  <si>
    <r>
      <t xml:space="preserve">CRC </t>
    </r>
    <r>
      <rPr>
        <sz val="11"/>
        <color rgb="FF0070C0"/>
        <rFont val="Calibri"/>
        <family val="2"/>
      </rPr>
      <t>(Taiwan+China)</t>
    </r>
    <phoneticPr fontId="413" type="noConversion"/>
  </si>
  <si>
    <t>Nicaragua</t>
    <phoneticPr fontId="413" type="noConversion"/>
  </si>
  <si>
    <t>TELCOR</t>
    <phoneticPr fontId="413" type="noConversion"/>
  </si>
  <si>
    <t>Oman</t>
    <phoneticPr fontId="413" type="noConversion"/>
  </si>
  <si>
    <t>TRA + authorization</t>
    <phoneticPr fontId="413" type="noConversion"/>
  </si>
  <si>
    <t>OMAN - TRA
TRA/TA-R/8971/20
D100428</t>
    <phoneticPr fontId="413" type="noConversion"/>
  </si>
  <si>
    <t>Panama</t>
    <phoneticPr fontId="413" type="noConversion"/>
  </si>
  <si>
    <t>ASEP</t>
    <phoneticPr fontId="413" type="noConversion"/>
  </si>
  <si>
    <t>Papua New Guinea</t>
    <phoneticPr fontId="413" type="noConversion"/>
  </si>
  <si>
    <t>NICTA</t>
    <phoneticPr fontId="413" type="noConversion"/>
  </si>
  <si>
    <t>Paraguay</t>
    <phoneticPr fontId="413" type="noConversion"/>
  </si>
  <si>
    <t>(on USH) NR: XXXX-XX-X-XXXX</t>
    <phoneticPr fontId="413" type="noConversion"/>
  </si>
  <si>
    <t>Saint Kitts And Nevis</t>
    <phoneticPr fontId="413" type="noConversion"/>
  </si>
  <si>
    <t>Saint Lucia</t>
    <phoneticPr fontId="413" type="noConversion"/>
  </si>
  <si>
    <t>Saudi Arabia</t>
    <phoneticPr fontId="413" type="noConversion"/>
  </si>
  <si>
    <t>CITC</t>
    <phoneticPr fontId="413" type="noConversion"/>
  </si>
  <si>
    <t>9/3: RF reg. Wayne. Lu inform Dell Jack Saudi Arabia is no longer accept WLAN/RFID module certification, it must go through system approval no matter NB or Tablet</t>
    <phoneticPr fontId="377" type="noConversion"/>
  </si>
  <si>
    <t>TA xxxx-y
CITC E-Label</t>
    <phoneticPr fontId="413" type="noConversion"/>
  </si>
  <si>
    <t>Senegal</t>
    <phoneticPr fontId="413" type="noConversion"/>
  </si>
  <si>
    <t>ARTP</t>
    <phoneticPr fontId="413" type="noConversion"/>
  </si>
  <si>
    <t>Serbia</t>
    <phoneticPr fontId="413" type="noConversion"/>
  </si>
  <si>
    <t>KVALITET</t>
    <phoneticPr fontId="413" type="noConversion"/>
  </si>
  <si>
    <t>Ratel mark (XXXX YY)</t>
    <phoneticPr fontId="413" type="noConversion"/>
  </si>
  <si>
    <t>Singapore</t>
    <phoneticPr fontId="413" type="noConversion"/>
  </si>
  <si>
    <t>iMDA</t>
    <phoneticPr fontId="413" type="noConversion"/>
  </si>
  <si>
    <t>This device contains DWRFIDXXXX module.
Complies with iMDA standards DA104808</t>
    <phoneticPr fontId="413" type="noConversion"/>
  </si>
  <si>
    <t>Solomon Islands</t>
    <phoneticPr fontId="413" type="noConversion"/>
  </si>
  <si>
    <t>TCSI</t>
    <phoneticPr fontId="413" type="noConversion"/>
  </si>
  <si>
    <t>South Africa</t>
    <phoneticPr fontId="413" type="noConversion"/>
  </si>
  <si>
    <t>ICASA</t>
    <phoneticPr fontId="413" type="noConversion"/>
  </si>
  <si>
    <t>(IDV) ICASA label</t>
    <phoneticPr fontId="413" type="noConversion"/>
  </si>
  <si>
    <t>Suriname</t>
    <phoneticPr fontId="413" type="noConversion"/>
  </si>
  <si>
    <t>TAS</t>
    <phoneticPr fontId="413" type="noConversion"/>
  </si>
  <si>
    <t>Tanzania</t>
    <phoneticPr fontId="413" type="noConversion"/>
  </si>
  <si>
    <t>TCRA</t>
    <phoneticPr fontId="413" type="noConversion"/>
  </si>
  <si>
    <t>Tunisia</t>
    <phoneticPr fontId="413" type="noConversion"/>
  </si>
  <si>
    <t>CERT</t>
    <phoneticPr fontId="413" type="noConversion"/>
  </si>
  <si>
    <t>UAE</t>
    <phoneticPr fontId="413" type="noConversion"/>
  </si>
  <si>
    <t>TRA</t>
    <phoneticPr fontId="413" type="noConversion"/>
  </si>
  <si>
    <t>TRA REGISTERED No: ER78629/20
DEALER No: 0032863/10</t>
    <phoneticPr fontId="413" type="noConversion"/>
  </si>
  <si>
    <t>Uruguay</t>
    <phoneticPr fontId="413" type="noConversion"/>
  </si>
  <si>
    <t>URSEC</t>
    <phoneticPr fontId="413" type="noConversion"/>
  </si>
  <si>
    <t>Venezuela</t>
    <phoneticPr fontId="413" type="noConversion"/>
  </si>
  <si>
    <t>Vietnam</t>
    <phoneticPr fontId="413" type="noConversion"/>
  </si>
  <si>
    <t>report only
RF-EMC (QCVN96)
RF (QCVN55)</t>
    <phoneticPr fontId="413" type="noConversion"/>
  </si>
  <si>
    <t>Zimbabwe</t>
    <phoneticPr fontId="413" type="noConversion"/>
  </si>
  <si>
    <t>POTRAZ</t>
    <phoneticPr fontId="413" type="noConversion"/>
  </si>
  <si>
    <t>Raura</t>
    <phoneticPr fontId="38" type="noConversion"/>
  </si>
  <si>
    <t>Peru</t>
    <phoneticPr fontId="377" type="noConversion"/>
  </si>
  <si>
    <t>All modules</t>
    <phoneticPr fontId="377" type="noConversion"/>
  </si>
  <si>
    <t>All modules</t>
    <phoneticPr fontId="38" type="noConversion"/>
  </si>
  <si>
    <t>Peru</t>
    <phoneticPr fontId="28" type="noConversion"/>
  </si>
  <si>
    <t>MTC
(Ministry of Transportation and Communications)</t>
    <phoneticPr fontId="377" type="noConversion"/>
  </si>
  <si>
    <t>MTC</t>
    <phoneticPr fontId="28" type="noConversion"/>
  </si>
  <si>
    <t>Draft status of bulletin. Still waiting for Dell approval
9/16:
1. ADT reply L/T is 5~6wks and provide Checking list.
2. Still waiting for ADT deal contract price with Dell.</t>
    <phoneticPr fontId="377" type="noConversion"/>
  </si>
  <si>
    <t>Belarus/Kazakhstan/Russian (CU)</t>
    <phoneticPr fontId="28" type="noConversion"/>
  </si>
  <si>
    <t>No (can be ready first, set restriction until certification ready)</t>
    <phoneticPr fontId="430" type="noConversion"/>
  </si>
  <si>
    <t>N/A (only has module label)</t>
    <phoneticPr fontId="430" type="noConversion"/>
  </si>
  <si>
    <t>Raura/Renee</t>
    <phoneticPr fontId="38" type="noConversion"/>
  </si>
  <si>
    <t>1. Update Malaysia certification's start date postpone that ready date from CE RF report (2021/1/25) to CB report (2021/2/1).
2. Update cert target for Serbia, Ukraine, Belarus/Kazakhstan/Russian, Uzbekistan, Moldova because CE DoC Target updating which considring 62368-1, no addition PRTS country adding for safety portion</t>
    <phoneticPr fontId="38" type="noConversion"/>
  </si>
  <si>
    <t>Stella</t>
    <phoneticPr fontId="38" type="noConversion"/>
  </si>
  <si>
    <t>Update the label impact content for Safety</t>
    <phoneticPr fontId="38" type="noConversion"/>
  </si>
  <si>
    <t>Panel issue is to be confirmed. Awaiting the CT comment. We have not submit yet and will update by next week.</t>
    <phoneticPr fontId="28" type="noConversion"/>
  </si>
  <si>
    <t>RF Reg. Engineer</t>
    <phoneticPr fontId="38" type="noConversion"/>
  </si>
  <si>
    <t>Miya Lan</t>
    <phoneticPr fontId="38" type="noConversion"/>
  </si>
  <si>
    <t xml:space="preserve">Add status supplement for CE report. </t>
    <phoneticPr fontId="38" type="noConversion"/>
  </si>
  <si>
    <r>
      <t xml:space="preserve">1. Carnoustie CSTL v1.0_1
2. Carnoustie 13 schedule_X07a
</t>
    </r>
    <r>
      <rPr>
        <b/>
        <sz val="10"/>
        <color rgb="FFFF0000"/>
        <rFont val="Arial"/>
        <family val="2"/>
      </rPr>
      <t xml:space="preserve">2. Chinese new year: 2021/2/11-2021/2/16 </t>
    </r>
    <phoneticPr fontId="28" type="noConversion"/>
  </si>
  <si>
    <t xml:space="preserve">1. Carnoustie CSTL v1.0_1
2. Carnoustie 13 schedule_X07a
2. Chinese new year: 2021/2/11-2021/2/16 </t>
    <phoneticPr fontId="28" type="noConversion"/>
  </si>
  <si>
    <t>Date (DVT1)</t>
    <phoneticPr fontId="28" type="noConversion"/>
  </si>
  <si>
    <t>Date (DVT2)</t>
    <phoneticPr fontId="28" type="noConversion"/>
  </si>
  <si>
    <t>Schedule (DVT1)</t>
    <phoneticPr fontId="430" type="noConversion"/>
  </si>
  <si>
    <t>Schedule (DVT2)</t>
    <phoneticPr fontId="430" type="noConversion"/>
  </si>
  <si>
    <t>Schedule (DVT1)</t>
    <phoneticPr fontId="430" type="noConversion"/>
  </si>
  <si>
    <t>Schedule (DVT2)</t>
    <phoneticPr fontId="430" type="noConversion"/>
  </si>
  <si>
    <t>Safety</t>
    <phoneticPr fontId="38" type="noConversion"/>
  </si>
  <si>
    <t>Serbia</t>
    <phoneticPr fontId="28" type="noConversion"/>
  </si>
  <si>
    <t>Serbia</t>
    <phoneticPr fontId="430" type="noConversion"/>
  </si>
  <si>
    <t>Kvatet</t>
    <phoneticPr fontId="28" type="noConversion"/>
  </si>
  <si>
    <t>Kvatet</t>
    <phoneticPr fontId="430" type="noConversion"/>
  </si>
  <si>
    <t>Uzbekistan</t>
    <phoneticPr fontId="28" type="noConversion"/>
  </si>
  <si>
    <t>Uzbek</t>
    <phoneticPr fontId="48" type="noConversion"/>
  </si>
  <si>
    <t>Uzbek</t>
    <phoneticPr fontId="430" type="noConversion"/>
  </si>
  <si>
    <t>Moldova</t>
    <phoneticPr fontId="377" type="noConversion"/>
  </si>
  <si>
    <t>Moldova</t>
    <phoneticPr fontId="430" type="noConversion"/>
  </si>
  <si>
    <t>INSM</t>
    <phoneticPr fontId="28" type="noConversion"/>
  </si>
  <si>
    <t>INSM</t>
    <phoneticPr fontId="430" type="noConversion"/>
  </si>
  <si>
    <t>Miya</t>
    <phoneticPr fontId="38" type="noConversion"/>
  </si>
  <si>
    <t>RF change as below items
1. Update Combine schedule page (Add column for target date of DVT2)
2. Update P-RTS page (Add column for target date of DVT2), Taiwan is P-RTS</t>
    <phoneticPr fontId="38" type="noConversion"/>
  </si>
  <si>
    <t>Renee</t>
    <phoneticPr fontId="38" type="noConversion"/>
  </si>
  <si>
    <t>Uzbekistan</t>
    <phoneticPr fontId="430" type="noConversion"/>
  </si>
  <si>
    <t>1. Add Serbia, Uzbekistan, Moldova into P-RTS.
2. Update P-RTS target date for Ukraine and Belarus/Kazakhstan/Russian.</t>
    <phoneticPr fontId="38" type="noConversion"/>
  </si>
  <si>
    <t>1. Safety/EMC/Green schedule update based on contingency plan start from DVT2. 
2. Update Combine schedule page (Add column for target date of DVT2)
3. Update P-RTS page (Add column for target date of DVT2)</t>
    <phoneticPr fontId="38" type="noConversion"/>
  </si>
  <si>
    <t>TEC+NSoC+RoHS</t>
    <phoneticPr fontId="38" type="noConversion"/>
  </si>
  <si>
    <t>Miya</t>
    <phoneticPr fontId="38" type="noConversion"/>
  </si>
  <si>
    <t>PRTS country summary</t>
    <phoneticPr fontId="28" type="noConversion"/>
  </si>
  <si>
    <t>1. Add more Label impact description for China (NAL-WWAN), Philippines (NTC-WWAN) and Mexico (IFETEL-RFID)
2. Update PRTS country summary (WWAN add Philippines and Brazil)
3. Argentina change into RTS</t>
    <phoneticPr fontId="38" type="noConversion"/>
  </si>
  <si>
    <r>
      <t>Before</t>
    </r>
    <r>
      <rPr>
        <b/>
        <sz val="12"/>
        <color rgb="FFFF0000"/>
        <rFont val="新細明體"/>
        <family val="1"/>
      </rPr>
      <t>↓</t>
    </r>
    <phoneticPr fontId="430" type="noConversion"/>
  </si>
  <si>
    <r>
      <t>After</t>
    </r>
    <r>
      <rPr>
        <b/>
        <sz val="12"/>
        <color rgb="FFFF0000"/>
        <rFont val="MingLiU"/>
        <family val="3"/>
        <charset val="136"/>
      </rPr>
      <t>↓</t>
    </r>
    <phoneticPr fontId="430" type="noConversion"/>
  </si>
  <si>
    <t>Stella</t>
    <phoneticPr fontId="38" type="noConversion"/>
  </si>
  <si>
    <t>RF reg. engineer changed to Wan Liu.</t>
    <phoneticPr fontId="38" type="noConversion"/>
  </si>
  <si>
    <t>Ian</t>
    <phoneticPr fontId="38" type="noConversion"/>
  </si>
  <si>
    <t>Vietnam EMC Report</t>
    <phoneticPr fontId="28" type="noConversion"/>
  </si>
  <si>
    <t>Uzbekistan back into RTS due CE pull in submitted date to 12/14.</t>
    <phoneticPr fontId="38" type="noConversion"/>
  </si>
  <si>
    <t>Pull in the submitted date of CE, BSMI, EMC_KC and Vietnam EMC from 1/19 to 12/14</t>
    <phoneticPr fontId="38" type="noConversion"/>
  </si>
  <si>
    <t>Antenna information (Slot)</t>
  </si>
  <si>
    <t>SKU</t>
  </si>
  <si>
    <t>Vendor</t>
  </si>
  <si>
    <t>Main</t>
  </si>
  <si>
    <t>Aux</t>
  </si>
  <si>
    <t>WWAN (LTE)</t>
  </si>
  <si>
    <t>WNC</t>
  </si>
  <si>
    <t>HongBo</t>
  </si>
  <si>
    <t>NFC Antenna</t>
  </si>
  <si>
    <t>OMAN - TRA</t>
  </si>
  <si>
    <t>OMAN-TRA</t>
  </si>
  <si>
    <t>D080001</t>
  </si>
  <si>
    <t>D100428</t>
  </si>
  <si>
    <t>Reschedule, since EMC report will delay, lead to SDOC complete lately, 11/16 change to 12/14, and will cause PRTS and label impact, combined schedule and Post-RTS sheet will update latley.</t>
    <phoneticPr fontId="38" type="noConversion"/>
  </si>
  <si>
    <t>Wan</t>
    <phoneticPr fontId="38" type="noConversion"/>
  </si>
  <si>
    <t>Tim</t>
    <phoneticPr fontId="38" type="noConversion"/>
  </si>
  <si>
    <t xml:space="preserve">1. CEL status turned DONE.
2. Added Ukraine EcoDesign certification column. </t>
    <phoneticPr fontId="38" type="noConversion"/>
  </si>
  <si>
    <t>Ukraine EcoDesign</t>
    <phoneticPr fontId="38" type="noConversion"/>
  </si>
  <si>
    <t>Green</t>
    <phoneticPr fontId="38" type="noConversion"/>
  </si>
  <si>
    <t>Done</t>
    <phoneticPr fontId="38" type="noConversion"/>
  </si>
  <si>
    <t>ECO design</t>
    <phoneticPr fontId="28" type="noConversion"/>
  </si>
  <si>
    <t>ARRVITN</t>
    <phoneticPr fontId="430" type="noConversion"/>
  </si>
  <si>
    <r>
      <t>N/A (no label requirement),</t>
    </r>
    <r>
      <rPr>
        <sz val="11"/>
        <rFont val="Calibri"/>
        <family val="2"/>
      </rPr>
      <t xml:space="preserve"> no RSE test, move to RTS scope</t>
    </r>
    <phoneticPr fontId="430" type="noConversion"/>
  </si>
  <si>
    <t>Wait for FCC grant on 3/30 + 8wks</t>
    <phoneticPr fontId="430" type="noConversion"/>
  </si>
  <si>
    <t>TRC (RTN)</t>
    <phoneticPr fontId="430" type="noConversion"/>
  </si>
  <si>
    <t>Host_WLAN</t>
    <phoneticPr fontId="38" type="noConversion"/>
  </si>
  <si>
    <t>ANRT</t>
    <phoneticPr fontId="430" type="noConversion"/>
  </si>
  <si>
    <t>Class B</t>
    <phoneticPr fontId="430" type="noConversion"/>
  </si>
  <si>
    <t>Thailand (WWAN)</t>
    <phoneticPr fontId="430" type="noConversion"/>
  </si>
  <si>
    <t>TCSI</t>
    <phoneticPr fontId="430" type="noConversion"/>
  </si>
  <si>
    <t>Argentina</t>
    <phoneticPr fontId="430" type="noConversion"/>
  </si>
  <si>
    <t>ENACOM</t>
    <phoneticPr fontId="430" type="noConversion"/>
  </si>
  <si>
    <t>Done</t>
    <phoneticPr fontId="38" type="noConversion"/>
  </si>
  <si>
    <t>Wan</t>
    <phoneticPr fontId="38" type="noConversion"/>
  </si>
  <si>
    <t>Lebanon lead time chage to 2021/9/11</t>
    <phoneticPr fontId="38" type="noConversion"/>
  </si>
  <si>
    <t>Stella</t>
    <phoneticPr fontId="38" type="noConversion"/>
  </si>
  <si>
    <t>CB (950) Done</t>
    <phoneticPr fontId="38" type="noConversion"/>
  </si>
  <si>
    <t>URCA</t>
    <phoneticPr fontId="430" type="noConversion"/>
  </si>
  <si>
    <t>INDOTEL</t>
    <phoneticPr fontId="430" type="noConversion"/>
  </si>
  <si>
    <t>PUC</t>
    <phoneticPr fontId="430" type="noConversion"/>
  </si>
  <si>
    <t>CONATEL</t>
    <phoneticPr fontId="430" type="noConversion"/>
  </si>
  <si>
    <t>MoC</t>
    <phoneticPr fontId="430" type="noConversion"/>
  </si>
  <si>
    <t>IFETEL</t>
    <phoneticPr fontId="430" type="noConversion"/>
  </si>
  <si>
    <t>No (can be ready first, set restriction until certification ready)</t>
    <phoneticPr fontId="430" type="noConversion"/>
  </si>
  <si>
    <t>Philippines(WWAN)</t>
    <phoneticPr fontId="430" type="noConversion"/>
  </si>
  <si>
    <t>RFID  Module: Canada done
RFID WW Approval: Belize, Venezuela done</t>
    <phoneticPr fontId="38" type="noConversion"/>
  </si>
  <si>
    <t>Wan</t>
    <phoneticPr fontId="38" type="noConversion"/>
  </si>
  <si>
    <t>Done</t>
    <phoneticPr fontId="28" type="noConversion"/>
  </si>
  <si>
    <t>RFID  Module: Taiwan, Oman, UAE, Botswana, Singapore, Lao done
RFID WW Approval: Belarus done</t>
    <phoneticPr fontId="38" type="noConversion"/>
  </si>
  <si>
    <t>Mexico (system)</t>
    <phoneticPr fontId="430" type="noConversion"/>
  </si>
  <si>
    <t>NOM cert. done + 12wks</t>
    <phoneticPr fontId="38" type="noConversion"/>
  </si>
  <si>
    <t>Host</t>
    <phoneticPr fontId="38" type="noConversion"/>
  </si>
  <si>
    <t>No (IFT ID can put on DELL sell website)</t>
    <phoneticPr fontId="430" type="noConversion"/>
  </si>
  <si>
    <t>add Mexcio PCR 1003394 scheduel</t>
    <phoneticPr fontId="38" type="noConversion"/>
  </si>
  <si>
    <t>Done</t>
    <phoneticPr fontId="38" type="noConversion"/>
  </si>
  <si>
    <t>Renee
Wan</t>
    <phoneticPr fontId="38" type="noConversion"/>
  </si>
  <si>
    <t>Mexico (system)</t>
    <phoneticPr fontId="28" type="noConversion"/>
  </si>
  <si>
    <t>Mexico (RFID)</t>
    <phoneticPr fontId="28" type="noConversion"/>
  </si>
  <si>
    <r>
      <t>Yes (</t>
    </r>
    <r>
      <rPr>
        <b/>
        <strike/>
        <sz val="11"/>
        <rFont val="Calibri"/>
        <family val="2"/>
      </rPr>
      <t>Label impact</t>
    </r>
    <r>
      <rPr>
        <strike/>
        <sz val="11"/>
        <rFont val="Calibri"/>
        <family val="2"/>
      </rPr>
      <t>, over Label turn A date 2021/2/26, cannot meet RTS. Expect label update in April or May Block.)</t>
    </r>
    <phoneticPr fontId="430" type="noConversion"/>
  </si>
  <si>
    <t>Zimbabwe (RFID)</t>
    <phoneticPr fontId="430" type="noConversion"/>
  </si>
  <si>
    <t>POTRAZ</t>
    <phoneticPr fontId="38" type="noConversion"/>
  </si>
  <si>
    <t>CE EMC ready (2020/12/14)+ 16.5wks</t>
    <phoneticPr fontId="430" type="noConversion"/>
  </si>
  <si>
    <t>Carnoustie</t>
    <phoneticPr fontId="430" type="noConversion"/>
  </si>
  <si>
    <t>RF</t>
    <phoneticPr fontId="430" type="noConversion"/>
  </si>
  <si>
    <t>MPTC</t>
    <phoneticPr fontId="430" type="noConversion"/>
  </si>
  <si>
    <t>N/A (no label requirement)</t>
    <phoneticPr fontId="430" type="noConversion"/>
  </si>
  <si>
    <r>
      <t xml:space="preserve">Impacted by CE EMC of DVT 2 contingency plan.
</t>
    </r>
    <r>
      <rPr>
        <sz val="11"/>
        <rFont val="Calibri"/>
        <family val="2"/>
      </rPr>
      <t>Back to RTS</t>
    </r>
    <phoneticPr fontId="430" type="noConversion"/>
  </si>
  <si>
    <t>Jordan (WLAN)</t>
    <phoneticPr fontId="430" type="noConversion"/>
  </si>
  <si>
    <t>Cambodia(RFID)</t>
    <phoneticPr fontId="430" type="noConversion"/>
  </si>
  <si>
    <r>
      <t>Yes (</t>
    </r>
    <r>
      <rPr>
        <b/>
        <sz val="11"/>
        <rFont val="Calibri"/>
        <family val="2"/>
      </rPr>
      <t>Label impact</t>
    </r>
    <r>
      <rPr>
        <sz val="11"/>
        <rFont val="Calibri"/>
        <family val="2"/>
      </rPr>
      <t>, over Label turn A date 2021/2/26, cannot meet RTS. Expect label update in April or May Block.)</t>
    </r>
    <phoneticPr fontId="430" type="noConversion"/>
  </si>
  <si>
    <t>1. Safety KC Done
2. RF Reg cert done: Antigua &amp; Barbuda (RFID), Bahamas (RFID), Costa Rica (RFID), Uruguay (RFID), Egypt (RFID), Chile cert, Fiji (RFID)
RF Reg RFID impact: Cambodia, Guyana, Lebanon, Zimbabwe</t>
    <phoneticPr fontId="38" type="noConversion"/>
  </si>
  <si>
    <t>RF Reg RFID cert done: Bahrain, Mongolia, Panama, Serbia, Tunisia, Malaysia, Papua New Guinea, Paraguay, Dominica,Grenada
RF system level done: Korea SAR, USIM report done</t>
    <phoneticPr fontId="38" type="noConversion"/>
  </si>
  <si>
    <t>Solomon Islands (RFID)</t>
    <phoneticPr fontId="430" type="noConversion"/>
  </si>
  <si>
    <t>Nigeria (system)</t>
    <phoneticPr fontId="430" type="noConversion"/>
  </si>
  <si>
    <t>Ecuador (system)</t>
    <phoneticPr fontId="430" type="noConversion"/>
  </si>
  <si>
    <t>Azerbaijan (system)</t>
    <phoneticPr fontId="430" type="noConversion"/>
  </si>
  <si>
    <t>Done</t>
    <phoneticPr fontId="28" type="noConversion"/>
  </si>
  <si>
    <t>Renee
Wan</t>
    <phoneticPr fontId="38" type="noConversion"/>
  </si>
  <si>
    <r>
      <rPr>
        <strike/>
        <sz val="11"/>
        <rFont val="Calibri"/>
        <family val="2"/>
      </rPr>
      <t xml:space="preserve">CE EMC ready (2020/12/14)+ 16wks, </t>
    </r>
    <r>
      <rPr>
        <sz val="11"/>
        <rFont val="Calibri"/>
        <family val="2"/>
      </rPr>
      <t xml:space="preserve">
Back to RTS and certificate done</t>
    </r>
    <phoneticPr fontId="430" type="noConversion"/>
  </si>
  <si>
    <t>Done</t>
    <phoneticPr fontId="28" type="noConversion"/>
  </si>
  <si>
    <t>Renee</t>
    <phoneticPr fontId="38" type="noConversion"/>
  </si>
  <si>
    <t>N-mark (62368-1) Done</t>
    <phoneticPr fontId="38" type="noConversion"/>
  </si>
  <si>
    <t>Wan</t>
    <phoneticPr fontId="38" type="noConversion"/>
  </si>
  <si>
    <t>1. CB (62368-1) Done
2. RF Reg cert. done: China SRRC WWAN, Kuwait (RFID), Tanzani (RFID), Suriname (RFID) done</t>
    <phoneticPr fontId="38" type="noConversion"/>
  </si>
  <si>
    <t>RF Reg cert. done: Japan, FCC VOC, Canada cert. China SRRC (WLAN), Cote D'ivoire (RFID), Eswatini (RFID) done,</t>
    <phoneticPr fontId="38" type="noConversion"/>
  </si>
  <si>
    <t>Morocco (system)</t>
    <phoneticPr fontId="430" type="noConversion"/>
  </si>
  <si>
    <t>JAPAN (VCCI)</t>
    <phoneticPr fontId="28" type="noConversion"/>
  </si>
  <si>
    <t>Taiwan (BSMI)</t>
    <phoneticPr fontId="28" type="noConversion"/>
  </si>
  <si>
    <t>South Korea (EMC-KC certificate)</t>
    <phoneticPr fontId="28" type="noConversion"/>
  </si>
  <si>
    <t>JAPAN (VCCI) Done
Taiwan (BSMI) Done
South Korea (EMC-KC certificate) Done</t>
    <phoneticPr fontId="38" type="noConversion"/>
  </si>
  <si>
    <t>walter</t>
    <phoneticPr fontId="38" type="noConversion"/>
  </si>
  <si>
    <t>Armenia/Belarus/Kazakhstan/Russian/Kyrgyzstan (CU)</t>
    <phoneticPr fontId="38" type="noConversion"/>
  </si>
  <si>
    <t>Kyrgyzstan</t>
    <phoneticPr fontId="28" type="noConversion"/>
  </si>
  <si>
    <r>
      <t xml:space="preserve">Wait for FCC grant on 3/30 + 8wks
</t>
    </r>
    <r>
      <rPr>
        <sz val="11"/>
        <rFont val="Calibri"/>
        <family val="2"/>
      </rPr>
      <t>Back to RTS and certificate done</t>
    </r>
    <phoneticPr fontId="430" type="noConversion"/>
  </si>
  <si>
    <t>Yes (Label impact, over Label turn A date 2021/2/26, cannot meet RTS. Expect label update in April or May Block.)</t>
    <phoneticPr fontId="430" type="noConversion"/>
  </si>
  <si>
    <t>Done</t>
    <phoneticPr fontId="38" type="noConversion"/>
  </si>
  <si>
    <t>Done</t>
    <phoneticPr fontId="28" type="noConversion"/>
  </si>
  <si>
    <t>Alfor</t>
    <phoneticPr fontId="38" type="noConversion"/>
  </si>
  <si>
    <t>Ukraine ECO Design and USA E-STAR trun Done.</t>
    <phoneticPr fontId="38" type="noConversion"/>
  </si>
  <si>
    <t>Renee</t>
    <phoneticPr fontId="38" type="noConversion"/>
  </si>
  <si>
    <t>China CCC done</t>
    <phoneticPr fontId="38" type="noConversion"/>
  </si>
  <si>
    <t>RF Reg cert. done: Azerbaijan, India (Taiwan) (RFID) done, Thailand, Senegal (RFID) done</t>
    <phoneticPr fontId="38" type="noConversion"/>
  </si>
  <si>
    <t>Wan</t>
    <phoneticPr fontId="38" type="noConversion"/>
  </si>
  <si>
    <t>N/A</t>
    <phoneticPr fontId="38" type="noConversion"/>
  </si>
  <si>
    <t>Renee</t>
    <phoneticPr fontId="38" type="noConversion"/>
  </si>
  <si>
    <t>Mexico NOM done</t>
    <phoneticPr fontId="38" type="noConversion"/>
  </si>
  <si>
    <t>Done</t>
    <phoneticPr fontId="28" type="noConversion"/>
  </si>
  <si>
    <t>ENV0379/ DOE/ BCS/ NRCan/ China CEL/ EPEAT turn Done.</t>
  </si>
  <si>
    <r>
      <rPr>
        <strike/>
        <sz val="11"/>
        <rFont val="Calibri"/>
        <family val="2"/>
      </rPr>
      <t>CE EMC ready (2020/12/14)+ 17wks</t>
    </r>
    <r>
      <rPr>
        <sz val="11"/>
        <rFont val="Calibri"/>
        <family val="2"/>
      </rPr>
      <t xml:space="preserve">
Back to RTS and certificate done</t>
    </r>
    <phoneticPr fontId="430" type="noConversion"/>
  </si>
  <si>
    <r>
      <rPr>
        <strike/>
        <sz val="11"/>
        <rFont val="Calibri"/>
        <family val="2"/>
      </rPr>
      <t>CE DOC ready (2020/2/8)+8wks</t>
    </r>
    <r>
      <rPr>
        <sz val="11"/>
        <rFont val="Calibri"/>
        <family val="2"/>
      </rPr>
      <t xml:space="preserve">
Back to RTS and certificate done</t>
    </r>
    <phoneticPr fontId="38" type="noConversion"/>
  </si>
  <si>
    <t>drop by DELL</t>
    <phoneticPr fontId="28" type="noConversion"/>
  </si>
  <si>
    <t>CITC</t>
    <phoneticPr fontId="430" type="noConversion"/>
  </si>
  <si>
    <t>Taiwan (WWAN)</t>
    <phoneticPr fontId="430" type="noConversion"/>
  </si>
  <si>
    <t>NCC</t>
    <phoneticPr fontId="430" type="noConversion"/>
  </si>
  <si>
    <t>Host_WWAN</t>
    <phoneticPr fontId="38" type="noConversion"/>
  </si>
  <si>
    <t>UAE RoHS and EAEU RoHS turn Done.</t>
    <phoneticPr fontId="38" type="noConversion"/>
  </si>
  <si>
    <t>Done</t>
    <phoneticPr fontId="38" type="noConversion"/>
  </si>
  <si>
    <t>Renee</t>
    <phoneticPr fontId="38" type="noConversion"/>
  </si>
  <si>
    <t>Israel package has been provided to Dell RCE</t>
    <phoneticPr fontId="38" type="noConversion"/>
  </si>
  <si>
    <t>RF Reg cert. done: Bolivia (RFID), Haiti (RFID), Nigeria done</t>
    <phoneticPr fontId="38" type="noConversion"/>
  </si>
  <si>
    <r>
      <t xml:space="preserve">CE DOC (2/8)+4wks
</t>
    </r>
    <r>
      <rPr>
        <sz val="11"/>
        <rFont val="Calibri"/>
        <family val="2"/>
      </rPr>
      <t>Back to RTS and certificate done</t>
    </r>
    <phoneticPr fontId="430" type="noConversion"/>
  </si>
  <si>
    <r>
      <t>Yes (</t>
    </r>
    <r>
      <rPr>
        <b/>
        <strike/>
        <sz val="11"/>
        <rFont val="Calibri"/>
        <family val="2"/>
      </rPr>
      <t>Label impact</t>
    </r>
    <r>
      <rPr>
        <strike/>
        <sz val="11"/>
        <rFont val="Calibri"/>
        <family val="2"/>
      </rPr>
      <t>, over Label turn A date 2021/2/26, cannot meet RTS. Expect label update in April or May Block.)</t>
    </r>
    <phoneticPr fontId="430" type="noConversion"/>
  </si>
  <si>
    <r>
      <t xml:space="preserve">CE DOC (2/8) + 6wks
</t>
    </r>
    <r>
      <rPr>
        <sz val="11"/>
        <rFont val="Calibri"/>
        <family val="2"/>
      </rPr>
      <t>Back to RTS and certificate done</t>
    </r>
    <phoneticPr fontId="430" type="noConversion"/>
  </si>
  <si>
    <r>
      <t>Yes (</t>
    </r>
    <r>
      <rPr>
        <b/>
        <strike/>
        <sz val="11"/>
        <rFont val="Calibri"/>
        <family val="2"/>
      </rPr>
      <t>Label impact</t>
    </r>
    <r>
      <rPr>
        <strike/>
        <sz val="11"/>
        <rFont val="Calibri"/>
        <family val="2"/>
      </rPr>
      <t>, over Label turn A date 2021/2/26, cannot meet RTS. Expect label update in April or May Block.)</t>
    </r>
    <phoneticPr fontId="430" type="noConversion"/>
  </si>
  <si>
    <r>
      <t>Wait for local gov. revise standard</t>
    </r>
    <r>
      <rPr>
        <sz val="11"/>
        <rFont val="Calibri"/>
        <family val="2"/>
      </rPr>
      <t xml:space="preserve">
Back to RTS and certificate done</t>
    </r>
    <phoneticPr fontId="430" type="noConversion"/>
  </si>
  <si>
    <t>Done</t>
    <phoneticPr fontId="38" type="noConversion"/>
  </si>
  <si>
    <t>Done</t>
    <phoneticPr fontId="38" type="noConversion"/>
  </si>
  <si>
    <t>UAE LVE, Serbia, Moldova and India BIS are done</t>
    <phoneticPr fontId="38" type="noConversion"/>
  </si>
  <si>
    <t>Done</t>
    <phoneticPr fontId="28" type="noConversion"/>
  </si>
  <si>
    <t>Done</t>
    <phoneticPr fontId="28" type="noConversion"/>
  </si>
  <si>
    <t>Done</t>
    <phoneticPr fontId="28" type="noConversion"/>
  </si>
  <si>
    <t>RF Reg cert. done: Malawi (RFID), Saint Kitts and Nevis (RFID), Philippines, Morocco, Korea (RFID), FCC grant, FCC (RFID) grant, Peru, Mexico (NOM), Solomon Islands (RFID)
Added Saudi Arabia certification</t>
    <phoneticPr fontId="38" type="noConversion"/>
  </si>
  <si>
    <t>Wan</t>
    <phoneticPr fontId="38" type="noConversion"/>
  </si>
  <si>
    <t>Argentina (RFID)</t>
    <phoneticPr fontId="430" type="noConversion"/>
  </si>
  <si>
    <t>Carnoustie</t>
    <phoneticPr fontId="430" type="noConversion"/>
  </si>
  <si>
    <t>RF</t>
    <phoneticPr fontId="430" type="noConversion"/>
  </si>
  <si>
    <t>South Africa (RFID)</t>
    <phoneticPr fontId="430" type="noConversion"/>
  </si>
  <si>
    <t>ICASA</t>
    <phoneticPr fontId="430" type="noConversion"/>
  </si>
  <si>
    <t>RFID</t>
    <phoneticPr fontId="430" type="noConversion"/>
  </si>
  <si>
    <t>Yes</t>
    <phoneticPr fontId="430" type="noConversion"/>
  </si>
  <si>
    <r>
      <t xml:space="preserve">CE EMC ready (2020/12/14)+ 20wks
</t>
    </r>
    <r>
      <rPr>
        <sz val="11"/>
        <rFont val="Calibri"/>
        <family val="2"/>
      </rPr>
      <t>Back to RTS and certificate done</t>
    </r>
    <phoneticPr fontId="430" type="noConversion"/>
  </si>
  <si>
    <r>
      <t xml:space="preserve">CE SAR ready (2021/2/8) + 16wks
</t>
    </r>
    <r>
      <rPr>
        <sz val="11"/>
        <rFont val="Calibri"/>
        <family val="2"/>
      </rPr>
      <t>Back to RTS and certificate done</t>
    </r>
    <phoneticPr fontId="430" type="noConversion"/>
  </si>
  <si>
    <r>
      <t xml:space="preserve">BSMI ready (2021/3/1)+ 5wks
</t>
    </r>
    <r>
      <rPr>
        <sz val="11"/>
        <rFont val="Calibri"/>
        <family val="2"/>
      </rPr>
      <t>Back to RTS and certificate done
Stay with May Block due to BOM lock</t>
    </r>
    <phoneticPr fontId="430" type="noConversion"/>
  </si>
  <si>
    <t>Back to RTS and certificate done</t>
    <phoneticPr fontId="430" type="noConversion"/>
  </si>
  <si>
    <t>India(COO:China) RFID SKU cert. is on hold by WPC.</t>
    <phoneticPr fontId="38" type="noConversion"/>
  </si>
  <si>
    <t>Alfor</t>
    <phoneticPr fontId="38" type="noConversion"/>
  </si>
  <si>
    <t>Vietnam MEPS turn Done.</t>
    <phoneticPr fontId="38" type="noConversion"/>
  </si>
  <si>
    <t>Done</t>
    <phoneticPr fontId="38" type="noConversion"/>
  </si>
  <si>
    <t>Renee</t>
    <phoneticPr fontId="38" type="noConversion"/>
  </si>
  <si>
    <t>GS and South Africa_NRCS are done</t>
    <phoneticPr fontId="38" type="noConversion"/>
  </si>
  <si>
    <t>South Africa (NRCS)</t>
    <phoneticPr fontId="28" type="noConversion"/>
  </si>
  <si>
    <t>NRCS</t>
    <phoneticPr fontId="38" type="noConversion"/>
  </si>
  <si>
    <t>Done</t>
    <phoneticPr fontId="28" type="noConversion"/>
  </si>
  <si>
    <t>Done</t>
    <phoneticPr fontId="28" type="noConversion"/>
  </si>
  <si>
    <r>
      <t xml:space="preserve">Sample ready on 2020/11/16 + 19wks
</t>
    </r>
    <r>
      <rPr>
        <sz val="11"/>
        <rFont val="Calibri"/>
        <family val="2"/>
      </rPr>
      <t>Back to RTS and certificate done</t>
    </r>
    <r>
      <rPr>
        <strike/>
        <sz val="11"/>
        <rFont val="Calibri"/>
        <family val="2"/>
      </rPr>
      <t xml:space="preserve">
</t>
    </r>
    <r>
      <rPr>
        <sz val="11"/>
        <rFont val="Calibri"/>
        <family val="2"/>
      </rPr>
      <t>Stay with May Block due to BOM lock</t>
    </r>
    <phoneticPr fontId="38" type="noConversion"/>
  </si>
  <si>
    <r>
      <t>Yes (</t>
    </r>
    <r>
      <rPr>
        <b/>
        <strike/>
        <sz val="11"/>
        <rFont val="Calibri"/>
        <family val="2"/>
      </rPr>
      <t>Label impact</t>
    </r>
    <r>
      <rPr>
        <strike/>
        <sz val="11"/>
        <rFont val="Calibri"/>
        <family val="2"/>
      </rPr>
      <t>, over Label turn A date 2021/2/26, cannot meet RTS. Expect label update in April or May Block.)</t>
    </r>
    <phoneticPr fontId="430" type="noConversion"/>
  </si>
  <si>
    <r>
      <t xml:space="preserve">Wait for FCC grant on 3/30 + 10wks
</t>
    </r>
    <r>
      <rPr>
        <sz val="11"/>
        <rFont val="Calibri"/>
        <family val="2"/>
      </rPr>
      <t>Back to RTS and certificate done</t>
    </r>
    <phoneticPr fontId="430" type="noConversion"/>
  </si>
  <si>
    <r>
      <t xml:space="preserve">CE EMC ready (2020/12/14)+ 19wks
</t>
    </r>
    <r>
      <rPr>
        <sz val="11"/>
        <rFont val="Calibri"/>
        <family val="2"/>
      </rPr>
      <t>Back to RTS and certificate done</t>
    </r>
    <phoneticPr fontId="430" type="noConversion"/>
  </si>
  <si>
    <t>RF Reg cert. done: Jordan RFID+WLAN, Cambodia Taiwan (RFID)</t>
    <phoneticPr fontId="38" type="noConversion"/>
  </si>
  <si>
    <t>TCO Gen8</t>
  </si>
  <si>
    <t>Alyssa</t>
  </si>
  <si>
    <t>TCO Gen8 done</t>
  </si>
  <si>
    <t>Done</t>
    <phoneticPr fontId="38" type="noConversion"/>
  </si>
  <si>
    <t>Done</t>
    <phoneticPr fontId="38" type="noConversion"/>
  </si>
  <si>
    <t>Renee</t>
    <phoneticPr fontId="38" type="noConversion"/>
  </si>
  <si>
    <t>Uzbekistan</t>
    <phoneticPr fontId="28" type="noConversion"/>
  </si>
  <si>
    <t>US/Canada and Uzbekistan certificates are done</t>
    <phoneticPr fontId="38" type="noConversion"/>
  </si>
  <si>
    <t>Done</t>
    <phoneticPr fontId="28" type="noConversion"/>
  </si>
  <si>
    <t>Zimbabwe (RFID) Done</t>
    <phoneticPr fontId="38" type="noConversion"/>
  </si>
  <si>
    <t>RF Reg cert. done: Dominican Republic (RFID), Malaysia, Argentina,South Africa (RFID)</t>
    <phoneticPr fontId="38" type="noConversion"/>
  </si>
  <si>
    <t>RF Reg cert. done: Nicaragua (RFID), Moldova (RFID)</t>
    <phoneticPr fontId="38" type="noConversion"/>
  </si>
  <si>
    <r>
      <t xml:space="preserve">CE DOC ready (2021/2/8) + 8wks
</t>
    </r>
    <r>
      <rPr>
        <sz val="11"/>
        <rFont val="Calibri"/>
        <family val="2"/>
      </rPr>
      <t>Back to RTS and certificate done</t>
    </r>
    <phoneticPr fontId="430" type="noConversion"/>
  </si>
  <si>
    <r>
      <t xml:space="preserve">CE EMC ready (2020/12/14)+ 10.5wks
</t>
    </r>
    <r>
      <rPr>
        <sz val="11"/>
        <rFont val="Calibri"/>
        <family val="2"/>
      </rPr>
      <t>Back to RTS and certificate done</t>
    </r>
    <phoneticPr fontId="430" type="noConversion"/>
  </si>
  <si>
    <t>Upload UL NoA first and still wait for UL CoC (system outage)</t>
    <phoneticPr fontId="28" type="noConversion"/>
  </si>
  <si>
    <t>Armenia/Belarus/Kazakhstan/Russian/Kyrgyzstan</t>
    <phoneticPr fontId="38" type="noConversion"/>
  </si>
  <si>
    <t>update RTS/RTO to 4/19</t>
    <phoneticPr fontId="38" type="noConversion"/>
  </si>
  <si>
    <t>Monica H.</t>
    <phoneticPr fontId="38" type="noConversion"/>
  </si>
  <si>
    <r>
      <t xml:space="preserve">CE EMC ready (2020/12/14)+ 16wks
</t>
    </r>
    <r>
      <rPr>
        <sz val="11"/>
        <rFont val="Calibri"/>
        <family val="2"/>
      </rPr>
      <t>Back to RTS and certificate done</t>
    </r>
    <phoneticPr fontId="430" type="noConversion"/>
  </si>
  <si>
    <t>RF Reg cert. done: Saudi Arabia (CITC)</t>
    <phoneticPr fontId="38" type="noConversion"/>
  </si>
  <si>
    <t>RF Reg cert. done: Ecuador</t>
    <phoneticPr fontId="38" type="noConversion"/>
  </si>
  <si>
    <t>RF Reg cert. done: Saint Lucia (RFID)</t>
    <phoneticPr fontId="38" type="noConversion"/>
  </si>
  <si>
    <t>Guyana (RFID)</t>
    <phoneticPr fontId="430" type="noConversion"/>
  </si>
  <si>
    <t>Wait for FCC grant on 3/30 + 24wks</t>
    <phoneticPr fontId="430" type="noConversion"/>
  </si>
  <si>
    <t>RFID</t>
    <phoneticPr fontId="38" type="noConversion"/>
  </si>
  <si>
    <t>N/A (no label requirement)</t>
    <phoneticPr fontId="430" type="noConversion"/>
  </si>
  <si>
    <t>RF Reg cert. done: Guyana (RFID)
Chinal NAL will be postpone to 4/19
Jordon will be postpone to 4/30</t>
    <phoneticPr fontId="38" type="noConversion"/>
  </si>
  <si>
    <t>Done</t>
    <phoneticPr fontId="28" type="noConversion"/>
  </si>
  <si>
    <t>Done</t>
    <phoneticPr fontId="28" type="noConversion"/>
  </si>
  <si>
    <t>Done</t>
    <phoneticPr fontId="28" type="noConversion"/>
  </si>
  <si>
    <t>Renee</t>
    <phoneticPr fontId="38" type="noConversion"/>
  </si>
  <si>
    <t>EAC is done and back to RTS scope</t>
    <phoneticPr fontId="38" type="noConversion"/>
  </si>
  <si>
    <t>Back to RTS and certificate done</t>
    <phoneticPr fontId="430" type="noConversion"/>
  </si>
  <si>
    <t>Saudi Arabia</t>
    <phoneticPr fontId="430" type="noConversion"/>
  </si>
  <si>
    <t>Host_WWAN</t>
    <phoneticPr fontId="430" type="noConversion"/>
  </si>
  <si>
    <t>Yes (e-label)</t>
    <phoneticPr fontId="430" type="noConversion"/>
  </si>
  <si>
    <t>China NAL cert. done</t>
    <phoneticPr fontId="38" type="noConversion"/>
  </si>
  <si>
    <t>China (WWAN)</t>
    <phoneticPr fontId="430" type="noConversion"/>
  </si>
  <si>
    <t>NAL</t>
    <phoneticPr fontId="430" type="noConversion"/>
  </si>
  <si>
    <t>Back to RTS and certificate done</t>
    <phoneticPr fontId="430" type="noConversion"/>
  </si>
  <si>
    <r>
      <t xml:space="preserve">2021/3/5+ 6wks
</t>
    </r>
    <r>
      <rPr>
        <sz val="11"/>
        <rFont val="Calibri"/>
        <family val="2"/>
      </rPr>
      <t>Back to RTS and certificate done</t>
    </r>
    <phoneticPr fontId="430" type="noConversion"/>
  </si>
  <si>
    <t>CE EMC ready (2020/12/14)+ 15wks</t>
    <phoneticPr fontId="430" type="noConversion"/>
  </si>
  <si>
    <t>34th ESPL/ 32th GPL</t>
    <phoneticPr fontId="28" type="noConversion"/>
  </si>
  <si>
    <t>Done</t>
    <phoneticPr fontId="38" type="noConversion"/>
  </si>
  <si>
    <t>Done</t>
    <phoneticPr fontId="28" type="noConversion"/>
  </si>
  <si>
    <t>Monica H.</t>
    <phoneticPr fontId="38" type="noConversion"/>
  </si>
  <si>
    <r>
      <t>Sample ready on 2020/11/30 + 16.6wks
China Holiday:2/11~2/17</t>
    </r>
    <r>
      <rPr>
        <b/>
        <sz val="11"/>
        <color rgb="FF0000FF"/>
        <rFont val="Calibri"/>
        <family val="2"/>
      </rPr>
      <t/>
    </r>
    <phoneticPr fontId="430" type="noConversion"/>
  </si>
  <si>
    <t>Alfor Liao</t>
    <phoneticPr fontId="38" type="noConversion"/>
  </si>
  <si>
    <t>Updated 34th ESPL CECP/ 32th GPL CEC schedule and status</t>
    <phoneticPr fontId="38" type="noConversion"/>
  </si>
  <si>
    <t>Renee</t>
    <phoneticPr fontId="38" type="noConversion"/>
  </si>
  <si>
    <t>Ukraine is done</t>
    <phoneticPr fontId="38" type="noConversion"/>
  </si>
  <si>
    <t>For China purchase case</t>
    <phoneticPr fontId="38" type="noConversion"/>
  </si>
  <si>
    <t>NOM-208/NOM-221</t>
    <phoneticPr fontId="28" type="noConversion"/>
  </si>
  <si>
    <t>Ukraine</t>
    <phoneticPr fontId="430" type="noConversion"/>
  </si>
  <si>
    <t>Consider New RFID
Impacted by CE EMC of DVT 2 contingency plan.</t>
    <phoneticPr fontId="430" type="noConversion"/>
  </si>
  <si>
    <t>Host</t>
    <phoneticPr fontId="38" type="noConversion"/>
  </si>
  <si>
    <t>No (can be ready first, set restriction until certification ready)</t>
    <phoneticPr fontId="430" type="noConversion"/>
  </si>
  <si>
    <t xml:space="preserve">Alfor </t>
    <phoneticPr fontId="38" type="noConversion"/>
  </si>
  <si>
    <t>China CEC status and RDOC turn Done</t>
    <phoneticPr fontId="38" type="noConversion"/>
  </si>
  <si>
    <t>Carnoustie</t>
    <phoneticPr fontId="38" type="noConversion"/>
  </si>
  <si>
    <t>RF</t>
    <phoneticPr fontId="38" type="noConversion"/>
  </si>
  <si>
    <t>Brazil (system)</t>
    <phoneticPr fontId="430" type="noConversion"/>
  </si>
  <si>
    <t>ANATEL</t>
    <phoneticPr fontId="38" type="noConversion"/>
  </si>
  <si>
    <t>Sample ready on 2020/11/30 + 22wks</t>
    <phoneticPr fontId="430" type="noConversion"/>
  </si>
  <si>
    <t>Host</t>
    <phoneticPr fontId="38" type="noConversion"/>
  </si>
  <si>
    <t>Yes</t>
    <phoneticPr fontId="430" type="noConversion"/>
  </si>
  <si>
    <t>Monica H.</t>
    <phoneticPr fontId="38" type="noConversion"/>
  </si>
  <si>
    <t>Mexico (system): update ETA to 7/16</t>
    <phoneticPr fontId="38" type="noConversion"/>
  </si>
  <si>
    <t>Brazil: cert done by 5/11
Jordan: update ETA 5/21</t>
    <phoneticPr fontId="38" type="noConversion"/>
  </si>
  <si>
    <t>Jordan target date maybe postpone to 5/14</t>
    <phoneticPr fontId="38" type="noConversion"/>
  </si>
  <si>
    <t>Jordan: comfirm the marketing name of certificate
Brazil: ETA will be updated to 5/17</t>
    <phoneticPr fontId="38" type="noConversion"/>
  </si>
  <si>
    <t>Done</t>
    <phoneticPr fontId="38" type="noConversion"/>
  </si>
  <si>
    <t>2021/5/20 done</t>
    <phoneticPr fontId="430" type="noConversion"/>
  </si>
  <si>
    <r>
      <t>Jordan: update ETA 5/31 (</t>
    </r>
    <r>
      <rPr>
        <sz val="11"/>
        <rFont val="細明體"/>
        <family val="3"/>
        <charset val="136"/>
      </rPr>
      <t>因本周剛結束齋戒月開始審閱</t>
    </r>
    <r>
      <rPr>
        <sz val="11"/>
        <rFont val="Calibri"/>
        <family val="2"/>
      </rPr>
      <t>,</t>
    </r>
    <r>
      <rPr>
        <sz val="11"/>
        <rFont val="細明體"/>
        <family val="3"/>
        <charset val="136"/>
      </rPr>
      <t>故延後取證日</t>
    </r>
    <r>
      <rPr>
        <sz val="11"/>
        <rFont val="Calibri"/>
        <family val="2"/>
      </rPr>
      <t>)</t>
    </r>
    <phoneticPr fontId="38" type="noConversion"/>
  </si>
  <si>
    <t>Jordan: cert done</t>
    <phoneticPr fontId="38" type="noConversion"/>
  </si>
  <si>
    <t>Antenna Cycle</t>
    <phoneticPr fontId="413" type="noConversion"/>
  </si>
  <si>
    <r>
      <rPr>
        <u/>
        <sz val="10"/>
        <rFont val="Calibri"/>
        <family val="2"/>
      </rPr>
      <t>WLAN/BT</t>
    </r>
    <r>
      <rPr>
        <sz val="10"/>
        <rFont val="Calibri"/>
        <family val="2"/>
      </rPr>
      <t xml:space="preserve">
1. AX201D2W
</t>
    </r>
    <r>
      <rPr>
        <u/>
        <sz val="10"/>
        <rFont val="Calibri"/>
        <family val="2"/>
      </rPr>
      <t>RFID:</t>
    </r>
    <r>
      <rPr>
        <sz val="10"/>
        <rFont val="Calibri"/>
        <family val="2"/>
      </rPr>
      <t xml:space="preserve"> DWRFID2002
</t>
    </r>
    <r>
      <rPr>
        <u/>
        <sz val="10"/>
        <rFont val="Calibri"/>
        <family val="2"/>
      </rPr>
      <t>WWAN:</t>
    </r>
    <r>
      <rPr>
        <sz val="10"/>
        <rFont val="Calibri"/>
        <family val="2"/>
      </rPr>
      <t xml:space="preserve"> T77W968 (DW5821e, CAT16, Darwin 1.0)(FCC ID:MCLT77W968-D10/IC ID:2878D-T77W968)</t>
    </r>
    <phoneticPr fontId="38" type="noConversion"/>
  </si>
  <si>
    <t>Jan. 2021</t>
    <phoneticPr fontId="377" type="noConversion"/>
  </si>
  <si>
    <t>2021/3/1~2021/4/21</t>
    <phoneticPr fontId="377" type="noConversion"/>
  </si>
  <si>
    <t>CE DOC</t>
    <phoneticPr fontId="377" type="noConversion"/>
  </si>
  <si>
    <t>proto</t>
    <phoneticPr fontId="377" type="noConversion"/>
  </si>
  <si>
    <t>proto-keypad</t>
    <phoneticPr fontId="377" type="noConversion"/>
  </si>
  <si>
    <t>NRE</t>
    <phoneticPr fontId="377" type="noConversion"/>
  </si>
  <si>
    <t>Actual $</t>
    <phoneticPr fontId="377" type="noConversion"/>
  </si>
  <si>
    <t>81EABH15.G01
(DC33002HP1L)</t>
    <phoneticPr fontId="377" type="noConversion"/>
  </si>
  <si>
    <t xml:space="preserve">01/06,13 wait for test
12/29 wait for test, would be tested by 8-Jan.
12/16,23 wait for test
12/09 sample in transit
12/03 function check  
12/02 got sample 
waiting for sample  </t>
    <phoneticPr fontId="413" type="noConversion"/>
  </si>
  <si>
    <t>收到報告結案</t>
    <phoneticPr fontId="377" type="noConversion"/>
  </si>
  <si>
    <t>12/23,29, 1/6,13, 20, 27, 2/3,24, 3/4 under review
12/15 under submit  
12/14 report confirmed ok  
12/09 test done, wait for report
12/02 wait for test
11/19-function check ok ,transfer sample to local lab.</t>
    <phoneticPr fontId="413" type="noConversion"/>
  </si>
  <si>
    <r>
      <rPr>
        <sz val="11"/>
        <rFont val="Calibri"/>
        <family val="2"/>
      </rPr>
      <t>02/03 application in process
01/26 application submitted
wait for CE DOC</t>
    </r>
    <r>
      <rPr>
        <sz val="11"/>
        <color rgb="FF0000FF"/>
        <rFont val="Calibri"/>
        <family val="2"/>
      </rPr>
      <t xml:space="preserve">
push to lab pull in DOC whether in 2days prevent PRTS
1.</t>
    </r>
    <r>
      <rPr>
        <sz val="11"/>
        <color rgb="FF0000FF"/>
        <rFont val="細明體"/>
        <family val="3"/>
        <charset val="136"/>
      </rPr>
      <t>拿到報告立馬送</t>
    </r>
    <r>
      <rPr>
        <sz val="11"/>
        <color rgb="FF0000FF"/>
        <rFont val="Calibri"/>
        <family val="2"/>
      </rPr>
      <t>doc
2.</t>
    </r>
    <r>
      <rPr>
        <sz val="11"/>
        <color rgb="FF0000FF"/>
        <rFont val="細明體"/>
        <family val="3"/>
        <charset val="136"/>
      </rPr>
      <t>問</t>
    </r>
    <r>
      <rPr>
        <sz val="11"/>
        <color rgb="FF0000FF"/>
        <rFont val="Calibri"/>
        <family val="2"/>
      </rPr>
      <t>lab</t>
    </r>
    <r>
      <rPr>
        <sz val="11"/>
        <color rgb="FF0000FF"/>
        <rFont val="細明體"/>
        <family val="3"/>
        <charset val="136"/>
      </rPr>
      <t>是否可以先送仁寶</t>
    </r>
    <r>
      <rPr>
        <sz val="11"/>
        <color rgb="FF0000FF"/>
        <rFont val="Calibri"/>
        <family val="2"/>
      </rPr>
      <t>doc</t>
    </r>
    <r>
      <rPr>
        <sz val="11"/>
        <color rgb="FF0000FF"/>
        <rFont val="細明體"/>
        <family val="3"/>
        <charset val="136"/>
      </rPr>
      <t>再補件</t>
    </r>
    <phoneticPr fontId="377" type="noConversion"/>
  </si>
  <si>
    <t xml:space="preserve">4/21 waiting for scan file
04/07, 14 under authority review
03/31 got the DELL signed letter to issued report, schedule maybe  postpone
03/23 test finished, report typing (require DELL signed letter to issued report )
03/10 SSD sent out, local agent will update OS after SSD received
03/03 waiting for solution ,schedule maybe  postpone
02/17,24 in test
02/03 wait for solve issue
01/13,20,27 in test
12/29, 1/6 in test ,under debug fail issue  
12/23 wait for test
12/16 wait for doc
12/09 sample in transit
12/02 prepare for sample delivery
China Holiday:2/11~2/17
Booking Intel TW lab for WAPI pre-test with Intel FAE Frank.(refer to Augusta MLK's mail)
8/31: Inquire Intel about booking lab for  WAPI pre-test.
9/3: Intel suggest to wait till TGL PV is ready for test. Suggest to test it after ww42 timeframe.
9/10: Booking Intel TW lab for WAPI pre-test on 10/26 after 2 pm. contact Intel_Yang, Frank Fc </t>
    <phoneticPr fontId="377" type="noConversion"/>
  </si>
  <si>
    <t>MMN-WWAN</t>
    <phoneticPr fontId="413" type="noConversion"/>
  </si>
  <si>
    <t>T77W968+AX201</t>
    <phoneticPr fontId="411" type="noConversion"/>
  </si>
  <si>
    <t xml:space="preserve">4/21 waiting for scan file
04/07, 14 under authority review
03/31 got the DELL signed letter to issued report, schedule maybe  postpone
03/23 test finished, report typing (require DELL signed letter to issued report )
03/10 SSD sent out, local agent will update OS after SSD received
03/03 waiting for solution ,schedule maybe  postpone
02/17,24 in test
02/03 wait for solve issue
01/13,20,27 in test
12/29 in test ,under debug fail issue  
12/23 wait for test
12/16 wait for doc
12/09 sample in transit
12/02 prepare for sample delivery
China Holiday:2/11~2/17
Booking Intel TW lab for WAPI pre-test with Intel FAE Frank.(refer to Augusta MLK's mail)
8/31: Inquire Intel about booking lab for  WAPI pre-test.
9/3: Intel suggest to wait till TGL PV is ready for test. Suggest to test it after ww42 timeframe.
9/10: Booking Intel TW lab for WAPI pre-test on 10/26 after 2 pm. contact Intel_Yang, Frank Fc </t>
    <phoneticPr fontId="377" type="noConversion"/>
  </si>
  <si>
    <r>
      <t xml:space="preserve">03/03,10, 17, 23 under review
02/24 got comment on photos, wait for additional pics
02/03,17 in process
01/26 application submitted
pendint Module FCC grant for (DWRFID2002)
</t>
    </r>
    <r>
      <rPr>
        <strike/>
        <sz val="11"/>
        <rFont val="Calibri"/>
        <family val="2"/>
      </rPr>
      <t>spec</t>
    </r>
    <r>
      <rPr>
        <sz val="11"/>
        <rFont val="Calibri"/>
        <family val="2"/>
      </rPr>
      <t>,Wait for the local lab to confirm that the photos meet the requirements,</t>
    </r>
    <r>
      <rPr>
        <sz val="11"/>
        <color rgb="FFFF0000"/>
        <rFont val="Calibri"/>
        <family val="2"/>
      </rPr>
      <t>TAC Letter</t>
    </r>
    <phoneticPr fontId="413" type="noConversion"/>
  </si>
  <si>
    <t>SDPPI (Taiwan)</t>
    <phoneticPr fontId="38" type="noConversion"/>
  </si>
  <si>
    <t>XXXXX/SDPPI/2020
5100</t>
    <phoneticPr fontId="411" type="noConversion"/>
  </si>
  <si>
    <t>Jordan</t>
    <phoneticPr fontId="411" type="noConversion"/>
  </si>
  <si>
    <t>NOM-208/221</t>
    <phoneticPr fontId="377" type="noConversion"/>
  </si>
  <si>
    <t>IFETEL</t>
    <phoneticPr fontId="413" type="noConversion"/>
  </si>
  <si>
    <t>Morocco</t>
    <phoneticPr fontId="377" type="noConversion"/>
  </si>
  <si>
    <r>
      <rPr>
        <sz val="11"/>
        <rFont val="Calibri"/>
        <family val="2"/>
      </rPr>
      <t xml:space="preserve">02/03,17 in process
01/26 application submitted
wait for CE DOC
</t>
    </r>
    <r>
      <rPr>
        <sz val="11"/>
        <rFont val="細明體"/>
        <family val="3"/>
        <charset val="136"/>
      </rPr>
      <t>最快</t>
    </r>
    <r>
      <rPr>
        <sz val="11"/>
        <rFont val="Calibri"/>
        <family val="2"/>
      </rPr>
      <t>3~3.5</t>
    </r>
    <r>
      <rPr>
        <sz val="11"/>
        <rFont val="細明體"/>
        <family val="3"/>
        <charset val="136"/>
      </rPr>
      <t>週取證，先抓</t>
    </r>
    <r>
      <rPr>
        <sz val="11"/>
        <rFont val="Calibri"/>
        <family val="2"/>
      </rPr>
      <t>4</t>
    </r>
    <r>
      <rPr>
        <sz val="11"/>
        <rFont val="細明體"/>
        <family val="3"/>
        <charset val="136"/>
      </rPr>
      <t>週</t>
    </r>
    <r>
      <rPr>
        <sz val="11"/>
        <color rgb="FFFFFF00"/>
        <rFont val="Calibri"/>
        <family val="2"/>
      </rPr>
      <t xml:space="preserve">
</t>
    </r>
    <r>
      <rPr>
        <sz val="11"/>
        <color theme="8" tint="-0.249977111117893"/>
        <rFont val="Calibri"/>
        <family val="2"/>
      </rPr>
      <t>Label impact</t>
    </r>
    <phoneticPr fontId="377" type="noConversion"/>
  </si>
  <si>
    <t>(WW)
N°D’AGRÉMENT MR00027198ANRT2021 (27/01/2021)</t>
    <phoneticPr fontId="38" type="noConversion"/>
  </si>
  <si>
    <t xml:space="preserve">Nigeria </t>
    <phoneticPr fontId="413" type="noConversion"/>
  </si>
  <si>
    <t>NCC (Latitude 9510)</t>
    <phoneticPr fontId="413" type="noConversion"/>
  </si>
  <si>
    <t>MMN</t>
    <phoneticPr fontId="413" type="noConversion"/>
  </si>
  <si>
    <t>Peru</t>
    <phoneticPr fontId="377" type="noConversion"/>
  </si>
  <si>
    <t>02/03,17 in process
01/26 application submitted
wait for TAC letter
pending: CE DOC, spec
wait for EMC report
LT might be changed
The outbreak of Covid- 19 are badly delaying the process
Draft status of bulletin. Still waiting for Dell approval
9/16:
1. ADT reply L/T is 5~6wks and provide Checking list.
2. Still waiting for ADT deal contract price with Dell.</t>
    <phoneticPr fontId="377" type="noConversion"/>
  </si>
  <si>
    <t>AX201</t>
    <phoneticPr fontId="411" type="noConversion"/>
  </si>
  <si>
    <r>
      <t>02/03,17 in process
01/26 application submitted
pending</t>
    </r>
    <r>
      <rPr>
        <strike/>
        <sz val="11"/>
        <rFont val="Calibri"/>
        <family val="2"/>
      </rPr>
      <t xml:space="preserve"> CB cert, CB reprot, EMC report,</t>
    </r>
    <r>
      <rPr>
        <sz val="11"/>
        <rFont val="Calibri"/>
        <family val="2"/>
      </rPr>
      <t xml:space="preserve"> CE DOC, sign document, </t>
    </r>
    <r>
      <rPr>
        <strike/>
        <sz val="11"/>
        <rFont val="Calibri"/>
        <family val="2"/>
      </rPr>
      <t>SAR report</t>
    </r>
    <phoneticPr fontId="377" type="noConversion"/>
  </si>
  <si>
    <t>RMN+MMN</t>
    <phoneticPr fontId="377" type="noConversion"/>
  </si>
  <si>
    <t>AX201+RFID+T77W968</t>
    <phoneticPr fontId="411" type="noConversion"/>
  </si>
  <si>
    <t>CITC</t>
    <phoneticPr fontId="377" type="noConversion"/>
  </si>
  <si>
    <t>Thailand</t>
    <phoneticPr fontId="377" type="noConversion"/>
  </si>
  <si>
    <t>(IDV) NBTC: B38050-21-0591</t>
    <phoneticPr fontId="38" type="noConversion"/>
  </si>
  <si>
    <r>
      <t xml:space="preserve">1/26 final reports
</t>
    </r>
    <r>
      <rPr>
        <sz val="11"/>
        <color rgb="FFFF0000"/>
        <rFont val="Calibri"/>
        <family val="2"/>
      </rPr>
      <t xml:space="preserve">12/23,29, 1/6,13,20 waiting sample for </t>
    </r>
    <r>
      <rPr>
        <sz val="11"/>
        <color rgb="FFFF0000"/>
        <rFont val="細明體"/>
        <family val="3"/>
        <charset val="136"/>
      </rPr>
      <t>極限電壓測試</t>
    </r>
    <r>
      <rPr>
        <sz val="11"/>
        <color rgb="FFFF0000"/>
        <rFont val="Calibri"/>
        <family val="2"/>
      </rPr>
      <t>, wait for safety BSMI report</t>
    </r>
    <r>
      <rPr>
        <sz val="11"/>
        <color rgb="FFFF0000"/>
        <rFont val="細明體"/>
        <family val="3"/>
        <charset val="136"/>
      </rPr>
      <t xml:space="preserve">
</t>
    </r>
    <r>
      <rPr>
        <sz val="11"/>
        <rFont val="Calibri"/>
        <family val="2"/>
      </rPr>
      <t xml:space="preserve">12/10,16 under testing   
12/04 arrange test 
12/03 function check ok
12/02 got sample  </t>
    </r>
    <phoneticPr fontId="377" type="noConversion"/>
  </si>
  <si>
    <t>Zambia</t>
    <phoneticPr fontId="413" type="noConversion"/>
  </si>
  <si>
    <t>EU</t>
    <phoneticPr fontId="413" type="noConversion"/>
  </si>
  <si>
    <t>1. EN300330
2. EN301489 -1/-3
3. EN60950
4. EN62311
DoC</t>
    <phoneticPr fontId="413" type="noConversion"/>
  </si>
  <si>
    <r>
      <t>12/08 preparing repors
12/07 finished test 
11/26, 12/3 under testing  -12/11</t>
    </r>
    <r>
      <rPr>
        <sz val="11"/>
        <rFont val="細明體"/>
        <family val="3"/>
        <charset val="136"/>
      </rPr>
      <t>給</t>
    </r>
    <r>
      <rPr>
        <sz val="11"/>
        <rFont val="Calibri"/>
        <family val="2"/>
      </rPr>
      <t xml:space="preserve">report
11/18-function check ok  
11/16-got sample  </t>
    </r>
    <phoneticPr fontId="413" type="noConversion"/>
  </si>
  <si>
    <t>RFID: DWRFID2002</t>
    <phoneticPr fontId="377" type="noConversion"/>
  </si>
  <si>
    <t>Australia</t>
    <phoneticPr fontId="413" type="noConversion"/>
  </si>
  <si>
    <t>AS/NZS 4268:2017
MPE</t>
    <phoneticPr fontId="413" type="noConversion"/>
  </si>
  <si>
    <r>
      <t>refer ce  -12/11</t>
    </r>
    <r>
      <rPr>
        <sz val="11"/>
        <rFont val="細明體"/>
        <family val="3"/>
        <charset val="136"/>
      </rPr>
      <t>給</t>
    </r>
    <r>
      <rPr>
        <sz val="11"/>
        <rFont val="Calibri"/>
        <family val="2"/>
      </rPr>
      <t>report</t>
    </r>
    <phoneticPr fontId="413" type="noConversion"/>
  </si>
  <si>
    <t>US</t>
    <phoneticPr fontId="413" type="noConversion"/>
  </si>
  <si>
    <t xml:space="preserve">12/22 got FCC VOC
12/15 under submit   
12/14 final reports  
11/26, 12/3,10 under testing
11/18-function check ok  
11/16-got sample  </t>
    <phoneticPr fontId="413" type="noConversion"/>
  </si>
  <si>
    <t>IC RSS 210+New ID</t>
    <phoneticPr fontId="413" type="noConversion"/>
  </si>
  <si>
    <r>
      <t>12/22 got cert
refer US
Holidays :</t>
    </r>
    <r>
      <rPr>
        <sz val="11"/>
        <color rgb="FFFF0000"/>
        <rFont val="Calibri"/>
        <family val="2"/>
      </rPr>
      <t>11/26~11/27, 12/25, 12/31~1/1</t>
    </r>
    <phoneticPr fontId="413" type="noConversion"/>
  </si>
  <si>
    <t>Contains IC: 1514B-DWRFID2002</t>
    <phoneticPr fontId="413" type="noConversion"/>
  </si>
  <si>
    <t>Japan</t>
    <phoneticPr fontId="413" type="noConversion"/>
  </si>
  <si>
    <t xml:space="preserve">12/18 final repor
12/16 provide draft report 
11/26, 12/3,10 under testing   
11/18-function check ok  </t>
    <phoneticPr fontId="413" type="noConversion"/>
  </si>
  <si>
    <t>12/23 wait for EMC to issue final report
12/15 provide draft reports
12/02 wait for test
11/26-sample in local lab,waiting for testing  
11/18-function check ok ,transfer sample to local lab</t>
    <phoneticPr fontId="413" type="noConversion"/>
  </si>
  <si>
    <t>Taiwan</t>
    <phoneticPr fontId="413" type="noConversion"/>
  </si>
  <si>
    <t>NCC LP0002+Cert
(9*adatper)</t>
    <phoneticPr fontId="413" type="noConversion"/>
  </si>
  <si>
    <r>
      <t>12/22 got 1 st comment
12/18 udner submit 
12/18 got NCC copy letter and under submit NCC
12/15 informed final report 
12/10 finshed test 
11/26, 12/3-under testing   
11/18-function check ok  
12/18</t>
    </r>
    <r>
      <rPr>
        <sz val="11"/>
        <color theme="1"/>
        <rFont val="細明體"/>
        <family val="3"/>
        <charset val="136"/>
      </rPr>
      <t>前要送件才能取今年證書</t>
    </r>
    <phoneticPr fontId="413" type="noConversion"/>
  </si>
  <si>
    <t>CCAI20Y20040T0</t>
    <phoneticPr fontId="413" type="noConversion"/>
  </si>
  <si>
    <t>Actual $</t>
    <phoneticPr fontId="413" type="noConversion"/>
  </si>
  <si>
    <t>12/23,29, 1/6 in process
12/17 application submitted
LT might be changed
The outbreak of Covid- 19 are badly delaying the process</t>
    <phoneticPr fontId="413" type="noConversion"/>
  </si>
  <si>
    <t>12/23,29, 1/6 in process
12/17 application submitted</t>
    <phoneticPr fontId="413" type="noConversion"/>
  </si>
  <si>
    <t>02/03 in slow process
01/27 per phone call last Friday with DTZ, parts of the technical reviewers and accountants are currently in quarantine, so the certification process has been delayed. We requested them to proceed our application with priority once they are back to the office, however, the ETA is still gonna be postponed til 3/2.
1/26 parts of the technical reviewers and accountants are currently in quarantine, so the certification process has been delayed, however, the ETA is still gonna be postponed til 3/2. Thanks for your understanding
12/23,29, 1/6,13,20 in process
12/17 application submitted</t>
    <phoneticPr fontId="377" type="noConversion"/>
  </si>
  <si>
    <t>Wait FCC grant 3/25</t>
    <phoneticPr fontId="413" type="noConversion"/>
  </si>
  <si>
    <t>12/23,29, 1/6,13 in process
12/17 application submitted</t>
    <phoneticPr fontId="377" type="noConversion"/>
  </si>
  <si>
    <t>12/23,29 in process
12/17 application submitted</t>
    <phoneticPr fontId="377" type="noConversion"/>
  </si>
  <si>
    <t>12/21 got cert</t>
    <phoneticPr fontId="377" type="noConversion"/>
  </si>
  <si>
    <t>12/23,29, 1/6,13,20,27,2/3,17,24 in process
12/17 application submitted
LT might be changed
The outbreak of Covid- 19 are badly delaying the process</t>
    <phoneticPr fontId="413" type="noConversion"/>
  </si>
  <si>
    <t>12/23 in process
12/17 application submitted</t>
    <phoneticPr fontId="377" type="noConversion"/>
  </si>
  <si>
    <t>12/23,29, 1/6,13,20,27 in process
12/17 application submitted</t>
    <phoneticPr fontId="377" type="noConversion"/>
  </si>
  <si>
    <t>12/23,29, 1/6 in process
12/17 application submitted</t>
    <phoneticPr fontId="377" type="noConversion"/>
  </si>
  <si>
    <t>NCA APPROVED: SR0-1M-7E4-280</t>
    <phoneticPr fontId="413" type="noConversion"/>
  </si>
  <si>
    <t>12/23,29, 1/6,13,20,27,2/3,17,24 in process
12/17 application submitted</t>
    <phoneticPr fontId="377" type="noConversion"/>
  </si>
  <si>
    <t>01/27,2/3 in slow process
1/21 in process ,Because COVID-19 and  some changes on portal (technical issues) all submitted applications are going to take 4-5 more weeks to get the approval.
12/23,29, 1/6,13 in process
12/17 application submitted
LT might be changed
The outbreak of Covid- 19 are badly delaying the process</t>
    <phoneticPr fontId="413" type="noConversion"/>
  </si>
  <si>
    <t>55-06739</t>
    <phoneticPr fontId="377" type="noConversion"/>
  </si>
  <si>
    <t>SMA</t>
    <phoneticPr fontId="413" type="noConversion"/>
  </si>
  <si>
    <t>Kuwait</t>
    <phoneticPr fontId="413" type="noConversion"/>
  </si>
  <si>
    <t>12/23,29, 1/6,13,20 in process
12/17 application submitted</t>
    <phoneticPr fontId="377" type="noConversion"/>
  </si>
  <si>
    <t xml:space="preserve">Lao, People'S Democratic Republic </t>
    <phoneticPr fontId="413" type="noConversion"/>
  </si>
  <si>
    <t>MACRA</t>
    <phoneticPr fontId="413" type="noConversion"/>
  </si>
  <si>
    <t xml:space="preserve">MCMC </t>
    <phoneticPr fontId="413" type="noConversion"/>
  </si>
  <si>
    <t>IFT ID: RCPDEDW21-0495</t>
    <phoneticPr fontId="413" type="noConversion"/>
  </si>
  <si>
    <t>Moldova</t>
    <phoneticPr fontId="413" type="noConversion"/>
  </si>
  <si>
    <t>02/17,24,3/3,10 in process
02/03  waiting signed documents  
12/23,29, 1/6,13,20,27 in process
12/22 submitted to Moldova authority
12/17 application submitted</t>
    <phoneticPr fontId="377" type="noConversion"/>
  </si>
  <si>
    <t>TELCOR</t>
    <phoneticPr fontId="413" type="noConversion"/>
  </si>
  <si>
    <t>12/23,29, 1/6,13,20,27,2/3 in process
12/17 application submitted</t>
    <phoneticPr fontId="377" type="noConversion"/>
  </si>
  <si>
    <t>TRA REGISTERED No: ER92929/20
DEALER No: 0032863/10</t>
    <phoneticPr fontId="413" type="noConversion"/>
  </si>
  <si>
    <t>02/17,24, 3/3,10 in  procss
02/03 checking if authority resume to work
1/13 lockdown from 2021/1/03-2021/1/31, target date change from 3/8 to 4/6
12/23,29, 1/6 in process
12/17 application submitted</t>
    <phoneticPr fontId="377" type="noConversion"/>
  </si>
  <si>
    <t>AX201D2W</t>
    <phoneticPr fontId="457" type="noConversion"/>
  </si>
  <si>
    <t>DWRFID2002</t>
    <phoneticPr fontId="457" type="noConversion"/>
  </si>
  <si>
    <t>Receive final BA letter from PM Ted.</t>
    <phoneticPr fontId="377" type="noConversion"/>
  </si>
  <si>
    <t>Update RF schedule on the Carnoustie 13 schedule_X07: pull in RFD 1 week from 3/12’21 to 3/5’21.</t>
    <phoneticPr fontId="377" type="noConversion"/>
  </si>
  <si>
    <t>TRA/TA-R/5917/18</t>
    <phoneticPr fontId="457" type="noConversion"/>
  </si>
  <si>
    <t>Use P Sensor</t>
    <phoneticPr fontId="377" type="noConversion"/>
  </si>
  <si>
    <r>
      <t>DVT1 Proto checking
1. USH/B (CV3 chip):
RD Ivan-
Security function</t>
    </r>
    <r>
      <rPr>
        <sz val="10"/>
        <color rgb="FF0000FF"/>
        <rFont val="細明體"/>
        <family val="3"/>
        <charset val="136"/>
      </rPr>
      <t>基本上就是綁著</t>
    </r>
    <r>
      <rPr>
        <sz val="10"/>
        <color rgb="FF0000FF"/>
        <rFont val="Calibri"/>
        <family val="2"/>
      </rPr>
      <t>Broadcom</t>
    </r>
    <r>
      <rPr>
        <sz val="10"/>
        <color rgb="FF0000FF"/>
        <rFont val="細明體"/>
        <family val="3"/>
        <charset val="136"/>
      </rPr>
      <t>的</t>
    </r>
    <r>
      <rPr>
        <sz val="10"/>
        <color rgb="FF0000FF"/>
        <rFont val="Calibri"/>
        <family val="2"/>
      </rPr>
      <t>CV3 chip</t>
    </r>
    <r>
      <rPr>
        <sz val="10"/>
        <color rgb="FF0000FF"/>
        <rFont val="細明體"/>
        <family val="3"/>
        <charset val="136"/>
      </rPr>
      <t>也就是</t>
    </r>
    <r>
      <rPr>
        <sz val="10"/>
        <color rgb="FF0000FF"/>
        <rFont val="Calibri"/>
        <family val="2"/>
      </rPr>
      <t>USH</t>
    </r>
    <r>
      <rPr>
        <sz val="10"/>
        <color rgb="FF0000FF"/>
        <rFont val="細明體"/>
        <family val="3"/>
        <charset val="136"/>
      </rPr>
      <t>小板，
所以</t>
    </r>
    <r>
      <rPr>
        <sz val="10"/>
        <color rgb="FF0000FF"/>
        <rFont val="Calibri"/>
        <family val="2"/>
      </rPr>
      <t>Non-Security Sku</t>
    </r>
    <r>
      <rPr>
        <sz val="10"/>
        <color rgb="FF0000FF"/>
        <rFont val="細明體"/>
        <family val="3"/>
        <charset val="136"/>
      </rPr>
      <t>沒有</t>
    </r>
    <r>
      <rPr>
        <sz val="10"/>
        <color rgb="FF0000FF"/>
        <rFont val="Calibri"/>
        <family val="2"/>
      </rPr>
      <t>USH</t>
    </r>
    <r>
      <rPr>
        <sz val="10"/>
        <color rgb="FF0000FF"/>
        <rFont val="細明體"/>
        <family val="3"/>
        <charset val="136"/>
      </rPr>
      <t xml:space="preserve">是正常的。
</t>
    </r>
    <r>
      <rPr>
        <sz val="10"/>
        <color rgb="FF0000FF"/>
        <rFont val="Calibri"/>
        <family val="2"/>
      </rPr>
      <t>USH</t>
    </r>
    <r>
      <rPr>
        <sz val="10"/>
        <color rgb="FF0000FF"/>
        <rFont val="細明體"/>
        <family val="3"/>
        <charset val="136"/>
      </rPr>
      <t>小板跟</t>
    </r>
    <r>
      <rPr>
        <sz val="10"/>
        <color rgb="FF0000FF"/>
        <rFont val="Calibri"/>
        <family val="2"/>
      </rPr>
      <t>NFC</t>
    </r>
    <r>
      <rPr>
        <sz val="10"/>
        <color rgb="FF0000FF"/>
        <rFont val="細明體"/>
        <family val="3"/>
        <charset val="136"/>
      </rPr>
      <t>有關係，如果妳有要做相關認證的話建議還是要</t>
    </r>
    <r>
      <rPr>
        <sz val="10"/>
        <color rgb="FF0000FF"/>
        <rFont val="Calibri"/>
        <family val="2"/>
      </rPr>
      <t>book</t>
    </r>
    <r>
      <rPr>
        <sz val="10"/>
        <color rgb="FF0000FF"/>
        <rFont val="細明體"/>
        <family val="3"/>
        <charset val="136"/>
      </rPr>
      <t>有</t>
    </r>
    <r>
      <rPr>
        <sz val="10"/>
        <color rgb="FF0000FF"/>
        <rFont val="Calibri"/>
        <family val="2"/>
      </rPr>
      <t>USH</t>
    </r>
    <r>
      <rPr>
        <sz val="10"/>
        <color rgb="FF0000FF"/>
        <rFont val="細明體"/>
        <family val="3"/>
        <charset val="136"/>
      </rPr>
      <t>的</t>
    </r>
    <r>
      <rPr>
        <sz val="10"/>
        <color rgb="FF0000FF"/>
        <rFont val="Calibri"/>
        <family val="2"/>
      </rPr>
      <t>sku</t>
    </r>
    <r>
      <rPr>
        <sz val="10"/>
        <color rgb="FF0000FF"/>
        <rFont val="細明體"/>
        <family val="3"/>
        <charset val="136"/>
      </rPr>
      <t>喔，
因為</t>
    </r>
    <r>
      <rPr>
        <sz val="10"/>
        <color rgb="FF0000FF"/>
        <rFont val="Calibri"/>
        <family val="2"/>
      </rPr>
      <t>"</t>
    </r>
    <r>
      <rPr>
        <sz val="10"/>
        <color rgb="FF0000FF"/>
        <rFont val="細明體"/>
        <family val="3"/>
        <charset val="136"/>
      </rPr>
      <t>機殼外觀也有分薄的跟厚的，厚的才有空間裝得下</t>
    </r>
    <r>
      <rPr>
        <sz val="10"/>
        <color rgb="FF0000FF"/>
        <rFont val="Calibri"/>
        <family val="2"/>
      </rPr>
      <t>USH</t>
    </r>
    <r>
      <rPr>
        <sz val="10"/>
        <color rgb="FF0000FF"/>
        <rFont val="細明體"/>
        <family val="3"/>
        <charset val="136"/>
      </rPr>
      <t xml:space="preserve">小板。
</t>
    </r>
    <r>
      <rPr>
        <sz val="10"/>
        <color rgb="FF0000FF"/>
        <rFont val="Calibri"/>
        <family val="2"/>
      </rPr>
      <t xml:space="preserve">2. On board WLAN Antenna: N/A
--&gt;Waiting for Compal PJE response.
</t>
    </r>
    <phoneticPr fontId="377" type="noConversion"/>
  </si>
  <si>
    <t>AIO Label: RF Label will have updated version that add Argentina/Mexico/Morocco.--&gt; Need discuss and aligne with Dell Marketing team and CT.</t>
    <phoneticPr fontId="377" type="noConversion"/>
  </si>
  <si>
    <t>Inform ID Aven to add MCMC Logo to country label of label location.</t>
    <phoneticPr fontId="377" type="noConversion"/>
  </si>
  <si>
    <t>1. Proposal to revise the MMN to "Latitude 7320 Detachable"--&gt;Waiting for MKT team confirm it.
2. Tablet will require to conduct Limb SAR--&gt; Check with Lab how to conduct France Limb SAR</t>
    <phoneticPr fontId="377" type="noConversion"/>
  </si>
  <si>
    <t>WWAN module certification of T77W968:
FCC ID: MCLT77W968-D10
Saudi Arabia ID: TA 2018-937 (E-Label New request)</t>
    <phoneticPr fontId="377" type="noConversion"/>
  </si>
  <si>
    <t>Inform PM Booking DVT1.1 Non-Security Sku: 3units / Security Sku: 3units
*DVT1.0+DVT1.2 Total units:
Non-Security Sku: 62units / Security Sku: 43units</t>
    <phoneticPr fontId="377" type="noConversion"/>
  </si>
  <si>
    <t>LRF &amp; DRF by COB 8/27--&gt;8/26 updated</t>
    <phoneticPr fontId="377" type="noConversion"/>
  </si>
  <si>
    <t>Pen design changed from Wacom AES 2.0 to AES 1.0 that inform PM SWAP to AES1.0 Pen.
DVT1.1 AES1.0 ETA: 2020/10/27</t>
    <phoneticPr fontId="377" type="noConversion"/>
  </si>
  <si>
    <r>
      <t xml:space="preserve">SAR fail to 16~17, </t>
    </r>
    <r>
      <rPr>
        <sz val="10"/>
        <rFont val="細明體"/>
        <family val="3"/>
        <charset val="136"/>
      </rPr>
      <t>預計</t>
    </r>
    <r>
      <rPr>
        <sz val="10"/>
        <rFont val="Calibri"/>
        <family val="2"/>
      </rPr>
      <t xml:space="preserve">11/9 </t>
    </r>
    <r>
      <rPr>
        <sz val="10"/>
        <rFont val="細明體"/>
        <family val="3"/>
        <charset val="136"/>
      </rPr>
      <t>再確認狀況</t>
    </r>
    <phoneticPr fontId="377" type="noConversion"/>
  </si>
  <si>
    <t>Reschedule, since EMC report will delay, lead to SDOC complete lately, 11/16 change to 12/14, and will cause PRTS and label impact</t>
    <phoneticPr fontId="377" type="noConversion"/>
  </si>
  <si>
    <r>
      <t>Carnoustie PRTS</t>
    </r>
    <r>
      <rPr>
        <sz val="10"/>
        <rFont val="細明體"/>
        <family val="3"/>
        <charset val="136"/>
      </rPr>
      <t>的國家</t>
    </r>
    <r>
      <rPr>
        <sz val="10"/>
        <rFont val="Calibri"/>
        <family val="2"/>
      </rPr>
      <t>(</t>
    </r>
    <r>
      <rPr>
        <sz val="10"/>
        <rFont val="細明體"/>
        <family val="3"/>
        <charset val="136"/>
      </rPr>
      <t>亞塞拜然、約旦</t>
    </r>
    <r>
      <rPr>
        <sz val="10"/>
        <rFont val="Calibri"/>
        <family val="2"/>
      </rPr>
      <t>)</t>
    </r>
    <r>
      <rPr>
        <sz val="10"/>
        <rFont val="細明體"/>
        <family val="3"/>
        <charset val="136"/>
      </rPr>
      <t>需要</t>
    </r>
    <r>
      <rPr>
        <sz val="10"/>
        <rFont val="Calibri"/>
        <family val="2"/>
      </rPr>
      <t>DELL</t>
    </r>
    <r>
      <rPr>
        <sz val="10"/>
        <rFont val="細明體"/>
        <family val="3"/>
        <charset val="136"/>
      </rPr>
      <t>支援</t>
    </r>
    <r>
      <rPr>
        <sz val="10"/>
        <rFont val="Calibri"/>
        <family val="2"/>
      </rPr>
      <t>CE DOC</t>
    </r>
    <r>
      <rPr>
        <sz val="10"/>
        <rFont val="細明體"/>
        <family val="3"/>
        <charset val="136"/>
      </rPr>
      <t>提前簽核，並於</t>
    </r>
    <r>
      <rPr>
        <sz val="10"/>
        <rFont val="Calibri"/>
        <family val="2"/>
      </rPr>
      <t>2/2</t>
    </r>
    <r>
      <rPr>
        <sz val="10"/>
        <rFont val="細明體"/>
        <family val="3"/>
        <charset val="136"/>
      </rPr>
      <t>前送審，才不會導致</t>
    </r>
    <r>
      <rPr>
        <sz val="10"/>
        <rFont val="Calibri"/>
        <family val="2"/>
      </rPr>
      <t>PRTS</t>
    </r>
    <phoneticPr fontId="377" type="noConversion"/>
  </si>
  <si>
    <t>Lebanon lead time chage to 2021/9/11</t>
    <phoneticPr fontId="377" type="noConversion"/>
  </si>
  <si>
    <t>Venezuela(RFID) done</t>
    <phoneticPr fontId="377" type="noConversion"/>
  </si>
  <si>
    <t>WLAN AX201D2W ant filing submitted</t>
    <phoneticPr fontId="377" type="noConversion"/>
  </si>
  <si>
    <t>Barbados (RFID) done
Vietnam (RFID) done</t>
    <phoneticPr fontId="377" type="noConversion"/>
  </si>
  <si>
    <t>Armenia (RFID) done
Ghana (RFID) done</t>
    <phoneticPr fontId="377" type="noConversion"/>
  </si>
  <si>
    <t>Cambodia: TBD, authority change procedure of certification, LT can not be defined
Guyana: new regulation/process will be announced, LT can not be defined
Lebanon: COVID-19 outbreak, Lockdown from 2021/1/08~2021/02/01
Zimbabwe: COVID-19 outbreak, lockdown from 2021/1/03-2021/1/31</t>
    <phoneticPr fontId="377" type="noConversion"/>
  </si>
  <si>
    <t>Korea SAR report done
Korea USIM report done
Malaysia (RFID) cert done
Papua New Guinea (RFID) cert done
Paraguay  (RFID) cert done
Dominica  (RFID) cert done
Grenada (RFID) cert done</t>
    <phoneticPr fontId="377" type="noConversion"/>
  </si>
  <si>
    <r>
      <rPr>
        <sz val="10"/>
        <rFont val="細明體"/>
        <family val="3"/>
        <charset val="136"/>
      </rPr>
      <t>阿魯巴</t>
    </r>
    <r>
      <rPr>
        <sz val="10"/>
        <rFont val="Calibri"/>
        <family val="2"/>
      </rPr>
      <t xml:space="preserve"> Aruba
I’m writing this email to inform you that per phone call last Friday with DTZ, parts of the technical reviewers and accountants are currently in quarantine, so the certification process has been delayed. 
We requested them to proceed our application with priority once they are back to the office, however, the ETA is still gonna be postponed til 3/2. Thanks for your understanding
Eswatini:
Eswatini</t>
    </r>
    <r>
      <rPr>
        <sz val="10"/>
        <rFont val="細明體"/>
        <family val="3"/>
        <charset val="136"/>
      </rPr>
      <t>預估取證日由</t>
    </r>
    <r>
      <rPr>
        <sz val="10"/>
        <rFont val="Calibri"/>
        <family val="2"/>
      </rPr>
      <t xml:space="preserve"> 2/08 </t>
    </r>
    <r>
      <rPr>
        <sz val="10"/>
        <rFont val="細明體"/>
        <family val="3"/>
        <charset val="136"/>
      </rPr>
      <t>延至</t>
    </r>
    <r>
      <rPr>
        <sz val="10"/>
        <rFont val="Calibri"/>
        <family val="2"/>
      </rPr>
      <t xml:space="preserve"> 3/1</t>
    </r>
    <r>
      <rPr>
        <sz val="10"/>
        <rFont val="細明體"/>
        <family val="3"/>
        <charset val="136"/>
      </rPr>
      <t xml:space="preserve">。
</t>
    </r>
    <r>
      <rPr>
        <sz val="10"/>
        <rFont val="Calibri"/>
        <family val="2"/>
      </rPr>
      <t xml:space="preserve">Eswatini </t>
    </r>
    <r>
      <rPr>
        <sz val="10"/>
        <rFont val="細明體"/>
        <family val="3"/>
        <charset val="136"/>
      </rPr>
      <t>因為疫情升溫，官方已經被通知接下來兩週在家上班，因此，發證時間會受影響。
預計將會延遲</t>
    </r>
    <r>
      <rPr>
        <sz val="10"/>
        <rFont val="Calibri"/>
        <family val="2"/>
      </rPr>
      <t xml:space="preserve"> 3 </t>
    </r>
    <r>
      <rPr>
        <sz val="10"/>
        <rFont val="細明體"/>
        <family val="3"/>
        <charset val="136"/>
      </rPr>
      <t>週發證，因此，預估</t>
    </r>
    <r>
      <rPr>
        <sz val="10"/>
        <rFont val="Calibri"/>
        <family val="2"/>
      </rPr>
      <t xml:space="preserve"> 3/1</t>
    </r>
    <r>
      <rPr>
        <sz val="10"/>
        <rFont val="細明體"/>
        <family val="3"/>
        <charset val="136"/>
      </rPr>
      <t>才能取證。
請見</t>
    </r>
    <r>
      <rPr>
        <sz val="10"/>
        <rFont val="Calibri"/>
        <family val="2"/>
      </rPr>
      <t xml:space="preserve"> agent </t>
    </r>
    <r>
      <rPr>
        <sz val="10"/>
        <rFont val="細明體"/>
        <family val="3"/>
        <charset val="136"/>
      </rPr>
      <t xml:space="preserve">回覆如下：
</t>
    </r>
    <r>
      <rPr>
        <sz val="10"/>
        <rFont val="Calibri"/>
        <family val="2"/>
      </rPr>
      <t>Regarding Eswatini (Swaziland), there has been a high surge of COVID cases there, something that has prompted 
the regulator to work from home for the next 3  weeks and this will have an impact on deadlines. 
We expect a delay for three weeks. The new target date is March 1st.
I follow closely this project, I will keep you updated</t>
    </r>
    <r>
      <rPr>
        <sz val="10"/>
        <rFont val="細明體"/>
        <family val="3"/>
        <charset val="136"/>
      </rPr>
      <t xml:space="preserve">
</t>
    </r>
    <phoneticPr fontId="377" type="noConversion"/>
  </si>
  <si>
    <t>China SRRC (WLAN) done
Canada Cert. done
Cote D'ivoire (RFID) done</t>
    <phoneticPr fontId="377" type="noConversion"/>
  </si>
  <si>
    <t xml:space="preserve">Malawi: The application are in process but due to Covid they are working from home and this has delayed to meet the deadline on time . The new ETA is likely to be postponed til 3/3. Thanks for your understanding. </t>
    <phoneticPr fontId="377" type="noConversion"/>
  </si>
  <si>
    <t>Thailand done
Senegal (RFID) done</t>
    <phoneticPr fontId="377" type="noConversion"/>
  </si>
  <si>
    <t>FCC Grant done
FCC (RFID) Cert done</t>
    <phoneticPr fontId="377" type="noConversion"/>
  </si>
  <si>
    <t>Bolivia (RFID) done
Haiti (RFID) done</t>
    <phoneticPr fontId="377" type="noConversion"/>
  </si>
  <si>
    <t>Nigeria done</t>
    <phoneticPr fontId="377" type="noConversion"/>
  </si>
  <si>
    <t>Mexico (RFID) done</t>
    <phoneticPr fontId="377" type="noConversion"/>
  </si>
  <si>
    <t>Zimbabwe (RFID) Done</t>
    <phoneticPr fontId="377" type="noConversion"/>
  </si>
  <si>
    <t>Saudi Arabia (System) Done</t>
    <phoneticPr fontId="377" type="noConversion"/>
  </si>
  <si>
    <t>Saint Lucia (RFID) Done</t>
    <phoneticPr fontId="377" type="noConversion"/>
  </si>
  <si>
    <t>Guyana (RFID) Done
Chinal NAL will be postpone to 4/19
Jordan will be postpone to 4/30</t>
    <phoneticPr fontId="377" type="noConversion"/>
  </si>
  <si>
    <t>Brazil: cert. done by 5/11
Jordan: update ETA 5/21</t>
    <phoneticPr fontId="377" type="noConversion"/>
  </si>
  <si>
    <r>
      <t>Jordan: update ETA 5/31 (</t>
    </r>
    <r>
      <rPr>
        <sz val="10"/>
        <rFont val="細明體"/>
        <family val="3"/>
        <charset val="136"/>
      </rPr>
      <t>因本周剛結束齋戒月開始審閱</t>
    </r>
    <r>
      <rPr>
        <sz val="10"/>
        <rFont val="Calibri"/>
        <family val="2"/>
      </rPr>
      <t>,</t>
    </r>
    <r>
      <rPr>
        <sz val="10"/>
        <rFont val="細明體"/>
        <family val="3"/>
        <charset val="136"/>
      </rPr>
      <t>故延後取證日</t>
    </r>
    <r>
      <rPr>
        <sz val="10"/>
        <rFont val="Calibri"/>
        <family val="2"/>
      </rPr>
      <t>)</t>
    </r>
    <phoneticPr fontId="377" type="noConversion"/>
  </si>
  <si>
    <t>Antenna Filing</t>
    <phoneticPr fontId="413" type="noConversion"/>
  </si>
  <si>
    <t>NCC Photo Filing (after RTO)</t>
    <phoneticPr fontId="413" type="noConversion"/>
  </si>
  <si>
    <t>AX210_FCC/CE report ready</t>
    <phoneticPr fontId="411" type="noConversion"/>
  </si>
  <si>
    <t>12/4~2021/2/5</t>
    <phoneticPr fontId="411" type="noConversion"/>
  </si>
  <si>
    <t>DVT1.0 Sample ETA</t>
    <phoneticPr fontId="377" type="noConversion"/>
  </si>
  <si>
    <t>Module</t>
    <phoneticPr fontId="413" type="noConversion"/>
  </si>
  <si>
    <t>Actual Submitted Date</t>
    <phoneticPr fontId="413" type="noConversion"/>
  </si>
  <si>
    <t>AX210_JP/KR/China</t>
    <phoneticPr fontId="411" type="noConversion"/>
  </si>
  <si>
    <t>RF module</t>
    <phoneticPr fontId="411" type="noConversion"/>
  </si>
  <si>
    <t>AX201D2W</t>
    <phoneticPr fontId="413" type="noConversion"/>
  </si>
  <si>
    <t>1/4~2/8</t>
    <phoneticPr fontId="377" type="noConversion"/>
  </si>
  <si>
    <t>AX210_Malaysia</t>
    <phoneticPr fontId="411" type="noConversion"/>
  </si>
  <si>
    <t>2/25~4/8</t>
    <phoneticPr fontId="411" type="noConversion"/>
  </si>
  <si>
    <t>Lee. IvanSH</t>
    <phoneticPr fontId="411" type="noConversion"/>
  </si>
  <si>
    <t>MMN-WLAN</t>
    <phoneticPr fontId="377" type="noConversion"/>
  </si>
  <si>
    <t>DVT1.0 Regulatory Sample for WLAN (+6wks)</t>
    <phoneticPr fontId="38" type="noConversion"/>
  </si>
  <si>
    <t>BSMI Report/Cert</t>
    <phoneticPr fontId="411" type="noConversion"/>
  </si>
  <si>
    <t>RTS Date</t>
    <phoneticPr fontId="377" type="noConversion"/>
  </si>
  <si>
    <t xml:space="preserve">T77W968 </t>
    <phoneticPr fontId="377" type="noConversion"/>
  </si>
  <si>
    <t>Jan. 2021</t>
    <phoneticPr fontId="377" type="noConversion"/>
  </si>
  <si>
    <t>MMN-WWAN</t>
    <phoneticPr fontId="38" type="noConversion"/>
  </si>
  <si>
    <t>Latitude 7320-01 Detachable</t>
    <phoneticPr fontId="411" type="noConversion"/>
  </si>
  <si>
    <t>DVT1.0 Regulatory Sample for WWAN (+8wks)</t>
    <phoneticPr fontId="38" type="noConversion"/>
  </si>
  <si>
    <t>A Rev Driver</t>
    <phoneticPr fontId="38" type="noConversion"/>
  </si>
  <si>
    <t>DVT1.1 Sample ETA</t>
    <phoneticPr fontId="377" type="noConversion"/>
  </si>
  <si>
    <t xml:space="preserve">DVT1.1 Regulatory Sample  (+6wks) </t>
    <phoneticPr fontId="377" type="noConversion"/>
  </si>
  <si>
    <t>Target Date</t>
    <phoneticPr fontId="377" type="noConversion"/>
  </si>
  <si>
    <t>Reg. Model Name</t>
    <phoneticPr fontId="413" type="noConversion"/>
  </si>
  <si>
    <t>Label
impact</t>
    <phoneticPr fontId="377" type="noConversion"/>
  </si>
  <si>
    <t>proto</t>
    <phoneticPr fontId="377" type="noConversion"/>
  </si>
  <si>
    <t>proto-keypad</t>
    <phoneticPr fontId="377" type="noConversion"/>
  </si>
  <si>
    <t>NRE</t>
    <phoneticPr fontId="377" type="noConversion"/>
  </si>
  <si>
    <t>Actual $</t>
    <phoneticPr fontId="377" type="noConversion"/>
  </si>
  <si>
    <t>EU</t>
    <phoneticPr fontId="377" type="noConversion"/>
  </si>
  <si>
    <t>AX201</t>
    <phoneticPr fontId="38" type="noConversion"/>
  </si>
  <si>
    <t xml:space="preserve">12/29 provided draft report
12/23 finished test ,preparing report  11/26, 12/3,10,16 under testing 
11/24 got power spec ,under testing  </t>
    <phoneticPr fontId="377" type="noConversion"/>
  </si>
  <si>
    <t>RMN</t>
    <phoneticPr fontId="413" type="noConversion"/>
  </si>
  <si>
    <t>V (2021/5/6)</t>
    <phoneticPr fontId="377" type="noConversion"/>
  </si>
  <si>
    <t>T77W968</t>
    <phoneticPr fontId="38" type="noConversion"/>
  </si>
  <si>
    <t xml:space="preserve">12/23,29, 1/6,13 under testing  
12/18 got WNC antenna report ,under testing    
12/07,16 under testing ,waiting antenna reports  
12/04 got sample ,function check 
waiting for sample </t>
    <phoneticPr fontId="413" type="noConversion"/>
  </si>
  <si>
    <t>HongBo</t>
    <phoneticPr fontId="377" type="noConversion"/>
  </si>
  <si>
    <t>260-24334
(DC33002GR0L)</t>
    <phoneticPr fontId="377" type="noConversion"/>
  </si>
  <si>
    <t>260-24335
(DC33002GR1L)</t>
    <phoneticPr fontId="377" type="noConversion"/>
  </si>
  <si>
    <t>same as CE</t>
    <phoneticPr fontId="413" type="noConversion"/>
  </si>
  <si>
    <t>V (2021/5/6)</t>
    <phoneticPr fontId="377" type="noConversion"/>
  </si>
  <si>
    <t>use CE</t>
    <phoneticPr fontId="377" type="noConversion"/>
  </si>
  <si>
    <t>81ELAW15.G18
(DC33002HP2L)</t>
    <phoneticPr fontId="377" type="noConversion"/>
  </si>
  <si>
    <t>81ELAW15.G19
(DC33002HP3L)</t>
    <phoneticPr fontId="377" type="noConversion"/>
  </si>
  <si>
    <t>T77W968</t>
    <phoneticPr fontId="38" type="noConversion"/>
  </si>
  <si>
    <t>WLAN_only</t>
    <phoneticPr fontId="377" type="noConversion"/>
  </si>
  <si>
    <t>260-24336
(DC33002GR2L)</t>
    <phoneticPr fontId="377" type="noConversion"/>
  </si>
  <si>
    <r>
      <t xml:space="preserve">SAR+Testing
</t>
    </r>
    <r>
      <rPr>
        <sz val="11"/>
        <color theme="7" tint="-0.249977111117893"/>
        <rFont val="Calibri"/>
        <family val="2"/>
      </rPr>
      <t>1/1</t>
    </r>
    <r>
      <rPr>
        <sz val="11"/>
        <color theme="7" tint="-0.249977111117893"/>
        <rFont val="細明體"/>
        <family val="3"/>
        <charset val="136"/>
      </rPr>
      <t>問</t>
    </r>
    <r>
      <rPr>
        <sz val="11"/>
        <color theme="7" tint="-0.249977111117893"/>
        <rFont val="Calibri"/>
        <family val="2"/>
      </rPr>
      <t>Intel</t>
    </r>
    <r>
      <rPr>
        <sz val="11"/>
        <color theme="7" tint="-0.249977111117893"/>
        <rFont val="細明體"/>
        <family val="3"/>
        <charset val="136"/>
      </rPr>
      <t>測試結果</t>
    </r>
    <phoneticPr fontId="38" type="noConversion"/>
  </si>
  <si>
    <t>11/24-Intel Report Date 1/15</t>
    <phoneticPr fontId="413" type="noConversion"/>
  </si>
  <si>
    <t>Voc</t>
    <phoneticPr fontId="38" type="noConversion"/>
  </si>
  <si>
    <t>3/3 grant date change to 2/22 ready</t>
    <phoneticPr fontId="413" type="noConversion"/>
  </si>
  <si>
    <t>81ELAW15.G51
(DC33002HP0L)</t>
    <phoneticPr fontId="377" type="noConversion"/>
  </si>
  <si>
    <t>SAR</t>
    <phoneticPr fontId="38" type="noConversion"/>
  </si>
  <si>
    <t>T77W968</t>
    <phoneticPr fontId="38" type="noConversion"/>
  </si>
  <si>
    <r>
      <t>1/26 final report  
1/20 preparing report    
12/23,29, 1/6,13 under testing  
12/18 got WNC antenna report ,under testing    
12/04,09,16 under testing ,but waiting antenna report
12/03 function check  
12/02 got sample 
waiting for sample ,(</t>
    </r>
    <r>
      <rPr>
        <sz val="11"/>
        <rFont val="細明體"/>
        <family val="3"/>
        <charset val="136"/>
      </rPr>
      <t>需確認</t>
    </r>
    <r>
      <rPr>
        <sz val="11"/>
        <rFont val="Calibri"/>
        <family val="2"/>
      </rPr>
      <t xml:space="preserve">intel </t>
    </r>
    <r>
      <rPr>
        <sz val="11"/>
        <rFont val="細明體"/>
        <family val="3"/>
        <charset val="136"/>
      </rPr>
      <t>報告</t>
    </r>
    <r>
      <rPr>
        <sz val="11"/>
        <rFont val="Calibri"/>
        <family val="2"/>
      </rPr>
      <t xml:space="preserve">ready </t>
    </r>
    <r>
      <rPr>
        <sz val="11"/>
        <rFont val="細明體"/>
        <family val="3"/>
        <charset val="136"/>
      </rPr>
      <t>時間</t>
    </r>
    <r>
      <rPr>
        <sz val="11"/>
        <rFont val="Calibri"/>
        <family val="2"/>
      </rPr>
      <t>)</t>
    </r>
    <phoneticPr fontId="377" type="noConversion"/>
  </si>
  <si>
    <t>260-24337
(DC33002GR3L)</t>
    <phoneticPr fontId="377" type="noConversion"/>
  </si>
  <si>
    <t>Review-Voc</t>
    <phoneticPr fontId="38" type="noConversion"/>
  </si>
  <si>
    <t xml:space="preserve">1/28  in process
1/26 submit documents  </t>
    <phoneticPr fontId="377" type="noConversion"/>
  </si>
  <si>
    <t>KC SAR</t>
    <phoneticPr fontId="413" type="noConversion"/>
  </si>
  <si>
    <t xml:space="preserve">12/18 got WWAN report ,no need WIFI SKU sar reports to submit (because the wifi antenna location is the same with WWAN SKU)
12/02,09,16 wait for test
11/26 transfer sample to local lab  </t>
    <phoneticPr fontId="377" type="noConversion"/>
  </si>
  <si>
    <t>RTN</t>
    <phoneticPr fontId="413" type="noConversion"/>
  </si>
  <si>
    <t>收到報告結案</t>
    <phoneticPr fontId="377" type="noConversion"/>
  </si>
  <si>
    <t xml:space="preserve">1/20 final report , wait for cert
12/23,29, 1/6,13 under testing  
12/18 got WNC antenna report ,under testing    
12/04, 10,16 under testing  ,but waiting antenna report
12/03 function check  
12/02 got sample 
11/30 waiting for sample  </t>
    <phoneticPr fontId="413" type="noConversion"/>
  </si>
  <si>
    <t>(IDV) R: 020-210013
5GHz band (W52,W53): 
Indoor use only
(except communicate to high power radio)</t>
    <phoneticPr fontId="413" type="noConversion"/>
  </si>
  <si>
    <t>use CE</t>
    <phoneticPr fontId="377" type="noConversion"/>
  </si>
  <si>
    <t>use CE</t>
    <phoneticPr fontId="377" type="noConversion"/>
  </si>
  <si>
    <t xml:space="preserve">1/28 under reviewing  
1/20 will be submit on 1/21  </t>
    <phoneticPr fontId="377" type="noConversion"/>
  </si>
  <si>
    <t>proto-keypad</t>
    <phoneticPr fontId="377" type="noConversion"/>
  </si>
  <si>
    <t>Actual $</t>
    <phoneticPr fontId="377" type="noConversion"/>
  </si>
  <si>
    <t>Argentina</t>
    <phoneticPr fontId="413" type="noConversion"/>
  </si>
  <si>
    <t>(IDV) CNC ID: H-25956</t>
    <phoneticPr fontId="377" type="noConversion"/>
  </si>
  <si>
    <t>Azerbaijan</t>
    <phoneticPr fontId="377" type="noConversion"/>
  </si>
  <si>
    <t>V (2021/5/6)</t>
    <phoneticPr fontId="377" type="noConversion"/>
  </si>
  <si>
    <t>Belarus</t>
    <phoneticPr fontId="377" type="noConversion"/>
  </si>
  <si>
    <t xml:space="preserve">DoC
(CIT+PCP+CDT) </t>
    <phoneticPr fontId="413" type="noConversion"/>
  </si>
  <si>
    <t>AX201</t>
    <phoneticPr fontId="377" type="noConversion"/>
  </si>
  <si>
    <t>12/23 wait for final DOC
12/16 wait for DOC
12/09 confirmed OK   
12/08 got draft, wait for confirmation
12/02 under review</t>
    <phoneticPr fontId="413" type="noConversion"/>
  </si>
  <si>
    <t>11/13 drop by Dell</t>
    <phoneticPr fontId="413" type="noConversion"/>
  </si>
  <si>
    <t>RMN</t>
    <phoneticPr fontId="377" type="noConversion"/>
  </si>
  <si>
    <t>(IDV) ANATEL: 01432-20-01643</t>
    <phoneticPr fontId="411" type="noConversion"/>
  </si>
  <si>
    <t>ANATEL Class 1
(CIT+PCP+CEB+CDT)</t>
    <phoneticPr fontId="411" type="noConversion"/>
  </si>
  <si>
    <t>AX201+T77W968
(+RFID)</t>
    <phoneticPr fontId="38" type="noConversion"/>
  </si>
  <si>
    <t xml:space="preserve">5/5 under review, ETA will be updated to 5/17.
4/28 under review, OCD will ask for DELL Brazil help to check with ANATEL on status, not sure if will receive certificate on time
04/07, 14, 21 under ANATEL review
03/31 under  OCD reviewing 
03/23 in test
03/10 wait for pending items, new adapter wait for test
03/03 New adapter of HA60NM200 was under shipment. Other testing is done. Lack Differences between model letter  
02/03,17,24 under testing, wait for sign letters
01/20,27 under testing
01/06,13 wait for test
12/18-1/04 Holiday
12/16 sample arrived
12/09 in transit
12/07 function check finished ,sample transfer to local lab
12/03 function check  
12/02 got sample 
Adapter for 60W
-DVT1 sample
Delta: 12
-DVT2 early sample demand before 10/12
Liteon: 24
Chicony: 24
2020/7/30: Ask additional adapter sample, PJE inform 40W &amp; 65W ok, 60W adapter need checking (ETA: 10/E, EMC recommend use Early sample for Liteon/ Chicony, and hightlight to CT if testing fail)
</t>
    <phoneticPr fontId="377" type="noConversion"/>
  </si>
  <si>
    <t>(IDV) ANATEL: 01431-20-01643</t>
    <phoneticPr fontId="377" type="noConversion"/>
  </si>
  <si>
    <t>V (2021/5/11)</t>
    <phoneticPr fontId="377" type="noConversion"/>
  </si>
  <si>
    <t>Chile</t>
    <phoneticPr fontId="377" type="noConversion"/>
  </si>
  <si>
    <t>SUBTEL</t>
    <phoneticPr fontId="38" type="noConversion"/>
  </si>
  <si>
    <t>AX201</t>
    <phoneticPr fontId="377" type="noConversion"/>
  </si>
  <si>
    <t xml:space="preserve">12/23,29, 1/6 in process
12/16 under submit   
12/14 application submitted
12/9 wait for RFID report (report description)
12/2 got comment on photo, wait for RFID report
No testing required (by submit RF module reports)  </t>
    <phoneticPr fontId="413" type="noConversion"/>
  </si>
  <si>
    <t>China</t>
    <phoneticPr fontId="377" type="noConversion"/>
  </si>
  <si>
    <t>SRRC (WLAN)</t>
    <phoneticPr fontId="377" type="noConversion"/>
  </si>
  <si>
    <t>AX201</t>
    <phoneticPr fontId="411" type="noConversion"/>
  </si>
  <si>
    <r>
      <t>12/23  under submit ,waiting approval, impact target time from 2/12 to 3/5
12/18 wait for signed doc
12/08 application rejected, wait for signed doc
12/02 application submitted
11/19 lack antenna report to preparing signing letter  
11/16-got sample from RD 
(</t>
    </r>
    <r>
      <rPr>
        <sz val="11"/>
        <color rgb="FF000000"/>
        <rFont val="細明體"/>
        <family val="3"/>
        <charset val="136"/>
      </rPr>
      <t>文件</t>
    </r>
    <r>
      <rPr>
        <sz val="11"/>
        <color rgb="FF000000"/>
        <rFont val="Calibri"/>
        <family val="2"/>
      </rPr>
      <t>&amp;</t>
    </r>
    <r>
      <rPr>
        <sz val="11"/>
        <color rgb="FF000000"/>
        <rFont val="細明體"/>
        <family val="3"/>
        <charset val="136"/>
      </rPr>
      <t>寄樣</t>
    </r>
    <r>
      <rPr>
        <sz val="11"/>
        <color rgb="FF000000"/>
        <rFont val="Calibri"/>
        <family val="2"/>
      </rPr>
      <t>)</t>
    </r>
    <phoneticPr fontId="413" type="noConversion"/>
  </si>
  <si>
    <t>MMN-WLAN</t>
    <phoneticPr fontId="413" type="noConversion"/>
  </si>
  <si>
    <t>(COO) 
CMIIT ID: 2021AP0645</t>
    <phoneticPr fontId="413" type="noConversion"/>
  </si>
  <si>
    <r>
      <t>01/13 in test
01/06 wait for test
11/24 -under submit ,waiting for approval  
(</t>
    </r>
    <r>
      <rPr>
        <sz val="11"/>
        <rFont val="細明體"/>
        <family val="3"/>
        <charset val="136"/>
      </rPr>
      <t>受理</t>
    </r>
    <r>
      <rPr>
        <sz val="11"/>
        <rFont val="Calibri"/>
        <family val="2"/>
      </rPr>
      <t>&amp;</t>
    </r>
    <r>
      <rPr>
        <sz val="11"/>
        <rFont val="細明體"/>
        <family val="3"/>
        <charset val="136"/>
      </rPr>
      <t>排測</t>
    </r>
    <r>
      <rPr>
        <sz val="11"/>
        <rFont val="Calibri"/>
        <family val="2"/>
      </rPr>
      <t>)</t>
    </r>
    <phoneticPr fontId="413" type="noConversion"/>
  </si>
  <si>
    <r>
      <t>01/20 report upload and under review
(</t>
    </r>
    <r>
      <rPr>
        <sz val="11"/>
        <rFont val="細明體"/>
        <family val="3"/>
        <charset val="136"/>
      </rPr>
      <t>測試</t>
    </r>
    <r>
      <rPr>
        <sz val="11"/>
        <rFont val="Calibri"/>
        <family val="2"/>
      </rPr>
      <t>)</t>
    </r>
    <phoneticPr fontId="413" type="noConversion"/>
  </si>
  <si>
    <r>
      <t>01/27 under review
(</t>
    </r>
    <r>
      <rPr>
        <sz val="11"/>
        <rFont val="細明體"/>
        <family val="3"/>
        <charset val="136"/>
      </rPr>
      <t>審理</t>
    </r>
    <r>
      <rPr>
        <sz val="11"/>
        <rFont val="Calibri"/>
        <family val="2"/>
      </rPr>
      <t>&amp;</t>
    </r>
    <r>
      <rPr>
        <sz val="11"/>
        <rFont val="細明體"/>
        <family val="3"/>
        <charset val="136"/>
      </rPr>
      <t>取證</t>
    </r>
    <r>
      <rPr>
        <sz val="11"/>
        <rFont val="Calibri"/>
        <family val="2"/>
      </rPr>
      <t>)</t>
    </r>
    <phoneticPr fontId="413" type="noConversion"/>
  </si>
  <si>
    <r>
      <t xml:space="preserve">12/23  under submit ,waiting approval, impact target time from 2/12 to 3/5
12/22 confirmed </t>
    </r>
    <r>
      <rPr>
        <sz val="11"/>
        <color rgb="FF000000"/>
        <rFont val="細明體"/>
        <family val="3"/>
        <charset val="136"/>
      </rPr>
      <t>加工協議</t>
    </r>
    <r>
      <rPr>
        <sz val="11"/>
        <color rgb="FF000000"/>
        <rFont val="Calibri"/>
        <family val="2"/>
      </rPr>
      <t>issue  
12/08 application rejected, wait for signed doc
12/3 got sample ,function check
(</t>
    </r>
    <r>
      <rPr>
        <sz val="11"/>
        <color rgb="FF000000"/>
        <rFont val="細明體"/>
        <family val="3"/>
        <charset val="136"/>
      </rPr>
      <t>文件</t>
    </r>
    <r>
      <rPr>
        <sz val="11"/>
        <color rgb="FF000000"/>
        <rFont val="Calibri"/>
        <family val="2"/>
      </rPr>
      <t>&amp;</t>
    </r>
    <r>
      <rPr>
        <sz val="11"/>
        <color rgb="FF000000"/>
        <rFont val="細明體"/>
        <family val="3"/>
        <charset val="136"/>
      </rPr>
      <t>寄樣</t>
    </r>
    <r>
      <rPr>
        <sz val="11"/>
        <color rgb="FF000000"/>
        <rFont val="Calibri"/>
        <family val="2"/>
      </rPr>
      <t>)</t>
    </r>
    <phoneticPr fontId="413" type="noConversion"/>
  </si>
  <si>
    <t>(COO)
CMIIT ID: 2021CP0465</t>
    <phoneticPr fontId="413" type="noConversion"/>
  </si>
  <si>
    <t>V (2021/5/6)</t>
    <phoneticPr fontId="377" type="noConversion"/>
  </si>
  <si>
    <r>
      <t>01/06,13 in test
12/29 in test
(</t>
    </r>
    <r>
      <rPr>
        <sz val="11"/>
        <rFont val="細明體"/>
        <family val="3"/>
        <charset val="136"/>
      </rPr>
      <t>受理</t>
    </r>
    <r>
      <rPr>
        <sz val="11"/>
        <rFont val="Calibri"/>
        <family val="2"/>
      </rPr>
      <t>&amp;</t>
    </r>
    <r>
      <rPr>
        <sz val="11"/>
        <rFont val="細明體"/>
        <family val="3"/>
        <charset val="136"/>
      </rPr>
      <t>排測</t>
    </r>
    <r>
      <rPr>
        <sz val="11"/>
        <rFont val="Calibri"/>
        <family val="2"/>
      </rPr>
      <t>)</t>
    </r>
    <phoneticPr fontId="413" type="noConversion"/>
  </si>
  <si>
    <r>
      <t>(</t>
    </r>
    <r>
      <rPr>
        <sz val="11"/>
        <rFont val="細明體"/>
        <family val="3"/>
        <charset val="136"/>
      </rPr>
      <t>測試</t>
    </r>
    <r>
      <rPr>
        <sz val="11"/>
        <rFont val="Calibri"/>
        <family val="2"/>
      </rPr>
      <t>)</t>
    </r>
    <phoneticPr fontId="413" type="noConversion"/>
  </si>
  <si>
    <r>
      <t>01/20 got Id, wait for cert
(</t>
    </r>
    <r>
      <rPr>
        <sz val="11"/>
        <rFont val="細明體"/>
        <family val="3"/>
        <charset val="136"/>
      </rPr>
      <t>審理</t>
    </r>
    <r>
      <rPr>
        <sz val="11"/>
        <rFont val="Calibri"/>
        <family val="2"/>
      </rPr>
      <t>&amp;</t>
    </r>
    <r>
      <rPr>
        <sz val="11"/>
        <rFont val="細明體"/>
        <family val="3"/>
        <charset val="136"/>
      </rPr>
      <t>取證</t>
    </r>
    <r>
      <rPr>
        <sz val="11"/>
        <rFont val="Calibri"/>
        <family val="2"/>
      </rPr>
      <t>)</t>
    </r>
    <phoneticPr fontId="413" type="noConversion"/>
  </si>
  <si>
    <t>NAL (CIT)</t>
    <phoneticPr fontId="38" type="noConversion"/>
  </si>
  <si>
    <t>NAL (CTY)</t>
    <phoneticPr fontId="38" type="noConversion"/>
  </si>
  <si>
    <t>T77W968+AX201</t>
    <phoneticPr fontId="411" type="noConversion"/>
  </si>
  <si>
    <t>5/25: Dell MKT- did not need PCP.</t>
    <phoneticPr fontId="377" type="noConversion"/>
  </si>
  <si>
    <t>NAL (CDT)</t>
    <phoneticPr fontId="38" type="noConversion"/>
  </si>
  <si>
    <t>T77W968+AX201</t>
    <phoneticPr fontId="411" type="noConversion"/>
  </si>
  <si>
    <t>V (2021/5/6)</t>
    <phoneticPr fontId="377" type="noConversion"/>
  </si>
  <si>
    <t>ARCOTEL</t>
    <phoneticPr fontId="38" type="noConversion"/>
  </si>
  <si>
    <t>AX201+RFID</t>
    <phoneticPr fontId="411" type="noConversion"/>
  </si>
  <si>
    <t>N/A</t>
    <phoneticPr fontId="38" type="noConversion"/>
  </si>
  <si>
    <t>N/A</t>
    <phoneticPr fontId="38" type="noConversion"/>
  </si>
  <si>
    <t>Indonesia not in tablet CSTL.</t>
    <phoneticPr fontId="38" type="noConversion"/>
  </si>
  <si>
    <t>XXXXX/SDPPI/2020
5100</t>
    <phoneticPr fontId="411" type="noConversion"/>
  </si>
  <si>
    <t>SDPPI (China)</t>
    <phoneticPr fontId="38" type="noConversion"/>
  </si>
  <si>
    <t>Indonesia not in tablet CSTL.</t>
    <phoneticPr fontId="38" type="noConversion"/>
  </si>
  <si>
    <t>Jordan</t>
    <phoneticPr fontId="411" type="noConversion"/>
  </si>
  <si>
    <t>TRC (RTN)</t>
    <phoneticPr fontId="411" type="noConversion"/>
  </si>
  <si>
    <t>AX210+RFID</t>
    <phoneticPr fontId="411" type="noConversion"/>
  </si>
  <si>
    <t xml:space="preserve">03/11 wait for TRC feedback
03/03 got comment for model difference 02/03,17,24 in process
01/26 application submitted
12/10 transfer sample to local lab
CE DOC  </t>
    <phoneticPr fontId="377" type="noConversion"/>
  </si>
  <si>
    <t>TRC (RTN)</t>
    <phoneticPr fontId="411" type="noConversion"/>
  </si>
  <si>
    <t>AX210+RFID+T77W968</t>
    <phoneticPr fontId="411" type="noConversion"/>
  </si>
  <si>
    <r>
      <t>5/26 push cert.
5/19 under authority reivew, update ETA to 5/31
5/12 under authority reivew, update ETA to 5/21
5/5 under authority review, wait for dell check the marketing name-5/6 comfirm OK
4/28 under authority review, target date maybe postpone to 5/14)
4/23 DELL William reply comment 
4/21 wait DELL to reply comment
4/07, 14 under authority review
03/31 got comment (require Declaration letter for WWAN SKU), schedule maybe  postpone-3/31</t>
    </r>
    <r>
      <rPr>
        <sz val="11"/>
        <color rgb="FF000000"/>
        <rFont val="細明體"/>
        <family val="3"/>
        <charset val="136"/>
      </rPr>
      <t>已補件</t>
    </r>
    <r>
      <rPr>
        <sz val="11"/>
        <color rgb="FF000000"/>
        <rFont val="Arial"/>
        <family val="2"/>
      </rPr>
      <t xml:space="preserve">
03/23 sample arrived, </t>
    </r>
    <r>
      <rPr>
        <sz val="11"/>
        <color rgb="FF000000"/>
        <rFont val="細明體"/>
        <family val="3"/>
        <charset val="136"/>
      </rPr>
      <t>先前因標籤問題我們有在提供一台樣品給當地</t>
    </r>
    <r>
      <rPr>
        <sz val="11"/>
        <color rgb="FF000000"/>
        <rFont val="Arial"/>
        <family val="2"/>
      </rPr>
      <t>.</t>
    </r>
    <r>
      <rPr>
        <sz val="11"/>
        <color rgb="FF000000"/>
        <rFont val="細明體"/>
        <family val="3"/>
        <charset val="136"/>
      </rPr>
      <t>目前取證日更新為</t>
    </r>
    <r>
      <rPr>
        <sz val="11"/>
        <color rgb="FF000000"/>
        <rFont val="Arial"/>
        <family val="2"/>
      </rPr>
      <t xml:space="preserve">2021/04/15
03/11, 18 wait for TRC feedback
03/03 got comment for model difference 02/03,17,24 in process
01/26 application submitted
12/10 transfer sample to local lab
CE DOC  </t>
    </r>
    <phoneticPr fontId="377" type="noConversion"/>
  </si>
  <si>
    <t xml:space="preserve">01/13 wait for report
12/23, 1/6 3G connection got problem, ETA will be delayed
12/16 wait for test
12/10 transfer sample to local lab  </t>
    <phoneticPr fontId="377" type="noConversion"/>
  </si>
  <si>
    <t>All modules</t>
    <phoneticPr fontId="377" type="noConversion"/>
  </si>
  <si>
    <r>
      <t xml:space="preserve">02/03,17,24, 3/3 in process
01/27 got signed doc, application will be submitted by tomorrow
01/20 wait for signed doc
12/29 SIRIM lab and office are all closed due to the outbreak of COVID-19 till 2021/1/4
</t>
    </r>
    <r>
      <rPr>
        <sz val="11"/>
        <rFont val="細明體"/>
        <family val="3"/>
        <charset val="136"/>
      </rPr>
      <t>不需要</t>
    </r>
    <r>
      <rPr>
        <sz val="11"/>
        <rFont val="Calibri"/>
        <family val="2"/>
      </rPr>
      <t>LOCAL TEST IPV6
wait for EMC report</t>
    </r>
    <phoneticPr fontId="377" type="noConversion"/>
  </si>
  <si>
    <t>(WW) MCMC Logo</t>
    <phoneticPr fontId="38" type="noConversion"/>
  </si>
  <si>
    <t>Mexico</t>
    <phoneticPr fontId="413" type="noConversion"/>
  </si>
  <si>
    <r>
      <t xml:space="preserve">1/9-sample arrived Mexico airport
1/11-wait for DELL Mexico clearing samples
1/6 ship out sample
</t>
    </r>
    <r>
      <rPr>
        <sz val="11"/>
        <color rgb="FF0070C0"/>
        <rFont val="Calibri"/>
        <family val="2"/>
      </rPr>
      <t>assumption
1. sample no shipping/ clearance delay 
before 1/15
2. test completeion by 2/12</t>
    </r>
    <r>
      <rPr>
        <sz val="11"/>
        <rFont val="Calibri"/>
        <family val="2"/>
      </rPr>
      <t xml:space="preserve">
12/24 wait for Agent reply lead time
local testing, max config, 2units no return</t>
    </r>
    <phoneticPr fontId="377" type="noConversion"/>
  </si>
  <si>
    <t>RMN</t>
    <phoneticPr fontId="377" type="noConversion"/>
  </si>
  <si>
    <t>Mexico</t>
    <phoneticPr fontId="413" type="noConversion"/>
  </si>
  <si>
    <t>(ID on DELL sell website)
IFT ID:</t>
    <phoneticPr fontId="38" type="noConversion"/>
  </si>
  <si>
    <t>02/03,17,24 in process
01/26 application submitted
wait for CE DOC
wait for EMC report</t>
    <phoneticPr fontId="377" type="noConversion"/>
  </si>
  <si>
    <t>MTC
(Ministry of Transportation and Communications)</t>
    <phoneticPr fontId="377" type="noConversion"/>
  </si>
  <si>
    <t>All modules</t>
    <phoneticPr fontId="38" type="noConversion"/>
  </si>
  <si>
    <t>Philippines</t>
    <phoneticPr fontId="377" type="noConversion"/>
  </si>
  <si>
    <t>NTC</t>
    <phoneticPr fontId="377" type="noConversion"/>
  </si>
  <si>
    <t>AX201+RFID</t>
    <phoneticPr fontId="411" type="noConversion"/>
  </si>
  <si>
    <t>AX201+T77W968</t>
    <phoneticPr fontId="411" type="noConversion"/>
  </si>
  <si>
    <t>(IDV) ESD-GEC-2106566</t>
    <phoneticPr fontId="38" type="noConversion"/>
  </si>
  <si>
    <r>
      <t>02/03,17 in process
01/26 application submitted
pending</t>
    </r>
    <r>
      <rPr>
        <strike/>
        <sz val="11"/>
        <rFont val="Calibri"/>
        <family val="2"/>
      </rPr>
      <t xml:space="preserve"> CB cert, CB reprot, EMC report,</t>
    </r>
    <r>
      <rPr>
        <sz val="11"/>
        <rFont val="Calibri"/>
        <family val="2"/>
      </rPr>
      <t xml:space="preserve"> CE DOC, sign document, </t>
    </r>
    <r>
      <rPr>
        <strike/>
        <sz val="11"/>
        <rFont val="Calibri"/>
        <family val="2"/>
      </rPr>
      <t>SAR report</t>
    </r>
    <phoneticPr fontId="377" type="noConversion"/>
  </si>
  <si>
    <t>(IDV) ESD-GEC-2106565</t>
    <phoneticPr fontId="38" type="noConversion"/>
  </si>
  <si>
    <t>AX201+RFID+T77W968</t>
    <phoneticPr fontId="413" type="noConversion"/>
  </si>
  <si>
    <r>
      <t xml:space="preserve">03/11 17, 23 in process  
03/08 got CE DOC /SPEC 
03/04 got CITC account and password. 
3/03 wait for pended items ( CE DOC &amp;SEPC </t>
    </r>
    <r>
      <rPr>
        <sz val="11"/>
        <rFont val="細明體"/>
        <family val="3"/>
        <charset val="136"/>
      </rPr>
      <t>製造商需蓋章</t>
    </r>
    <r>
      <rPr>
        <sz val="11"/>
        <rFont val="Calibri"/>
        <family val="2"/>
      </rPr>
      <t>/</t>
    </r>
    <r>
      <rPr>
        <strike/>
        <sz val="11"/>
        <rFont val="新細明體"/>
        <family val="1"/>
        <charset val="136"/>
      </rPr>
      <t>CITC的帳密</t>
    </r>
    <r>
      <rPr>
        <sz val="11"/>
        <rFont val="Calibri"/>
        <family val="2"/>
      </rPr>
      <t xml:space="preserve">) 
2/25 pending for lack documents  </t>
    </r>
    <phoneticPr fontId="377" type="noConversion"/>
  </si>
  <si>
    <t>E-label</t>
    <phoneticPr fontId="377" type="noConversion"/>
  </si>
  <si>
    <t>AX201</t>
    <phoneticPr fontId="411" type="noConversion"/>
  </si>
  <si>
    <r>
      <rPr>
        <sz val="11"/>
        <rFont val="Calibri"/>
        <family val="2"/>
      </rPr>
      <t>01/26 application submitted
1/20 got System report ,preparing submit   
1/6 SAR report OK, wait for safety report</t>
    </r>
    <r>
      <rPr>
        <sz val="11"/>
        <color rgb="FF0070C0"/>
        <rFont val="Calibri"/>
        <family val="2"/>
      </rPr>
      <t xml:space="preserve">
wait for EMC report</t>
    </r>
    <phoneticPr fontId="377" type="noConversion"/>
  </si>
  <si>
    <t>RMN</t>
    <phoneticPr fontId="377" type="noConversion"/>
  </si>
  <si>
    <t>Class B</t>
    <phoneticPr fontId="38" type="noConversion"/>
  </si>
  <si>
    <r>
      <rPr>
        <sz val="11"/>
        <rFont val="Calibri"/>
        <family val="2"/>
      </rPr>
      <t>01/26 application submitted
1/20 got System report ,preparing submit</t>
    </r>
    <r>
      <rPr>
        <sz val="11"/>
        <color rgb="FF0070C0"/>
        <rFont val="Calibri"/>
        <family val="2"/>
      </rPr>
      <t xml:space="preserve">   
wait for EMC report
Label impact</t>
    </r>
    <phoneticPr fontId="377" type="noConversion"/>
  </si>
  <si>
    <t>Taiwan</t>
    <phoneticPr fontId="377" type="noConversion"/>
  </si>
  <si>
    <t>Conducted power report</t>
    <phoneticPr fontId="377" type="noConversion"/>
  </si>
  <si>
    <t>T77W968</t>
    <phoneticPr fontId="38" type="noConversion"/>
  </si>
  <si>
    <t>02/04 in process  
02/03 in process
01/27 got EMC &amp;Safety  report ,submit to RCB  
BSMI report  
Label impact</t>
    <phoneticPr fontId="377" type="noConversion"/>
  </si>
  <si>
    <t>ZICTA</t>
    <phoneticPr fontId="413" type="noConversion"/>
  </si>
  <si>
    <t>7/27: Bulletin-Zambia own by local distributor.
7/30: Compal ID have removed Zambia label from label plan.</t>
    <phoneticPr fontId="377" type="noConversion"/>
  </si>
  <si>
    <t>(IDV)
ZMB/ZICTA/TA/2020/2/40</t>
    <phoneticPr fontId="413" type="noConversion"/>
  </si>
  <si>
    <t>V (Date)</t>
    <phoneticPr fontId="413" type="noConversion"/>
  </si>
  <si>
    <t>RFID Limited Module Approval</t>
    <phoneticPr fontId="413" type="noConversion"/>
  </si>
  <si>
    <t>proto</t>
    <phoneticPr fontId="377" type="noConversion"/>
  </si>
  <si>
    <t>RFID: DWRFID2002</t>
    <phoneticPr fontId="377" type="noConversion"/>
  </si>
  <si>
    <t>CE</t>
    <phoneticPr fontId="413" type="noConversion"/>
  </si>
  <si>
    <t>RCM with R-NZ</t>
    <phoneticPr fontId="413" type="noConversion"/>
  </si>
  <si>
    <t>FCC Part 15C+New ID</t>
    <phoneticPr fontId="413" type="noConversion"/>
  </si>
  <si>
    <t>Contains FCC ID:  E2K-DWRFID2002</t>
    <phoneticPr fontId="413" type="noConversion"/>
  </si>
  <si>
    <t>Canada</t>
    <phoneticPr fontId="413" type="noConversion"/>
  </si>
  <si>
    <t>Extremely low power report</t>
    <phoneticPr fontId="413" type="noConversion"/>
  </si>
  <si>
    <t xml:space="preserve">Korea </t>
    <phoneticPr fontId="413" type="noConversion"/>
  </si>
  <si>
    <t>Radio-Telecom test for RFID</t>
    <phoneticPr fontId="413" type="noConversion"/>
  </si>
  <si>
    <t>RFID</t>
    <phoneticPr fontId="413" type="noConversion"/>
  </si>
  <si>
    <t>each adapter*1</t>
    <phoneticPr fontId="377" type="noConversion"/>
  </si>
  <si>
    <t>Antiqua And Barbuda</t>
    <phoneticPr fontId="413" type="noConversion"/>
  </si>
  <si>
    <t>Armenia</t>
    <phoneticPr fontId="413" type="noConversion"/>
  </si>
  <si>
    <t>ANAB</t>
    <phoneticPr fontId="413" type="noConversion"/>
  </si>
  <si>
    <t>Bahamas</t>
    <phoneticPr fontId="413" type="noConversion"/>
  </si>
  <si>
    <t xml:space="preserve">RFID </t>
    <phoneticPr fontId="413" type="noConversion"/>
  </si>
  <si>
    <t xml:space="preserve">RFID </t>
    <phoneticPr fontId="413" type="noConversion"/>
  </si>
  <si>
    <t>V (2021/5/6)</t>
    <phoneticPr fontId="377" type="noConversion"/>
  </si>
  <si>
    <t xml:space="preserve">RFID </t>
    <phoneticPr fontId="413" type="noConversion"/>
  </si>
  <si>
    <t xml:space="preserve">RFID </t>
    <phoneticPr fontId="413" type="noConversion"/>
  </si>
  <si>
    <t>BOCRA
REGISTERED No :
BOCRA/TA/2020/5875</t>
    <phoneticPr fontId="413" type="noConversion"/>
  </si>
  <si>
    <t>03/11 TRA approved the final template, checking application status: 1 COO each certification required, submitted 2nd COO as Taiwan, 1st as China.
02/24, 3/3 applicaiton under review, but still waiting TRA to approve the final certificate template.
1/27,2/3,17 The application has been filed, but ETA cannot be defined 
as Cambodia TRC has esumed approval effort and approved 
the final certificate template.
1/13 lead time from 2/25 change to TBD, since authority change procedure of certification
12/29,1/06,1/13,1/20 wait for submission notification from authority
12/29, 1/6,13 wait for submission notification from authority
12/23 Lead time will become longer due to new change of internal procedure and new certificate template in TRC. Projects will be delayed due to the re-design of the certificate template by the regulator. For the time-being we are not able to provide a specific lead time for the project. We were told that we will get the official letter informing us of the delay. We were advised to not submit the application now and wait until we get the official letter from the regulator.</t>
    <phoneticPr fontId="377" type="noConversion"/>
  </si>
  <si>
    <t>SUTEL</t>
    <phoneticPr fontId="413" type="noConversion"/>
  </si>
  <si>
    <t>1/6 in process
12/19-1/03 holiday, l/t change to 8wks
12/17 application submitted</t>
    <phoneticPr fontId="377" type="noConversion"/>
  </si>
  <si>
    <t>Cote D'ivoire</t>
    <phoneticPr fontId="413" type="noConversion"/>
  </si>
  <si>
    <t>ARTCI</t>
    <phoneticPr fontId="413" type="noConversion"/>
  </si>
  <si>
    <t xml:space="preserve">Dominica </t>
    <phoneticPr fontId="413" type="noConversion"/>
  </si>
  <si>
    <t>NTRC</t>
    <phoneticPr fontId="413" type="noConversion"/>
  </si>
  <si>
    <t>12/23,29, 1/6,13 in process
12/17 application submitted</t>
    <phoneticPr fontId="377" type="noConversion"/>
  </si>
  <si>
    <t>Dominican Republic</t>
    <phoneticPr fontId="413" type="noConversion"/>
  </si>
  <si>
    <t>INDOTEL</t>
    <phoneticPr fontId="413" type="noConversion"/>
  </si>
  <si>
    <t>01/20,27,2/3,17,24, 3/3 in process
01/13 application in process using CE plus WW cert
Wait FCC grant, can try to submit application using CE if there is any WW cert</t>
    <phoneticPr fontId="413" type="noConversion"/>
  </si>
  <si>
    <t>Egypt</t>
    <phoneticPr fontId="413" type="noConversion"/>
  </si>
  <si>
    <r>
      <t xml:space="preserve">01/27  there has been a high surge of COVID cases there, something that has prompted the regulator to work from home for the next 3 weeks and this will have an impact on deadlines. We expect a delay for three weeks. The new target date is March 1st.
1/26 Eswatini </t>
    </r>
    <r>
      <rPr>
        <sz val="11"/>
        <rFont val="細明體"/>
        <family val="3"/>
        <charset val="136"/>
      </rPr>
      <t>因為疫情升溫，官方已經被通知接下來兩週在家上班，因此，發證時間會受影響。預計將會延遲</t>
    </r>
    <r>
      <rPr>
        <sz val="11"/>
        <rFont val="Calibri"/>
        <family val="2"/>
      </rPr>
      <t xml:space="preserve"> 3 </t>
    </r>
    <r>
      <rPr>
        <sz val="11"/>
        <rFont val="細明體"/>
        <family val="3"/>
        <charset val="136"/>
      </rPr>
      <t>週發證，因此，預估</t>
    </r>
    <r>
      <rPr>
        <sz val="11"/>
        <rFont val="Calibri"/>
        <family val="2"/>
      </rPr>
      <t xml:space="preserve"> 3/1</t>
    </r>
    <r>
      <rPr>
        <sz val="11"/>
        <rFont val="細明體"/>
        <family val="3"/>
        <charset val="136"/>
      </rPr>
      <t xml:space="preserve">才能取證。
</t>
    </r>
    <r>
      <rPr>
        <sz val="11"/>
        <rFont val="Calibri"/>
        <family val="2"/>
      </rPr>
      <t>01/13,20 in process
12/18-1/11 holiday
12/17 application submitted</t>
    </r>
    <phoneticPr fontId="377" type="noConversion"/>
  </si>
  <si>
    <t>Grenada</t>
    <phoneticPr fontId="413" type="noConversion"/>
  </si>
  <si>
    <t>Guyana</t>
    <phoneticPr fontId="413" type="noConversion"/>
  </si>
  <si>
    <t>03/03,10, 17, 23 in process
02/23 application submitted
1/13 target date change from 9/14 to TBD
12/23 Process on hold due to new regulation/process will be announced
LT can not be defined
Process on hold due to new regulation/process will be announced
Wait FCC grant 3/25</t>
    <phoneticPr fontId="413" type="noConversion"/>
  </si>
  <si>
    <t>Haiti</t>
    <phoneticPr fontId="413" type="noConversion"/>
  </si>
  <si>
    <t>CONATEL</t>
    <phoneticPr fontId="413" type="noConversion"/>
  </si>
  <si>
    <t>India</t>
    <phoneticPr fontId="413" type="noConversion"/>
  </si>
  <si>
    <t>TBD</t>
    <phoneticPr fontId="377" type="noConversion"/>
  </si>
  <si>
    <r>
      <t>DoT</t>
    </r>
    <r>
      <rPr>
        <sz val="11"/>
        <color rgb="FF0070C0"/>
        <rFont val="Calibri"/>
        <family val="2"/>
      </rPr>
      <t xml:space="preserve"> (Taiwan)</t>
    </r>
    <phoneticPr fontId="413" type="noConversion"/>
  </si>
  <si>
    <t>Israel</t>
    <phoneticPr fontId="413" type="noConversion"/>
  </si>
  <si>
    <t>MoC</t>
    <phoneticPr fontId="413" type="noConversion"/>
  </si>
  <si>
    <t>12/11~12/27 Holiday
application will be sumitted by 12/27</t>
    <phoneticPr fontId="377" type="noConversion"/>
  </si>
  <si>
    <t>Jamaica</t>
    <phoneticPr fontId="413" type="noConversion"/>
  </si>
  <si>
    <t>12/23,29 in process
12/17 application submitted</t>
    <phoneticPr fontId="377" type="noConversion"/>
  </si>
  <si>
    <t>Kiribati</t>
    <phoneticPr fontId="413" type="noConversion"/>
  </si>
  <si>
    <t>CCK</t>
    <phoneticPr fontId="413" type="noConversion"/>
  </si>
  <si>
    <t>Handled by DELL importer</t>
    <phoneticPr fontId="413" type="noConversion"/>
  </si>
  <si>
    <t>CITRA</t>
    <phoneticPr fontId="413" type="noConversion"/>
  </si>
  <si>
    <t>MPT</t>
    <phoneticPr fontId="413" type="noConversion"/>
  </si>
  <si>
    <t>Lebanon</t>
    <phoneticPr fontId="413" type="noConversion"/>
  </si>
  <si>
    <t>TRA/MoT</t>
    <phoneticPr fontId="413" type="noConversion"/>
  </si>
  <si>
    <t>Malawi</t>
    <phoneticPr fontId="413" type="noConversion"/>
  </si>
  <si>
    <t>02/17 The application are in process but due to Covid they are working from home and this has delayed to meet the deadline on time . The new ETA is likely to be postponed til 3/3.(original 2/12)
2/8 The application are in process but due to Covid they are working from home and this has delayed to meet the deadline on time . 
The new ETA is likely to be postponed til 3/3. Thanks for your understanding. (original 2/8)
12/23,29, 1/6,13,20,27,2/3 in process
12/17 application submitted</t>
    <phoneticPr fontId="377" type="noConversion"/>
  </si>
  <si>
    <t>Malaysia</t>
    <phoneticPr fontId="413" type="noConversion"/>
  </si>
  <si>
    <t>12/23,29, 1/6,13 in process
12/17 application submitted</t>
    <phoneticPr fontId="377" type="noConversion"/>
  </si>
  <si>
    <t>Mexico</t>
    <phoneticPr fontId="413" type="noConversion"/>
  </si>
  <si>
    <t>IFETEL</t>
    <phoneticPr fontId="413" type="noConversion"/>
  </si>
  <si>
    <r>
      <t>01/27,2/3,17,24,3/3,10 in slow process
01/21 outbreak of COVID-19, office closed  (original 4/9)
01/13 in process</t>
    </r>
    <r>
      <rPr>
        <sz val="11"/>
        <color rgb="FF0070C0"/>
        <rFont val="Calibri"/>
        <family val="2"/>
      </rPr>
      <t xml:space="preserve">
12/19~ 01/07 holiday, IFETEL reviewer start to work on 2021/1/11, the cases will increase significantly, so it will take a little more time for the authority review</t>
    </r>
    <r>
      <rPr>
        <sz val="11"/>
        <rFont val="Calibri"/>
        <family val="2"/>
      </rPr>
      <t xml:space="preserve">
12/23 in process
12/17 application submitted
Need to update LT to 14wks
The outbreak of Covid- 19 are badly delaying the process</t>
    </r>
    <phoneticPr fontId="413" type="noConversion"/>
  </si>
  <si>
    <r>
      <t xml:space="preserve">DoC
</t>
    </r>
    <r>
      <rPr>
        <sz val="11"/>
        <color rgb="FF0070C0"/>
        <rFont val="Calibri"/>
        <family val="2"/>
      </rPr>
      <t>(CIT+PCP+CDT)</t>
    </r>
    <phoneticPr fontId="413" type="noConversion"/>
  </si>
  <si>
    <t>SM Mark + cert. body no. (024)</t>
    <phoneticPr fontId="413" type="noConversion"/>
  </si>
  <si>
    <t>Mongolia</t>
    <phoneticPr fontId="413" type="noConversion"/>
  </si>
  <si>
    <r>
      <t xml:space="preserve">CRC </t>
    </r>
    <r>
      <rPr>
        <sz val="11"/>
        <color rgb="FF0070C0"/>
        <rFont val="Calibri"/>
        <family val="2"/>
      </rPr>
      <t>(Taiwan+China)</t>
    </r>
    <phoneticPr fontId="413" type="noConversion"/>
  </si>
  <si>
    <t>12/23,29, 1/6,13 in process
12/21 application submitted</t>
    <phoneticPr fontId="377" type="noConversion"/>
  </si>
  <si>
    <t>Nicaragua</t>
    <phoneticPr fontId="413" type="noConversion"/>
  </si>
  <si>
    <t>01/27,2/3,17,24,3/3,10 in process
1/20 we received the following message from agent, informing that the delay is ongoing due to the change of certificate format.
12/23,29, 1/6,13,20 in process
12/17 application submitted</t>
    <phoneticPr fontId="377" type="noConversion"/>
  </si>
  <si>
    <t>Oman</t>
    <phoneticPr fontId="413" type="noConversion"/>
  </si>
  <si>
    <t>TRA + authorization</t>
    <phoneticPr fontId="413" type="noConversion"/>
  </si>
  <si>
    <t>OMAN - TRA
D172338
TRA/TA-R/10704/20</t>
    <phoneticPr fontId="413" type="noConversion"/>
  </si>
  <si>
    <t>Panama</t>
    <phoneticPr fontId="413" type="noConversion"/>
  </si>
  <si>
    <t>ASEP</t>
    <phoneticPr fontId="413" type="noConversion"/>
  </si>
  <si>
    <t>1/6,13 in process
12/18-1/04 holiday
12/17 application submitted</t>
    <phoneticPr fontId="377" type="noConversion"/>
  </si>
  <si>
    <t>Papua New Guinea</t>
    <phoneticPr fontId="413" type="noConversion"/>
  </si>
  <si>
    <t>NICTA</t>
    <phoneticPr fontId="413" type="noConversion"/>
  </si>
  <si>
    <t>12/23,29, 1/6,13 in process
12/17 application submitted
LT can not be defined
The outbreak of Covid- 19 are badly delaying the process</t>
    <phoneticPr fontId="413" type="noConversion"/>
  </si>
  <si>
    <t>Paraguay</t>
    <phoneticPr fontId="413" type="noConversion"/>
  </si>
  <si>
    <t>CONATEL</t>
    <phoneticPr fontId="413" type="noConversion"/>
  </si>
  <si>
    <t>(on USH) NR: 2020-12-I-0947</t>
    <phoneticPr fontId="413" type="noConversion"/>
  </si>
  <si>
    <t>02/17 got draft, wait for final cert
12/23,29, 1/6,13,20,27,2/3 in process
12/17 application submitted</t>
    <phoneticPr fontId="377" type="noConversion"/>
  </si>
  <si>
    <t>Saint Lucia</t>
    <phoneticPr fontId="413" type="noConversion"/>
  </si>
  <si>
    <t>02/17,24,3/3,10, 23 in process,  they have been having delays because of the situation with the pandemic that is critical at the moment.  Kindly note it will possibly delay the process
12/23,29, 1/6,13,20,27,2/3 in process
12/17 application submitted</t>
    <phoneticPr fontId="377" type="noConversion"/>
  </si>
  <si>
    <t>Saudi Arabia</t>
    <phoneticPr fontId="413" type="noConversion"/>
  </si>
  <si>
    <t>CITC</t>
    <phoneticPr fontId="413" type="noConversion"/>
  </si>
  <si>
    <r>
      <t xml:space="preserve">9/3: 
Compal RF reg. Wayne. Lu inform Dell Jack Saudi Arabia is no longer accept WLAN/RFID module certification. 
*under confirming with BV-ADT, BV insist that WLAN/RFID is no longer accept module/system approval 
Dell RCE Jack: 
1. no, not system approval
2. </t>
    </r>
    <r>
      <rPr>
        <sz val="11"/>
        <color rgb="FF0000FF"/>
        <rFont val="Calibri"/>
        <family val="2"/>
      </rPr>
      <t xml:space="preserve">Tablets with WWAN modules need to display the CITC approval number for the WWAN module (Type approval number) as an electronic label ( E-Label).
9/15: Action Plan Deliverables
*Use WWAN Module CITC cert number for sustaining platforms
*Use Host CITC cert number for NPI platforms.
</t>
    </r>
    <r>
      <rPr>
        <sz val="11"/>
        <color rgb="FFFF0000"/>
        <rFont val="Calibri"/>
        <family val="2"/>
      </rPr>
      <t xml:space="preserve">*E-Label require to put label request form/document request form.
</t>
    </r>
    <r>
      <rPr>
        <b/>
        <u/>
        <sz val="11"/>
        <color rgb="FF0000FF"/>
        <rFont val="Calibri"/>
        <family val="2"/>
      </rPr>
      <t>Cost</t>
    </r>
    <r>
      <rPr>
        <sz val="11"/>
        <color rgb="FF0000FF"/>
        <rFont val="Calibri"/>
        <family val="2"/>
      </rPr>
      <t xml:space="preserve">
Inquire BV about cost, BV doesn't have Dell contract price. Waiting for BV Kevin &amp; Dell to deal price.</t>
    </r>
    <phoneticPr fontId="377" type="noConversion"/>
  </si>
  <si>
    <r>
      <t>TA xxxx-y</t>
    </r>
    <r>
      <rPr>
        <sz val="11"/>
        <color theme="1"/>
        <rFont val="Calibri"/>
        <family val="2"/>
      </rPr>
      <t xml:space="preserve">
CITC E-Label</t>
    </r>
    <phoneticPr fontId="413" type="noConversion"/>
  </si>
  <si>
    <t>Senegal</t>
    <phoneticPr fontId="413" type="noConversion"/>
  </si>
  <si>
    <t>ARTP</t>
    <phoneticPr fontId="413" type="noConversion"/>
  </si>
  <si>
    <t>Serbia</t>
    <phoneticPr fontId="413" type="noConversion"/>
  </si>
  <si>
    <t>KVALITET</t>
    <phoneticPr fontId="413" type="noConversion"/>
  </si>
  <si>
    <t>12/23,29, 1/6,13 in process12/17 application submitted</t>
    <phoneticPr fontId="377" type="noConversion"/>
  </si>
  <si>
    <t>Ratel mark (И005 21)</t>
    <phoneticPr fontId="413" type="noConversion"/>
  </si>
  <si>
    <t>Singapore</t>
    <phoneticPr fontId="413" type="noConversion"/>
  </si>
  <si>
    <t>iMDA</t>
    <phoneticPr fontId="413" type="noConversion"/>
  </si>
  <si>
    <t>This device contains DWRFID2002 module.
Complies with iMDA standards DA104808</t>
    <phoneticPr fontId="413" type="noConversion"/>
  </si>
  <si>
    <t>Solomon Islands</t>
    <phoneticPr fontId="413" type="noConversion"/>
  </si>
  <si>
    <t>TCSI</t>
    <phoneticPr fontId="413" type="noConversion"/>
  </si>
  <si>
    <r>
      <rPr>
        <sz val="11"/>
        <color rgb="FF0070C0"/>
        <rFont val="Calibri"/>
        <family val="2"/>
      </rPr>
      <t>approval on hold, The authority is waiting for the Minister to mandate if the new acting Commissioner has the authority to approve applications and sign approvals. And until this happens, type approvals are on hold again.
TBD: wait local gov. revise standard</t>
    </r>
    <r>
      <rPr>
        <sz val="11"/>
        <rFont val="Calibri"/>
        <family val="2"/>
      </rPr>
      <t xml:space="preserve">
LT can not be defined
In February 2020, authority suspened all of type approvals including our application which is submitted in December 2019 because of ITU issue 
In June, New Commissioner starts type approval work, but no certificate is released so far.</t>
    </r>
    <phoneticPr fontId="413" type="noConversion"/>
  </si>
  <si>
    <t>South Africa</t>
    <phoneticPr fontId="413" type="noConversion"/>
  </si>
  <si>
    <t>ICASA</t>
    <phoneticPr fontId="413" type="noConversion"/>
  </si>
  <si>
    <t>1/6,13,20,27,2/3,17,24,3/3 in process
12/15~1/5 Holiday
12/17 application submitted</t>
    <phoneticPr fontId="377" type="noConversion"/>
  </si>
  <si>
    <t>(IDV) ICASA label
TA-2020/8117</t>
    <phoneticPr fontId="413" type="noConversion"/>
  </si>
  <si>
    <t>TAS</t>
    <phoneticPr fontId="413" type="noConversion"/>
  </si>
  <si>
    <t>1/6,13,20 in process
12/15~1/5 Holiday
12/23,29 in process
12/17 application submitted
LT can not be defined, might be 10-12wks
The outbreak of Covid- 19 are badly delaying the process</t>
    <phoneticPr fontId="413" type="noConversion"/>
  </si>
  <si>
    <t>Tanzania</t>
    <phoneticPr fontId="413" type="noConversion"/>
  </si>
  <si>
    <t>TCRA</t>
    <phoneticPr fontId="413" type="noConversion"/>
  </si>
  <si>
    <t>1/6,13,20 in process
12/15~1/5 Holiday
12/23,29 in process
12/17 application submitted</t>
    <phoneticPr fontId="377" type="noConversion"/>
  </si>
  <si>
    <t>Tunisia</t>
    <phoneticPr fontId="413" type="noConversion"/>
  </si>
  <si>
    <t>Lockdown form 2021/1/14~2021/1/17
1/6 in process
12/15~1/5 Holiday
12/23,29 in process
12/17 application submitted</t>
    <phoneticPr fontId="377" type="noConversion"/>
  </si>
  <si>
    <t>UAE</t>
    <phoneticPr fontId="413" type="noConversion"/>
  </si>
  <si>
    <t>TRA</t>
    <phoneticPr fontId="413" type="noConversion"/>
  </si>
  <si>
    <t>12/15~1/5 Holiday
12/17 application submitted</t>
    <phoneticPr fontId="377" type="noConversion"/>
  </si>
  <si>
    <t>Uruguay</t>
    <phoneticPr fontId="413" type="noConversion"/>
  </si>
  <si>
    <r>
      <rPr>
        <sz val="11"/>
        <rFont val="Calibri"/>
        <family val="2"/>
      </rPr>
      <t>1/6 in process</t>
    </r>
    <r>
      <rPr>
        <sz val="11"/>
        <color rgb="FFFF0000"/>
        <rFont val="Calibri"/>
        <family val="2"/>
      </rPr>
      <t xml:space="preserve">
12/29 The outbreak of Covid- 19 are badly delaying the process, ETA will be delayed to 1/22</t>
    </r>
    <r>
      <rPr>
        <sz val="11"/>
        <color theme="1"/>
        <rFont val="Calibri"/>
        <family val="2"/>
      </rPr>
      <t xml:space="preserve">
12/15~1/5 Holiday
12/17 application submitted</t>
    </r>
    <phoneticPr fontId="377" type="noConversion"/>
  </si>
  <si>
    <t>Venezuela</t>
    <phoneticPr fontId="413" type="noConversion"/>
  </si>
  <si>
    <t>CONATEL</t>
    <phoneticPr fontId="413" type="noConversion"/>
  </si>
  <si>
    <t>12/23 cert done
LT can not be defined, might be 6-10wks
The outbreak of Covid- 19 are badly delaying the process</t>
    <phoneticPr fontId="413" type="noConversion"/>
  </si>
  <si>
    <t>Vietnam</t>
    <phoneticPr fontId="413" type="noConversion"/>
  </si>
  <si>
    <t>report only
RF-EMC (QCVN96)
RF (QCVN55)</t>
    <phoneticPr fontId="413" type="noConversion"/>
  </si>
  <si>
    <t>12/23,29 wait for report</t>
    <phoneticPr fontId="377" type="noConversion"/>
  </si>
  <si>
    <t>Zimbabwe</t>
    <phoneticPr fontId="413" type="noConversion"/>
  </si>
  <si>
    <t>POTRAZ</t>
    <phoneticPr fontId="413" type="noConversion"/>
  </si>
  <si>
    <t>Notes.</t>
    <phoneticPr fontId="377" type="noConversion"/>
  </si>
  <si>
    <t>T77W968</t>
    <phoneticPr fontId="457" type="noConversion"/>
  </si>
  <si>
    <t>D172338</t>
    <phoneticPr fontId="457" type="noConversion"/>
  </si>
  <si>
    <t>Increase proto demand due to additional WWAN 2nd source to PM.</t>
    <phoneticPr fontId="377" type="noConversion"/>
  </si>
  <si>
    <t>TRA/TA-R/6647/18</t>
    <phoneticPr fontId="457" type="noConversion"/>
  </si>
  <si>
    <t>TRA/TA-R/10704/20</t>
    <phoneticPr fontId="457" type="noConversion"/>
  </si>
  <si>
    <t>PJE Geen inform power cord will deliver to TPE that need to deliver from TPE to LKE Domo --&gt; 7/14 received and send to LKE Domo.</t>
    <phoneticPr fontId="377" type="noConversion"/>
  </si>
  <si>
    <t>CR 8535 has been approved by CT today. Carnoustie marketing name is now officially changed to “Latitude 7320 Detachable” which will be applicable to all items that require marketing name information.</t>
    <phoneticPr fontId="377" type="noConversion"/>
  </si>
  <si>
    <t xml:space="preserve">Bulletin Peru: Provide the documents to Dell importer befor 6 weeks of RFD--&gt;Change to ODM own. Need PCR to get cost. </t>
    <phoneticPr fontId="377" type="noConversion"/>
  </si>
  <si>
    <t>1. A31 projects have CHV transition plan as below. A31 projects have CHV transition plan as below. 
2. Ask PJE booking additional adapter for Brazil (36 per adapter)</t>
    <phoneticPr fontId="377" type="noConversion"/>
  </si>
  <si>
    <t>Provide the shipping plan to Domo.</t>
    <phoneticPr fontId="377" type="noConversion"/>
  </si>
  <si>
    <r>
      <t xml:space="preserve">Due to 65W adapter (Huntkey) P-RTS, update certification that add adapter after RTS will have cost impact as below. Inform PM will have adder NRE for this.
</t>
    </r>
    <r>
      <rPr>
        <sz val="10"/>
        <color theme="9"/>
        <rFont val="Calibri"/>
        <family val="2"/>
      </rPr>
      <t>--&gt;PM reply that not sure if we can get the certification fee.</t>
    </r>
    <r>
      <rPr>
        <sz val="10"/>
        <color rgb="FF0000FF"/>
        <rFont val="Calibri"/>
        <family val="2"/>
      </rPr>
      <t xml:space="preserve">
1. Taiwan (LP0002): per adapter USD$525 (w/tax)
2. Brazil (ANATEL): per adapter USD$4,725 ((USD$3,000 test fee+ USD$1,500 review fee)*1.05 w/tax)
</t>
    </r>
    <phoneticPr fontId="377" type="noConversion"/>
  </si>
  <si>
    <t>Initial LRF completed with Safety &amp; Green.</t>
    <phoneticPr fontId="377" type="noConversion"/>
  </si>
  <si>
    <t>Dell Lin, Nami: Carnoustie label vendor is confirmed, CCL.</t>
    <phoneticPr fontId="377" type="noConversion"/>
  </si>
  <si>
    <t>Inform PJE Green to add Miya. Lan to team member list.</t>
    <phoneticPr fontId="377" type="noConversion"/>
  </si>
  <si>
    <t>Provide RF regulatory comments for label drawing (CCL) to LKE RCE Stella.</t>
    <phoneticPr fontId="377" type="noConversion"/>
  </si>
  <si>
    <r>
      <rPr>
        <sz val="10"/>
        <rFont val="細明體"/>
        <family val="3"/>
        <charset val="136"/>
      </rPr>
      <t>不開沙烏地阿拉伯，不能進行</t>
    </r>
    <r>
      <rPr>
        <sz val="10"/>
        <rFont val="Calibri"/>
        <family val="2"/>
      </rPr>
      <t>.WWAN</t>
    </r>
    <r>
      <rPr>
        <sz val="10"/>
        <rFont val="細明體"/>
        <family val="3"/>
        <charset val="136"/>
      </rPr>
      <t>模組證號放</t>
    </r>
    <r>
      <rPr>
        <sz val="10"/>
        <rFont val="Calibri"/>
        <family val="2"/>
      </rPr>
      <t xml:space="preserve">e-Label, others </t>
    </r>
    <r>
      <rPr>
        <sz val="10"/>
        <rFont val="細明體"/>
        <family val="3"/>
        <charset val="136"/>
      </rPr>
      <t>不放也不做</t>
    </r>
    <phoneticPr fontId="377" type="noConversion"/>
  </si>
  <si>
    <r>
      <t>Domo</t>
    </r>
    <r>
      <rPr>
        <sz val="10"/>
        <rFont val="細明體"/>
        <family val="3"/>
        <charset val="136"/>
      </rPr>
      <t>通知，機台目前有</t>
    </r>
    <r>
      <rPr>
        <sz val="10"/>
        <rFont val="Calibri"/>
        <family val="2"/>
      </rPr>
      <t xml:space="preserve">issue, For WLAN+WWAN+RFID (secutity sku) </t>
    </r>
    <r>
      <rPr>
        <sz val="10"/>
        <rFont val="細明體"/>
        <family val="3"/>
        <charset val="136"/>
      </rPr>
      <t>會掉卡，</t>
    </r>
    <r>
      <rPr>
        <sz val="10"/>
        <rFont val="Calibri"/>
        <family val="2"/>
      </rPr>
      <t xml:space="preserve">RFID/ WWAN </t>
    </r>
    <r>
      <rPr>
        <sz val="10"/>
        <rFont val="細明體"/>
        <family val="3"/>
        <charset val="136"/>
      </rPr>
      <t>會互搶資源，</t>
    </r>
    <r>
      <rPr>
        <sz val="10"/>
        <rFont val="Calibri"/>
        <family val="2"/>
      </rPr>
      <t>WWAN</t>
    </r>
    <r>
      <rPr>
        <sz val="10"/>
        <rFont val="細明體"/>
        <family val="3"/>
        <charset val="136"/>
      </rPr>
      <t>都搶輸。</t>
    </r>
    <r>
      <rPr>
        <sz val="10"/>
        <rFont val="Calibri"/>
        <family val="2"/>
      </rPr>
      <t xml:space="preserve"> </t>
    </r>
    <r>
      <rPr>
        <sz val="10"/>
        <rFont val="細明體"/>
        <family val="3"/>
        <charset val="136"/>
      </rPr>
      <t>目前討論</t>
    </r>
    <r>
      <rPr>
        <sz val="10"/>
        <rFont val="Calibri"/>
        <family val="2"/>
      </rPr>
      <t xml:space="preserve"> + hub, </t>
    </r>
    <r>
      <rPr>
        <sz val="10"/>
        <rFont val="細明體"/>
        <family val="3"/>
        <charset val="136"/>
      </rPr>
      <t>結合</t>
    </r>
    <r>
      <rPr>
        <sz val="10"/>
        <rFont val="Calibri"/>
        <family val="2"/>
      </rPr>
      <t xml:space="preserve">switch </t>
    </r>
    <r>
      <rPr>
        <sz val="10"/>
        <rFont val="細明體"/>
        <family val="3"/>
        <charset val="136"/>
      </rPr>
      <t>可改善。但不確認目前什麼時候可完成。有可能會延誤機台。會再跟</t>
    </r>
    <r>
      <rPr>
        <sz val="10"/>
        <rFont val="Calibri"/>
        <family val="2"/>
      </rPr>
      <t>Lab con-call</t>
    </r>
    <phoneticPr fontId="377" type="noConversion"/>
  </si>
  <si>
    <r>
      <rPr>
        <sz val="10"/>
        <rFont val="細明體"/>
        <family val="3"/>
        <charset val="136"/>
      </rPr>
      <t>天線未</t>
    </r>
    <r>
      <rPr>
        <sz val="10"/>
        <rFont val="Calibri"/>
        <family val="2"/>
      </rPr>
      <t xml:space="preserve">ready, </t>
    </r>
    <r>
      <rPr>
        <sz val="10"/>
        <rFont val="細明體"/>
        <family val="3"/>
        <charset val="136"/>
      </rPr>
      <t>需要晚一週，但我沒有答應</t>
    </r>
    <phoneticPr fontId="377" type="noConversion"/>
  </si>
  <si>
    <r>
      <rPr>
        <sz val="10"/>
        <rFont val="細明體"/>
        <family val="3"/>
        <charset val="136"/>
      </rPr>
      <t>預計</t>
    </r>
    <r>
      <rPr>
        <sz val="10"/>
        <rFont val="Calibri"/>
        <family val="2"/>
      </rPr>
      <t xml:space="preserve">11/19 </t>
    </r>
    <r>
      <rPr>
        <sz val="10"/>
        <rFont val="細明體"/>
        <family val="3"/>
        <charset val="136"/>
      </rPr>
      <t>先寄出</t>
    </r>
    <r>
      <rPr>
        <sz val="10"/>
        <rFont val="Calibri"/>
        <family val="2"/>
      </rPr>
      <t xml:space="preserve">Intel </t>
    </r>
    <r>
      <rPr>
        <sz val="10"/>
        <rFont val="細明體"/>
        <family val="3"/>
        <charset val="136"/>
      </rPr>
      <t>樣品，會再麻煩</t>
    </r>
    <r>
      <rPr>
        <sz val="10"/>
        <rFont val="Calibri"/>
        <family val="2"/>
      </rPr>
      <t xml:space="preserve">Wan </t>
    </r>
    <r>
      <rPr>
        <sz val="10"/>
        <rFont val="細明體"/>
        <family val="3"/>
        <charset val="136"/>
      </rPr>
      <t>收集文件</t>
    </r>
    <phoneticPr fontId="377" type="noConversion"/>
  </si>
  <si>
    <t>no updated</t>
    <phoneticPr fontId="377" type="noConversion"/>
  </si>
  <si>
    <t>RFID CE DOC provide to LAB</t>
    <phoneticPr fontId="377" type="noConversion"/>
  </si>
  <si>
    <t>Belize (RFID) done</t>
    <phoneticPr fontId="377" type="noConversion"/>
  </si>
  <si>
    <r>
      <t xml:space="preserve">Mexico </t>
    </r>
    <r>
      <rPr>
        <sz val="10"/>
        <rFont val="細明體"/>
        <family val="3"/>
        <charset val="136"/>
      </rPr>
      <t>更新日期為</t>
    </r>
    <r>
      <rPr>
        <sz val="10"/>
        <rFont val="Calibri"/>
        <family val="2"/>
      </rPr>
      <t xml:space="preserve">2020/4/9
</t>
    </r>
    <r>
      <rPr>
        <sz val="10"/>
        <rFont val="細明體"/>
        <family val="3"/>
        <charset val="136"/>
      </rPr>
      <t>估計</t>
    </r>
    <r>
      <rPr>
        <sz val="10"/>
        <rFont val="Calibri"/>
        <family val="2"/>
      </rPr>
      <t>IFETEL</t>
    </r>
    <r>
      <rPr>
        <sz val="10"/>
        <rFont val="細明體"/>
        <family val="3"/>
        <charset val="136"/>
      </rPr>
      <t>官方放假回來上班後</t>
    </r>
    <r>
      <rPr>
        <sz val="10"/>
        <rFont val="Calibri"/>
        <family val="2"/>
      </rPr>
      <t xml:space="preserve">, </t>
    </r>
    <r>
      <rPr>
        <sz val="10"/>
        <rFont val="細明體"/>
        <family val="3"/>
        <charset val="136"/>
      </rPr>
      <t>案件量會大增</t>
    </r>
    <r>
      <rPr>
        <sz val="10"/>
        <rFont val="Calibri"/>
        <family val="2"/>
      </rPr>
      <t xml:space="preserve">, </t>
    </r>
    <r>
      <rPr>
        <sz val="10"/>
        <rFont val="細明體"/>
        <family val="3"/>
        <charset val="136"/>
      </rPr>
      <t xml:space="preserve">所以會需要多一點時間讓官方審件
</t>
    </r>
    <r>
      <rPr>
        <sz val="10"/>
        <rFont val="Calibri"/>
        <family val="2"/>
      </rPr>
      <t>Holiday: 12/19-1/7, IFETEL reviewer</t>
    </r>
    <r>
      <rPr>
        <sz val="10"/>
        <rFont val="細明體"/>
        <family val="3"/>
        <charset val="136"/>
      </rPr>
      <t>預計</t>
    </r>
    <r>
      <rPr>
        <sz val="10"/>
        <rFont val="Calibri"/>
        <family val="2"/>
      </rPr>
      <t>1/11</t>
    </r>
    <r>
      <rPr>
        <sz val="10"/>
        <rFont val="細明體"/>
        <family val="3"/>
        <charset val="136"/>
      </rPr>
      <t xml:space="preserve">才會恢復上班
</t>
    </r>
    <r>
      <rPr>
        <sz val="10"/>
        <rFont val="Calibri"/>
        <family val="2"/>
      </rPr>
      <t xml:space="preserve">Cambodia TRC </t>
    </r>
    <r>
      <rPr>
        <sz val="10"/>
        <rFont val="細明體"/>
        <family val="3"/>
        <charset val="136"/>
      </rPr>
      <t>最近在更改內容審件流程及審件的內部文件，連證書版本都要更新，因此，最近的案件都已受到影響而</t>
    </r>
    <r>
      <rPr>
        <sz val="10"/>
        <rFont val="Calibri"/>
        <family val="2"/>
      </rPr>
      <t xml:space="preserve"> delay</t>
    </r>
    <r>
      <rPr>
        <sz val="10"/>
        <rFont val="細明體"/>
        <family val="3"/>
        <charset val="136"/>
      </rPr>
      <t xml:space="preserve">。
</t>
    </r>
    <r>
      <rPr>
        <sz val="10"/>
        <rFont val="Calibri"/>
        <family val="2"/>
      </rPr>
      <t>Costa Rica:</t>
    </r>
    <r>
      <rPr>
        <sz val="10"/>
        <rFont val="細明體"/>
        <family val="3"/>
        <charset val="136"/>
      </rPr>
      <t>日期為</t>
    </r>
    <r>
      <rPr>
        <sz val="10"/>
        <rFont val="Calibri"/>
        <family val="2"/>
      </rPr>
      <t>2020/2/8(</t>
    </r>
    <r>
      <rPr>
        <sz val="10"/>
        <rFont val="細明體"/>
        <family val="3"/>
        <charset val="136"/>
      </rPr>
      <t>因</t>
    </r>
    <r>
      <rPr>
        <sz val="10"/>
        <rFont val="Calibri"/>
        <family val="2"/>
      </rPr>
      <t xml:space="preserve">12/19-1/03 holiday) </t>
    </r>
    <phoneticPr fontId="377" type="noConversion"/>
  </si>
  <si>
    <t>Taiwan (RFID) Done</t>
    <phoneticPr fontId="377" type="noConversion"/>
  </si>
  <si>
    <t>Oman, UAE, Botswana (RFID) done</t>
    <phoneticPr fontId="377" type="noConversion"/>
  </si>
  <si>
    <t>Singapore (RFID) Done
 Lao (RFID) Done
Belarus Done</t>
    <phoneticPr fontId="377" type="noConversion"/>
  </si>
  <si>
    <t>Uruguay: The outbreak of Covid- 19 are badly delaying the process, ETA will be delayed to 1/22</t>
    <phoneticPr fontId="377" type="noConversion"/>
  </si>
  <si>
    <t>Israel (RFID) Done
Jamaica (RFID) done</t>
    <phoneticPr fontId="377" type="noConversion"/>
  </si>
  <si>
    <t>Antigua &amp; Barbuda (RFID) done
Bahamas (RFID) done
Costa Rica (RFID) done
Uruguay (RFID) done</t>
    <phoneticPr fontId="377" type="noConversion"/>
  </si>
  <si>
    <t>Egypt (RFID) deone</t>
    <phoneticPr fontId="377" type="noConversion"/>
  </si>
  <si>
    <t>Chile cert done
Fiji (RFID) done</t>
    <phoneticPr fontId="377" type="noConversion"/>
  </si>
  <si>
    <t>Bahrain (RFID) done
Mongolia (RFID) done
Panama (RFID) done
Serbia (RFID) done
Tunisia (RFID) done</t>
    <phoneticPr fontId="377" type="noConversion"/>
  </si>
  <si>
    <r>
      <rPr>
        <sz val="10"/>
        <rFont val="細明體"/>
        <family val="3"/>
        <charset val="136"/>
      </rPr>
      <t>因印度疫情嚴峻及最近他們系統出現問題</t>
    </r>
    <r>
      <rPr>
        <sz val="10"/>
        <rFont val="Calibri"/>
        <family val="2"/>
      </rPr>
      <t>,</t>
    </r>
    <r>
      <rPr>
        <sz val="10"/>
        <rFont val="細明體"/>
        <family val="3"/>
        <charset val="136"/>
      </rPr>
      <t>所以目前的拿證時間會在延後</t>
    </r>
    <r>
      <rPr>
        <sz val="10"/>
        <rFont val="Calibri"/>
        <family val="2"/>
      </rPr>
      <t>4-5</t>
    </r>
    <r>
      <rPr>
        <sz val="10"/>
        <rFont val="細明體"/>
        <family val="3"/>
        <charset val="136"/>
      </rPr>
      <t>周</t>
    </r>
    <r>
      <rPr>
        <sz val="10"/>
        <rFont val="Calibri"/>
        <family val="2"/>
      </rPr>
      <t>, from local: We just had a words with WPC Department and they said that due to some changes on portal (technical issues) all submitted applications are going to take 4-5 more weeks to get the approval.</t>
    </r>
    <phoneticPr fontId="377" type="noConversion"/>
  </si>
  <si>
    <t>China SRRC WWAN SKU cert done</t>
    <phoneticPr fontId="377" type="noConversion"/>
  </si>
  <si>
    <t>Kuwait (RFID) done
Tanzania (RFID) done</t>
    <phoneticPr fontId="377" type="noConversion"/>
  </si>
  <si>
    <t>Suriname (RFID) done</t>
    <phoneticPr fontId="377" type="noConversion"/>
  </si>
  <si>
    <t>Japan report and cert. done</t>
    <phoneticPr fontId="377" type="noConversion"/>
  </si>
  <si>
    <t>FCC VOC  done</t>
    <phoneticPr fontId="377" type="noConversion"/>
  </si>
  <si>
    <r>
      <t>Eswatini (</t>
    </r>
    <r>
      <rPr>
        <sz val="10"/>
        <rFont val="細明體"/>
        <family val="3"/>
        <charset val="136"/>
      </rPr>
      <t>舊名</t>
    </r>
    <r>
      <rPr>
        <sz val="10"/>
        <rFont val="Calibri"/>
        <family val="2"/>
      </rPr>
      <t xml:space="preserve"> Swaziland) (RFID) done</t>
    </r>
    <phoneticPr fontId="377" type="noConversion"/>
  </si>
  <si>
    <t>Aruba (RFID) done
Taiwan NCC WWAN add host cert done</t>
    <phoneticPr fontId="377" type="noConversion"/>
  </si>
  <si>
    <r>
      <t xml:space="preserve">Azerbaijan done
India (Taiwan) done, 
</t>
    </r>
    <r>
      <rPr>
        <sz val="10"/>
        <color theme="5" tint="-0.249977111117893"/>
        <rFont val="Calibri"/>
        <family val="2"/>
      </rPr>
      <t>India (China):</t>
    </r>
    <r>
      <rPr>
        <sz val="10"/>
        <color theme="5" tint="-0.249977111117893"/>
        <rFont val="細明體"/>
        <family val="3"/>
        <charset val="136"/>
      </rPr>
      <t>印度當局無限期</t>
    </r>
    <r>
      <rPr>
        <sz val="10"/>
        <color theme="5" tint="-0.249977111117893"/>
        <rFont val="Calibri"/>
        <family val="2"/>
      </rPr>
      <t xml:space="preserve">HOLD </t>
    </r>
    <r>
      <rPr>
        <sz val="10"/>
        <color theme="5" tint="-0.249977111117893"/>
        <rFont val="細明體"/>
        <family val="3"/>
        <charset val="136"/>
      </rPr>
      <t>產地為大陸的申請推測是政治因素</t>
    </r>
    <r>
      <rPr>
        <sz val="10"/>
        <color theme="5" tint="-0.249977111117893"/>
        <rFont val="Calibri"/>
        <family val="2"/>
      </rPr>
      <t xml:space="preserve">, </t>
    </r>
    <r>
      <rPr>
        <sz val="10"/>
        <color theme="5" tint="-0.249977111117893"/>
        <rFont val="細明體"/>
        <family val="3"/>
        <charset val="136"/>
      </rPr>
      <t>因近期中印雙方情勢緊張</t>
    </r>
    <r>
      <rPr>
        <sz val="10"/>
        <color theme="5" tint="-0.249977111117893"/>
        <rFont val="Calibri"/>
        <family val="2"/>
      </rPr>
      <t>.</t>
    </r>
    <r>
      <rPr>
        <sz val="10"/>
        <color theme="5" tint="-0.249977111117893"/>
        <rFont val="細明體"/>
        <family val="3"/>
        <charset val="136"/>
      </rPr>
      <t>還請先</t>
    </r>
    <r>
      <rPr>
        <sz val="10"/>
        <color theme="5" tint="-0.249977111117893"/>
        <rFont val="Calibri"/>
        <family val="2"/>
      </rPr>
      <t>high light
Applications with China Manufacturing are on hold by WPC Department and we can't mention you any date right now for the rest applications because we didn't get any update from WPC for the pending applications.</t>
    </r>
    <r>
      <rPr>
        <sz val="10"/>
        <rFont val="Calibri"/>
        <family val="2"/>
      </rPr>
      <t xml:space="preserve">
</t>
    </r>
    <phoneticPr fontId="377" type="noConversion"/>
  </si>
  <si>
    <t>Malawi (RFID) done
Saint Kitts and Nevis (RFID) done
Philippines done</t>
    <phoneticPr fontId="377" type="noConversion"/>
  </si>
  <si>
    <t>Morocco done
Korea (RFID) done</t>
    <phoneticPr fontId="377" type="noConversion"/>
  </si>
  <si>
    <t>Peru Done</t>
    <phoneticPr fontId="377" type="noConversion"/>
  </si>
  <si>
    <t>Mexico NOM done (System)</t>
    <phoneticPr fontId="377" type="noConversion"/>
  </si>
  <si>
    <t>Solomon Islands (RFID) done</t>
    <phoneticPr fontId="377" type="noConversion"/>
  </si>
  <si>
    <t>add Saudi Arabia system certification</t>
    <phoneticPr fontId="377" type="noConversion"/>
  </si>
  <si>
    <t>Argentina done
South Africa (RFID) done</t>
    <phoneticPr fontId="377" type="noConversion"/>
  </si>
  <si>
    <t>Dominican Republic (RFID) done
Malaysia done</t>
    <phoneticPr fontId="377" type="noConversion"/>
  </si>
  <si>
    <t>Jordan RFID+WLAN done
Cambodia Taiwan (RFID) done</t>
    <phoneticPr fontId="377" type="noConversion"/>
  </si>
  <si>
    <t>Nicaragua (RFID) Done
Moldova (RFID) Done</t>
    <phoneticPr fontId="377" type="noConversion"/>
  </si>
  <si>
    <t xml:space="preserve">PJM Connie:  no blackchin 60W adaptor to Brazil. </t>
    <phoneticPr fontId="377" type="noConversion"/>
  </si>
  <si>
    <t>Chinal NAL Cert. done</t>
    <phoneticPr fontId="377" type="noConversion"/>
  </si>
  <si>
    <t>Jordan target date maybe postpone to 5/14</t>
    <phoneticPr fontId="377" type="noConversion"/>
  </si>
  <si>
    <t xml:space="preserve">Jordan: comfirm the marketing name of certificate
Brazil: ETA will be updated to 5/17.
</t>
    <phoneticPr fontId="377" type="noConversion"/>
  </si>
  <si>
    <t>Mexico (system): update ETA to 7/16</t>
    <phoneticPr fontId="377" type="noConversion"/>
  </si>
  <si>
    <t>Jordan: cert. done</t>
    <phoneticPr fontId="377" type="noConversion"/>
  </si>
  <si>
    <t>Jordan (WWAN)</t>
    <phoneticPr fontId="430" type="noConversion"/>
  </si>
  <si>
    <t>TRC (RTN)</t>
    <phoneticPr fontId="38" type="noConversion"/>
  </si>
  <si>
    <t>CE DOC ready (2021/2/8) + 8wks</t>
    <phoneticPr fontId="430" type="noConversion"/>
  </si>
  <si>
    <t>Mexico (system): update ETA to 8/31</t>
    <phoneticPr fontId="38" type="noConversion"/>
  </si>
  <si>
    <t>Mexico (system): update ETA to 8/31</t>
    <phoneticPr fontId="38" type="noConversion"/>
  </si>
  <si>
    <r>
      <t xml:space="preserve">2/17,24, 3/3,10,18, 23, 31, 4/7, 14, 21, 28, 5/5, 12, 19, 26, 6/2, 9, 16
 Applications with China Manufacturing are on hold by WPC Department and we can't mention you any date right now for the rest applications because we didn't get any update from WPC for the pending applications.
2/8 </t>
    </r>
    <r>
      <rPr>
        <sz val="11"/>
        <rFont val="細明體"/>
        <family val="3"/>
        <charset val="136"/>
      </rPr>
      <t>印度當局無限期</t>
    </r>
    <r>
      <rPr>
        <sz val="11"/>
        <rFont val="Calibri"/>
        <family val="2"/>
      </rPr>
      <t xml:space="preserve">HOLD </t>
    </r>
    <r>
      <rPr>
        <sz val="11"/>
        <rFont val="細明體"/>
        <family val="3"/>
        <charset val="136"/>
      </rPr>
      <t>產地為大陸的申請推測是政治因素</t>
    </r>
    <r>
      <rPr>
        <sz val="11"/>
        <rFont val="Calibri"/>
        <family val="2"/>
      </rPr>
      <t xml:space="preserve">, </t>
    </r>
    <r>
      <rPr>
        <sz val="11"/>
        <rFont val="細明體"/>
        <family val="3"/>
        <charset val="136"/>
      </rPr>
      <t>因近期中印雙方情勢緊張</t>
    </r>
    <r>
      <rPr>
        <sz val="11"/>
        <rFont val="Calibri"/>
        <family val="2"/>
      </rPr>
      <t>.</t>
    </r>
    <r>
      <rPr>
        <sz val="11"/>
        <rFont val="細明體"/>
        <family val="3"/>
        <charset val="136"/>
      </rPr>
      <t>還請先</t>
    </r>
    <r>
      <rPr>
        <sz val="11"/>
        <rFont val="Calibri"/>
        <family val="2"/>
      </rPr>
      <t>high light (</t>
    </r>
    <r>
      <rPr>
        <sz val="11"/>
        <rFont val="細明體"/>
        <family val="3"/>
        <charset val="136"/>
      </rPr>
      <t>原</t>
    </r>
    <r>
      <rPr>
        <sz val="11"/>
        <rFont val="Calibri"/>
        <family val="2"/>
      </rPr>
      <t>3/8)
Applications with China Manufacturing are on hold by WPC Department and we can't mention you any date right now for the rest applications because we didn't get any update from WPC for the pending applications.
01/27,2/3 in slow process
1/21 in process ,Because COVID-19 and  some changes on portal (technical issues) all submitted applications are going to take 4-5 more weeks to get the approval.
12/23,29, 1/6,13 in process
12/17 application submitted
LT might be changed
The outbreak of Covid- 19 are badly delaying the process</t>
    </r>
    <phoneticPr fontId="413" type="noConversion"/>
  </si>
  <si>
    <t>India (RFID): cert. done</t>
    <phoneticPr fontId="38" type="noConversion"/>
  </si>
  <si>
    <t>India (RFID)</t>
    <phoneticPr fontId="38" type="noConversion"/>
  </si>
  <si>
    <t>DoT (China)</t>
    <phoneticPr fontId="38" type="noConversion"/>
  </si>
  <si>
    <t>CE EMC ready (2020/12/14)+ 12wks</t>
    <phoneticPr fontId="38" type="noConversion"/>
  </si>
  <si>
    <t>N/A (no label requirement)</t>
    <phoneticPr fontId="38" type="noConversion"/>
  </si>
  <si>
    <t>V (2021/6/23)</t>
    <phoneticPr fontId="38" type="noConversion"/>
  </si>
  <si>
    <t>India (RFID) Done</t>
    <phoneticPr fontId="38" type="noConversion"/>
  </si>
  <si>
    <r>
      <t>Yes (</t>
    </r>
    <r>
      <rPr>
        <b/>
        <sz val="11"/>
        <rFont val="Calibri"/>
        <family val="2"/>
      </rPr>
      <t>Label impact</t>
    </r>
    <r>
      <rPr>
        <sz val="11"/>
        <rFont val="Calibri"/>
        <family val="2"/>
      </rPr>
      <t xml:space="preserve">, over Label turn A date 2021/2/26, cannot meet RTS. Expect label update in April or </t>
    </r>
    <r>
      <rPr>
        <strike/>
        <sz val="11"/>
        <rFont val="Calibri"/>
        <family val="2"/>
      </rPr>
      <t>May</t>
    </r>
    <r>
      <rPr>
        <sz val="11"/>
        <rFont val="Calibri"/>
        <family val="2"/>
      </rPr>
      <t xml:space="preserve"> June Block.)</t>
    </r>
    <phoneticPr fontId="430" type="noConversion"/>
  </si>
  <si>
    <r>
      <rPr>
        <strike/>
        <sz val="11"/>
        <rFont val="Calibri"/>
        <family val="2"/>
      </rPr>
      <t>CE EMC ready (2021/2/1))+ 6wks</t>
    </r>
    <r>
      <rPr>
        <sz val="11"/>
        <rFont val="Calibri"/>
        <family val="2"/>
      </rPr>
      <t xml:space="preserve">
Back to RTS and certificate done
Stay with May Block due to BOM lock</t>
    </r>
    <phoneticPr fontId="430" type="noConversion"/>
  </si>
  <si>
    <t>Alfor</t>
    <phoneticPr fontId="38" type="noConversion"/>
  </si>
  <si>
    <t>TGM complete</t>
    <phoneticPr fontId="38" type="noConversion"/>
  </si>
  <si>
    <t>TGM</t>
    <phoneticPr fontId="28" type="noConversion"/>
  </si>
  <si>
    <t>Carton</t>
    <phoneticPr fontId="377" type="noConversion"/>
  </si>
  <si>
    <t>NB: 200mm
TB: 2.1mm</t>
    <phoneticPr fontId="38" type="noConversion"/>
  </si>
  <si>
    <t>Taiwan: update NCC ID to CCAI18Z10130T2 (for change Applicant to Fibocomm)</t>
    <phoneticPr fontId="38" type="noConversion"/>
  </si>
  <si>
    <r>
      <rPr>
        <strike/>
        <sz val="11"/>
        <rFont val="Calibri"/>
        <family val="2"/>
      </rPr>
      <t>(IDV) CCAI20Y00120T9</t>
    </r>
    <r>
      <rPr>
        <sz val="11"/>
        <rFont val="Calibri"/>
        <family val="2"/>
      </rPr>
      <t xml:space="preserve">
CCAI18Z10130T2</t>
    </r>
    <phoneticPr fontId="377" type="noConversion"/>
  </si>
  <si>
    <t>V (2021/5/6)
V (2021/7/21)</t>
    <phoneticPr fontId="377" type="noConversion"/>
  </si>
  <si>
    <t>V (2021/4/20)</t>
    <phoneticPr fontId="377" type="noConversion"/>
  </si>
  <si>
    <r>
      <t>02/17,24,3/3,10, 4/7, 14, 21, 28, 5/5,12, 19, 26, 6/2, 9, 16, 23, 30, 7/7, 14, 21, 28, 8/4, 11, 18 resume to work, in slow process
Lockdown from 2021/1/08~</t>
    </r>
    <r>
      <rPr>
        <strike/>
        <sz val="11"/>
        <rFont val="Calibri"/>
        <family val="2"/>
      </rPr>
      <t>2021/02/01</t>
    </r>
    <r>
      <rPr>
        <sz val="11"/>
        <rFont val="Calibri"/>
        <family val="2"/>
      </rPr>
      <t>2021/02/05, from 9/24 change to TBD
12/23,29, 1/6 in process
12/23 Application was submitted to MoT. Because of COVID-19, everything is super slow in Lebanon. In addition, they were affected by the bomb blast. The office was affected and they rebuilding their office for a long time
12/10 lead time 271 days
TBD: explosion at port
Need to update LT to 32wks
The outbreak of Covid- 19 are badly delaying the process. In addition, they were affected by the bomb blast. The office was affected and they rebuilding their office for a long time.</t>
    </r>
    <phoneticPr fontId="413" type="noConversion"/>
  </si>
  <si>
    <t>Carnoustie</t>
    <phoneticPr fontId="38" type="noConversion"/>
  </si>
  <si>
    <t>RF</t>
    <phoneticPr fontId="38" type="noConversion"/>
  </si>
  <si>
    <t>Lebanon (RFID)</t>
    <phoneticPr fontId="38" type="noConversion"/>
  </si>
  <si>
    <t>TRA/MoT</t>
    <phoneticPr fontId="38" type="noConversion"/>
  </si>
  <si>
    <t>CE EMC ready (2020/12/14)+ 39wks</t>
    <phoneticPr fontId="38" type="noConversion"/>
  </si>
  <si>
    <t>RFID</t>
    <phoneticPr fontId="38" type="noConversion"/>
  </si>
  <si>
    <t>N/A (no label requirement)</t>
    <phoneticPr fontId="38" type="noConversion"/>
  </si>
  <si>
    <t>Lebanon (RFID): cert. done
Mexico (System): update IFT certification status</t>
    <phoneticPr fontId="38" type="noConversion"/>
  </si>
  <si>
    <t>V (2021/8/24)</t>
    <phoneticPr fontId="38" type="noConversion"/>
  </si>
  <si>
    <t>Lebanon (RFID): cert. done
Mexico (System): update IFT certification status</t>
    <phoneticPr fontId="38" type="noConversion"/>
  </si>
  <si>
    <r>
      <rPr>
        <b/>
        <u/>
        <sz val="12"/>
        <rFont val="Calibri"/>
        <family val="2"/>
      </rPr>
      <t>System</t>
    </r>
    <r>
      <rPr>
        <b/>
        <sz val="12"/>
        <rFont val="Calibri"/>
        <family val="2"/>
      </rPr>
      <t>:</t>
    </r>
    <r>
      <rPr>
        <sz val="12"/>
        <rFont val="Calibri"/>
        <family val="2"/>
      </rPr>
      <t xml:space="preserve"> </t>
    </r>
    <r>
      <rPr>
        <strike/>
        <sz val="12"/>
        <rFont val="Calibri"/>
        <family val="2"/>
      </rPr>
      <t>Azerbaijan, Brazil, Chile, Ecuador</t>
    </r>
    <r>
      <rPr>
        <sz val="12"/>
        <rFont val="Calibri"/>
        <family val="2"/>
      </rPr>
      <t xml:space="preserve">, </t>
    </r>
    <r>
      <rPr>
        <strike/>
        <sz val="12"/>
        <rFont val="Calibri"/>
        <family val="2"/>
      </rPr>
      <t>Jordan(move to WWAN SKU)</t>
    </r>
    <r>
      <rPr>
        <sz val="12"/>
        <rFont val="Calibri"/>
        <family val="2"/>
      </rPr>
      <t xml:space="preserve">,  Mexico(IFT), </t>
    </r>
    <r>
      <rPr>
        <strike/>
        <sz val="12"/>
        <rFont val="Calibri"/>
        <family val="2"/>
      </rPr>
      <t>Morocco,</t>
    </r>
    <r>
      <rPr>
        <sz val="12"/>
        <rFont val="Calibri"/>
        <family val="2"/>
      </rPr>
      <t xml:space="preserve"> </t>
    </r>
    <r>
      <rPr>
        <strike/>
        <sz val="12"/>
        <rFont val="Calibri"/>
        <family val="2"/>
      </rPr>
      <t>Nigeria,</t>
    </r>
    <r>
      <rPr>
        <sz val="12"/>
        <rFont val="Calibri"/>
        <family val="2"/>
      </rPr>
      <t xml:space="preserve"> </t>
    </r>
    <r>
      <rPr>
        <strike/>
        <sz val="12"/>
        <rFont val="Calibri"/>
        <family val="2"/>
      </rPr>
      <t>Zambia</t>
    </r>
    <r>
      <rPr>
        <sz val="12"/>
        <rFont val="Calibri"/>
        <family val="2"/>
      </rPr>
      <t xml:space="preserve">, Ukraine, Armenia/Belarus/Kazakhstan/Russian/Kyrgyzstan, </t>
    </r>
    <r>
      <rPr>
        <strike/>
        <sz val="12"/>
        <rFont val="Calibri"/>
        <family val="2"/>
      </rPr>
      <t>South Africa, India, Moldova, Serbia, Saudi Arabia</t>
    </r>
    <r>
      <rPr>
        <sz val="12"/>
        <rFont val="Calibri"/>
        <family val="2"/>
      </rPr>
      <t xml:space="preserve">, </t>
    </r>
    <r>
      <rPr>
        <strike/>
        <sz val="12"/>
        <rFont val="Calibri"/>
        <family val="2"/>
      </rPr>
      <t>Uzbekistan</t>
    </r>
    <r>
      <rPr>
        <sz val="12"/>
        <rFont val="Calibri"/>
        <family val="2"/>
      </rPr>
      <t>,</t>
    </r>
    <r>
      <rPr>
        <strike/>
        <sz val="12"/>
        <rFont val="Calibri"/>
        <family val="2"/>
      </rPr>
      <t xml:space="preserve"> Mexico</t>
    </r>
    <r>
      <rPr>
        <sz val="12"/>
        <rFont val="Calibri"/>
        <family val="2"/>
      </rPr>
      <t xml:space="preserve">
</t>
    </r>
    <r>
      <rPr>
        <b/>
        <u/>
        <sz val="12"/>
        <rFont val="Calibri"/>
        <family val="2"/>
      </rPr>
      <t>RFID SKU</t>
    </r>
    <r>
      <rPr>
        <b/>
        <sz val="12"/>
        <rFont val="Calibri"/>
        <family val="2"/>
      </rPr>
      <t>:</t>
    </r>
    <r>
      <rPr>
        <sz val="12"/>
        <rFont val="Calibri"/>
        <family val="2"/>
      </rPr>
      <t xml:space="preserve"> </t>
    </r>
    <r>
      <rPr>
        <strike/>
        <sz val="12"/>
        <rFont val="Calibri"/>
        <family val="2"/>
      </rPr>
      <t>Argentina,</t>
    </r>
    <r>
      <rPr>
        <sz val="12"/>
        <rFont val="Calibri"/>
        <family val="2"/>
      </rPr>
      <t xml:space="preserve"> </t>
    </r>
    <r>
      <rPr>
        <strike/>
        <sz val="12"/>
        <rFont val="Calibri"/>
        <family val="2"/>
      </rPr>
      <t>Bahamas,</t>
    </r>
    <r>
      <rPr>
        <sz val="12"/>
        <rFont val="Calibri"/>
        <family val="2"/>
      </rPr>
      <t xml:space="preserve"> </t>
    </r>
    <r>
      <rPr>
        <strike/>
        <sz val="12"/>
        <rFont val="Calibri"/>
        <family val="2"/>
      </rPr>
      <t>Cambodia, Dominican Republic, Guyana, Haiti,</t>
    </r>
    <r>
      <rPr>
        <sz val="12"/>
        <rFont val="Calibri"/>
        <family val="2"/>
      </rPr>
      <t xml:space="preserve"> </t>
    </r>
    <r>
      <rPr>
        <strike/>
        <sz val="12"/>
        <rFont val="Calibri"/>
        <family val="2"/>
      </rPr>
      <t>Israel, India</t>
    </r>
    <r>
      <rPr>
        <sz val="12"/>
        <rFont val="Calibri"/>
        <family val="2"/>
      </rPr>
      <t xml:space="preserve">, </t>
    </r>
    <r>
      <rPr>
        <strike/>
        <sz val="12"/>
        <rFont val="Calibri"/>
        <family val="2"/>
      </rPr>
      <t>Lebanon</t>
    </r>
    <r>
      <rPr>
        <sz val="12"/>
        <rFont val="Calibri"/>
        <family val="2"/>
      </rPr>
      <t xml:space="preserve">, </t>
    </r>
    <r>
      <rPr>
        <strike/>
        <sz val="12"/>
        <rFont val="Calibri"/>
        <family val="2"/>
      </rPr>
      <t>Moldova, Mexico, Nicaragua</t>
    </r>
    <r>
      <rPr>
        <sz val="12"/>
        <rFont val="Calibri"/>
        <family val="2"/>
      </rPr>
      <t xml:space="preserve">, </t>
    </r>
    <r>
      <rPr>
        <strike/>
        <sz val="12"/>
        <rFont val="Calibri"/>
        <family val="2"/>
      </rPr>
      <t>Paraguay,</t>
    </r>
    <r>
      <rPr>
        <sz val="12"/>
        <rFont val="Calibri"/>
        <family val="2"/>
      </rPr>
      <t xml:space="preserve"> </t>
    </r>
    <r>
      <rPr>
        <strike/>
        <sz val="12"/>
        <rFont val="Calibri"/>
        <family val="2"/>
      </rPr>
      <t>Saint Lucia</t>
    </r>
    <r>
      <rPr>
        <sz val="12"/>
        <rFont val="Calibri"/>
        <family val="2"/>
      </rPr>
      <t>,</t>
    </r>
    <r>
      <rPr>
        <strike/>
        <sz val="12"/>
        <rFont val="Calibri"/>
        <family val="2"/>
      </rPr>
      <t xml:space="preserve"> Soloman Islands,</t>
    </r>
    <r>
      <rPr>
        <sz val="12"/>
        <rFont val="Calibri"/>
        <family val="2"/>
      </rPr>
      <t xml:space="preserve"> </t>
    </r>
    <r>
      <rPr>
        <strike/>
        <sz val="12"/>
        <rFont val="Calibri"/>
        <family val="2"/>
      </rPr>
      <t>South Afric</t>
    </r>
    <r>
      <rPr>
        <sz val="12"/>
        <rFont val="Calibri"/>
        <family val="2"/>
      </rPr>
      <t xml:space="preserve">a, </t>
    </r>
    <r>
      <rPr>
        <strike/>
        <sz val="12"/>
        <rFont val="Calibri"/>
        <family val="2"/>
      </rPr>
      <t>Zimbabwe</t>
    </r>
    <r>
      <rPr>
        <sz val="12"/>
        <rFont val="Calibri"/>
        <family val="2"/>
      </rPr>
      <t xml:space="preserve">
</t>
    </r>
    <r>
      <rPr>
        <b/>
        <u/>
        <sz val="12"/>
        <rFont val="Calibri"/>
        <family val="2"/>
      </rPr>
      <t>WWAN SKU</t>
    </r>
    <r>
      <rPr>
        <b/>
        <sz val="12"/>
        <rFont val="Calibri"/>
        <family val="2"/>
      </rPr>
      <t>:</t>
    </r>
    <r>
      <rPr>
        <strike/>
        <sz val="12"/>
        <rFont val="Calibri"/>
        <family val="2"/>
      </rPr>
      <t xml:space="preserve"> China(NAL), Philippines, Taiwan, Thailand, Jordan</t>
    </r>
    <phoneticPr fontId="28" type="noConversion"/>
  </si>
  <si>
    <t>8/26, 9/2, 9, 16, 23, 30, 10/7, 14, 20, 27, 11/5, 12, 19, 26, 12/3, 10, 17 Need SAR report</t>
    <phoneticPr fontId="3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</si>
</sst>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80">
    <numFmt numFmtId="5" formatCode="&quot;$&quot;#,##0;\-&quot;$&quot;#,##0"/>
    <numFmt numFmtId="42" formatCode="_-&quot;$&quot;* #,##0_-;\-&quot;$&quot;* #,##0_-;_-&quot;$&quot;* &quot;-&quot;_-;_-@_-"/>
    <numFmt numFmtId="41" formatCode="_-* #,##0_-;\-* #,##0_-;_-* &quot;-&quot;_-;_-@_-"/>
    <numFmt numFmtId="44" formatCode="_-&quot;$&quot;* #,##0.00_-;\-&quot;$&quot;* #,##0.00_-;_-&quot;$&quot;* &quot;-&quot;??_-;_-@_-"/>
    <numFmt numFmtId="43" formatCode="_-* #,##0.00_-;\-* #,##0.00_-;_-* &quot;-&quot;??_-;_-@_-"/>
    <numFmt numFmtId="176" formatCode="yyyy/m/d;@"/>
    <numFmt numFmtId="177" formatCode="[$-409]d\-mmm\-yy;@"/>
    <numFmt numFmtId="178" formatCode="[$-409]dd\-mmm\-yy;@"/>
    <numFmt numFmtId="179" formatCode="d\-mmm\-yy;@"/>
    <numFmt numFmtId="180" formatCode="_ * #,##0.00_ ;_ * \-#,##0.00_ ;_ * &quot;-&quot;??_ ;_ @_ "/>
    <numFmt numFmtId="181" formatCode="_-[$€-2]* #,##0.00_-;\-[$€-2]* #,##0.00_-;_-[$€-2]* &quot;-&quot;??_-"/>
    <numFmt numFmtId="182" formatCode="[$-409]mmm\-yy;@"/>
    <numFmt numFmtId="183" formatCode="[$-409]d/mmm/yy;@"/>
    <numFmt numFmtId="184" formatCode="[$-409]d\-mmm;@"/>
    <numFmt numFmtId="185" formatCode="_ * #,##0_ ;_ * \-#,##0_ ;_ * &quot;-&quot;_ ;_ @_ "/>
    <numFmt numFmtId="186" formatCode="_ * #,##0_ ;_ * &quot;\&quot;&quot;\&quot;&quot;\&quot;\-#,##0_ ;_ * &quot;-&quot;_ ;_ @_ "/>
    <numFmt numFmtId="187" formatCode="_-&quot;\&quot;* #,##0.00_-;\-&quot;\&quot;* #,##0.00_-;_-&quot;\&quot;* &quot;-&quot;??_-;_-@_-"/>
    <numFmt numFmtId="188" formatCode="_ &quot;\&quot;* #,##0_ ;_ &quot;\&quot;* \-#,##0_ ;_ &quot;\&quot;* &quot;-&quot;_ ;_ @_ "/>
    <numFmt numFmtId="189" formatCode="_ &quot;\&quot;* #,##0.00_ ;_ &quot;\&quot;* \-#,##0.00_ ;_ &quot;\&quot;* &quot;-&quot;??_ ;_ @_ "/>
    <numFmt numFmtId="190" formatCode="_(* #,##0.0_);_(* \(#,##0.00\);_(* &quot;-&quot;??_);_(@_)"/>
    <numFmt numFmtId="191" formatCode="General_)"/>
    <numFmt numFmtId="192" formatCode="0.000"/>
    <numFmt numFmtId="193" formatCode="&quot;fl&quot;#,##0_);\(&quot;fl&quot;#,##0\)"/>
    <numFmt numFmtId="194" formatCode="&quot;fl&quot;#,##0_);[Red]\(&quot;fl&quot;#,##0\)"/>
    <numFmt numFmtId="195" formatCode="&quot;fl&quot;#,##0.00_);\(&quot;fl&quot;#,##0.00\)"/>
    <numFmt numFmtId="196" formatCode="_(* #,##0.00_);_(* \(#,##0.00\);_(* &quot;-&quot;??_);_(@_)"/>
    <numFmt numFmtId="197" formatCode="#,##0;&quot;\&quot;&quot;\&quot;&quot;\&quot;&quot;\&quot;\(#,##0&quot;\&quot;&quot;\&quot;&quot;\&quot;&quot;\&quot;\)"/>
    <numFmt numFmtId="198" formatCode="_ * #,##0_ ;_ * &quot;\&quot;&quot;\&quot;\-#,##0_ ;_ * &quot;-&quot;_ ;_ @_ "/>
    <numFmt numFmtId="199" formatCode="#,##0.000;[Red]\(#,##0.000\)"/>
    <numFmt numFmtId="200" formatCode="_(&quot;$&quot;* #,##0.00_);_(&quot;$&quot;* \(#,##0.00\);_(&quot;$&quot;* &quot;-&quot;??_);_(@_)"/>
    <numFmt numFmtId="201" formatCode="_ &quot;￥&quot;* #,##0.00_ ;_ &quot;￥&quot;* \-#,##0.00_ ;_ &quot;￥&quot;* &quot;-&quot;??_ ;_ @_ "/>
    <numFmt numFmtId="202" formatCode="&quot;\&quot;#,##0;&quot;\&quot;&quot;\&quot;&quot;\&quot;&quot;\&quot;\-#,##0"/>
    <numFmt numFmtId="203" formatCode="\$#,##0\ ;\(\$#,##0\)"/>
    <numFmt numFmtId="204" formatCode="&quot;\&quot;&quot;\&quot;&quot;\&quot;&quot;\&quot;\$#,##0.00;&quot;\&quot;&quot;\&quot;&quot;\&quot;&quot;\&quot;\(&quot;\&quot;&quot;\&quot;&quot;\&quot;&quot;\&quot;\$#,##0.00&quot;\&quot;&quot;\&quot;&quot;\&quot;&quot;\&quot;\)"/>
    <numFmt numFmtId="205" formatCode="&quot;\&quot;&quot;\&quot;&quot;\&quot;&quot;\&quot;&quot;$&quot;#,##0.00;&quot;\&quot;&quot;\&quot;&quot;\&quot;&quot;\&quot;\(&quot;\&quot;&quot;\&quot;&quot;\&quot;&quot;\&quot;&quot;$&quot;#,##0.00&quot;\&quot;&quot;\&quot;&quot;\&quot;&quot;\&quot;\)"/>
    <numFmt numFmtId="206" formatCode="&quot;\&quot;#,##0;&quot;\&quot;&quot;\&quot;&quot;\&quot;&quot;\&quot;&quot;\&quot;&quot;\&quot;\-#,##0"/>
    <numFmt numFmtId="207" formatCode="&quot;\&quot;&quot;\&quot;&quot;\&quot;&quot;\&quot;&quot;$&quot;#,##0;&quot;\&quot;&quot;\&quot;&quot;\&quot;&quot;\&quot;\(&quot;\&quot;&quot;\&quot;&quot;\&quot;&quot;\&quot;&quot;$&quot;#,##0&quot;\&quot;&quot;\&quot;&quot;\&quot;&quot;\&quot;\)"/>
    <numFmt numFmtId="208" formatCode="&quot;\&quot;&quot;\&quot;&quot;\&quot;&quot;\&quot;\$#,##0;&quot;\&quot;&quot;\&quot;&quot;\&quot;&quot;\&quot;\(&quot;\&quot;&quot;\&quot;&quot;\&quot;&quot;\&quot;\$#,##0&quot;\&quot;&quot;\&quot;&quot;\&quot;&quot;\&quot;\)"/>
    <numFmt numFmtId="209" formatCode="&quot;$&quot;#,##0.00_);&quot;\&quot;&quot;\&quot;&quot;\&quot;&quot;\&quot;&quot;\&quot;\(&quot;$&quot;#,##0.00&quot;\&quot;&quot;\&quot;&quot;\&quot;&quot;\&quot;&quot;\&quot;\)"/>
    <numFmt numFmtId="210" formatCode="_(* #,##0.0_);_(* &quot;\&quot;&quot;\&quot;&quot;\&quot;&quot;\&quot;\(#,##0.0&quot;\&quot;&quot;\&quot;&quot;\&quot;&quot;\&quot;\);_(* &quot;-&quot;_);_(@_)"/>
    <numFmt numFmtId="211" formatCode="#,##0.0&quot; &quot;;&quot; \\\\(&quot;#,##0.0&quot;\\\\)&quot;;&quot; - &quot;;@&quot; &quot;"/>
    <numFmt numFmtId="212" formatCode="#,##0.0_);\(#,##0.0\)"/>
    <numFmt numFmtId="213" formatCode="0.00000%"/>
    <numFmt numFmtId="214" formatCode="&quot;$&quot;#,##0.000;[Red]&quot;$&quot;#,##0.000"/>
    <numFmt numFmtId="215" formatCode=".0%;\(.0%\)"/>
    <numFmt numFmtId="216" formatCode="_(* #,##0,_);[Red]_(* \(#,##0,\);_(* &quot; - &quot;_);_(@_)"/>
    <numFmt numFmtId="217" formatCode="&quot;L.&quot;\ #,##0.00;\-&quot;L.&quot;\ #,##0.00"/>
    <numFmt numFmtId="218" formatCode="mmm"/>
    <numFmt numFmtId="219" formatCode="_(* 0%_);_(* \(0%\);_(* &quot;-&quot;_);_(@_)"/>
    <numFmt numFmtId="220" formatCode="_(* #,##0_);[Red]_(* \(#,##0\);_(* &quot; - &quot;_);_(@_)"/>
    <numFmt numFmtId="221" formatCode="[$-409]d/mmm;@"/>
    <numFmt numFmtId="222" formatCode="0.00_)"/>
    <numFmt numFmtId="223" formatCode="_ * #,##0.00_ ;_ * &quot;\&quot;&quot;\&quot;\-#,##0.00_ ;_ * &quot;-&quot;??_ ;_ @_ "/>
    <numFmt numFmtId="224" formatCode="\60\4\7\:"/>
    <numFmt numFmtId="225" formatCode="&quot;fl&quot;#,##0.00_);[Red]\(&quot;fl&quot;#,##0.00\)"/>
    <numFmt numFmtId="226" formatCode="[$NT$-404]#,##0.00;[Red]&quot;-&quot;[$NT$-404]#,##0.00"/>
    <numFmt numFmtId="227" formatCode="&quot;$&quot;#,##0.00"/>
    <numFmt numFmtId="228" formatCode=";;"/>
    <numFmt numFmtId="229" formatCode="d/mmm/yy;@"/>
    <numFmt numFmtId="230" formatCode="_(&quot;fl&quot;* #,##0_);_(&quot;fl&quot;* \(#,##0\);_(&quot;fl&quot;* &quot;-&quot;_);_(@_)"/>
    <numFmt numFmtId="231" formatCode="_(* #,##0.000_);_(* \(#,##0.000\);_(* &quot;-&quot;??_);_(@_)"/>
    <numFmt numFmtId="232" formatCode="0.000%"/>
    <numFmt numFmtId="233" formatCode="_-&quot;£&quot;* #,##0_-;\-&quot;£&quot;* #,##0_-;_-&quot;£&quot;* &quot;-&quot;_-;_-@_-"/>
    <numFmt numFmtId="234" formatCode="_-&quot;£&quot;* #,##0.00_-;\-&quot;£&quot;* #,##0.00_-;_-&quot;£&quot;* &quot;-&quot;??_-;_-@_-"/>
    <numFmt numFmtId="235" formatCode="_(* #,##0_);_(* \(#,##0\);_(* &quot;-&quot;_);_(@_)"/>
    <numFmt numFmtId="236" formatCode="_-* #,##0_-;\-* #,##0_-;_-* \-_-;_-@_-"/>
    <numFmt numFmtId="237" formatCode="_-&quot;$&quot;* #,##0_-;&quot;-$&quot;* #,##0_-;_-&quot;$&quot;* \-_-;_-@_-"/>
    <numFmt numFmtId="238" formatCode="_(\$* #,##0.00_);_(\$* \(#,##0.00\);_(\$* \-??_);_(@_)"/>
    <numFmt numFmtId="239" formatCode="_ &quot;￥&quot;* #,##0_ ;_ &quot;￥&quot;* \-#,##0_ ;_ &quot;￥&quot;* &quot;-&quot;_ ;_ @_ "/>
    <numFmt numFmtId="240" formatCode="_(&quot;$&quot;* #,##0_);_(&quot;$&quot;* \(#,##0\);_(&quot;$&quot;* &quot;-&quot;_);_(@_)"/>
    <numFmt numFmtId="241" formatCode="&quot;\&quot;#,##0;[Red]&quot;\&quot;\-#,##0"/>
    <numFmt numFmtId="242" formatCode="_-[$€-2]* #,##0.00_-;\-[$€-2]* #,##0.00_-;_-[$€-2]* \-??_-"/>
    <numFmt numFmtId="243" formatCode="m/d/yyyy"/>
    <numFmt numFmtId="244" formatCode="_-[$€-2]* #,##0.00_-;\-[$€-2]* #,##0.00_-;_-[$€-2]* &quot;-&quot;??"/>
    <numFmt numFmtId="245" formatCode="m&quot;月&quot;d&quot;日&quot;"/>
    <numFmt numFmtId="246" formatCode="&quot;$&quot;#,##0"/>
    <numFmt numFmtId="247" formatCode="e&quot;年&quot;m&quot;月&quot;d&quot;日&quot;"/>
    <numFmt numFmtId="248" formatCode="m/d/yyyy;@"/>
    <numFmt numFmtId="249" formatCode="m/d;@"/>
    <numFmt numFmtId="250" formatCode="0_);[Red]\(0\)"/>
  </numFmts>
  <fonts count="487">
    <font>
      <sz val="12"/>
      <name val="宋体"/>
      <charset val="134"/>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0"/>
      <name val="Arial"/>
      <family val="2"/>
      <charset val="134"/>
    </font>
    <font>
      <sz val="10"/>
      <name val="Helv"/>
      <family val="2"/>
      <charset val="134"/>
    </font>
    <font>
      <sz val="10"/>
      <color indexed="8"/>
      <name val="Arial"/>
      <family val="2"/>
      <charset val="134"/>
    </font>
    <font>
      <sz val="12"/>
      <color indexed="8"/>
      <name val="新細明體"/>
      <family val="1"/>
    </font>
    <font>
      <sz val="12"/>
      <name val="新細明體"/>
      <family val="1"/>
      <charset val="136"/>
    </font>
    <font>
      <b/>
      <sz val="8"/>
      <name val="Arial"/>
      <family val="2"/>
      <charset val="134"/>
    </font>
    <font>
      <sz val="8"/>
      <name val="Arial"/>
      <family val="2"/>
      <charset val="134"/>
    </font>
    <font>
      <b/>
      <sz val="10"/>
      <name val="Helv"/>
      <family val="2"/>
      <charset val="134"/>
    </font>
    <font>
      <sz val="9"/>
      <name val="Arial"/>
      <family val="2"/>
      <charset val="134"/>
    </font>
    <font>
      <b/>
      <sz val="18"/>
      <name val="Arial"/>
      <family val="2"/>
      <charset val="134"/>
    </font>
    <font>
      <b/>
      <sz val="10"/>
      <name val="Arial"/>
      <family val="2"/>
      <charset val="134"/>
    </font>
    <font>
      <b/>
      <sz val="9"/>
      <name val="Arial"/>
      <family val="2"/>
      <charset val="134"/>
    </font>
    <font>
      <b/>
      <sz val="11"/>
      <color indexed="8"/>
      <name val="Calibri"/>
      <family val="2"/>
    </font>
    <font>
      <b/>
      <sz val="10"/>
      <color indexed="8"/>
      <name val="Arial"/>
      <family val="2"/>
      <charset val="134"/>
    </font>
    <font>
      <sz val="8"/>
      <color indexed="8"/>
      <name val="Verdana"/>
      <family val="2"/>
      <charset val="134"/>
    </font>
    <font>
      <sz val="10"/>
      <color indexed="10"/>
      <name val="Arial"/>
      <family val="2"/>
      <charset val="134"/>
    </font>
    <font>
      <b/>
      <sz val="9"/>
      <color rgb="FFFF0000"/>
      <name val="Arial"/>
      <family val="2"/>
    </font>
    <font>
      <b/>
      <sz val="9"/>
      <name val="Arial"/>
      <family val="2"/>
    </font>
    <font>
      <b/>
      <sz val="8"/>
      <color rgb="FFFF0000"/>
      <name val="Arial"/>
      <family val="2"/>
      <charset val="134"/>
    </font>
    <font>
      <sz val="9"/>
      <name val="MingLiU"/>
      <family val="3"/>
      <charset val="136"/>
    </font>
    <font>
      <sz val="10"/>
      <name val="細明體"/>
      <family val="3"/>
      <charset val="136"/>
    </font>
    <font>
      <sz val="10"/>
      <color rgb="FF0000CC"/>
      <name val="Arial"/>
      <family val="2"/>
    </font>
    <font>
      <sz val="9"/>
      <name val="Arial"/>
      <family val="2"/>
    </font>
    <font>
      <b/>
      <sz val="9"/>
      <color indexed="17"/>
      <name val="Arial"/>
      <family val="2"/>
    </font>
    <font>
      <b/>
      <sz val="9"/>
      <color indexed="10"/>
      <name val="Arial"/>
      <family val="2"/>
    </font>
    <font>
      <b/>
      <sz val="9"/>
      <color indexed="8"/>
      <name val="Arial"/>
      <family val="2"/>
    </font>
    <font>
      <b/>
      <sz val="9"/>
      <color indexed="9"/>
      <name val="Arial"/>
      <family val="2"/>
    </font>
    <font>
      <sz val="9"/>
      <color indexed="55"/>
      <name val="Arial"/>
      <family val="2"/>
    </font>
    <font>
      <b/>
      <sz val="9"/>
      <color indexed="17"/>
      <name val="Arial"/>
      <family val="2"/>
      <charset val="134"/>
    </font>
    <font>
      <sz val="9"/>
      <name val="細明體"/>
      <family val="3"/>
      <charset val="136"/>
    </font>
    <font>
      <sz val="16"/>
      <color indexed="9"/>
      <name val="Calibri"/>
      <family val="2"/>
    </font>
    <font>
      <sz val="11"/>
      <name val="Calibri"/>
      <family val="2"/>
    </font>
    <font>
      <sz val="11"/>
      <color indexed="8"/>
      <name val="Calibri"/>
      <family val="2"/>
    </font>
    <font>
      <sz val="12"/>
      <name val="Calibri"/>
      <family val="2"/>
    </font>
    <font>
      <sz val="10"/>
      <color indexed="60"/>
      <name val="Calibri"/>
      <family val="2"/>
    </font>
    <font>
      <sz val="18"/>
      <name val="Calibri"/>
      <family val="2"/>
    </font>
    <font>
      <sz val="14"/>
      <name val="Calibri"/>
      <family val="2"/>
    </font>
    <font>
      <sz val="10"/>
      <color indexed="8"/>
      <name val="Calibri"/>
      <family val="2"/>
    </font>
    <font>
      <sz val="11"/>
      <color rgb="FF0000CC"/>
      <name val="Calibri"/>
      <family val="2"/>
    </font>
    <font>
      <sz val="8"/>
      <color indexed="8"/>
      <name val="Calibri"/>
      <family val="2"/>
    </font>
    <font>
      <b/>
      <sz val="10"/>
      <name val="Calibri"/>
      <family val="2"/>
    </font>
    <font>
      <b/>
      <sz val="11"/>
      <name val="Calibri"/>
      <family val="2"/>
    </font>
    <font>
      <b/>
      <sz val="9"/>
      <color indexed="9"/>
      <name val="Calibri"/>
      <family val="2"/>
    </font>
    <font>
      <b/>
      <sz val="8"/>
      <name val="Calibri"/>
      <family val="2"/>
    </font>
    <font>
      <sz val="8"/>
      <name val="Calibri"/>
      <family val="2"/>
    </font>
    <font>
      <b/>
      <sz val="9"/>
      <name val="Calibri"/>
      <family val="2"/>
    </font>
    <font>
      <b/>
      <sz val="9"/>
      <color indexed="8"/>
      <name val="Calibri"/>
      <family val="2"/>
    </font>
    <font>
      <sz val="10"/>
      <name val="Calibri"/>
      <family val="2"/>
    </font>
    <font>
      <b/>
      <sz val="9"/>
      <color theme="0"/>
      <name val="Calibri"/>
      <family val="2"/>
    </font>
    <font>
      <sz val="9"/>
      <name val="Calibri"/>
      <family val="2"/>
    </font>
    <font>
      <sz val="10"/>
      <name val="Helv"/>
      <family val="2"/>
    </font>
    <font>
      <sz val="10"/>
      <name val="Arial"/>
      <family val="2"/>
    </font>
    <font>
      <sz val="10"/>
      <name val="Times New Roman"/>
      <family val="1"/>
    </font>
    <font>
      <sz val="12"/>
      <name val="바탕체"/>
      <family val="3"/>
    </font>
    <font>
      <sz val="11"/>
      <name val="Times New Roman"/>
      <family val="1"/>
      <charset val="134"/>
    </font>
    <font>
      <sz val="12"/>
      <name val="宋体"/>
    </font>
    <font>
      <sz val="10"/>
      <color indexed="8"/>
      <name val="MS Sans Serif"/>
      <family val="2"/>
    </font>
    <font>
      <sz val="10"/>
      <color indexed="8"/>
      <name val="MS Sans Serif"/>
      <family val="2"/>
      <charset val="134"/>
    </font>
    <font>
      <sz val="10"/>
      <color indexed="8"/>
      <name val="MS Sans Serif"/>
      <family val="1"/>
    </font>
    <font>
      <sz val="10"/>
      <name val="Geneva"/>
      <family val="2"/>
    </font>
    <font>
      <sz val="14"/>
      <name val="AngsanaUPC"/>
      <family val="2"/>
      <charset val="222"/>
    </font>
    <font>
      <sz val="8"/>
      <name val="Antique Olive"/>
      <family val="2"/>
    </font>
    <font>
      <sz val="8"/>
      <name val="Geneva"/>
      <family val="2"/>
    </font>
    <font>
      <sz val="12"/>
      <name val="¹ÙÅÁÃ¼"/>
      <family val="1"/>
      <charset val="129"/>
    </font>
    <font>
      <sz val="11"/>
      <color indexed="8"/>
      <name val="新細明體"/>
      <family val="1"/>
      <charset val="136"/>
    </font>
    <font>
      <sz val="11"/>
      <color indexed="8"/>
      <name val="Calibri"/>
      <family val="2"/>
      <charset val="134"/>
    </font>
    <font>
      <sz val="11"/>
      <color theme="1"/>
      <name val="新細明體"/>
      <family val="1"/>
      <charset val="136"/>
      <scheme val="minor"/>
    </font>
    <font>
      <sz val="12"/>
      <color indexed="8"/>
      <name val="新細明體"/>
      <family val="1"/>
      <charset val="136"/>
    </font>
    <font>
      <sz val="11"/>
      <color indexed="8"/>
      <name val="ＭＳ Ｐゴシック"/>
      <family val="2"/>
      <charset val="128"/>
    </font>
    <font>
      <sz val="11"/>
      <color indexed="8"/>
      <name val="宋体"/>
      <family val="3"/>
      <charset val="136"/>
    </font>
    <font>
      <sz val="11"/>
      <color indexed="8"/>
      <name val="宋体"/>
    </font>
    <font>
      <sz val="11"/>
      <color theme="1"/>
      <name val="新細明體"/>
      <family val="2"/>
      <scheme val="minor"/>
    </font>
    <font>
      <sz val="10"/>
      <color indexed="8"/>
      <name val="Arial"/>
      <family val="2"/>
    </font>
    <font>
      <sz val="10"/>
      <color indexed="8"/>
      <name val="Arial Unicode MS"/>
      <family val="2"/>
      <charset val="136"/>
    </font>
    <font>
      <sz val="10"/>
      <name val="Verdana"/>
      <family val="2"/>
    </font>
    <font>
      <sz val="12"/>
      <name val="宋体"/>
      <family val="3"/>
      <charset val="134"/>
    </font>
    <font>
      <sz val="11"/>
      <color indexed="9"/>
      <name val="新細明體"/>
      <family val="1"/>
      <charset val="136"/>
    </font>
    <font>
      <sz val="11"/>
      <color indexed="9"/>
      <name val="Calibri"/>
      <family val="2"/>
    </font>
    <font>
      <sz val="11"/>
      <color indexed="9"/>
      <name val="Calibri"/>
      <family val="2"/>
      <charset val="134"/>
    </font>
    <font>
      <sz val="11"/>
      <color theme="0"/>
      <name val="新細明體"/>
      <family val="1"/>
      <charset val="136"/>
      <scheme val="minor"/>
    </font>
    <font>
      <sz val="12"/>
      <color indexed="9"/>
      <name val="新細明體"/>
      <family val="1"/>
      <charset val="136"/>
    </font>
    <font>
      <sz val="11"/>
      <color indexed="9"/>
      <name val="ＭＳ Ｐゴシック"/>
      <family val="2"/>
      <charset val="128"/>
    </font>
    <font>
      <sz val="11"/>
      <color indexed="9"/>
      <name val="宋体"/>
    </font>
    <font>
      <sz val="11"/>
      <color indexed="9"/>
      <name val="宋体"/>
      <family val="3"/>
      <charset val="136"/>
    </font>
    <font>
      <sz val="11"/>
      <color theme="0"/>
      <name val="新細明體"/>
      <family val="2"/>
      <scheme val="minor"/>
    </font>
    <font>
      <sz val="12"/>
      <name val="ⓒoUAAA¨u"/>
      <family val="3"/>
      <charset val="129"/>
    </font>
    <font>
      <sz val="12"/>
      <name val="Arial MT"/>
      <family val="2"/>
      <charset val="134"/>
    </font>
    <font>
      <sz val="12"/>
      <name val="Arial MT"/>
      <family val="2"/>
    </font>
    <font>
      <sz val="11"/>
      <name val="μ¸¿o"/>
      <family val="3"/>
      <charset val="129"/>
    </font>
    <font>
      <sz val="8"/>
      <name val="Times New Roman"/>
      <family val="1"/>
      <charset val="134"/>
    </font>
    <font>
      <sz val="8"/>
      <name val="Times New Roman"/>
      <family val="1"/>
    </font>
    <font>
      <sz val="11"/>
      <color indexed="20"/>
      <name val="新細明體"/>
      <family val="1"/>
      <charset val="136"/>
    </font>
    <font>
      <sz val="11"/>
      <color indexed="20"/>
      <name val="Calibri"/>
      <family val="2"/>
    </font>
    <font>
      <sz val="11"/>
      <color indexed="20"/>
      <name val="Calibri"/>
      <family val="2"/>
      <charset val="134"/>
    </font>
    <font>
      <sz val="11"/>
      <color rgb="FF9C0006"/>
      <name val="新細明體"/>
      <family val="1"/>
      <charset val="136"/>
      <scheme val="minor"/>
    </font>
    <font>
      <sz val="12"/>
      <color indexed="20"/>
      <name val="新細明體"/>
      <family val="1"/>
      <charset val="136"/>
    </font>
    <font>
      <b/>
      <sz val="10"/>
      <name val="MS Sans Serif"/>
      <family val="2"/>
      <charset val="134"/>
    </font>
    <font>
      <sz val="12"/>
      <name val="±¼¸²Ã¼"/>
      <family val="3"/>
      <charset val="129"/>
    </font>
    <font>
      <sz val="10"/>
      <name val="±¼¸²A¼"/>
      <family val="3"/>
      <charset val="129"/>
    </font>
    <font>
      <sz val="12"/>
      <name val="¹ÙÅÁÃ¼"/>
      <family val="1"/>
    </font>
    <font>
      <sz val="9"/>
      <name val="Times New Roman"/>
      <family val="1"/>
      <charset val="134"/>
    </font>
    <font>
      <sz val="9"/>
      <name val="Times New Roman"/>
      <family val="1"/>
    </font>
    <font>
      <b/>
      <sz val="11"/>
      <color indexed="52"/>
      <name val="新細明體"/>
      <family val="1"/>
      <charset val="136"/>
    </font>
    <font>
      <b/>
      <sz val="11"/>
      <color indexed="52"/>
      <name val="Calibri"/>
      <family val="2"/>
      <charset val="134"/>
    </font>
    <font>
      <b/>
      <sz val="11"/>
      <color indexed="52"/>
      <name val="Calibri"/>
      <family val="2"/>
    </font>
    <font>
      <b/>
      <sz val="11"/>
      <color rgb="FFFA7D00"/>
      <name val="新細明體"/>
      <family val="1"/>
      <charset val="136"/>
      <scheme val="minor"/>
    </font>
    <font>
      <b/>
      <sz val="12"/>
      <color indexed="52"/>
      <name val="新細明體"/>
      <family val="1"/>
      <charset val="136"/>
    </font>
    <font>
      <b/>
      <sz val="10"/>
      <name val="Helv"/>
      <family val="2"/>
    </font>
    <font>
      <b/>
      <sz val="11"/>
      <color indexed="9"/>
      <name val="新細明體"/>
      <family val="1"/>
      <charset val="136"/>
    </font>
    <font>
      <b/>
      <sz val="11"/>
      <color indexed="9"/>
      <name val="Calibri"/>
      <family val="2"/>
    </font>
    <font>
      <b/>
      <sz val="11"/>
      <color indexed="9"/>
      <name val="Calibri"/>
      <family val="2"/>
      <charset val="134"/>
    </font>
    <font>
      <b/>
      <sz val="11"/>
      <color theme="0"/>
      <name val="新細明體"/>
      <family val="1"/>
      <charset val="136"/>
      <scheme val="minor"/>
    </font>
    <font>
      <b/>
      <sz val="12"/>
      <color indexed="9"/>
      <name val="新細明體"/>
      <family val="1"/>
      <charset val="136"/>
    </font>
    <font>
      <sz val="1"/>
      <color indexed="8"/>
      <name val="Courier"/>
      <family val="3"/>
    </font>
    <font>
      <b/>
      <sz val="12"/>
      <name val="Helv"/>
      <family val="2"/>
      <charset val="134"/>
    </font>
    <font>
      <b/>
      <sz val="12"/>
      <name val="Helv"/>
      <family val="2"/>
    </font>
    <font>
      <sz val="12"/>
      <name val="Helv"/>
      <family val="2"/>
      <charset val="134"/>
    </font>
    <font>
      <sz val="12"/>
      <name val="Helv"/>
      <family val="2"/>
    </font>
    <font>
      <sz val="12"/>
      <name val="Times New Roman"/>
      <family val="1"/>
    </font>
    <font>
      <sz val="10"/>
      <name val="Times New Roman"/>
      <family val="1"/>
      <charset val="134"/>
    </font>
    <font>
      <sz val="10"/>
      <color indexed="24"/>
      <name val="Arial"/>
      <family val="2"/>
    </font>
    <font>
      <b/>
      <sz val="10"/>
      <name val="新細明體"/>
      <family val="2"/>
      <scheme val="minor"/>
    </font>
    <font>
      <b/>
      <sz val="10"/>
      <name val="新細明體"/>
      <family val="1"/>
      <charset val="136"/>
      <scheme val="minor"/>
    </font>
    <font>
      <sz val="12"/>
      <color theme="1"/>
      <name val="Arial"/>
      <family val="2"/>
    </font>
    <font>
      <sz val="10"/>
      <name val="MS Serif"/>
      <family val="1"/>
      <charset val="134"/>
    </font>
    <font>
      <sz val="10"/>
      <name val="MS Serif"/>
      <family val="1"/>
    </font>
    <font>
      <sz val="10"/>
      <name val="Courier"/>
      <family val="3"/>
    </font>
    <font>
      <sz val="11"/>
      <name val="￥i￠￢￠?o"/>
      <family val="3"/>
      <charset val="129"/>
    </font>
    <font>
      <sz val="12"/>
      <color theme="1"/>
      <name val="新細明體"/>
      <family val="1"/>
      <charset val="136"/>
      <scheme val="minor"/>
    </font>
    <font>
      <sz val="12"/>
      <name val="宋体"/>
      <family val="3"/>
      <charset val="136"/>
    </font>
    <font>
      <sz val="11"/>
      <name val="돋움"/>
      <family val="3"/>
      <charset val="255"/>
    </font>
    <font>
      <sz val="8"/>
      <name val="MS Sans Serif"/>
      <family val="2"/>
    </font>
    <font>
      <sz val="8"/>
      <name val="Arial"/>
      <family val="2"/>
    </font>
    <font>
      <sz val="11"/>
      <name val="Arial"/>
      <family val="2"/>
    </font>
    <font>
      <sz val="10"/>
      <name val="MS Sans Serif"/>
      <family val="2"/>
      <charset val="134"/>
    </font>
    <font>
      <sz val="10"/>
      <name val="MS Sans Serif"/>
      <family val="2"/>
    </font>
    <font>
      <sz val="10"/>
      <color indexed="16"/>
      <name val="MS Serif"/>
      <family val="1"/>
      <charset val="134"/>
    </font>
    <font>
      <sz val="10"/>
      <color indexed="16"/>
      <name val="MS Serif"/>
      <family val="1"/>
    </font>
    <font>
      <b/>
      <sz val="12"/>
      <color indexed="8"/>
      <name val="新細明體"/>
      <family val="1"/>
      <charset val="136"/>
    </font>
    <font>
      <i/>
      <sz val="11"/>
      <color indexed="23"/>
      <name val="新細明體"/>
      <family val="1"/>
      <charset val="136"/>
    </font>
    <font>
      <i/>
      <sz val="11"/>
      <color indexed="23"/>
      <name val="Calibri"/>
      <family val="2"/>
    </font>
    <font>
      <i/>
      <sz val="11"/>
      <color indexed="23"/>
      <name val="Calibri"/>
      <family val="2"/>
      <charset val="134"/>
    </font>
    <font>
      <i/>
      <sz val="11"/>
      <color rgb="FF7F7F7F"/>
      <name val="新細明體"/>
      <family val="1"/>
      <charset val="136"/>
      <scheme val="minor"/>
    </font>
    <font>
      <i/>
      <sz val="12"/>
      <color indexed="23"/>
      <name val="新細明體"/>
      <family val="1"/>
      <charset val="136"/>
    </font>
    <font>
      <b/>
      <sz val="1"/>
      <color indexed="8"/>
      <name val="Courier"/>
      <family val="3"/>
      <charset val="134"/>
    </font>
    <font>
      <b/>
      <sz val="1"/>
      <color indexed="8"/>
      <name val="Courier"/>
      <family val="3"/>
    </font>
    <font>
      <b/>
      <u/>
      <sz val="1"/>
      <color indexed="8"/>
      <name val="Courier"/>
      <family val="3"/>
      <charset val="134"/>
    </font>
    <font>
      <b/>
      <u/>
      <sz val="1"/>
      <color indexed="8"/>
      <name val="Courier"/>
      <family val="3"/>
    </font>
    <font>
      <u/>
      <sz val="1"/>
      <color indexed="8"/>
      <name val="Courier"/>
      <family val="3"/>
      <charset val="134"/>
    </font>
    <font>
      <u/>
      <sz val="1"/>
      <color indexed="8"/>
      <name val="Courier"/>
      <family val="3"/>
    </font>
    <font>
      <sz val="1"/>
      <color indexed="8"/>
      <name val="Courier"/>
      <family val="3"/>
      <charset val="134"/>
    </font>
    <font>
      <b/>
      <i/>
      <sz val="1"/>
      <color indexed="8"/>
      <name val="Courier"/>
      <family val="3"/>
      <charset val="134"/>
    </font>
    <font>
      <b/>
      <i/>
      <sz val="1"/>
      <color indexed="8"/>
      <name val="Courier"/>
      <family val="3"/>
    </font>
    <font>
      <u/>
      <sz val="10"/>
      <color indexed="36"/>
      <name val="Arial"/>
      <family val="2"/>
    </font>
    <font>
      <sz val="11"/>
      <color indexed="17"/>
      <name val="新細明體"/>
      <family val="1"/>
      <charset val="136"/>
    </font>
    <font>
      <sz val="11"/>
      <color indexed="17"/>
      <name val="Calibri"/>
      <family val="2"/>
    </font>
    <font>
      <sz val="11"/>
      <color indexed="17"/>
      <name val="Calibri"/>
      <family val="2"/>
      <charset val="134"/>
    </font>
    <font>
      <sz val="11"/>
      <color rgb="FF006100"/>
      <name val="新細明體"/>
      <family val="1"/>
      <charset val="136"/>
      <scheme val="minor"/>
    </font>
    <font>
      <sz val="12"/>
      <color indexed="17"/>
      <name val="新細明體"/>
      <family val="1"/>
      <charset val="136"/>
    </font>
    <font>
      <b/>
      <u/>
      <sz val="11"/>
      <color indexed="37"/>
      <name val="Arial"/>
      <family val="2"/>
      <charset val="134"/>
    </font>
    <font>
      <b/>
      <u/>
      <sz val="11"/>
      <color indexed="37"/>
      <name val="Arial"/>
      <family val="2"/>
    </font>
    <font>
      <b/>
      <sz val="12"/>
      <name val="Arial"/>
      <family val="2"/>
      <charset val="134"/>
    </font>
    <font>
      <b/>
      <sz val="12"/>
      <name val="Arial"/>
      <family val="2"/>
    </font>
    <font>
      <b/>
      <i/>
      <sz val="16"/>
      <color theme="1"/>
      <name val="Arial"/>
      <family val="2"/>
    </font>
    <font>
      <b/>
      <sz val="15"/>
      <color indexed="56"/>
      <name val="新細明體"/>
      <family val="1"/>
      <charset val="136"/>
    </font>
    <font>
      <b/>
      <sz val="15"/>
      <color indexed="56"/>
      <name val="Calibri"/>
      <family val="2"/>
    </font>
    <font>
      <b/>
      <sz val="15"/>
      <color indexed="56"/>
      <name val="Calibri"/>
      <family val="2"/>
      <charset val="134"/>
    </font>
    <font>
      <b/>
      <sz val="15"/>
      <color theme="3"/>
      <name val="新細明體"/>
      <family val="1"/>
      <charset val="136"/>
      <scheme val="minor"/>
    </font>
    <font>
      <b/>
      <sz val="13"/>
      <color indexed="56"/>
      <name val="新細明體"/>
      <family val="1"/>
      <charset val="136"/>
    </font>
    <font>
      <b/>
      <sz val="13"/>
      <color indexed="56"/>
      <name val="Calibri"/>
      <family val="2"/>
    </font>
    <font>
      <b/>
      <sz val="13"/>
      <color indexed="56"/>
      <name val="Calibri"/>
      <family val="2"/>
      <charset val="134"/>
    </font>
    <font>
      <b/>
      <sz val="13"/>
      <color theme="3"/>
      <name val="新細明體"/>
      <family val="1"/>
      <charset val="136"/>
      <scheme val="minor"/>
    </font>
    <font>
      <b/>
      <sz val="11"/>
      <color indexed="56"/>
      <name val="新細明體"/>
      <family val="1"/>
      <charset val="136"/>
    </font>
    <font>
      <b/>
      <sz val="11"/>
      <color indexed="56"/>
      <name val="Calibri"/>
      <family val="2"/>
    </font>
    <font>
      <b/>
      <sz val="11"/>
      <color indexed="56"/>
      <name val="Calibri"/>
      <family val="2"/>
      <charset val="134"/>
    </font>
    <font>
      <b/>
      <sz val="11"/>
      <color theme="3"/>
      <name val="新細明體"/>
      <family val="1"/>
      <charset val="136"/>
      <scheme val="minor"/>
    </font>
    <font>
      <sz val="12"/>
      <color theme="1"/>
      <name val="Arial MT"/>
      <family val="2"/>
    </font>
    <font>
      <b/>
      <sz val="8"/>
      <name val="MS Sans Serif"/>
      <family val="2"/>
      <charset val="134"/>
    </font>
    <font>
      <b/>
      <sz val="8"/>
      <name val="MS Sans Serif"/>
      <family val="2"/>
    </font>
    <font>
      <sz val="10"/>
      <color indexed="12"/>
      <name val="Arial"/>
      <family val="2"/>
      <charset val="134"/>
    </font>
    <font>
      <sz val="10"/>
      <color indexed="12"/>
      <name val="Arial"/>
      <family val="2"/>
    </font>
    <font>
      <u/>
      <sz val="8"/>
      <color indexed="12"/>
      <name val="Times New Roman"/>
      <family val="1"/>
    </font>
    <font>
      <u/>
      <sz val="10"/>
      <color indexed="12"/>
      <name val="Arial"/>
      <family val="2"/>
      <charset val="134"/>
    </font>
    <font>
      <u/>
      <sz val="11"/>
      <color theme="10"/>
      <name val="Calibri"/>
      <family val="2"/>
    </font>
    <font>
      <u/>
      <sz val="10"/>
      <color theme="10"/>
      <name val="Arial"/>
      <family val="2"/>
    </font>
    <font>
      <u/>
      <sz val="11"/>
      <color theme="10"/>
      <name val="新細明體"/>
      <family val="1"/>
      <charset val="136"/>
    </font>
    <font>
      <u/>
      <sz val="10"/>
      <color indexed="12"/>
      <name val="Arial"/>
      <family val="2"/>
    </font>
    <font>
      <sz val="11"/>
      <color indexed="62"/>
      <name val="新細明體"/>
      <family val="1"/>
      <charset val="136"/>
    </font>
    <font>
      <sz val="11"/>
      <color indexed="62"/>
      <name val="Calibri"/>
      <family val="2"/>
      <charset val="134"/>
    </font>
    <font>
      <sz val="11"/>
      <color indexed="62"/>
      <name val="Calibri"/>
      <family val="2"/>
    </font>
    <font>
      <sz val="11"/>
      <color rgb="FF3F3F76"/>
      <name val="新細明體"/>
      <family val="1"/>
      <charset val="136"/>
      <scheme val="minor"/>
    </font>
    <font>
      <sz val="12"/>
      <color indexed="62"/>
      <name val="新細明體"/>
      <family val="1"/>
      <charset val="136"/>
    </font>
    <font>
      <sz val="11"/>
      <color indexed="52"/>
      <name val="新細明體"/>
      <family val="1"/>
      <charset val="136"/>
    </font>
    <font>
      <sz val="11"/>
      <color indexed="52"/>
      <name val="Calibri"/>
      <family val="2"/>
    </font>
    <font>
      <sz val="11"/>
      <color indexed="52"/>
      <name val="Calibri"/>
      <family val="2"/>
      <charset val="134"/>
    </font>
    <font>
      <sz val="11"/>
      <color rgb="FFFA7D00"/>
      <name val="新細明體"/>
      <family val="1"/>
      <charset val="136"/>
      <scheme val="minor"/>
    </font>
    <font>
      <sz val="12"/>
      <color indexed="52"/>
      <name val="新細明體"/>
      <family val="1"/>
      <charset val="136"/>
    </font>
    <font>
      <sz val="12"/>
      <color indexed="9"/>
      <name val="Helv"/>
      <family val="2"/>
    </font>
    <font>
      <sz val="11"/>
      <name val="ＭＳ Ｐゴシック"/>
      <family val="2"/>
      <charset val="128"/>
    </font>
    <font>
      <sz val="11"/>
      <color indexed="60"/>
      <name val="新細明體"/>
      <family val="1"/>
      <charset val="136"/>
    </font>
    <font>
      <sz val="11"/>
      <color indexed="60"/>
      <name val="Calibri"/>
      <family val="2"/>
    </font>
    <font>
      <sz val="11"/>
      <color indexed="60"/>
      <name val="Calibri"/>
      <family val="2"/>
      <charset val="134"/>
    </font>
    <font>
      <sz val="11"/>
      <color indexed="60"/>
      <name val="新細明體"/>
      <family val="2"/>
      <charset val="134"/>
    </font>
    <font>
      <sz val="11"/>
      <color rgb="FF9C6500"/>
      <name val="新細明體"/>
      <family val="2"/>
      <scheme val="minor"/>
    </font>
    <font>
      <sz val="11"/>
      <color rgb="FF9C6500"/>
      <name val="新細明體"/>
      <family val="1"/>
      <charset val="136"/>
      <scheme val="minor"/>
    </font>
    <font>
      <sz val="12"/>
      <color indexed="60"/>
      <name val="新細明體"/>
      <family val="1"/>
      <charset val="136"/>
    </font>
    <font>
      <sz val="7"/>
      <name val="Small Fonts"/>
      <family val="2"/>
      <charset val="134"/>
    </font>
    <font>
      <sz val="7"/>
      <name val="Small Fonts"/>
      <family val="2"/>
    </font>
    <font>
      <b/>
      <i/>
      <sz val="16"/>
      <name val="Helv"/>
      <family val="2"/>
      <charset val="134"/>
    </font>
    <font>
      <b/>
      <i/>
      <sz val="16"/>
      <name val="Helv"/>
      <family val="2"/>
    </font>
    <font>
      <sz val="11"/>
      <color theme="1"/>
      <name val="新細明體"/>
      <family val="1"/>
      <scheme val="minor"/>
    </font>
    <font>
      <sz val="11"/>
      <color theme="1"/>
      <name val="新細明體"/>
      <family val="2"/>
      <charset val="136"/>
      <scheme val="minor"/>
    </font>
    <font>
      <sz val="11"/>
      <color theme="1"/>
      <name val="新細明體"/>
      <family val="2"/>
      <charset val="134"/>
      <scheme val="minor"/>
    </font>
    <font>
      <sz val="11"/>
      <name val="ＭＳ Ｐゴシック"/>
      <family val="2"/>
    </font>
    <font>
      <b/>
      <sz val="11"/>
      <name val="Arial"/>
      <family val="2"/>
    </font>
    <font>
      <sz val="14"/>
      <name val="Arial"/>
      <family val="2"/>
    </font>
    <font>
      <b/>
      <sz val="11"/>
      <color indexed="63"/>
      <name val="新細明體"/>
      <family val="1"/>
      <charset val="136"/>
    </font>
    <font>
      <b/>
      <sz val="11"/>
      <color indexed="63"/>
      <name val="Calibri"/>
      <family val="2"/>
      <charset val="134"/>
    </font>
    <font>
      <b/>
      <sz val="11"/>
      <color indexed="63"/>
      <name val="Calibri"/>
      <family val="2"/>
    </font>
    <font>
      <b/>
      <sz val="11"/>
      <color rgb="FF3F3F3F"/>
      <name val="新細明體"/>
      <family val="1"/>
      <charset val="136"/>
      <scheme val="minor"/>
    </font>
    <font>
      <b/>
      <sz val="12"/>
      <color indexed="63"/>
      <name val="新細明體"/>
      <family val="1"/>
      <charset val="136"/>
    </font>
    <font>
      <sz val="12"/>
      <color indexed="8"/>
      <name val="Times New Roman"/>
      <family val="1"/>
    </font>
    <font>
      <sz val="7"/>
      <color indexed="10"/>
      <name val="MS Sans Serif"/>
      <family val="2"/>
    </font>
    <font>
      <sz val="10"/>
      <name val="Tms Rmn"/>
      <family val="1"/>
    </font>
    <font>
      <b/>
      <sz val="10"/>
      <name val="MS Sans Serif"/>
      <family val="2"/>
    </font>
    <font>
      <sz val="8"/>
      <name val="Wingdings"/>
      <charset val="2"/>
    </font>
    <font>
      <b/>
      <i/>
      <u/>
      <sz val="12"/>
      <color theme="1"/>
      <name val="Arial"/>
      <family val="2"/>
    </font>
    <font>
      <sz val="8"/>
      <name val="Helv"/>
      <family val="2"/>
      <charset val="134"/>
    </font>
    <font>
      <sz val="8"/>
      <name val="Helv"/>
      <family val="2"/>
    </font>
    <font>
      <b/>
      <sz val="12"/>
      <name val="新細明體"/>
      <family val="1"/>
      <charset val="136"/>
    </font>
    <font>
      <sz val="10"/>
      <name val="CG Times (WN)"/>
      <family val="1"/>
      <charset val="134"/>
    </font>
    <font>
      <sz val="10"/>
      <name val="CG Times (WN)"/>
      <family val="1"/>
    </font>
    <font>
      <sz val="8"/>
      <name val="MS Sans Serif"/>
      <family val="2"/>
      <charset val="134"/>
    </font>
    <font>
      <b/>
      <sz val="10"/>
      <name val="Times New Roman"/>
      <family val="1"/>
    </font>
    <font>
      <b/>
      <i/>
      <sz val="14"/>
      <name val="Arial"/>
      <family val="2"/>
      <charset val="134"/>
    </font>
    <font>
      <b/>
      <i/>
      <sz val="14"/>
      <name val="Arial"/>
      <family val="2"/>
    </font>
    <font>
      <sz val="14"/>
      <name val="Times New Roman"/>
      <family val="1"/>
    </font>
    <font>
      <b/>
      <sz val="14"/>
      <name val="Arial"/>
      <family val="2"/>
    </font>
    <font>
      <sz val="12"/>
      <name val="Arial"/>
      <family val="2"/>
    </font>
    <font>
      <b/>
      <sz val="14"/>
      <name val="Arial"/>
      <family val="2"/>
      <charset val="134"/>
    </font>
    <font>
      <b/>
      <sz val="8"/>
      <name val="Arial"/>
      <family val="2"/>
    </font>
    <font>
      <u/>
      <sz val="8"/>
      <color indexed="39"/>
      <name val="Arial"/>
      <family val="2"/>
    </font>
    <font>
      <i/>
      <sz val="8"/>
      <name val="Arial"/>
      <family val="2"/>
    </font>
    <font>
      <i/>
      <u/>
      <sz val="8"/>
      <color indexed="39"/>
      <name val="Arial"/>
      <family val="2"/>
    </font>
    <font>
      <b/>
      <sz val="8"/>
      <color indexed="8"/>
      <name val="Helv"/>
      <family val="2"/>
      <charset val="134"/>
    </font>
    <font>
      <b/>
      <sz val="8"/>
      <color indexed="8"/>
      <name val="Helv"/>
      <family val="2"/>
    </font>
    <font>
      <sz val="10"/>
      <name val="굴림체"/>
      <family val="3"/>
      <charset val="136"/>
    </font>
    <font>
      <b/>
      <sz val="8"/>
      <name val="Times New Roman"/>
      <family val="1"/>
    </font>
    <font>
      <b/>
      <sz val="18"/>
      <color indexed="56"/>
      <name val="新細明體"/>
      <family val="1"/>
      <charset val="136"/>
    </font>
    <font>
      <b/>
      <sz val="18"/>
      <color indexed="56"/>
      <name val="Cambria"/>
      <family val="1"/>
    </font>
    <font>
      <b/>
      <sz val="18"/>
      <color indexed="56"/>
      <name val="Cambria"/>
      <family val="2"/>
      <charset val="134"/>
    </font>
    <font>
      <b/>
      <sz val="18"/>
      <color indexed="56"/>
      <name val="Cambria"/>
      <family val="2"/>
    </font>
    <font>
      <b/>
      <sz val="18"/>
      <color theme="3"/>
      <name val="新細明體"/>
      <family val="1"/>
      <charset val="136"/>
      <scheme val="major"/>
    </font>
    <font>
      <b/>
      <sz val="11"/>
      <color indexed="8"/>
      <name val="新細明體"/>
      <family val="1"/>
      <charset val="136"/>
    </font>
    <font>
      <b/>
      <sz val="11"/>
      <color indexed="8"/>
      <name val="Calibri"/>
      <family val="2"/>
      <charset val="134"/>
    </font>
    <font>
      <b/>
      <sz val="11"/>
      <color theme="1"/>
      <name val="新細明體"/>
      <family val="1"/>
      <charset val="136"/>
      <scheme val="minor"/>
    </font>
    <font>
      <sz val="8"/>
      <color indexed="12"/>
      <name val="Arial"/>
      <family val="2"/>
      <charset val="134"/>
    </font>
    <font>
      <sz val="8"/>
      <color indexed="12"/>
      <name val="Arial"/>
      <family val="2"/>
    </font>
    <font>
      <sz val="11"/>
      <color indexed="10"/>
      <name val="新細明體"/>
      <family val="1"/>
      <charset val="136"/>
    </font>
    <font>
      <sz val="11"/>
      <color indexed="10"/>
      <name val="Calibri"/>
      <family val="2"/>
    </font>
    <font>
      <sz val="11"/>
      <color indexed="10"/>
      <name val="Calibri"/>
      <family val="2"/>
      <charset val="134"/>
    </font>
    <font>
      <sz val="11"/>
      <color rgb="FFFF0000"/>
      <name val="新細明體"/>
      <family val="1"/>
      <charset val="136"/>
      <scheme val="minor"/>
    </font>
    <font>
      <sz val="12"/>
      <color indexed="10"/>
      <name val="新細明體"/>
      <family val="1"/>
      <charset val="136"/>
    </font>
    <font>
      <b/>
      <sz val="18"/>
      <color indexed="56"/>
      <name val="ＭＳ Ｐゴシック"/>
      <family val="2"/>
      <charset val="128"/>
    </font>
    <font>
      <b/>
      <sz val="11"/>
      <color indexed="9"/>
      <name val="ＭＳ Ｐゴシック"/>
      <family val="2"/>
      <charset val="128"/>
    </font>
    <font>
      <sz val="11"/>
      <color indexed="60"/>
      <name val="ＭＳ Ｐゴシック"/>
      <family val="2"/>
      <charset val="128"/>
    </font>
    <font>
      <u/>
      <sz val="10"/>
      <color indexed="12"/>
      <name val="MS Sans Serif"/>
      <family val="2"/>
      <charset val="134"/>
    </font>
    <font>
      <sz val="11"/>
      <color indexed="52"/>
      <name val="ＭＳ Ｐゴシック"/>
      <family val="2"/>
      <charset val="128"/>
    </font>
    <font>
      <sz val="10"/>
      <name val="Microsoft YaHei"/>
      <family val="2"/>
      <charset val="136"/>
    </font>
    <font>
      <sz val="12"/>
      <name val="文新字?E粗黑"/>
      <family val="1"/>
      <charset val="136"/>
    </font>
    <font>
      <sz val="11"/>
      <color indexed="8"/>
      <name val="新細明體"/>
      <family val="2"/>
      <charset val="134"/>
    </font>
    <font>
      <sz val="12"/>
      <color indexed="8"/>
      <name val="新細明體"/>
      <family val="2"/>
      <charset val="136"/>
    </font>
    <font>
      <sz val="10"/>
      <color theme="1"/>
      <name val="新細明體"/>
      <family val="1"/>
      <charset val="136"/>
      <scheme val="minor"/>
    </font>
    <font>
      <sz val="10"/>
      <color theme="1"/>
      <name val="新細明體"/>
      <family val="2"/>
      <scheme val="minor"/>
    </font>
    <font>
      <sz val="12"/>
      <name val="Times New Roman"/>
      <family val="1"/>
      <charset val="134"/>
    </font>
    <font>
      <sz val="12"/>
      <color theme="1"/>
      <name val="新細明體"/>
      <family val="2"/>
      <scheme val="minor"/>
    </font>
    <font>
      <sz val="10"/>
      <color indexed="8"/>
      <name val="新細明體"/>
      <family val="1"/>
      <charset val="136"/>
    </font>
    <font>
      <sz val="12"/>
      <color theme="1"/>
      <name val="Calibri"/>
      <family val="2"/>
      <charset val="136"/>
    </font>
    <font>
      <sz val="12"/>
      <color indexed="8"/>
      <name val="Arial"/>
      <family val="2"/>
      <charset val="134"/>
    </font>
    <font>
      <sz val="8"/>
      <color theme="1"/>
      <name val="Arial"/>
      <family val="2"/>
      <charset val="136"/>
    </font>
    <font>
      <sz val="8"/>
      <color theme="1"/>
      <name val="Arial"/>
      <family val="2"/>
    </font>
    <font>
      <sz val="10"/>
      <color indexed="8"/>
      <name val="新細明體"/>
      <family val="2"/>
      <charset val="136"/>
    </font>
    <font>
      <sz val="8"/>
      <color indexed="8"/>
      <name val="Arial"/>
      <family val="2"/>
    </font>
    <font>
      <sz val="11"/>
      <name val="ＭＳ Ｐゴシック"/>
      <family val="2"/>
      <charset val="134"/>
    </font>
    <font>
      <sz val="12"/>
      <color indexed="8"/>
      <name val="Calibri"/>
      <family val="2"/>
      <charset val="136"/>
    </font>
    <font>
      <sz val="10"/>
      <color theme="1"/>
      <name val="新細明體"/>
      <family val="2"/>
      <charset val="136"/>
      <scheme val="minor"/>
    </font>
    <font>
      <sz val="11"/>
      <color indexed="62"/>
      <name val="ＭＳ Ｐゴシック"/>
      <family val="2"/>
      <charset val="128"/>
    </font>
    <font>
      <sz val="11"/>
      <color indexed="62"/>
      <name val="ＭＳ Ｐゴシック"/>
      <family val="2"/>
    </font>
    <font>
      <sz val="11"/>
      <color indexed="8"/>
      <name val="Microsoft YaHei"/>
      <family val="2"/>
      <charset val="136"/>
    </font>
    <font>
      <b/>
      <sz val="11"/>
      <color indexed="52"/>
      <name val="宋体"/>
    </font>
    <font>
      <b/>
      <sz val="11"/>
      <color indexed="52"/>
      <name val="宋体"/>
      <family val="3"/>
      <charset val="136"/>
    </font>
    <font>
      <b/>
      <sz val="11"/>
      <color indexed="63"/>
      <name val="ＭＳ Ｐゴシック"/>
      <family val="2"/>
      <charset val="128"/>
    </font>
    <font>
      <b/>
      <sz val="11"/>
      <color indexed="63"/>
      <name val="ＭＳ Ｐゴシック"/>
      <family val="2"/>
    </font>
    <font>
      <b/>
      <sz val="11"/>
      <color indexed="8"/>
      <name val="宋体"/>
    </font>
    <font>
      <b/>
      <sz val="11"/>
      <color indexed="8"/>
      <name val="宋体"/>
      <family val="3"/>
      <charset val="136"/>
    </font>
    <font>
      <sz val="12"/>
      <color rgb="FF006100"/>
      <name val="新細明體"/>
      <family val="1"/>
      <charset val="136"/>
      <scheme val="minor"/>
    </font>
    <font>
      <sz val="11"/>
      <color indexed="17"/>
      <name val="宋体"/>
    </font>
    <font>
      <sz val="11"/>
      <color indexed="17"/>
      <name val="宋体"/>
      <family val="3"/>
      <charset val="136"/>
    </font>
    <font>
      <sz val="11"/>
      <color theme="1"/>
      <name val="新細明體"/>
      <family val="3"/>
      <charset val="134"/>
      <scheme val="minor"/>
    </font>
    <font>
      <sz val="11"/>
      <color indexed="17"/>
      <name val="ＭＳ Ｐゴシック"/>
      <family val="2"/>
      <charset val="128"/>
    </font>
    <font>
      <b/>
      <sz val="15"/>
      <color indexed="56"/>
      <name val="ＭＳ Ｐゴシック"/>
      <family val="2"/>
      <charset val="128"/>
    </font>
    <font>
      <b/>
      <sz val="13"/>
      <color indexed="56"/>
      <name val="ＭＳ Ｐゴシック"/>
      <family val="2"/>
      <charset val="128"/>
    </font>
    <font>
      <b/>
      <sz val="11"/>
      <color indexed="56"/>
      <name val="ＭＳ Ｐゴシック"/>
      <family val="2"/>
      <charset val="128"/>
    </font>
    <font>
      <u/>
      <sz val="10"/>
      <color indexed="14"/>
      <name val="MS Sans Serif"/>
      <family val="2"/>
      <charset val="134"/>
    </font>
    <font>
      <b/>
      <sz val="18"/>
      <color indexed="56"/>
      <name val="宋体"/>
    </font>
    <font>
      <b/>
      <sz val="15"/>
      <color indexed="56"/>
      <name val="宋体"/>
    </font>
    <font>
      <b/>
      <sz val="15"/>
      <color indexed="56"/>
      <name val="宋体"/>
      <family val="3"/>
      <charset val="136"/>
    </font>
    <font>
      <b/>
      <sz val="13"/>
      <color indexed="56"/>
      <name val="宋体"/>
    </font>
    <font>
      <b/>
      <sz val="13"/>
      <color indexed="56"/>
      <name val="宋体"/>
      <family val="3"/>
      <charset val="136"/>
    </font>
    <font>
      <b/>
      <sz val="11"/>
      <color indexed="56"/>
      <name val="宋体"/>
    </font>
    <font>
      <b/>
      <sz val="11"/>
      <color indexed="56"/>
      <name val="宋体"/>
      <family val="3"/>
      <charset val="136"/>
    </font>
    <font>
      <b/>
      <sz val="18"/>
      <color indexed="56"/>
      <name val="宋体"/>
      <family val="3"/>
      <charset val="136"/>
    </font>
    <font>
      <b/>
      <sz val="11"/>
      <color indexed="52"/>
      <name val="ＭＳ Ｐゴシック"/>
      <family val="2"/>
      <charset val="128"/>
    </font>
    <font>
      <b/>
      <sz val="11"/>
      <color indexed="52"/>
      <name val="ＭＳ Ｐゴシック"/>
      <family val="2"/>
    </font>
    <font>
      <sz val="11"/>
      <color indexed="20"/>
      <name val="宋体"/>
    </font>
    <font>
      <sz val="11"/>
      <color indexed="20"/>
      <name val="宋体"/>
      <family val="3"/>
      <charset val="136"/>
    </font>
    <font>
      <sz val="10"/>
      <color theme="1"/>
      <name val="Arial"/>
      <family val="2"/>
      <charset val="128"/>
    </font>
    <font>
      <sz val="11"/>
      <color indexed="60"/>
      <name val="宋体"/>
    </font>
    <font>
      <sz val="11"/>
      <color indexed="60"/>
      <name val="宋体"/>
      <family val="3"/>
      <charset val="136"/>
    </font>
    <font>
      <sz val="9"/>
      <name val="Tahoma"/>
      <family val="2"/>
    </font>
    <font>
      <sz val="11"/>
      <color indexed="8"/>
      <name val="宋体"/>
      <family val="3"/>
      <charset val="134"/>
    </font>
    <font>
      <sz val="11"/>
      <color theme="1"/>
      <name val="宋体"/>
    </font>
    <font>
      <sz val="11"/>
      <color indexed="20"/>
      <name val="ＭＳ Ｐゴシック"/>
      <family val="2"/>
      <charset val="128"/>
    </font>
    <font>
      <b/>
      <sz val="11"/>
      <color indexed="9"/>
      <name val="宋体"/>
    </font>
    <font>
      <b/>
      <sz val="11"/>
      <color indexed="9"/>
      <name val="宋体"/>
      <family val="3"/>
      <charset val="136"/>
    </font>
    <font>
      <sz val="10"/>
      <color indexed="52"/>
      <name val="Arial"/>
      <family val="2"/>
    </font>
    <font>
      <sz val="14"/>
      <name val="뼻뮝"/>
      <family val="3"/>
      <charset val="255"/>
    </font>
    <font>
      <u/>
      <sz val="9"/>
      <color indexed="12"/>
      <name val="Arial"/>
      <family val="2"/>
    </font>
    <font>
      <u/>
      <sz val="12"/>
      <color indexed="12"/>
      <name val="宋体"/>
    </font>
    <font>
      <u/>
      <sz val="8"/>
      <color indexed="12"/>
      <name val="Times New Roman"/>
      <family val="1"/>
      <charset val="134"/>
    </font>
    <font>
      <sz val="11"/>
      <color indexed="52"/>
      <name val="宋体"/>
    </font>
    <font>
      <sz val="11"/>
      <color indexed="52"/>
      <name val="宋体"/>
      <family val="3"/>
      <charset val="136"/>
    </font>
    <font>
      <b/>
      <sz val="11"/>
      <color indexed="8"/>
      <name val="ＭＳ Ｐゴシック"/>
      <family val="2"/>
      <charset val="128"/>
    </font>
    <font>
      <b/>
      <sz val="11"/>
      <color indexed="8"/>
      <name val="ＭＳ Ｐゴシック"/>
      <family val="2"/>
    </font>
    <font>
      <i/>
      <sz val="11"/>
      <color indexed="23"/>
      <name val="宋体"/>
    </font>
    <font>
      <i/>
      <sz val="11"/>
      <color indexed="23"/>
      <name val="宋体"/>
      <family val="3"/>
      <charset val="136"/>
    </font>
    <font>
      <sz val="11"/>
      <color indexed="62"/>
      <name val="宋体"/>
    </font>
    <font>
      <sz val="11"/>
      <color indexed="62"/>
      <name val="宋体"/>
      <family val="3"/>
      <charset val="136"/>
    </font>
    <font>
      <b/>
      <sz val="11"/>
      <color indexed="63"/>
      <name val="宋体"/>
    </font>
    <font>
      <b/>
      <sz val="11"/>
      <color indexed="63"/>
      <name val="宋体"/>
      <family val="3"/>
      <charset val="136"/>
    </font>
    <font>
      <i/>
      <sz val="10"/>
      <color indexed="23"/>
      <name val="Arial"/>
      <family val="2"/>
    </font>
    <font>
      <i/>
      <sz val="11"/>
      <color indexed="23"/>
      <name val="ＭＳ Ｐゴシック"/>
      <family val="2"/>
      <charset val="128"/>
    </font>
    <font>
      <sz val="10"/>
      <color theme="1"/>
      <name val="Arial"/>
      <family val="2"/>
    </font>
    <font>
      <sz val="11"/>
      <color theme="1"/>
      <name val="新細明體"/>
      <family val="2"/>
      <charset val="128"/>
      <scheme val="minor"/>
    </font>
    <font>
      <sz val="11"/>
      <color indexed="8"/>
      <name val="ＭＳ Ｐゴシック"/>
      <family val="2"/>
      <charset val="134"/>
    </font>
    <font>
      <sz val="11"/>
      <name val="ＭＳ ゴシック"/>
      <family val="3"/>
      <charset val="136"/>
    </font>
    <font>
      <b/>
      <sz val="18"/>
      <name val="Arial"/>
      <family val="2"/>
    </font>
    <font>
      <b/>
      <sz val="11"/>
      <color indexed="56"/>
      <name val="Arial"/>
      <family val="2"/>
    </font>
    <font>
      <strike/>
      <sz val="12"/>
      <name val="Arial"/>
      <family val="2"/>
      <charset val="134"/>
    </font>
    <font>
      <u/>
      <sz val="10"/>
      <color indexed="36"/>
      <name val="Arial"/>
      <family val="2"/>
      <charset val="134"/>
    </font>
    <font>
      <sz val="12"/>
      <color rgb="FF9C0006"/>
      <name val="新細明體"/>
      <family val="1"/>
      <charset val="136"/>
      <scheme val="minor"/>
    </font>
    <font>
      <sz val="12"/>
      <name val="뼻뮝"/>
      <family val="3"/>
      <charset val="255"/>
    </font>
    <font>
      <sz val="11"/>
      <color indexed="10"/>
      <name val="ＭＳ Ｐゴシック"/>
      <family val="2"/>
      <charset val="128"/>
    </font>
    <font>
      <sz val="11"/>
      <color indexed="10"/>
      <name val="宋体"/>
    </font>
    <font>
      <sz val="11"/>
      <color indexed="10"/>
      <name val="宋体"/>
      <family val="3"/>
      <charset val="136"/>
    </font>
    <font>
      <sz val="10"/>
      <color indexed="10"/>
      <name val="Arial"/>
      <family val="2"/>
    </font>
    <font>
      <sz val="12"/>
      <name val="바탕체"/>
      <family val="3"/>
      <charset val="255"/>
    </font>
    <font>
      <sz val="10"/>
      <name val="굴림체"/>
      <family val="3"/>
    </font>
    <font>
      <i/>
      <sz val="12"/>
      <color rgb="FF7F7F7F"/>
      <name val="新細明體"/>
      <family val="2"/>
      <charset val="136"/>
      <scheme val="minor"/>
    </font>
    <font>
      <sz val="9"/>
      <color indexed="8"/>
      <name val="Arial"/>
      <family val="2"/>
    </font>
    <font>
      <sz val="12"/>
      <color rgb="FF969696"/>
      <name val="新細明體"/>
      <family val="1"/>
    </font>
    <font>
      <sz val="12"/>
      <color rgb="FF000080"/>
      <name val="新細明體"/>
      <family val="1"/>
    </font>
    <font>
      <b/>
      <sz val="11"/>
      <color rgb="FFFFFFFF"/>
      <name val="Calibri"/>
      <family val="2"/>
    </font>
    <font>
      <sz val="11"/>
      <color rgb="FF000000"/>
      <name val="Calibri"/>
      <family val="2"/>
    </font>
    <font>
      <sz val="11"/>
      <color rgb="FF000000"/>
      <name val="新細明體"/>
      <family val="1"/>
    </font>
    <font>
      <sz val="12"/>
      <name val="新細明體"/>
      <family val="1"/>
    </font>
    <font>
      <sz val="12"/>
      <color rgb="FF0000CC"/>
      <name val="新細明體"/>
      <family val="1"/>
    </font>
    <font>
      <b/>
      <sz val="9"/>
      <color indexed="9"/>
      <name val="Arial"/>
      <family val="2"/>
      <charset val="134"/>
    </font>
    <font>
      <sz val="9"/>
      <name val="新細明體"/>
      <family val="1"/>
      <charset val="136"/>
    </font>
    <font>
      <b/>
      <sz val="9"/>
      <color rgb="FFFFFFFF"/>
      <name val="Calibri"/>
      <family val="2"/>
    </font>
    <font>
      <sz val="11"/>
      <color theme="1"/>
      <name val="Calibri"/>
      <family val="2"/>
    </font>
    <font>
      <sz val="12"/>
      <color rgb="FF000000"/>
      <name val="PMingLiu"/>
      <family val="1"/>
      <charset val="136"/>
    </font>
    <font>
      <b/>
      <sz val="11"/>
      <color rgb="FF000000"/>
      <name val="Calibri"/>
      <family val="2"/>
    </font>
    <font>
      <b/>
      <sz val="11"/>
      <color rgb="FF0000FF"/>
      <name val="Calibri"/>
      <family val="2"/>
    </font>
    <font>
      <sz val="12"/>
      <color rgb="FF000000"/>
      <name val="Calibri"/>
      <family val="2"/>
    </font>
    <font>
      <sz val="11"/>
      <color rgb="FF0000FF"/>
      <name val="Calibri"/>
      <family val="2"/>
    </font>
    <font>
      <sz val="10"/>
      <color rgb="FF000000"/>
      <name val="Calibri"/>
      <family val="2"/>
    </font>
    <font>
      <b/>
      <sz val="9"/>
      <color rgb="FF0000FF"/>
      <name val="Arial"/>
      <family val="2"/>
    </font>
    <font>
      <b/>
      <sz val="10"/>
      <color rgb="FFFF0000"/>
      <name val="Arial"/>
      <family val="2"/>
    </font>
    <font>
      <sz val="12"/>
      <color rgb="FF000000"/>
      <name val="PMingLiu"/>
      <family val="1"/>
      <charset val="136"/>
    </font>
    <font>
      <b/>
      <sz val="12"/>
      <color rgb="FF000000"/>
      <name val="Calibri"/>
      <family val="2"/>
    </font>
    <font>
      <b/>
      <sz val="12"/>
      <color rgb="FFFFFFFF"/>
      <name val="Calibri"/>
      <family val="2"/>
    </font>
    <font>
      <b/>
      <sz val="10"/>
      <color rgb="FF000000"/>
      <name val="Calibri"/>
      <family val="2"/>
    </font>
    <font>
      <sz val="10"/>
      <color indexed="8"/>
      <name val="新細明體"/>
      <family val="2"/>
      <charset val="134"/>
    </font>
    <font>
      <sz val="12"/>
      <color indexed="8"/>
      <name val="新細明體"/>
      <family val="2"/>
      <charset val="134"/>
    </font>
    <font>
      <sz val="10"/>
      <color theme="1"/>
      <name val="Calibri"/>
      <family val="2"/>
    </font>
    <font>
      <sz val="9"/>
      <color indexed="81"/>
      <name val="Tahoma"/>
      <family val="2"/>
    </font>
    <font>
      <b/>
      <sz val="9"/>
      <color indexed="81"/>
      <name val="Tahoma"/>
      <family val="2"/>
    </font>
    <font>
      <sz val="11"/>
      <color theme="0"/>
      <name val="Calibri"/>
      <family val="2"/>
    </font>
    <font>
      <b/>
      <sz val="12"/>
      <name val="Calibri"/>
      <family val="2"/>
    </font>
    <font>
      <b/>
      <sz val="10"/>
      <color theme="0"/>
      <name val="Arial"/>
      <family val="2"/>
    </font>
    <font>
      <sz val="12"/>
      <color theme="0"/>
      <name val="新細明體"/>
      <family val="1"/>
      <charset val="136"/>
    </font>
    <font>
      <b/>
      <sz val="10"/>
      <color theme="1"/>
      <name val="Arial"/>
      <family val="2"/>
    </font>
    <font>
      <sz val="12"/>
      <color theme="1"/>
      <name val="新細明體"/>
      <family val="1"/>
      <charset val="136"/>
    </font>
    <font>
      <sz val="7"/>
      <name val="Calibri"/>
      <family val="2"/>
    </font>
    <font>
      <u/>
      <sz val="12"/>
      <color theme="10"/>
      <name val="宋体"/>
    </font>
    <font>
      <sz val="12"/>
      <color rgb="FF0000FF"/>
      <name val="新細明體"/>
      <family val="1"/>
    </font>
    <font>
      <b/>
      <sz val="14"/>
      <color rgb="FF000000"/>
      <name val="Calibri"/>
      <family val="2"/>
    </font>
    <font>
      <b/>
      <sz val="14"/>
      <color theme="0"/>
      <name val="Calibri"/>
      <family val="2"/>
    </font>
    <font>
      <b/>
      <sz val="14"/>
      <color rgb="FFFFCCFF"/>
      <name val="Calibri"/>
      <family val="2"/>
    </font>
    <font>
      <b/>
      <sz val="14"/>
      <color rgb="FFFFFFFF"/>
      <name val="Calibri"/>
      <family val="2"/>
    </font>
    <font>
      <b/>
      <sz val="14"/>
      <color rgb="FFFFFF00"/>
      <name val="Calibri"/>
      <family val="2"/>
    </font>
    <font>
      <sz val="9"/>
      <name val="PMingLiu"/>
      <family val="1"/>
      <charset val="136"/>
    </font>
    <font>
      <b/>
      <sz val="10"/>
      <color theme="0"/>
      <name val="Calibri"/>
      <family val="2"/>
    </font>
    <font>
      <sz val="9"/>
      <name val="新細明體"/>
      <family val="2"/>
      <charset val="136"/>
      <scheme val="minor"/>
    </font>
    <font>
      <b/>
      <sz val="10"/>
      <color theme="1"/>
      <name val="Calibri"/>
      <family val="2"/>
    </font>
    <font>
      <sz val="11"/>
      <color rgb="FF0070C0"/>
      <name val="Calibri"/>
      <family val="2"/>
    </font>
    <font>
      <sz val="11"/>
      <color rgb="FFFF0000"/>
      <name val="Calibri"/>
      <family val="2"/>
    </font>
    <font>
      <sz val="11"/>
      <color rgb="FF000000"/>
      <name val="細明體"/>
      <family val="3"/>
      <charset val="136"/>
    </font>
    <font>
      <sz val="11"/>
      <name val="細明體"/>
      <family val="3"/>
      <charset val="136"/>
    </font>
    <font>
      <b/>
      <sz val="9"/>
      <color theme="1"/>
      <name val="Arial"/>
      <family val="2"/>
    </font>
    <font>
      <b/>
      <sz val="9"/>
      <color rgb="FF008000"/>
      <name val="Arial"/>
      <family val="2"/>
    </font>
    <font>
      <i/>
      <sz val="12"/>
      <color rgb="FF008000"/>
      <name val="新細明體"/>
      <family val="2"/>
      <charset val="136"/>
      <scheme val="minor"/>
    </font>
    <font>
      <sz val="12"/>
      <color rgb="FF008000"/>
      <name val="宋体"/>
    </font>
    <font>
      <b/>
      <sz val="9"/>
      <color rgb="FF7030A0"/>
      <name val="Arial"/>
      <family val="2"/>
      <charset val="134"/>
    </font>
    <font>
      <b/>
      <sz val="9"/>
      <color indexed="10"/>
      <name val="Arial"/>
      <family val="2"/>
      <charset val="134"/>
    </font>
    <font>
      <sz val="9"/>
      <color indexed="8"/>
      <name val="新細明體"/>
      <family val="1"/>
    </font>
    <font>
      <sz val="9"/>
      <name val="&amp;quot"/>
      <family val="2"/>
    </font>
    <font>
      <sz val="12"/>
      <color theme="1"/>
      <name val="Calibri"/>
      <family val="2"/>
    </font>
    <font>
      <sz val="12"/>
      <color indexed="55"/>
      <name val="新細明體"/>
      <family val="1"/>
    </font>
    <font>
      <b/>
      <sz val="9"/>
      <color indexed="23"/>
      <name val="Arial"/>
      <family val="2"/>
    </font>
    <font>
      <sz val="9"/>
      <name val="新細明體"/>
      <family val="1"/>
    </font>
    <font>
      <b/>
      <sz val="9"/>
      <color rgb="FFFF0000"/>
      <name val="Arial"/>
      <family val="2"/>
      <charset val="134"/>
    </font>
    <font>
      <b/>
      <sz val="8"/>
      <color theme="1"/>
      <name val="Arial"/>
      <family val="2"/>
    </font>
    <font>
      <b/>
      <sz val="8"/>
      <color rgb="FF008000"/>
      <name val="Arial"/>
      <family val="2"/>
    </font>
    <font>
      <sz val="9"/>
      <color indexed="8"/>
      <name val="Calibri"/>
      <family val="2"/>
    </font>
    <font>
      <sz val="11"/>
      <color rgb="FF000000"/>
      <name val="SimSun"/>
      <charset val="134"/>
    </font>
    <font>
      <sz val="11"/>
      <color theme="0" tint="-0.499984740745262"/>
      <name val="Calibri"/>
      <family val="2"/>
    </font>
    <font>
      <b/>
      <sz val="11"/>
      <color theme="1"/>
      <name val="Calibri"/>
      <family val="2"/>
    </font>
    <font>
      <strike/>
      <sz val="11"/>
      <name val="Calibri"/>
      <family val="2"/>
    </font>
    <font>
      <b/>
      <sz val="11"/>
      <color rgb="FFFF0000"/>
      <name val="Calibri"/>
      <family val="2"/>
    </font>
    <font>
      <b/>
      <sz val="9"/>
      <color theme="1"/>
      <name val="Calibri"/>
      <family val="2"/>
    </font>
    <font>
      <b/>
      <u/>
      <sz val="12"/>
      <name val="Calibri"/>
      <family val="2"/>
    </font>
    <font>
      <sz val="10"/>
      <color theme="1" tint="4.9989318521683403E-2"/>
      <name val="Arial"/>
      <family val="2"/>
    </font>
    <font>
      <sz val="12"/>
      <color indexed="8"/>
      <name val="Museo For Dell"/>
    </font>
    <font>
      <b/>
      <sz val="9"/>
      <color rgb="FF000000"/>
      <name val="Museo For Dell"/>
    </font>
    <font>
      <strike/>
      <sz val="12"/>
      <name val="Calibri"/>
      <family val="2"/>
    </font>
    <font>
      <u/>
      <sz val="10"/>
      <name val="Calibri"/>
      <family val="2"/>
    </font>
    <font>
      <sz val="10"/>
      <color rgb="FF0000FF"/>
      <name val="Calibri"/>
      <family val="2"/>
    </font>
    <font>
      <strike/>
      <sz val="11"/>
      <color theme="1"/>
      <name val="Calibri"/>
      <family val="2"/>
    </font>
    <font>
      <b/>
      <sz val="12"/>
      <color rgb="FFFF0000"/>
      <name val="Calibri"/>
      <family val="2"/>
    </font>
    <font>
      <b/>
      <sz val="12"/>
      <color rgb="FFFF0000"/>
      <name val="新細明體"/>
      <family val="1"/>
    </font>
    <font>
      <b/>
      <sz val="12"/>
      <color rgb="FFFF0000"/>
      <name val="MingLiU"/>
      <family val="3"/>
      <charset val="136"/>
    </font>
    <font>
      <strike/>
      <sz val="11"/>
      <color rgb="FF0000FF"/>
      <name val="Calibri"/>
      <family val="2"/>
    </font>
    <font>
      <sz val="11"/>
      <color rgb="FFFFFF00"/>
      <name val="Calibri"/>
      <family val="2"/>
    </font>
    <font>
      <strike/>
      <sz val="11"/>
      <color rgb="FF000000"/>
      <name val="Calibri"/>
      <family val="2"/>
    </font>
    <font>
      <sz val="11"/>
      <color theme="1"/>
      <name val="細明體"/>
      <family val="3"/>
      <charset val="136"/>
    </font>
    <font>
      <b/>
      <u/>
      <sz val="11"/>
      <color rgb="FF0000FF"/>
      <name val="Calibri"/>
      <family val="2"/>
    </font>
    <font>
      <sz val="9"/>
      <name val="新細明體"/>
      <family val="3"/>
      <charset val="136"/>
      <scheme val="minor"/>
    </font>
    <font>
      <sz val="10"/>
      <color rgb="FF0000FF"/>
      <name val="細明體"/>
      <family val="3"/>
      <charset val="136"/>
    </font>
    <font>
      <sz val="10"/>
      <color theme="9" tint="-0.249977111117893"/>
      <name val="Calibri"/>
      <family val="2"/>
    </font>
    <font>
      <sz val="10"/>
      <color theme="9"/>
      <name val="Calibri"/>
      <family val="2"/>
    </font>
    <font>
      <sz val="9"/>
      <color indexed="81"/>
      <name val="細明體"/>
      <family val="3"/>
      <charset val="136"/>
    </font>
    <font>
      <sz val="11"/>
      <color rgb="FF0000FF"/>
      <name val="細明體"/>
      <family val="3"/>
      <charset val="136"/>
    </font>
    <font>
      <sz val="11"/>
      <color theme="8" tint="-0.249977111117893"/>
      <name val="Calibri"/>
      <family val="2"/>
    </font>
    <font>
      <sz val="12"/>
      <name val="宋体"/>
    </font>
    <font>
      <sz val="11"/>
      <color theme="7" tint="-0.249977111117893"/>
      <name val="Calibri"/>
      <family val="2"/>
    </font>
    <font>
      <sz val="11"/>
      <color theme="7" tint="-0.249977111117893"/>
      <name val="細明體"/>
      <family val="3"/>
      <charset val="136"/>
    </font>
    <font>
      <sz val="11"/>
      <color rgb="FF000000"/>
      <name val="Arial"/>
      <family val="2"/>
    </font>
    <font>
      <b/>
      <sz val="8"/>
      <color theme="0"/>
      <name val="Calibri"/>
      <family val="2"/>
    </font>
    <font>
      <sz val="11"/>
      <color rgb="FFFF0000"/>
      <name val="細明體"/>
      <family val="3"/>
      <charset val="136"/>
    </font>
    <font>
      <b/>
      <strike/>
      <sz val="11"/>
      <name val="Calibri"/>
      <family val="2"/>
    </font>
    <font>
      <sz val="12"/>
      <color rgb="FF000000"/>
      <name val="細明體"/>
      <family val="3"/>
      <charset val="136"/>
    </font>
    <font>
      <b/>
      <sz val="10"/>
      <color indexed="81"/>
      <name val="Tahoma"/>
      <family val="2"/>
    </font>
    <font>
      <sz val="10"/>
      <color indexed="81"/>
      <name val="Tahoma"/>
      <family val="2"/>
    </font>
    <font>
      <sz val="10"/>
      <color indexed="81"/>
      <name val="細明體"/>
      <family val="3"/>
      <charset val="136"/>
    </font>
    <font>
      <sz val="10"/>
      <color theme="5" tint="-0.249977111117893"/>
      <name val="Calibri"/>
      <family val="2"/>
    </font>
    <font>
      <sz val="10"/>
      <color theme="5" tint="-0.249977111117893"/>
      <name val="細明體"/>
      <family val="3"/>
      <charset val="136"/>
    </font>
    <font>
      <strike/>
      <sz val="11"/>
      <name val="新細明體"/>
      <family val="1"/>
      <charset val="136"/>
    </font>
    <font>
      <b/>
      <sz val="12"/>
      <color theme="0"/>
      <name val="Calibri"/>
      <family val="2"/>
    </font>
    <font>
      <sz val="10"/>
      <color theme="0"/>
      <name val="Calibri"/>
      <family val="2"/>
    </font>
    <font>
      <sz val="12"/>
      <color theme="0"/>
      <name val="Calibri"/>
      <family val="2"/>
    </font>
    <font>
      <sz val="11"/>
      <color theme="0"/>
      <name val="SimSun"/>
      <charset val="134"/>
    </font>
    <font>
      <sz val="12"/>
      <color theme="1"/>
      <name val="新細明體"/>
      <family val="1"/>
    </font>
    <font>
      <b/>
      <sz val="9"/>
      <color rgb="FF0000FF"/>
      <name val="Arial"/>
      <family val="2"/>
      <charset val="134"/>
    </font>
    <font>
      <sz val="12"/>
      <color rgb="FFFF0000"/>
      <name val="Calibri"/>
      <family val="2"/>
    </font>
    <font>
      <strike/>
      <sz val="11"/>
      <color rgb="FFFF0000"/>
      <name val="Calibri"/>
      <family val="2"/>
    </font>
    <font>
      <strike/>
      <sz val="10"/>
      <color theme="1"/>
      <name val="Calibri"/>
      <family val="2"/>
    </font>
  </fonts>
  <fills count="158">
    <fill>
      <patternFill patternType="none"/>
    </fill>
    <fill>
      <patternFill patternType="gray125"/>
    </fill>
    <fill>
      <patternFill patternType="solid">
        <fgColor indexed="11"/>
        <bgColor indexed="64"/>
      </patternFill>
    </fill>
    <fill>
      <patternFill patternType="solid">
        <fgColor indexed="9"/>
        <bgColor indexed="64"/>
      </patternFill>
    </fill>
    <fill>
      <patternFill patternType="solid">
        <fgColor indexed="41"/>
        <bgColor indexed="64"/>
      </patternFill>
    </fill>
    <fill>
      <patternFill patternType="solid">
        <fgColor indexed="43"/>
        <bgColor indexed="64"/>
      </patternFill>
    </fill>
    <fill>
      <patternFill patternType="solid">
        <fgColor indexed="17"/>
        <bgColor indexed="64"/>
      </patternFill>
    </fill>
    <fill>
      <patternFill patternType="solid">
        <fgColor indexed="13"/>
        <bgColor indexed="64"/>
      </patternFill>
    </fill>
    <fill>
      <patternFill patternType="solid">
        <fgColor indexed="10"/>
        <bgColor indexed="64"/>
      </patternFill>
    </fill>
    <fill>
      <patternFill patternType="solid">
        <fgColor indexed="22"/>
        <bgColor indexed="64"/>
      </patternFill>
    </fill>
    <fill>
      <patternFill patternType="solid">
        <fgColor indexed="42"/>
        <bgColor indexed="64"/>
      </patternFill>
    </fill>
    <fill>
      <patternFill patternType="solid">
        <fgColor indexed="45"/>
        <bgColor indexed="64"/>
      </patternFill>
    </fill>
    <fill>
      <patternFill patternType="solid">
        <fgColor indexed="44"/>
        <bgColor indexed="64"/>
      </patternFill>
    </fill>
    <fill>
      <patternFill patternType="solid">
        <fgColor indexed="27"/>
        <bgColor indexed="64"/>
      </patternFill>
    </fill>
    <fill>
      <patternFill patternType="solid">
        <fgColor theme="0" tint="-0.14999847407452621"/>
        <bgColor indexed="64"/>
      </patternFill>
    </fill>
    <fill>
      <patternFill patternType="solid">
        <fgColor theme="0" tint="-0.34998626667073579"/>
        <bgColor indexed="64"/>
      </patternFill>
    </fill>
    <fill>
      <patternFill patternType="solid">
        <fgColor theme="0"/>
        <bgColor indexed="64"/>
      </patternFill>
    </fill>
    <fill>
      <patternFill patternType="solid">
        <fgColor rgb="FFFF0000"/>
        <bgColor indexed="64"/>
      </patternFill>
    </fill>
    <fill>
      <patternFill patternType="solid">
        <fgColor indexed="8"/>
        <bgColor indexed="64"/>
      </patternFill>
    </fill>
    <fill>
      <patternFill patternType="solid">
        <fgColor indexed="23"/>
        <bgColor indexed="64"/>
      </patternFill>
    </fill>
    <fill>
      <patternFill patternType="solid">
        <fgColor indexed="40"/>
        <bgColor indexed="64"/>
      </patternFill>
    </fill>
    <fill>
      <patternFill patternType="solid">
        <fgColor rgb="FFFFFF00"/>
        <bgColor indexed="64"/>
      </patternFill>
    </fill>
    <fill>
      <patternFill patternType="solid">
        <fgColor rgb="FF0066FF"/>
        <bgColor indexed="64"/>
      </patternFill>
    </fill>
    <fill>
      <patternFill patternType="solid">
        <fgColor theme="0" tint="-0.249977111117893"/>
        <bgColor indexed="64"/>
      </patternFill>
    </fill>
    <fill>
      <patternFill patternType="solid">
        <fgColor rgb="FF00B050"/>
        <bgColor indexed="64"/>
      </patternFill>
    </fill>
    <fill>
      <patternFill patternType="solid">
        <fgColor rgb="FFCCFFCC"/>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bgColor indexed="64"/>
      </patternFill>
    </fill>
    <fill>
      <patternFill patternType="solid">
        <fgColor indexed="46"/>
      </patternFill>
    </fill>
    <fill>
      <patternFill patternType="solid">
        <fgColor indexed="27"/>
      </patternFill>
    </fill>
    <fill>
      <patternFill patternType="solid">
        <fgColor indexed="47"/>
        <bgColor indexed="64"/>
      </patternFill>
    </fill>
    <fill>
      <patternFill patternType="solid">
        <fgColor indexed="47"/>
      </patternFill>
    </fill>
    <fill>
      <patternFill patternType="solid">
        <fgColor indexed="44"/>
      </patternFill>
    </fill>
    <fill>
      <patternFill patternType="solid">
        <fgColor indexed="29"/>
        <bgColor indexed="64"/>
      </patternFill>
    </fill>
    <fill>
      <patternFill patternType="solid">
        <fgColor indexed="29"/>
      </patternFill>
    </fill>
    <fill>
      <patternFill patternType="solid">
        <fgColor indexed="11"/>
      </patternFill>
    </fill>
    <fill>
      <patternFill patternType="solid">
        <fgColor indexed="51"/>
        <bgColor indexed="64"/>
      </patternFill>
    </fill>
    <fill>
      <patternFill patternType="solid">
        <fgColor indexed="51"/>
      </patternFill>
    </fill>
    <fill>
      <patternFill patternType="solid">
        <fgColor indexed="22"/>
      </patternFill>
    </fill>
    <fill>
      <patternFill patternType="solid">
        <fgColor indexed="30"/>
        <bgColor indexed="64"/>
      </patternFill>
    </fill>
    <fill>
      <patternFill patternType="solid">
        <fgColor indexed="30"/>
      </patternFill>
    </fill>
    <fill>
      <patternFill patternType="solid">
        <fgColor indexed="36"/>
        <bgColor indexed="64"/>
      </patternFill>
    </fill>
    <fill>
      <patternFill patternType="solid">
        <fgColor indexed="36"/>
      </patternFill>
    </fill>
    <fill>
      <patternFill patternType="solid">
        <fgColor indexed="49"/>
        <bgColor indexed="64"/>
      </patternFill>
    </fill>
    <fill>
      <patternFill patternType="solid">
        <fgColor indexed="49"/>
      </patternFill>
    </fill>
    <fill>
      <patternFill patternType="solid">
        <fgColor indexed="52"/>
        <bgColor indexed="64"/>
      </patternFill>
    </fill>
    <fill>
      <patternFill patternType="solid">
        <fgColor indexed="52"/>
      </patternFill>
    </fill>
    <fill>
      <patternFill patternType="solid">
        <fgColor indexed="62"/>
        <bgColor indexed="64"/>
      </patternFill>
    </fill>
    <fill>
      <patternFill patternType="solid">
        <fgColor indexed="62"/>
      </patternFill>
    </fill>
    <fill>
      <patternFill patternType="solid">
        <fgColor indexed="10"/>
      </patternFill>
    </fill>
    <fill>
      <patternFill patternType="solid">
        <fgColor indexed="57"/>
        <bgColor indexed="64"/>
      </patternFill>
    </fill>
    <fill>
      <patternFill patternType="solid">
        <fgColor indexed="57"/>
      </patternFill>
    </fill>
    <fill>
      <patternFill patternType="solid">
        <fgColor indexed="53"/>
        <bgColor indexed="64"/>
      </patternFill>
    </fill>
    <fill>
      <patternFill patternType="solid">
        <fgColor indexed="53"/>
      </patternFill>
    </fill>
    <fill>
      <patternFill patternType="solid">
        <fgColor indexed="55"/>
        <bgColor indexed="64"/>
      </patternFill>
    </fill>
    <fill>
      <patternFill patternType="solid">
        <fgColor indexed="55"/>
      </patternFill>
    </fill>
    <fill>
      <patternFill patternType="solid">
        <fgColor theme="0" tint="-0.24994659260841701"/>
        <bgColor indexed="64"/>
      </patternFill>
    </fill>
    <fill>
      <patternFill patternType="solid">
        <fgColor rgb="FF00FF00"/>
        <bgColor rgb="FF00FF00"/>
      </patternFill>
    </fill>
    <fill>
      <patternFill patternType="solid">
        <fgColor indexed="26"/>
        <bgColor indexed="64"/>
      </patternFill>
    </fill>
    <fill>
      <patternFill patternType="solid">
        <fgColor indexed="15"/>
      </patternFill>
    </fill>
    <fill>
      <patternFill patternType="solid">
        <fgColor theme="6" tint="0.79998168889431442"/>
        <bgColor indexed="64"/>
      </patternFill>
    </fill>
    <fill>
      <patternFill patternType="solid">
        <fgColor indexed="42"/>
        <bgColor indexed="27"/>
      </patternFill>
    </fill>
    <fill>
      <patternFill patternType="solid">
        <fgColor indexed="12"/>
      </patternFill>
    </fill>
    <fill>
      <patternFill patternType="solid">
        <fgColor theme="5" tint="-0.499984740745262"/>
        <bgColor indexed="64"/>
      </patternFill>
    </fill>
    <fill>
      <patternFill patternType="solid">
        <fgColor indexed="43"/>
      </patternFill>
    </fill>
    <fill>
      <patternFill patternType="solid">
        <fgColor indexed="26"/>
      </patternFill>
    </fill>
    <fill>
      <patternFill patternType="solid">
        <fgColor theme="9" tint="0.59996337778862885"/>
        <bgColor indexed="64"/>
      </patternFill>
    </fill>
    <fill>
      <patternFill patternType="mediumGray">
        <fgColor indexed="22"/>
      </patternFill>
    </fill>
    <fill>
      <patternFill patternType="solid">
        <fgColor theme="4" tint="0.59996337778862885"/>
        <bgColor indexed="64"/>
      </patternFill>
    </fill>
    <fill>
      <patternFill patternType="solid">
        <fgColor indexed="44"/>
        <bgColor indexed="31"/>
      </patternFill>
    </fill>
    <fill>
      <patternFill patternType="darkVertical"/>
    </fill>
    <fill>
      <patternFill patternType="solid">
        <fgColor indexed="58"/>
        <bgColor indexed="64"/>
      </patternFill>
    </fill>
    <fill>
      <patternFill patternType="solid">
        <fgColor indexed="63"/>
        <bgColor indexed="64"/>
      </patternFill>
    </fill>
    <fill>
      <patternFill patternType="solid">
        <fgColor indexed="34"/>
        <bgColor indexed="64"/>
      </patternFill>
    </fill>
    <fill>
      <patternFill patternType="solid">
        <fgColor indexed="61"/>
        <bgColor indexed="64"/>
      </patternFill>
    </fill>
    <fill>
      <patternFill patternType="solid">
        <fgColor indexed="45"/>
        <bgColor indexed="29"/>
      </patternFill>
    </fill>
    <fill>
      <patternFill patternType="solid">
        <fgColor rgb="FF92D050"/>
        <bgColor indexed="64"/>
      </patternFill>
    </fill>
    <fill>
      <patternFill patternType="solid">
        <fgColor rgb="FF366092"/>
        <bgColor rgb="FF00FFFF"/>
      </patternFill>
    </fill>
    <fill>
      <patternFill patternType="solid">
        <fgColor rgb="FFFFFF99"/>
        <bgColor rgb="FFFFFF99"/>
      </patternFill>
    </fill>
    <fill>
      <patternFill patternType="solid">
        <fgColor rgb="FF99CCFF"/>
        <bgColor rgb="FF99CCFF"/>
      </patternFill>
    </fill>
    <fill>
      <patternFill patternType="solid">
        <fgColor rgb="FFFFFF99"/>
        <bgColor indexed="18"/>
      </patternFill>
    </fill>
    <fill>
      <patternFill patternType="solid">
        <fgColor rgb="FF4BACC6"/>
        <bgColor rgb="FF4BACC6"/>
      </patternFill>
    </fill>
    <fill>
      <patternFill patternType="solid">
        <fgColor rgb="FFE36C09"/>
        <bgColor rgb="FFE36C09"/>
      </patternFill>
    </fill>
    <fill>
      <patternFill patternType="solid">
        <fgColor rgb="FFDAEEF3"/>
        <bgColor rgb="FFDAEEF3"/>
      </patternFill>
    </fill>
    <fill>
      <patternFill patternType="solid">
        <fgColor rgb="FFFDE9D9"/>
        <bgColor rgb="FFFDE9D9"/>
      </patternFill>
    </fill>
    <fill>
      <patternFill patternType="solid">
        <fgColor rgb="FF1F497D"/>
        <bgColor rgb="FF1F497D"/>
      </patternFill>
    </fill>
    <fill>
      <patternFill patternType="solid">
        <fgColor rgb="FFFFFFFF"/>
        <bgColor rgb="FFFFFFFF"/>
      </patternFill>
    </fill>
    <fill>
      <patternFill patternType="solid">
        <fgColor rgb="FF008000"/>
        <bgColor indexed="64"/>
      </patternFill>
    </fill>
    <fill>
      <patternFill patternType="solid">
        <fgColor rgb="FF7030A0"/>
        <bgColor indexed="52"/>
      </patternFill>
    </fill>
    <fill>
      <patternFill patternType="solid">
        <fgColor rgb="FF1204C6"/>
        <bgColor indexed="31"/>
      </patternFill>
    </fill>
    <fill>
      <patternFill patternType="solid">
        <fgColor rgb="FF008000"/>
        <bgColor indexed="50"/>
      </patternFill>
    </fill>
    <fill>
      <patternFill patternType="solid">
        <fgColor rgb="FFFFFF00"/>
        <bgColor indexed="26"/>
      </patternFill>
    </fill>
    <fill>
      <patternFill patternType="solid">
        <fgColor rgb="FF7030A0"/>
        <bgColor rgb="FFFF0000"/>
      </patternFill>
    </fill>
    <fill>
      <patternFill patternType="solid">
        <fgColor theme="7"/>
        <bgColor indexed="64"/>
      </patternFill>
    </fill>
    <fill>
      <patternFill patternType="solid">
        <fgColor rgb="FFD60093"/>
        <bgColor indexed="64"/>
      </patternFill>
    </fill>
    <fill>
      <patternFill patternType="solid">
        <fgColor theme="7" tint="0.79998168889431442"/>
        <bgColor indexed="64"/>
      </patternFill>
    </fill>
    <fill>
      <patternFill patternType="solid">
        <fgColor rgb="FFFFCCFF"/>
        <bgColor indexed="64"/>
      </patternFill>
    </fill>
    <fill>
      <patternFill patternType="solid">
        <fgColor theme="0"/>
        <bgColor rgb="FFFFFF00"/>
      </patternFill>
    </fill>
    <fill>
      <patternFill patternType="solid">
        <fgColor rgb="FFF2DBDB"/>
        <bgColor rgb="FFF2DBDB"/>
      </patternFill>
    </fill>
    <fill>
      <patternFill patternType="solid">
        <fgColor rgb="FF0000CC"/>
        <bgColor indexed="64"/>
      </patternFill>
    </fill>
    <fill>
      <patternFill patternType="solid">
        <fgColor rgb="FF99CCFF"/>
        <bgColor indexed="64"/>
      </patternFill>
    </fill>
    <fill>
      <patternFill patternType="solid">
        <fgColor theme="8" tint="0.79998168889431442"/>
        <bgColor indexed="64"/>
      </patternFill>
    </fill>
    <fill>
      <patternFill patternType="solid">
        <fgColor rgb="FFDFC4BB"/>
        <bgColor rgb="FFDFC4BB"/>
      </patternFill>
    </fill>
    <fill>
      <patternFill patternType="solid">
        <fgColor indexed="50"/>
        <bgColor indexed="64"/>
      </patternFill>
    </fill>
    <fill>
      <patternFill patternType="solid">
        <fgColor rgb="FFFFFFCC"/>
        <bgColor indexed="64"/>
      </patternFill>
    </fill>
    <fill>
      <patternFill patternType="solid">
        <fgColor rgb="FFFFFF99"/>
        <bgColor indexed="64"/>
      </patternFill>
    </fill>
    <fill>
      <patternFill patternType="solid">
        <fgColor rgb="FFFF5050"/>
        <bgColor indexed="64"/>
      </patternFill>
    </fill>
    <fill>
      <patternFill patternType="solid">
        <fgColor theme="9" tint="0.59999389629810485"/>
        <bgColor indexed="64"/>
      </patternFill>
    </fill>
    <fill>
      <patternFill patternType="solid">
        <fgColor theme="8" tint="0.39997558519241921"/>
        <bgColor indexed="64"/>
      </patternFill>
    </fill>
    <fill>
      <patternFill patternType="solid">
        <fgColor theme="3" tint="0.59999389629810485"/>
        <bgColor indexed="64"/>
      </patternFill>
    </fill>
    <fill>
      <patternFill patternType="solid">
        <fgColor theme="5" tint="0.59999389629810485"/>
        <bgColor indexed="64"/>
      </patternFill>
    </fill>
    <fill>
      <patternFill patternType="solid">
        <fgColor theme="6" tint="0.39997558519241921"/>
        <bgColor indexed="64"/>
      </patternFill>
    </fill>
    <fill>
      <patternFill patternType="solid">
        <fgColor rgb="FFFFFF00"/>
        <bgColor rgb="FF99CCFF"/>
      </patternFill>
    </fill>
    <fill>
      <patternFill patternType="solid">
        <fgColor rgb="FF9BBB59"/>
        <bgColor indexed="64"/>
      </patternFill>
    </fill>
    <fill>
      <patternFill patternType="solid">
        <fgColor rgb="FFEAF1DD"/>
        <bgColor indexed="64"/>
      </patternFill>
    </fill>
    <fill>
      <patternFill patternType="solid">
        <fgColor theme="0" tint="-0.249977111117893"/>
        <bgColor rgb="FFFFFFFF"/>
      </patternFill>
    </fill>
    <fill>
      <patternFill patternType="solid">
        <fgColor theme="4" tint="0.79998168889431442"/>
        <bgColor indexed="64"/>
      </patternFill>
    </fill>
    <fill>
      <patternFill patternType="solid">
        <fgColor theme="8" tint="-0.249977111117893"/>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theme="6" tint="0.59999389629810485"/>
        <bgColor indexed="64"/>
      </patternFill>
    </fill>
    <fill>
      <patternFill patternType="solid">
        <fgColor theme="0" tint="-0.499984740745262"/>
        <bgColor indexed="64"/>
      </patternFill>
    </fill>
    <fill>
      <patternFill patternType="solid">
        <fgColor theme="1" tint="0.499984740745262"/>
        <bgColor indexed="64"/>
      </patternFill>
    </fill>
    <fill>
      <patternFill patternType="solid">
        <fgColor rgb="FF0000FF"/>
        <bgColor indexed="64"/>
      </patternFill>
    </fill>
  </fills>
  <borders count="179">
    <border>
      <left/>
      <right/>
      <top/>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style="medium">
        <color indexed="64"/>
      </left>
      <right/>
      <top/>
      <bottom/>
      <diagonal/>
    </border>
    <border>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bottom/>
      <diagonal/>
    </border>
    <border>
      <left style="thin">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8"/>
      </left>
      <right style="thin">
        <color indexed="8"/>
      </right>
      <top style="thin">
        <color indexed="8"/>
      </top>
      <bottom style="thin">
        <color indexed="8"/>
      </bottom>
      <diagonal/>
    </border>
    <border>
      <left style="medium">
        <color indexed="64"/>
      </left>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style="thin">
        <color indexed="8"/>
      </left>
      <right style="thin">
        <color indexed="8"/>
      </right>
      <top/>
      <bottom style="thin">
        <color indexed="8"/>
      </bottom>
      <diagonal/>
    </border>
    <border>
      <left style="medium">
        <color indexed="64"/>
      </left>
      <right/>
      <top style="thin">
        <color indexed="64"/>
      </top>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auto="1"/>
      </left>
      <right style="thin">
        <color auto="1"/>
      </right>
      <top/>
      <bottom style="thin">
        <color auto="1"/>
      </bottom>
      <diagonal/>
    </border>
    <border>
      <left style="thin">
        <color indexed="64"/>
      </left>
      <right style="thin">
        <color indexed="64"/>
      </right>
      <top/>
      <bottom style="thin">
        <color indexed="64"/>
      </bottom>
      <diagonal/>
    </border>
    <border>
      <left/>
      <right style="thin">
        <color indexed="8"/>
      </right>
      <top/>
      <bottom style="thin">
        <color indexed="8"/>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indexed="64"/>
      </left>
      <right/>
      <top/>
      <bottom style="hair">
        <color indexed="64"/>
      </bottom>
      <diagonal/>
    </border>
    <border>
      <left/>
      <right/>
      <top style="thin">
        <color indexed="64"/>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style="thin">
        <color indexed="64"/>
      </left>
      <right style="thin">
        <color indexed="64"/>
      </right>
      <top style="medium">
        <color indexed="64"/>
      </top>
      <bottom style="medium">
        <color indexed="64"/>
      </bottom>
      <diagonal/>
    </border>
    <border>
      <left/>
      <right/>
      <top style="double">
        <color indexed="64"/>
      </top>
      <bottom style="double">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style="double">
        <color indexed="64"/>
      </left>
      <right style="double">
        <color indexed="64"/>
      </right>
      <top style="double">
        <color indexed="64"/>
      </top>
      <bottom style="double">
        <color indexed="64"/>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64"/>
      </left>
      <right/>
      <top style="thin">
        <color indexed="64"/>
      </top>
      <bottom/>
      <diagonal/>
    </border>
    <border>
      <left/>
      <right/>
      <top style="thin">
        <color indexed="62"/>
      </top>
      <bottom style="double">
        <color indexed="62"/>
      </bottom>
      <diagonal/>
    </border>
    <border>
      <left/>
      <right/>
      <top style="double">
        <color indexed="64"/>
      </top>
      <bottom/>
      <diagonal/>
    </border>
    <border>
      <left style="thin">
        <color indexed="64"/>
      </left>
      <right style="thin">
        <color indexed="64"/>
      </right>
      <top style="thin">
        <color indexed="8"/>
      </top>
      <bottom style="thin">
        <color indexed="64"/>
      </bottom>
      <diagonal/>
    </border>
    <border>
      <left style="thin">
        <color indexed="8"/>
      </left>
      <right style="thin">
        <color indexed="8"/>
      </right>
      <top style="thin">
        <color indexed="8"/>
      </top>
      <bottom style="thin">
        <color indexed="8"/>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rgb="FF000000"/>
      </left>
      <right style="thin">
        <color rgb="FF000000"/>
      </right>
      <top style="medium">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indexed="64"/>
      </left>
      <right style="thin">
        <color indexed="64"/>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64"/>
      </left>
      <right/>
      <top/>
      <bottom style="thin">
        <color indexed="64"/>
      </bottom>
      <diagonal/>
    </border>
    <border>
      <left/>
      <right/>
      <top/>
      <bottom style="thin">
        <color indexed="64"/>
      </bottom>
      <diagonal/>
    </border>
    <border>
      <left style="thin">
        <color rgb="FF000000"/>
      </left>
      <right/>
      <top style="medium">
        <color indexed="64"/>
      </top>
      <bottom style="thin">
        <color indexed="64"/>
      </bottom>
      <diagonal/>
    </border>
    <border>
      <left style="thin">
        <color indexed="64"/>
      </left>
      <right/>
      <top style="thin">
        <color indexed="64"/>
      </top>
      <bottom style="medium">
        <color indexed="64"/>
      </bottom>
      <diagonal/>
    </border>
    <border>
      <left style="medium">
        <color indexed="64"/>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medium">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right/>
      <top style="thin">
        <color rgb="FF000000"/>
      </top>
      <bottom/>
      <diagonal/>
    </border>
    <border>
      <left style="thin">
        <color rgb="FF000000"/>
      </left>
      <right/>
      <top/>
      <bottom style="thin">
        <color rgb="FF000000"/>
      </bottom>
      <diagonal/>
    </border>
    <border>
      <left style="thin">
        <color rgb="FF000000"/>
      </left>
      <right style="thin">
        <color rgb="FF000000"/>
      </right>
      <top/>
      <bottom/>
      <diagonal/>
    </border>
    <border>
      <left/>
      <right/>
      <top/>
      <bottom style="thin">
        <color rgb="FF000000"/>
      </bottom>
      <diagonal/>
    </border>
    <border>
      <left/>
      <right style="thin">
        <color rgb="FF000000"/>
      </right>
      <top style="thin">
        <color rgb="FF000000"/>
      </top>
      <bottom/>
      <diagonal/>
    </border>
    <border>
      <left style="thin">
        <color indexed="64"/>
      </left>
      <right style="thin">
        <color indexed="64"/>
      </right>
      <top style="thin">
        <color indexed="64"/>
      </top>
      <bottom/>
      <diagonal/>
    </border>
    <border>
      <left style="medium">
        <color auto="1"/>
      </left>
      <right style="medium">
        <color auto="1"/>
      </right>
      <top style="medium">
        <color auto="1"/>
      </top>
      <bottom style="medium">
        <color auto="1"/>
      </bottom>
      <diagonal/>
    </border>
    <border>
      <left style="thin">
        <color rgb="FF000000"/>
      </left>
      <right/>
      <top style="thin">
        <color indexed="64"/>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indexed="64"/>
      </bottom>
      <diagonal/>
    </border>
    <border>
      <left style="medium">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indexed="8"/>
      </left>
      <right style="thin">
        <color indexed="8"/>
      </right>
      <top style="thin">
        <color indexed="8"/>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top style="thin">
        <color indexed="64"/>
      </top>
      <bottom style="thin">
        <color indexed="64"/>
      </bottom>
      <diagonal/>
    </border>
    <border>
      <left/>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rgb="FF000000"/>
      </right>
      <top style="thin">
        <color indexed="64"/>
      </top>
      <bottom/>
      <diagonal/>
    </border>
    <border>
      <left/>
      <right style="thin">
        <color indexed="64"/>
      </right>
      <top/>
      <bottom style="thin">
        <color rgb="FF000000"/>
      </bottom>
      <diagonal/>
    </border>
    <border>
      <left/>
      <right style="thin">
        <color rgb="FF000000"/>
      </right>
      <top style="thin">
        <color rgb="FF000000"/>
      </top>
      <bottom style="thin">
        <color indexed="64"/>
      </bottom>
      <diagonal/>
    </border>
    <border>
      <left style="thin">
        <color indexed="64"/>
      </left>
      <right style="thin">
        <color indexed="64"/>
      </right>
      <top style="thin">
        <color indexed="64"/>
      </top>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right/>
      <top style="thin">
        <color indexed="64"/>
      </top>
      <bottom style="thin">
        <color rgb="FF000000"/>
      </bottom>
      <diagonal/>
    </border>
    <border>
      <left/>
      <right/>
      <top style="thin">
        <color rgb="FF000000"/>
      </top>
      <bottom style="thin">
        <color indexed="64"/>
      </bottom>
      <diagonal/>
    </border>
    <border>
      <left style="thin">
        <color rgb="FF000000"/>
      </left>
      <right/>
      <top/>
      <bottom style="thin">
        <color indexed="64"/>
      </bottom>
      <diagonal/>
    </border>
    <border>
      <left style="thin">
        <color indexed="64"/>
      </left>
      <right/>
      <top/>
      <bottom style="thin">
        <color rgb="FF000000"/>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style="medium">
        <color indexed="64"/>
      </left>
      <right/>
      <top style="thin">
        <color indexed="64"/>
      </top>
      <bottom/>
      <diagonal/>
    </border>
    <border>
      <left style="medium">
        <color indexed="64"/>
      </left>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top style="thin">
        <color rgb="FF000000"/>
      </top>
      <bottom/>
      <diagonal/>
    </border>
    <border>
      <left/>
      <right style="thin">
        <color rgb="FF000000"/>
      </right>
      <top/>
      <bottom style="thin">
        <color rgb="FFFFFFFF"/>
      </bottom>
      <diagonal/>
    </border>
    <border>
      <left style="medium">
        <color indexed="64"/>
      </left>
      <right style="thin">
        <color indexed="64"/>
      </right>
      <top style="medium">
        <color indexed="64"/>
      </top>
      <bottom/>
      <diagonal/>
    </border>
    <border>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medium">
        <color indexed="64"/>
      </bottom>
      <diagonal/>
    </border>
    <border>
      <left style="medium">
        <color auto="1"/>
      </left>
      <right style="thin">
        <color auto="1"/>
      </right>
      <top/>
      <bottom style="thin">
        <color auto="1"/>
      </bottom>
      <diagonal/>
    </border>
    <border>
      <left/>
      <right style="thin">
        <color indexed="64"/>
      </right>
      <top style="thin">
        <color indexed="64"/>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indexed="64"/>
      </bottom>
      <diagonal/>
    </border>
    <border>
      <left style="thin">
        <color auto="1"/>
      </left>
      <right/>
      <top style="thin">
        <color auto="1"/>
      </top>
      <bottom style="thin">
        <color auto="1"/>
      </bottom>
      <diagonal/>
    </border>
    <border>
      <left/>
      <right/>
      <top/>
      <bottom style="thin">
        <color auto="1"/>
      </bottom>
      <diagonal/>
    </border>
    <border>
      <left/>
      <right style="thin">
        <color indexed="64"/>
      </right>
      <top style="thin">
        <color indexed="64"/>
      </top>
      <bottom/>
      <diagonal/>
    </border>
    <border>
      <left style="thin">
        <color indexed="64"/>
      </left>
      <right style="thin">
        <color rgb="FF000000"/>
      </right>
      <top style="thin">
        <color indexed="64"/>
      </top>
      <bottom/>
      <diagonal/>
    </border>
    <border>
      <left/>
      <right/>
      <top style="thin">
        <color indexed="64"/>
      </top>
      <bottom/>
      <diagonal/>
    </border>
    <border>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auto="1"/>
      </left>
      <right/>
      <top style="thin">
        <color auto="1"/>
      </top>
      <bottom style="thin">
        <color auto="1"/>
      </bottom>
      <diagonal/>
    </border>
    <border>
      <left style="thin">
        <color auto="1"/>
      </left>
      <right/>
      <top style="thin">
        <color auto="1"/>
      </top>
      <bottom/>
      <diagonal/>
    </border>
    <border>
      <left style="thin">
        <color rgb="FF000000"/>
      </left>
      <right/>
      <top/>
      <bottom/>
      <diagonal/>
    </border>
    <border>
      <left/>
      <right/>
      <top style="thin">
        <color auto="1"/>
      </top>
      <bottom style="thin">
        <color auto="1"/>
      </bottom>
      <diagonal/>
    </border>
    <border>
      <left style="thin">
        <color indexed="64"/>
      </left>
      <right style="thin">
        <color indexed="64"/>
      </right>
      <top/>
      <bottom style="thin">
        <color rgb="FF000000"/>
      </bottom>
      <diagonal/>
    </border>
    <border>
      <left/>
      <right/>
      <top style="thin">
        <color indexed="64"/>
      </top>
      <bottom style="thin">
        <color indexed="64"/>
      </bottom>
      <diagonal/>
    </border>
    <border>
      <left style="thin">
        <color indexed="64"/>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rgb="FF000000"/>
      </right>
      <top style="thin">
        <color indexed="64"/>
      </top>
      <bottom style="thin">
        <color indexed="64"/>
      </bottom>
      <diagonal/>
    </border>
    <border>
      <left style="thin">
        <color auto="1"/>
      </left>
      <right/>
      <top style="thin">
        <color rgb="FF000000"/>
      </top>
      <bottom style="thin">
        <color auto="1"/>
      </bottom>
      <diagonal/>
    </border>
    <border>
      <left/>
      <right style="thin">
        <color auto="1"/>
      </right>
      <top style="thin">
        <color rgb="FF000000"/>
      </top>
      <bottom style="thin">
        <color auto="1"/>
      </bottom>
      <diagonal/>
    </border>
    <border>
      <left style="thin">
        <color auto="1"/>
      </left>
      <right/>
      <top style="thin">
        <color auto="1"/>
      </top>
      <bottom style="thin">
        <color rgb="FF000000"/>
      </bottom>
      <diagonal/>
    </border>
    <border>
      <left/>
      <right style="thin">
        <color auto="1"/>
      </right>
      <top style="thin">
        <color auto="1"/>
      </top>
      <bottom style="thin">
        <color rgb="FF000000"/>
      </bottom>
      <diagonal/>
    </border>
    <border>
      <left style="thin">
        <color indexed="64"/>
      </left>
      <right style="thin">
        <color indexed="64"/>
      </right>
      <top style="thin">
        <color rgb="FF000000"/>
      </top>
      <bottom/>
      <diagonal/>
    </border>
    <border>
      <left style="thin">
        <color indexed="64"/>
      </left>
      <right style="thin">
        <color rgb="FF000000"/>
      </right>
      <top style="thin">
        <color rgb="FF000000"/>
      </top>
      <bottom/>
      <diagonal/>
    </border>
    <border>
      <left style="thin">
        <color indexed="64"/>
      </left>
      <right style="thin">
        <color rgb="FF000000"/>
      </right>
      <top/>
      <bottom/>
      <diagonal/>
    </border>
  </borders>
  <cellStyleXfs count="43378">
    <xf numFmtId="0" fontId="0" fillId="0" borderId="0">
      <alignment vertical="center"/>
    </xf>
    <xf numFmtId="0" fontId="8" fillId="0" borderId="0">
      <alignment vertical="center"/>
    </xf>
    <xf numFmtId="0" fontId="59" fillId="0" borderId="0"/>
    <xf numFmtId="0" fontId="13" fillId="0" borderId="0">
      <alignment vertical="center"/>
    </xf>
    <xf numFmtId="0" fontId="9" fillId="0" borderId="0">
      <alignment vertical="center"/>
    </xf>
    <xf numFmtId="0" fontId="13" fillId="0" borderId="0"/>
    <xf numFmtId="0" fontId="60" fillId="0" borderId="0"/>
    <xf numFmtId="0" fontId="9" fillId="0" borderId="0">
      <alignment vertical="center"/>
    </xf>
    <xf numFmtId="0" fontId="61" fillId="0" borderId="0"/>
    <xf numFmtId="44" fontId="60" fillId="0" borderId="0" applyFont="0" applyFill="0" applyBorder="0" applyAlignment="0" applyProtection="0"/>
    <xf numFmtId="180" fontId="60" fillId="0" borderId="0" applyFont="0" applyFill="0" applyBorder="0" applyAlignment="0" applyProtection="0"/>
    <xf numFmtId="0" fontId="62" fillId="0" borderId="0"/>
    <xf numFmtId="0" fontId="62" fillId="0" borderId="0"/>
    <xf numFmtId="41" fontId="60" fillId="0" borderId="0" applyFont="0" applyFill="0" applyBorder="0" applyAlignment="0" applyProtection="0"/>
    <xf numFmtId="43" fontId="60" fillId="0" borderId="0" applyFont="0" applyFill="0" applyBorder="0" applyAlignment="0" applyProtection="0"/>
    <xf numFmtId="0" fontId="60" fillId="0" borderId="0"/>
    <xf numFmtId="0" fontId="63" fillId="0" borderId="0">
      <alignment vertical="center"/>
    </xf>
    <xf numFmtId="41" fontId="64" fillId="0" borderId="0" applyFont="0" applyFill="0" applyBorder="0" applyAlignment="0" applyProtection="0">
      <alignment vertical="center"/>
    </xf>
    <xf numFmtId="43" fontId="64" fillId="0" borderId="0" applyFont="0" applyFill="0" applyBorder="0" applyAlignment="0" applyProtection="0">
      <alignment vertical="center"/>
    </xf>
    <xf numFmtId="181" fontId="60" fillId="0" borderId="0" applyAlignment="0">
      <alignment vertical="center"/>
    </xf>
    <xf numFmtId="0" fontId="59" fillId="0" borderId="0"/>
    <xf numFmtId="182" fontId="60" fillId="0" borderId="0"/>
    <xf numFmtId="0" fontId="65" fillId="0" borderId="0"/>
    <xf numFmtId="0" fontId="65" fillId="0" borderId="0"/>
    <xf numFmtId="0" fontId="65" fillId="0" borderId="0"/>
    <xf numFmtId="0" fontId="65" fillId="0" borderId="0"/>
    <xf numFmtId="0" fontId="65" fillId="0" borderId="0"/>
    <xf numFmtId="0" fontId="60" fillId="0" borderId="0"/>
    <xf numFmtId="0" fontId="60" fillId="0" borderId="0"/>
    <xf numFmtId="0" fontId="59" fillId="0" borderId="0"/>
    <xf numFmtId="0" fontId="60" fillId="0" borderId="0"/>
    <xf numFmtId="0" fontId="60" fillId="0" borderId="0"/>
    <xf numFmtId="0" fontId="65" fillId="0" borderId="0"/>
    <xf numFmtId="0" fontId="65" fillId="0" borderId="0"/>
    <xf numFmtId="0" fontId="65" fillId="0" borderId="0"/>
    <xf numFmtId="0" fontId="65" fillId="0" borderId="0"/>
    <xf numFmtId="0" fontId="65" fillId="0" borderId="0"/>
    <xf numFmtId="0" fontId="65" fillId="0" borderId="0"/>
    <xf numFmtId="0" fontId="65"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59"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59" fillId="0" borderId="0"/>
    <xf numFmtId="0" fontId="10" fillId="0" borderId="0">
      <alignment vertical="center"/>
    </xf>
    <xf numFmtId="0" fontId="9" fillId="0" borderId="0">
      <alignment vertical="center"/>
    </xf>
    <xf numFmtId="0" fontId="60" fillId="0" borderId="0"/>
    <xf numFmtId="0" fontId="9" fillId="0" borderId="0">
      <alignment vertical="center"/>
    </xf>
    <xf numFmtId="0" fontId="9" fillId="0" borderId="0">
      <alignment vertical="center"/>
    </xf>
    <xf numFmtId="0" fontId="60" fillId="0" borderId="0"/>
    <xf numFmtId="0" fontId="9" fillId="0" borderId="0">
      <alignment vertical="center"/>
    </xf>
    <xf numFmtId="0" fontId="60" fillId="0" borderId="0"/>
    <xf numFmtId="0" fontId="60" fillId="0" borderId="0"/>
    <xf numFmtId="0" fontId="59" fillId="0" borderId="0"/>
    <xf numFmtId="0" fontId="60" fillId="0" borderId="0"/>
    <xf numFmtId="0" fontId="60" fillId="0" borderId="0"/>
    <xf numFmtId="0" fontId="60" fillId="0" borderId="0"/>
    <xf numFmtId="0" fontId="65" fillId="0" borderId="0"/>
    <xf numFmtId="0" fontId="60" fillId="0" borderId="0"/>
    <xf numFmtId="183" fontId="65" fillId="0" borderId="0">
      <alignment vertical="center"/>
    </xf>
    <xf numFmtId="183" fontId="65" fillId="0" borderId="0">
      <alignment vertical="center"/>
    </xf>
    <xf numFmtId="183" fontId="66" fillId="0" borderId="0">
      <alignment vertical="center"/>
    </xf>
    <xf numFmtId="183" fontId="65" fillId="0" borderId="0"/>
    <xf numFmtId="0" fontId="65" fillId="0" borderId="0"/>
    <xf numFmtId="0" fontId="59" fillId="0" borderId="0"/>
    <xf numFmtId="0" fontId="59" fillId="0" borderId="0"/>
    <xf numFmtId="0" fontId="65" fillId="0" borderId="0"/>
    <xf numFmtId="0" fontId="59" fillId="0" borderId="0"/>
    <xf numFmtId="0" fontId="60" fillId="0" borderId="0"/>
    <xf numFmtId="0" fontId="59" fillId="0" borderId="0"/>
    <xf numFmtId="0" fontId="60" fillId="0" borderId="0"/>
    <xf numFmtId="0" fontId="65" fillId="0" borderId="0"/>
    <xf numFmtId="0" fontId="59" fillId="0" borderId="0"/>
    <xf numFmtId="181" fontId="60" fillId="0" borderId="0">
      <alignment vertical="center"/>
    </xf>
    <xf numFmtId="42" fontId="60" fillId="0" borderId="0" applyFont="0" applyFill="0" applyBorder="0" applyAlignment="0" applyProtection="0"/>
    <xf numFmtId="181" fontId="67" fillId="0" borderId="0">
      <alignment vertical="center"/>
    </xf>
    <xf numFmtId="0" fontId="60" fillId="0" borderId="0"/>
    <xf numFmtId="0" fontId="60" fillId="0" borderId="0"/>
    <xf numFmtId="0" fontId="9" fillId="0" borderId="0">
      <alignment vertical="center"/>
    </xf>
    <xf numFmtId="0" fontId="59" fillId="0" borderId="0"/>
    <xf numFmtId="0" fontId="60" fillId="0" borderId="0"/>
    <xf numFmtId="0" fontId="60" fillId="0" borderId="0"/>
    <xf numFmtId="0" fontId="60" fillId="0" borderId="0"/>
    <xf numFmtId="0" fontId="59" fillId="0" borderId="0"/>
    <xf numFmtId="182" fontId="60" fillId="0" borderId="0"/>
    <xf numFmtId="0" fontId="65" fillId="0" borderId="0"/>
    <xf numFmtId="0" fontId="59" fillId="0" borderId="0"/>
    <xf numFmtId="0" fontId="59" fillId="0" borderId="0"/>
    <xf numFmtId="0" fontId="59" fillId="0" borderId="0"/>
    <xf numFmtId="0" fontId="59" fillId="0" borderId="0"/>
    <xf numFmtId="0" fontId="59" fillId="0" borderId="0"/>
    <xf numFmtId="0" fontId="66" fillId="0" borderId="0">
      <alignment vertical="center"/>
    </xf>
    <xf numFmtId="0" fontId="65" fillId="0" borderId="0"/>
    <xf numFmtId="0" fontId="65" fillId="0" borderId="0"/>
    <xf numFmtId="0" fontId="60" fillId="0" borderId="0"/>
    <xf numFmtId="0" fontId="59" fillId="0" borderId="0"/>
    <xf numFmtId="0" fontId="59" fillId="0" borderId="0"/>
    <xf numFmtId="0" fontId="10" fillId="0" borderId="0">
      <alignment vertical="center"/>
    </xf>
    <xf numFmtId="0" fontId="60" fillId="0" borderId="0"/>
    <xf numFmtId="181" fontId="67" fillId="0" borderId="0">
      <alignment vertical="center"/>
    </xf>
    <xf numFmtId="0" fontId="66" fillId="0" borderId="0">
      <alignment vertical="center"/>
    </xf>
    <xf numFmtId="0" fontId="59" fillId="0" borderId="0"/>
    <xf numFmtId="0" fontId="10" fillId="0" borderId="0">
      <alignment vertical="center"/>
    </xf>
    <xf numFmtId="0" fontId="59" fillId="0" borderId="0"/>
    <xf numFmtId="0" fontId="60" fillId="0" borderId="0"/>
    <xf numFmtId="0" fontId="59" fillId="0" borderId="0"/>
    <xf numFmtId="0" fontId="60" fillId="0" borderId="0"/>
    <xf numFmtId="0" fontId="59" fillId="0" borderId="0"/>
    <xf numFmtId="0" fontId="60" fillId="0" borderId="0"/>
    <xf numFmtId="0" fontId="59" fillId="0" borderId="0"/>
    <xf numFmtId="0" fontId="59" fillId="0" borderId="0"/>
    <xf numFmtId="0" fontId="68" fillId="0" borderId="0"/>
    <xf numFmtId="0" fontId="60" fillId="0" borderId="0"/>
    <xf numFmtId="0" fontId="60" fillId="0" borderId="0"/>
    <xf numFmtId="0" fontId="60" fillId="0" borderId="0"/>
    <xf numFmtId="0" fontId="60" fillId="0" borderId="0"/>
    <xf numFmtId="0" fontId="65" fillId="0" borderId="0"/>
    <xf numFmtId="44" fontId="60" fillId="0" borderId="0" applyFont="0" applyFill="0" applyBorder="0" applyAlignment="0" applyProtection="0"/>
    <xf numFmtId="42" fontId="60" fillId="0" borderId="0" applyFont="0" applyFill="0" applyBorder="0" applyAlignment="0" applyProtection="0"/>
    <xf numFmtId="0" fontId="69" fillId="0" borderId="0"/>
    <xf numFmtId="9" fontId="60" fillId="10" borderId="0"/>
    <xf numFmtId="0" fontId="60" fillId="0" borderId="0"/>
    <xf numFmtId="0" fontId="60" fillId="0" borderId="0"/>
    <xf numFmtId="0" fontId="60" fillId="0" borderId="0"/>
    <xf numFmtId="0" fontId="70" fillId="0" borderId="0">
      <alignment horizontal="left"/>
    </xf>
    <xf numFmtId="0" fontId="71" fillId="0" borderId="0">
      <alignment horizontal="left"/>
    </xf>
    <xf numFmtId="9" fontId="72" fillId="0" borderId="0" applyFont="0" applyFill="0" applyBorder="0" applyAlignment="0" applyProtection="0"/>
    <xf numFmtId="0" fontId="73" fillId="57" borderId="0" applyNumberFormat="0" applyBorder="0" applyAlignment="0" applyProtection="0">
      <alignment vertical="center"/>
    </xf>
    <xf numFmtId="0" fontId="41" fillId="58" borderId="0" applyNumberFormat="0" applyBorder="0" applyAlignment="0" applyProtection="0"/>
    <xf numFmtId="0" fontId="41" fillId="58" borderId="0" applyNumberFormat="0" applyBorder="0" applyAlignment="0" applyProtection="0"/>
    <xf numFmtId="0" fontId="41" fillId="58" borderId="0" applyNumberFormat="0" applyBorder="0" applyAlignment="0" applyProtection="0"/>
    <xf numFmtId="0" fontId="74" fillId="57" borderId="0" applyNumberFormat="0" applyBorder="0" applyAlignment="0" applyProtection="0">
      <alignment vertical="center"/>
    </xf>
    <xf numFmtId="0" fontId="41" fillId="58" borderId="0" applyNumberFormat="0" applyBorder="0" applyAlignment="0" applyProtection="0"/>
    <xf numFmtId="184" fontId="41" fillId="58" borderId="0" applyNumberFormat="0" applyBorder="0" applyAlignment="0" applyProtection="0"/>
    <xf numFmtId="0" fontId="41" fillId="58" borderId="0" applyNumberFormat="0" applyBorder="0" applyAlignment="0" applyProtection="0"/>
    <xf numFmtId="0" fontId="74" fillId="57" borderId="0" applyNumberFormat="0" applyBorder="0" applyAlignment="0" applyProtection="0">
      <alignment vertical="center"/>
    </xf>
    <xf numFmtId="0" fontId="41" fillId="58" borderId="0" applyNumberFormat="0" applyBorder="0" applyAlignment="0" applyProtection="0"/>
    <xf numFmtId="0" fontId="74" fillId="57" borderId="0" applyNumberFormat="0" applyBorder="0" applyAlignment="0" applyProtection="0">
      <alignment vertical="center"/>
    </xf>
    <xf numFmtId="0" fontId="41" fillId="58" borderId="0" applyNumberFormat="0" applyBorder="0" applyAlignment="0" applyProtection="0"/>
    <xf numFmtId="184" fontId="41" fillId="58" borderId="0" applyNumberFormat="0" applyBorder="0" applyAlignment="0" applyProtection="0"/>
    <xf numFmtId="0" fontId="75" fillId="34" borderId="0" applyNumberFormat="0" applyBorder="0" applyAlignment="0" applyProtection="0"/>
    <xf numFmtId="0" fontId="75" fillId="34" borderId="0" applyNumberFormat="0" applyBorder="0" applyAlignment="0" applyProtection="0"/>
    <xf numFmtId="0" fontId="41" fillId="58" borderId="0" applyNumberFormat="0" applyBorder="0" applyAlignment="0" applyProtection="0"/>
    <xf numFmtId="0" fontId="74" fillId="57" borderId="0" applyNumberFormat="0" applyBorder="0" applyAlignment="0" applyProtection="0">
      <alignment vertical="center"/>
    </xf>
    <xf numFmtId="0" fontId="41" fillId="58" borderId="0" applyNumberFormat="0" applyBorder="0" applyAlignment="0" applyProtection="0"/>
    <xf numFmtId="184" fontId="41" fillId="58" borderId="0" applyNumberFormat="0" applyBorder="0" applyAlignment="0" applyProtection="0"/>
    <xf numFmtId="0" fontId="75" fillId="34" borderId="0" applyNumberFormat="0" applyBorder="0" applyAlignment="0" applyProtection="0"/>
    <xf numFmtId="0" fontId="75" fillId="34" borderId="0" applyNumberFormat="0" applyBorder="0" applyAlignment="0" applyProtection="0"/>
    <xf numFmtId="0" fontId="74" fillId="57" borderId="0" applyNumberFormat="0" applyBorder="0" applyAlignment="0" applyProtection="0">
      <alignment vertical="center"/>
    </xf>
    <xf numFmtId="0" fontId="41" fillId="58" borderId="0" applyNumberFormat="0" applyBorder="0" applyAlignment="0" applyProtection="0"/>
    <xf numFmtId="0" fontId="74" fillId="57" borderId="0" applyNumberFormat="0" applyBorder="0" applyAlignment="0" applyProtection="0">
      <alignment vertical="center"/>
    </xf>
    <xf numFmtId="0" fontId="41" fillId="58" borderId="0" applyNumberFormat="0" applyBorder="0" applyAlignment="0" applyProtection="0"/>
    <xf numFmtId="184" fontId="41" fillId="58" borderId="0" applyNumberFormat="0" applyBorder="0" applyAlignment="0" applyProtection="0"/>
    <xf numFmtId="0" fontId="73" fillId="58" borderId="0" applyNumberFormat="0" applyBorder="0" applyAlignment="0" applyProtection="0">
      <alignment vertical="center"/>
    </xf>
    <xf numFmtId="0" fontId="76" fillId="58" borderId="0" applyNumberFormat="0" applyBorder="0" applyAlignment="0" applyProtection="0">
      <alignment vertical="center"/>
    </xf>
    <xf numFmtId="0" fontId="76" fillId="58" borderId="0" applyNumberFormat="0" applyBorder="0" applyAlignment="0" applyProtection="0">
      <alignment vertical="center"/>
    </xf>
    <xf numFmtId="0" fontId="73" fillId="11" borderId="0" applyNumberFormat="0" applyBorder="0" applyAlignment="0" applyProtection="0">
      <alignment vertical="center"/>
    </xf>
    <xf numFmtId="0" fontId="41" fillId="59" borderId="0" applyNumberFormat="0" applyBorder="0" applyAlignment="0" applyProtection="0"/>
    <xf numFmtId="0" fontId="41" fillId="59" borderId="0" applyNumberFormat="0" applyBorder="0" applyAlignment="0" applyProtection="0"/>
    <xf numFmtId="0" fontId="41" fillId="59" borderId="0" applyNumberFormat="0" applyBorder="0" applyAlignment="0" applyProtection="0"/>
    <xf numFmtId="0" fontId="74" fillId="11" borderId="0" applyNumberFormat="0" applyBorder="0" applyAlignment="0" applyProtection="0">
      <alignment vertical="center"/>
    </xf>
    <xf numFmtId="0" fontId="41" fillId="59" borderId="0" applyNumberFormat="0" applyBorder="0" applyAlignment="0" applyProtection="0"/>
    <xf numFmtId="184" fontId="41" fillId="59" borderId="0" applyNumberFormat="0" applyBorder="0" applyAlignment="0" applyProtection="0"/>
    <xf numFmtId="0" fontId="41" fillId="59" borderId="0" applyNumberFormat="0" applyBorder="0" applyAlignment="0" applyProtection="0"/>
    <xf numFmtId="0" fontId="74" fillId="11" borderId="0" applyNumberFormat="0" applyBorder="0" applyAlignment="0" applyProtection="0">
      <alignment vertical="center"/>
    </xf>
    <xf numFmtId="0" fontId="41" fillId="59" borderId="0" applyNumberFormat="0" applyBorder="0" applyAlignment="0" applyProtection="0"/>
    <xf numFmtId="0" fontId="74" fillId="11" borderId="0" applyNumberFormat="0" applyBorder="0" applyAlignment="0" applyProtection="0">
      <alignment vertical="center"/>
    </xf>
    <xf numFmtId="0" fontId="41" fillId="59" borderId="0" applyNumberFormat="0" applyBorder="0" applyAlignment="0" applyProtection="0"/>
    <xf numFmtId="184" fontId="41" fillId="59" borderId="0" applyNumberFormat="0" applyBorder="0" applyAlignment="0" applyProtection="0"/>
    <xf numFmtId="0" fontId="75" fillId="38" borderId="0" applyNumberFormat="0" applyBorder="0" applyAlignment="0" applyProtection="0"/>
    <xf numFmtId="0" fontId="75" fillId="38" borderId="0" applyNumberFormat="0" applyBorder="0" applyAlignment="0" applyProtection="0"/>
    <xf numFmtId="0" fontId="41" fillId="59" borderId="0" applyNumberFormat="0" applyBorder="0" applyAlignment="0" applyProtection="0"/>
    <xf numFmtId="0" fontId="74" fillId="11" borderId="0" applyNumberFormat="0" applyBorder="0" applyAlignment="0" applyProtection="0">
      <alignment vertical="center"/>
    </xf>
    <xf numFmtId="0" fontId="41" fillId="59" borderId="0" applyNumberFormat="0" applyBorder="0" applyAlignment="0" applyProtection="0"/>
    <xf numFmtId="184" fontId="41" fillId="59" borderId="0" applyNumberFormat="0" applyBorder="0" applyAlignment="0" applyProtection="0"/>
    <xf numFmtId="0" fontId="75" fillId="38" borderId="0" applyNumberFormat="0" applyBorder="0" applyAlignment="0" applyProtection="0"/>
    <xf numFmtId="0" fontId="75" fillId="38" borderId="0" applyNumberFormat="0" applyBorder="0" applyAlignment="0" applyProtection="0"/>
    <xf numFmtId="0" fontId="74" fillId="11" borderId="0" applyNumberFormat="0" applyBorder="0" applyAlignment="0" applyProtection="0">
      <alignment vertical="center"/>
    </xf>
    <xf numFmtId="0" fontId="41" fillId="59" borderId="0" applyNumberFormat="0" applyBorder="0" applyAlignment="0" applyProtection="0"/>
    <xf numFmtId="0" fontId="74" fillId="11" borderId="0" applyNumberFormat="0" applyBorder="0" applyAlignment="0" applyProtection="0">
      <alignment vertical="center"/>
    </xf>
    <xf numFmtId="0" fontId="41" fillId="59" borderId="0" applyNumberFormat="0" applyBorder="0" applyAlignment="0" applyProtection="0"/>
    <xf numFmtId="184" fontId="41" fillId="59" borderId="0" applyNumberFormat="0" applyBorder="0" applyAlignment="0" applyProtection="0"/>
    <xf numFmtId="0" fontId="73" fillId="59" borderId="0" applyNumberFormat="0" applyBorder="0" applyAlignment="0" applyProtection="0">
      <alignment vertical="center"/>
    </xf>
    <xf numFmtId="0" fontId="76" fillId="59" borderId="0" applyNumberFormat="0" applyBorder="0" applyAlignment="0" applyProtection="0">
      <alignment vertical="center"/>
    </xf>
    <xf numFmtId="0" fontId="76" fillId="59" borderId="0" applyNumberFormat="0" applyBorder="0" applyAlignment="0" applyProtection="0">
      <alignment vertical="center"/>
    </xf>
    <xf numFmtId="0" fontId="73" fillId="10" borderId="0" applyNumberFormat="0" applyBorder="0" applyAlignment="0" applyProtection="0">
      <alignment vertical="center"/>
    </xf>
    <xf numFmtId="0" fontId="41" fillId="60" borderId="0" applyNumberFormat="0" applyBorder="0" applyAlignment="0" applyProtection="0"/>
    <xf numFmtId="0" fontId="41" fillId="60" borderId="0" applyNumberFormat="0" applyBorder="0" applyAlignment="0" applyProtection="0"/>
    <xf numFmtId="0" fontId="41" fillId="60" borderId="0" applyNumberFormat="0" applyBorder="0" applyAlignment="0" applyProtection="0"/>
    <xf numFmtId="0" fontId="74" fillId="10" borderId="0" applyNumberFormat="0" applyBorder="0" applyAlignment="0" applyProtection="0">
      <alignment vertical="center"/>
    </xf>
    <xf numFmtId="0" fontId="41" fillId="60" borderId="0" applyNumberFormat="0" applyBorder="0" applyAlignment="0" applyProtection="0"/>
    <xf numFmtId="184" fontId="41" fillId="60" borderId="0" applyNumberFormat="0" applyBorder="0" applyAlignment="0" applyProtection="0"/>
    <xf numFmtId="0" fontId="41" fillId="60" borderId="0" applyNumberFormat="0" applyBorder="0" applyAlignment="0" applyProtection="0"/>
    <xf numFmtId="0" fontId="74" fillId="10" borderId="0" applyNumberFormat="0" applyBorder="0" applyAlignment="0" applyProtection="0">
      <alignment vertical="center"/>
    </xf>
    <xf numFmtId="0" fontId="41" fillId="60" borderId="0" applyNumberFormat="0" applyBorder="0" applyAlignment="0" applyProtection="0"/>
    <xf numFmtId="0" fontId="74" fillId="10" borderId="0" applyNumberFormat="0" applyBorder="0" applyAlignment="0" applyProtection="0">
      <alignment vertical="center"/>
    </xf>
    <xf numFmtId="0" fontId="41" fillId="60" borderId="0" applyNumberFormat="0" applyBorder="0" applyAlignment="0" applyProtection="0"/>
    <xf numFmtId="184" fontId="41" fillId="60" borderId="0" applyNumberFormat="0" applyBorder="0" applyAlignment="0" applyProtection="0"/>
    <xf numFmtId="0" fontId="75" fillId="42" borderId="0" applyNumberFormat="0" applyBorder="0" applyAlignment="0" applyProtection="0"/>
    <xf numFmtId="0" fontId="75" fillId="42" borderId="0" applyNumberFormat="0" applyBorder="0" applyAlignment="0" applyProtection="0"/>
    <xf numFmtId="0" fontId="41" fillId="60" borderId="0" applyNumberFormat="0" applyBorder="0" applyAlignment="0" applyProtection="0"/>
    <xf numFmtId="0" fontId="74" fillId="10" borderId="0" applyNumberFormat="0" applyBorder="0" applyAlignment="0" applyProtection="0">
      <alignment vertical="center"/>
    </xf>
    <xf numFmtId="0" fontId="41" fillId="60" borderId="0" applyNumberFormat="0" applyBorder="0" applyAlignment="0" applyProtection="0"/>
    <xf numFmtId="184" fontId="41" fillId="60" borderId="0" applyNumberFormat="0" applyBorder="0" applyAlignment="0" applyProtection="0"/>
    <xf numFmtId="0" fontId="75" fillId="42" borderId="0" applyNumberFormat="0" applyBorder="0" applyAlignment="0" applyProtection="0"/>
    <xf numFmtId="0" fontId="75" fillId="42" borderId="0" applyNumberFormat="0" applyBorder="0" applyAlignment="0" applyProtection="0"/>
    <xf numFmtId="0" fontId="74" fillId="10" borderId="0" applyNumberFormat="0" applyBorder="0" applyAlignment="0" applyProtection="0">
      <alignment vertical="center"/>
    </xf>
    <xf numFmtId="0" fontId="41" fillId="60" borderId="0" applyNumberFormat="0" applyBorder="0" applyAlignment="0" applyProtection="0"/>
    <xf numFmtId="0" fontId="74" fillId="10" borderId="0" applyNumberFormat="0" applyBorder="0" applyAlignment="0" applyProtection="0">
      <alignment vertical="center"/>
    </xf>
    <xf numFmtId="0" fontId="41" fillId="60" borderId="0" applyNumberFormat="0" applyBorder="0" applyAlignment="0" applyProtection="0"/>
    <xf numFmtId="184" fontId="41" fillId="60" borderId="0" applyNumberFormat="0" applyBorder="0" applyAlignment="0" applyProtection="0"/>
    <xf numFmtId="0" fontId="73" fillId="60" borderId="0" applyNumberFormat="0" applyBorder="0" applyAlignment="0" applyProtection="0">
      <alignment vertical="center"/>
    </xf>
    <xf numFmtId="0" fontId="76" fillId="60" borderId="0" applyNumberFormat="0" applyBorder="0" applyAlignment="0" applyProtection="0">
      <alignment vertical="center"/>
    </xf>
    <xf numFmtId="0" fontId="76" fillId="60" borderId="0" applyNumberFormat="0" applyBorder="0" applyAlignment="0" applyProtection="0">
      <alignment vertical="center"/>
    </xf>
    <xf numFmtId="0" fontId="73" fillId="61" borderId="0" applyNumberFormat="0" applyBorder="0" applyAlignment="0" applyProtection="0">
      <alignment vertical="center"/>
    </xf>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74" fillId="61" borderId="0" applyNumberFormat="0" applyBorder="0" applyAlignment="0" applyProtection="0">
      <alignment vertical="center"/>
    </xf>
    <xf numFmtId="0" fontId="41" fillId="62" borderId="0" applyNumberFormat="0" applyBorder="0" applyAlignment="0" applyProtection="0"/>
    <xf numFmtId="184" fontId="41" fillId="62" borderId="0" applyNumberFormat="0" applyBorder="0" applyAlignment="0" applyProtection="0"/>
    <xf numFmtId="0" fontId="41" fillId="62" borderId="0" applyNumberFormat="0" applyBorder="0" applyAlignment="0" applyProtection="0"/>
    <xf numFmtId="0" fontId="74" fillId="61" borderId="0" applyNumberFormat="0" applyBorder="0" applyAlignment="0" applyProtection="0">
      <alignment vertical="center"/>
    </xf>
    <xf numFmtId="0" fontId="41" fillId="62" borderId="0" applyNumberFormat="0" applyBorder="0" applyAlignment="0" applyProtection="0"/>
    <xf numFmtId="0" fontId="74" fillId="61" borderId="0" applyNumberFormat="0" applyBorder="0" applyAlignment="0" applyProtection="0">
      <alignment vertical="center"/>
    </xf>
    <xf numFmtId="0" fontId="41" fillId="62" borderId="0" applyNumberFormat="0" applyBorder="0" applyAlignment="0" applyProtection="0"/>
    <xf numFmtId="184" fontId="41" fillId="62" borderId="0" applyNumberFormat="0" applyBorder="0" applyAlignment="0" applyProtection="0"/>
    <xf numFmtId="0" fontId="75" fillId="46" borderId="0" applyNumberFormat="0" applyBorder="0" applyAlignment="0" applyProtection="0"/>
    <xf numFmtId="0" fontId="75" fillId="46" borderId="0" applyNumberFormat="0" applyBorder="0" applyAlignment="0" applyProtection="0"/>
    <xf numFmtId="0" fontId="41" fillId="62" borderId="0" applyNumberFormat="0" applyBorder="0" applyAlignment="0" applyProtection="0"/>
    <xf numFmtId="0" fontId="74" fillId="61" borderId="0" applyNumberFormat="0" applyBorder="0" applyAlignment="0" applyProtection="0">
      <alignment vertical="center"/>
    </xf>
    <xf numFmtId="0" fontId="41" fillId="62" borderId="0" applyNumberFormat="0" applyBorder="0" applyAlignment="0" applyProtection="0"/>
    <xf numFmtId="184" fontId="41" fillId="62" borderId="0" applyNumberFormat="0" applyBorder="0" applyAlignment="0" applyProtection="0"/>
    <xf numFmtId="0" fontId="75" fillId="46" borderId="0" applyNumberFormat="0" applyBorder="0" applyAlignment="0" applyProtection="0"/>
    <xf numFmtId="0" fontId="75" fillId="46" borderId="0" applyNumberFormat="0" applyBorder="0" applyAlignment="0" applyProtection="0"/>
    <xf numFmtId="0" fontId="74" fillId="61" borderId="0" applyNumberFormat="0" applyBorder="0" applyAlignment="0" applyProtection="0">
      <alignment vertical="center"/>
    </xf>
    <xf numFmtId="0" fontId="41" fillId="62" borderId="0" applyNumberFormat="0" applyBorder="0" applyAlignment="0" applyProtection="0"/>
    <xf numFmtId="0" fontId="74" fillId="61" borderId="0" applyNumberFormat="0" applyBorder="0" applyAlignment="0" applyProtection="0">
      <alignment vertical="center"/>
    </xf>
    <xf numFmtId="0" fontId="41" fillId="62" borderId="0" applyNumberFormat="0" applyBorder="0" applyAlignment="0" applyProtection="0"/>
    <xf numFmtId="184" fontId="41" fillId="62" borderId="0" applyNumberFormat="0" applyBorder="0" applyAlignment="0" applyProtection="0"/>
    <xf numFmtId="0" fontId="73" fillId="62" borderId="0" applyNumberFormat="0" applyBorder="0" applyAlignment="0" applyProtection="0">
      <alignment vertical="center"/>
    </xf>
    <xf numFmtId="0" fontId="76" fillId="62" borderId="0" applyNumberFormat="0" applyBorder="0" applyAlignment="0" applyProtection="0">
      <alignment vertical="center"/>
    </xf>
    <xf numFmtId="0" fontId="76" fillId="62" borderId="0" applyNumberFormat="0" applyBorder="0" applyAlignment="0" applyProtection="0">
      <alignment vertical="center"/>
    </xf>
    <xf numFmtId="0" fontId="73" fillId="13" borderId="0" applyNumberFormat="0" applyBorder="0" applyAlignment="0" applyProtection="0">
      <alignment vertical="center"/>
    </xf>
    <xf numFmtId="0" fontId="41" fillId="63" borderId="0" applyNumberFormat="0" applyBorder="0" applyAlignment="0" applyProtection="0"/>
    <xf numFmtId="0" fontId="41" fillId="63" borderId="0" applyNumberFormat="0" applyBorder="0" applyAlignment="0" applyProtection="0"/>
    <xf numFmtId="0" fontId="41" fillId="63" borderId="0" applyNumberFormat="0" applyBorder="0" applyAlignment="0" applyProtection="0"/>
    <xf numFmtId="0" fontId="74" fillId="13" borderId="0" applyNumberFormat="0" applyBorder="0" applyAlignment="0" applyProtection="0">
      <alignment vertical="center"/>
    </xf>
    <xf numFmtId="0" fontId="41" fillId="63" borderId="0" applyNumberFormat="0" applyBorder="0" applyAlignment="0" applyProtection="0"/>
    <xf numFmtId="184" fontId="41" fillId="63" borderId="0" applyNumberFormat="0" applyBorder="0" applyAlignment="0" applyProtection="0"/>
    <xf numFmtId="0" fontId="41" fillId="63" borderId="0" applyNumberFormat="0" applyBorder="0" applyAlignment="0" applyProtection="0"/>
    <xf numFmtId="0" fontId="74" fillId="13" borderId="0" applyNumberFormat="0" applyBorder="0" applyAlignment="0" applyProtection="0">
      <alignment vertical="center"/>
    </xf>
    <xf numFmtId="0" fontId="41" fillId="63" borderId="0" applyNumberFormat="0" applyBorder="0" applyAlignment="0" applyProtection="0"/>
    <xf numFmtId="0" fontId="74" fillId="13" borderId="0" applyNumberFormat="0" applyBorder="0" applyAlignment="0" applyProtection="0">
      <alignment vertical="center"/>
    </xf>
    <xf numFmtId="0" fontId="41" fillId="63" borderId="0" applyNumberFormat="0" applyBorder="0" applyAlignment="0" applyProtection="0"/>
    <xf numFmtId="184" fontId="41" fillId="63" borderId="0" applyNumberFormat="0" applyBorder="0" applyAlignment="0" applyProtection="0"/>
    <xf numFmtId="0" fontId="75" fillId="50" borderId="0" applyNumberFormat="0" applyBorder="0" applyAlignment="0" applyProtection="0"/>
    <xf numFmtId="0" fontId="75" fillId="50" borderId="0" applyNumberFormat="0" applyBorder="0" applyAlignment="0" applyProtection="0"/>
    <xf numFmtId="0" fontId="41" fillId="63" borderId="0" applyNumberFormat="0" applyBorder="0" applyAlignment="0" applyProtection="0"/>
    <xf numFmtId="0" fontId="74" fillId="13" borderId="0" applyNumberFormat="0" applyBorder="0" applyAlignment="0" applyProtection="0">
      <alignment vertical="center"/>
    </xf>
    <xf numFmtId="0" fontId="41" fillId="63" borderId="0" applyNumberFormat="0" applyBorder="0" applyAlignment="0" applyProtection="0"/>
    <xf numFmtId="184" fontId="41" fillId="63" borderId="0" applyNumberFormat="0" applyBorder="0" applyAlignment="0" applyProtection="0"/>
    <xf numFmtId="0" fontId="75" fillId="50" borderId="0" applyNumberFormat="0" applyBorder="0" applyAlignment="0" applyProtection="0"/>
    <xf numFmtId="0" fontId="75" fillId="50" borderId="0" applyNumberFormat="0" applyBorder="0" applyAlignment="0" applyProtection="0"/>
    <xf numFmtId="0" fontId="74" fillId="13" borderId="0" applyNumberFormat="0" applyBorder="0" applyAlignment="0" applyProtection="0">
      <alignment vertical="center"/>
    </xf>
    <xf numFmtId="0" fontId="41" fillId="63" borderId="0" applyNumberFormat="0" applyBorder="0" applyAlignment="0" applyProtection="0"/>
    <xf numFmtId="0" fontId="74" fillId="13" borderId="0" applyNumberFormat="0" applyBorder="0" applyAlignment="0" applyProtection="0">
      <alignment vertical="center"/>
    </xf>
    <xf numFmtId="0" fontId="41" fillId="63" borderId="0" applyNumberFormat="0" applyBorder="0" applyAlignment="0" applyProtection="0"/>
    <xf numFmtId="184" fontId="41" fillId="63" borderId="0" applyNumberFormat="0" applyBorder="0" applyAlignment="0" applyProtection="0"/>
    <xf numFmtId="0" fontId="73" fillId="63" borderId="0" applyNumberFormat="0" applyBorder="0" applyAlignment="0" applyProtection="0">
      <alignment vertical="center"/>
    </xf>
    <xf numFmtId="0" fontId="76" fillId="63" borderId="0" applyNumberFormat="0" applyBorder="0" applyAlignment="0" applyProtection="0">
      <alignment vertical="center"/>
    </xf>
    <xf numFmtId="0" fontId="76" fillId="63" borderId="0" applyNumberFormat="0" applyBorder="0" applyAlignment="0" applyProtection="0">
      <alignment vertical="center"/>
    </xf>
    <xf numFmtId="0" fontId="73" fillId="64" borderId="0" applyNumberFormat="0" applyBorder="0" applyAlignment="0" applyProtection="0">
      <alignment vertical="center"/>
    </xf>
    <xf numFmtId="0" fontId="41" fillId="65" borderId="0" applyNumberFormat="0" applyBorder="0" applyAlignment="0" applyProtection="0"/>
    <xf numFmtId="0" fontId="41" fillId="65" borderId="0" applyNumberFormat="0" applyBorder="0" applyAlignment="0" applyProtection="0"/>
    <xf numFmtId="0" fontId="41" fillId="65" borderId="0" applyNumberFormat="0" applyBorder="0" applyAlignment="0" applyProtection="0"/>
    <xf numFmtId="0" fontId="74" fillId="64" borderId="0" applyNumberFormat="0" applyBorder="0" applyAlignment="0" applyProtection="0">
      <alignment vertical="center"/>
    </xf>
    <xf numFmtId="0" fontId="41" fillId="65" borderId="0" applyNumberFormat="0" applyBorder="0" applyAlignment="0" applyProtection="0"/>
    <xf numFmtId="184" fontId="41" fillId="65" borderId="0" applyNumberFormat="0" applyBorder="0" applyAlignment="0" applyProtection="0"/>
    <xf numFmtId="0" fontId="41" fillId="65" borderId="0" applyNumberFormat="0" applyBorder="0" applyAlignment="0" applyProtection="0"/>
    <xf numFmtId="0" fontId="74" fillId="64" borderId="0" applyNumberFormat="0" applyBorder="0" applyAlignment="0" applyProtection="0">
      <alignment vertical="center"/>
    </xf>
    <xf numFmtId="0" fontId="41" fillId="65" borderId="0" applyNumberFormat="0" applyBorder="0" applyAlignment="0" applyProtection="0"/>
    <xf numFmtId="0" fontId="74" fillId="64" borderId="0" applyNumberFormat="0" applyBorder="0" applyAlignment="0" applyProtection="0">
      <alignment vertical="center"/>
    </xf>
    <xf numFmtId="0" fontId="41" fillId="65" borderId="0" applyNumberFormat="0" applyBorder="0" applyAlignment="0" applyProtection="0"/>
    <xf numFmtId="184" fontId="41" fillId="65" borderId="0" applyNumberFormat="0" applyBorder="0" applyAlignment="0" applyProtection="0"/>
    <xf numFmtId="0" fontId="75" fillId="54" borderId="0" applyNumberFormat="0" applyBorder="0" applyAlignment="0" applyProtection="0"/>
    <xf numFmtId="0" fontId="75" fillId="54" borderId="0" applyNumberFormat="0" applyBorder="0" applyAlignment="0" applyProtection="0"/>
    <xf numFmtId="0" fontId="41" fillId="65" borderId="0" applyNumberFormat="0" applyBorder="0" applyAlignment="0" applyProtection="0"/>
    <xf numFmtId="0" fontId="74" fillId="64" borderId="0" applyNumberFormat="0" applyBorder="0" applyAlignment="0" applyProtection="0">
      <alignment vertical="center"/>
    </xf>
    <xf numFmtId="0" fontId="41" fillId="65" borderId="0" applyNumberFormat="0" applyBorder="0" applyAlignment="0" applyProtection="0"/>
    <xf numFmtId="184" fontId="41" fillId="65" borderId="0" applyNumberFormat="0" applyBorder="0" applyAlignment="0" applyProtection="0"/>
    <xf numFmtId="0" fontId="75" fillId="54" borderId="0" applyNumberFormat="0" applyBorder="0" applyAlignment="0" applyProtection="0"/>
    <xf numFmtId="0" fontId="75" fillId="54" borderId="0" applyNumberFormat="0" applyBorder="0" applyAlignment="0" applyProtection="0"/>
    <xf numFmtId="0" fontId="74" fillId="64" borderId="0" applyNumberFormat="0" applyBorder="0" applyAlignment="0" applyProtection="0">
      <alignment vertical="center"/>
    </xf>
    <xf numFmtId="0" fontId="41" fillId="65" borderId="0" applyNumberFormat="0" applyBorder="0" applyAlignment="0" applyProtection="0"/>
    <xf numFmtId="0" fontId="74" fillId="64" borderId="0" applyNumberFormat="0" applyBorder="0" applyAlignment="0" applyProtection="0">
      <alignment vertical="center"/>
    </xf>
    <xf numFmtId="0" fontId="41" fillId="65" borderId="0" applyNumberFormat="0" applyBorder="0" applyAlignment="0" applyProtection="0"/>
    <xf numFmtId="184" fontId="41" fillId="65" borderId="0" applyNumberFormat="0" applyBorder="0" applyAlignment="0" applyProtection="0"/>
    <xf numFmtId="0" fontId="73" fillId="65" borderId="0" applyNumberFormat="0" applyBorder="0" applyAlignment="0" applyProtection="0">
      <alignment vertical="center"/>
    </xf>
    <xf numFmtId="0" fontId="76" fillId="65" borderId="0" applyNumberFormat="0" applyBorder="0" applyAlignment="0" applyProtection="0">
      <alignment vertical="center"/>
    </xf>
    <xf numFmtId="0" fontId="76" fillId="65" borderId="0" applyNumberFormat="0" applyBorder="0" applyAlignment="0" applyProtection="0">
      <alignment vertical="center"/>
    </xf>
    <xf numFmtId="0" fontId="75" fillId="34" borderId="0" applyNumberFormat="0" applyBorder="0" applyAlignment="0" applyProtection="0"/>
    <xf numFmtId="0" fontId="75" fillId="34" borderId="0" applyNumberFormat="0" applyBorder="0" applyAlignment="0" applyProtection="0"/>
    <xf numFmtId="0" fontId="75" fillId="38" borderId="0" applyNumberFormat="0" applyBorder="0" applyAlignment="0" applyProtection="0"/>
    <xf numFmtId="0" fontId="75" fillId="38" borderId="0" applyNumberFormat="0" applyBorder="0" applyAlignment="0" applyProtection="0"/>
    <xf numFmtId="0" fontId="75" fillId="42" borderId="0" applyNumberFormat="0" applyBorder="0" applyAlignment="0" applyProtection="0"/>
    <xf numFmtId="0" fontId="75" fillId="42" borderId="0" applyNumberFormat="0" applyBorder="0" applyAlignment="0" applyProtection="0"/>
    <xf numFmtId="0" fontId="75" fillId="46" borderId="0" applyNumberFormat="0" applyBorder="0" applyAlignment="0" applyProtection="0"/>
    <xf numFmtId="0" fontId="75" fillId="46" borderId="0" applyNumberFormat="0" applyBorder="0" applyAlignment="0" applyProtection="0"/>
    <xf numFmtId="0" fontId="75" fillId="50" borderId="0" applyNumberFormat="0" applyBorder="0" applyAlignment="0" applyProtection="0"/>
    <xf numFmtId="0" fontId="75" fillId="50" borderId="0" applyNumberFormat="0" applyBorder="0" applyAlignment="0" applyProtection="0"/>
    <xf numFmtId="0" fontId="75" fillId="54" borderId="0" applyNumberFormat="0" applyBorder="0" applyAlignment="0" applyProtection="0"/>
    <xf numFmtId="0" fontId="75" fillId="54" borderId="0" applyNumberFormat="0" applyBorder="0" applyAlignment="0" applyProtection="0"/>
    <xf numFmtId="0" fontId="77" fillId="58" borderId="0" applyNumberFormat="0" applyBorder="0" applyAlignment="0" applyProtection="0">
      <alignment vertical="center"/>
    </xf>
    <xf numFmtId="0" fontId="77" fillId="57" borderId="0" applyNumberFormat="0" applyBorder="0" applyAlignment="0" applyProtection="0">
      <alignment vertical="center"/>
    </xf>
    <xf numFmtId="0" fontId="77" fillId="59" borderId="0" applyNumberFormat="0" applyBorder="0" applyAlignment="0" applyProtection="0">
      <alignment vertical="center"/>
    </xf>
    <xf numFmtId="0" fontId="77" fillId="11" borderId="0" applyNumberFormat="0" applyBorder="0" applyAlignment="0" applyProtection="0">
      <alignment vertical="center"/>
    </xf>
    <xf numFmtId="0" fontId="77" fillId="60" borderId="0" applyNumberFormat="0" applyBorder="0" applyAlignment="0" applyProtection="0">
      <alignment vertical="center"/>
    </xf>
    <xf numFmtId="0" fontId="77" fillId="10" borderId="0" applyNumberFormat="0" applyBorder="0" applyAlignment="0" applyProtection="0">
      <alignment vertical="center"/>
    </xf>
    <xf numFmtId="0" fontId="77" fillId="62" borderId="0" applyNumberFormat="0" applyBorder="0" applyAlignment="0" applyProtection="0">
      <alignment vertical="center"/>
    </xf>
    <xf numFmtId="0" fontId="77" fillId="61" borderId="0" applyNumberFormat="0" applyBorder="0" applyAlignment="0" applyProtection="0">
      <alignment vertical="center"/>
    </xf>
    <xf numFmtId="0" fontId="77" fillId="63" borderId="0" applyNumberFormat="0" applyBorder="0" applyAlignment="0" applyProtection="0">
      <alignment vertical="center"/>
    </xf>
    <xf numFmtId="0" fontId="77" fillId="13" borderId="0" applyNumberFormat="0" applyBorder="0" applyAlignment="0" applyProtection="0">
      <alignment vertical="center"/>
    </xf>
    <xf numFmtId="0" fontId="77" fillId="65" borderId="0" applyNumberFormat="0" applyBorder="0" applyAlignment="0" applyProtection="0">
      <alignment vertical="center"/>
    </xf>
    <xf numFmtId="0" fontId="77" fillId="64" borderId="0" applyNumberFormat="0" applyBorder="0" applyAlignment="0" applyProtection="0">
      <alignment vertical="center"/>
    </xf>
    <xf numFmtId="0" fontId="78" fillId="57" borderId="0" applyNumberFormat="0" applyBorder="0" applyAlignment="0" applyProtection="0">
      <alignment vertical="center"/>
    </xf>
    <xf numFmtId="0" fontId="78" fillId="57" borderId="0" applyNumberFormat="0" applyBorder="0" applyAlignment="0" applyProtection="0">
      <alignment vertical="center"/>
    </xf>
    <xf numFmtId="0" fontId="78" fillId="58" borderId="0" applyNumberFormat="0" applyBorder="0" applyAlignment="0" applyProtection="0">
      <alignment vertical="center"/>
    </xf>
    <xf numFmtId="0" fontId="79" fillId="58" borderId="0" applyNumberFormat="0" applyBorder="0" applyAlignment="0" applyProtection="0">
      <alignment vertical="center"/>
    </xf>
    <xf numFmtId="0" fontId="78" fillId="57" borderId="0" applyNumberFormat="0" applyBorder="0" applyAlignment="0" applyProtection="0">
      <alignment vertical="center"/>
    </xf>
    <xf numFmtId="0" fontId="78" fillId="58" borderId="0" applyNumberFormat="0" applyBorder="0" applyAlignment="0" applyProtection="0">
      <alignment vertical="center"/>
    </xf>
    <xf numFmtId="0" fontId="78" fillId="58" borderId="0" applyNumberFormat="0" applyBorder="0" applyAlignment="0" applyProtection="0">
      <alignment vertical="center"/>
    </xf>
    <xf numFmtId="0" fontId="78" fillId="57" borderId="0" applyNumberFormat="0" applyBorder="0" applyAlignment="0" applyProtection="0">
      <alignment vertical="center"/>
    </xf>
    <xf numFmtId="0" fontId="78" fillId="58" borderId="0" applyNumberFormat="0" applyBorder="0" applyAlignment="0" applyProtection="0">
      <alignment vertical="center"/>
    </xf>
    <xf numFmtId="0" fontId="78" fillId="58" borderId="0" applyNumberFormat="0" applyBorder="0" applyAlignment="0" applyProtection="0">
      <alignment vertical="center"/>
    </xf>
    <xf numFmtId="0" fontId="78" fillId="58" borderId="0" applyNumberFormat="0" applyBorder="0" applyAlignment="0" applyProtection="0">
      <alignment vertical="center"/>
    </xf>
    <xf numFmtId="0" fontId="78" fillId="11" borderId="0" applyNumberFormat="0" applyBorder="0" applyAlignment="0" applyProtection="0">
      <alignment vertical="center"/>
    </xf>
    <xf numFmtId="0" fontId="78" fillId="11" borderId="0" applyNumberFormat="0" applyBorder="0" applyAlignment="0" applyProtection="0">
      <alignment vertical="center"/>
    </xf>
    <xf numFmtId="0" fontId="78" fillId="59" borderId="0" applyNumberFormat="0" applyBorder="0" applyAlignment="0" applyProtection="0">
      <alignment vertical="center"/>
    </xf>
    <xf numFmtId="0" fontId="79" fillId="59" borderId="0" applyNumberFormat="0" applyBorder="0" applyAlignment="0" applyProtection="0">
      <alignment vertical="center"/>
    </xf>
    <xf numFmtId="0" fontId="78" fillId="11" borderId="0" applyNumberFormat="0" applyBorder="0" applyAlignment="0" applyProtection="0">
      <alignment vertical="center"/>
    </xf>
    <xf numFmtId="0" fontId="78" fillId="59" borderId="0" applyNumberFormat="0" applyBorder="0" applyAlignment="0" applyProtection="0">
      <alignment vertical="center"/>
    </xf>
    <xf numFmtId="0" fontId="78" fillId="59" borderId="0" applyNumberFormat="0" applyBorder="0" applyAlignment="0" applyProtection="0">
      <alignment vertical="center"/>
    </xf>
    <xf numFmtId="0" fontId="78" fillId="11" borderId="0" applyNumberFormat="0" applyBorder="0" applyAlignment="0" applyProtection="0">
      <alignment vertical="center"/>
    </xf>
    <xf numFmtId="0" fontId="78" fillId="59" borderId="0" applyNumberFormat="0" applyBorder="0" applyAlignment="0" applyProtection="0">
      <alignment vertical="center"/>
    </xf>
    <xf numFmtId="0" fontId="78" fillId="59" borderId="0" applyNumberFormat="0" applyBorder="0" applyAlignment="0" applyProtection="0">
      <alignment vertical="center"/>
    </xf>
    <xf numFmtId="0" fontId="78" fillId="59" borderId="0" applyNumberFormat="0" applyBorder="0" applyAlignment="0" applyProtection="0">
      <alignment vertical="center"/>
    </xf>
    <xf numFmtId="0" fontId="78" fillId="10" borderId="0" applyNumberFormat="0" applyBorder="0" applyAlignment="0" applyProtection="0">
      <alignment vertical="center"/>
    </xf>
    <xf numFmtId="0" fontId="78" fillId="10" borderId="0" applyNumberFormat="0" applyBorder="0" applyAlignment="0" applyProtection="0">
      <alignment vertical="center"/>
    </xf>
    <xf numFmtId="0" fontId="78" fillId="60" borderId="0" applyNumberFormat="0" applyBorder="0" applyAlignment="0" applyProtection="0">
      <alignment vertical="center"/>
    </xf>
    <xf numFmtId="0" fontId="79" fillId="60" borderId="0" applyNumberFormat="0" applyBorder="0" applyAlignment="0" applyProtection="0">
      <alignment vertical="center"/>
    </xf>
    <xf numFmtId="0" fontId="78" fillId="10" borderId="0" applyNumberFormat="0" applyBorder="0" applyAlignment="0" applyProtection="0">
      <alignment vertical="center"/>
    </xf>
    <xf numFmtId="0" fontId="78" fillId="60" borderId="0" applyNumberFormat="0" applyBorder="0" applyAlignment="0" applyProtection="0">
      <alignment vertical="center"/>
    </xf>
    <xf numFmtId="0" fontId="78" fillId="60" borderId="0" applyNumberFormat="0" applyBorder="0" applyAlignment="0" applyProtection="0">
      <alignment vertical="center"/>
    </xf>
    <xf numFmtId="0" fontId="78" fillId="10" borderId="0" applyNumberFormat="0" applyBorder="0" applyAlignment="0" applyProtection="0">
      <alignment vertical="center"/>
    </xf>
    <xf numFmtId="0" fontId="78" fillId="60" borderId="0" applyNumberFormat="0" applyBorder="0" applyAlignment="0" applyProtection="0">
      <alignment vertical="center"/>
    </xf>
    <xf numFmtId="0" fontId="78" fillId="60" borderId="0" applyNumberFormat="0" applyBorder="0" applyAlignment="0" applyProtection="0">
      <alignment vertical="center"/>
    </xf>
    <xf numFmtId="0" fontId="78" fillId="60" borderId="0" applyNumberFormat="0" applyBorder="0" applyAlignment="0" applyProtection="0">
      <alignment vertical="center"/>
    </xf>
    <xf numFmtId="0" fontId="78" fillId="61" borderId="0" applyNumberFormat="0" applyBorder="0" applyAlignment="0" applyProtection="0">
      <alignment vertical="center"/>
    </xf>
    <xf numFmtId="0" fontId="78" fillId="61" borderId="0" applyNumberFormat="0" applyBorder="0" applyAlignment="0" applyProtection="0">
      <alignment vertical="center"/>
    </xf>
    <xf numFmtId="0" fontId="78" fillId="62" borderId="0" applyNumberFormat="0" applyBorder="0" applyAlignment="0" applyProtection="0">
      <alignment vertical="center"/>
    </xf>
    <xf numFmtId="0" fontId="79" fillId="62" borderId="0" applyNumberFormat="0" applyBorder="0" applyAlignment="0" applyProtection="0">
      <alignment vertical="center"/>
    </xf>
    <xf numFmtId="0" fontId="78" fillId="61" borderId="0" applyNumberFormat="0" applyBorder="0" applyAlignment="0" applyProtection="0">
      <alignment vertical="center"/>
    </xf>
    <xf numFmtId="0" fontId="78" fillId="62" borderId="0" applyNumberFormat="0" applyBorder="0" applyAlignment="0" applyProtection="0">
      <alignment vertical="center"/>
    </xf>
    <xf numFmtId="0" fontId="78" fillId="62" borderId="0" applyNumberFormat="0" applyBorder="0" applyAlignment="0" applyProtection="0">
      <alignment vertical="center"/>
    </xf>
    <xf numFmtId="0" fontId="78" fillId="61" borderId="0" applyNumberFormat="0" applyBorder="0" applyAlignment="0" applyProtection="0">
      <alignment vertical="center"/>
    </xf>
    <xf numFmtId="0" fontId="78" fillId="62" borderId="0" applyNumberFormat="0" applyBorder="0" applyAlignment="0" applyProtection="0">
      <alignment vertical="center"/>
    </xf>
    <xf numFmtId="0" fontId="78" fillId="62" borderId="0" applyNumberFormat="0" applyBorder="0" applyAlignment="0" applyProtection="0">
      <alignment vertical="center"/>
    </xf>
    <xf numFmtId="0" fontId="78" fillId="62" borderId="0" applyNumberFormat="0" applyBorder="0" applyAlignment="0" applyProtection="0">
      <alignment vertical="center"/>
    </xf>
    <xf numFmtId="0" fontId="78" fillId="13" borderId="0" applyNumberFormat="0" applyBorder="0" applyAlignment="0" applyProtection="0">
      <alignment vertical="center"/>
    </xf>
    <xf numFmtId="0" fontId="78" fillId="13" borderId="0" applyNumberFormat="0" applyBorder="0" applyAlignment="0" applyProtection="0">
      <alignment vertical="center"/>
    </xf>
    <xf numFmtId="0" fontId="78" fillId="63" borderId="0" applyNumberFormat="0" applyBorder="0" applyAlignment="0" applyProtection="0">
      <alignment vertical="center"/>
    </xf>
    <xf numFmtId="0" fontId="79" fillId="63" borderId="0" applyNumberFormat="0" applyBorder="0" applyAlignment="0" applyProtection="0">
      <alignment vertical="center"/>
    </xf>
    <xf numFmtId="0" fontId="78" fillId="13" borderId="0" applyNumberFormat="0" applyBorder="0" applyAlignment="0" applyProtection="0">
      <alignment vertical="center"/>
    </xf>
    <xf numFmtId="0" fontId="78" fillId="63" borderId="0" applyNumberFormat="0" applyBorder="0" applyAlignment="0" applyProtection="0">
      <alignment vertical="center"/>
    </xf>
    <xf numFmtId="0" fontId="78" fillId="63" borderId="0" applyNumberFormat="0" applyBorder="0" applyAlignment="0" applyProtection="0">
      <alignment vertical="center"/>
    </xf>
    <xf numFmtId="0" fontId="78" fillId="13" borderId="0" applyNumberFormat="0" applyBorder="0" applyAlignment="0" applyProtection="0">
      <alignment vertical="center"/>
    </xf>
    <xf numFmtId="0" fontId="78" fillId="63" borderId="0" applyNumberFormat="0" applyBorder="0" applyAlignment="0" applyProtection="0">
      <alignment vertical="center"/>
    </xf>
    <xf numFmtId="0" fontId="78" fillId="63" borderId="0" applyNumberFormat="0" applyBorder="0" applyAlignment="0" applyProtection="0">
      <alignment vertical="center"/>
    </xf>
    <xf numFmtId="0" fontId="78" fillId="63" borderId="0" applyNumberFormat="0" applyBorder="0" applyAlignment="0" applyProtection="0">
      <alignment vertical="center"/>
    </xf>
    <xf numFmtId="0" fontId="78" fillId="64" borderId="0" applyNumberFormat="0" applyBorder="0" applyAlignment="0" applyProtection="0">
      <alignment vertical="center"/>
    </xf>
    <xf numFmtId="0" fontId="78" fillId="64" borderId="0" applyNumberFormat="0" applyBorder="0" applyAlignment="0" applyProtection="0">
      <alignment vertical="center"/>
    </xf>
    <xf numFmtId="0" fontId="78" fillId="65" borderId="0" applyNumberFormat="0" applyBorder="0" applyAlignment="0" applyProtection="0">
      <alignment vertical="center"/>
    </xf>
    <xf numFmtId="0" fontId="79" fillId="65" borderId="0" applyNumberFormat="0" applyBorder="0" applyAlignment="0" applyProtection="0">
      <alignment vertical="center"/>
    </xf>
    <xf numFmtId="0" fontId="78" fillId="64" borderId="0" applyNumberFormat="0" applyBorder="0" applyAlignment="0" applyProtection="0">
      <alignment vertical="center"/>
    </xf>
    <xf numFmtId="0" fontId="78" fillId="65" borderId="0" applyNumberFormat="0" applyBorder="0" applyAlignment="0" applyProtection="0">
      <alignment vertical="center"/>
    </xf>
    <xf numFmtId="0" fontId="78" fillId="65" borderId="0" applyNumberFormat="0" applyBorder="0" applyAlignment="0" applyProtection="0">
      <alignment vertical="center"/>
    </xf>
    <xf numFmtId="0" fontId="78" fillId="64" borderId="0" applyNumberFormat="0" applyBorder="0" applyAlignment="0" applyProtection="0">
      <alignment vertical="center"/>
    </xf>
    <xf numFmtId="0" fontId="78" fillId="65" borderId="0" applyNumberFormat="0" applyBorder="0" applyAlignment="0" applyProtection="0">
      <alignment vertical="center"/>
    </xf>
    <xf numFmtId="0" fontId="78" fillId="65" borderId="0" applyNumberFormat="0" applyBorder="0" applyAlignment="0" applyProtection="0">
      <alignment vertical="center"/>
    </xf>
    <xf numFmtId="0" fontId="78" fillId="65"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0" fillId="34" borderId="0" applyNumberFormat="0" applyBorder="0" applyAlignment="0" applyProtection="0"/>
    <xf numFmtId="0" fontId="81" fillId="58" borderId="0" applyNumberFormat="0" applyBorder="0" applyAlignment="0" applyProtection="0"/>
    <xf numFmtId="0" fontId="73" fillId="57"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73" fillId="58"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73" fillId="57"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73" fillId="58"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0" fillId="38" borderId="0" applyNumberFormat="0" applyBorder="0" applyAlignment="0" applyProtection="0"/>
    <xf numFmtId="0" fontId="81" fillId="59" borderId="0" applyNumberFormat="0" applyBorder="0" applyAlignment="0" applyProtection="0"/>
    <xf numFmtId="0" fontId="73" fillId="11"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73" fillId="59"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73" fillId="11"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73" fillId="59"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0" fillId="42" borderId="0" applyNumberFormat="0" applyBorder="0" applyAlignment="0" applyProtection="0"/>
    <xf numFmtId="0" fontId="81" fillId="60" borderId="0" applyNumberFormat="0" applyBorder="0" applyAlignment="0" applyProtection="0"/>
    <xf numFmtId="0" fontId="73" fillId="10"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73" fillId="60"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73" fillId="10"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73" fillId="60"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0" fillId="46" borderId="0" applyNumberFormat="0" applyBorder="0" applyAlignment="0" applyProtection="0"/>
    <xf numFmtId="0" fontId="81" fillId="62" borderId="0" applyNumberFormat="0" applyBorder="0" applyAlignment="0" applyProtection="0"/>
    <xf numFmtId="0" fontId="73" fillId="61"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73" fillId="62"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73" fillId="61"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73" fillId="62"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0" fillId="50" borderId="0" applyNumberFormat="0" applyBorder="0" applyAlignment="0" applyProtection="0"/>
    <xf numFmtId="0" fontId="81" fillId="63" borderId="0" applyNumberFormat="0" applyBorder="0" applyAlignment="0" applyProtection="0"/>
    <xf numFmtId="0" fontId="73" fillId="13"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73" fillId="63"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73" fillId="13"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73" fillId="63"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0" fillId="54" borderId="0" applyNumberFormat="0" applyBorder="0" applyAlignment="0" applyProtection="0"/>
    <xf numFmtId="0" fontId="81" fillId="65" borderId="0" applyNumberFormat="0" applyBorder="0" applyAlignment="0" applyProtection="0"/>
    <xf numFmtId="0" fontId="73" fillId="6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73" fillId="65"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73" fillId="6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73" fillId="65"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2" fillId="0" borderId="0">
      <alignment vertical="center"/>
    </xf>
    <xf numFmtId="0" fontId="83" fillId="0" borderId="0"/>
    <xf numFmtId="182" fontId="84" fillId="0" borderId="0"/>
    <xf numFmtId="42" fontId="64" fillId="0" borderId="0" applyFont="0" applyFill="0" applyBorder="0" applyAlignment="0" applyProtection="0">
      <alignment vertical="center"/>
    </xf>
    <xf numFmtId="42" fontId="64" fillId="0" borderId="0" applyFont="0" applyFill="0" applyBorder="0" applyAlignment="0" applyProtection="0">
      <alignment vertical="center"/>
    </xf>
    <xf numFmtId="0" fontId="69" fillId="0" borderId="0" applyFont="0" applyFill="0" applyBorder="0" applyAlignment="0" applyProtection="0"/>
    <xf numFmtId="44" fontId="64" fillId="0" borderId="0" applyFont="0" applyFill="0" applyBorder="0" applyAlignment="0" applyProtection="0">
      <alignment vertical="center"/>
    </xf>
    <xf numFmtId="0" fontId="69" fillId="0" borderId="0" applyFont="0" applyFill="0" applyBorder="0" applyAlignment="0" applyProtection="0"/>
    <xf numFmtId="0" fontId="73" fillId="12" borderId="0" applyNumberFormat="0" applyBorder="0" applyAlignment="0" applyProtection="0">
      <alignment vertical="center"/>
    </xf>
    <xf numFmtId="0" fontId="41" fillId="66" borderId="0" applyNumberFormat="0" applyBorder="0" applyAlignment="0" applyProtection="0"/>
    <xf numFmtId="0" fontId="41" fillId="66" borderId="0" applyNumberFormat="0" applyBorder="0" applyAlignment="0" applyProtection="0"/>
    <xf numFmtId="0" fontId="41" fillId="66" borderId="0" applyNumberFormat="0" applyBorder="0" applyAlignment="0" applyProtection="0"/>
    <xf numFmtId="0" fontId="74" fillId="12" borderId="0" applyNumberFormat="0" applyBorder="0" applyAlignment="0" applyProtection="0">
      <alignment vertical="center"/>
    </xf>
    <xf numFmtId="0" fontId="41" fillId="66" borderId="0" applyNumberFormat="0" applyBorder="0" applyAlignment="0" applyProtection="0"/>
    <xf numFmtId="184" fontId="41" fillId="66" borderId="0" applyNumberFormat="0" applyBorder="0" applyAlignment="0" applyProtection="0"/>
    <xf numFmtId="0" fontId="41" fillId="66" borderId="0" applyNumberFormat="0" applyBorder="0" applyAlignment="0" applyProtection="0"/>
    <xf numFmtId="0" fontId="74" fillId="12" borderId="0" applyNumberFormat="0" applyBorder="0" applyAlignment="0" applyProtection="0">
      <alignment vertical="center"/>
    </xf>
    <xf numFmtId="0" fontId="41" fillId="66" borderId="0" applyNumberFormat="0" applyBorder="0" applyAlignment="0" applyProtection="0"/>
    <xf numFmtId="0" fontId="74" fillId="12" borderId="0" applyNumberFormat="0" applyBorder="0" applyAlignment="0" applyProtection="0">
      <alignment vertical="center"/>
    </xf>
    <xf numFmtId="0" fontId="41" fillId="66" borderId="0" applyNumberFormat="0" applyBorder="0" applyAlignment="0" applyProtection="0"/>
    <xf numFmtId="184" fontId="41" fillId="66" borderId="0" applyNumberFormat="0" applyBorder="0" applyAlignment="0" applyProtection="0"/>
    <xf numFmtId="0" fontId="75" fillId="35" borderId="0" applyNumberFormat="0" applyBorder="0" applyAlignment="0" applyProtection="0"/>
    <xf numFmtId="0" fontId="75" fillId="35" borderId="0" applyNumberFormat="0" applyBorder="0" applyAlignment="0" applyProtection="0"/>
    <xf numFmtId="0" fontId="41" fillId="66" borderId="0" applyNumberFormat="0" applyBorder="0" applyAlignment="0" applyProtection="0"/>
    <xf numFmtId="0" fontId="74" fillId="12" borderId="0" applyNumberFormat="0" applyBorder="0" applyAlignment="0" applyProtection="0">
      <alignment vertical="center"/>
    </xf>
    <xf numFmtId="0" fontId="41" fillId="66" borderId="0" applyNumberFormat="0" applyBorder="0" applyAlignment="0" applyProtection="0"/>
    <xf numFmtId="184" fontId="41" fillId="66" borderId="0" applyNumberFormat="0" applyBorder="0" applyAlignment="0" applyProtection="0"/>
    <xf numFmtId="0" fontId="75" fillId="35" borderId="0" applyNumberFormat="0" applyBorder="0" applyAlignment="0" applyProtection="0"/>
    <xf numFmtId="0" fontId="75" fillId="35" borderId="0" applyNumberFormat="0" applyBorder="0" applyAlignment="0" applyProtection="0"/>
    <xf numFmtId="0" fontId="74" fillId="12" borderId="0" applyNumberFormat="0" applyBorder="0" applyAlignment="0" applyProtection="0">
      <alignment vertical="center"/>
    </xf>
    <xf numFmtId="0" fontId="41" fillId="66" borderId="0" applyNumberFormat="0" applyBorder="0" applyAlignment="0" applyProtection="0"/>
    <xf numFmtId="0" fontId="74" fillId="12" borderId="0" applyNumberFormat="0" applyBorder="0" applyAlignment="0" applyProtection="0">
      <alignment vertical="center"/>
    </xf>
    <xf numFmtId="0" fontId="41" fillId="66" borderId="0" applyNumberFormat="0" applyBorder="0" applyAlignment="0" applyProtection="0"/>
    <xf numFmtId="184" fontId="41" fillId="66" borderId="0" applyNumberFormat="0" applyBorder="0" applyAlignment="0" applyProtection="0"/>
    <xf numFmtId="0" fontId="73" fillId="66" borderId="0" applyNumberFormat="0" applyBorder="0" applyAlignment="0" applyProtection="0">
      <alignment vertical="center"/>
    </xf>
    <xf numFmtId="0" fontId="76" fillId="66" borderId="0" applyNumberFormat="0" applyBorder="0" applyAlignment="0" applyProtection="0">
      <alignment vertical="center"/>
    </xf>
    <xf numFmtId="0" fontId="76" fillId="66" borderId="0" applyNumberFormat="0" applyBorder="0" applyAlignment="0" applyProtection="0">
      <alignment vertical="center"/>
    </xf>
    <xf numFmtId="0" fontId="73" fillId="67" borderId="0" applyNumberFormat="0" applyBorder="0" applyAlignment="0" applyProtection="0">
      <alignment vertical="center"/>
    </xf>
    <xf numFmtId="0" fontId="41" fillId="68" borderId="0" applyNumberFormat="0" applyBorder="0" applyAlignment="0" applyProtection="0"/>
    <xf numFmtId="0" fontId="41" fillId="68" borderId="0" applyNumberFormat="0" applyBorder="0" applyAlignment="0" applyProtection="0"/>
    <xf numFmtId="0" fontId="41" fillId="68" borderId="0" applyNumberFormat="0" applyBorder="0" applyAlignment="0" applyProtection="0"/>
    <xf numFmtId="0" fontId="74" fillId="67" borderId="0" applyNumberFormat="0" applyBorder="0" applyAlignment="0" applyProtection="0">
      <alignment vertical="center"/>
    </xf>
    <xf numFmtId="0" fontId="41" fillId="68" borderId="0" applyNumberFormat="0" applyBorder="0" applyAlignment="0" applyProtection="0"/>
    <xf numFmtId="184" fontId="41" fillId="68" borderId="0" applyNumberFormat="0" applyBorder="0" applyAlignment="0" applyProtection="0"/>
    <xf numFmtId="0" fontId="41" fillId="68" borderId="0" applyNumberFormat="0" applyBorder="0" applyAlignment="0" applyProtection="0"/>
    <xf numFmtId="0" fontId="74" fillId="67" borderId="0" applyNumberFormat="0" applyBorder="0" applyAlignment="0" applyProtection="0">
      <alignment vertical="center"/>
    </xf>
    <xf numFmtId="0" fontId="41" fillId="68" borderId="0" applyNumberFormat="0" applyBorder="0" applyAlignment="0" applyProtection="0"/>
    <xf numFmtId="0" fontId="74" fillId="67" borderId="0" applyNumberFormat="0" applyBorder="0" applyAlignment="0" applyProtection="0">
      <alignment vertical="center"/>
    </xf>
    <xf numFmtId="0" fontId="41" fillId="68" borderId="0" applyNumberFormat="0" applyBorder="0" applyAlignment="0" applyProtection="0"/>
    <xf numFmtId="184" fontId="41" fillId="68" borderId="0" applyNumberFormat="0" applyBorder="0" applyAlignment="0" applyProtection="0"/>
    <xf numFmtId="0" fontId="75" fillId="39" borderId="0" applyNumberFormat="0" applyBorder="0" applyAlignment="0" applyProtection="0"/>
    <xf numFmtId="0" fontId="75" fillId="39" borderId="0" applyNumberFormat="0" applyBorder="0" applyAlignment="0" applyProtection="0"/>
    <xf numFmtId="0" fontId="41" fillId="68" borderId="0" applyNumberFormat="0" applyBorder="0" applyAlignment="0" applyProtection="0"/>
    <xf numFmtId="0" fontId="74" fillId="67" borderId="0" applyNumberFormat="0" applyBorder="0" applyAlignment="0" applyProtection="0">
      <alignment vertical="center"/>
    </xf>
    <xf numFmtId="0" fontId="41" fillId="68" borderId="0" applyNumberFormat="0" applyBorder="0" applyAlignment="0" applyProtection="0"/>
    <xf numFmtId="184" fontId="41" fillId="68" borderId="0" applyNumberFormat="0" applyBorder="0" applyAlignment="0" applyProtection="0"/>
    <xf numFmtId="0" fontId="75" fillId="39" borderId="0" applyNumberFormat="0" applyBorder="0" applyAlignment="0" applyProtection="0"/>
    <xf numFmtId="0" fontId="75" fillId="39" borderId="0" applyNumberFormat="0" applyBorder="0" applyAlignment="0" applyProtection="0"/>
    <xf numFmtId="0" fontId="74" fillId="67" borderId="0" applyNumberFormat="0" applyBorder="0" applyAlignment="0" applyProtection="0">
      <alignment vertical="center"/>
    </xf>
    <xf numFmtId="0" fontId="41" fillId="68" borderId="0" applyNumberFormat="0" applyBorder="0" applyAlignment="0" applyProtection="0"/>
    <xf numFmtId="0" fontId="74" fillId="67" borderId="0" applyNumberFormat="0" applyBorder="0" applyAlignment="0" applyProtection="0">
      <alignment vertical="center"/>
    </xf>
    <xf numFmtId="0" fontId="41" fillId="68" borderId="0" applyNumberFormat="0" applyBorder="0" applyAlignment="0" applyProtection="0"/>
    <xf numFmtId="184" fontId="41" fillId="68" borderId="0" applyNumberFormat="0" applyBorder="0" applyAlignment="0" applyProtection="0"/>
    <xf numFmtId="0" fontId="73" fillId="68" borderId="0" applyNumberFormat="0" applyBorder="0" applyAlignment="0" applyProtection="0">
      <alignment vertical="center"/>
    </xf>
    <xf numFmtId="0" fontId="76" fillId="68" borderId="0" applyNumberFormat="0" applyBorder="0" applyAlignment="0" applyProtection="0">
      <alignment vertical="center"/>
    </xf>
    <xf numFmtId="0" fontId="76" fillId="68" borderId="0" applyNumberFormat="0" applyBorder="0" applyAlignment="0" applyProtection="0">
      <alignment vertical="center"/>
    </xf>
    <xf numFmtId="0" fontId="73" fillId="2" borderId="0" applyNumberFormat="0" applyBorder="0" applyAlignment="0" applyProtection="0">
      <alignment vertical="center"/>
    </xf>
    <xf numFmtId="0" fontId="41" fillId="69" borderId="0" applyNumberFormat="0" applyBorder="0" applyAlignment="0" applyProtection="0"/>
    <xf numFmtId="0" fontId="41" fillId="69" borderId="0" applyNumberFormat="0" applyBorder="0" applyAlignment="0" applyProtection="0"/>
    <xf numFmtId="0" fontId="41" fillId="69" borderId="0" applyNumberFormat="0" applyBorder="0" applyAlignment="0" applyProtection="0"/>
    <xf numFmtId="0" fontId="74" fillId="2" borderId="0" applyNumberFormat="0" applyBorder="0" applyAlignment="0" applyProtection="0">
      <alignment vertical="center"/>
    </xf>
    <xf numFmtId="0" fontId="41" fillId="69" borderId="0" applyNumberFormat="0" applyBorder="0" applyAlignment="0" applyProtection="0"/>
    <xf numFmtId="184" fontId="41" fillId="69" borderId="0" applyNumberFormat="0" applyBorder="0" applyAlignment="0" applyProtection="0"/>
    <xf numFmtId="0" fontId="41" fillId="69" borderId="0" applyNumberFormat="0" applyBorder="0" applyAlignment="0" applyProtection="0"/>
    <xf numFmtId="0" fontId="74" fillId="2" borderId="0" applyNumberFormat="0" applyBorder="0" applyAlignment="0" applyProtection="0">
      <alignment vertical="center"/>
    </xf>
    <xf numFmtId="0" fontId="41" fillId="69" borderId="0" applyNumberFormat="0" applyBorder="0" applyAlignment="0" applyProtection="0"/>
    <xf numFmtId="0" fontId="74" fillId="2" borderId="0" applyNumberFormat="0" applyBorder="0" applyAlignment="0" applyProtection="0">
      <alignment vertical="center"/>
    </xf>
    <xf numFmtId="0" fontId="41" fillId="69" borderId="0" applyNumberFormat="0" applyBorder="0" applyAlignment="0" applyProtection="0"/>
    <xf numFmtId="184" fontId="41" fillId="69" borderId="0" applyNumberFormat="0" applyBorder="0" applyAlignment="0" applyProtection="0"/>
    <xf numFmtId="0" fontId="75" fillId="43" borderId="0" applyNumberFormat="0" applyBorder="0" applyAlignment="0" applyProtection="0"/>
    <xf numFmtId="0" fontId="75" fillId="43" borderId="0" applyNumberFormat="0" applyBorder="0" applyAlignment="0" applyProtection="0"/>
    <xf numFmtId="0" fontId="41" fillId="69" borderId="0" applyNumberFormat="0" applyBorder="0" applyAlignment="0" applyProtection="0"/>
    <xf numFmtId="0" fontId="74" fillId="2" borderId="0" applyNumberFormat="0" applyBorder="0" applyAlignment="0" applyProtection="0">
      <alignment vertical="center"/>
    </xf>
    <xf numFmtId="0" fontId="41" fillId="69" borderId="0" applyNumberFormat="0" applyBorder="0" applyAlignment="0" applyProtection="0"/>
    <xf numFmtId="184" fontId="41" fillId="69" borderId="0" applyNumberFormat="0" applyBorder="0" applyAlignment="0" applyProtection="0"/>
    <xf numFmtId="0" fontId="75" fillId="43" borderId="0" applyNumberFormat="0" applyBorder="0" applyAlignment="0" applyProtection="0"/>
    <xf numFmtId="0" fontId="75" fillId="43" borderId="0" applyNumberFormat="0" applyBorder="0" applyAlignment="0" applyProtection="0"/>
    <xf numFmtId="0" fontId="74" fillId="2" borderId="0" applyNumberFormat="0" applyBorder="0" applyAlignment="0" applyProtection="0">
      <alignment vertical="center"/>
    </xf>
    <xf numFmtId="0" fontId="41" fillId="69" borderId="0" applyNumberFormat="0" applyBorder="0" applyAlignment="0" applyProtection="0"/>
    <xf numFmtId="0" fontId="74" fillId="2" borderId="0" applyNumberFormat="0" applyBorder="0" applyAlignment="0" applyProtection="0">
      <alignment vertical="center"/>
    </xf>
    <xf numFmtId="0" fontId="41" fillId="69" borderId="0" applyNumberFormat="0" applyBorder="0" applyAlignment="0" applyProtection="0"/>
    <xf numFmtId="184" fontId="41" fillId="69" borderId="0" applyNumberFormat="0" applyBorder="0" applyAlignment="0" applyProtection="0"/>
    <xf numFmtId="0" fontId="73" fillId="69" borderId="0" applyNumberFormat="0" applyBorder="0" applyAlignment="0" applyProtection="0">
      <alignment vertical="center"/>
    </xf>
    <xf numFmtId="0" fontId="76" fillId="69" borderId="0" applyNumberFormat="0" applyBorder="0" applyAlignment="0" applyProtection="0">
      <alignment vertical="center"/>
    </xf>
    <xf numFmtId="0" fontId="76" fillId="69" borderId="0" applyNumberFormat="0" applyBorder="0" applyAlignment="0" applyProtection="0">
      <alignment vertical="center"/>
    </xf>
    <xf numFmtId="0" fontId="73" fillId="61" borderId="0" applyNumberFormat="0" applyBorder="0" applyAlignment="0" applyProtection="0">
      <alignment vertical="center"/>
    </xf>
    <xf numFmtId="0" fontId="41" fillId="62" borderId="0" applyNumberFormat="0" applyBorder="0" applyAlignment="0" applyProtection="0"/>
    <xf numFmtId="0" fontId="41" fillId="62" borderId="0" applyNumberFormat="0" applyBorder="0" applyAlignment="0" applyProtection="0"/>
    <xf numFmtId="0" fontId="41" fillId="62" borderId="0" applyNumberFormat="0" applyBorder="0" applyAlignment="0" applyProtection="0"/>
    <xf numFmtId="0" fontId="74" fillId="61" borderId="0" applyNumberFormat="0" applyBorder="0" applyAlignment="0" applyProtection="0">
      <alignment vertical="center"/>
    </xf>
    <xf numFmtId="0" fontId="41" fillId="62" borderId="0" applyNumberFormat="0" applyBorder="0" applyAlignment="0" applyProtection="0"/>
    <xf numFmtId="184" fontId="41" fillId="62" borderId="0" applyNumberFormat="0" applyBorder="0" applyAlignment="0" applyProtection="0"/>
    <xf numFmtId="0" fontId="41" fillId="62" borderId="0" applyNumberFormat="0" applyBorder="0" applyAlignment="0" applyProtection="0"/>
    <xf numFmtId="0" fontId="74" fillId="61" borderId="0" applyNumberFormat="0" applyBorder="0" applyAlignment="0" applyProtection="0">
      <alignment vertical="center"/>
    </xf>
    <xf numFmtId="0" fontId="41" fillId="62" borderId="0" applyNumberFormat="0" applyBorder="0" applyAlignment="0" applyProtection="0"/>
    <xf numFmtId="0" fontId="74" fillId="61" borderId="0" applyNumberFormat="0" applyBorder="0" applyAlignment="0" applyProtection="0">
      <alignment vertical="center"/>
    </xf>
    <xf numFmtId="0" fontId="41" fillId="62" borderId="0" applyNumberFormat="0" applyBorder="0" applyAlignment="0" applyProtection="0"/>
    <xf numFmtId="184" fontId="41" fillId="62" borderId="0" applyNumberFormat="0" applyBorder="0" applyAlignment="0" applyProtection="0"/>
    <xf numFmtId="0" fontId="75" fillId="47" borderId="0" applyNumberFormat="0" applyBorder="0" applyAlignment="0" applyProtection="0"/>
    <xf numFmtId="0" fontId="75" fillId="47" borderId="0" applyNumberFormat="0" applyBorder="0" applyAlignment="0" applyProtection="0"/>
    <xf numFmtId="0" fontId="41" fillId="62" borderId="0" applyNumberFormat="0" applyBorder="0" applyAlignment="0" applyProtection="0"/>
    <xf numFmtId="0" fontId="74" fillId="61" borderId="0" applyNumberFormat="0" applyBorder="0" applyAlignment="0" applyProtection="0">
      <alignment vertical="center"/>
    </xf>
    <xf numFmtId="0" fontId="41" fillId="62" borderId="0" applyNumberFormat="0" applyBorder="0" applyAlignment="0" applyProtection="0"/>
    <xf numFmtId="184" fontId="41" fillId="62" borderId="0" applyNumberFormat="0" applyBorder="0" applyAlignment="0" applyProtection="0"/>
    <xf numFmtId="0" fontId="75" fillId="47" borderId="0" applyNumberFormat="0" applyBorder="0" applyAlignment="0" applyProtection="0"/>
    <xf numFmtId="0" fontId="75" fillId="47" borderId="0" applyNumberFormat="0" applyBorder="0" applyAlignment="0" applyProtection="0"/>
    <xf numFmtId="0" fontId="74" fillId="61" borderId="0" applyNumberFormat="0" applyBorder="0" applyAlignment="0" applyProtection="0">
      <alignment vertical="center"/>
    </xf>
    <xf numFmtId="0" fontId="41" fillId="62" borderId="0" applyNumberFormat="0" applyBorder="0" applyAlignment="0" applyProtection="0"/>
    <xf numFmtId="0" fontId="74" fillId="61" borderId="0" applyNumberFormat="0" applyBorder="0" applyAlignment="0" applyProtection="0">
      <alignment vertical="center"/>
    </xf>
    <xf numFmtId="0" fontId="41" fillId="62" borderId="0" applyNumberFormat="0" applyBorder="0" applyAlignment="0" applyProtection="0"/>
    <xf numFmtId="184" fontId="41" fillId="62" borderId="0" applyNumberFormat="0" applyBorder="0" applyAlignment="0" applyProtection="0"/>
    <xf numFmtId="0" fontId="73" fillId="62" borderId="0" applyNumberFormat="0" applyBorder="0" applyAlignment="0" applyProtection="0">
      <alignment vertical="center"/>
    </xf>
    <xf numFmtId="0" fontId="76" fillId="62" borderId="0" applyNumberFormat="0" applyBorder="0" applyAlignment="0" applyProtection="0">
      <alignment vertical="center"/>
    </xf>
    <xf numFmtId="0" fontId="76" fillId="62" borderId="0" applyNumberFormat="0" applyBorder="0" applyAlignment="0" applyProtection="0">
      <alignment vertical="center"/>
    </xf>
    <xf numFmtId="0" fontId="73" fillId="12" borderId="0" applyNumberFormat="0" applyBorder="0" applyAlignment="0" applyProtection="0">
      <alignment vertical="center"/>
    </xf>
    <xf numFmtId="0" fontId="41" fillId="66" borderId="0" applyNumberFormat="0" applyBorder="0" applyAlignment="0" applyProtection="0"/>
    <xf numFmtId="0" fontId="41" fillId="66" borderId="0" applyNumberFormat="0" applyBorder="0" applyAlignment="0" applyProtection="0"/>
    <xf numFmtId="0" fontId="41" fillId="66" borderId="0" applyNumberFormat="0" applyBorder="0" applyAlignment="0" applyProtection="0"/>
    <xf numFmtId="0" fontId="74" fillId="12" borderId="0" applyNumberFormat="0" applyBorder="0" applyAlignment="0" applyProtection="0">
      <alignment vertical="center"/>
    </xf>
    <xf numFmtId="0" fontId="41" fillId="66" borderId="0" applyNumberFormat="0" applyBorder="0" applyAlignment="0" applyProtection="0"/>
    <xf numFmtId="184" fontId="41" fillId="66" borderId="0" applyNumberFormat="0" applyBorder="0" applyAlignment="0" applyProtection="0"/>
    <xf numFmtId="0" fontId="41" fillId="66" borderId="0" applyNumberFormat="0" applyBorder="0" applyAlignment="0" applyProtection="0"/>
    <xf numFmtId="0" fontId="74" fillId="12" borderId="0" applyNumberFormat="0" applyBorder="0" applyAlignment="0" applyProtection="0">
      <alignment vertical="center"/>
    </xf>
    <xf numFmtId="0" fontId="41" fillId="66" borderId="0" applyNumberFormat="0" applyBorder="0" applyAlignment="0" applyProtection="0"/>
    <xf numFmtId="0" fontId="74" fillId="12" borderId="0" applyNumberFormat="0" applyBorder="0" applyAlignment="0" applyProtection="0">
      <alignment vertical="center"/>
    </xf>
    <xf numFmtId="0" fontId="41" fillId="66" borderId="0" applyNumberFormat="0" applyBorder="0" applyAlignment="0" applyProtection="0"/>
    <xf numFmtId="184" fontId="41" fillId="66" borderId="0" applyNumberFormat="0" applyBorder="0" applyAlignment="0" applyProtection="0"/>
    <xf numFmtId="0" fontId="75" fillId="51" borderId="0" applyNumberFormat="0" applyBorder="0" applyAlignment="0" applyProtection="0"/>
    <xf numFmtId="0" fontId="75" fillId="51" borderId="0" applyNumberFormat="0" applyBorder="0" applyAlignment="0" applyProtection="0"/>
    <xf numFmtId="0" fontId="41" fillId="66" borderId="0" applyNumberFormat="0" applyBorder="0" applyAlignment="0" applyProtection="0"/>
    <xf numFmtId="0" fontId="74" fillId="12" borderId="0" applyNumberFormat="0" applyBorder="0" applyAlignment="0" applyProtection="0">
      <alignment vertical="center"/>
    </xf>
    <xf numFmtId="0" fontId="41" fillId="66" borderId="0" applyNumberFormat="0" applyBorder="0" applyAlignment="0" applyProtection="0"/>
    <xf numFmtId="184" fontId="41" fillId="66" borderId="0" applyNumberFormat="0" applyBorder="0" applyAlignment="0" applyProtection="0"/>
    <xf numFmtId="0" fontId="75" fillId="51" borderId="0" applyNumberFormat="0" applyBorder="0" applyAlignment="0" applyProtection="0"/>
    <xf numFmtId="0" fontId="75" fillId="51" borderId="0" applyNumberFormat="0" applyBorder="0" applyAlignment="0" applyProtection="0"/>
    <xf numFmtId="0" fontId="74" fillId="12" borderId="0" applyNumberFormat="0" applyBorder="0" applyAlignment="0" applyProtection="0">
      <alignment vertical="center"/>
    </xf>
    <xf numFmtId="0" fontId="41" fillId="66" borderId="0" applyNumberFormat="0" applyBorder="0" applyAlignment="0" applyProtection="0"/>
    <xf numFmtId="0" fontId="74" fillId="12" borderId="0" applyNumberFormat="0" applyBorder="0" applyAlignment="0" applyProtection="0">
      <alignment vertical="center"/>
    </xf>
    <xf numFmtId="0" fontId="41" fillId="66" borderId="0" applyNumberFormat="0" applyBorder="0" applyAlignment="0" applyProtection="0"/>
    <xf numFmtId="184" fontId="41" fillId="66" borderId="0" applyNumberFormat="0" applyBorder="0" applyAlignment="0" applyProtection="0"/>
    <xf numFmtId="0" fontId="73" fillId="66" borderId="0" applyNumberFormat="0" applyBorder="0" applyAlignment="0" applyProtection="0">
      <alignment vertical="center"/>
    </xf>
    <xf numFmtId="0" fontId="76" fillId="66" borderId="0" applyNumberFormat="0" applyBorder="0" applyAlignment="0" applyProtection="0">
      <alignment vertical="center"/>
    </xf>
    <xf numFmtId="0" fontId="76" fillId="66" borderId="0" applyNumberFormat="0" applyBorder="0" applyAlignment="0" applyProtection="0">
      <alignment vertical="center"/>
    </xf>
    <xf numFmtId="0" fontId="73" fillId="70" borderId="0" applyNumberFormat="0" applyBorder="0" applyAlignment="0" applyProtection="0">
      <alignment vertical="center"/>
    </xf>
    <xf numFmtId="0" fontId="41" fillId="71" borderId="0" applyNumberFormat="0" applyBorder="0" applyAlignment="0" applyProtection="0"/>
    <xf numFmtId="0" fontId="41" fillId="71" borderId="0" applyNumberFormat="0" applyBorder="0" applyAlignment="0" applyProtection="0"/>
    <xf numFmtId="0" fontId="41" fillId="71" borderId="0" applyNumberFormat="0" applyBorder="0" applyAlignment="0" applyProtection="0"/>
    <xf numFmtId="0" fontId="74" fillId="70" borderId="0" applyNumberFormat="0" applyBorder="0" applyAlignment="0" applyProtection="0">
      <alignment vertical="center"/>
    </xf>
    <xf numFmtId="0" fontId="41" fillId="71" borderId="0" applyNumberFormat="0" applyBorder="0" applyAlignment="0" applyProtection="0"/>
    <xf numFmtId="184" fontId="41" fillId="71" borderId="0" applyNumberFormat="0" applyBorder="0" applyAlignment="0" applyProtection="0"/>
    <xf numFmtId="0" fontId="41" fillId="71" borderId="0" applyNumberFormat="0" applyBorder="0" applyAlignment="0" applyProtection="0"/>
    <xf numFmtId="0" fontId="74" fillId="70" borderId="0" applyNumberFormat="0" applyBorder="0" applyAlignment="0" applyProtection="0">
      <alignment vertical="center"/>
    </xf>
    <xf numFmtId="0" fontId="41" fillId="71" borderId="0" applyNumberFormat="0" applyBorder="0" applyAlignment="0" applyProtection="0"/>
    <xf numFmtId="0" fontId="74" fillId="70" borderId="0" applyNumberFormat="0" applyBorder="0" applyAlignment="0" applyProtection="0">
      <alignment vertical="center"/>
    </xf>
    <xf numFmtId="0" fontId="41" fillId="71" borderId="0" applyNumberFormat="0" applyBorder="0" applyAlignment="0" applyProtection="0"/>
    <xf numFmtId="184" fontId="41" fillId="71" borderId="0" applyNumberFormat="0" applyBorder="0" applyAlignment="0" applyProtection="0"/>
    <xf numFmtId="0" fontId="75" fillId="55" borderId="0" applyNumberFormat="0" applyBorder="0" applyAlignment="0" applyProtection="0"/>
    <xf numFmtId="0" fontId="75" fillId="55" borderId="0" applyNumberFormat="0" applyBorder="0" applyAlignment="0" applyProtection="0"/>
    <xf numFmtId="0" fontId="41" fillId="71" borderId="0" applyNumberFormat="0" applyBorder="0" applyAlignment="0" applyProtection="0"/>
    <xf numFmtId="0" fontId="74" fillId="70" borderId="0" applyNumberFormat="0" applyBorder="0" applyAlignment="0" applyProtection="0">
      <alignment vertical="center"/>
    </xf>
    <xf numFmtId="0" fontId="41" fillId="71" borderId="0" applyNumberFormat="0" applyBorder="0" applyAlignment="0" applyProtection="0"/>
    <xf numFmtId="184" fontId="41" fillId="71" borderId="0" applyNumberFormat="0" applyBorder="0" applyAlignment="0" applyProtection="0"/>
    <xf numFmtId="0" fontId="75" fillId="55" borderId="0" applyNumberFormat="0" applyBorder="0" applyAlignment="0" applyProtection="0"/>
    <xf numFmtId="0" fontId="75" fillId="55" borderId="0" applyNumberFormat="0" applyBorder="0" applyAlignment="0" applyProtection="0"/>
    <xf numFmtId="0" fontId="74" fillId="70" borderId="0" applyNumberFormat="0" applyBorder="0" applyAlignment="0" applyProtection="0">
      <alignment vertical="center"/>
    </xf>
    <xf numFmtId="0" fontId="41" fillId="71" borderId="0" applyNumberFormat="0" applyBorder="0" applyAlignment="0" applyProtection="0"/>
    <xf numFmtId="0" fontId="74" fillId="70" borderId="0" applyNumberFormat="0" applyBorder="0" applyAlignment="0" applyProtection="0">
      <alignment vertical="center"/>
    </xf>
    <xf numFmtId="0" fontId="41" fillId="71" borderId="0" applyNumberFormat="0" applyBorder="0" applyAlignment="0" applyProtection="0"/>
    <xf numFmtId="184" fontId="41" fillId="71" borderId="0" applyNumberFormat="0" applyBorder="0" applyAlignment="0" applyProtection="0"/>
    <xf numFmtId="0" fontId="73" fillId="71" borderId="0" applyNumberFormat="0" applyBorder="0" applyAlignment="0" applyProtection="0">
      <alignment vertical="center"/>
    </xf>
    <xf numFmtId="0" fontId="76" fillId="71" borderId="0" applyNumberFormat="0" applyBorder="0" applyAlignment="0" applyProtection="0">
      <alignment vertical="center"/>
    </xf>
    <xf numFmtId="0" fontId="76" fillId="71" borderId="0" applyNumberFormat="0" applyBorder="0" applyAlignment="0" applyProtection="0">
      <alignment vertical="center"/>
    </xf>
    <xf numFmtId="0" fontId="75" fillId="35" borderId="0" applyNumberFormat="0" applyBorder="0" applyAlignment="0" applyProtection="0"/>
    <xf numFmtId="0" fontId="75" fillId="35" borderId="0" applyNumberFormat="0" applyBorder="0" applyAlignment="0" applyProtection="0"/>
    <xf numFmtId="0" fontId="75" fillId="39" borderId="0" applyNumberFormat="0" applyBorder="0" applyAlignment="0" applyProtection="0"/>
    <xf numFmtId="0" fontId="75" fillId="39" borderId="0" applyNumberFormat="0" applyBorder="0" applyAlignment="0" applyProtection="0"/>
    <xf numFmtId="0" fontId="75" fillId="43" borderId="0" applyNumberFormat="0" applyBorder="0" applyAlignment="0" applyProtection="0"/>
    <xf numFmtId="0" fontId="75" fillId="43" borderId="0" applyNumberFormat="0" applyBorder="0" applyAlignment="0" applyProtection="0"/>
    <xf numFmtId="0" fontId="75" fillId="47" borderId="0" applyNumberFormat="0" applyBorder="0" applyAlignment="0" applyProtection="0"/>
    <xf numFmtId="0" fontId="75" fillId="47" borderId="0" applyNumberFormat="0" applyBorder="0" applyAlignment="0" applyProtection="0"/>
    <xf numFmtId="0" fontId="75" fillId="51" borderId="0" applyNumberFormat="0" applyBorder="0" applyAlignment="0" applyProtection="0"/>
    <xf numFmtId="0" fontId="75" fillId="51" borderId="0" applyNumberFormat="0" applyBorder="0" applyAlignment="0" applyProtection="0"/>
    <xf numFmtId="0" fontId="75" fillId="55" borderId="0" applyNumberFormat="0" applyBorder="0" applyAlignment="0" applyProtection="0"/>
    <xf numFmtId="0" fontId="75" fillId="55" borderId="0" applyNumberFormat="0" applyBorder="0" applyAlignment="0" applyProtection="0"/>
    <xf numFmtId="0" fontId="77" fillId="66" borderId="0" applyNumberFormat="0" applyBorder="0" applyAlignment="0" applyProtection="0">
      <alignment vertical="center"/>
    </xf>
    <xf numFmtId="0" fontId="77" fillId="12" borderId="0" applyNumberFormat="0" applyBorder="0" applyAlignment="0" applyProtection="0">
      <alignment vertical="center"/>
    </xf>
    <xf numFmtId="0" fontId="77" fillId="68" borderId="0" applyNumberFormat="0" applyBorder="0" applyAlignment="0" applyProtection="0">
      <alignment vertical="center"/>
    </xf>
    <xf numFmtId="0" fontId="77" fillId="67" borderId="0" applyNumberFormat="0" applyBorder="0" applyAlignment="0" applyProtection="0">
      <alignment vertical="center"/>
    </xf>
    <xf numFmtId="0" fontId="77" fillId="69" borderId="0" applyNumberFormat="0" applyBorder="0" applyAlignment="0" applyProtection="0">
      <alignment vertical="center"/>
    </xf>
    <xf numFmtId="0" fontId="77" fillId="2" borderId="0" applyNumberFormat="0" applyBorder="0" applyAlignment="0" applyProtection="0">
      <alignment vertical="center"/>
    </xf>
    <xf numFmtId="0" fontId="77" fillId="62" borderId="0" applyNumberFormat="0" applyBorder="0" applyAlignment="0" applyProtection="0">
      <alignment vertical="center"/>
    </xf>
    <xf numFmtId="0" fontId="77" fillId="61" borderId="0" applyNumberFormat="0" applyBorder="0" applyAlignment="0" applyProtection="0">
      <alignment vertical="center"/>
    </xf>
    <xf numFmtId="0" fontId="77" fillId="66" borderId="0" applyNumberFormat="0" applyBorder="0" applyAlignment="0" applyProtection="0">
      <alignment vertical="center"/>
    </xf>
    <xf numFmtId="0" fontId="77" fillId="12" borderId="0" applyNumberFormat="0" applyBorder="0" applyAlignment="0" applyProtection="0">
      <alignment vertical="center"/>
    </xf>
    <xf numFmtId="0" fontId="77" fillId="71" borderId="0" applyNumberFormat="0" applyBorder="0" applyAlignment="0" applyProtection="0">
      <alignment vertical="center"/>
    </xf>
    <xf numFmtId="0" fontId="77" fillId="70" borderId="0" applyNumberFormat="0" applyBorder="0" applyAlignment="0" applyProtection="0">
      <alignment vertical="center"/>
    </xf>
    <xf numFmtId="0" fontId="78" fillId="12" borderId="0" applyNumberFormat="0" applyBorder="0" applyAlignment="0" applyProtection="0">
      <alignment vertical="center"/>
    </xf>
    <xf numFmtId="0" fontId="78" fillId="12" borderId="0" applyNumberFormat="0" applyBorder="0" applyAlignment="0" applyProtection="0">
      <alignment vertical="center"/>
    </xf>
    <xf numFmtId="0" fontId="78" fillId="66" borderId="0" applyNumberFormat="0" applyBorder="0" applyAlignment="0" applyProtection="0">
      <alignment vertical="center"/>
    </xf>
    <xf numFmtId="0" fontId="79" fillId="66" borderId="0" applyNumberFormat="0" applyBorder="0" applyAlignment="0" applyProtection="0">
      <alignment vertical="center"/>
    </xf>
    <xf numFmtId="0" fontId="78" fillId="12" borderId="0" applyNumberFormat="0" applyBorder="0" applyAlignment="0" applyProtection="0">
      <alignment vertical="center"/>
    </xf>
    <xf numFmtId="0" fontId="78" fillId="66" borderId="0" applyNumberFormat="0" applyBorder="0" applyAlignment="0" applyProtection="0">
      <alignment vertical="center"/>
    </xf>
    <xf numFmtId="0" fontId="78" fillId="66" borderId="0" applyNumberFormat="0" applyBorder="0" applyAlignment="0" applyProtection="0">
      <alignment vertical="center"/>
    </xf>
    <xf numFmtId="0" fontId="78" fillId="12" borderId="0" applyNumberFormat="0" applyBorder="0" applyAlignment="0" applyProtection="0">
      <alignment vertical="center"/>
    </xf>
    <xf numFmtId="0" fontId="78" fillId="66" borderId="0" applyNumberFormat="0" applyBorder="0" applyAlignment="0" applyProtection="0">
      <alignment vertical="center"/>
    </xf>
    <xf numFmtId="0" fontId="78" fillId="66" borderId="0" applyNumberFormat="0" applyBorder="0" applyAlignment="0" applyProtection="0">
      <alignment vertical="center"/>
    </xf>
    <xf numFmtId="0" fontId="78" fillId="66" borderId="0" applyNumberFormat="0" applyBorder="0" applyAlignment="0" applyProtection="0">
      <alignment vertical="center"/>
    </xf>
    <xf numFmtId="0" fontId="78" fillId="67" borderId="0" applyNumberFormat="0" applyBorder="0" applyAlignment="0" applyProtection="0">
      <alignment vertical="center"/>
    </xf>
    <xf numFmtId="0" fontId="78" fillId="67" borderId="0" applyNumberFormat="0" applyBorder="0" applyAlignment="0" applyProtection="0">
      <alignment vertical="center"/>
    </xf>
    <xf numFmtId="0" fontId="78" fillId="68" borderId="0" applyNumberFormat="0" applyBorder="0" applyAlignment="0" applyProtection="0">
      <alignment vertical="center"/>
    </xf>
    <xf numFmtId="0" fontId="79" fillId="68" borderId="0" applyNumberFormat="0" applyBorder="0" applyAlignment="0" applyProtection="0">
      <alignment vertical="center"/>
    </xf>
    <xf numFmtId="0" fontId="78" fillId="67" borderId="0" applyNumberFormat="0" applyBorder="0" applyAlignment="0" applyProtection="0">
      <alignment vertical="center"/>
    </xf>
    <xf numFmtId="0" fontId="78" fillId="68" borderId="0" applyNumberFormat="0" applyBorder="0" applyAlignment="0" applyProtection="0">
      <alignment vertical="center"/>
    </xf>
    <xf numFmtId="0" fontId="78" fillId="68" borderId="0" applyNumberFormat="0" applyBorder="0" applyAlignment="0" applyProtection="0">
      <alignment vertical="center"/>
    </xf>
    <xf numFmtId="0" fontId="78" fillId="67" borderId="0" applyNumberFormat="0" applyBorder="0" applyAlignment="0" applyProtection="0">
      <alignment vertical="center"/>
    </xf>
    <xf numFmtId="0" fontId="78" fillId="68" borderId="0" applyNumberFormat="0" applyBorder="0" applyAlignment="0" applyProtection="0">
      <alignment vertical="center"/>
    </xf>
    <xf numFmtId="0" fontId="78" fillId="68" borderId="0" applyNumberFormat="0" applyBorder="0" applyAlignment="0" applyProtection="0">
      <alignment vertical="center"/>
    </xf>
    <xf numFmtId="0" fontId="78" fillId="68" borderId="0" applyNumberFormat="0" applyBorder="0" applyAlignment="0" applyProtection="0">
      <alignment vertical="center"/>
    </xf>
    <xf numFmtId="0" fontId="78" fillId="2" borderId="0" applyNumberFormat="0" applyBorder="0" applyAlignment="0" applyProtection="0">
      <alignment vertical="center"/>
    </xf>
    <xf numFmtId="0" fontId="78" fillId="2" borderId="0" applyNumberFormat="0" applyBorder="0" applyAlignment="0" applyProtection="0">
      <alignment vertical="center"/>
    </xf>
    <xf numFmtId="0" fontId="78" fillId="69" borderId="0" applyNumberFormat="0" applyBorder="0" applyAlignment="0" applyProtection="0">
      <alignment vertical="center"/>
    </xf>
    <xf numFmtId="0" fontId="79" fillId="69" borderId="0" applyNumberFormat="0" applyBorder="0" applyAlignment="0" applyProtection="0">
      <alignment vertical="center"/>
    </xf>
    <xf numFmtId="0" fontId="78" fillId="2" borderId="0" applyNumberFormat="0" applyBorder="0" applyAlignment="0" applyProtection="0">
      <alignment vertical="center"/>
    </xf>
    <xf numFmtId="0" fontId="78" fillId="69" borderId="0" applyNumberFormat="0" applyBorder="0" applyAlignment="0" applyProtection="0">
      <alignment vertical="center"/>
    </xf>
    <xf numFmtId="0" fontId="78" fillId="69" borderId="0" applyNumberFormat="0" applyBorder="0" applyAlignment="0" applyProtection="0">
      <alignment vertical="center"/>
    </xf>
    <xf numFmtId="0" fontId="78" fillId="2" borderId="0" applyNumberFormat="0" applyBorder="0" applyAlignment="0" applyProtection="0">
      <alignment vertical="center"/>
    </xf>
    <xf numFmtId="0" fontId="78" fillId="69" borderId="0" applyNumberFormat="0" applyBorder="0" applyAlignment="0" applyProtection="0">
      <alignment vertical="center"/>
    </xf>
    <xf numFmtId="0" fontId="78" fillId="69" borderId="0" applyNumberFormat="0" applyBorder="0" applyAlignment="0" applyProtection="0">
      <alignment vertical="center"/>
    </xf>
    <xf numFmtId="0" fontId="78" fillId="69" borderId="0" applyNumberFormat="0" applyBorder="0" applyAlignment="0" applyProtection="0">
      <alignment vertical="center"/>
    </xf>
    <xf numFmtId="0" fontId="78" fillId="61" borderId="0" applyNumberFormat="0" applyBorder="0" applyAlignment="0" applyProtection="0">
      <alignment vertical="center"/>
    </xf>
    <xf numFmtId="0" fontId="78" fillId="61" borderId="0" applyNumberFormat="0" applyBorder="0" applyAlignment="0" applyProtection="0">
      <alignment vertical="center"/>
    </xf>
    <xf numFmtId="0" fontId="78" fillId="62" borderId="0" applyNumberFormat="0" applyBorder="0" applyAlignment="0" applyProtection="0">
      <alignment vertical="center"/>
    </xf>
    <xf numFmtId="0" fontId="79" fillId="62" borderId="0" applyNumberFormat="0" applyBorder="0" applyAlignment="0" applyProtection="0">
      <alignment vertical="center"/>
    </xf>
    <xf numFmtId="0" fontId="78" fillId="61" borderId="0" applyNumberFormat="0" applyBorder="0" applyAlignment="0" applyProtection="0">
      <alignment vertical="center"/>
    </xf>
    <xf numFmtId="0" fontId="78" fillId="62" borderId="0" applyNumberFormat="0" applyBorder="0" applyAlignment="0" applyProtection="0">
      <alignment vertical="center"/>
    </xf>
    <xf numFmtId="0" fontId="78" fillId="62" borderId="0" applyNumberFormat="0" applyBorder="0" applyAlignment="0" applyProtection="0">
      <alignment vertical="center"/>
    </xf>
    <xf numFmtId="0" fontId="78" fillId="61" borderId="0" applyNumberFormat="0" applyBorder="0" applyAlignment="0" applyProtection="0">
      <alignment vertical="center"/>
    </xf>
    <xf numFmtId="0" fontId="78" fillId="62" borderId="0" applyNumberFormat="0" applyBorder="0" applyAlignment="0" applyProtection="0">
      <alignment vertical="center"/>
    </xf>
    <xf numFmtId="0" fontId="78" fillId="62" borderId="0" applyNumberFormat="0" applyBorder="0" applyAlignment="0" applyProtection="0">
      <alignment vertical="center"/>
    </xf>
    <xf numFmtId="0" fontId="78" fillId="62" borderId="0" applyNumberFormat="0" applyBorder="0" applyAlignment="0" applyProtection="0">
      <alignment vertical="center"/>
    </xf>
    <xf numFmtId="0" fontId="78" fillId="12" borderId="0" applyNumberFormat="0" applyBorder="0" applyAlignment="0" applyProtection="0">
      <alignment vertical="center"/>
    </xf>
    <xf numFmtId="0" fontId="78" fillId="12" borderId="0" applyNumberFormat="0" applyBorder="0" applyAlignment="0" applyProtection="0">
      <alignment vertical="center"/>
    </xf>
    <xf numFmtId="0" fontId="78" fillId="66" borderId="0" applyNumberFormat="0" applyBorder="0" applyAlignment="0" applyProtection="0">
      <alignment vertical="center"/>
    </xf>
    <xf numFmtId="0" fontId="79" fillId="66" borderId="0" applyNumberFormat="0" applyBorder="0" applyAlignment="0" applyProtection="0">
      <alignment vertical="center"/>
    </xf>
    <xf numFmtId="0" fontId="78" fillId="12" borderId="0" applyNumberFormat="0" applyBorder="0" applyAlignment="0" applyProtection="0">
      <alignment vertical="center"/>
    </xf>
    <xf numFmtId="0" fontId="78" fillId="66" borderId="0" applyNumberFormat="0" applyBorder="0" applyAlignment="0" applyProtection="0">
      <alignment vertical="center"/>
    </xf>
    <xf numFmtId="0" fontId="78" fillId="66" borderId="0" applyNumberFormat="0" applyBorder="0" applyAlignment="0" applyProtection="0">
      <alignment vertical="center"/>
    </xf>
    <xf numFmtId="0" fontId="78" fillId="12" borderId="0" applyNumberFormat="0" applyBorder="0" applyAlignment="0" applyProtection="0">
      <alignment vertical="center"/>
    </xf>
    <xf numFmtId="0" fontId="78" fillId="66" borderId="0" applyNumberFormat="0" applyBorder="0" applyAlignment="0" applyProtection="0">
      <alignment vertical="center"/>
    </xf>
    <xf numFmtId="0" fontId="78" fillId="66" borderId="0" applyNumberFormat="0" applyBorder="0" applyAlignment="0" applyProtection="0">
      <alignment vertical="center"/>
    </xf>
    <xf numFmtId="0" fontId="78" fillId="66" borderId="0" applyNumberFormat="0" applyBorder="0" applyAlignment="0" applyProtection="0">
      <alignment vertical="center"/>
    </xf>
    <xf numFmtId="0" fontId="78" fillId="70" borderId="0" applyNumberFormat="0" applyBorder="0" applyAlignment="0" applyProtection="0">
      <alignment vertical="center"/>
    </xf>
    <xf numFmtId="0" fontId="78" fillId="70" borderId="0" applyNumberFormat="0" applyBorder="0" applyAlignment="0" applyProtection="0">
      <alignment vertical="center"/>
    </xf>
    <xf numFmtId="0" fontId="78" fillId="71" borderId="0" applyNumberFormat="0" applyBorder="0" applyAlignment="0" applyProtection="0">
      <alignment vertical="center"/>
    </xf>
    <xf numFmtId="0" fontId="79" fillId="71" borderId="0" applyNumberFormat="0" applyBorder="0" applyAlignment="0" applyProtection="0">
      <alignment vertical="center"/>
    </xf>
    <xf numFmtId="0" fontId="78" fillId="70" borderId="0" applyNumberFormat="0" applyBorder="0" applyAlignment="0" applyProtection="0">
      <alignment vertical="center"/>
    </xf>
    <xf numFmtId="0" fontId="78" fillId="71" borderId="0" applyNumberFormat="0" applyBorder="0" applyAlignment="0" applyProtection="0">
      <alignment vertical="center"/>
    </xf>
    <xf numFmtId="0" fontId="78" fillId="71" borderId="0" applyNumberFormat="0" applyBorder="0" applyAlignment="0" applyProtection="0">
      <alignment vertical="center"/>
    </xf>
    <xf numFmtId="0" fontId="78" fillId="70" borderId="0" applyNumberFormat="0" applyBorder="0" applyAlignment="0" applyProtection="0">
      <alignment vertical="center"/>
    </xf>
    <xf numFmtId="0" fontId="78" fillId="71" borderId="0" applyNumberFormat="0" applyBorder="0" applyAlignment="0" applyProtection="0">
      <alignment vertical="center"/>
    </xf>
    <xf numFmtId="0" fontId="78" fillId="71" borderId="0" applyNumberFormat="0" applyBorder="0" applyAlignment="0" applyProtection="0">
      <alignment vertical="center"/>
    </xf>
    <xf numFmtId="0" fontId="78" fillId="71"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0" fillId="35" borderId="0" applyNumberFormat="0" applyBorder="0" applyAlignment="0" applyProtection="0"/>
    <xf numFmtId="0" fontId="81" fillId="66" borderId="0" applyNumberFormat="0" applyBorder="0" applyAlignment="0" applyProtection="0"/>
    <xf numFmtId="0" fontId="73" fillId="12"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73" fillId="66"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0" fillId="35" borderId="0" applyNumberFormat="0" applyBorder="0" applyAlignment="0" applyProtection="0"/>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0" fillId="35" borderId="0" applyNumberFormat="0" applyBorder="0" applyAlignment="0" applyProtection="0"/>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75" fillId="35" borderId="0" applyNumberFormat="0" applyBorder="0" applyAlignment="0" applyProtection="0"/>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73" fillId="66"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0" fillId="35" borderId="0" applyNumberFormat="0" applyBorder="0" applyAlignment="0" applyProtection="0"/>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75" fillId="72" borderId="0" applyNumberFormat="0" applyBorder="0" applyAlignment="0" applyProtection="0"/>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0" fillId="35" borderId="0" applyNumberFormat="0" applyBorder="0" applyAlignment="0" applyProtection="0"/>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75" fillId="35" borderId="0" applyNumberFormat="0" applyBorder="0" applyAlignment="0" applyProtection="0"/>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0" fillId="39" borderId="0" applyNumberFormat="0" applyBorder="0" applyAlignment="0" applyProtection="0"/>
    <xf numFmtId="0" fontId="81" fillId="68" borderId="0" applyNumberFormat="0" applyBorder="0" applyAlignment="0" applyProtection="0"/>
    <xf numFmtId="0" fontId="73" fillId="67"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73" fillId="68"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73" fillId="67"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73" fillId="68"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0" fillId="43" borderId="0" applyNumberFormat="0" applyBorder="0" applyAlignment="0" applyProtection="0"/>
    <xf numFmtId="0" fontId="81" fillId="69" borderId="0" applyNumberFormat="0" applyBorder="0" applyAlignment="0" applyProtection="0"/>
    <xf numFmtId="0" fontId="73" fillId="2"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73" fillId="69"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73" fillId="2"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73" fillId="69"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0" fillId="47" borderId="0" applyNumberFormat="0" applyBorder="0" applyAlignment="0" applyProtection="0"/>
    <xf numFmtId="0" fontId="81" fillId="62" borderId="0" applyNumberFormat="0" applyBorder="0" applyAlignment="0" applyProtection="0"/>
    <xf numFmtId="0" fontId="73" fillId="61"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73" fillId="62"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73" fillId="61"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73" fillId="62"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47"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0" fillId="51" borderId="0" applyNumberFormat="0" applyBorder="0" applyAlignment="0" applyProtection="0"/>
    <xf numFmtId="0" fontId="81" fillId="66" borderId="0" applyNumberFormat="0" applyBorder="0" applyAlignment="0" applyProtection="0"/>
    <xf numFmtId="0" fontId="73" fillId="12"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73" fillId="66"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73" fillId="12"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73" fillId="66"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1"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0" fillId="55" borderId="0" applyNumberFormat="0" applyBorder="0" applyAlignment="0" applyProtection="0"/>
    <xf numFmtId="0" fontId="81" fillId="71" borderId="0" applyNumberFormat="0" applyBorder="0" applyAlignment="0" applyProtection="0"/>
    <xf numFmtId="0" fontId="73" fillId="70"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73" fillId="71"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73" fillId="70"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73" fillId="71"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 fillId="55" borderId="0" applyNumberFormat="0" applyBorder="0" applyAlignment="0" applyProtection="0">
      <alignment vertical="center"/>
    </xf>
    <xf numFmtId="0" fontId="85" fillId="73" borderId="0" applyNumberFormat="0" applyBorder="0" applyAlignment="0" applyProtection="0">
      <alignment vertical="center"/>
    </xf>
    <xf numFmtId="0" fontId="86" fillId="74" borderId="0" applyNumberFormat="0" applyBorder="0" applyAlignment="0" applyProtection="0"/>
    <xf numFmtId="0" fontId="87" fillId="73" borderId="0" applyNumberFormat="0" applyBorder="0" applyAlignment="0" applyProtection="0">
      <alignment vertical="center"/>
    </xf>
    <xf numFmtId="0" fontId="86" fillId="74" borderId="0" applyNumberFormat="0" applyBorder="0" applyAlignment="0" applyProtection="0"/>
    <xf numFmtId="0" fontId="87" fillId="73" borderId="0" applyNumberFormat="0" applyBorder="0" applyAlignment="0" applyProtection="0">
      <alignment vertical="center"/>
    </xf>
    <xf numFmtId="0" fontId="86" fillId="74" borderId="0" applyNumberFormat="0" applyBorder="0" applyAlignment="0" applyProtection="0"/>
    <xf numFmtId="184" fontId="86" fillId="74" borderId="0" applyNumberFormat="0" applyBorder="0" applyAlignment="0" applyProtection="0"/>
    <xf numFmtId="0" fontId="88" fillId="36" borderId="0" applyNumberFormat="0" applyBorder="0" applyAlignment="0" applyProtection="0"/>
    <xf numFmtId="0" fontId="87" fillId="73" borderId="0" applyNumberFormat="0" applyBorder="0" applyAlignment="0" applyProtection="0">
      <alignment vertical="center"/>
    </xf>
    <xf numFmtId="0" fontId="86" fillId="74" borderId="0" applyNumberFormat="0" applyBorder="0" applyAlignment="0" applyProtection="0"/>
    <xf numFmtId="0" fontId="87" fillId="73" borderId="0" applyNumberFormat="0" applyBorder="0" applyAlignment="0" applyProtection="0">
      <alignment vertical="center"/>
    </xf>
    <xf numFmtId="0" fontId="86" fillId="74" borderId="0" applyNumberFormat="0" applyBorder="0" applyAlignment="0" applyProtection="0"/>
    <xf numFmtId="184" fontId="86" fillId="74" borderId="0" applyNumberFormat="0" applyBorder="0" applyAlignment="0" applyProtection="0"/>
    <xf numFmtId="0" fontId="85" fillId="74" borderId="0" applyNumberFormat="0" applyBorder="0" applyAlignment="0" applyProtection="0">
      <alignment vertical="center"/>
    </xf>
    <xf numFmtId="0" fontId="87" fillId="73" borderId="0" applyNumberFormat="0" applyBorder="0" applyAlignment="0" applyProtection="0">
      <alignment vertical="center"/>
    </xf>
    <xf numFmtId="0" fontId="86" fillId="74" borderId="0" applyNumberFormat="0" applyBorder="0" applyAlignment="0" applyProtection="0"/>
    <xf numFmtId="0" fontId="87" fillId="73" borderId="0" applyNumberFormat="0" applyBorder="0" applyAlignment="0" applyProtection="0">
      <alignment vertical="center"/>
    </xf>
    <xf numFmtId="0" fontId="86" fillId="74" borderId="0" applyNumberFormat="0" applyBorder="0" applyAlignment="0" applyProtection="0"/>
    <xf numFmtId="184" fontId="86" fillId="74" borderId="0" applyNumberFormat="0" applyBorder="0" applyAlignment="0" applyProtection="0"/>
    <xf numFmtId="0" fontId="89" fillId="74" borderId="0" applyNumberFormat="0" applyBorder="0" applyAlignment="0" applyProtection="0">
      <alignment vertical="center"/>
    </xf>
    <xf numFmtId="0" fontId="87" fillId="73" borderId="0" applyNumberFormat="0" applyBorder="0" applyAlignment="0" applyProtection="0">
      <alignment vertical="center"/>
    </xf>
    <xf numFmtId="0" fontId="86" fillId="74" borderId="0" applyNumberFormat="0" applyBorder="0" applyAlignment="0" applyProtection="0"/>
    <xf numFmtId="0" fontId="87" fillId="73" borderId="0" applyNumberFormat="0" applyBorder="0" applyAlignment="0" applyProtection="0">
      <alignment vertical="center"/>
    </xf>
    <xf numFmtId="0" fontId="86" fillId="74" borderId="0" applyNumberFormat="0" applyBorder="0" applyAlignment="0" applyProtection="0"/>
    <xf numFmtId="184" fontId="86" fillId="74" borderId="0" applyNumberFormat="0" applyBorder="0" applyAlignment="0" applyProtection="0"/>
    <xf numFmtId="0" fontId="85" fillId="74" borderId="0" applyNumberFormat="0" applyBorder="0" applyAlignment="0" applyProtection="0">
      <alignment vertical="center"/>
    </xf>
    <xf numFmtId="0" fontId="89" fillId="74" borderId="0" applyNumberFormat="0" applyBorder="0" applyAlignment="0" applyProtection="0">
      <alignment vertical="center"/>
    </xf>
    <xf numFmtId="0" fontId="85" fillId="67" borderId="0" applyNumberFormat="0" applyBorder="0" applyAlignment="0" applyProtection="0">
      <alignment vertical="center"/>
    </xf>
    <xf numFmtId="0" fontId="86" fillId="68" borderId="0" applyNumberFormat="0" applyBorder="0" applyAlignment="0" applyProtection="0"/>
    <xf numFmtId="0" fontId="87" fillId="67" borderId="0" applyNumberFormat="0" applyBorder="0" applyAlignment="0" applyProtection="0">
      <alignment vertical="center"/>
    </xf>
    <xf numFmtId="0" fontId="86" fillId="68" borderId="0" applyNumberFormat="0" applyBorder="0" applyAlignment="0" applyProtection="0"/>
    <xf numFmtId="0" fontId="87" fillId="67" borderId="0" applyNumberFormat="0" applyBorder="0" applyAlignment="0" applyProtection="0">
      <alignment vertical="center"/>
    </xf>
    <xf numFmtId="0" fontId="86" fillId="68" borderId="0" applyNumberFormat="0" applyBorder="0" applyAlignment="0" applyProtection="0"/>
    <xf numFmtId="184" fontId="86" fillId="68" borderId="0" applyNumberFormat="0" applyBorder="0" applyAlignment="0" applyProtection="0"/>
    <xf numFmtId="0" fontId="88" fillId="40" borderId="0" applyNumberFormat="0" applyBorder="0" applyAlignment="0" applyProtection="0"/>
    <xf numFmtId="0" fontId="87" fillId="67" borderId="0" applyNumberFormat="0" applyBorder="0" applyAlignment="0" applyProtection="0">
      <alignment vertical="center"/>
    </xf>
    <xf numFmtId="0" fontId="86" fillId="68" borderId="0" applyNumberFormat="0" applyBorder="0" applyAlignment="0" applyProtection="0"/>
    <xf numFmtId="0" fontId="87" fillId="67" borderId="0" applyNumberFormat="0" applyBorder="0" applyAlignment="0" applyProtection="0">
      <alignment vertical="center"/>
    </xf>
    <xf numFmtId="0" fontId="86" fillId="68" borderId="0" applyNumberFormat="0" applyBorder="0" applyAlignment="0" applyProtection="0"/>
    <xf numFmtId="184" fontId="86" fillId="68" borderId="0" applyNumberFormat="0" applyBorder="0" applyAlignment="0" applyProtection="0"/>
    <xf numFmtId="0" fontId="85" fillId="68" borderId="0" applyNumberFormat="0" applyBorder="0" applyAlignment="0" applyProtection="0">
      <alignment vertical="center"/>
    </xf>
    <xf numFmtId="0" fontId="87" fillId="67" borderId="0" applyNumberFormat="0" applyBorder="0" applyAlignment="0" applyProtection="0">
      <alignment vertical="center"/>
    </xf>
    <xf numFmtId="0" fontId="86" fillId="68" borderId="0" applyNumberFormat="0" applyBorder="0" applyAlignment="0" applyProtection="0"/>
    <xf numFmtId="0" fontId="87" fillId="67" borderId="0" applyNumberFormat="0" applyBorder="0" applyAlignment="0" applyProtection="0">
      <alignment vertical="center"/>
    </xf>
    <xf numFmtId="0" fontId="86" fillId="68" borderId="0" applyNumberFormat="0" applyBorder="0" applyAlignment="0" applyProtection="0"/>
    <xf numFmtId="184" fontId="86" fillId="68" borderId="0" applyNumberFormat="0" applyBorder="0" applyAlignment="0" applyProtection="0"/>
    <xf numFmtId="0" fontId="89" fillId="68" borderId="0" applyNumberFormat="0" applyBorder="0" applyAlignment="0" applyProtection="0">
      <alignment vertical="center"/>
    </xf>
    <xf numFmtId="0" fontId="87" fillId="67" borderId="0" applyNumberFormat="0" applyBorder="0" applyAlignment="0" applyProtection="0">
      <alignment vertical="center"/>
    </xf>
    <xf numFmtId="0" fontId="86" fillId="68" borderId="0" applyNumberFormat="0" applyBorder="0" applyAlignment="0" applyProtection="0"/>
    <xf numFmtId="0" fontId="87" fillId="67" borderId="0" applyNumberFormat="0" applyBorder="0" applyAlignment="0" applyProtection="0">
      <alignment vertical="center"/>
    </xf>
    <xf numFmtId="0" fontId="86" fillId="68" borderId="0" applyNumberFormat="0" applyBorder="0" applyAlignment="0" applyProtection="0"/>
    <xf numFmtId="184" fontId="86" fillId="68" borderId="0" applyNumberFormat="0" applyBorder="0" applyAlignment="0" applyProtection="0"/>
    <xf numFmtId="0" fontId="85" fillId="68" borderId="0" applyNumberFormat="0" applyBorder="0" applyAlignment="0" applyProtection="0">
      <alignment vertical="center"/>
    </xf>
    <xf numFmtId="0" fontId="89" fillId="68" borderId="0" applyNumberFormat="0" applyBorder="0" applyAlignment="0" applyProtection="0">
      <alignment vertical="center"/>
    </xf>
    <xf numFmtId="0" fontId="85" fillId="2" borderId="0" applyNumberFormat="0" applyBorder="0" applyAlignment="0" applyProtection="0">
      <alignment vertical="center"/>
    </xf>
    <xf numFmtId="0" fontId="86" fillId="69" borderId="0" applyNumberFormat="0" applyBorder="0" applyAlignment="0" applyProtection="0"/>
    <xf numFmtId="0" fontId="87" fillId="2" borderId="0" applyNumberFormat="0" applyBorder="0" applyAlignment="0" applyProtection="0">
      <alignment vertical="center"/>
    </xf>
    <xf numFmtId="0" fontId="86" fillId="69" borderId="0" applyNumberFormat="0" applyBorder="0" applyAlignment="0" applyProtection="0"/>
    <xf numFmtId="0" fontId="87" fillId="2" borderId="0" applyNumberFormat="0" applyBorder="0" applyAlignment="0" applyProtection="0">
      <alignment vertical="center"/>
    </xf>
    <xf numFmtId="0" fontId="86" fillId="69" borderId="0" applyNumberFormat="0" applyBorder="0" applyAlignment="0" applyProtection="0"/>
    <xf numFmtId="184" fontId="86" fillId="69" borderId="0" applyNumberFormat="0" applyBorder="0" applyAlignment="0" applyProtection="0"/>
    <xf numFmtId="0" fontId="88" fillId="44" borderId="0" applyNumberFormat="0" applyBorder="0" applyAlignment="0" applyProtection="0"/>
    <xf numFmtId="0" fontId="87" fillId="2" borderId="0" applyNumberFormat="0" applyBorder="0" applyAlignment="0" applyProtection="0">
      <alignment vertical="center"/>
    </xf>
    <xf numFmtId="0" fontId="86" fillId="69" borderId="0" applyNumberFormat="0" applyBorder="0" applyAlignment="0" applyProtection="0"/>
    <xf numFmtId="0" fontId="87" fillId="2" borderId="0" applyNumberFormat="0" applyBorder="0" applyAlignment="0" applyProtection="0">
      <alignment vertical="center"/>
    </xf>
    <xf numFmtId="0" fontId="86" fillId="69" borderId="0" applyNumberFormat="0" applyBorder="0" applyAlignment="0" applyProtection="0"/>
    <xf numFmtId="184" fontId="86" fillId="69" borderId="0" applyNumberFormat="0" applyBorder="0" applyAlignment="0" applyProtection="0"/>
    <xf numFmtId="0" fontId="85" fillId="69" borderId="0" applyNumberFormat="0" applyBorder="0" applyAlignment="0" applyProtection="0">
      <alignment vertical="center"/>
    </xf>
    <xf numFmtId="0" fontId="87" fillId="2" borderId="0" applyNumberFormat="0" applyBorder="0" applyAlignment="0" applyProtection="0">
      <alignment vertical="center"/>
    </xf>
    <xf numFmtId="0" fontId="86" fillId="69" borderId="0" applyNumberFormat="0" applyBorder="0" applyAlignment="0" applyProtection="0"/>
    <xf numFmtId="0" fontId="87" fillId="2" borderId="0" applyNumberFormat="0" applyBorder="0" applyAlignment="0" applyProtection="0">
      <alignment vertical="center"/>
    </xf>
    <xf numFmtId="0" fontId="86" fillId="69" borderId="0" applyNumberFormat="0" applyBorder="0" applyAlignment="0" applyProtection="0"/>
    <xf numFmtId="184" fontId="86" fillId="69" borderId="0" applyNumberFormat="0" applyBorder="0" applyAlignment="0" applyProtection="0"/>
    <xf numFmtId="0" fontId="89" fillId="69" borderId="0" applyNumberFormat="0" applyBorder="0" applyAlignment="0" applyProtection="0">
      <alignment vertical="center"/>
    </xf>
    <xf numFmtId="0" fontId="87" fillId="2" borderId="0" applyNumberFormat="0" applyBorder="0" applyAlignment="0" applyProtection="0">
      <alignment vertical="center"/>
    </xf>
    <xf numFmtId="0" fontId="86" fillId="69" borderId="0" applyNumberFormat="0" applyBorder="0" applyAlignment="0" applyProtection="0"/>
    <xf numFmtId="0" fontId="87" fillId="2" borderId="0" applyNumberFormat="0" applyBorder="0" applyAlignment="0" applyProtection="0">
      <alignment vertical="center"/>
    </xf>
    <xf numFmtId="0" fontId="86" fillId="69" borderId="0" applyNumberFormat="0" applyBorder="0" applyAlignment="0" applyProtection="0"/>
    <xf numFmtId="184" fontId="86" fillId="69" borderId="0" applyNumberFormat="0" applyBorder="0" applyAlignment="0" applyProtection="0"/>
    <xf numFmtId="0" fontId="85" fillId="69" borderId="0" applyNumberFormat="0" applyBorder="0" applyAlignment="0" applyProtection="0">
      <alignment vertical="center"/>
    </xf>
    <xf numFmtId="0" fontId="89" fillId="69" borderId="0" applyNumberFormat="0" applyBorder="0" applyAlignment="0" applyProtection="0">
      <alignment vertical="center"/>
    </xf>
    <xf numFmtId="0" fontId="85" fillId="75" borderId="0" applyNumberFormat="0" applyBorder="0" applyAlignment="0" applyProtection="0">
      <alignment vertical="center"/>
    </xf>
    <xf numFmtId="0" fontId="86" fillId="76" borderId="0" applyNumberFormat="0" applyBorder="0" applyAlignment="0" applyProtection="0"/>
    <xf numFmtId="0" fontId="87" fillId="75" borderId="0" applyNumberFormat="0" applyBorder="0" applyAlignment="0" applyProtection="0">
      <alignment vertical="center"/>
    </xf>
    <xf numFmtId="0" fontId="86" fillId="76" borderId="0" applyNumberFormat="0" applyBorder="0" applyAlignment="0" applyProtection="0"/>
    <xf numFmtId="0" fontId="87" fillId="75" borderId="0" applyNumberFormat="0" applyBorder="0" applyAlignment="0" applyProtection="0">
      <alignment vertical="center"/>
    </xf>
    <xf numFmtId="0" fontId="86" fillId="76" borderId="0" applyNumberFormat="0" applyBorder="0" applyAlignment="0" applyProtection="0"/>
    <xf numFmtId="184" fontId="86" fillId="76" borderId="0" applyNumberFormat="0" applyBorder="0" applyAlignment="0" applyProtection="0"/>
    <xf numFmtId="0" fontId="88" fillId="48" borderId="0" applyNumberFormat="0" applyBorder="0" applyAlignment="0" applyProtection="0"/>
    <xf numFmtId="0" fontId="87" fillId="75" borderId="0" applyNumberFormat="0" applyBorder="0" applyAlignment="0" applyProtection="0">
      <alignment vertical="center"/>
    </xf>
    <xf numFmtId="0" fontId="86" fillId="76" borderId="0" applyNumberFormat="0" applyBorder="0" applyAlignment="0" applyProtection="0"/>
    <xf numFmtId="0" fontId="87" fillId="75" borderId="0" applyNumberFormat="0" applyBorder="0" applyAlignment="0" applyProtection="0">
      <alignment vertical="center"/>
    </xf>
    <xf numFmtId="0" fontId="86" fillId="76" borderId="0" applyNumberFormat="0" applyBorder="0" applyAlignment="0" applyProtection="0"/>
    <xf numFmtId="184" fontId="86" fillId="76" borderId="0" applyNumberFormat="0" applyBorder="0" applyAlignment="0" applyProtection="0"/>
    <xf numFmtId="0" fontId="85" fillId="76" borderId="0" applyNumberFormat="0" applyBorder="0" applyAlignment="0" applyProtection="0">
      <alignment vertical="center"/>
    </xf>
    <xf numFmtId="0" fontId="87" fillId="75" borderId="0" applyNumberFormat="0" applyBorder="0" applyAlignment="0" applyProtection="0">
      <alignment vertical="center"/>
    </xf>
    <xf numFmtId="0" fontId="86" fillId="76" borderId="0" applyNumberFormat="0" applyBorder="0" applyAlignment="0" applyProtection="0"/>
    <xf numFmtId="0" fontId="87" fillId="75" borderId="0" applyNumberFormat="0" applyBorder="0" applyAlignment="0" applyProtection="0">
      <alignment vertical="center"/>
    </xf>
    <xf numFmtId="0" fontId="86" fillId="76" borderId="0" applyNumberFormat="0" applyBorder="0" applyAlignment="0" applyProtection="0"/>
    <xf numFmtId="184" fontId="86" fillId="76" borderId="0" applyNumberFormat="0" applyBorder="0" applyAlignment="0" applyProtection="0"/>
    <xf numFmtId="0" fontId="89" fillId="76" borderId="0" applyNumberFormat="0" applyBorder="0" applyAlignment="0" applyProtection="0">
      <alignment vertical="center"/>
    </xf>
    <xf numFmtId="0" fontId="87" fillId="75" borderId="0" applyNumberFormat="0" applyBorder="0" applyAlignment="0" applyProtection="0">
      <alignment vertical="center"/>
    </xf>
    <xf numFmtId="0" fontId="86" fillId="76" borderId="0" applyNumberFormat="0" applyBorder="0" applyAlignment="0" applyProtection="0"/>
    <xf numFmtId="0" fontId="87" fillId="75" borderId="0" applyNumberFormat="0" applyBorder="0" applyAlignment="0" applyProtection="0">
      <alignment vertical="center"/>
    </xf>
    <xf numFmtId="0" fontId="86" fillId="76" borderId="0" applyNumberFormat="0" applyBorder="0" applyAlignment="0" applyProtection="0"/>
    <xf numFmtId="184" fontId="86" fillId="76" borderId="0" applyNumberFormat="0" applyBorder="0" applyAlignment="0" applyProtection="0"/>
    <xf numFmtId="0" fontId="85" fillId="76" borderId="0" applyNumberFormat="0" applyBorder="0" applyAlignment="0" applyProtection="0">
      <alignment vertical="center"/>
    </xf>
    <xf numFmtId="0" fontId="89" fillId="76" borderId="0" applyNumberFormat="0" applyBorder="0" applyAlignment="0" applyProtection="0">
      <alignment vertical="center"/>
    </xf>
    <xf numFmtId="0" fontId="85" fillId="77" borderId="0" applyNumberFormat="0" applyBorder="0" applyAlignment="0" applyProtection="0">
      <alignment vertical="center"/>
    </xf>
    <xf numFmtId="0" fontId="86" fillId="78" borderId="0" applyNumberFormat="0" applyBorder="0" applyAlignment="0" applyProtection="0"/>
    <xf numFmtId="0" fontId="87" fillId="77" borderId="0" applyNumberFormat="0" applyBorder="0" applyAlignment="0" applyProtection="0">
      <alignment vertical="center"/>
    </xf>
    <xf numFmtId="0" fontId="86" fillId="78" borderId="0" applyNumberFormat="0" applyBorder="0" applyAlignment="0" applyProtection="0"/>
    <xf numFmtId="0" fontId="87" fillId="77" borderId="0" applyNumberFormat="0" applyBorder="0" applyAlignment="0" applyProtection="0">
      <alignment vertical="center"/>
    </xf>
    <xf numFmtId="0" fontId="86" fillId="78" borderId="0" applyNumberFormat="0" applyBorder="0" applyAlignment="0" applyProtection="0"/>
    <xf numFmtId="184" fontId="86" fillId="78" borderId="0" applyNumberFormat="0" applyBorder="0" applyAlignment="0" applyProtection="0"/>
    <xf numFmtId="0" fontId="88" fillId="52" borderId="0" applyNumberFormat="0" applyBorder="0" applyAlignment="0" applyProtection="0"/>
    <xf numFmtId="0" fontId="87" fillId="77" borderId="0" applyNumberFormat="0" applyBorder="0" applyAlignment="0" applyProtection="0">
      <alignment vertical="center"/>
    </xf>
    <xf numFmtId="0" fontId="86" fillId="78" borderId="0" applyNumberFormat="0" applyBorder="0" applyAlignment="0" applyProtection="0"/>
    <xf numFmtId="0" fontId="87" fillId="77" borderId="0" applyNumberFormat="0" applyBorder="0" applyAlignment="0" applyProtection="0">
      <alignment vertical="center"/>
    </xf>
    <xf numFmtId="0" fontId="86" fillId="78" borderId="0" applyNumberFormat="0" applyBorder="0" applyAlignment="0" applyProtection="0"/>
    <xf numFmtId="184" fontId="86" fillId="78" borderId="0" applyNumberFormat="0" applyBorder="0" applyAlignment="0" applyProtection="0"/>
    <xf numFmtId="0" fontId="85" fillId="78" borderId="0" applyNumberFormat="0" applyBorder="0" applyAlignment="0" applyProtection="0">
      <alignment vertical="center"/>
    </xf>
    <xf numFmtId="0" fontId="87" fillId="77" borderId="0" applyNumberFormat="0" applyBorder="0" applyAlignment="0" applyProtection="0">
      <alignment vertical="center"/>
    </xf>
    <xf numFmtId="0" fontId="86" fillId="78" borderId="0" applyNumberFormat="0" applyBorder="0" applyAlignment="0" applyProtection="0"/>
    <xf numFmtId="0" fontId="87" fillId="77" borderId="0" applyNumberFormat="0" applyBorder="0" applyAlignment="0" applyProtection="0">
      <alignment vertical="center"/>
    </xf>
    <xf numFmtId="0" fontId="86" fillId="78" borderId="0" applyNumberFormat="0" applyBorder="0" applyAlignment="0" applyProtection="0"/>
    <xf numFmtId="184" fontId="86" fillId="78" borderId="0" applyNumberFormat="0" applyBorder="0" applyAlignment="0" applyProtection="0"/>
    <xf numFmtId="0" fontId="89" fillId="78" borderId="0" applyNumberFormat="0" applyBorder="0" applyAlignment="0" applyProtection="0">
      <alignment vertical="center"/>
    </xf>
    <xf numFmtId="0" fontId="87" fillId="77" borderId="0" applyNumberFormat="0" applyBorder="0" applyAlignment="0" applyProtection="0">
      <alignment vertical="center"/>
    </xf>
    <xf numFmtId="0" fontId="86" fillId="78" borderId="0" applyNumberFormat="0" applyBorder="0" applyAlignment="0" applyProtection="0"/>
    <xf numFmtId="0" fontId="87" fillId="77" borderId="0" applyNumberFormat="0" applyBorder="0" applyAlignment="0" applyProtection="0">
      <alignment vertical="center"/>
    </xf>
    <xf numFmtId="0" fontId="86" fillId="78" borderId="0" applyNumberFormat="0" applyBorder="0" applyAlignment="0" applyProtection="0"/>
    <xf numFmtId="184" fontId="86" fillId="78" borderId="0" applyNumberFormat="0" applyBorder="0" applyAlignment="0" applyProtection="0"/>
    <xf numFmtId="0" fontId="85" fillId="78" borderId="0" applyNumberFormat="0" applyBorder="0" applyAlignment="0" applyProtection="0">
      <alignment vertical="center"/>
    </xf>
    <xf numFmtId="0" fontId="89" fillId="78" borderId="0" applyNumberFormat="0" applyBorder="0" applyAlignment="0" applyProtection="0">
      <alignment vertical="center"/>
    </xf>
    <xf numFmtId="0" fontId="85" fillId="79" borderId="0" applyNumberFormat="0" applyBorder="0" applyAlignment="0" applyProtection="0">
      <alignment vertical="center"/>
    </xf>
    <xf numFmtId="0" fontId="86" fillId="80" borderId="0" applyNumberFormat="0" applyBorder="0" applyAlignment="0" applyProtection="0"/>
    <xf numFmtId="0" fontId="87" fillId="79" borderId="0" applyNumberFormat="0" applyBorder="0" applyAlignment="0" applyProtection="0">
      <alignment vertical="center"/>
    </xf>
    <xf numFmtId="0" fontId="86" fillId="80" borderId="0" applyNumberFormat="0" applyBorder="0" applyAlignment="0" applyProtection="0"/>
    <xf numFmtId="0" fontId="87" fillId="79" borderId="0" applyNumberFormat="0" applyBorder="0" applyAlignment="0" applyProtection="0">
      <alignment vertical="center"/>
    </xf>
    <xf numFmtId="0" fontId="86" fillId="80" borderId="0" applyNumberFormat="0" applyBorder="0" applyAlignment="0" applyProtection="0"/>
    <xf numFmtId="184" fontId="86" fillId="80" borderId="0" applyNumberFormat="0" applyBorder="0" applyAlignment="0" applyProtection="0"/>
    <xf numFmtId="0" fontId="88" fillId="56" borderId="0" applyNumberFormat="0" applyBorder="0" applyAlignment="0" applyProtection="0"/>
    <xf numFmtId="0" fontId="87" fillId="79" borderId="0" applyNumberFormat="0" applyBorder="0" applyAlignment="0" applyProtection="0">
      <alignment vertical="center"/>
    </xf>
    <xf numFmtId="0" fontId="86" fillId="80" borderId="0" applyNumberFormat="0" applyBorder="0" applyAlignment="0" applyProtection="0"/>
    <xf numFmtId="0" fontId="87" fillId="79" borderId="0" applyNumberFormat="0" applyBorder="0" applyAlignment="0" applyProtection="0">
      <alignment vertical="center"/>
    </xf>
    <xf numFmtId="0" fontId="86" fillId="80" borderId="0" applyNumberFormat="0" applyBorder="0" applyAlignment="0" applyProtection="0"/>
    <xf numFmtId="184" fontId="86" fillId="80" borderId="0" applyNumberFormat="0" applyBorder="0" applyAlignment="0" applyProtection="0"/>
    <xf numFmtId="0" fontId="85" fillId="80" borderId="0" applyNumberFormat="0" applyBorder="0" applyAlignment="0" applyProtection="0">
      <alignment vertical="center"/>
    </xf>
    <xf numFmtId="0" fontId="87" fillId="79" borderId="0" applyNumberFormat="0" applyBorder="0" applyAlignment="0" applyProtection="0">
      <alignment vertical="center"/>
    </xf>
    <xf numFmtId="0" fontId="86" fillId="80" borderId="0" applyNumberFormat="0" applyBorder="0" applyAlignment="0" applyProtection="0"/>
    <xf numFmtId="0" fontId="87" fillId="79" borderId="0" applyNumberFormat="0" applyBorder="0" applyAlignment="0" applyProtection="0">
      <alignment vertical="center"/>
    </xf>
    <xf numFmtId="0" fontId="86" fillId="80" borderId="0" applyNumberFormat="0" applyBorder="0" applyAlignment="0" applyProtection="0"/>
    <xf numFmtId="184" fontId="86" fillId="80" borderId="0" applyNumberFormat="0" applyBorder="0" applyAlignment="0" applyProtection="0"/>
    <xf numFmtId="0" fontId="89" fillId="80" borderId="0" applyNumberFormat="0" applyBorder="0" applyAlignment="0" applyProtection="0">
      <alignment vertical="center"/>
    </xf>
    <xf numFmtId="0" fontId="87" fillId="79" borderId="0" applyNumberFormat="0" applyBorder="0" applyAlignment="0" applyProtection="0">
      <alignment vertical="center"/>
    </xf>
    <xf numFmtId="0" fontId="86" fillId="80" borderId="0" applyNumberFormat="0" applyBorder="0" applyAlignment="0" applyProtection="0"/>
    <xf numFmtId="0" fontId="87" fillId="79" borderId="0" applyNumberFormat="0" applyBorder="0" applyAlignment="0" applyProtection="0">
      <alignment vertical="center"/>
    </xf>
    <xf numFmtId="0" fontId="86" fillId="80" borderId="0" applyNumberFormat="0" applyBorder="0" applyAlignment="0" applyProtection="0"/>
    <xf numFmtId="184" fontId="86" fillId="80" borderId="0" applyNumberFormat="0" applyBorder="0" applyAlignment="0" applyProtection="0"/>
    <xf numFmtId="0" fontId="85" fillId="80" borderId="0" applyNumberFormat="0" applyBorder="0" applyAlignment="0" applyProtection="0">
      <alignment vertical="center"/>
    </xf>
    <xf numFmtId="0" fontId="89" fillId="80" borderId="0" applyNumberFormat="0" applyBorder="0" applyAlignment="0" applyProtection="0">
      <alignment vertical="center"/>
    </xf>
    <xf numFmtId="0" fontId="90" fillId="74" borderId="0" applyNumberFormat="0" applyBorder="0" applyAlignment="0" applyProtection="0">
      <alignment vertical="center"/>
    </xf>
    <xf numFmtId="0" fontId="90" fillId="73" borderId="0" applyNumberFormat="0" applyBorder="0" applyAlignment="0" applyProtection="0">
      <alignment vertical="center"/>
    </xf>
    <xf numFmtId="0" fontId="90" fillId="68" borderId="0" applyNumberFormat="0" applyBorder="0" applyAlignment="0" applyProtection="0">
      <alignment vertical="center"/>
    </xf>
    <xf numFmtId="0" fontId="90" fillId="67" borderId="0" applyNumberFormat="0" applyBorder="0" applyAlignment="0" applyProtection="0">
      <alignment vertical="center"/>
    </xf>
    <xf numFmtId="0" fontId="90" fillId="69" borderId="0" applyNumberFormat="0" applyBorder="0" applyAlignment="0" applyProtection="0">
      <alignment vertical="center"/>
    </xf>
    <xf numFmtId="0" fontId="90" fillId="2" borderId="0" applyNumberFormat="0" applyBorder="0" applyAlignment="0" applyProtection="0">
      <alignment vertical="center"/>
    </xf>
    <xf numFmtId="0" fontId="90" fillId="76" borderId="0" applyNumberFormat="0" applyBorder="0" applyAlignment="0" applyProtection="0">
      <alignment vertical="center"/>
    </xf>
    <xf numFmtId="0" fontId="90" fillId="75" borderId="0" applyNumberFormat="0" applyBorder="0" applyAlignment="0" applyProtection="0">
      <alignment vertical="center"/>
    </xf>
    <xf numFmtId="0" fontId="90" fillId="78" borderId="0" applyNumberFormat="0" applyBorder="0" applyAlignment="0" applyProtection="0">
      <alignment vertical="center"/>
    </xf>
    <xf numFmtId="0" fontId="90" fillId="77" borderId="0" applyNumberFormat="0" applyBorder="0" applyAlignment="0" applyProtection="0">
      <alignment vertical="center"/>
    </xf>
    <xf numFmtId="0" fontId="90" fillId="80" borderId="0" applyNumberFormat="0" applyBorder="0" applyAlignment="0" applyProtection="0">
      <alignment vertical="center"/>
    </xf>
    <xf numFmtId="0" fontId="90" fillId="79" borderId="0" applyNumberFormat="0" applyBorder="0" applyAlignment="0" applyProtection="0">
      <alignment vertical="center"/>
    </xf>
    <xf numFmtId="0" fontId="91" fillId="73" borderId="0" applyNumberFormat="0" applyBorder="0" applyAlignment="0" applyProtection="0">
      <alignment vertical="center"/>
    </xf>
    <xf numFmtId="0" fontId="92" fillId="74" borderId="0" applyNumberFormat="0" applyBorder="0" applyAlignment="0" applyProtection="0">
      <alignment vertical="center"/>
    </xf>
    <xf numFmtId="0" fontId="91" fillId="74" borderId="0" applyNumberFormat="0" applyBorder="0" applyAlignment="0" applyProtection="0">
      <alignment vertical="center"/>
    </xf>
    <xf numFmtId="0" fontId="91" fillId="74" borderId="0" applyNumberFormat="0" applyBorder="0" applyAlignment="0" applyProtection="0">
      <alignment vertical="center"/>
    </xf>
    <xf numFmtId="0" fontId="91" fillId="73" borderId="0" applyNumberFormat="0" applyBorder="0" applyAlignment="0" applyProtection="0">
      <alignment vertical="center"/>
    </xf>
    <xf numFmtId="0" fontId="91" fillId="74" borderId="0" applyNumberFormat="0" applyBorder="0" applyAlignment="0" applyProtection="0">
      <alignment vertical="center"/>
    </xf>
    <xf numFmtId="0" fontId="91" fillId="74" borderId="0" applyNumberFormat="0" applyBorder="0" applyAlignment="0" applyProtection="0">
      <alignment vertical="center"/>
    </xf>
    <xf numFmtId="0" fontId="91" fillId="74" borderId="0" applyNumberFormat="0" applyBorder="0" applyAlignment="0" applyProtection="0">
      <alignment vertical="center"/>
    </xf>
    <xf numFmtId="0" fontId="91" fillId="67" borderId="0" applyNumberFormat="0" applyBorder="0" applyAlignment="0" applyProtection="0">
      <alignment vertical="center"/>
    </xf>
    <xf numFmtId="0" fontId="92" fillId="68" borderId="0" applyNumberFormat="0" applyBorder="0" applyAlignment="0" applyProtection="0">
      <alignment vertical="center"/>
    </xf>
    <xf numFmtId="0" fontId="91" fillId="68" borderId="0" applyNumberFormat="0" applyBorder="0" applyAlignment="0" applyProtection="0">
      <alignment vertical="center"/>
    </xf>
    <xf numFmtId="0" fontId="91" fillId="68" borderId="0" applyNumberFormat="0" applyBorder="0" applyAlignment="0" applyProtection="0">
      <alignment vertical="center"/>
    </xf>
    <xf numFmtId="0" fontId="91" fillId="67" borderId="0" applyNumberFormat="0" applyBorder="0" applyAlignment="0" applyProtection="0">
      <alignment vertical="center"/>
    </xf>
    <xf numFmtId="0" fontId="91" fillId="68" borderId="0" applyNumberFormat="0" applyBorder="0" applyAlignment="0" applyProtection="0">
      <alignment vertical="center"/>
    </xf>
    <xf numFmtId="0" fontId="91" fillId="68" borderId="0" applyNumberFormat="0" applyBorder="0" applyAlignment="0" applyProtection="0">
      <alignment vertical="center"/>
    </xf>
    <xf numFmtId="0" fontId="91" fillId="68" borderId="0" applyNumberFormat="0" applyBorder="0" applyAlignment="0" applyProtection="0">
      <alignment vertical="center"/>
    </xf>
    <xf numFmtId="0" fontId="91" fillId="2" borderId="0" applyNumberFormat="0" applyBorder="0" applyAlignment="0" applyProtection="0">
      <alignment vertical="center"/>
    </xf>
    <xf numFmtId="0" fontId="92" fillId="69" borderId="0" applyNumberFormat="0" applyBorder="0" applyAlignment="0" applyProtection="0">
      <alignment vertical="center"/>
    </xf>
    <xf numFmtId="0" fontId="91" fillId="69" borderId="0" applyNumberFormat="0" applyBorder="0" applyAlignment="0" applyProtection="0">
      <alignment vertical="center"/>
    </xf>
    <xf numFmtId="0" fontId="91" fillId="69" borderId="0" applyNumberFormat="0" applyBorder="0" applyAlignment="0" applyProtection="0">
      <alignment vertical="center"/>
    </xf>
    <xf numFmtId="0" fontId="91" fillId="2" borderId="0" applyNumberFormat="0" applyBorder="0" applyAlignment="0" applyProtection="0">
      <alignment vertical="center"/>
    </xf>
    <xf numFmtId="0" fontId="91" fillId="69" borderId="0" applyNumberFormat="0" applyBorder="0" applyAlignment="0" applyProtection="0">
      <alignment vertical="center"/>
    </xf>
    <xf numFmtId="0" fontId="91" fillId="69" borderId="0" applyNumberFormat="0" applyBorder="0" applyAlignment="0" applyProtection="0">
      <alignment vertical="center"/>
    </xf>
    <xf numFmtId="0" fontId="91" fillId="69" borderId="0" applyNumberFormat="0" applyBorder="0" applyAlignment="0" applyProtection="0">
      <alignment vertical="center"/>
    </xf>
    <xf numFmtId="0" fontId="91" fillId="75" borderId="0" applyNumberFormat="0" applyBorder="0" applyAlignment="0" applyProtection="0">
      <alignment vertical="center"/>
    </xf>
    <xf numFmtId="0" fontId="92" fillId="76" borderId="0" applyNumberFormat="0" applyBorder="0" applyAlignment="0" applyProtection="0">
      <alignment vertical="center"/>
    </xf>
    <xf numFmtId="0" fontId="91" fillId="76" borderId="0" applyNumberFormat="0" applyBorder="0" applyAlignment="0" applyProtection="0">
      <alignment vertical="center"/>
    </xf>
    <xf numFmtId="0" fontId="91" fillId="76" borderId="0" applyNumberFormat="0" applyBorder="0" applyAlignment="0" applyProtection="0">
      <alignment vertical="center"/>
    </xf>
    <xf numFmtId="0" fontId="91" fillId="75" borderId="0" applyNumberFormat="0" applyBorder="0" applyAlignment="0" applyProtection="0">
      <alignment vertical="center"/>
    </xf>
    <xf numFmtId="0" fontId="91" fillId="76" borderId="0" applyNumberFormat="0" applyBorder="0" applyAlignment="0" applyProtection="0">
      <alignment vertical="center"/>
    </xf>
    <xf numFmtId="0" fontId="91" fillId="76" borderId="0" applyNumberFormat="0" applyBorder="0" applyAlignment="0" applyProtection="0">
      <alignment vertical="center"/>
    </xf>
    <xf numFmtId="0" fontId="91" fillId="76" borderId="0" applyNumberFormat="0" applyBorder="0" applyAlignment="0" applyProtection="0">
      <alignment vertical="center"/>
    </xf>
    <xf numFmtId="0" fontId="91" fillId="77" borderId="0" applyNumberFormat="0" applyBorder="0" applyAlignment="0" applyProtection="0">
      <alignment vertical="center"/>
    </xf>
    <xf numFmtId="0" fontId="92" fillId="78" borderId="0" applyNumberFormat="0" applyBorder="0" applyAlignment="0" applyProtection="0">
      <alignment vertical="center"/>
    </xf>
    <xf numFmtId="0" fontId="91" fillId="78" borderId="0" applyNumberFormat="0" applyBorder="0" applyAlignment="0" applyProtection="0">
      <alignment vertical="center"/>
    </xf>
    <xf numFmtId="0" fontId="91" fillId="78" borderId="0" applyNumberFormat="0" applyBorder="0" applyAlignment="0" applyProtection="0">
      <alignment vertical="center"/>
    </xf>
    <xf numFmtId="0" fontId="91" fillId="77" borderId="0" applyNumberFormat="0" applyBorder="0" applyAlignment="0" applyProtection="0">
      <alignment vertical="center"/>
    </xf>
    <xf numFmtId="0" fontId="91" fillId="78" borderId="0" applyNumberFormat="0" applyBorder="0" applyAlignment="0" applyProtection="0">
      <alignment vertical="center"/>
    </xf>
    <xf numFmtId="0" fontId="91" fillId="78" borderId="0" applyNumberFormat="0" applyBorder="0" applyAlignment="0" applyProtection="0">
      <alignment vertical="center"/>
    </xf>
    <xf numFmtId="0" fontId="91" fillId="78" borderId="0" applyNumberFormat="0" applyBorder="0" applyAlignment="0" applyProtection="0">
      <alignment vertical="center"/>
    </xf>
    <xf numFmtId="0" fontId="91" fillId="79" borderId="0" applyNumberFormat="0" applyBorder="0" applyAlignment="0" applyProtection="0">
      <alignment vertical="center"/>
    </xf>
    <xf numFmtId="0" fontId="92" fillId="80" borderId="0" applyNumberFormat="0" applyBorder="0" applyAlignment="0" applyProtection="0">
      <alignment vertical="center"/>
    </xf>
    <xf numFmtId="0" fontId="91" fillId="80" borderId="0" applyNumberFormat="0" applyBorder="0" applyAlignment="0" applyProtection="0">
      <alignment vertical="center"/>
    </xf>
    <xf numFmtId="0" fontId="91" fillId="80" borderId="0" applyNumberFormat="0" applyBorder="0" applyAlignment="0" applyProtection="0">
      <alignment vertical="center"/>
    </xf>
    <xf numFmtId="0" fontId="91" fillId="79" borderId="0" applyNumberFormat="0" applyBorder="0" applyAlignment="0" applyProtection="0">
      <alignment vertical="center"/>
    </xf>
    <xf numFmtId="0" fontId="91" fillId="80" borderId="0" applyNumberFormat="0" applyBorder="0" applyAlignment="0" applyProtection="0">
      <alignment vertical="center"/>
    </xf>
    <xf numFmtId="0" fontId="91" fillId="80" borderId="0" applyNumberFormat="0" applyBorder="0" applyAlignment="0" applyProtection="0">
      <alignment vertical="center"/>
    </xf>
    <xf numFmtId="0" fontId="91" fillId="80" borderId="0" applyNumberFormat="0" applyBorder="0" applyAlignment="0" applyProtection="0">
      <alignment vertical="center"/>
    </xf>
    <xf numFmtId="0" fontId="85" fillId="73" borderId="0" applyNumberFormat="0" applyBorder="0" applyAlignment="0" applyProtection="0">
      <alignment vertical="center"/>
    </xf>
    <xf numFmtId="0" fontId="85" fillId="74" borderId="0" applyNumberFormat="0" applyBorder="0" applyAlignment="0" applyProtection="0">
      <alignment vertical="center"/>
    </xf>
    <xf numFmtId="0" fontId="93" fillId="36" borderId="0" applyNumberFormat="0" applyBorder="0" applyAlignment="0" applyProtection="0"/>
    <xf numFmtId="0" fontId="93" fillId="36" borderId="0" applyNumberFormat="0" applyBorder="0" applyAlignment="0" applyProtection="0"/>
    <xf numFmtId="0" fontId="88" fillId="36" borderId="0" applyNumberFormat="0" applyBorder="0" applyAlignment="0" applyProtection="0"/>
    <xf numFmtId="0" fontId="85" fillId="74" borderId="0" applyNumberFormat="0" applyBorder="0" applyAlignment="0" applyProtection="0">
      <alignment vertical="center"/>
    </xf>
    <xf numFmtId="0" fontId="89" fillId="73" borderId="0" applyNumberFormat="0" applyBorder="0" applyAlignment="0" applyProtection="0">
      <alignment vertical="center"/>
    </xf>
    <xf numFmtId="0" fontId="85" fillId="67" borderId="0" applyNumberFormat="0" applyBorder="0" applyAlignment="0" applyProtection="0">
      <alignment vertical="center"/>
    </xf>
    <xf numFmtId="0" fontId="85" fillId="68" borderId="0" applyNumberFormat="0" applyBorder="0" applyAlignment="0" applyProtection="0">
      <alignment vertical="center"/>
    </xf>
    <xf numFmtId="0" fontId="85" fillId="67" borderId="0" applyNumberFormat="0" applyBorder="0" applyAlignment="0" applyProtection="0">
      <alignment vertical="center"/>
    </xf>
    <xf numFmtId="0" fontId="85" fillId="68" borderId="0" applyNumberFormat="0" applyBorder="0" applyAlignment="0" applyProtection="0">
      <alignment vertical="center"/>
    </xf>
    <xf numFmtId="0" fontId="89" fillId="67" borderId="0" applyNumberFormat="0" applyBorder="0" applyAlignment="0" applyProtection="0">
      <alignment vertical="center"/>
    </xf>
    <xf numFmtId="0" fontId="85" fillId="2" borderId="0" applyNumberFormat="0" applyBorder="0" applyAlignment="0" applyProtection="0">
      <alignment vertical="center"/>
    </xf>
    <xf numFmtId="0" fontId="85" fillId="69" borderId="0" applyNumberFormat="0" applyBorder="0" applyAlignment="0" applyProtection="0">
      <alignment vertical="center"/>
    </xf>
    <xf numFmtId="0" fontId="85" fillId="2" borderId="0" applyNumberFormat="0" applyBorder="0" applyAlignment="0" applyProtection="0">
      <alignment vertical="center"/>
    </xf>
    <xf numFmtId="0" fontId="85" fillId="69" borderId="0" applyNumberFormat="0" applyBorder="0" applyAlignment="0" applyProtection="0">
      <alignment vertical="center"/>
    </xf>
    <xf numFmtId="0" fontId="89" fillId="2" borderId="0" applyNumberFormat="0" applyBorder="0" applyAlignment="0" applyProtection="0">
      <alignment vertical="center"/>
    </xf>
    <xf numFmtId="0" fontId="85" fillId="75" borderId="0" applyNumberFormat="0" applyBorder="0" applyAlignment="0" applyProtection="0">
      <alignment vertical="center"/>
    </xf>
    <xf numFmtId="0" fontId="85" fillId="76" borderId="0" applyNumberFormat="0" applyBorder="0" applyAlignment="0" applyProtection="0">
      <alignment vertical="center"/>
    </xf>
    <xf numFmtId="0" fontId="85" fillId="75" borderId="0" applyNumberFormat="0" applyBorder="0" applyAlignment="0" applyProtection="0">
      <alignment vertical="center"/>
    </xf>
    <xf numFmtId="0" fontId="85" fillId="76" borderId="0" applyNumberFormat="0" applyBorder="0" applyAlignment="0" applyProtection="0">
      <alignment vertical="center"/>
    </xf>
    <xf numFmtId="0" fontId="89" fillId="75" borderId="0" applyNumberFormat="0" applyBorder="0" applyAlignment="0" applyProtection="0">
      <alignment vertical="center"/>
    </xf>
    <xf numFmtId="0" fontId="85" fillId="77" borderId="0" applyNumberFormat="0" applyBorder="0" applyAlignment="0" applyProtection="0">
      <alignment vertical="center"/>
    </xf>
    <xf numFmtId="0" fontId="85" fillId="78" borderId="0" applyNumberFormat="0" applyBorder="0" applyAlignment="0" applyProtection="0">
      <alignment vertical="center"/>
    </xf>
    <xf numFmtId="0" fontId="85" fillId="77" borderId="0" applyNumberFormat="0" applyBorder="0" applyAlignment="0" applyProtection="0">
      <alignment vertical="center"/>
    </xf>
    <xf numFmtId="0" fontId="85" fillId="78" borderId="0" applyNumberFormat="0" applyBorder="0" applyAlignment="0" applyProtection="0">
      <alignment vertical="center"/>
    </xf>
    <xf numFmtId="0" fontId="89" fillId="77" borderId="0" applyNumberFormat="0" applyBorder="0" applyAlignment="0" applyProtection="0">
      <alignment vertical="center"/>
    </xf>
    <xf numFmtId="0" fontId="85" fillId="79" borderId="0" applyNumberFormat="0" applyBorder="0" applyAlignment="0" applyProtection="0">
      <alignment vertical="center"/>
    </xf>
    <xf numFmtId="0" fontId="85" fillId="80" borderId="0" applyNumberFormat="0" applyBorder="0" applyAlignment="0" applyProtection="0">
      <alignment vertical="center"/>
    </xf>
    <xf numFmtId="0" fontId="85" fillId="79" borderId="0" applyNumberFormat="0" applyBorder="0" applyAlignment="0" applyProtection="0">
      <alignment vertical="center"/>
    </xf>
    <xf numFmtId="0" fontId="85" fillId="80" borderId="0" applyNumberFormat="0" applyBorder="0" applyAlignment="0" applyProtection="0">
      <alignment vertical="center"/>
    </xf>
    <xf numFmtId="0" fontId="89" fillId="79" borderId="0" applyNumberFormat="0" applyBorder="0" applyAlignment="0" applyProtection="0">
      <alignment vertical="center"/>
    </xf>
    <xf numFmtId="185" fontId="94" fillId="0" borderId="0" applyFont="0" applyFill="0" applyBorder="0" applyAlignment="0" applyProtection="0"/>
    <xf numFmtId="180" fontId="94" fillId="0" borderId="0" applyFont="0" applyFill="0" applyBorder="0" applyAlignment="0" applyProtection="0"/>
    <xf numFmtId="0" fontId="85" fillId="81" borderId="0" applyNumberFormat="0" applyBorder="0" applyAlignment="0" applyProtection="0">
      <alignment vertical="center"/>
    </xf>
    <xf numFmtId="0" fontId="86" fillId="82" borderId="0" applyNumberFormat="0" applyBorder="0" applyAlignment="0" applyProtection="0"/>
    <xf numFmtId="0" fontId="87" fillId="81" borderId="0" applyNumberFormat="0" applyBorder="0" applyAlignment="0" applyProtection="0">
      <alignment vertical="center"/>
    </xf>
    <xf numFmtId="0" fontId="86" fillId="82" borderId="0" applyNumberFormat="0" applyBorder="0" applyAlignment="0" applyProtection="0"/>
    <xf numFmtId="0" fontId="87" fillId="81" borderId="0" applyNumberFormat="0" applyBorder="0" applyAlignment="0" applyProtection="0">
      <alignment vertical="center"/>
    </xf>
    <xf numFmtId="0" fontId="86" fillId="82" borderId="0" applyNumberFormat="0" applyBorder="0" applyAlignment="0" applyProtection="0"/>
    <xf numFmtId="184" fontId="86" fillId="82" borderId="0" applyNumberFormat="0" applyBorder="0" applyAlignment="0" applyProtection="0"/>
    <xf numFmtId="0" fontId="88" fillId="33" borderId="0" applyNumberFormat="0" applyBorder="0" applyAlignment="0" applyProtection="0"/>
    <xf numFmtId="0" fontId="87" fillId="81" borderId="0" applyNumberFormat="0" applyBorder="0" applyAlignment="0" applyProtection="0">
      <alignment vertical="center"/>
    </xf>
    <xf numFmtId="0" fontId="86" fillId="82" borderId="0" applyNumberFormat="0" applyBorder="0" applyAlignment="0" applyProtection="0"/>
    <xf numFmtId="0" fontId="87" fillId="81" borderId="0" applyNumberFormat="0" applyBorder="0" applyAlignment="0" applyProtection="0">
      <alignment vertical="center"/>
    </xf>
    <xf numFmtId="0" fontId="86" fillId="82" borderId="0" applyNumberFormat="0" applyBorder="0" applyAlignment="0" applyProtection="0"/>
    <xf numFmtId="184" fontId="86" fillId="82" borderId="0" applyNumberFormat="0" applyBorder="0" applyAlignment="0" applyProtection="0"/>
    <xf numFmtId="0" fontId="85" fillId="82" borderId="0" applyNumberFormat="0" applyBorder="0" applyAlignment="0" applyProtection="0">
      <alignment vertical="center"/>
    </xf>
    <xf numFmtId="0" fontId="87" fillId="81" borderId="0" applyNumberFormat="0" applyBorder="0" applyAlignment="0" applyProtection="0">
      <alignment vertical="center"/>
    </xf>
    <xf numFmtId="0" fontId="86" fillId="82" borderId="0" applyNumberFormat="0" applyBorder="0" applyAlignment="0" applyProtection="0"/>
    <xf numFmtId="0" fontId="87" fillId="81" borderId="0" applyNumberFormat="0" applyBorder="0" applyAlignment="0" applyProtection="0">
      <alignment vertical="center"/>
    </xf>
    <xf numFmtId="0" fontId="86" fillId="82" borderId="0" applyNumberFormat="0" applyBorder="0" applyAlignment="0" applyProtection="0"/>
    <xf numFmtId="184" fontId="86" fillId="82" borderId="0" applyNumberFormat="0" applyBorder="0" applyAlignment="0" applyProtection="0"/>
    <xf numFmtId="0" fontId="89" fillId="82" borderId="0" applyNumberFormat="0" applyBorder="0" applyAlignment="0" applyProtection="0">
      <alignment vertical="center"/>
    </xf>
    <xf numFmtId="0" fontId="87" fillId="81" borderId="0" applyNumberFormat="0" applyBorder="0" applyAlignment="0" applyProtection="0">
      <alignment vertical="center"/>
    </xf>
    <xf numFmtId="0" fontId="86" fillId="82" borderId="0" applyNumberFormat="0" applyBorder="0" applyAlignment="0" applyProtection="0"/>
    <xf numFmtId="0" fontId="87" fillId="81" borderId="0" applyNumberFormat="0" applyBorder="0" applyAlignment="0" applyProtection="0">
      <alignment vertical="center"/>
    </xf>
    <xf numFmtId="0" fontId="86" fillId="82" borderId="0" applyNumberFormat="0" applyBorder="0" applyAlignment="0" applyProtection="0"/>
    <xf numFmtId="184" fontId="86" fillId="82" borderId="0" applyNumberFormat="0" applyBorder="0" applyAlignment="0" applyProtection="0"/>
    <xf numFmtId="0" fontId="85" fillId="82" borderId="0" applyNumberFormat="0" applyBorder="0" applyAlignment="0" applyProtection="0">
      <alignment vertical="center"/>
    </xf>
    <xf numFmtId="0" fontId="89" fillId="82" borderId="0" applyNumberFormat="0" applyBorder="0" applyAlignment="0" applyProtection="0">
      <alignment vertical="center"/>
    </xf>
    <xf numFmtId="0" fontId="85" fillId="8" borderId="0" applyNumberFormat="0" applyBorder="0" applyAlignment="0" applyProtection="0">
      <alignment vertical="center"/>
    </xf>
    <xf numFmtId="0" fontId="86" fillId="83" borderId="0" applyNumberFormat="0" applyBorder="0" applyAlignment="0" applyProtection="0"/>
    <xf numFmtId="0" fontId="87" fillId="8" borderId="0" applyNumberFormat="0" applyBorder="0" applyAlignment="0" applyProtection="0">
      <alignment vertical="center"/>
    </xf>
    <xf numFmtId="0" fontId="86" fillId="83" borderId="0" applyNumberFormat="0" applyBorder="0" applyAlignment="0" applyProtection="0"/>
    <xf numFmtId="0" fontId="87" fillId="8" borderId="0" applyNumberFormat="0" applyBorder="0" applyAlignment="0" applyProtection="0">
      <alignment vertical="center"/>
    </xf>
    <xf numFmtId="0" fontId="86" fillId="83" borderId="0" applyNumberFormat="0" applyBorder="0" applyAlignment="0" applyProtection="0"/>
    <xf numFmtId="184" fontId="86" fillId="83" borderId="0" applyNumberFormat="0" applyBorder="0" applyAlignment="0" applyProtection="0"/>
    <xf numFmtId="0" fontId="88" fillId="37" borderId="0" applyNumberFormat="0" applyBorder="0" applyAlignment="0" applyProtection="0"/>
    <xf numFmtId="0" fontId="87" fillId="8" borderId="0" applyNumberFormat="0" applyBorder="0" applyAlignment="0" applyProtection="0">
      <alignment vertical="center"/>
    </xf>
    <xf numFmtId="0" fontId="86" fillId="83" borderId="0" applyNumberFormat="0" applyBorder="0" applyAlignment="0" applyProtection="0"/>
    <xf numFmtId="0" fontId="87" fillId="8" borderId="0" applyNumberFormat="0" applyBorder="0" applyAlignment="0" applyProtection="0">
      <alignment vertical="center"/>
    </xf>
    <xf numFmtId="0" fontId="86" fillId="83" borderId="0" applyNumberFormat="0" applyBorder="0" applyAlignment="0" applyProtection="0"/>
    <xf numFmtId="184" fontId="86" fillId="83" borderId="0" applyNumberFormat="0" applyBorder="0" applyAlignment="0" applyProtection="0"/>
    <xf numFmtId="0" fontId="85" fillId="83" borderId="0" applyNumberFormat="0" applyBorder="0" applyAlignment="0" applyProtection="0">
      <alignment vertical="center"/>
    </xf>
    <xf numFmtId="0" fontId="87" fillId="8" borderId="0" applyNumberFormat="0" applyBorder="0" applyAlignment="0" applyProtection="0">
      <alignment vertical="center"/>
    </xf>
    <xf numFmtId="0" fontId="86" fillId="83" borderId="0" applyNumberFormat="0" applyBorder="0" applyAlignment="0" applyProtection="0"/>
    <xf numFmtId="0" fontId="87" fillId="8" borderId="0" applyNumberFormat="0" applyBorder="0" applyAlignment="0" applyProtection="0">
      <alignment vertical="center"/>
    </xf>
    <xf numFmtId="0" fontId="86" fillId="83" borderId="0" applyNumberFormat="0" applyBorder="0" applyAlignment="0" applyProtection="0"/>
    <xf numFmtId="184" fontId="86" fillId="83" borderId="0" applyNumberFormat="0" applyBorder="0" applyAlignment="0" applyProtection="0"/>
    <xf numFmtId="0" fontId="89" fillId="83" borderId="0" applyNumberFormat="0" applyBorder="0" applyAlignment="0" applyProtection="0">
      <alignment vertical="center"/>
    </xf>
    <xf numFmtId="0" fontId="87" fillId="8" borderId="0" applyNumberFormat="0" applyBorder="0" applyAlignment="0" applyProtection="0">
      <alignment vertical="center"/>
    </xf>
    <xf numFmtId="0" fontId="86" fillId="83" borderId="0" applyNumberFormat="0" applyBorder="0" applyAlignment="0" applyProtection="0"/>
    <xf numFmtId="0" fontId="87" fillId="8" borderId="0" applyNumberFormat="0" applyBorder="0" applyAlignment="0" applyProtection="0">
      <alignment vertical="center"/>
    </xf>
    <xf numFmtId="0" fontId="86" fillId="83" borderId="0" applyNumberFormat="0" applyBorder="0" applyAlignment="0" applyProtection="0"/>
    <xf numFmtId="184" fontId="86" fillId="83" borderId="0" applyNumberFormat="0" applyBorder="0" applyAlignment="0" applyProtection="0"/>
    <xf numFmtId="0" fontId="85" fillId="83" borderId="0" applyNumberFormat="0" applyBorder="0" applyAlignment="0" applyProtection="0">
      <alignment vertical="center"/>
    </xf>
    <xf numFmtId="0" fontId="89" fillId="83" borderId="0" applyNumberFormat="0" applyBorder="0" applyAlignment="0" applyProtection="0">
      <alignment vertical="center"/>
    </xf>
    <xf numFmtId="0" fontId="85" fillId="84" borderId="0" applyNumberFormat="0" applyBorder="0" applyAlignment="0" applyProtection="0">
      <alignment vertical="center"/>
    </xf>
    <xf numFmtId="0" fontId="86" fillId="85" borderId="0" applyNumberFormat="0" applyBorder="0" applyAlignment="0" applyProtection="0"/>
    <xf numFmtId="0" fontId="87" fillId="84" borderId="0" applyNumberFormat="0" applyBorder="0" applyAlignment="0" applyProtection="0">
      <alignment vertical="center"/>
    </xf>
    <xf numFmtId="0" fontId="86" fillId="85" borderId="0" applyNumberFormat="0" applyBorder="0" applyAlignment="0" applyProtection="0"/>
    <xf numFmtId="0" fontId="87" fillId="84" borderId="0" applyNumberFormat="0" applyBorder="0" applyAlignment="0" applyProtection="0">
      <alignment vertical="center"/>
    </xf>
    <xf numFmtId="0" fontId="86" fillId="85" borderId="0" applyNumberFormat="0" applyBorder="0" applyAlignment="0" applyProtection="0"/>
    <xf numFmtId="184" fontId="86" fillId="85" borderId="0" applyNumberFormat="0" applyBorder="0" applyAlignment="0" applyProtection="0"/>
    <xf numFmtId="0" fontId="88" fillId="41" borderId="0" applyNumberFormat="0" applyBorder="0" applyAlignment="0" applyProtection="0"/>
    <xf numFmtId="0" fontId="87" fillId="84" borderId="0" applyNumberFormat="0" applyBorder="0" applyAlignment="0" applyProtection="0">
      <alignment vertical="center"/>
    </xf>
    <xf numFmtId="0" fontId="86" fillId="85" borderId="0" applyNumberFormat="0" applyBorder="0" applyAlignment="0" applyProtection="0"/>
    <xf numFmtId="0" fontId="87" fillId="84" borderId="0" applyNumberFormat="0" applyBorder="0" applyAlignment="0" applyProtection="0">
      <alignment vertical="center"/>
    </xf>
    <xf numFmtId="0" fontId="86" fillId="85" borderId="0" applyNumberFormat="0" applyBorder="0" applyAlignment="0" applyProtection="0"/>
    <xf numFmtId="184" fontId="86" fillId="85" borderId="0" applyNumberFormat="0" applyBorder="0" applyAlignment="0" applyProtection="0"/>
    <xf numFmtId="0" fontId="85" fillId="85" borderId="0" applyNumberFormat="0" applyBorder="0" applyAlignment="0" applyProtection="0">
      <alignment vertical="center"/>
    </xf>
    <xf numFmtId="0" fontId="87" fillId="84" borderId="0" applyNumberFormat="0" applyBorder="0" applyAlignment="0" applyProtection="0">
      <alignment vertical="center"/>
    </xf>
    <xf numFmtId="0" fontId="86" fillId="85" borderId="0" applyNumberFormat="0" applyBorder="0" applyAlignment="0" applyProtection="0"/>
    <xf numFmtId="0" fontId="87" fillId="84" borderId="0" applyNumberFormat="0" applyBorder="0" applyAlignment="0" applyProtection="0">
      <alignment vertical="center"/>
    </xf>
    <xf numFmtId="0" fontId="86" fillId="85" borderId="0" applyNumberFormat="0" applyBorder="0" applyAlignment="0" applyProtection="0"/>
    <xf numFmtId="184" fontId="86" fillId="85" borderId="0" applyNumberFormat="0" applyBorder="0" applyAlignment="0" applyProtection="0"/>
    <xf numFmtId="0" fontId="89" fillId="85" borderId="0" applyNumberFormat="0" applyBorder="0" applyAlignment="0" applyProtection="0">
      <alignment vertical="center"/>
    </xf>
    <xf numFmtId="0" fontId="87" fillId="84" borderId="0" applyNumberFormat="0" applyBorder="0" applyAlignment="0" applyProtection="0">
      <alignment vertical="center"/>
    </xf>
    <xf numFmtId="0" fontId="86" fillId="85" borderId="0" applyNumberFormat="0" applyBorder="0" applyAlignment="0" applyProtection="0"/>
    <xf numFmtId="0" fontId="87" fillId="84" borderId="0" applyNumberFormat="0" applyBorder="0" applyAlignment="0" applyProtection="0">
      <alignment vertical="center"/>
    </xf>
    <xf numFmtId="0" fontId="86" fillId="85" borderId="0" applyNumberFormat="0" applyBorder="0" applyAlignment="0" applyProtection="0"/>
    <xf numFmtId="184" fontId="86" fillId="85" borderId="0" applyNumberFormat="0" applyBorder="0" applyAlignment="0" applyProtection="0"/>
    <xf numFmtId="0" fontId="85" fillId="85" borderId="0" applyNumberFormat="0" applyBorder="0" applyAlignment="0" applyProtection="0">
      <alignment vertical="center"/>
    </xf>
    <xf numFmtId="0" fontId="89" fillId="85" borderId="0" applyNumberFormat="0" applyBorder="0" applyAlignment="0" applyProtection="0">
      <alignment vertical="center"/>
    </xf>
    <xf numFmtId="0" fontId="85" fillId="75" borderId="0" applyNumberFormat="0" applyBorder="0" applyAlignment="0" applyProtection="0">
      <alignment vertical="center"/>
    </xf>
    <xf numFmtId="0" fontId="86" fillId="76" borderId="0" applyNumberFormat="0" applyBorder="0" applyAlignment="0" applyProtection="0"/>
    <xf numFmtId="0" fontId="87" fillId="75" borderId="0" applyNumberFormat="0" applyBorder="0" applyAlignment="0" applyProtection="0">
      <alignment vertical="center"/>
    </xf>
    <xf numFmtId="0" fontId="86" fillId="76" borderId="0" applyNumberFormat="0" applyBorder="0" applyAlignment="0" applyProtection="0"/>
    <xf numFmtId="0" fontId="87" fillId="75" borderId="0" applyNumberFormat="0" applyBorder="0" applyAlignment="0" applyProtection="0">
      <alignment vertical="center"/>
    </xf>
    <xf numFmtId="0" fontId="86" fillId="76" borderId="0" applyNumberFormat="0" applyBorder="0" applyAlignment="0" applyProtection="0"/>
    <xf numFmtId="184" fontId="86" fillId="76" borderId="0" applyNumberFormat="0" applyBorder="0" applyAlignment="0" applyProtection="0"/>
    <xf numFmtId="0" fontId="88" fillId="45" borderId="0" applyNumberFormat="0" applyBorder="0" applyAlignment="0" applyProtection="0"/>
    <xf numFmtId="0" fontId="87" fillId="75" borderId="0" applyNumberFormat="0" applyBorder="0" applyAlignment="0" applyProtection="0">
      <alignment vertical="center"/>
    </xf>
    <xf numFmtId="0" fontId="86" fillId="76" borderId="0" applyNumberFormat="0" applyBorder="0" applyAlignment="0" applyProtection="0"/>
    <xf numFmtId="0" fontId="87" fillId="75" borderId="0" applyNumberFormat="0" applyBorder="0" applyAlignment="0" applyProtection="0">
      <alignment vertical="center"/>
    </xf>
    <xf numFmtId="0" fontId="86" fillId="76" borderId="0" applyNumberFormat="0" applyBorder="0" applyAlignment="0" applyProtection="0"/>
    <xf numFmtId="184" fontId="86" fillId="76" borderId="0" applyNumberFormat="0" applyBorder="0" applyAlignment="0" applyProtection="0"/>
    <xf numFmtId="0" fontId="85" fillId="76" borderId="0" applyNumberFormat="0" applyBorder="0" applyAlignment="0" applyProtection="0">
      <alignment vertical="center"/>
    </xf>
    <xf numFmtId="0" fontId="87" fillId="75" borderId="0" applyNumberFormat="0" applyBorder="0" applyAlignment="0" applyProtection="0">
      <alignment vertical="center"/>
    </xf>
    <xf numFmtId="0" fontId="86" fillId="76" borderId="0" applyNumberFormat="0" applyBorder="0" applyAlignment="0" applyProtection="0"/>
    <xf numFmtId="0" fontId="87" fillId="75" borderId="0" applyNumberFormat="0" applyBorder="0" applyAlignment="0" applyProtection="0">
      <alignment vertical="center"/>
    </xf>
    <xf numFmtId="0" fontId="86" fillId="76" borderId="0" applyNumberFormat="0" applyBorder="0" applyAlignment="0" applyProtection="0"/>
    <xf numFmtId="184" fontId="86" fillId="76" borderId="0" applyNumberFormat="0" applyBorder="0" applyAlignment="0" applyProtection="0"/>
    <xf numFmtId="0" fontId="89" fillId="76" borderId="0" applyNumberFormat="0" applyBorder="0" applyAlignment="0" applyProtection="0">
      <alignment vertical="center"/>
    </xf>
    <xf numFmtId="0" fontId="87" fillId="75" borderId="0" applyNumberFormat="0" applyBorder="0" applyAlignment="0" applyProtection="0">
      <alignment vertical="center"/>
    </xf>
    <xf numFmtId="0" fontId="86" fillId="76" borderId="0" applyNumberFormat="0" applyBorder="0" applyAlignment="0" applyProtection="0"/>
    <xf numFmtId="0" fontId="87" fillId="75" borderId="0" applyNumberFormat="0" applyBorder="0" applyAlignment="0" applyProtection="0">
      <alignment vertical="center"/>
    </xf>
    <xf numFmtId="0" fontId="86" fillId="76" borderId="0" applyNumberFormat="0" applyBorder="0" applyAlignment="0" applyProtection="0"/>
    <xf numFmtId="184" fontId="86" fillId="76" borderId="0" applyNumberFormat="0" applyBorder="0" applyAlignment="0" applyProtection="0"/>
    <xf numFmtId="0" fontId="85" fillId="76" borderId="0" applyNumberFormat="0" applyBorder="0" applyAlignment="0" applyProtection="0">
      <alignment vertical="center"/>
    </xf>
    <xf numFmtId="0" fontId="89" fillId="76" borderId="0" applyNumberFormat="0" applyBorder="0" applyAlignment="0" applyProtection="0">
      <alignment vertical="center"/>
    </xf>
    <xf numFmtId="0" fontId="85" fillId="77" borderId="0" applyNumberFormat="0" applyBorder="0" applyAlignment="0" applyProtection="0">
      <alignment vertical="center"/>
    </xf>
    <xf numFmtId="0" fontId="86" fillId="78" borderId="0" applyNumberFormat="0" applyBorder="0" applyAlignment="0" applyProtection="0"/>
    <xf numFmtId="0" fontId="87" fillId="77" borderId="0" applyNumberFormat="0" applyBorder="0" applyAlignment="0" applyProtection="0">
      <alignment vertical="center"/>
    </xf>
    <xf numFmtId="0" fontId="86" fillId="78" borderId="0" applyNumberFormat="0" applyBorder="0" applyAlignment="0" applyProtection="0"/>
    <xf numFmtId="0" fontId="87" fillId="77" borderId="0" applyNumberFormat="0" applyBorder="0" applyAlignment="0" applyProtection="0">
      <alignment vertical="center"/>
    </xf>
    <xf numFmtId="0" fontId="86" fillId="78" borderId="0" applyNumberFormat="0" applyBorder="0" applyAlignment="0" applyProtection="0"/>
    <xf numFmtId="184" fontId="86" fillId="78" borderId="0" applyNumberFormat="0" applyBorder="0" applyAlignment="0" applyProtection="0"/>
    <xf numFmtId="0" fontId="88" fillId="49" borderId="0" applyNumberFormat="0" applyBorder="0" applyAlignment="0" applyProtection="0"/>
    <xf numFmtId="0" fontId="87" fillId="77" borderId="0" applyNumberFormat="0" applyBorder="0" applyAlignment="0" applyProtection="0">
      <alignment vertical="center"/>
    </xf>
    <xf numFmtId="0" fontId="86" fillId="78" borderId="0" applyNumberFormat="0" applyBorder="0" applyAlignment="0" applyProtection="0"/>
    <xf numFmtId="0" fontId="87" fillId="77" borderId="0" applyNumberFormat="0" applyBorder="0" applyAlignment="0" applyProtection="0">
      <alignment vertical="center"/>
    </xf>
    <xf numFmtId="0" fontId="86" fillId="78" borderId="0" applyNumberFormat="0" applyBorder="0" applyAlignment="0" applyProtection="0"/>
    <xf numFmtId="184" fontId="86" fillId="78" borderId="0" applyNumberFormat="0" applyBorder="0" applyAlignment="0" applyProtection="0"/>
    <xf numFmtId="0" fontId="85" fillId="78" borderId="0" applyNumberFormat="0" applyBorder="0" applyAlignment="0" applyProtection="0">
      <alignment vertical="center"/>
    </xf>
    <xf numFmtId="0" fontId="87" fillId="77" borderId="0" applyNumberFormat="0" applyBorder="0" applyAlignment="0" applyProtection="0">
      <alignment vertical="center"/>
    </xf>
    <xf numFmtId="0" fontId="86" fillId="78" borderId="0" applyNumberFormat="0" applyBorder="0" applyAlignment="0" applyProtection="0"/>
    <xf numFmtId="0" fontId="87" fillId="77" borderId="0" applyNumberFormat="0" applyBorder="0" applyAlignment="0" applyProtection="0">
      <alignment vertical="center"/>
    </xf>
    <xf numFmtId="0" fontId="86" fillId="78" borderId="0" applyNumberFormat="0" applyBorder="0" applyAlignment="0" applyProtection="0"/>
    <xf numFmtId="184" fontId="86" fillId="78" borderId="0" applyNumberFormat="0" applyBorder="0" applyAlignment="0" applyProtection="0"/>
    <xf numFmtId="0" fontId="89" fillId="78" borderId="0" applyNumberFormat="0" applyBorder="0" applyAlignment="0" applyProtection="0">
      <alignment vertical="center"/>
    </xf>
    <xf numFmtId="0" fontId="87" fillId="77" borderId="0" applyNumberFormat="0" applyBorder="0" applyAlignment="0" applyProtection="0">
      <alignment vertical="center"/>
    </xf>
    <xf numFmtId="0" fontId="86" fillId="78" borderId="0" applyNumberFormat="0" applyBorder="0" applyAlignment="0" applyProtection="0"/>
    <xf numFmtId="0" fontId="87" fillId="77" borderId="0" applyNumberFormat="0" applyBorder="0" applyAlignment="0" applyProtection="0">
      <alignment vertical="center"/>
    </xf>
    <xf numFmtId="0" fontId="86" fillId="78" borderId="0" applyNumberFormat="0" applyBorder="0" applyAlignment="0" applyProtection="0"/>
    <xf numFmtId="184" fontId="86" fillId="78" borderId="0" applyNumberFormat="0" applyBorder="0" applyAlignment="0" applyProtection="0"/>
    <xf numFmtId="0" fontId="85" fillId="78" borderId="0" applyNumberFormat="0" applyBorder="0" applyAlignment="0" applyProtection="0">
      <alignment vertical="center"/>
    </xf>
    <xf numFmtId="0" fontId="89" fillId="78" borderId="0" applyNumberFormat="0" applyBorder="0" applyAlignment="0" applyProtection="0">
      <alignment vertical="center"/>
    </xf>
    <xf numFmtId="0" fontId="85" fillId="86" borderId="0" applyNumberFormat="0" applyBorder="0" applyAlignment="0" applyProtection="0">
      <alignment vertical="center"/>
    </xf>
    <xf numFmtId="0" fontId="86" fillId="87" borderId="0" applyNumberFormat="0" applyBorder="0" applyAlignment="0" applyProtection="0"/>
    <xf numFmtId="0" fontId="87" fillId="86" borderId="0" applyNumberFormat="0" applyBorder="0" applyAlignment="0" applyProtection="0">
      <alignment vertical="center"/>
    </xf>
    <xf numFmtId="0" fontId="86" fillId="87" borderId="0" applyNumberFormat="0" applyBorder="0" applyAlignment="0" applyProtection="0"/>
    <xf numFmtId="0" fontId="87" fillId="86" borderId="0" applyNumberFormat="0" applyBorder="0" applyAlignment="0" applyProtection="0">
      <alignment vertical="center"/>
    </xf>
    <xf numFmtId="0" fontId="86" fillId="87" borderId="0" applyNumberFormat="0" applyBorder="0" applyAlignment="0" applyProtection="0"/>
    <xf numFmtId="184" fontId="86" fillId="87" borderId="0" applyNumberFormat="0" applyBorder="0" applyAlignment="0" applyProtection="0"/>
    <xf numFmtId="0" fontId="88" fillId="53" borderId="0" applyNumberFormat="0" applyBorder="0" applyAlignment="0" applyProtection="0"/>
    <xf numFmtId="0" fontId="87" fillId="86" borderId="0" applyNumberFormat="0" applyBorder="0" applyAlignment="0" applyProtection="0">
      <alignment vertical="center"/>
    </xf>
    <xf numFmtId="0" fontId="86" fillId="87" borderId="0" applyNumberFormat="0" applyBorder="0" applyAlignment="0" applyProtection="0"/>
    <xf numFmtId="0" fontId="87" fillId="86" borderId="0" applyNumberFormat="0" applyBorder="0" applyAlignment="0" applyProtection="0">
      <alignment vertical="center"/>
    </xf>
    <xf numFmtId="0" fontId="86" fillId="87" borderId="0" applyNumberFormat="0" applyBorder="0" applyAlignment="0" applyProtection="0"/>
    <xf numFmtId="184" fontId="86" fillId="87" borderId="0" applyNumberFormat="0" applyBorder="0" applyAlignment="0" applyProtection="0"/>
    <xf numFmtId="0" fontId="85" fillId="87" borderId="0" applyNumberFormat="0" applyBorder="0" applyAlignment="0" applyProtection="0">
      <alignment vertical="center"/>
    </xf>
    <xf numFmtId="0" fontId="87" fillId="86" borderId="0" applyNumberFormat="0" applyBorder="0" applyAlignment="0" applyProtection="0">
      <alignment vertical="center"/>
    </xf>
    <xf numFmtId="0" fontId="86" fillId="87" borderId="0" applyNumberFormat="0" applyBorder="0" applyAlignment="0" applyProtection="0"/>
    <xf numFmtId="0" fontId="87" fillId="86" borderId="0" applyNumberFormat="0" applyBorder="0" applyAlignment="0" applyProtection="0">
      <alignment vertical="center"/>
    </xf>
    <xf numFmtId="0" fontId="86" fillId="87" borderId="0" applyNumberFormat="0" applyBorder="0" applyAlignment="0" applyProtection="0"/>
    <xf numFmtId="184" fontId="86" fillId="87" borderId="0" applyNumberFormat="0" applyBorder="0" applyAlignment="0" applyProtection="0"/>
    <xf numFmtId="0" fontId="89" fillId="87" borderId="0" applyNumberFormat="0" applyBorder="0" applyAlignment="0" applyProtection="0">
      <alignment vertical="center"/>
    </xf>
    <xf numFmtId="0" fontId="87" fillId="86" borderId="0" applyNumberFormat="0" applyBorder="0" applyAlignment="0" applyProtection="0">
      <alignment vertical="center"/>
    </xf>
    <xf numFmtId="0" fontId="86" fillId="87" borderId="0" applyNumberFormat="0" applyBorder="0" applyAlignment="0" applyProtection="0"/>
    <xf numFmtId="0" fontId="87" fillId="86" borderId="0" applyNumberFormat="0" applyBorder="0" applyAlignment="0" applyProtection="0">
      <alignment vertical="center"/>
    </xf>
    <xf numFmtId="0" fontId="86" fillId="87" borderId="0" applyNumberFormat="0" applyBorder="0" applyAlignment="0" applyProtection="0"/>
    <xf numFmtId="184" fontId="86" fillId="87" borderId="0" applyNumberFormat="0" applyBorder="0" applyAlignment="0" applyProtection="0"/>
    <xf numFmtId="0" fontId="85" fillId="87" borderId="0" applyNumberFormat="0" applyBorder="0" applyAlignment="0" applyProtection="0">
      <alignment vertical="center"/>
    </xf>
    <xf numFmtId="0" fontId="89" fillId="87" borderId="0" applyNumberFormat="0" applyBorder="0" applyAlignment="0" applyProtection="0">
      <alignment vertical="center"/>
    </xf>
    <xf numFmtId="186" fontId="95" fillId="12" borderId="61">
      <alignment horizontal="center" vertical="center"/>
    </xf>
    <xf numFmtId="186" fontId="96" fillId="12" borderId="61">
      <alignment horizontal="center" vertical="center"/>
    </xf>
    <xf numFmtId="186" fontId="95" fillId="12" borderId="61">
      <alignment horizontal="center" vertical="center"/>
    </xf>
    <xf numFmtId="0" fontId="60" fillId="0" borderId="0" applyFont="0" applyFill="0" applyBorder="0" applyAlignment="0" applyProtection="0"/>
    <xf numFmtId="0" fontId="60" fillId="0" borderId="0" applyFont="0" applyFill="0" applyBorder="0" applyAlignment="0" applyProtection="0"/>
    <xf numFmtId="187" fontId="97" fillId="0" borderId="0" applyFont="0" applyFill="0" applyBorder="0" applyAlignment="0" applyProtection="0"/>
    <xf numFmtId="0" fontId="61" fillId="0" borderId="0" applyFont="0" applyFill="0" applyBorder="0" applyAlignment="0" applyProtection="0"/>
    <xf numFmtId="188" fontId="94" fillId="0" borderId="0" applyFont="0" applyFill="0" applyBorder="0" applyAlignment="0" applyProtection="0"/>
    <xf numFmtId="189" fontId="94" fillId="0" borderId="0" applyFont="0" applyFill="0" applyBorder="0" applyAlignment="0" applyProtection="0"/>
    <xf numFmtId="0" fontId="98" fillId="0" borderId="0">
      <alignment horizontal="center" vertical="center" wrapText="1"/>
      <protection locked="0"/>
    </xf>
    <xf numFmtId="0" fontId="99" fillId="0" borderId="0">
      <alignment horizontal="center" wrapText="1"/>
      <protection locked="0"/>
    </xf>
    <xf numFmtId="0" fontId="98" fillId="0" borderId="0">
      <alignment horizontal="center" vertical="center" wrapText="1"/>
      <protection locked="0"/>
    </xf>
    <xf numFmtId="0" fontId="72" fillId="0" borderId="0" applyFont="0" applyFill="0" applyBorder="0" applyAlignment="0" applyProtection="0"/>
    <xf numFmtId="0" fontId="72" fillId="0" borderId="0" applyFont="0" applyFill="0" applyBorder="0" applyAlignment="0" applyProtection="0"/>
    <xf numFmtId="43" fontId="97" fillId="0" borderId="0" applyFont="0" applyFill="0" applyBorder="0" applyAlignment="0" applyProtection="0"/>
    <xf numFmtId="0" fontId="61" fillId="0" borderId="0" applyFont="0" applyFill="0" applyBorder="0" applyAlignment="0" applyProtection="0"/>
    <xf numFmtId="0" fontId="59" fillId="0" borderId="0"/>
    <xf numFmtId="0" fontId="9" fillId="0" borderId="0">
      <alignment vertical="center"/>
    </xf>
    <xf numFmtId="0" fontId="100" fillId="11" borderId="0" applyNumberFormat="0" applyBorder="0" applyAlignment="0" applyProtection="0">
      <alignment vertical="center"/>
    </xf>
    <xf numFmtId="0" fontId="101" fillId="59" borderId="0" applyNumberFormat="0" applyBorder="0" applyAlignment="0" applyProtection="0"/>
    <xf numFmtId="0" fontId="102" fillId="11" borderId="0" applyNumberFormat="0" applyBorder="0" applyAlignment="0" applyProtection="0">
      <alignment vertical="center"/>
    </xf>
    <xf numFmtId="0" fontId="101" fillId="59" borderId="0" applyNumberFormat="0" applyBorder="0" applyAlignment="0" applyProtection="0"/>
    <xf numFmtId="0" fontId="102" fillId="11" borderId="0" applyNumberFormat="0" applyBorder="0" applyAlignment="0" applyProtection="0">
      <alignment vertical="center"/>
    </xf>
    <xf numFmtId="0" fontId="101" fillId="59" borderId="0" applyNumberFormat="0" applyBorder="0" applyAlignment="0" applyProtection="0"/>
    <xf numFmtId="184" fontId="101" fillId="59" borderId="0" applyNumberFormat="0" applyBorder="0" applyAlignment="0" applyProtection="0"/>
    <xf numFmtId="0" fontId="103" fillId="27" borderId="0" applyNumberFormat="0" applyBorder="0" applyAlignment="0" applyProtection="0"/>
    <xf numFmtId="0" fontId="102" fillId="11" borderId="0" applyNumberFormat="0" applyBorder="0" applyAlignment="0" applyProtection="0">
      <alignment vertical="center"/>
    </xf>
    <xf numFmtId="0" fontId="101" fillId="59" borderId="0" applyNumberFormat="0" applyBorder="0" applyAlignment="0" applyProtection="0"/>
    <xf numFmtId="0" fontId="102" fillId="11" borderId="0" applyNumberFormat="0" applyBorder="0" applyAlignment="0" applyProtection="0">
      <alignment vertical="center"/>
    </xf>
    <xf numFmtId="0" fontId="101" fillId="59" borderId="0" applyNumberFormat="0" applyBorder="0" applyAlignment="0" applyProtection="0"/>
    <xf numFmtId="184" fontId="101" fillId="59" borderId="0" applyNumberFormat="0" applyBorder="0" applyAlignment="0" applyProtection="0"/>
    <xf numFmtId="0" fontId="100" fillId="59" borderId="0" applyNumberFormat="0" applyBorder="0" applyAlignment="0" applyProtection="0">
      <alignment vertical="center"/>
    </xf>
    <xf numFmtId="0" fontId="102" fillId="11" borderId="0" applyNumberFormat="0" applyBorder="0" applyAlignment="0" applyProtection="0">
      <alignment vertical="center"/>
    </xf>
    <xf numFmtId="0" fontId="101" fillId="59" borderId="0" applyNumberFormat="0" applyBorder="0" applyAlignment="0" applyProtection="0"/>
    <xf numFmtId="0" fontId="102" fillId="11" borderId="0" applyNumberFormat="0" applyBorder="0" applyAlignment="0" applyProtection="0">
      <alignment vertical="center"/>
    </xf>
    <xf numFmtId="0" fontId="101" fillId="59" borderId="0" applyNumberFormat="0" applyBorder="0" applyAlignment="0" applyProtection="0"/>
    <xf numFmtId="184" fontId="101" fillId="59" borderId="0" applyNumberFormat="0" applyBorder="0" applyAlignment="0" applyProtection="0"/>
    <xf numFmtId="0" fontId="104" fillId="59" borderId="0" applyNumberFormat="0" applyBorder="0" applyAlignment="0" applyProtection="0">
      <alignment vertical="center"/>
    </xf>
    <xf numFmtId="0" fontId="102" fillId="11" borderId="0" applyNumberFormat="0" applyBorder="0" applyAlignment="0" applyProtection="0">
      <alignment vertical="center"/>
    </xf>
    <xf numFmtId="0" fontId="101" fillId="59" borderId="0" applyNumberFormat="0" applyBorder="0" applyAlignment="0" applyProtection="0"/>
    <xf numFmtId="0" fontId="102" fillId="11" borderId="0" applyNumberFormat="0" applyBorder="0" applyAlignment="0" applyProtection="0">
      <alignment vertical="center"/>
    </xf>
    <xf numFmtId="0" fontId="101" fillId="59" borderId="0" applyNumberFormat="0" applyBorder="0" applyAlignment="0" applyProtection="0"/>
    <xf numFmtId="184" fontId="101" fillId="59" borderId="0" applyNumberFormat="0" applyBorder="0" applyAlignment="0" applyProtection="0"/>
    <xf numFmtId="0" fontId="100" fillId="59" borderId="0" applyNumberFormat="0" applyBorder="0" applyAlignment="0" applyProtection="0">
      <alignment vertical="center"/>
    </xf>
    <xf numFmtId="0" fontId="104" fillId="59" borderId="0" applyNumberFormat="0" applyBorder="0" applyAlignment="0" applyProtection="0">
      <alignment vertical="center"/>
    </xf>
    <xf numFmtId="0" fontId="60" fillId="0" borderId="0" applyFont="0" applyFill="0" applyBorder="0" applyAlignment="0" applyProtection="0">
      <alignment horizontal="right"/>
    </xf>
    <xf numFmtId="5" fontId="105" fillId="0" borderId="62" applyAlignment="0" applyProtection="0">
      <alignment vertical="center"/>
    </xf>
    <xf numFmtId="0" fontId="60" fillId="0" borderId="0"/>
    <xf numFmtId="0" fontId="106" fillId="0" borderId="0"/>
    <xf numFmtId="0" fontId="107" fillId="0" borderId="0"/>
    <xf numFmtId="0" fontId="108" fillId="0" borderId="0"/>
    <xf numFmtId="190" fontId="109" fillId="0" borderId="0" applyFill="0" applyBorder="0" applyAlignment="0">
      <alignment vertical="center"/>
    </xf>
    <xf numFmtId="190" fontId="110" fillId="0" borderId="0" applyFill="0" applyBorder="0" applyAlignment="0"/>
    <xf numFmtId="190" fontId="109" fillId="0" borderId="0" applyFill="0" applyBorder="0" applyAlignment="0">
      <alignment vertical="center"/>
    </xf>
    <xf numFmtId="191" fontId="109" fillId="0" borderId="0" applyFill="0" applyBorder="0" applyAlignment="0">
      <alignment vertical="center"/>
    </xf>
    <xf numFmtId="191" fontId="110" fillId="0" borderId="0" applyFill="0" applyBorder="0" applyAlignment="0"/>
    <xf numFmtId="191" fontId="109" fillId="0" borderId="0" applyFill="0" applyBorder="0" applyAlignment="0">
      <alignment vertical="center"/>
    </xf>
    <xf numFmtId="192" fontId="109" fillId="0" borderId="0" applyFill="0" applyBorder="0" applyAlignment="0">
      <alignment vertical="center"/>
    </xf>
    <xf numFmtId="192" fontId="110" fillId="0" borderId="0" applyFill="0" applyBorder="0" applyAlignment="0"/>
    <xf numFmtId="192" fontId="109" fillId="0" borderId="0" applyFill="0" applyBorder="0" applyAlignment="0">
      <alignment vertical="center"/>
    </xf>
    <xf numFmtId="193" fontId="109" fillId="0" borderId="0" applyFill="0" applyBorder="0" applyAlignment="0">
      <alignment vertical="center"/>
    </xf>
    <xf numFmtId="193" fontId="110" fillId="0" borderId="0" applyFill="0" applyBorder="0" applyAlignment="0"/>
    <xf numFmtId="193" fontId="109" fillId="0" borderId="0" applyFill="0" applyBorder="0" applyAlignment="0">
      <alignment vertical="center"/>
    </xf>
    <xf numFmtId="194" fontId="109" fillId="0" borderId="0" applyFill="0" applyBorder="0" applyAlignment="0">
      <alignment vertical="center"/>
    </xf>
    <xf numFmtId="194" fontId="110" fillId="0" borderId="0" applyFill="0" applyBorder="0" applyAlignment="0"/>
    <xf numFmtId="194" fontId="109" fillId="0" borderId="0" applyFill="0" applyBorder="0" applyAlignment="0">
      <alignment vertical="center"/>
    </xf>
    <xf numFmtId="190" fontId="109" fillId="0" borderId="0" applyFill="0" applyBorder="0" applyAlignment="0">
      <alignment vertical="center"/>
    </xf>
    <xf numFmtId="190" fontId="110" fillId="0" borderId="0" applyFill="0" applyBorder="0" applyAlignment="0"/>
    <xf numFmtId="190" fontId="109" fillId="0" borderId="0" applyFill="0" applyBorder="0" applyAlignment="0">
      <alignment vertical="center"/>
    </xf>
    <xf numFmtId="195" fontId="109" fillId="0" borderId="0" applyFill="0" applyBorder="0" applyAlignment="0">
      <alignment vertical="center"/>
    </xf>
    <xf numFmtId="195" fontId="110" fillId="0" borderId="0" applyFill="0" applyBorder="0" applyAlignment="0"/>
    <xf numFmtId="195" fontId="109" fillId="0" borderId="0" applyFill="0" applyBorder="0" applyAlignment="0">
      <alignment vertical="center"/>
    </xf>
    <xf numFmtId="191" fontId="109" fillId="0" borderId="0" applyFill="0" applyBorder="0" applyAlignment="0">
      <alignment vertical="center"/>
    </xf>
    <xf numFmtId="191" fontId="110" fillId="0" borderId="0" applyFill="0" applyBorder="0" applyAlignment="0"/>
    <xf numFmtId="191" fontId="109" fillId="0" borderId="0" applyFill="0" applyBorder="0" applyAlignment="0">
      <alignment vertical="center"/>
    </xf>
    <xf numFmtId="0" fontId="111" fillId="9" borderId="63" applyNumberFormat="0" applyAlignment="0" applyProtection="0">
      <alignment vertical="center"/>
    </xf>
    <xf numFmtId="0" fontId="111" fillId="72" borderId="63" applyNumberFormat="0" applyAlignment="0" applyProtection="0">
      <alignment vertical="center"/>
    </xf>
    <xf numFmtId="0" fontId="112" fillId="9" borderId="63" applyNumberFormat="0" applyAlignment="0" applyProtection="0">
      <alignment vertical="center"/>
    </xf>
    <xf numFmtId="0" fontId="113" fillId="72" borderId="63" applyNumberFormat="0" applyAlignment="0" applyProtection="0"/>
    <xf numFmtId="0" fontId="112" fillId="9" borderId="63" applyNumberFormat="0" applyAlignment="0" applyProtection="0">
      <alignment vertical="center"/>
    </xf>
    <xf numFmtId="0" fontId="113" fillId="72" borderId="63" applyNumberFormat="0" applyAlignment="0" applyProtection="0"/>
    <xf numFmtId="184" fontId="113" fillId="72" borderId="63" applyNumberFormat="0" applyAlignment="0" applyProtection="0"/>
    <xf numFmtId="0" fontId="114" fillId="30" borderId="55" applyNumberFormat="0" applyAlignment="0" applyProtection="0"/>
    <xf numFmtId="0" fontId="112" fillId="9" borderId="63" applyNumberFormat="0" applyAlignment="0" applyProtection="0">
      <alignment vertical="center"/>
    </xf>
    <xf numFmtId="0" fontId="113" fillId="72" borderId="63" applyNumberFormat="0" applyAlignment="0" applyProtection="0"/>
    <xf numFmtId="0" fontId="112" fillId="9" borderId="63" applyNumberFormat="0" applyAlignment="0" applyProtection="0">
      <alignment vertical="center"/>
    </xf>
    <xf numFmtId="0" fontId="113" fillId="72" borderId="63" applyNumberFormat="0" applyAlignment="0" applyProtection="0"/>
    <xf numFmtId="184" fontId="113" fillId="72" borderId="63" applyNumberFormat="0" applyAlignment="0" applyProtection="0"/>
    <xf numFmtId="0" fontId="111" fillId="72" borderId="63" applyNumberFormat="0" applyAlignment="0" applyProtection="0">
      <alignment vertical="center"/>
    </xf>
    <xf numFmtId="0" fontId="112" fillId="9" borderId="63" applyNumberFormat="0" applyAlignment="0" applyProtection="0">
      <alignment vertical="center"/>
    </xf>
    <xf numFmtId="0" fontId="113" fillId="72" borderId="63" applyNumberFormat="0" applyAlignment="0" applyProtection="0"/>
    <xf numFmtId="0" fontId="112" fillId="9" borderId="63" applyNumberFormat="0" applyAlignment="0" applyProtection="0">
      <alignment vertical="center"/>
    </xf>
    <xf numFmtId="0" fontId="113" fillId="72" borderId="63" applyNumberFormat="0" applyAlignment="0" applyProtection="0"/>
    <xf numFmtId="184" fontId="113" fillId="72" borderId="63" applyNumberFormat="0" applyAlignment="0" applyProtection="0"/>
    <xf numFmtId="0" fontId="115" fillId="72" borderId="63" applyNumberFormat="0" applyAlignment="0" applyProtection="0">
      <alignment vertical="center"/>
    </xf>
    <xf numFmtId="0" fontId="112" fillId="9" borderId="63" applyNumberFormat="0" applyAlignment="0" applyProtection="0">
      <alignment vertical="center"/>
    </xf>
    <xf numFmtId="0" fontId="113" fillId="72" borderId="63" applyNumberFormat="0" applyAlignment="0" applyProtection="0"/>
    <xf numFmtId="0" fontId="112" fillId="9" borderId="63" applyNumberFormat="0" applyAlignment="0" applyProtection="0">
      <alignment vertical="center"/>
    </xf>
    <xf numFmtId="0" fontId="113" fillId="72" borderId="63" applyNumberFormat="0" applyAlignment="0" applyProtection="0"/>
    <xf numFmtId="184" fontId="113" fillId="72" borderId="63" applyNumberFormat="0" applyAlignment="0" applyProtection="0"/>
    <xf numFmtId="0" fontId="111" fillId="72" borderId="63" applyNumberFormat="0" applyAlignment="0" applyProtection="0">
      <alignment vertical="center"/>
    </xf>
    <xf numFmtId="0" fontId="115" fillId="72" borderId="63" applyNumberFormat="0" applyAlignment="0" applyProtection="0">
      <alignment vertical="center"/>
    </xf>
    <xf numFmtId="0" fontId="111" fillId="9" borderId="63" applyNumberFormat="0" applyAlignment="0" applyProtection="0">
      <alignment vertical="center"/>
    </xf>
    <xf numFmtId="0" fontId="61" fillId="0" borderId="0" applyNumberFormat="0" applyFill="0" applyBorder="0" applyAlignment="0"/>
    <xf numFmtId="0" fontId="16" fillId="0" borderId="0">
      <alignment vertical="center"/>
    </xf>
    <xf numFmtId="0" fontId="116" fillId="0" borderId="0"/>
    <xf numFmtId="0" fontId="16" fillId="0" borderId="0">
      <alignment vertical="center"/>
    </xf>
    <xf numFmtId="0" fontId="117" fillId="88" borderId="64" applyNumberFormat="0" applyAlignment="0" applyProtection="0">
      <alignment vertical="center"/>
    </xf>
    <xf numFmtId="0" fontId="118" fillId="89" borderId="64" applyNumberFormat="0" applyAlignment="0" applyProtection="0"/>
    <xf numFmtId="0" fontId="119" fillId="88" borderId="64" applyNumberFormat="0" applyAlignment="0" applyProtection="0">
      <alignment vertical="center"/>
    </xf>
    <xf numFmtId="0" fontId="118" fillId="89" borderId="64" applyNumberFormat="0" applyAlignment="0" applyProtection="0"/>
    <xf numFmtId="0" fontId="119" fillId="88" borderId="64" applyNumberFormat="0" applyAlignment="0" applyProtection="0">
      <alignment vertical="center"/>
    </xf>
    <xf numFmtId="0" fontId="118" fillId="89" borderId="64" applyNumberFormat="0" applyAlignment="0" applyProtection="0"/>
    <xf numFmtId="184" fontId="118" fillId="89" borderId="64" applyNumberFormat="0" applyAlignment="0" applyProtection="0"/>
    <xf numFmtId="0" fontId="120" fillId="31" borderId="58" applyNumberFormat="0" applyAlignment="0" applyProtection="0"/>
    <xf numFmtId="0" fontId="119" fillId="88" borderId="64" applyNumberFormat="0" applyAlignment="0" applyProtection="0">
      <alignment vertical="center"/>
    </xf>
    <xf numFmtId="0" fontId="118" fillId="89" borderId="64" applyNumberFormat="0" applyAlignment="0" applyProtection="0"/>
    <xf numFmtId="0" fontId="119" fillId="88" borderId="64" applyNumberFormat="0" applyAlignment="0" applyProtection="0">
      <alignment vertical="center"/>
    </xf>
    <xf numFmtId="0" fontId="118" fillId="89" borderId="64" applyNumberFormat="0" applyAlignment="0" applyProtection="0"/>
    <xf numFmtId="184" fontId="118" fillId="89" borderId="64" applyNumberFormat="0" applyAlignment="0" applyProtection="0"/>
    <xf numFmtId="0" fontId="117" fillId="89" borderId="64" applyNumberFormat="0" applyAlignment="0" applyProtection="0">
      <alignment vertical="center"/>
    </xf>
    <xf numFmtId="0" fontId="119" fillId="88" borderId="64" applyNumberFormat="0" applyAlignment="0" applyProtection="0">
      <alignment vertical="center"/>
    </xf>
    <xf numFmtId="0" fontId="118" fillId="89" borderId="64" applyNumberFormat="0" applyAlignment="0" applyProtection="0"/>
    <xf numFmtId="0" fontId="119" fillId="88" borderId="64" applyNumberFormat="0" applyAlignment="0" applyProtection="0">
      <alignment vertical="center"/>
    </xf>
    <xf numFmtId="0" fontId="118" fillId="89" borderId="64" applyNumberFormat="0" applyAlignment="0" applyProtection="0"/>
    <xf numFmtId="184" fontId="118" fillId="89" borderId="64" applyNumberFormat="0" applyAlignment="0" applyProtection="0"/>
    <xf numFmtId="0" fontId="121" fillId="89" borderId="64" applyNumberFormat="0" applyAlignment="0" applyProtection="0">
      <alignment vertical="center"/>
    </xf>
    <xf numFmtId="0" fontId="119" fillId="88" borderId="64" applyNumberFormat="0" applyAlignment="0" applyProtection="0">
      <alignment vertical="center"/>
    </xf>
    <xf numFmtId="0" fontId="118" fillId="89" borderId="64" applyNumberFormat="0" applyAlignment="0" applyProtection="0"/>
    <xf numFmtId="0" fontId="119" fillId="88" borderId="64" applyNumberFormat="0" applyAlignment="0" applyProtection="0">
      <alignment vertical="center"/>
    </xf>
    <xf numFmtId="0" fontId="118" fillId="89" borderId="64" applyNumberFormat="0" applyAlignment="0" applyProtection="0"/>
    <xf numFmtId="184" fontId="118" fillId="89" borderId="64" applyNumberFormat="0" applyAlignment="0" applyProtection="0"/>
    <xf numFmtId="0" fontId="117" fillId="89" borderId="64" applyNumberFormat="0" applyAlignment="0" applyProtection="0">
      <alignment vertical="center"/>
    </xf>
    <xf numFmtId="0" fontId="121" fillId="89" borderId="64" applyNumberFormat="0" applyAlignment="0" applyProtection="0">
      <alignment vertical="center"/>
    </xf>
    <xf numFmtId="4" fontId="122" fillId="0" borderId="0">
      <protection locked="0"/>
    </xf>
    <xf numFmtId="191" fontId="123" fillId="0" borderId="0">
      <alignment vertical="center"/>
    </xf>
    <xf numFmtId="191" fontId="124" fillId="0" borderId="0"/>
    <xf numFmtId="191" fontId="123" fillId="0" borderId="0">
      <alignment vertical="center"/>
    </xf>
    <xf numFmtId="191" fontId="125" fillId="0" borderId="0">
      <alignment vertical="center"/>
    </xf>
    <xf numFmtId="191" fontId="126" fillId="0" borderId="0"/>
    <xf numFmtId="191" fontId="125" fillId="0" borderId="0">
      <alignment vertical="center"/>
    </xf>
    <xf numFmtId="191" fontId="125" fillId="0" borderId="0">
      <alignment vertical="center"/>
    </xf>
    <xf numFmtId="191" fontId="126" fillId="0" borderId="0"/>
    <xf numFmtId="191" fontId="125" fillId="0" borderId="0">
      <alignment vertical="center"/>
    </xf>
    <xf numFmtId="191" fontId="125" fillId="0" borderId="0">
      <alignment vertical="center"/>
    </xf>
    <xf numFmtId="191" fontId="126" fillId="0" borderId="0"/>
    <xf numFmtId="191" fontId="125" fillId="0" borderId="0">
      <alignment vertical="center"/>
    </xf>
    <xf numFmtId="191" fontId="125" fillId="0" borderId="0">
      <alignment vertical="center"/>
    </xf>
    <xf numFmtId="191" fontId="126" fillId="0" borderId="0"/>
    <xf numFmtId="191" fontId="125" fillId="0" borderId="0">
      <alignment vertical="center"/>
    </xf>
    <xf numFmtId="191" fontId="125" fillId="0" borderId="0">
      <alignment vertical="center"/>
    </xf>
    <xf numFmtId="191" fontId="126" fillId="0" borderId="0"/>
    <xf numFmtId="191" fontId="125" fillId="0" borderId="0">
      <alignment vertical="center"/>
    </xf>
    <xf numFmtId="191" fontId="125" fillId="0" borderId="0">
      <alignment vertical="center"/>
    </xf>
    <xf numFmtId="191" fontId="126" fillId="0" borderId="0"/>
    <xf numFmtId="191" fontId="125" fillId="0" borderId="0">
      <alignment vertical="center"/>
    </xf>
    <xf numFmtId="191" fontId="125" fillId="0" borderId="0">
      <alignment vertical="center"/>
    </xf>
    <xf numFmtId="191" fontId="126" fillId="0" borderId="0"/>
    <xf numFmtId="191" fontId="125" fillId="0" borderId="0">
      <alignment vertical="center"/>
    </xf>
    <xf numFmtId="0" fontId="127" fillId="0" borderId="0" applyFont="0" applyFill="0" applyBorder="0" applyAlignment="0" applyProtection="0">
      <alignment vertical="center"/>
    </xf>
    <xf numFmtId="190" fontId="127" fillId="0" borderId="0" applyFont="0" applyFill="0" applyBorder="0" applyAlignment="0" applyProtection="0">
      <alignment vertical="center"/>
    </xf>
    <xf numFmtId="190" fontId="110" fillId="0" borderId="0" applyFont="0" applyFill="0" applyBorder="0" applyAlignment="0" applyProtection="0"/>
    <xf numFmtId="190" fontId="127" fillId="0" borderId="0" applyFont="0" applyFill="0" applyBorder="0" applyAlignment="0" applyProtection="0">
      <alignment vertical="center"/>
    </xf>
    <xf numFmtId="196" fontId="60" fillId="0" borderId="0" applyFont="0" applyFill="0" applyBorder="0" applyAlignment="0" applyProtection="0"/>
    <xf numFmtId="196" fontId="60" fillId="0" borderId="0" applyFont="0" applyFill="0" applyBorder="0" applyAlignment="0" applyProtection="0"/>
    <xf numFmtId="196" fontId="60" fillId="0" borderId="0" applyFont="0" applyFill="0" applyBorder="0" applyAlignment="0" applyProtection="0"/>
    <xf numFmtId="196" fontId="60" fillId="0" borderId="0" applyFont="0" applyFill="0" applyBorder="0" applyAlignment="0" applyProtection="0"/>
    <xf numFmtId="196" fontId="60" fillId="0" borderId="0" applyFont="0" applyFill="0" applyBorder="0" applyAlignment="0" applyProtection="0"/>
    <xf numFmtId="196" fontId="60" fillId="0" borderId="0" applyFont="0" applyFill="0" applyBorder="0" applyAlignment="0" applyProtection="0"/>
    <xf numFmtId="196" fontId="60" fillId="0" borderId="0" applyFont="0" applyFill="0" applyBorder="0" applyAlignment="0" applyProtection="0"/>
    <xf numFmtId="196" fontId="60" fillId="0" borderId="0" applyFont="0" applyFill="0" applyBorder="0" applyAlignment="0" applyProtection="0"/>
    <xf numFmtId="196" fontId="60" fillId="0" borderId="0" applyFont="0" applyFill="0" applyBorder="0" applyAlignment="0" applyProtection="0"/>
    <xf numFmtId="196" fontId="60" fillId="0" borderId="0" applyFont="0" applyFill="0" applyBorder="0" applyAlignment="0" applyProtection="0"/>
    <xf numFmtId="197" fontId="128" fillId="0" borderId="0">
      <alignment vertical="center"/>
    </xf>
    <xf numFmtId="197" fontId="61" fillId="0" borderId="0"/>
    <xf numFmtId="197" fontId="128" fillId="0" borderId="0">
      <alignment vertical="center"/>
    </xf>
    <xf numFmtId="43" fontId="60" fillId="0" borderId="0" applyFont="0" applyFill="0" applyBorder="0" applyAlignment="0" applyProtection="0"/>
    <xf numFmtId="3" fontId="60" fillId="0" borderId="0" applyFont="0" applyFill="0" applyBorder="0" applyAlignment="0" applyProtection="0"/>
    <xf numFmtId="3" fontId="129" fillId="0" borderId="0" applyFont="0" applyFill="0" applyBorder="0" applyAlignment="0" applyProtection="0"/>
    <xf numFmtId="1" fontId="130" fillId="90" borderId="65" applyBorder="0">
      <alignment horizontal="center" vertical="center" wrapText="1"/>
    </xf>
    <xf numFmtId="1" fontId="131" fillId="90" borderId="65" applyBorder="0">
      <alignment horizontal="center" vertical="center" wrapText="1"/>
    </xf>
    <xf numFmtId="1" fontId="130" fillId="90" borderId="65" applyBorder="0">
      <alignment horizontal="center" vertical="center" wrapText="1"/>
    </xf>
    <xf numFmtId="1" fontId="131" fillId="90" borderId="65" applyBorder="0">
      <alignment horizontal="center" vertical="center" wrapText="1"/>
    </xf>
    <xf numFmtId="1" fontId="131" fillId="90" borderId="65" applyBorder="0">
      <alignment horizontal="center" vertical="center" wrapText="1"/>
    </xf>
    <xf numFmtId="1" fontId="131" fillId="90" borderId="65" applyBorder="0">
      <alignment horizontal="center" vertical="center" wrapText="1"/>
    </xf>
    <xf numFmtId="1" fontId="131" fillId="90" borderId="65" applyBorder="0">
      <alignment horizontal="center" vertical="center" wrapText="1"/>
    </xf>
    <xf numFmtId="2" fontId="46" fillId="10" borderId="50" applyBorder="0">
      <alignment horizontal="center" vertical="center"/>
      <protection locked="0"/>
    </xf>
    <xf numFmtId="0" fontId="132" fillId="91" borderId="0">
      <alignment vertical="center"/>
    </xf>
    <xf numFmtId="0" fontId="133" fillId="0" borderId="0" applyNumberFormat="0" applyAlignment="0">
      <alignment horizontal="left" vertical="center"/>
    </xf>
    <xf numFmtId="0" fontId="134" fillId="0" borderId="0" applyNumberFormat="0" applyAlignment="0">
      <alignment horizontal="left"/>
    </xf>
    <xf numFmtId="0" fontId="133" fillId="0" borderId="0" applyNumberFormat="0" applyAlignment="0">
      <alignment horizontal="left" vertical="center"/>
    </xf>
    <xf numFmtId="0" fontId="135" fillId="0" borderId="0" applyNumberFormat="0" applyAlignment="0"/>
    <xf numFmtId="198" fontId="136" fillId="0" borderId="0">
      <protection locked="0"/>
    </xf>
    <xf numFmtId="0" fontId="127" fillId="0" borderId="0" applyFont="0" applyFill="0" applyBorder="0" applyAlignment="0" applyProtection="0">
      <alignment vertical="center"/>
    </xf>
    <xf numFmtId="191" fontId="127" fillId="0" borderId="0" applyFont="0" applyFill="0" applyBorder="0" applyAlignment="0" applyProtection="0">
      <alignment vertical="center"/>
    </xf>
    <xf numFmtId="191" fontId="110" fillId="0" borderId="0" applyFont="0" applyFill="0" applyBorder="0" applyAlignment="0" applyProtection="0"/>
    <xf numFmtId="191" fontId="127" fillId="0" borderId="0" applyFont="0" applyFill="0" applyBorder="0" applyAlignment="0" applyProtection="0">
      <alignment vertical="center"/>
    </xf>
    <xf numFmtId="199" fontId="13" fillId="0" borderId="0" applyFont="0" applyFill="0" applyBorder="0" applyAlignment="0" applyProtection="0"/>
    <xf numFmtId="200" fontId="137" fillId="0" borderId="0" applyFont="0" applyFill="0" applyBorder="0" applyAlignment="0" applyProtection="0"/>
    <xf numFmtId="201" fontId="138" fillId="0" borderId="0" applyFont="0" applyFill="0" applyBorder="0" applyAlignment="0" applyProtection="0">
      <alignment vertical="center"/>
    </xf>
    <xf numFmtId="201" fontId="138" fillId="0" borderId="0" applyFont="0" applyFill="0" applyBorder="0" applyAlignment="0" applyProtection="0">
      <alignment vertical="center"/>
    </xf>
    <xf numFmtId="201" fontId="138" fillId="0" borderId="0" applyFont="0" applyFill="0" applyBorder="0" applyAlignment="0" applyProtection="0">
      <alignment vertical="center"/>
    </xf>
    <xf numFmtId="44" fontId="8" fillId="0" borderId="0" applyFont="0" applyFill="0" applyBorder="0" applyAlignment="0" applyProtection="0">
      <alignment vertical="center"/>
    </xf>
    <xf numFmtId="200" fontId="73" fillId="0" borderId="0" applyFont="0" applyFill="0" applyBorder="0" applyAlignment="0" applyProtection="0"/>
    <xf numFmtId="44" fontId="60" fillId="0" borderId="0" applyFont="0" applyFill="0" applyBorder="0" applyAlignment="0" applyProtection="0"/>
    <xf numFmtId="202" fontId="139" fillId="0" borderId="0" applyFont="0" applyFill="0" applyBorder="0" applyAlignment="0" applyProtection="0"/>
    <xf numFmtId="203" fontId="129" fillId="0" borderId="0" applyFont="0" applyFill="0" applyBorder="0" applyAlignment="0" applyProtection="0"/>
    <xf numFmtId="204" fontId="61" fillId="0" borderId="0"/>
    <xf numFmtId="204" fontId="61" fillId="0" borderId="0"/>
    <xf numFmtId="205" fontId="128" fillId="0" borderId="0">
      <alignment vertical="center"/>
    </xf>
    <xf numFmtId="3" fontId="140" fillId="0" borderId="0"/>
    <xf numFmtId="16" fontId="15" fillId="0" borderId="18">
      <alignment horizontal="left" vertical="top" wrapText="1"/>
      <protection locked="0"/>
    </xf>
    <xf numFmtId="16" fontId="141" fillId="0" borderId="18">
      <alignment horizontal="left" vertical="top" wrapText="1"/>
      <protection locked="0"/>
    </xf>
    <xf numFmtId="16" fontId="15" fillId="0" borderId="18">
      <alignment horizontal="left" vertical="top" wrapText="1"/>
      <protection locked="0"/>
    </xf>
    <xf numFmtId="14" fontId="11" fillId="0" borderId="0" applyFill="0" applyBorder="0" applyAlignment="0">
      <alignment vertical="center"/>
    </xf>
    <xf numFmtId="14" fontId="81" fillId="0" borderId="0" applyFill="0" applyBorder="0" applyAlignment="0"/>
    <xf numFmtId="14" fontId="11" fillId="0" borderId="0" applyFill="0" applyBorder="0" applyAlignment="0">
      <alignment vertical="center"/>
    </xf>
    <xf numFmtId="206" fontId="142" fillId="0" borderId="0">
      <protection locked="0"/>
    </xf>
    <xf numFmtId="38" fontId="143" fillId="0" borderId="66">
      <alignment vertical="center"/>
    </xf>
    <xf numFmtId="38" fontId="144" fillId="0" borderId="66">
      <alignment vertical="center"/>
    </xf>
    <xf numFmtId="38" fontId="143" fillId="0" borderId="66">
      <alignment vertical="center"/>
    </xf>
    <xf numFmtId="0" fontId="144" fillId="0" borderId="0"/>
    <xf numFmtId="41" fontId="60" fillId="0" borderId="0" applyFont="0" applyFill="0" applyBorder="0" applyAlignment="0" applyProtection="0"/>
    <xf numFmtId="43" fontId="60" fillId="0" borderId="0" applyFont="0" applyFill="0" applyBorder="0" applyAlignment="0" applyProtection="0"/>
    <xf numFmtId="207" fontId="128" fillId="0" borderId="0">
      <alignment vertical="center"/>
    </xf>
    <xf numFmtId="208" fontId="61" fillId="0" borderId="0"/>
    <xf numFmtId="207" fontId="128" fillId="0" borderId="0">
      <alignment vertical="center"/>
    </xf>
    <xf numFmtId="190" fontId="109" fillId="0" borderId="0" applyFill="0" applyBorder="0" applyAlignment="0">
      <alignment vertical="center"/>
    </xf>
    <xf numFmtId="190" fontId="110" fillId="0" borderId="0" applyFill="0" applyBorder="0" applyAlignment="0"/>
    <xf numFmtId="190" fontId="109" fillId="0" borderId="0" applyFill="0" applyBorder="0" applyAlignment="0">
      <alignment vertical="center"/>
    </xf>
    <xf numFmtId="191" fontId="109" fillId="0" borderId="0" applyFill="0" applyBorder="0" applyAlignment="0">
      <alignment vertical="center"/>
    </xf>
    <xf numFmtId="191" fontId="110" fillId="0" borderId="0" applyFill="0" applyBorder="0" applyAlignment="0"/>
    <xf numFmtId="191" fontId="109" fillId="0" borderId="0" applyFill="0" applyBorder="0" applyAlignment="0">
      <alignment vertical="center"/>
    </xf>
    <xf numFmtId="190" fontId="109" fillId="0" borderId="0" applyFill="0" applyBorder="0" applyAlignment="0">
      <alignment vertical="center"/>
    </xf>
    <xf numFmtId="190" fontId="110" fillId="0" borderId="0" applyFill="0" applyBorder="0" applyAlignment="0"/>
    <xf numFmtId="190" fontId="109" fillId="0" borderId="0" applyFill="0" applyBorder="0" applyAlignment="0">
      <alignment vertical="center"/>
    </xf>
    <xf numFmtId="195" fontId="109" fillId="0" borderId="0" applyFill="0" applyBorder="0" applyAlignment="0">
      <alignment vertical="center"/>
    </xf>
    <xf numFmtId="195" fontId="110" fillId="0" borderId="0" applyFill="0" applyBorder="0" applyAlignment="0"/>
    <xf numFmtId="195" fontId="109" fillId="0" borderId="0" applyFill="0" applyBorder="0" applyAlignment="0">
      <alignment vertical="center"/>
    </xf>
    <xf numFmtId="191" fontId="109" fillId="0" borderId="0" applyFill="0" applyBorder="0" applyAlignment="0">
      <alignment vertical="center"/>
    </xf>
    <xf numFmtId="191" fontId="110" fillId="0" borderId="0" applyFill="0" applyBorder="0" applyAlignment="0"/>
    <xf numFmtId="191" fontId="109" fillId="0" borderId="0" applyFill="0" applyBorder="0" applyAlignment="0">
      <alignment vertical="center"/>
    </xf>
    <xf numFmtId="0" fontId="145" fillId="0" borderId="0" applyNumberFormat="0" applyAlignment="0">
      <alignment horizontal="left" vertical="center"/>
    </xf>
    <xf numFmtId="0" fontId="146" fillId="0" borderId="0" applyNumberFormat="0" applyAlignment="0">
      <alignment horizontal="left"/>
    </xf>
    <xf numFmtId="0" fontId="145" fillId="0" borderId="0" applyNumberFormat="0" applyAlignment="0">
      <alignment horizontal="left" vertical="center"/>
    </xf>
    <xf numFmtId="0" fontId="73" fillId="0" borderId="0">
      <alignment vertical="center"/>
    </xf>
    <xf numFmtId="0" fontId="73" fillId="0" borderId="0"/>
    <xf numFmtId="0" fontId="147" fillId="0" borderId="0" applyBorder="0" applyProtection="0">
      <alignment vertical="center"/>
    </xf>
    <xf numFmtId="0" fontId="148" fillId="0" borderId="0" applyNumberFormat="0" applyFill="0" applyBorder="0" applyAlignment="0" applyProtection="0">
      <alignment vertical="center"/>
    </xf>
    <xf numFmtId="0" fontId="149" fillId="0" borderId="0" applyNumberFormat="0" applyFill="0" applyBorder="0" applyAlignment="0" applyProtection="0"/>
    <xf numFmtId="0" fontId="150" fillId="0" borderId="0" applyNumberFormat="0" applyFill="0" applyBorder="0" applyAlignment="0" applyProtection="0">
      <alignment vertical="center"/>
    </xf>
    <xf numFmtId="0" fontId="149" fillId="0" borderId="0" applyNumberFormat="0" applyFill="0" applyBorder="0" applyAlignment="0" applyProtection="0"/>
    <xf numFmtId="0" fontId="150" fillId="0" borderId="0" applyNumberFormat="0" applyFill="0" applyBorder="0" applyAlignment="0" applyProtection="0">
      <alignment vertical="center"/>
    </xf>
    <xf numFmtId="0" fontId="149" fillId="0" borderId="0" applyNumberFormat="0" applyFill="0" applyBorder="0" applyAlignment="0" applyProtection="0"/>
    <xf numFmtId="184" fontId="149" fillId="0" borderId="0" applyNumberFormat="0" applyFill="0" applyBorder="0" applyAlignment="0" applyProtection="0"/>
    <xf numFmtId="0" fontId="151" fillId="0" borderId="0" applyNumberFormat="0" applyFill="0" applyBorder="0" applyAlignment="0" applyProtection="0"/>
    <xf numFmtId="0" fontId="150" fillId="0" borderId="0" applyNumberFormat="0" applyFill="0" applyBorder="0" applyAlignment="0" applyProtection="0">
      <alignment vertical="center"/>
    </xf>
    <xf numFmtId="0" fontId="149" fillId="0" borderId="0" applyNumberFormat="0" applyFill="0" applyBorder="0" applyAlignment="0" applyProtection="0"/>
    <xf numFmtId="0" fontId="150" fillId="0" borderId="0" applyNumberFormat="0" applyFill="0" applyBorder="0" applyAlignment="0" applyProtection="0">
      <alignment vertical="center"/>
    </xf>
    <xf numFmtId="0" fontId="149" fillId="0" borderId="0" applyNumberFormat="0" applyFill="0" applyBorder="0" applyAlignment="0" applyProtection="0"/>
    <xf numFmtId="184" fontId="149" fillId="0" borderId="0" applyNumberFormat="0" applyFill="0" applyBorder="0" applyAlignment="0" applyProtection="0"/>
    <xf numFmtId="0" fontId="152" fillId="0" borderId="0" applyNumberFormat="0" applyFill="0" applyBorder="0" applyAlignment="0" applyProtection="0">
      <alignment vertical="center"/>
    </xf>
    <xf numFmtId="0" fontId="150" fillId="0" borderId="0" applyNumberFormat="0" applyFill="0" applyBorder="0" applyAlignment="0" applyProtection="0">
      <alignment vertical="center"/>
    </xf>
    <xf numFmtId="0" fontId="149" fillId="0" borderId="0" applyNumberFormat="0" applyFill="0" applyBorder="0" applyAlignment="0" applyProtection="0"/>
    <xf numFmtId="0" fontId="150" fillId="0" borderId="0" applyNumberFormat="0" applyFill="0" applyBorder="0" applyAlignment="0" applyProtection="0">
      <alignment vertical="center"/>
    </xf>
    <xf numFmtId="0" fontId="149" fillId="0" borderId="0" applyNumberFormat="0" applyFill="0" applyBorder="0" applyAlignment="0" applyProtection="0"/>
    <xf numFmtId="184" fontId="149" fillId="0" borderId="0" applyNumberFormat="0" applyFill="0" applyBorder="0" applyAlignment="0" applyProtection="0"/>
    <xf numFmtId="0" fontId="150" fillId="0" borderId="0" applyNumberFormat="0" applyFill="0" applyBorder="0" applyAlignment="0" applyProtection="0">
      <alignment vertical="center"/>
    </xf>
    <xf numFmtId="0" fontId="150" fillId="0" borderId="0" applyNumberFormat="0" applyFill="0" applyBorder="0" applyAlignment="0" applyProtection="0">
      <alignment vertical="center"/>
    </xf>
    <xf numFmtId="0" fontId="149" fillId="0" borderId="0" applyNumberFormat="0" applyFill="0" applyBorder="0" applyAlignment="0" applyProtection="0"/>
    <xf numFmtId="0" fontId="150" fillId="0" borderId="0" applyNumberFormat="0" applyFill="0" applyBorder="0" applyAlignment="0" applyProtection="0">
      <alignment vertical="center"/>
    </xf>
    <xf numFmtId="0" fontId="149" fillId="0" borderId="0" applyNumberFormat="0" applyFill="0" applyBorder="0" applyAlignment="0" applyProtection="0"/>
    <xf numFmtId="184" fontId="149" fillId="0" borderId="0" applyNumberFormat="0" applyFill="0" applyBorder="0" applyAlignment="0" applyProtection="0"/>
    <xf numFmtId="0" fontId="152" fillId="0" borderId="0" applyNumberFormat="0" applyFill="0" applyBorder="0" applyAlignment="0" applyProtection="0">
      <alignment vertical="center"/>
    </xf>
    <xf numFmtId="0" fontId="152" fillId="0" borderId="0" applyNumberFormat="0" applyFill="0" applyBorder="0" applyAlignment="0" applyProtection="0">
      <alignment vertical="center"/>
    </xf>
    <xf numFmtId="0" fontId="153" fillId="0" borderId="0">
      <alignment vertical="center"/>
      <protection locked="0"/>
    </xf>
    <xf numFmtId="0" fontId="154" fillId="0" borderId="0">
      <protection locked="0"/>
    </xf>
    <xf numFmtId="0" fontId="153" fillId="0" borderId="0">
      <alignment vertical="center"/>
      <protection locked="0"/>
    </xf>
    <xf numFmtId="0" fontId="153" fillId="0" borderId="0">
      <alignment vertical="center"/>
      <protection locked="0"/>
    </xf>
    <xf numFmtId="0" fontId="154" fillId="0" borderId="0">
      <protection locked="0"/>
    </xf>
    <xf numFmtId="0" fontId="153" fillId="0" borderId="0">
      <alignment vertical="center"/>
      <protection locked="0"/>
    </xf>
    <xf numFmtId="0" fontId="155" fillId="0" borderId="0">
      <alignment vertical="center"/>
      <protection locked="0"/>
    </xf>
    <xf numFmtId="0" fontId="156" fillId="0" borderId="0">
      <protection locked="0"/>
    </xf>
    <xf numFmtId="0" fontId="155" fillId="0" borderId="0">
      <alignment vertical="center"/>
      <protection locked="0"/>
    </xf>
    <xf numFmtId="0" fontId="153" fillId="0" borderId="0">
      <alignment vertical="center"/>
      <protection locked="0"/>
    </xf>
    <xf numFmtId="0" fontId="154" fillId="0" borderId="0">
      <protection locked="0"/>
    </xf>
    <xf numFmtId="0" fontId="153" fillId="0" borderId="0">
      <alignment vertical="center"/>
      <protection locked="0"/>
    </xf>
    <xf numFmtId="0" fontId="157" fillId="0" borderId="0">
      <alignment vertical="center"/>
      <protection locked="0"/>
    </xf>
    <xf numFmtId="0" fontId="158" fillId="0" borderId="0">
      <protection locked="0"/>
    </xf>
    <xf numFmtId="0" fontId="157" fillId="0" borderId="0">
      <alignment vertical="center"/>
      <protection locked="0"/>
    </xf>
    <xf numFmtId="0" fontId="159" fillId="0" borderId="0">
      <alignment vertical="center"/>
      <protection locked="0"/>
    </xf>
    <xf numFmtId="0" fontId="122" fillId="0" borderId="0">
      <protection locked="0"/>
    </xf>
    <xf numFmtId="0" fontId="159" fillId="0" borderId="0">
      <alignment vertical="center"/>
      <protection locked="0"/>
    </xf>
    <xf numFmtId="0" fontId="160" fillId="0" borderId="0">
      <alignment vertical="center"/>
      <protection locked="0"/>
    </xf>
    <xf numFmtId="0" fontId="161" fillId="0" borderId="0">
      <protection locked="0"/>
    </xf>
    <xf numFmtId="0" fontId="160" fillId="0" borderId="0">
      <alignment vertical="center"/>
      <protection locked="0"/>
    </xf>
    <xf numFmtId="209" fontId="95" fillId="0" borderId="0">
      <alignment vertical="center"/>
      <protection locked="0"/>
    </xf>
    <xf numFmtId="209" fontId="96" fillId="0" borderId="0">
      <protection locked="0"/>
    </xf>
    <xf numFmtId="2" fontId="129" fillId="0" borderId="0" applyFont="0" applyFill="0" applyBorder="0" applyAlignment="0" applyProtection="0"/>
    <xf numFmtId="209" fontId="95" fillId="0" borderId="0">
      <alignment vertical="center"/>
      <protection locked="0"/>
    </xf>
    <xf numFmtId="0" fontId="162" fillId="0" borderId="0" applyNumberFormat="0" applyFill="0" applyBorder="0" applyAlignment="0" applyProtection="0">
      <alignment vertical="top"/>
      <protection locked="0"/>
    </xf>
    <xf numFmtId="0" fontId="163" fillId="10" borderId="0" applyNumberFormat="0" applyBorder="0" applyAlignment="0" applyProtection="0">
      <alignment vertical="center"/>
    </xf>
    <xf numFmtId="0" fontId="164" fillId="60" borderId="0" applyNumberFormat="0" applyBorder="0" applyAlignment="0" applyProtection="0"/>
    <xf numFmtId="0" fontId="165" fillId="10" borderId="0" applyNumberFormat="0" applyBorder="0" applyAlignment="0" applyProtection="0">
      <alignment vertical="center"/>
    </xf>
    <xf numFmtId="0" fontId="164" fillId="60" borderId="0" applyNumberFormat="0" applyBorder="0" applyAlignment="0" applyProtection="0"/>
    <xf numFmtId="0" fontId="165" fillId="10" borderId="0" applyNumberFormat="0" applyBorder="0" applyAlignment="0" applyProtection="0">
      <alignment vertical="center"/>
    </xf>
    <xf numFmtId="0" fontId="164" fillId="60" borderId="0" applyNumberFormat="0" applyBorder="0" applyAlignment="0" applyProtection="0"/>
    <xf numFmtId="184" fontId="164" fillId="60" borderId="0" applyNumberFormat="0" applyBorder="0" applyAlignment="0" applyProtection="0"/>
    <xf numFmtId="0" fontId="166" fillId="26" borderId="0" applyNumberFormat="0" applyBorder="0" applyAlignment="0" applyProtection="0"/>
    <xf numFmtId="0" fontId="165" fillId="10" borderId="0" applyNumberFormat="0" applyBorder="0" applyAlignment="0" applyProtection="0">
      <alignment vertical="center"/>
    </xf>
    <xf numFmtId="0" fontId="164" fillId="60" borderId="0" applyNumberFormat="0" applyBorder="0" applyAlignment="0" applyProtection="0"/>
    <xf numFmtId="0" fontId="165" fillId="10" borderId="0" applyNumberFormat="0" applyBorder="0" applyAlignment="0" applyProtection="0">
      <alignment vertical="center"/>
    </xf>
    <xf numFmtId="0" fontId="164" fillId="60" borderId="0" applyNumberFormat="0" applyBorder="0" applyAlignment="0" applyProtection="0"/>
    <xf numFmtId="184" fontId="164" fillId="60" borderId="0" applyNumberFormat="0" applyBorder="0" applyAlignment="0" applyProtection="0"/>
    <xf numFmtId="0" fontId="163" fillId="60" borderId="0" applyNumberFormat="0" applyBorder="0" applyAlignment="0" applyProtection="0">
      <alignment vertical="center"/>
    </xf>
    <xf numFmtId="0" fontId="165" fillId="10" borderId="0" applyNumberFormat="0" applyBorder="0" applyAlignment="0" applyProtection="0">
      <alignment vertical="center"/>
    </xf>
    <xf numFmtId="0" fontId="164" fillId="60" borderId="0" applyNumberFormat="0" applyBorder="0" applyAlignment="0" applyProtection="0"/>
    <xf numFmtId="0" fontId="165" fillId="10" borderId="0" applyNumberFormat="0" applyBorder="0" applyAlignment="0" applyProtection="0">
      <alignment vertical="center"/>
    </xf>
    <xf numFmtId="0" fontId="164" fillId="60" borderId="0" applyNumberFormat="0" applyBorder="0" applyAlignment="0" applyProtection="0"/>
    <xf numFmtId="184" fontId="164" fillId="60" borderId="0" applyNumberFormat="0" applyBorder="0" applyAlignment="0" applyProtection="0"/>
    <xf numFmtId="0" fontId="167" fillId="60" borderId="0" applyNumberFormat="0" applyBorder="0" applyAlignment="0" applyProtection="0">
      <alignment vertical="center"/>
    </xf>
    <xf numFmtId="0" fontId="165" fillId="10" borderId="0" applyNumberFormat="0" applyBorder="0" applyAlignment="0" applyProtection="0">
      <alignment vertical="center"/>
    </xf>
    <xf numFmtId="0" fontId="164" fillId="60" borderId="0" applyNumberFormat="0" applyBorder="0" applyAlignment="0" applyProtection="0"/>
    <xf numFmtId="0" fontId="165" fillId="10" borderId="0" applyNumberFormat="0" applyBorder="0" applyAlignment="0" applyProtection="0">
      <alignment vertical="center"/>
    </xf>
    <xf numFmtId="0" fontId="164" fillId="60" borderId="0" applyNumberFormat="0" applyBorder="0" applyAlignment="0" applyProtection="0"/>
    <xf numFmtId="184" fontId="164" fillId="60" borderId="0" applyNumberFormat="0" applyBorder="0" applyAlignment="0" applyProtection="0"/>
    <xf numFmtId="0" fontId="163" fillId="60" borderId="0" applyNumberFormat="0" applyBorder="0" applyAlignment="0" applyProtection="0">
      <alignment vertical="center"/>
    </xf>
    <xf numFmtId="0" fontId="167" fillId="60" borderId="0" applyNumberFormat="0" applyBorder="0" applyAlignment="0" applyProtection="0">
      <alignment vertical="center"/>
    </xf>
    <xf numFmtId="0" fontId="15" fillId="9" borderId="0" applyNumberFormat="0" applyBorder="0" applyAlignment="0" applyProtection="0">
      <alignment vertical="center"/>
    </xf>
    <xf numFmtId="38" fontId="141" fillId="9" borderId="0" applyNumberFormat="0" applyBorder="0" applyAlignment="0" applyProtection="0"/>
    <xf numFmtId="0" fontId="15" fillId="9" borderId="0" applyNumberFormat="0" applyBorder="0" applyAlignment="0" applyProtection="0">
      <alignment vertical="center"/>
    </xf>
    <xf numFmtId="0" fontId="168" fillId="0" borderId="0" applyNumberFormat="0" applyFill="0" applyBorder="0" applyAlignment="0" applyProtection="0">
      <alignment vertical="center"/>
    </xf>
    <xf numFmtId="0" fontId="169" fillId="0" borderId="0" applyNumberFormat="0" applyFill="0" applyBorder="0" applyAlignment="0" applyProtection="0"/>
    <xf numFmtId="0" fontId="168" fillId="0" borderId="0" applyNumberFormat="0" applyFill="0" applyBorder="0" applyAlignment="0" applyProtection="0">
      <alignment vertical="center"/>
    </xf>
    <xf numFmtId="0" fontId="170" fillId="0" borderId="46" applyNumberFormat="0" applyAlignment="0" applyProtection="0">
      <alignment horizontal="left" vertical="center"/>
    </xf>
    <xf numFmtId="0" fontId="171" fillId="0" borderId="46" applyNumberFormat="0" applyAlignment="0" applyProtection="0">
      <alignment horizontal="left" vertical="center"/>
    </xf>
    <xf numFmtId="0" fontId="170" fillId="0" borderId="46" applyNumberFormat="0" applyAlignment="0" applyProtection="0">
      <alignment horizontal="left" vertical="center"/>
    </xf>
    <xf numFmtId="0" fontId="170" fillId="0" borderId="20">
      <alignment horizontal="left" vertical="center"/>
    </xf>
    <xf numFmtId="0" fontId="171" fillId="0" borderId="20">
      <alignment horizontal="left" vertical="center"/>
    </xf>
    <xf numFmtId="0" fontId="170" fillId="0" borderId="20">
      <alignment horizontal="left" vertical="center"/>
    </xf>
    <xf numFmtId="0" fontId="172" fillId="0" borderId="0">
      <alignment horizontal="center" vertical="center"/>
    </xf>
    <xf numFmtId="0" fontId="173" fillId="0" borderId="67" applyNumberFormat="0" applyFill="0" applyAlignment="0" applyProtection="0">
      <alignment vertical="center"/>
    </xf>
    <xf numFmtId="0" fontId="174" fillId="0" borderId="67" applyNumberFormat="0" applyFill="0" applyAlignment="0" applyProtection="0"/>
    <xf numFmtId="0" fontId="175" fillId="0" borderId="67" applyNumberFormat="0" applyFill="0" applyAlignment="0" applyProtection="0">
      <alignment vertical="center"/>
    </xf>
    <xf numFmtId="0" fontId="174" fillId="0" borderId="67" applyNumberFormat="0" applyFill="0" applyAlignment="0" applyProtection="0"/>
    <xf numFmtId="0" fontId="175" fillId="0" borderId="67" applyNumberFormat="0" applyFill="0" applyAlignment="0" applyProtection="0">
      <alignment vertical="center"/>
    </xf>
    <xf numFmtId="0" fontId="174" fillId="0" borderId="67" applyNumberFormat="0" applyFill="0" applyAlignment="0" applyProtection="0"/>
    <xf numFmtId="184" fontId="174" fillId="0" borderId="67" applyNumberFormat="0" applyFill="0" applyAlignment="0" applyProtection="0"/>
    <xf numFmtId="0" fontId="176" fillId="0" borderId="52" applyNumberFormat="0" applyFill="0" applyAlignment="0" applyProtection="0"/>
    <xf numFmtId="0" fontId="175" fillId="0" borderId="67" applyNumberFormat="0" applyFill="0" applyAlignment="0" applyProtection="0">
      <alignment vertical="center"/>
    </xf>
    <xf numFmtId="0" fontId="174" fillId="0" borderId="67" applyNumberFormat="0" applyFill="0" applyAlignment="0" applyProtection="0"/>
    <xf numFmtId="0" fontId="175" fillId="0" borderId="67" applyNumberFormat="0" applyFill="0" applyAlignment="0" applyProtection="0">
      <alignment vertical="center"/>
    </xf>
    <xf numFmtId="0" fontId="174" fillId="0" borderId="67" applyNumberFormat="0" applyFill="0" applyAlignment="0" applyProtection="0"/>
    <xf numFmtId="184" fontId="174" fillId="0" borderId="67" applyNumberFormat="0" applyFill="0" applyAlignment="0" applyProtection="0"/>
    <xf numFmtId="0" fontId="175" fillId="0" borderId="67" applyNumberFormat="0" applyFill="0" applyAlignment="0" applyProtection="0">
      <alignment vertical="center"/>
    </xf>
    <xf numFmtId="0" fontId="175" fillId="0" borderId="67" applyNumberFormat="0" applyFill="0" applyAlignment="0" applyProtection="0">
      <alignment vertical="center"/>
    </xf>
    <xf numFmtId="0" fontId="174" fillId="0" borderId="67" applyNumberFormat="0" applyFill="0" applyAlignment="0" applyProtection="0"/>
    <xf numFmtId="0" fontId="175" fillId="0" borderId="67" applyNumberFormat="0" applyFill="0" applyAlignment="0" applyProtection="0">
      <alignment vertical="center"/>
    </xf>
    <xf numFmtId="0" fontId="174" fillId="0" borderId="67" applyNumberFormat="0" applyFill="0" applyAlignment="0" applyProtection="0"/>
    <xf numFmtId="184" fontId="174" fillId="0" borderId="67" applyNumberFormat="0" applyFill="0" applyAlignment="0" applyProtection="0"/>
    <xf numFmtId="0" fontId="175" fillId="0" borderId="67" applyNumberFormat="0" applyFill="0" applyAlignment="0" applyProtection="0">
      <alignment vertical="center"/>
    </xf>
    <xf numFmtId="0" fontId="175" fillId="0" borderId="67" applyNumberFormat="0" applyFill="0" applyAlignment="0" applyProtection="0">
      <alignment vertical="center"/>
    </xf>
    <xf numFmtId="0" fontId="174" fillId="0" borderId="67" applyNumberFormat="0" applyFill="0" applyAlignment="0" applyProtection="0"/>
    <xf numFmtId="0" fontId="175" fillId="0" borderId="67" applyNumberFormat="0" applyFill="0" applyAlignment="0" applyProtection="0">
      <alignment vertical="center"/>
    </xf>
    <xf numFmtId="0" fontId="174" fillId="0" borderId="67" applyNumberFormat="0" applyFill="0" applyAlignment="0" applyProtection="0"/>
    <xf numFmtId="184" fontId="174" fillId="0" borderId="67" applyNumberFormat="0" applyFill="0" applyAlignment="0" applyProtection="0"/>
    <xf numFmtId="0" fontId="173" fillId="0" borderId="67" applyNumberFormat="0" applyFill="0" applyAlignment="0" applyProtection="0">
      <alignment vertical="center"/>
    </xf>
    <xf numFmtId="0" fontId="173" fillId="0" borderId="67" applyNumberFormat="0" applyFill="0" applyAlignment="0" applyProtection="0">
      <alignment vertical="center"/>
    </xf>
    <xf numFmtId="0" fontId="177" fillId="0" borderId="68" applyNumberFormat="0" applyFill="0" applyAlignment="0" applyProtection="0">
      <alignment vertical="center"/>
    </xf>
    <xf numFmtId="0" fontId="178" fillId="0" borderId="68" applyNumberFormat="0" applyFill="0" applyAlignment="0" applyProtection="0"/>
    <xf numFmtId="0" fontId="179" fillId="0" borderId="68" applyNumberFormat="0" applyFill="0" applyAlignment="0" applyProtection="0">
      <alignment vertical="center"/>
    </xf>
    <xf numFmtId="0" fontId="178" fillId="0" borderId="68" applyNumberFormat="0" applyFill="0" applyAlignment="0" applyProtection="0"/>
    <xf numFmtId="0" fontId="179" fillId="0" borderId="68" applyNumberFormat="0" applyFill="0" applyAlignment="0" applyProtection="0">
      <alignment vertical="center"/>
    </xf>
    <xf numFmtId="0" fontId="178" fillId="0" borderId="68" applyNumberFormat="0" applyFill="0" applyAlignment="0" applyProtection="0"/>
    <xf numFmtId="184" fontId="178" fillId="0" borderId="68" applyNumberFormat="0" applyFill="0" applyAlignment="0" applyProtection="0"/>
    <xf numFmtId="0" fontId="180" fillId="0" borderId="53" applyNumberFormat="0" applyFill="0" applyAlignment="0" applyProtection="0"/>
    <xf numFmtId="0" fontId="179" fillId="0" borderId="68" applyNumberFormat="0" applyFill="0" applyAlignment="0" applyProtection="0">
      <alignment vertical="center"/>
    </xf>
    <xf numFmtId="0" fontId="178" fillId="0" borderId="68" applyNumberFormat="0" applyFill="0" applyAlignment="0" applyProtection="0"/>
    <xf numFmtId="0" fontId="179" fillId="0" borderId="68" applyNumberFormat="0" applyFill="0" applyAlignment="0" applyProtection="0">
      <alignment vertical="center"/>
    </xf>
    <xf numFmtId="0" fontId="178" fillId="0" borderId="68" applyNumberFormat="0" applyFill="0" applyAlignment="0" applyProtection="0"/>
    <xf numFmtId="184" fontId="178" fillId="0" borderId="68" applyNumberFormat="0" applyFill="0" applyAlignment="0" applyProtection="0"/>
    <xf numFmtId="0" fontId="179" fillId="0" borderId="68" applyNumberFormat="0" applyFill="0" applyAlignment="0" applyProtection="0">
      <alignment vertical="center"/>
    </xf>
    <xf numFmtId="0" fontId="179" fillId="0" borderId="68" applyNumberFormat="0" applyFill="0" applyAlignment="0" applyProtection="0">
      <alignment vertical="center"/>
    </xf>
    <xf numFmtId="0" fontId="178" fillId="0" borderId="68" applyNumberFormat="0" applyFill="0" applyAlignment="0" applyProtection="0"/>
    <xf numFmtId="0" fontId="179" fillId="0" borderId="68" applyNumberFormat="0" applyFill="0" applyAlignment="0" applyProtection="0">
      <alignment vertical="center"/>
    </xf>
    <xf numFmtId="0" fontId="178" fillId="0" borderId="68" applyNumberFormat="0" applyFill="0" applyAlignment="0" applyProtection="0"/>
    <xf numFmtId="184" fontId="178" fillId="0" borderId="68" applyNumberFormat="0" applyFill="0" applyAlignment="0" applyProtection="0"/>
    <xf numFmtId="0" fontId="179" fillId="0" borderId="68" applyNumberFormat="0" applyFill="0" applyAlignment="0" applyProtection="0">
      <alignment vertical="center"/>
    </xf>
    <xf numFmtId="0" fontId="179" fillId="0" borderId="68" applyNumberFormat="0" applyFill="0" applyAlignment="0" applyProtection="0">
      <alignment vertical="center"/>
    </xf>
    <xf numFmtId="0" fontId="178" fillId="0" borderId="68" applyNumberFormat="0" applyFill="0" applyAlignment="0" applyProtection="0"/>
    <xf numFmtId="0" fontId="179" fillId="0" borderId="68" applyNumberFormat="0" applyFill="0" applyAlignment="0" applyProtection="0">
      <alignment vertical="center"/>
    </xf>
    <xf numFmtId="0" fontId="178" fillId="0" borderId="68" applyNumberFormat="0" applyFill="0" applyAlignment="0" applyProtection="0"/>
    <xf numFmtId="184" fontId="178" fillId="0" borderId="68" applyNumberFormat="0" applyFill="0" applyAlignment="0" applyProtection="0"/>
    <xf numFmtId="0" fontId="177" fillId="0" borderId="68" applyNumberFormat="0" applyFill="0" applyAlignment="0" applyProtection="0">
      <alignment vertical="center"/>
    </xf>
    <xf numFmtId="0" fontId="177" fillId="0" borderId="68" applyNumberFormat="0" applyFill="0" applyAlignment="0" applyProtection="0">
      <alignment vertical="center"/>
    </xf>
    <xf numFmtId="0" fontId="181" fillId="0" borderId="69" applyNumberFormat="0" applyFill="0" applyAlignment="0" applyProtection="0">
      <alignment vertical="center"/>
    </xf>
    <xf numFmtId="0" fontId="182" fillId="0" borderId="69" applyNumberFormat="0" applyFill="0" applyAlignment="0" applyProtection="0"/>
    <xf numFmtId="0" fontId="183" fillId="0" borderId="69" applyNumberFormat="0" applyFill="0" applyAlignment="0" applyProtection="0">
      <alignment vertical="center"/>
    </xf>
    <xf numFmtId="0" fontId="182" fillId="0" borderId="69" applyNumberFormat="0" applyFill="0" applyAlignment="0" applyProtection="0"/>
    <xf numFmtId="0" fontId="183" fillId="0" borderId="69" applyNumberFormat="0" applyFill="0" applyAlignment="0" applyProtection="0">
      <alignment vertical="center"/>
    </xf>
    <xf numFmtId="0" fontId="182" fillId="0" borderId="69" applyNumberFormat="0" applyFill="0" applyAlignment="0" applyProtection="0"/>
    <xf numFmtId="184" fontId="182" fillId="0" borderId="69" applyNumberFormat="0" applyFill="0" applyAlignment="0" applyProtection="0"/>
    <xf numFmtId="0" fontId="184" fillId="0" borderId="54" applyNumberFormat="0" applyFill="0" applyAlignment="0" applyProtection="0"/>
    <xf numFmtId="0" fontId="183" fillId="0" borderId="69" applyNumberFormat="0" applyFill="0" applyAlignment="0" applyProtection="0">
      <alignment vertical="center"/>
    </xf>
    <xf numFmtId="0" fontId="182" fillId="0" borderId="69" applyNumberFormat="0" applyFill="0" applyAlignment="0" applyProtection="0"/>
    <xf numFmtId="0" fontId="183" fillId="0" borderId="69" applyNumberFormat="0" applyFill="0" applyAlignment="0" applyProtection="0">
      <alignment vertical="center"/>
    </xf>
    <xf numFmtId="0" fontId="182" fillId="0" borderId="69" applyNumberFormat="0" applyFill="0" applyAlignment="0" applyProtection="0"/>
    <xf numFmtId="184" fontId="182" fillId="0" borderId="69" applyNumberFormat="0" applyFill="0" applyAlignment="0" applyProtection="0"/>
    <xf numFmtId="0" fontId="183" fillId="0" borderId="69" applyNumberFormat="0" applyFill="0" applyAlignment="0" applyProtection="0">
      <alignment vertical="center"/>
    </xf>
    <xf numFmtId="0" fontId="183" fillId="0" borderId="69" applyNumberFormat="0" applyFill="0" applyAlignment="0" applyProtection="0">
      <alignment vertical="center"/>
    </xf>
    <xf numFmtId="0" fontId="182" fillId="0" borderId="69" applyNumberFormat="0" applyFill="0" applyAlignment="0" applyProtection="0"/>
    <xf numFmtId="0" fontId="183" fillId="0" borderId="69" applyNumberFormat="0" applyFill="0" applyAlignment="0" applyProtection="0">
      <alignment vertical="center"/>
    </xf>
    <xf numFmtId="0" fontId="182" fillId="0" borderId="69" applyNumberFormat="0" applyFill="0" applyAlignment="0" applyProtection="0"/>
    <xf numFmtId="184" fontId="182" fillId="0" borderId="69" applyNumberFormat="0" applyFill="0" applyAlignment="0" applyProtection="0"/>
    <xf numFmtId="0" fontId="183" fillId="0" borderId="69" applyNumberFormat="0" applyFill="0" applyAlignment="0" applyProtection="0">
      <alignment vertical="center"/>
    </xf>
    <xf numFmtId="0" fontId="183" fillId="0" borderId="69" applyNumberFormat="0" applyFill="0" applyAlignment="0" applyProtection="0">
      <alignment vertical="center"/>
    </xf>
    <xf numFmtId="0" fontId="182" fillId="0" borderId="69" applyNumberFormat="0" applyFill="0" applyAlignment="0" applyProtection="0"/>
    <xf numFmtId="0" fontId="183" fillId="0" borderId="69" applyNumberFormat="0" applyFill="0" applyAlignment="0" applyProtection="0">
      <alignment vertical="center"/>
    </xf>
    <xf numFmtId="0" fontId="182" fillId="0" borderId="69" applyNumberFormat="0" applyFill="0" applyAlignment="0" applyProtection="0"/>
    <xf numFmtId="184" fontId="182" fillId="0" borderId="69" applyNumberFormat="0" applyFill="0" applyAlignment="0" applyProtection="0"/>
    <xf numFmtId="0" fontId="181" fillId="0" borderId="69" applyNumberFormat="0" applyFill="0" applyAlignment="0" applyProtection="0">
      <alignment vertical="center"/>
    </xf>
    <xf numFmtId="0" fontId="181" fillId="0" borderId="69" applyNumberFormat="0" applyFill="0" applyAlignment="0" applyProtection="0">
      <alignment vertical="center"/>
    </xf>
    <xf numFmtId="0" fontId="181" fillId="0" borderId="0" applyNumberFormat="0" applyFill="0" applyBorder="0" applyAlignment="0" applyProtection="0">
      <alignment vertical="center"/>
    </xf>
    <xf numFmtId="0" fontId="182" fillId="0" borderId="0" applyNumberFormat="0" applyFill="0" applyBorder="0" applyAlignment="0" applyProtection="0"/>
    <xf numFmtId="0" fontId="183" fillId="0" borderId="0" applyNumberFormat="0" applyFill="0" applyBorder="0" applyAlignment="0" applyProtection="0">
      <alignment vertical="center"/>
    </xf>
    <xf numFmtId="0" fontId="182" fillId="0" borderId="0" applyNumberFormat="0" applyFill="0" applyBorder="0" applyAlignment="0" applyProtection="0"/>
    <xf numFmtId="0" fontId="183" fillId="0" borderId="0" applyNumberFormat="0" applyFill="0" applyBorder="0" applyAlignment="0" applyProtection="0">
      <alignment vertical="center"/>
    </xf>
    <xf numFmtId="0" fontId="182" fillId="0" borderId="0" applyNumberFormat="0" applyFill="0" applyBorder="0" applyAlignment="0" applyProtection="0"/>
    <xf numFmtId="184" fontId="182" fillId="0" borderId="0" applyNumberFormat="0" applyFill="0" applyBorder="0" applyAlignment="0" applyProtection="0"/>
    <xf numFmtId="0" fontId="184" fillId="0" borderId="0" applyNumberFormat="0" applyFill="0" applyBorder="0" applyAlignment="0" applyProtection="0"/>
    <xf numFmtId="0" fontId="183" fillId="0" borderId="0" applyNumberFormat="0" applyFill="0" applyBorder="0" applyAlignment="0" applyProtection="0">
      <alignment vertical="center"/>
    </xf>
    <xf numFmtId="0" fontId="182" fillId="0" borderId="0" applyNumberFormat="0" applyFill="0" applyBorder="0" applyAlignment="0" applyProtection="0"/>
    <xf numFmtId="0" fontId="183" fillId="0" borderId="0" applyNumberFormat="0" applyFill="0" applyBorder="0" applyAlignment="0" applyProtection="0">
      <alignment vertical="center"/>
    </xf>
    <xf numFmtId="0" fontId="182" fillId="0" borderId="0" applyNumberFormat="0" applyFill="0" applyBorder="0" applyAlignment="0" applyProtection="0"/>
    <xf numFmtId="184" fontId="182" fillId="0" borderId="0" applyNumberFormat="0" applyFill="0" applyBorder="0" applyAlignment="0" applyProtection="0"/>
    <xf numFmtId="0" fontId="183" fillId="0" borderId="0" applyNumberFormat="0" applyFill="0" applyBorder="0" applyAlignment="0" applyProtection="0">
      <alignment vertical="center"/>
    </xf>
    <xf numFmtId="0" fontId="183" fillId="0" borderId="0" applyNumberFormat="0" applyFill="0" applyBorder="0" applyAlignment="0" applyProtection="0">
      <alignment vertical="center"/>
    </xf>
    <xf numFmtId="0" fontId="182" fillId="0" borderId="0" applyNumberFormat="0" applyFill="0" applyBorder="0" applyAlignment="0" applyProtection="0"/>
    <xf numFmtId="0" fontId="183" fillId="0" borderId="0" applyNumberFormat="0" applyFill="0" applyBorder="0" applyAlignment="0" applyProtection="0">
      <alignment vertical="center"/>
    </xf>
    <xf numFmtId="0" fontId="182" fillId="0" borderId="0" applyNumberFormat="0" applyFill="0" applyBorder="0" applyAlignment="0" applyProtection="0"/>
    <xf numFmtId="184" fontId="182" fillId="0" borderId="0" applyNumberFormat="0" applyFill="0" applyBorder="0" applyAlignment="0" applyProtection="0"/>
    <xf numFmtId="0" fontId="183" fillId="0" borderId="0" applyNumberFormat="0" applyFill="0" applyBorder="0" applyAlignment="0" applyProtection="0">
      <alignment vertical="center"/>
    </xf>
    <xf numFmtId="0" fontId="183" fillId="0" borderId="0" applyNumberFormat="0" applyFill="0" applyBorder="0" applyAlignment="0" applyProtection="0">
      <alignment vertical="center"/>
    </xf>
    <xf numFmtId="0" fontId="182" fillId="0" borderId="0" applyNumberFormat="0" applyFill="0" applyBorder="0" applyAlignment="0" applyProtection="0"/>
    <xf numFmtId="0" fontId="183" fillId="0" borderId="0" applyNumberFormat="0" applyFill="0" applyBorder="0" applyAlignment="0" applyProtection="0">
      <alignment vertical="center"/>
    </xf>
    <xf numFmtId="0" fontId="182" fillId="0" borderId="0" applyNumberFormat="0" applyFill="0" applyBorder="0" applyAlignment="0" applyProtection="0"/>
    <xf numFmtId="184" fontId="182" fillId="0" borderId="0" applyNumberFormat="0" applyFill="0" applyBorder="0" applyAlignment="0" applyProtection="0"/>
    <xf numFmtId="0" fontId="181" fillId="0" borderId="0" applyNumberFormat="0" applyFill="0" applyBorder="0" applyAlignment="0" applyProtection="0">
      <alignment vertical="center"/>
    </xf>
    <xf numFmtId="0" fontId="181" fillId="0" borderId="0" applyNumberFormat="0" applyFill="0" applyBorder="0" applyAlignment="0" applyProtection="0">
      <alignment vertical="center"/>
    </xf>
    <xf numFmtId="210" fontId="95" fillId="0" borderId="0">
      <alignment vertical="center"/>
      <protection locked="0"/>
    </xf>
    <xf numFmtId="211" fontId="185" fillId="0" borderId="0">
      <protection locked="0"/>
    </xf>
    <xf numFmtId="210" fontId="96" fillId="0" borderId="0">
      <protection locked="0"/>
    </xf>
    <xf numFmtId="210" fontId="95" fillId="0" borderId="0">
      <alignment vertical="center"/>
      <protection locked="0"/>
    </xf>
    <xf numFmtId="210" fontId="95" fillId="0" borderId="0">
      <alignment vertical="center"/>
      <protection locked="0"/>
    </xf>
    <xf numFmtId="210" fontId="96" fillId="0" borderId="0">
      <protection locked="0"/>
    </xf>
    <xf numFmtId="210" fontId="95" fillId="0" borderId="0">
      <alignment vertical="center"/>
      <protection locked="0"/>
    </xf>
    <xf numFmtId="0" fontId="186" fillId="0" borderId="10">
      <alignment horizontal="center" vertical="center"/>
    </xf>
    <xf numFmtId="0" fontId="187" fillId="0" borderId="10">
      <alignment horizontal="center"/>
    </xf>
    <xf numFmtId="0" fontId="186" fillId="0" borderId="10">
      <alignment horizontal="center" vertical="center"/>
    </xf>
    <xf numFmtId="0" fontId="186" fillId="0" borderId="0">
      <alignment horizontal="center" vertical="center"/>
    </xf>
    <xf numFmtId="0" fontId="187" fillId="0" borderId="0">
      <alignment horizontal="center"/>
    </xf>
    <xf numFmtId="0" fontId="186" fillId="0" borderId="0">
      <alignment horizontal="center" vertical="center"/>
    </xf>
    <xf numFmtId="0" fontId="188" fillId="0" borderId="70" applyNumberFormat="0" applyFill="0" applyAlignment="0" applyProtection="0">
      <alignment vertical="center"/>
    </xf>
    <xf numFmtId="0" fontId="189" fillId="0" borderId="70" applyNumberFormat="0" applyFill="0" applyAlignment="0" applyProtection="0"/>
    <xf numFmtId="0" fontId="188" fillId="0" borderId="70" applyNumberFormat="0" applyFill="0" applyAlignment="0" applyProtection="0">
      <alignment vertical="center"/>
    </xf>
    <xf numFmtId="0" fontId="190" fillId="0" borderId="0" applyNumberFormat="0" applyFill="0" applyBorder="0" applyAlignment="0" applyProtection="0">
      <alignment vertical="top"/>
      <protection locked="0"/>
    </xf>
    <xf numFmtId="0" fontId="191" fillId="0" borderId="0" applyNumberFormat="0" applyFill="0" applyBorder="0" applyAlignment="0" applyProtection="0">
      <alignment vertical="top"/>
      <protection locked="0"/>
    </xf>
    <xf numFmtId="0" fontId="192" fillId="0" borderId="0" applyNumberFormat="0" applyFill="0" applyBorder="0" applyAlignment="0" applyProtection="0">
      <alignment vertical="top"/>
      <protection locked="0"/>
    </xf>
    <xf numFmtId="0" fontId="193" fillId="0" borderId="0" applyNumberFormat="0" applyFill="0" applyBorder="0" applyAlignment="0" applyProtection="0">
      <alignment vertical="top"/>
      <protection locked="0"/>
    </xf>
    <xf numFmtId="0" fontId="194" fillId="0" borderId="0" applyNumberFormat="0" applyFill="0" applyBorder="0" applyAlignment="0" applyProtection="0">
      <alignment vertical="top"/>
      <protection locked="0"/>
    </xf>
    <xf numFmtId="0" fontId="193" fillId="0" borderId="0" applyNumberFormat="0" applyFill="0" applyBorder="0" applyAlignment="0" applyProtection="0">
      <alignment vertical="top"/>
      <protection locked="0"/>
    </xf>
    <xf numFmtId="0" fontId="195" fillId="0" borderId="0" applyNumberFormat="0" applyFill="0" applyBorder="0" applyAlignment="0" applyProtection="0">
      <alignment vertical="top"/>
      <protection locked="0"/>
    </xf>
    <xf numFmtId="0" fontId="192" fillId="0" borderId="0" applyNumberFormat="0" applyFill="0" applyBorder="0" applyAlignment="0" applyProtection="0">
      <alignment vertical="top"/>
      <protection locked="0"/>
    </xf>
    <xf numFmtId="0" fontId="191" fillId="0" borderId="0" applyNumberFormat="0" applyFill="0" applyBorder="0" applyAlignment="0" applyProtection="0">
      <alignment vertical="top"/>
      <protection locked="0"/>
    </xf>
    <xf numFmtId="0" fontId="196" fillId="64" borderId="71" applyNumberFormat="0" applyAlignment="0" applyProtection="0">
      <alignment vertical="center"/>
    </xf>
    <xf numFmtId="0" fontId="15" fillId="92" borderId="18" applyNumberFormat="0" applyBorder="0" applyAlignment="0" applyProtection="0">
      <alignment vertical="center"/>
    </xf>
    <xf numFmtId="10" fontId="141" fillId="92" borderId="18" applyNumberFormat="0" applyBorder="0" applyAlignment="0" applyProtection="0"/>
    <xf numFmtId="0" fontId="15" fillId="92" borderId="18" applyNumberFormat="0" applyBorder="0" applyAlignment="0" applyProtection="0">
      <alignment vertical="center"/>
    </xf>
    <xf numFmtId="0" fontId="196" fillId="64" borderId="71" applyNumberFormat="0" applyAlignment="0" applyProtection="0">
      <alignment vertical="center"/>
    </xf>
    <xf numFmtId="0" fontId="196" fillId="65" borderId="71" applyNumberFormat="0" applyAlignment="0" applyProtection="0">
      <alignment vertical="center"/>
    </xf>
    <xf numFmtId="0" fontId="197" fillId="64" borderId="71" applyNumberFormat="0" applyAlignment="0" applyProtection="0">
      <alignment vertical="center"/>
    </xf>
    <xf numFmtId="0" fontId="198" fillId="65" borderId="71" applyNumberFormat="0" applyAlignment="0" applyProtection="0"/>
    <xf numFmtId="0" fontId="197" fillId="64" borderId="71" applyNumberFormat="0" applyAlignment="0" applyProtection="0">
      <alignment vertical="center"/>
    </xf>
    <xf numFmtId="0" fontId="198" fillId="65" borderId="71" applyNumberFormat="0" applyAlignment="0" applyProtection="0"/>
    <xf numFmtId="184" fontId="198" fillId="65" borderId="71" applyNumberFormat="0" applyAlignment="0" applyProtection="0"/>
    <xf numFmtId="0" fontId="199" fillId="29" borderId="55" applyNumberFormat="0" applyAlignment="0" applyProtection="0"/>
    <xf numFmtId="0" fontId="197" fillId="64" borderId="71" applyNumberFormat="0" applyAlignment="0" applyProtection="0">
      <alignment vertical="center"/>
    </xf>
    <xf numFmtId="0" fontId="198" fillId="65" borderId="71" applyNumberFormat="0" applyAlignment="0" applyProtection="0"/>
    <xf numFmtId="0" fontId="197" fillId="64" borderId="71" applyNumberFormat="0" applyAlignment="0" applyProtection="0">
      <alignment vertical="center"/>
    </xf>
    <xf numFmtId="0" fontId="198" fillId="65" borderId="71" applyNumberFormat="0" applyAlignment="0" applyProtection="0"/>
    <xf numFmtId="184" fontId="198" fillId="65" borderId="71" applyNumberFormat="0" applyAlignment="0" applyProtection="0"/>
    <xf numFmtId="0" fontId="196" fillId="65" borderId="71" applyNumberFormat="0" applyAlignment="0" applyProtection="0">
      <alignment vertical="center"/>
    </xf>
    <xf numFmtId="0" fontId="197" fillId="64" borderId="71" applyNumberFormat="0" applyAlignment="0" applyProtection="0">
      <alignment vertical="center"/>
    </xf>
    <xf numFmtId="0" fontId="198" fillId="65" borderId="71" applyNumberFormat="0" applyAlignment="0" applyProtection="0"/>
    <xf numFmtId="0" fontId="197" fillId="64" borderId="71" applyNumberFormat="0" applyAlignment="0" applyProtection="0">
      <alignment vertical="center"/>
    </xf>
    <xf numFmtId="0" fontId="198" fillId="65" borderId="71" applyNumberFormat="0" applyAlignment="0" applyProtection="0"/>
    <xf numFmtId="184" fontId="198" fillId="65" borderId="71" applyNumberFormat="0" applyAlignment="0" applyProtection="0"/>
    <xf numFmtId="0" fontId="200" fillId="65" borderId="71" applyNumberFormat="0" applyAlignment="0" applyProtection="0">
      <alignment vertical="center"/>
    </xf>
    <xf numFmtId="0" fontId="197" fillId="64" borderId="71" applyNumberFormat="0" applyAlignment="0" applyProtection="0">
      <alignment vertical="center"/>
    </xf>
    <xf numFmtId="0" fontId="198" fillId="65" borderId="71" applyNumberFormat="0" applyAlignment="0" applyProtection="0"/>
    <xf numFmtId="0" fontId="197" fillId="64" borderId="71" applyNumberFormat="0" applyAlignment="0" applyProtection="0">
      <alignment vertical="center"/>
    </xf>
    <xf numFmtId="0" fontId="198" fillId="65" borderId="71" applyNumberFormat="0" applyAlignment="0" applyProtection="0"/>
    <xf numFmtId="184" fontId="198" fillId="65" borderId="71" applyNumberFormat="0" applyAlignment="0" applyProtection="0"/>
    <xf numFmtId="0" fontId="196" fillId="65" borderId="71" applyNumberFormat="0" applyAlignment="0" applyProtection="0">
      <alignment vertical="center"/>
    </xf>
    <xf numFmtId="0" fontId="196" fillId="65" borderId="71" applyNumberFormat="0" applyAlignment="0" applyProtection="0">
      <alignment vertical="center"/>
    </xf>
    <xf numFmtId="0" fontId="200" fillId="65" borderId="71" applyNumberFormat="0" applyAlignment="0" applyProtection="0">
      <alignment vertical="center"/>
    </xf>
    <xf numFmtId="0" fontId="200" fillId="65" borderId="71" applyNumberFormat="0" applyAlignment="0" applyProtection="0">
      <alignment vertical="center"/>
    </xf>
    <xf numFmtId="212" fontId="126" fillId="93" borderId="0"/>
    <xf numFmtId="0" fontId="197" fillId="64" borderId="71" applyNumberFormat="0" applyAlignment="0" applyProtection="0">
      <alignment vertical="center"/>
    </xf>
    <xf numFmtId="0" fontId="80" fillId="94" borderId="0" applyNumberFormat="0" applyBorder="0" applyAlignment="0"/>
    <xf numFmtId="0" fontId="75" fillId="94" borderId="0" applyNumberFormat="0" applyBorder="0" applyAlignment="0"/>
    <xf numFmtId="0" fontId="73" fillId="10" borderId="0" applyNumberFormat="0" applyBorder="0" applyAlignment="0"/>
    <xf numFmtId="0" fontId="75" fillId="92" borderId="0" applyNumberFormat="0" applyBorder="0" applyAlignment="0"/>
    <xf numFmtId="0" fontId="73" fillId="10" borderId="0" applyNumberFormat="0" applyBorder="0" applyAlignment="0"/>
    <xf numFmtId="0" fontId="80" fillId="94" borderId="0" applyNumberFormat="0" applyBorder="0" applyAlignment="0"/>
    <xf numFmtId="0" fontId="75" fillId="92" borderId="0" applyNumberFormat="0" applyBorder="0" applyAlignment="0"/>
    <xf numFmtId="0" fontId="80" fillId="94" borderId="0" applyNumberFormat="0" applyBorder="0" applyAlignment="0"/>
    <xf numFmtId="0" fontId="80" fillId="94" borderId="0" applyNumberFormat="0" applyBorder="0" applyAlignment="0"/>
    <xf numFmtId="0" fontId="75" fillId="94" borderId="0" applyNumberFormat="0" applyBorder="0" applyAlignment="0"/>
    <xf numFmtId="0" fontId="75" fillId="94" borderId="0" applyNumberFormat="0" applyBorder="0" applyAlignment="0"/>
    <xf numFmtId="0" fontId="75" fillId="94" borderId="0" applyNumberFormat="0" applyBorder="0" applyAlignment="0"/>
    <xf numFmtId="0" fontId="75" fillId="94" borderId="0" applyNumberFormat="0" applyBorder="0" applyAlignment="0"/>
    <xf numFmtId="0" fontId="75" fillId="94" borderId="0" applyNumberFormat="0" applyBorder="0" applyAlignment="0"/>
    <xf numFmtId="0" fontId="73" fillId="95" borderId="0" applyNumberFormat="0" applyBorder="0">
      <alignment vertical="center"/>
    </xf>
    <xf numFmtId="0" fontId="75" fillId="92" borderId="0" applyNumberFormat="0" applyBorder="0" applyAlignment="0"/>
    <xf numFmtId="0" fontId="80" fillId="94" borderId="0" applyNumberFormat="0" applyBorder="0" applyAlignment="0"/>
    <xf numFmtId="0" fontId="80" fillId="94" borderId="0" applyNumberFormat="0" applyBorder="0" applyAlignment="0"/>
    <xf numFmtId="0" fontId="80" fillId="94" borderId="0" applyNumberFormat="0" applyBorder="0" applyAlignment="0"/>
    <xf numFmtId="0" fontId="73" fillId="10" borderId="0" applyNumberFormat="0" applyBorder="0" applyAlignment="0"/>
    <xf numFmtId="213" fontId="60" fillId="0" borderId="0" applyFont="0" applyFill="0" applyBorder="0" applyAlignment="0" applyProtection="0"/>
    <xf numFmtId="214" fontId="60" fillId="0" borderId="0" applyFont="0" applyFill="0" applyBorder="0" applyAlignment="0" applyProtection="0"/>
    <xf numFmtId="190" fontId="109" fillId="0" borderId="0" applyFill="0" applyBorder="0" applyAlignment="0">
      <alignment vertical="center"/>
    </xf>
    <xf numFmtId="190" fontId="110" fillId="0" borderId="0" applyFill="0" applyBorder="0" applyAlignment="0"/>
    <xf numFmtId="190" fontId="109" fillId="0" borderId="0" applyFill="0" applyBorder="0" applyAlignment="0">
      <alignment vertical="center"/>
    </xf>
    <xf numFmtId="191" fontId="109" fillId="0" borderId="0" applyFill="0" applyBorder="0" applyAlignment="0">
      <alignment vertical="center"/>
    </xf>
    <xf numFmtId="191" fontId="110" fillId="0" borderId="0" applyFill="0" applyBorder="0" applyAlignment="0"/>
    <xf numFmtId="191" fontId="109" fillId="0" borderId="0" applyFill="0" applyBorder="0" applyAlignment="0">
      <alignment vertical="center"/>
    </xf>
    <xf numFmtId="190" fontId="109" fillId="0" borderId="0" applyFill="0" applyBorder="0" applyAlignment="0">
      <alignment vertical="center"/>
    </xf>
    <xf numFmtId="190" fontId="110" fillId="0" borderId="0" applyFill="0" applyBorder="0" applyAlignment="0"/>
    <xf numFmtId="190" fontId="109" fillId="0" borderId="0" applyFill="0" applyBorder="0" applyAlignment="0">
      <alignment vertical="center"/>
    </xf>
    <xf numFmtId="195" fontId="109" fillId="0" borderId="0" applyFill="0" applyBorder="0" applyAlignment="0">
      <alignment vertical="center"/>
    </xf>
    <xf numFmtId="195" fontId="110" fillId="0" borderId="0" applyFill="0" applyBorder="0" applyAlignment="0"/>
    <xf numFmtId="195" fontId="109" fillId="0" borderId="0" applyFill="0" applyBorder="0" applyAlignment="0">
      <alignment vertical="center"/>
    </xf>
    <xf numFmtId="191" fontId="109" fillId="0" borderId="0" applyFill="0" applyBorder="0" applyAlignment="0">
      <alignment vertical="center"/>
    </xf>
    <xf numFmtId="191" fontId="110" fillId="0" borderId="0" applyFill="0" applyBorder="0" applyAlignment="0"/>
    <xf numFmtId="191" fontId="109" fillId="0" borderId="0" applyFill="0" applyBorder="0" applyAlignment="0">
      <alignment vertical="center"/>
    </xf>
    <xf numFmtId="0" fontId="201" fillId="0" borderId="72" applyNumberFormat="0" applyFill="0" applyAlignment="0" applyProtection="0">
      <alignment vertical="center"/>
    </xf>
    <xf numFmtId="0" fontId="202" fillId="0" borderId="72" applyNumberFormat="0" applyFill="0" applyAlignment="0" applyProtection="0"/>
    <xf numFmtId="0" fontId="203" fillId="0" borderId="72" applyNumberFormat="0" applyFill="0" applyAlignment="0" applyProtection="0">
      <alignment vertical="center"/>
    </xf>
    <xf numFmtId="0" fontId="202" fillId="0" borderId="72" applyNumberFormat="0" applyFill="0" applyAlignment="0" applyProtection="0"/>
    <xf numFmtId="0" fontId="203" fillId="0" borderId="72" applyNumberFormat="0" applyFill="0" applyAlignment="0" applyProtection="0">
      <alignment vertical="center"/>
    </xf>
    <xf numFmtId="0" fontId="202" fillId="0" borderId="72" applyNumberFormat="0" applyFill="0" applyAlignment="0" applyProtection="0"/>
    <xf numFmtId="184" fontId="202" fillId="0" borderId="72" applyNumberFormat="0" applyFill="0" applyAlignment="0" applyProtection="0"/>
    <xf numFmtId="0" fontId="204" fillId="0" borderId="57" applyNumberFormat="0" applyFill="0" applyAlignment="0" applyProtection="0"/>
    <xf numFmtId="0" fontId="203" fillId="0" borderId="72" applyNumberFormat="0" applyFill="0" applyAlignment="0" applyProtection="0">
      <alignment vertical="center"/>
    </xf>
    <xf numFmtId="0" fontId="202" fillId="0" borderId="72" applyNumberFormat="0" applyFill="0" applyAlignment="0" applyProtection="0"/>
    <xf numFmtId="0" fontId="203" fillId="0" borderId="72" applyNumberFormat="0" applyFill="0" applyAlignment="0" applyProtection="0">
      <alignment vertical="center"/>
    </xf>
    <xf numFmtId="0" fontId="202" fillId="0" borderId="72" applyNumberFormat="0" applyFill="0" applyAlignment="0" applyProtection="0"/>
    <xf numFmtId="184" fontId="202" fillId="0" borderId="72" applyNumberFormat="0" applyFill="0" applyAlignment="0" applyProtection="0"/>
    <xf numFmtId="0" fontId="205" fillId="0" borderId="72" applyNumberFormat="0" applyFill="0" applyAlignment="0" applyProtection="0">
      <alignment vertical="center"/>
    </xf>
    <xf numFmtId="0" fontId="203" fillId="0" borderId="72" applyNumberFormat="0" applyFill="0" applyAlignment="0" applyProtection="0">
      <alignment vertical="center"/>
    </xf>
    <xf numFmtId="0" fontId="202" fillId="0" borderId="72" applyNumberFormat="0" applyFill="0" applyAlignment="0" applyProtection="0"/>
    <xf numFmtId="0" fontId="203" fillId="0" borderId="72" applyNumberFormat="0" applyFill="0" applyAlignment="0" applyProtection="0">
      <alignment vertical="center"/>
    </xf>
    <xf numFmtId="0" fontId="202" fillId="0" borderId="72" applyNumberFormat="0" applyFill="0" applyAlignment="0" applyProtection="0"/>
    <xf numFmtId="184" fontId="202" fillId="0" borderId="72" applyNumberFormat="0" applyFill="0" applyAlignment="0" applyProtection="0"/>
    <xf numFmtId="0" fontId="203" fillId="0" borderId="72" applyNumberFormat="0" applyFill="0" applyAlignment="0" applyProtection="0">
      <alignment vertical="center"/>
    </xf>
    <xf numFmtId="0" fontId="203" fillId="0" borderId="72" applyNumberFormat="0" applyFill="0" applyAlignment="0" applyProtection="0">
      <alignment vertical="center"/>
    </xf>
    <xf numFmtId="0" fontId="202" fillId="0" borderId="72" applyNumberFormat="0" applyFill="0" applyAlignment="0" applyProtection="0"/>
    <xf numFmtId="0" fontId="203" fillId="0" borderId="72" applyNumberFormat="0" applyFill="0" applyAlignment="0" applyProtection="0">
      <alignment vertical="center"/>
    </xf>
    <xf numFmtId="0" fontId="202" fillId="0" borderId="72" applyNumberFormat="0" applyFill="0" applyAlignment="0" applyProtection="0"/>
    <xf numFmtId="184" fontId="202" fillId="0" borderId="72" applyNumberFormat="0" applyFill="0" applyAlignment="0" applyProtection="0"/>
    <xf numFmtId="0" fontId="205" fillId="0" borderId="72" applyNumberFormat="0" applyFill="0" applyAlignment="0" applyProtection="0">
      <alignment vertical="center"/>
    </xf>
    <xf numFmtId="0" fontId="205" fillId="0" borderId="72" applyNumberFormat="0" applyFill="0" applyAlignment="0" applyProtection="0">
      <alignment vertical="center"/>
    </xf>
    <xf numFmtId="212" fontId="206" fillId="96" borderId="0"/>
    <xf numFmtId="0" fontId="75" fillId="97" borderId="18" applyNumberFormat="0" applyBorder="0" applyAlignment="0"/>
    <xf numFmtId="215" fontId="60" fillId="0" borderId="0" applyFont="0" applyFill="0" applyBorder="0" applyAlignment="0" applyProtection="0"/>
    <xf numFmtId="216" fontId="60" fillId="0" borderId="0" applyFont="0" applyFill="0" applyBorder="0" applyAlignment="0" applyProtection="0"/>
    <xf numFmtId="217" fontId="60" fillId="0" borderId="0" applyFont="0" applyFill="0" applyBorder="0" applyAlignment="0" applyProtection="0"/>
    <xf numFmtId="218" fontId="60" fillId="0" borderId="0" applyFont="0" applyFill="0" applyBorder="0" applyAlignment="0" applyProtection="0"/>
    <xf numFmtId="219" fontId="60" fillId="0" borderId="0" applyFont="0" applyFill="0" applyBorder="0" applyAlignment="0" applyProtection="0"/>
    <xf numFmtId="220" fontId="60" fillId="0" borderId="0" applyFont="0" applyFill="0" applyBorder="0" applyAlignment="0" applyProtection="0"/>
    <xf numFmtId="0" fontId="66" fillId="0" borderId="0">
      <alignment vertical="center"/>
    </xf>
    <xf numFmtId="0" fontId="207" fillId="0" borderId="0"/>
    <xf numFmtId="0" fontId="65" fillId="0" borderId="0"/>
    <xf numFmtId="0" fontId="13" fillId="0" borderId="0">
      <alignment vertical="center"/>
    </xf>
    <xf numFmtId="0" fontId="60" fillId="0" borderId="0"/>
    <xf numFmtId="0" fontId="60" fillId="0" borderId="0"/>
    <xf numFmtId="0" fontId="208" fillId="5" borderId="0" applyNumberFormat="0" applyBorder="0" applyAlignment="0" applyProtection="0">
      <alignment vertical="center"/>
    </xf>
    <xf numFmtId="0" fontId="209" fillId="98" borderId="0" applyNumberFormat="0" applyBorder="0" applyAlignment="0" applyProtection="0"/>
    <xf numFmtId="0" fontId="210" fillId="5" borderId="0" applyNumberFormat="0" applyBorder="0" applyAlignment="0" applyProtection="0">
      <alignment vertical="center"/>
    </xf>
    <xf numFmtId="0" fontId="209" fillId="98" borderId="0" applyNumberFormat="0" applyBorder="0" applyAlignment="0" applyProtection="0"/>
    <xf numFmtId="0" fontId="210" fillId="5" borderId="0" applyNumberFormat="0" applyBorder="0" applyAlignment="0" applyProtection="0">
      <alignment vertical="center"/>
    </xf>
    <xf numFmtId="0" fontId="209" fillId="98" borderId="0" applyNumberFormat="0" applyBorder="0" applyAlignment="0" applyProtection="0"/>
    <xf numFmtId="0" fontId="211" fillId="5" borderId="0" applyNumberFormat="0" applyBorder="0" applyAlignment="0" applyProtection="0">
      <alignment vertical="center"/>
    </xf>
    <xf numFmtId="221" fontId="212" fillId="28" borderId="0" applyNumberFormat="0" applyBorder="0" applyAlignment="0" applyProtection="0"/>
    <xf numFmtId="184" fontId="209" fillId="98" borderId="0" applyNumberFormat="0" applyBorder="0" applyAlignment="0" applyProtection="0"/>
    <xf numFmtId="0" fontId="213" fillId="28" borderId="0" applyNumberFormat="0" applyBorder="0" applyAlignment="0" applyProtection="0"/>
    <xf numFmtId="0" fontId="210" fillId="5" borderId="0" applyNumberFormat="0" applyBorder="0" applyAlignment="0" applyProtection="0">
      <alignment vertical="center"/>
    </xf>
    <xf numFmtId="0" fontId="209" fillId="98" borderId="0" applyNumberFormat="0" applyBorder="0" applyAlignment="0" applyProtection="0"/>
    <xf numFmtId="0" fontId="210" fillId="5" borderId="0" applyNumberFormat="0" applyBorder="0" applyAlignment="0" applyProtection="0">
      <alignment vertical="center"/>
    </xf>
    <xf numFmtId="0" fontId="209" fillId="98" borderId="0" applyNumberFormat="0" applyBorder="0" applyAlignment="0" applyProtection="0"/>
    <xf numFmtId="184" fontId="209" fillId="98" borderId="0" applyNumberFormat="0" applyBorder="0" applyAlignment="0" applyProtection="0"/>
    <xf numFmtId="0" fontId="208" fillId="98" borderId="0" applyNumberFormat="0" applyBorder="0" applyAlignment="0" applyProtection="0">
      <alignment vertical="center"/>
    </xf>
    <xf numFmtId="0" fontId="210" fillId="5" borderId="0" applyNumberFormat="0" applyBorder="0" applyAlignment="0" applyProtection="0">
      <alignment vertical="center"/>
    </xf>
    <xf numFmtId="0" fontId="209" fillId="98" borderId="0" applyNumberFormat="0" applyBorder="0" applyAlignment="0" applyProtection="0"/>
    <xf numFmtId="0" fontId="210" fillId="5" borderId="0" applyNumberFormat="0" applyBorder="0" applyAlignment="0" applyProtection="0">
      <alignment vertical="center"/>
    </xf>
    <xf numFmtId="0" fontId="209" fillId="98" borderId="0" applyNumberFormat="0" applyBorder="0" applyAlignment="0" applyProtection="0"/>
    <xf numFmtId="184" fontId="209" fillId="98" borderId="0" applyNumberFormat="0" applyBorder="0" applyAlignment="0" applyProtection="0"/>
    <xf numFmtId="0" fontId="214" fillId="98" borderId="0" applyNumberFormat="0" applyBorder="0" applyAlignment="0" applyProtection="0">
      <alignment vertical="center"/>
    </xf>
    <xf numFmtId="0" fontId="210" fillId="5" borderId="0" applyNumberFormat="0" applyBorder="0" applyAlignment="0" applyProtection="0">
      <alignment vertical="center"/>
    </xf>
    <xf numFmtId="0" fontId="209" fillId="98" borderId="0" applyNumberFormat="0" applyBorder="0" applyAlignment="0" applyProtection="0"/>
    <xf numFmtId="0" fontId="210" fillId="5" borderId="0" applyNumberFormat="0" applyBorder="0" applyAlignment="0" applyProtection="0">
      <alignment vertical="center"/>
    </xf>
    <xf numFmtId="0" fontId="209" fillId="98" borderId="0" applyNumberFormat="0" applyBorder="0" applyAlignment="0" applyProtection="0"/>
    <xf numFmtId="184" fontId="209" fillId="98" borderId="0" applyNumberFormat="0" applyBorder="0" applyAlignment="0" applyProtection="0"/>
    <xf numFmtId="0" fontId="208" fillId="98" borderId="0" applyNumberFormat="0" applyBorder="0" applyAlignment="0" applyProtection="0">
      <alignment vertical="center"/>
    </xf>
    <xf numFmtId="0" fontId="214" fillId="98" borderId="0" applyNumberFormat="0" applyBorder="0" applyAlignment="0" applyProtection="0">
      <alignment vertical="center"/>
    </xf>
    <xf numFmtId="0" fontId="61" fillId="0" borderId="0"/>
    <xf numFmtId="37" fontId="215" fillId="0" borderId="0">
      <alignment vertical="center"/>
    </xf>
    <xf numFmtId="37" fontId="216" fillId="0" borderId="0"/>
    <xf numFmtId="37" fontId="215" fillId="0" borderId="0">
      <alignment vertical="center"/>
    </xf>
    <xf numFmtId="0" fontId="59" fillId="0" borderId="0"/>
    <xf numFmtId="0" fontId="60" fillId="0" borderId="0"/>
    <xf numFmtId="182" fontId="65" fillId="0" borderId="0"/>
    <xf numFmtId="222" fontId="217" fillId="0" borderId="0">
      <alignment vertical="center"/>
    </xf>
    <xf numFmtId="222" fontId="218" fillId="0" borderId="0"/>
    <xf numFmtId="222" fontId="217" fillId="0" borderId="0">
      <alignment vertical="center"/>
    </xf>
    <xf numFmtId="0" fontId="137" fillId="0" borderId="0"/>
    <xf numFmtId="0" fontId="219" fillId="0" borderId="0"/>
    <xf numFmtId="0" fontId="8" fillId="0" borderId="0"/>
    <xf numFmtId="0" fontId="8" fillId="0" borderId="0"/>
    <xf numFmtId="0" fontId="75" fillId="0" borderId="0"/>
    <xf numFmtId="0" fontId="219" fillId="0" borderId="0"/>
    <xf numFmtId="0" fontId="75" fillId="0" borderId="0"/>
    <xf numFmtId="0" fontId="75" fillId="0" borderId="0"/>
    <xf numFmtId="0" fontId="219" fillId="0" borderId="0"/>
    <xf numFmtId="0" fontId="75" fillId="0" borderId="0"/>
    <xf numFmtId="0" fontId="75" fillId="0" borderId="0"/>
    <xf numFmtId="0" fontId="219" fillId="0" borderId="0"/>
    <xf numFmtId="0" fontId="75" fillId="0" borderId="0"/>
    <xf numFmtId="0" fontId="75" fillId="0" borderId="0"/>
    <xf numFmtId="0" fontId="219" fillId="0" borderId="0"/>
    <xf numFmtId="0" fontId="75" fillId="0" borderId="0"/>
    <xf numFmtId="0" fontId="75" fillId="0" borderId="0"/>
    <xf numFmtId="0" fontId="219" fillId="0" borderId="0"/>
    <xf numFmtId="0" fontId="75" fillId="0" borderId="0"/>
    <xf numFmtId="0" fontId="219" fillId="0" borderId="0"/>
    <xf numFmtId="0" fontId="8" fillId="0" borderId="0"/>
    <xf numFmtId="0" fontId="75" fillId="0" borderId="0"/>
    <xf numFmtId="0" fontId="75" fillId="0" borderId="0"/>
    <xf numFmtId="0" fontId="219" fillId="0" borderId="0"/>
    <xf numFmtId="0" fontId="75" fillId="0" borderId="0"/>
    <xf numFmtId="0" fontId="75" fillId="0" borderId="0"/>
    <xf numFmtId="0" fontId="219" fillId="0" borderId="0"/>
    <xf numFmtId="0" fontId="75" fillId="0" borderId="0"/>
    <xf numFmtId="0" fontId="75" fillId="0" borderId="0"/>
    <xf numFmtId="0" fontId="219" fillId="0" borderId="0"/>
    <xf numFmtId="0" fontId="75" fillId="0" borderId="0"/>
    <xf numFmtId="0" fontId="75" fillId="0" borderId="0"/>
    <xf numFmtId="0" fontId="219" fillId="0" borderId="0"/>
    <xf numFmtId="0" fontId="75" fillId="0" borderId="0"/>
    <xf numFmtId="0" fontId="75" fillId="0" borderId="0"/>
    <xf numFmtId="0" fontId="219" fillId="0" borderId="0"/>
    <xf numFmtId="0" fontId="75" fillId="0" borderId="0"/>
    <xf numFmtId="0" fontId="219" fillId="0" borderId="0"/>
    <xf numFmtId="0" fontId="75" fillId="0" borderId="0"/>
    <xf numFmtId="0" fontId="75" fillId="0" borderId="0"/>
    <xf numFmtId="0" fontId="219" fillId="0" borderId="0"/>
    <xf numFmtId="0" fontId="75" fillId="0" borderId="0"/>
    <xf numFmtId="0" fontId="75" fillId="0" borderId="0"/>
    <xf numFmtId="0" fontId="219" fillId="0" borderId="0"/>
    <xf numFmtId="0" fontId="75" fillId="0" borderId="0"/>
    <xf numFmtId="0" fontId="75" fillId="0" borderId="0"/>
    <xf numFmtId="0" fontId="219" fillId="0" borderId="0"/>
    <xf numFmtId="0" fontId="75" fillId="0" borderId="0"/>
    <xf numFmtId="0" fontId="75" fillId="0" borderId="0"/>
    <xf numFmtId="0" fontId="219" fillId="0" borderId="0"/>
    <xf numFmtId="0" fontId="75" fillId="0" borderId="0"/>
    <xf numFmtId="0" fontId="75" fillId="0" borderId="0"/>
    <xf numFmtId="0" fontId="219" fillId="0" borderId="0"/>
    <xf numFmtId="0" fontId="75" fillId="0" borderId="0"/>
    <xf numFmtId="0" fontId="137" fillId="0" borderId="0"/>
    <xf numFmtId="0" fontId="75" fillId="0" borderId="0"/>
    <xf numFmtId="0" fontId="219" fillId="0" borderId="0"/>
    <xf numFmtId="0" fontId="75" fillId="0" borderId="0"/>
    <xf numFmtId="0" fontId="75" fillId="0" borderId="0"/>
    <xf numFmtId="0" fontId="75" fillId="0" borderId="0"/>
    <xf numFmtId="0" fontId="219" fillId="0" borderId="0"/>
    <xf numFmtId="0" fontId="75" fillId="0" borderId="0"/>
    <xf numFmtId="0" fontId="75" fillId="0" borderId="0"/>
    <xf numFmtId="0" fontId="219" fillId="0" borderId="0"/>
    <xf numFmtId="0" fontId="75" fillId="0" borderId="0"/>
    <xf numFmtId="0" fontId="75" fillId="0" borderId="0"/>
    <xf numFmtId="0" fontId="219" fillId="0" borderId="0"/>
    <xf numFmtId="0" fontId="75" fillId="0" borderId="0"/>
    <xf numFmtId="0" fontId="75" fillId="0" borderId="0"/>
    <xf numFmtId="0" fontId="219" fillId="0" borderId="0"/>
    <xf numFmtId="0" fontId="75" fillId="0" borderId="0"/>
    <xf numFmtId="0" fontId="75" fillId="0" borderId="0"/>
    <xf numFmtId="0" fontId="219" fillId="0" borderId="0"/>
    <xf numFmtId="0" fontId="75" fillId="0" borderId="0"/>
    <xf numFmtId="0" fontId="219" fillId="0" borderId="0"/>
    <xf numFmtId="0" fontId="75" fillId="0" borderId="0"/>
    <xf numFmtId="0" fontId="75" fillId="0" borderId="0"/>
    <xf numFmtId="0" fontId="75" fillId="0" borderId="0"/>
    <xf numFmtId="0" fontId="219" fillId="0" borderId="0"/>
    <xf numFmtId="0" fontId="75" fillId="0" borderId="0"/>
    <xf numFmtId="0" fontId="75" fillId="0" borderId="0"/>
    <xf numFmtId="0" fontId="219" fillId="0" borderId="0"/>
    <xf numFmtId="0" fontId="75" fillId="0" borderId="0"/>
    <xf numFmtId="0" fontId="75" fillId="0" borderId="0"/>
    <xf numFmtId="0" fontId="219" fillId="0" borderId="0"/>
    <xf numFmtId="0" fontId="75" fillId="0" borderId="0"/>
    <xf numFmtId="0" fontId="75" fillId="0" borderId="0"/>
    <xf numFmtId="0" fontId="219" fillId="0" borderId="0"/>
    <xf numFmtId="0" fontId="75" fillId="0" borderId="0"/>
    <xf numFmtId="0" fontId="75" fillId="0" borderId="0"/>
    <xf numFmtId="0" fontId="219" fillId="0" borderId="0"/>
    <xf numFmtId="0" fontId="75" fillId="0" borderId="0"/>
    <xf numFmtId="0" fontId="219" fillId="0" borderId="0"/>
    <xf numFmtId="0" fontId="75" fillId="0" borderId="0"/>
    <xf numFmtId="0" fontId="75" fillId="0" borderId="0"/>
    <xf numFmtId="0" fontId="219" fillId="0" borderId="0"/>
    <xf numFmtId="0" fontId="75" fillId="0" borderId="0"/>
    <xf numFmtId="0" fontId="75" fillId="0" borderId="0"/>
    <xf numFmtId="0" fontId="219" fillId="0" borderId="0"/>
    <xf numFmtId="0" fontId="75" fillId="0" borderId="0"/>
    <xf numFmtId="0" fontId="75" fillId="0" borderId="0"/>
    <xf numFmtId="0" fontId="219" fillId="0" borderId="0"/>
    <xf numFmtId="0" fontId="75" fillId="0" borderId="0"/>
    <xf numFmtId="0" fontId="75" fillId="0" borderId="0"/>
    <xf numFmtId="0" fontId="219" fillId="0" borderId="0"/>
    <xf numFmtId="0" fontId="75" fillId="0" borderId="0"/>
    <xf numFmtId="0" fontId="75" fillId="0" borderId="0"/>
    <xf numFmtId="0" fontId="219" fillId="0" borderId="0"/>
    <xf numFmtId="0" fontId="75" fillId="0" borderId="0"/>
    <xf numFmtId="0" fontId="75" fillId="0" borderId="0"/>
    <xf numFmtId="0" fontId="219" fillId="0" borderId="0"/>
    <xf numFmtId="0" fontId="75" fillId="0" borderId="0"/>
    <xf numFmtId="0" fontId="75" fillId="0" borderId="0"/>
    <xf numFmtId="0" fontId="75" fillId="0" borderId="0"/>
    <xf numFmtId="0" fontId="219" fillId="0" borderId="0"/>
    <xf numFmtId="0" fontId="75" fillId="0" borderId="0"/>
    <xf numFmtId="0" fontId="75" fillId="0" borderId="0"/>
    <xf numFmtId="0" fontId="219" fillId="0" borderId="0"/>
    <xf numFmtId="0" fontId="75" fillId="0" borderId="0"/>
    <xf numFmtId="0" fontId="75" fillId="0" borderId="0"/>
    <xf numFmtId="0" fontId="219" fillId="0" borderId="0"/>
    <xf numFmtId="0" fontId="75" fillId="0" borderId="0"/>
    <xf numFmtId="0" fontId="75" fillId="0" borderId="0"/>
    <xf numFmtId="0" fontId="219" fillId="0" borderId="0"/>
    <xf numFmtId="0" fontId="75" fillId="0" borderId="0"/>
    <xf numFmtId="0" fontId="75" fillId="0" borderId="0"/>
    <xf numFmtId="0" fontId="219" fillId="0" borderId="0"/>
    <xf numFmtId="0" fontId="75" fillId="0" borderId="0"/>
    <xf numFmtId="0" fontId="219" fillId="0" borderId="0"/>
    <xf numFmtId="0" fontId="75" fillId="0" borderId="0"/>
    <xf numFmtId="0" fontId="75" fillId="0" borderId="0"/>
    <xf numFmtId="0" fontId="75" fillId="0" borderId="0"/>
    <xf numFmtId="0" fontId="219" fillId="0" borderId="0"/>
    <xf numFmtId="0" fontId="75" fillId="0" borderId="0"/>
    <xf numFmtId="0" fontId="75" fillId="0" borderId="0"/>
    <xf numFmtId="0" fontId="219" fillId="0" borderId="0"/>
    <xf numFmtId="0" fontId="75" fillId="0" borderId="0"/>
    <xf numFmtId="0" fontId="75" fillId="0" borderId="0"/>
    <xf numFmtId="0" fontId="219" fillId="0" borderId="0"/>
    <xf numFmtId="0" fontId="75" fillId="0" borderId="0"/>
    <xf numFmtId="0" fontId="75" fillId="0" borderId="0"/>
    <xf numFmtId="0" fontId="219" fillId="0" borderId="0"/>
    <xf numFmtId="0" fontId="75" fillId="0" borderId="0"/>
    <xf numFmtId="0" fontId="75" fillId="0" borderId="0"/>
    <xf numFmtId="0" fontId="219" fillId="0" borderId="0"/>
    <xf numFmtId="0" fontId="75" fillId="0" borderId="0"/>
    <xf numFmtId="0" fontId="219" fillId="0" borderId="0"/>
    <xf numFmtId="0" fontId="75" fillId="0" borderId="0"/>
    <xf numFmtId="0" fontId="75" fillId="0" borderId="0"/>
    <xf numFmtId="0" fontId="219" fillId="0" borderId="0"/>
    <xf numFmtId="0" fontId="75" fillId="0" borderId="0"/>
    <xf numFmtId="0" fontId="75" fillId="0" borderId="0"/>
    <xf numFmtId="0" fontId="219" fillId="0" borderId="0"/>
    <xf numFmtId="0" fontId="75" fillId="0" borderId="0"/>
    <xf numFmtId="0" fontId="75" fillId="0" borderId="0"/>
    <xf numFmtId="0" fontId="219" fillId="0" borderId="0"/>
    <xf numFmtId="0" fontId="75" fillId="0" borderId="0"/>
    <xf numFmtId="0" fontId="75" fillId="0" borderId="0"/>
    <xf numFmtId="0" fontId="219" fillId="0" borderId="0"/>
    <xf numFmtId="0" fontId="75" fillId="0" borderId="0"/>
    <xf numFmtId="0" fontId="75" fillId="0" borderId="0"/>
    <xf numFmtId="0" fontId="219" fillId="0" borderId="0"/>
    <xf numFmtId="0" fontId="75" fillId="0" borderId="0"/>
    <xf numFmtId="0" fontId="60" fillId="0" borderId="0"/>
    <xf numFmtId="0" fontId="219" fillId="0" borderId="0"/>
    <xf numFmtId="0" fontId="75" fillId="0" borderId="0"/>
    <xf numFmtId="0" fontId="75" fillId="0" borderId="0"/>
    <xf numFmtId="0" fontId="75" fillId="0" borderId="0"/>
    <xf numFmtId="0" fontId="219" fillId="0" borderId="0"/>
    <xf numFmtId="0" fontId="75" fillId="0" borderId="0"/>
    <xf numFmtId="0" fontId="75" fillId="0" borderId="0"/>
    <xf numFmtId="0" fontId="219" fillId="0" borderId="0"/>
    <xf numFmtId="0" fontId="75" fillId="0" borderId="0"/>
    <xf numFmtId="0" fontId="75" fillId="0" borderId="0"/>
    <xf numFmtId="0" fontId="219" fillId="0" borderId="0"/>
    <xf numFmtId="0" fontId="75" fillId="0" borderId="0"/>
    <xf numFmtId="0" fontId="75" fillId="0" borderId="0"/>
    <xf numFmtId="0" fontId="219" fillId="0" borderId="0"/>
    <xf numFmtId="0" fontId="75" fillId="0" borderId="0"/>
    <xf numFmtId="0" fontId="75" fillId="0" borderId="0"/>
    <xf numFmtId="0" fontId="219" fillId="0" borderId="0"/>
    <xf numFmtId="0" fontId="75" fillId="0" borderId="0"/>
    <xf numFmtId="0" fontId="219" fillId="0" borderId="0"/>
    <xf numFmtId="0" fontId="75" fillId="0" borderId="0"/>
    <xf numFmtId="0" fontId="75" fillId="0" borderId="0"/>
    <xf numFmtId="0" fontId="75" fillId="0" borderId="0"/>
    <xf numFmtId="0" fontId="219" fillId="0" borderId="0"/>
    <xf numFmtId="0" fontId="75" fillId="0" borderId="0"/>
    <xf numFmtId="0" fontId="75" fillId="0" borderId="0"/>
    <xf numFmtId="0" fontId="219" fillId="0" borderId="0"/>
    <xf numFmtId="0" fontId="75" fillId="0" borderId="0"/>
    <xf numFmtId="0" fontId="75" fillId="0" borderId="0"/>
    <xf numFmtId="0" fontId="219" fillId="0" borderId="0"/>
    <xf numFmtId="0" fontId="75" fillId="0" borderId="0"/>
    <xf numFmtId="0" fontId="75" fillId="0" borderId="0"/>
    <xf numFmtId="0" fontId="219" fillId="0" borderId="0"/>
    <xf numFmtId="0" fontId="75" fillId="0" borderId="0"/>
    <xf numFmtId="0" fontId="75" fillId="0" borderId="0"/>
    <xf numFmtId="0" fontId="219" fillId="0" borderId="0"/>
    <xf numFmtId="0" fontId="75" fillId="0" borderId="0"/>
    <xf numFmtId="0" fontId="219" fillId="0" borderId="0"/>
    <xf numFmtId="0" fontId="75" fillId="0" borderId="0"/>
    <xf numFmtId="0" fontId="75" fillId="0" borderId="0"/>
    <xf numFmtId="0" fontId="219" fillId="0" borderId="0"/>
    <xf numFmtId="0" fontId="75" fillId="0" borderId="0"/>
    <xf numFmtId="0" fontId="75" fillId="0" borderId="0"/>
    <xf numFmtId="0" fontId="219" fillId="0" borderId="0"/>
    <xf numFmtId="0" fontId="75" fillId="0" borderId="0"/>
    <xf numFmtId="0" fontId="75" fillId="0" borderId="0"/>
    <xf numFmtId="0" fontId="219" fillId="0" borderId="0"/>
    <xf numFmtId="0" fontId="75" fillId="0" borderId="0"/>
    <xf numFmtId="0" fontId="75" fillId="0" borderId="0"/>
    <xf numFmtId="0" fontId="219" fillId="0" borderId="0"/>
    <xf numFmtId="0" fontId="75" fillId="0" borderId="0"/>
    <xf numFmtId="0" fontId="75" fillId="0" borderId="0"/>
    <xf numFmtId="0" fontId="219" fillId="0" borderId="0"/>
    <xf numFmtId="0" fontId="75" fillId="0" borderId="0"/>
    <xf numFmtId="0" fontId="60" fillId="0" borderId="0"/>
    <xf numFmtId="0" fontId="75" fillId="0" borderId="0"/>
    <xf numFmtId="0" fontId="75" fillId="0" borderId="0"/>
    <xf numFmtId="0" fontId="219" fillId="0" borderId="0"/>
    <xf numFmtId="0" fontId="75" fillId="0" borderId="0"/>
    <xf numFmtId="0" fontId="75" fillId="0" borderId="0"/>
    <xf numFmtId="0" fontId="219" fillId="0" borderId="0"/>
    <xf numFmtId="0" fontId="75" fillId="0" borderId="0"/>
    <xf numFmtId="0" fontId="75" fillId="0" borderId="0"/>
    <xf numFmtId="0" fontId="219" fillId="0" borderId="0"/>
    <xf numFmtId="0" fontId="75" fillId="0" borderId="0"/>
    <xf numFmtId="0" fontId="75" fillId="0" borderId="0"/>
    <xf numFmtId="0" fontId="219" fillId="0" borderId="0"/>
    <xf numFmtId="0" fontId="75" fillId="0" borderId="0"/>
    <xf numFmtId="0" fontId="75" fillId="0" borderId="0"/>
    <xf numFmtId="0" fontId="219" fillId="0" borderId="0"/>
    <xf numFmtId="0" fontId="75" fillId="0" borderId="0"/>
    <xf numFmtId="0" fontId="219" fillId="0" borderId="0"/>
    <xf numFmtId="0" fontId="75" fillId="0" borderId="0"/>
    <xf numFmtId="0" fontId="75" fillId="0" borderId="0"/>
    <xf numFmtId="0" fontId="75" fillId="0" borderId="0"/>
    <xf numFmtId="0" fontId="219" fillId="0" borderId="0"/>
    <xf numFmtId="0" fontId="75" fillId="0" borderId="0"/>
    <xf numFmtId="0" fontId="75" fillId="0" borderId="0"/>
    <xf numFmtId="0" fontId="219" fillId="0" borderId="0"/>
    <xf numFmtId="0" fontId="75" fillId="0" borderId="0"/>
    <xf numFmtId="0" fontId="75" fillId="0" borderId="0"/>
    <xf numFmtId="0" fontId="219" fillId="0" borderId="0"/>
    <xf numFmtId="0" fontId="75" fillId="0" borderId="0"/>
    <xf numFmtId="0" fontId="75" fillId="0" borderId="0"/>
    <xf numFmtId="0" fontId="219" fillId="0" borderId="0"/>
    <xf numFmtId="0" fontId="75" fillId="0" borderId="0"/>
    <xf numFmtId="0" fontId="75" fillId="0" borderId="0"/>
    <xf numFmtId="0" fontId="219" fillId="0" borderId="0"/>
    <xf numFmtId="0" fontId="75" fillId="0" borderId="0"/>
    <xf numFmtId="0" fontId="219" fillId="0" borderId="0"/>
    <xf numFmtId="0" fontId="220" fillId="0" borderId="0"/>
    <xf numFmtId="0" fontId="220" fillId="0" borderId="0">
      <alignment vertical="center"/>
    </xf>
    <xf numFmtId="0" fontId="9" fillId="0" borderId="0">
      <alignment vertical="center"/>
    </xf>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9" fillId="0" borderId="0">
      <alignment vertical="center"/>
    </xf>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alignment vertical="center"/>
    </xf>
    <xf numFmtId="0" fontId="60" fillId="0" borderId="0">
      <alignment vertical="center"/>
    </xf>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alignment vertical="center"/>
    </xf>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129"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137" fillId="0" borderId="0">
      <alignment vertical="center"/>
    </xf>
    <xf numFmtId="0" fontId="137" fillId="0" borderId="0">
      <alignment vertical="center"/>
    </xf>
    <xf numFmtId="182" fontId="84" fillId="0" borderId="0">
      <alignment vertical="center"/>
    </xf>
    <xf numFmtId="0" fontId="60" fillId="0" borderId="0"/>
    <xf numFmtId="182" fontId="84" fillId="0" borderId="0">
      <alignment vertical="center"/>
    </xf>
    <xf numFmtId="182" fontId="84" fillId="0" borderId="0">
      <alignment vertical="center"/>
    </xf>
    <xf numFmtId="182" fontId="84" fillId="0" borderId="0">
      <alignment vertical="center"/>
    </xf>
    <xf numFmtId="182" fontId="84" fillId="0" borderId="0">
      <alignment vertical="center"/>
    </xf>
    <xf numFmtId="182" fontId="84" fillId="0" borderId="0">
      <alignment vertical="center"/>
    </xf>
    <xf numFmtId="182" fontId="84" fillId="0" borderId="0">
      <alignment vertical="center"/>
    </xf>
    <xf numFmtId="182" fontId="84" fillId="0" borderId="0">
      <alignment vertical="center"/>
    </xf>
    <xf numFmtId="182" fontId="84" fillId="0" borderId="0">
      <alignment vertical="center"/>
    </xf>
    <xf numFmtId="182" fontId="84" fillId="0" borderId="0">
      <alignment vertical="center"/>
    </xf>
    <xf numFmtId="182" fontId="84" fillId="0" borderId="0">
      <alignment vertical="center"/>
    </xf>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182" fontId="84" fillId="0" borderId="0">
      <alignment vertical="center"/>
    </xf>
    <xf numFmtId="182" fontId="84" fillId="0" borderId="0">
      <alignment vertical="center"/>
    </xf>
    <xf numFmtId="182" fontId="84" fillId="0" borderId="0">
      <alignment vertical="center"/>
    </xf>
    <xf numFmtId="182" fontId="84" fillId="0" borderId="0">
      <alignment vertical="center"/>
    </xf>
    <xf numFmtId="182" fontId="84" fillId="0" borderId="0">
      <alignment vertical="center"/>
    </xf>
    <xf numFmtId="182" fontId="84" fillId="0" borderId="0">
      <alignment vertical="center"/>
    </xf>
    <xf numFmtId="182" fontId="84" fillId="0" borderId="0">
      <alignment vertical="center"/>
    </xf>
    <xf numFmtId="182" fontId="84" fillId="0" borderId="0">
      <alignment vertical="center"/>
    </xf>
    <xf numFmtId="182" fontId="84" fillId="0" borderId="0">
      <alignment vertical="center"/>
    </xf>
    <xf numFmtId="182" fontId="84" fillId="0" borderId="0">
      <alignment vertical="center"/>
    </xf>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182" fontId="84" fillId="0" borderId="0">
      <alignment vertical="center"/>
    </xf>
    <xf numFmtId="182" fontId="84" fillId="0" borderId="0">
      <alignment vertical="center"/>
    </xf>
    <xf numFmtId="0" fontId="76" fillId="0" borderId="0">
      <alignment vertical="center"/>
    </xf>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80"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60" fillId="0" borderId="0"/>
    <xf numFmtId="0" fontId="9" fillId="0" borderId="0">
      <alignment vertical="center"/>
    </xf>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64" fillId="0" borderId="0">
      <alignment vertical="center"/>
    </xf>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177"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129" fillId="0" borderId="0"/>
    <xf numFmtId="0" fontId="129"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75" fillId="0" borderId="0"/>
    <xf numFmtId="0" fontId="80" fillId="0" borderId="0"/>
    <xf numFmtId="0" fontId="60" fillId="0" borderId="0"/>
    <xf numFmtId="0" fontId="60" fillId="0" borderId="0"/>
    <xf numFmtId="0" fontId="60" fillId="0" borderId="0"/>
    <xf numFmtId="182" fontId="221" fillId="0" borderId="0">
      <alignment vertical="center"/>
    </xf>
    <xf numFmtId="182" fontId="221" fillId="0" borderId="0">
      <alignment vertical="center"/>
    </xf>
    <xf numFmtId="182" fontId="221" fillId="0" borderId="0">
      <alignment vertical="center"/>
    </xf>
    <xf numFmtId="182" fontId="221" fillId="0" borderId="0">
      <alignment vertical="center"/>
    </xf>
    <xf numFmtId="182" fontId="221" fillId="0" borderId="0">
      <alignment vertical="center"/>
    </xf>
    <xf numFmtId="182" fontId="221" fillId="0" borderId="0">
      <alignment vertical="center"/>
    </xf>
    <xf numFmtId="182" fontId="221" fillId="0" borderId="0">
      <alignment vertical="center"/>
    </xf>
    <xf numFmtId="0" fontId="60" fillId="0" borderId="0"/>
    <xf numFmtId="221" fontId="80" fillId="0" borderId="0"/>
    <xf numFmtId="182" fontId="221" fillId="0" borderId="0">
      <alignment vertical="center"/>
    </xf>
    <xf numFmtId="182" fontId="221" fillId="0" borderId="0">
      <alignment vertical="center"/>
    </xf>
    <xf numFmtId="182" fontId="221" fillId="0" borderId="0">
      <alignment vertical="center"/>
    </xf>
    <xf numFmtId="182" fontId="221" fillId="0" borderId="0">
      <alignment vertical="center"/>
    </xf>
    <xf numFmtId="182" fontId="221" fillId="0" borderId="0">
      <alignment vertical="center"/>
    </xf>
    <xf numFmtId="182" fontId="221" fillId="0" borderId="0">
      <alignment vertical="center"/>
    </xf>
    <xf numFmtId="182" fontId="221" fillId="0" borderId="0">
      <alignment vertical="center"/>
    </xf>
    <xf numFmtId="182" fontId="221" fillId="0" borderId="0">
      <alignment vertical="center"/>
    </xf>
    <xf numFmtId="182" fontId="221" fillId="0" borderId="0">
      <alignment vertical="center"/>
    </xf>
    <xf numFmtId="182" fontId="221" fillId="0" borderId="0">
      <alignment vertical="center"/>
    </xf>
    <xf numFmtId="0" fontId="60" fillId="0" borderId="0"/>
    <xf numFmtId="182" fontId="221" fillId="0" borderId="0">
      <alignment vertical="center"/>
    </xf>
    <xf numFmtId="182" fontId="221" fillId="0" borderId="0">
      <alignment vertical="center"/>
    </xf>
    <xf numFmtId="182" fontId="221" fillId="0" borderId="0">
      <alignment vertical="center"/>
    </xf>
    <xf numFmtId="182" fontId="221" fillId="0" borderId="0">
      <alignment vertical="center"/>
    </xf>
    <xf numFmtId="182" fontId="221" fillId="0" borderId="0">
      <alignment vertical="center"/>
    </xf>
    <xf numFmtId="182" fontId="221" fillId="0" borderId="0">
      <alignment vertical="center"/>
    </xf>
    <xf numFmtId="0" fontId="60" fillId="0" borderId="0"/>
    <xf numFmtId="0" fontId="60" fillId="0" borderId="0"/>
    <xf numFmtId="0" fontId="75" fillId="0" borderId="0">
      <alignment vertical="center"/>
    </xf>
    <xf numFmtId="0" fontId="75" fillId="0" borderId="0">
      <alignment vertical="center"/>
    </xf>
    <xf numFmtId="0" fontId="137"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75"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75" fillId="0" borderId="0"/>
    <xf numFmtId="0" fontId="75" fillId="0" borderId="0"/>
    <xf numFmtId="0" fontId="75" fillId="0" borderId="0"/>
    <xf numFmtId="0" fontId="75" fillId="0" borderId="0"/>
    <xf numFmtId="0" fontId="75"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75" fillId="0" borderId="0"/>
    <xf numFmtId="0" fontId="75"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75"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75"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1"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137" fillId="0" borderId="0"/>
    <xf numFmtId="0" fontId="75"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60" fillId="0" borderId="0"/>
    <xf numFmtId="0" fontId="60" fillId="0" borderId="0"/>
    <xf numFmtId="0" fontId="60"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60" fillId="0" borderId="0"/>
    <xf numFmtId="0" fontId="75"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9" fillId="0" borderId="0">
      <alignment vertical="center"/>
    </xf>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9" fillId="0" borderId="0">
      <alignment vertical="center"/>
    </xf>
    <xf numFmtId="0" fontId="60" fillId="0" borderId="0"/>
    <xf numFmtId="177"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75" fillId="0" borderId="0"/>
    <xf numFmtId="0" fontId="75"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177"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75" fillId="0" borderId="0"/>
    <xf numFmtId="0" fontId="137" fillId="0" borderId="0"/>
    <xf numFmtId="0" fontId="73" fillId="0" borderId="0">
      <alignment vertical="center"/>
    </xf>
    <xf numFmtId="0" fontId="137" fillId="0" borderId="0"/>
    <xf numFmtId="0" fontId="137"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219" fillId="0" borderId="0"/>
    <xf numFmtId="0" fontId="75" fillId="0" borderId="0"/>
    <xf numFmtId="0" fontId="75" fillId="0" borderId="0"/>
    <xf numFmtId="0" fontId="219" fillId="0" borderId="0"/>
    <xf numFmtId="0" fontId="75" fillId="0" borderId="0"/>
    <xf numFmtId="0" fontId="75" fillId="0" borderId="0"/>
    <xf numFmtId="0" fontId="219" fillId="0" borderId="0"/>
    <xf numFmtId="0" fontId="75" fillId="0" borderId="0"/>
    <xf numFmtId="0" fontId="75" fillId="0" borderId="0"/>
    <xf numFmtId="0" fontId="219" fillId="0" borderId="0"/>
    <xf numFmtId="0" fontId="75" fillId="0" borderId="0"/>
    <xf numFmtId="0" fontId="75" fillId="0" borderId="0"/>
    <xf numFmtId="0" fontId="219" fillId="0" borderId="0"/>
    <xf numFmtId="0" fontId="75" fillId="0" borderId="0"/>
    <xf numFmtId="0" fontId="75" fillId="0" borderId="0"/>
    <xf numFmtId="0" fontId="219" fillId="0" borderId="0"/>
    <xf numFmtId="0" fontId="75" fillId="0" borderId="0"/>
    <xf numFmtId="0" fontId="75" fillId="0" borderId="0"/>
    <xf numFmtId="0" fontId="219" fillId="0" borderId="0"/>
    <xf numFmtId="0" fontId="75" fillId="0" borderId="0"/>
    <xf numFmtId="0" fontId="75" fillId="0" borderId="0"/>
    <xf numFmtId="0" fontId="75" fillId="0" borderId="0"/>
    <xf numFmtId="0" fontId="219" fillId="0" borderId="0"/>
    <xf numFmtId="0" fontId="75" fillId="0" borderId="0"/>
    <xf numFmtId="0" fontId="75" fillId="0" borderId="0"/>
    <xf numFmtId="0" fontId="219" fillId="0" borderId="0"/>
    <xf numFmtId="0" fontId="75" fillId="0" borderId="0"/>
    <xf numFmtId="0" fontId="75" fillId="0" borderId="0"/>
    <xf numFmtId="0" fontId="219" fillId="0" borderId="0"/>
    <xf numFmtId="0" fontId="75" fillId="0" borderId="0"/>
    <xf numFmtId="0" fontId="75" fillId="0" borderId="0"/>
    <xf numFmtId="0" fontId="219" fillId="0" borderId="0"/>
    <xf numFmtId="0" fontId="75" fillId="0" borderId="0"/>
    <xf numFmtId="0" fontId="75" fillId="0" borderId="0"/>
    <xf numFmtId="0" fontId="219" fillId="0" borderId="0"/>
    <xf numFmtId="0" fontId="75" fillId="0" borderId="0"/>
    <xf numFmtId="0" fontId="219" fillId="0" borderId="0"/>
    <xf numFmtId="0" fontId="75" fillId="0" borderId="0"/>
    <xf numFmtId="0" fontId="75" fillId="0" borderId="0"/>
    <xf numFmtId="0" fontId="75" fillId="0" borderId="0"/>
    <xf numFmtId="0" fontId="75" fillId="0" borderId="0"/>
    <xf numFmtId="0" fontId="219" fillId="0" borderId="0"/>
    <xf numFmtId="0" fontId="75" fillId="0" borderId="0"/>
    <xf numFmtId="0" fontId="75" fillId="0" borderId="0"/>
    <xf numFmtId="0" fontId="219" fillId="0" borderId="0"/>
    <xf numFmtId="0" fontId="75" fillId="0" borderId="0"/>
    <xf numFmtId="0" fontId="75" fillId="0" borderId="0"/>
    <xf numFmtId="0" fontId="219" fillId="0" borderId="0"/>
    <xf numFmtId="0" fontId="75" fillId="0" borderId="0"/>
    <xf numFmtId="0" fontId="75" fillId="0" borderId="0"/>
    <xf numFmtId="0" fontId="219" fillId="0" borderId="0"/>
    <xf numFmtId="0" fontId="75" fillId="0" borderId="0"/>
    <xf numFmtId="0" fontId="75" fillId="0" borderId="0"/>
    <xf numFmtId="0" fontId="219" fillId="0" borderId="0"/>
    <xf numFmtId="0" fontId="75" fillId="0" borderId="0"/>
    <xf numFmtId="0" fontId="219" fillId="0" borderId="0"/>
    <xf numFmtId="0" fontId="75" fillId="0" borderId="0"/>
    <xf numFmtId="0" fontId="75" fillId="0" borderId="0"/>
    <xf numFmtId="0" fontId="219" fillId="0" borderId="0"/>
    <xf numFmtId="0" fontId="75" fillId="0" borderId="0"/>
    <xf numFmtId="0" fontId="75" fillId="0" borderId="0"/>
    <xf numFmtId="0" fontId="219" fillId="0" borderId="0"/>
    <xf numFmtId="0" fontId="75" fillId="0" borderId="0"/>
    <xf numFmtId="0" fontId="75" fillId="0" borderId="0"/>
    <xf numFmtId="0" fontId="219" fillId="0" borderId="0"/>
    <xf numFmtId="0" fontId="75" fillId="0" borderId="0"/>
    <xf numFmtId="0" fontId="75" fillId="0" borderId="0"/>
    <xf numFmtId="0" fontId="219" fillId="0" borderId="0"/>
    <xf numFmtId="0" fontId="75" fillId="0" borderId="0"/>
    <xf numFmtId="0" fontId="75" fillId="0" borderId="0"/>
    <xf numFmtId="0" fontId="219" fillId="0" borderId="0"/>
    <xf numFmtId="0" fontId="75" fillId="0" borderId="0"/>
    <xf numFmtId="0" fontId="75" fillId="0" borderId="0"/>
    <xf numFmtId="0" fontId="219" fillId="0" borderId="0"/>
    <xf numFmtId="0" fontId="75" fillId="0" borderId="0"/>
    <xf numFmtId="0" fontId="61" fillId="0" borderId="0"/>
    <xf numFmtId="0" fontId="127" fillId="92" borderId="73" applyNumberFormat="0" applyFont="0" applyAlignment="0" applyProtection="0">
      <alignment vertical="center"/>
    </xf>
    <xf numFmtId="0" fontId="222" fillId="99" borderId="73" applyNumberFormat="0" applyFont="0" applyAlignment="0" applyProtection="0">
      <alignment vertical="center"/>
    </xf>
    <xf numFmtId="0" fontId="138" fillId="92" borderId="73" applyNumberFormat="0" applyFont="0" applyAlignment="0" applyProtection="0">
      <alignment vertical="center"/>
    </xf>
    <xf numFmtId="0" fontId="138" fillId="92" borderId="73" applyNumberFormat="0" applyFont="0" applyAlignment="0" applyProtection="0">
      <alignment vertical="center"/>
    </xf>
    <xf numFmtId="0" fontId="138" fillId="92" borderId="73" applyNumberFormat="0" applyFont="0" applyAlignment="0" applyProtection="0">
      <alignment vertical="center"/>
    </xf>
    <xf numFmtId="184" fontId="60" fillId="99" borderId="73" applyNumberFormat="0" applyFont="0" applyAlignment="0" applyProtection="0"/>
    <xf numFmtId="0" fontId="138" fillId="92" borderId="73" applyNumberFormat="0" applyFont="0" applyAlignment="0" applyProtection="0">
      <alignment vertical="center"/>
    </xf>
    <xf numFmtId="184" fontId="60" fillId="99" borderId="73" applyNumberFormat="0" applyFont="0" applyAlignment="0" applyProtection="0"/>
    <xf numFmtId="0" fontId="138" fillId="92" borderId="73" applyNumberFormat="0" applyFont="0" applyAlignment="0" applyProtection="0">
      <alignment vertical="center"/>
    </xf>
    <xf numFmtId="0" fontId="138" fillId="92" borderId="73" applyNumberFormat="0" applyFont="0" applyAlignment="0" applyProtection="0">
      <alignment vertical="center"/>
    </xf>
    <xf numFmtId="0" fontId="138" fillId="92" borderId="73" applyNumberFormat="0" applyFont="0" applyAlignment="0" applyProtection="0">
      <alignment vertical="center"/>
    </xf>
    <xf numFmtId="0" fontId="60" fillId="99" borderId="73" applyNumberFormat="0" applyFont="0" applyAlignment="0" applyProtection="0"/>
    <xf numFmtId="0" fontId="138" fillId="92" borderId="73" applyNumberFormat="0" applyFont="0" applyAlignment="0" applyProtection="0">
      <alignment vertical="center"/>
    </xf>
    <xf numFmtId="0" fontId="60" fillId="99" borderId="73" applyNumberFormat="0" applyFont="0" applyAlignment="0" applyProtection="0"/>
    <xf numFmtId="0" fontId="138" fillId="92" borderId="73" applyNumberFormat="0" applyFont="0" applyAlignment="0" applyProtection="0">
      <alignment vertical="center"/>
    </xf>
    <xf numFmtId="0" fontId="138" fillId="92" borderId="73" applyNumberFormat="0" applyFont="0" applyAlignment="0" applyProtection="0">
      <alignment vertical="center"/>
    </xf>
    <xf numFmtId="0" fontId="138" fillId="92" borderId="73" applyNumberFormat="0" applyFont="0" applyAlignment="0" applyProtection="0">
      <alignment vertical="center"/>
    </xf>
    <xf numFmtId="0" fontId="60" fillId="99" borderId="73" applyNumberFormat="0" applyFont="0" applyAlignment="0" applyProtection="0"/>
    <xf numFmtId="0" fontId="138" fillId="92" borderId="73" applyNumberFormat="0" applyFont="0" applyAlignment="0" applyProtection="0">
      <alignment vertical="center"/>
    </xf>
    <xf numFmtId="0" fontId="60" fillId="99" borderId="73" applyNumberFormat="0" applyFont="0" applyAlignment="0" applyProtection="0"/>
    <xf numFmtId="0" fontId="138" fillId="92" borderId="73" applyNumberFormat="0" applyFont="0" applyAlignment="0" applyProtection="0">
      <alignment vertical="center"/>
    </xf>
    <xf numFmtId="184" fontId="60" fillId="99" borderId="73" applyNumberFormat="0" applyFont="0" applyAlignment="0" applyProtection="0"/>
    <xf numFmtId="0" fontId="75" fillId="32" borderId="59" applyNumberFormat="0" applyFont="0" applyAlignment="0" applyProtection="0"/>
    <xf numFmtId="0" fontId="75" fillId="32" borderId="59" applyNumberFormat="0" applyFont="0" applyAlignment="0" applyProtection="0"/>
    <xf numFmtId="0" fontId="75" fillId="32" borderId="59" applyNumberFormat="0" applyFont="0" applyAlignment="0" applyProtection="0"/>
    <xf numFmtId="0" fontId="138" fillId="92" borderId="73" applyNumberFormat="0" applyFont="0" applyAlignment="0" applyProtection="0">
      <alignment vertical="center"/>
    </xf>
    <xf numFmtId="184" fontId="60" fillId="99" borderId="73" applyNumberFormat="0" applyFont="0" applyAlignment="0" applyProtection="0"/>
    <xf numFmtId="0" fontId="138" fillId="92" borderId="73" applyNumberFormat="0" applyFont="0" applyAlignment="0" applyProtection="0">
      <alignment vertical="center"/>
    </xf>
    <xf numFmtId="184" fontId="60" fillId="99" borderId="73" applyNumberFormat="0" applyFont="0" applyAlignment="0" applyProtection="0"/>
    <xf numFmtId="0" fontId="75" fillId="32" borderId="59" applyNumberFormat="0" applyFont="0" applyAlignment="0" applyProtection="0"/>
    <xf numFmtId="0" fontId="138" fillId="92" borderId="73" applyNumberFormat="0" applyFont="0" applyAlignment="0" applyProtection="0">
      <alignment vertical="center"/>
    </xf>
    <xf numFmtId="0" fontId="138" fillId="92" borderId="73" applyNumberFormat="0" applyFont="0" applyAlignment="0" applyProtection="0">
      <alignment vertical="center"/>
    </xf>
    <xf numFmtId="0" fontId="60" fillId="99" borderId="73" applyNumberFormat="0" applyFont="0" applyAlignment="0" applyProtection="0"/>
    <xf numFmtId="0" fontId="138" fillId="92" borderId="73" applyNumberFormat="0" applyFont="0" applyAlignment="0" applyProtection="0">
      <alignment vertical="center"/>
    </xf>
    <xf numFmtId="0" fontId="60" fillId="99" borderId="73" applyNumberFormat="0" applyFont="0" applyAlignment="0" applyProtection="0"/>
    <xf numFmtId="0" fontId="138" fillId="92" borderId="73" applyNumberFormat="0" applyFont="0" applyAlignment="0" applyProtection="0">
      <alignment vertical="center"/>
    </xf>
    <xf numFmtId="0" fontId="138" fillId="92" borderId="73" applyNumberFormat="0" applyFont="0" applyAlignment="0" applyProtection="0">
      <alignment vertical="center"/>
    </xf>
    <xf numFmtId="0" fontId="138" fillId="92" borderId="73" applyNumberFormat="0" applyFont="0" applyAlignment="0" applyProtection="0">
      <alignment vertical="center"/>
    </xf>
    <xf numFmtId="0" fontId="60" fillId="99" borderId="73" applyNumberFormat="0" applyFont="0" applyAlignment="0" applyProtection="0"/>
    <xf numFmtId="0" fontId="138" fillId="92" borderId="73" applyNumberFormat="0" applyFont="0" applyAlignment="0" applyProtection="0">
      <alignment vertical="center"/>
    </xf>
    <xf numFmtId="0" fontId="60" fillId="99" borderId="73" applyNumberFormat="0" applyFont="0" applyAlignment="0" applyProtection="0"/>
    <xf numFmtId="0" fontId="138" fillId="92" borderId="73" applyNumberFormat="0" applyFont="0" applyAlignment="0" applyProtection="0">
      <alignment vertical="center"/>
    </xf>
    <xf numFmtId="184" fontId="60" fillId="99" borderId="73" applyNumberFormat="0" applyFont="0" applyAlignment="0" applyProtection="0"/>
    <xf numFmtId="0" fontId="222" fillId="99" borderId="73" applyNumberFormat="0" applyFont="0" applyAlignment="0" applyProtection="0">
      <alignment vertical="center"/>
    </xf>
    <xf numFmtId="0" fontId="138" fillId="92" borderId="73" applyNumberFormat="0" applyFont="0" applyAlignment="0" applyProtection="0">
      <alignment vertical="center"/>
    </xf>
    <xf numFmtId="0" fontId="138" fillId="92" borderId="73" applyNumberFormat="0" applyFont="0" applyAlignment="0" applyProtection="0">
      <alignment vertical="center"/>
    </xf>
    <xf numFmtId="0" fontId="60" fillId="99" borderId="73" applyNumberFormat="0" applyFont="0" applyAlignment="0" applyProtection="0"/>
    <xf numFmtId="0" fontId="138" fillId="92" borderId="73" applyNumberFormat="0" applyFont="0" applyAlignment="0" applyProtection="0">
      <alignment vertical="center"/>
    </xf>
    <xf numFmtId="0" fontId="138" fillId="92" borderId="73" applyNumberFormat="0" applyFont="0" applyAlignment="0" applyProtection="0">
      <alignment vertical="center"/>
    </xf>
    <xf numFmtId="0" fontId="60" fillId="99" borderId="73" applyNumberFormat="0" applyFont="0" applyAlignment="0" applyProtection="0"/>
    <xf numFmtId="0" fontId="138" fillId="92" borderId="73" applyNumberFormat="0" applyFont="0" applyAlignment="0" applyProtection="0">
      <alignment vertical="center"/>
    </xf>
    <xf numFmtId="184" fontId="60" fillId="99" borderId="73" applyNumberFormat="0" applyFont="0" applyAlignment="0" applyProtection="0"/>
    <xf numFmtId="0" fontId="13" fillId="99" borderId="73" applyNumberFormat="0" applyFont="0" applyAlignment="0" applyProtection="0">
      <alignment vertical="center"/>
    </xf>
    <xf numFmtId="0" fontId="138" fillId="92" borderId="73" applyNumberFormat="0" applyFont="0" applyAlignment="0" applyProtection="0">
      <alignment vertical="center"/>
    </xf>
    <xf numFmtId="0" fontId="138" fillId="92" borderId="73" applyNumberFormat="0" applyFont="0" applyAlignment="0" applyProtection="0">
      <alignment vertical="center"/>
    </xf>
    <xf numFmtId="0" fontId="138" fillId="92" borderId="73" applyNumberFormat="0" applyFont="0" applyAlignment="0" applyProtection="0">
      <alignment vertical="center"/>
    </xf>
    <xf numFmtId="184" fontId="60" fillId="99" borderId="73" applyNumberFormat="0" applyFont="0" applyAlignment="0" applyProtection="0"/>
    <xf numFmtId="0" fontId="138" fillId="92" borderId="73" applyNumberFormat="0" applyFont="0" applyAlignment="0" applyProtection="0">
      <alignment vertical="center"/>
    </xf>
    <xf numFmtId="184" fontId="60" fillId="99" borderId="73" applyNumberFormat="0" applyFont="0" applyAlignment="0" applyProtection="0"/>
    <xf numFmtId="0" fontId="138" fillId="92" borderId="73" applyNumberFormat="0" applyFont="0" applyAlignment="0" applyProtection="0">
      <alignment vertical="center"/>
    </xf>
    <xf numFmtId="0" fontId="138" fillId="92" borderId="73" applyNumberFormat="0" applyFont="0" applyAlignment="0" applyProtection="0">
      <alignment vertical="center"/>
    </xf>
    <xf numFmtId="0" fontId="138" fillId="92" borderId="73" applyNumberFormat="0" applyFont="0" applyAlignment="0" applyProtection="0">
      <alignment vertical="center"/>
    </xf>
    <xf numFmtId="0" fontId="60" fillId="99" borderId="73" applyNumberFormat="0" applyFont="0" applyAlignment="0" applyProtection="0"/>
    <xf numFmtId="0" fontId="138" fillId="92" borderId="73" applyNumberFormat="0" applyFont="0" applyAlignment="0" applyProtection="0">
      <alignment vertical="center"/>
    </xf>
    <xf numFmtId="0" fontId="60" fillId="99" borderId="73" applyNumberFormat="0" applyFont="0" applyAlignment="0" applyProtection="0"/>
    <xf numFmtId="0" fontId="138" fillId="92" borderId="73" applyNumberFormat="0" applyFont="0" applyAlignment="0" applyProtection="0">
      <alignment vertical="center"/>
    </xf>
    <xf numFmtId="0" fontId="138" fillId="92" borderId="73" applyNumberFormat="0" applyFont="0" applyAlignment="0" applyProtection="0">
      <alignment vertical="center"/>
    </xf>
    <xf numFmtId="0" fontId="138" fillId="92" borderId="73" applyNumberFormat="0" applyFont="0" applyAlignment="0" applyProtection="0">
      <alignment vertical="center"/>
    </xf>
    <xf numFmtId="0" fontId="60" fillId="99" borderId="73" applyNumberFormat="0" applyFont="0" applyAlignment="0" applyProtection="0"/>
    <xf numFmtId="0" fontId="138" fillId="92" borderId="73" applyNumberFormat="0" applyFont="0" applyAlignment="0" applyProtection="0">
      <alignment vertical="center"/>
    </xf>
    <xf numFmtId="0" fontId="60" fillId="99" borderId="73" applyNumberFormat="0" applyFont="0" applyAlignment="0" applyProtection="0"/>
    <xf numFmtId="0" fontId="138" fillId="92" borderId="73" applyNumberFormat="0" applyFont="0" applyAlignment="0" applyProtection="0">
      <alignment vertical="center"/>
    </xf>
    <xf numFmtId="184" fontId="60" fillId="99" borderId="73" applyNumberFormat="0" applyFont="0" applyAlignment="0" applyProtection="0"/>
    <xf numFmtId="0" fontId="138" fillId="92" borderId="73" applyNumberFormat="0" applyFont="0" applyAlignment="0" applyProtection="0">
      <alignment vertical="center"/>
    </xf>
    <xf numFmtId="0" fontId="222" fillId="99" borderId="73" applyNumberFormat="0" applyFont="0" applyAlignment="0" applyProtection="0">
      <alignment vertical="center"/>
    </xf>
    <xf numFmtId="0" fontId="127" fillId="92" borderId="73" applyNumberFormat="0" applyFont="0" applyAlignment="0" applyProtection="0">
      <alignment vertical="center"/>
    </xf>
    <xf numFmtId="0" fontId="60" fillId="0" borderId="0" applyFont="0" applyFill="0" applyBorder="0" applyAlignment="0" applyProtection="0"/>
    <xf numFmtId="0" fontId="60" fillId="0" borderId="0" applyFont="0" applyFill="0" applyBorder="0" applyAlignment="0" applyProtection="0"/>
    <xf numFmtId="0" fontId="223" fillId="0" borderId="0" applyNumberFormat="0" applyFill="0" applyBorder="0" applyAlignment="0" applyProtection="0"/>
    <xf numFmtId="0" fontId="224" fillId="0" borderId="0">
      <alignment vertical="top"/>
    </xf>
    <xf numFmtId="0" fontId="225" fillId="9" borderId="74" applyNumberFormat="0" applyAlignment="0" applyProtection="0">
      <alignment vertical="center"/>
    </xf>
    <xf numFmtId="0" fontId="225" fillId="72" borderId="74" applyNumberFormat="0" applyAlignment="0" applyProtection="0">
      <alignment vertical="center"/>
    </xf>
    <xf numFmtId="0" fontId="226" fillId="9" borderId="74" applyNumberFormat="0" applyAlignment="0" applyProtection="0">
      <alignment vertical="center"/>
    </xf>
    <xf numFmtId="0" fontId="227" fillId="72" borderId="74" applyNumberFormat="0" applyAlignment="0" applyProtection="0"/>
    <xf numFmtId="0" fontId="226" fillId="9" borderId="74" applyNumberFormat="0" applyAlignment="0" applyProtection="0">
      <alignment vertical="center"/>
    </xf>
    <xf numFmtId="0" fontId="227" fillId="72" borderId="74" applyNumberFormat="0" applyAlignment="0" applyProtection="0"/>
    <xf numFmtId="184" fontId="227" fillId="72" borderId="74" applyNumberFormat="0" applyAlignment="0" applyProtection="0"/>
    <xf numFmtId="0" fontId="228" fillId="30" borderId="56" applyNumberFormat="0" applyAlignment="0" applyProtection="0"/>
    <xf numFmtId="0" fontId="226" fillId="9" borderId="74" applyNumberFormat="0" applyAlignment="0" applyProtection="0">
      <alignment vertical="center"/>
    </xf>
    <xf numFmtId="0" fontId="227" fillId="72" borderId="74" applyNumberFormat="0" applyAlignment="0" applyProtection="0"/>
    <xf numFmtId="0" fontId="226" fillId="9" borderId="74" applyNumberFormat="0" applyAlignment="0" applyProtection="0">
      <alignment vertical="center"/>
    </xf>
    <xf numFmtId="0" fontId="227" fillId="72" borderId="74" applyNumberFormat="0" applyAlignment="0" applyProtection="0"/>
    <xf numFmtId="184" fontId="227" fillId="72" borderId="74" applyNumberFormat="0" applyAlignment="0" applyProtection="0"/>
    <xf numFmtId="0" fontId="225" fillId="72" borderId="74" applyNumberFormat="0" applyAlignment="0" applyProtection="0">
      <alignment vertical="center"/>
    </xf>
    <xf numFmtId="0" fontId="226" fillId="9" borderId="74" applyNumberFormat="0" applyAlignment="0" applyProtection="0">
      <alignment vertical="center"/>
    </xf>
    <xf numFmtId="0" fontId="227" fillId="72" borderId="74" applyNumberFormat="0" applyAlignment="0" applyProtection="0"/>
    <xf numFmtId="0" fontId="226" fillId="9" borderId="74" applyNumberFormat="0" applyAlignment="0" applyProtection="0">
      <alignment vertical="center"/>
    </xf>
    <xf numFmtId="0" fontId="227" fillId="72" borderId="74" applyNumberFormat="0" applyAlignment="0" applyProtection="0"/>
    <xf numFmtId="184" fontId="227" fillId="72" borderId="74" applyNumberFormat="0" applyAlignment="0" applyProtection="0"/>
    <xf numFmtId="0" fontId="229" fillId="72" borderId="74" applyNumberFormat="0" applyAlignment="0" applyProtection="0">
      <alignment vertical="center"/>
    </xf>
    <xf numFmtId="0" fontId="226" fillId="9" borderId="74" applyNumberFormat="0" applyAlignment="0" applyProtection="0">
      <alignment vertical="center"/>
    </xf>
    <xf numFmtId="0" fontId="227" fillId="72" borderId="74" applyNumberFormat="0" applyAlignment="0" applyProtection="0"/>
    <xf numFmtId="0" fontId="226" fillId="9" borderId="74" applyNumberFormat="0" applyAlignment="0" applyProtection="0">
      <alignment vertical="center"/>
    </xf>
    <xf numFmtId="0" fontId="227" fillId="72" borderId="74" applyNumberFormat="0" applyAlignment="0" applyProtection="0"/>
    <xf numFmtId="184" fontId="227" fillId="72" borderId="74" applyNumberFormat="0" applyAlignment="0" applyProtection="0"/>
    <xf numFmtId="0" fontId="225" fillId="72" borderId="74" applyNumberFormat="0" applyAlignment="0" applyProtection="0">
      <alignment vertical="center"/>
    </xf>
    <xf numFmtId="0" fontId="229" fillId="72" borderId="74" applyNumberFormat="0" applyAlignment="0" applyProtection="0">
      <alignment vertical="center"/>
    </xf>
    <xf numFmtId="0" fontId="225" fillId="9" borderId="74" applyNumberFormat="0" applyAlignment="0" applyProtection="0">
      <alignment vertical="center"/>
    </xf>
    <xf numFmtId="0" fontId="80" fillId="100" borderId="0" applyNumberFormat="0" applyBorder="0" applyAlignment="0"/>
    <xf numFmtId="0" fontId="80" fillId="100" borderId="0" applyNumberFormat="0" applyBorder="0" applyAlignment="0"/>
    <xf numFmtId="0" fontId="75" fillId="100" borderId="0" applyNumberFormat="0" applyBorder="0" applyAlignment="0"/>
    <xf numFmtId="0" fontId="75" fillId="64" borderId="0" applyNumberFormat="0" applyBorder="0" applyAlignment="0"/>
    <xf numFmtId="0" fontId="75" fillId="64" borderId="0" applyNumberFormat="0" applyBorder="0" applyAlignment="0"/>
    <xf numFmtId="0" fontId="80" fillId="100" borderId="0" applyNumberFormat="0" applyBorder="0" applyAlignment="0"/>
    <xf numFmtId="0" fontId="75" fillId="100" borderId="0" applyNumberFormat="0" applyBorder="0" applyAlignment="0"/>
    <xf numFmtId="0" fontId="75" fillId="100" borderId="0" applyNumberFormat="0" applyBorder="0" applyAlignment="0"/>
    <xf numFmtId="0" fontId="75" fillId="100" borderId="0" applyNumberFormat="0" applyBorder="0" applyAlignment="0"/>
    <xf numFmtId="0" fontId="73" fillId="70" borderId="0" applyNumberFormat="0" applyBorder="0" applyAlignment="0"/>
    <xf numFmtId="0" fontId="75" fillId="100" borderId="0" applyNumberFormat="0" applyBorder="0" applyAlignment="0"/>
    <xf numFmtId="0" fontId="75" fillId="64" borderId="0" applyNumberFormat="0" applyBorder="0" applyAlignment="0"/>
    <xf numFmtId="0" fontId="80" fillId="100" borderId="0" applyNumberFormat="0" applyBorder="0" applyAlignment="0"/>
    <xf numFmtId="0" fontId="80" fillId="100" borderId="0" applyNumberFormat="0" applyBorder="0" applyAlignment="0"/>
    <xf numFmtId="0" fontId="80" fillId="100" borderId="0" applyNumberFormat="0" applyBorder="0" applyAlignment="0"/>
    <xf numFmtId="0" fontId="80" fillId="100" borderId="0" applyNumberFormat="0" applyBorder="0" applyAlignment="0"/>
    <xf numFmtId="0" fontId="80" fillId="100" borderId="0" applyNumberFormat="0" applyBorder="0" applyAlignment="0"/>
    <xf numFmtId="0" fontId="75" fillId="64" borderId="0" applyNumberFormat="0" applyBorder="0" applyAlignment="0"/>
    <xf numFmtId="0" fontId="80" fillId="100" borderId="0" applyNumberFormat="0" applyBorder="0" applyAlignment="0"/>
    <xf numFmtId="0" fontId="73" fillId="70" borderId="0" applyNumberFormat="0" applyBorder="0" applyAlignment="0"/>
    <xf numFmtId="0" fontId="17" fillId="0" borderId="18">
      <alignment horizontal="left" vertical="top" wrapText="1"/>
    </xf>
    <xf numFmtId="0" fontId="31" fillId="0" borderId="18">
      <alignment horizontal="left" vertical="top" wrapText="1"/>
    </xf>
    <xf numFmtId="0" fontId="17" fillId="0" borderId="18">
      <alignment horizontal="left" vertical="top" wrapText="1"/>
    </xf>
    <xf numFmtId="0" fontId="230" fillId="3" borderId="0"/>
    <xf numFmtId="14" fontId="98" fillId="0" borderId="0">
      <alignment horizontal="center" vertical="center" wrapText="1"/>
      <protection locked="0"/>
    </xf>
    <xf numFmtId="14" fontId="99" fillId="0" borderId="0">
      <alignment horizontal="center" wrapText="1"/>
      <protection locked="0"/>
    </xf>
    <xf numFmtId="14" fontId="98" fillId="0" borderId="0">
      <alignment horizontal="center" vertical="center" wrapText="1"/>
      <protection locked="0"/>
    </xf>
    <xf numFmtId="223" fontId="136" fillId="0" borderId="0">
      <protection locked="0"/>
    </xf>
    <xf numFmtId="0" fontId="60" fillId="0" borderId="0" applyFont="0" applyFill="0" applyBorder="0" applyAlignment="0" applyProtection="0"/>
    <xf numFmtId="194" fontId="127" fillId="0" borderId="0" applyFont="0" applyFill="0" applyBorder="0" applyAlignment="0" applyProtection="0">
      <alignment vertical="center"/>
    </xf>
    <xf numFmtId="194" fontId="110" fillId="0" borderId="0" applyFont="0" applyFill="0" applyBorder="0" applyAlignment="0" applyProtection="0"/>
    <xf numFmtId="194" fontId="127" fillId="0" borderId="0" applyFont="0" applyFill="0" applyBorder="0" applyAlignment="0" applyProtection="0">
      <alignment vertical="center"/>
    </xf>
    <xf numFmtId="224" fontId="127" fillId="0" borderId="0" applyFont="0" applyFill="0" applyBorder="0" applyAlignment="0" applyProtection="0">
      <alignment vertical="center"/>
    </xf>
    <xf numFmtId="224" fontId="110" fillId="0" borderId="0" applyFont="0" applyFill="0" applyBorder="0" applyAlignment="0" applyProtection="0"/>
    <xf numFmtId="224" fontId="127" fillId="0" borderId="0" applyFont="0" applyFill="0" applyBorder="0" applyAlignment="0" applyProtection="0">
      <alignment vertical="center"/>
    </xf>
    <xf numFmtId="10" fontId="127" fillId="0" borderId="0" applyFont="0" applyFill="0" applyBorder="0" applyAlignment="0" applyProtection="0">
      <alignment vertical="center"/>
    </xf>
    <xf numFmtId="10" fontId="60" fillId="0" borderId="0" applyFont="0" applyFill="0" applyBorder="0" applyAlignment="0" applyProtection="0"/>
    <xf numFmtId="10" fontId="127" fillId="0" borderId="0" applyFont="0" applyFill="0" applyBorder="0" applyAlignment="0" applyProtection="0">
      <alignment vertical="center"/>
    </xf>
    <xf numFmtId="9" fontId="127" fillId="0" borderId="0" applyFont="0" applyFill="0" applyBorder="0" applyAlignment="0" applyProtection="0">
      <alignment vertical="center"/>
    </xf>
    <xf numFmtId="9" fontId="60" fillId="0" borderId="0" applyFont="0" applyFill="0" applyBorder="0" applyAlignment="0" applyProtection="0"/>
    <xf numFmtId="9" fontId="60" fillId="0" borderId="0" applyFont="0" applyFill="0" applyBorder="0" applyAlignment="0" applyProtection="0"/>
    <xf numFmtId="9" fontId="60" fillId="0" borderId="0" applyFont="0" applyFill="0" applyBorder="0" applyAlignment="0" applyProtection="0"/>
    <xf numFmtId="9" fontId="60" fillId="0" borderId="0" applyFont="0" applyFill="0" applyBorder="0" applyAlignment="0" applyProtection="0"/>
    <xf numFmtId="9" fontId="60" fillId="0" borderId="0" applyFont="0" applyFill="0" applyBorder="0" applyAlignment="0" applyProtection="0"/>
    <xf numFmtId="9" fontId="60" fillId="0" borderId="0" applyFont="0" applyFill="0" applyBorder="0" applyAlignment="0" applyProtection="0"/>
    <xf numFmtId="9" fontId="60" fillId="0" borderId="0" applyFont="0" applyFill="0" applyBorder="0" applyAlignment="0" applyProtection="0"/>
    <xf numFmtId="9" fontId="60" fillId="0" borderId="0" applyFont="0" applyFill="0" applyBorder="0" applyAlignment="0" applyProtection="0"/>
    <xf numFmtId="9" fontId="60" fillId="0" borderId="0" applyFont="0" applyFill="0" applyBorder="0" applyAlignment="0" applyProtection="0"/>
    <xf numFmtId="9" fontId="60" fillId="0" borderId="0" applyFont="0" applyFill="0" applyBorder="0" applyAlignment="0" applyProtection="0"/>
    <xf numFmtId="9" fontId="41" fillId="0" borderId="0" applyFont="0" applyFill="0" applyBorder="0" applyAlignment="0" applyProtection="0"/>
    <xf numFmtId="9" fontId="60" fillId="0" borderId="0" applyFont="0" applyFill="0" applyBorder="0" applyAlignment="0" applyProtection="0"/>
    <xf numFmtId="9" fontId="60" fillId="0" borderId="0" applyFont="0" applyFill="0" applyBorder="0" applyAlignment="0" applyProtection="0"/>
    <xf numFmtId="225" fontId="127" fillId="0" borderId="0" applyFont="0" applyFill="0" applyBorder="0" applyAlignment="0" applyProtection="0">
      <alignment vertical="center"/>
    </xf>
    <xf numFmtId="190" fontId="109" fillId="0" borderId="0" applyFill="0" applyBorder="0" applyAlignment="0">
      <alignment vertical="center"/>
    </xf>
    <xf numFmtId="190" fontId="110" fillId="0" borderId="0" applyFill="0" applyBorder="0" applyAlignment="0"/>
    <xf numFmtId="190" fontId="109" fillId="0" borderId="0" applyFill="0" applyBorder="0" applyAlignment="0">
      <alignment vertical="center"/>
    </xf>
    <xf numFmtId="191" fontId="109" fillId="0" borderId="0" applyFill="0" applyBorder="0" applyAlignment="0">
      <alignment vertical="center"/>
    </xf>
    <xf numFmtId="191" fontId="110" fillId="0" borderId="0" applyFill="0" applyBorder="0" applyAlignment="0"/>
    <xf numFmtId="191" fontId="109" fillId="0" borderId="0" applyFill="0" applyBorder="0" applyAlignment="0">
      <alignment vertical="center"/>
    </xf>
    <xf numFmtId="190" fontId="109" fillId="0" borderId="0" applyFill="0" applyBorder="0" applyAlignment="0">
      <alignment vertical="center"/>
    </xf>
    <xf numFmtId="190" fontId="110" fillId="0" borderId="0" applyFill="0" applyBorder="0" applyAlignment="0"/>
    <xf numFmtId="190" fontId="109" fillId="0" borderId="0" applyFill="0" applyBorder="0" applyAlignment="0">
      <alignment vertical="center"/>
    </xf>
    <xf numFmtId="195" fontId="109" fillId="0" borderId="0" applyFill="0" applyBorder="0" applyAlignment="0">
      <alignment vertical="center"/>
    </xf>
    <xf numFmtId="195" fontId="110" fillId="0" borderId="0" applyFill="0" applyBorder="0" applyAlignment="0"/>
    <xf numFmtId="195" fontId="109" fillId="0" borderId="0" applyFill="0" applyBorder="0" applyAlignment="0">
      <alignment vertical="center"/>
    </xf>
    <xf numFmtId="191" fontId="109" fillId="0" borderId="0" applyFill="0" applyBorder="0" applyAlignment="0">
      <alignment vertical="center"/>
    </xf>
    <xf numFmtId="191" fontId="110" fillId="0" borderId="0" applyFill="0" applyBorder="0" applyAlignment="0"/>
    <xf numFmtId="191" fontId="109" fillId="0" borderId="0" applyFill="0" applyBorder="0" applyAlignment="0">
      <alignment vertical="center"/>
    </xf>
    <xf numFmtId="0" fontId="231" fillId="0" borderId="0" applyNumberFormat="0" applyFill="0" applyBorder="0" applyAlignment="0" applyProtection="0"/>
    <xf numFmtId="5" fontId="232" fillId="0" borderId="0"/>
    <xf numFmtId="0" fontId="144" fillId="0" borderId="0" applyNumberFormat="0" applyFont="0" applyFill="0" applyBorder="0" applyAlignment="0" applyProtection="0">
      <alignment horizontal="left"/>
    </xf>
    <xf numFmtId="15" fontId="144" fillId="0" borderId="0" applyFont="0" applyFill="0" applyBorder="0" applyAlignment="0" applyProtection="0"/>
    <xf numFmtId="4" fontId="144" fillId="0" borderId="0" applyFont="0" applyFill="0" applyBorder="0" applyAlignment="0" applyProtection="0"/>
    <xf numFmtId="0" fontId="233" fillId="0" borderId="10">
      <alignment horizontal="center"/>
    </xf>
    <xf numFmtId="3" fontId="144" fillId="0" borderId="0" applyFont="0" applyFill="0" applyBorder="0" applyAlignment="0" applyProtection="0"/>
    <xf numFmtId="0" fontId="144" fillId="101" borderId="0" applyNumberFormat="0" applyFont="0" applyBorder="0" applyAlignment="0" applyProtection="0"/>
    <xf numFmtId="0" fontId="31" fillId="0" borderId="0" applyNumberFormat="0" applyFont="0" applyFill="0" applyBorder="0" applyAlignment="0"/>
    <xf numFmtId="1" fontId="80" fillId="102" borderId="0" applyNumberFormat="0" applyBorder="0" applyAlignment="0">
      <alignment horizontal="left" vertical="center"/>
    </xf>
    <xf numFmtId="1" fontId="75" fillId="102" borderId="0" applyNumberFormat="0" applyBorder="0" applyAlignment="0">
      <alignment horizontal="left" vertical="center"/>
    </xf>
    <xf numFmtId="1" fontId="75" fillId="9" borderId="0" applyNumberFormat="0" applyBorder="0" applyAlignment="0">
      <alignment horizontal="left" vertical="center"/>
    </xf>
    <xf numFmtId="1" fontId="80" fillId="102" borderId="0" applyNumberFormat="0" applyBorder="0" applyAlignment="0">
      <alignment horizontal="left" vertical="center"/>
    </xf>
    <xf numFmtId="1" fontId="80" fillId="102" borderId="0" applyNumberFormat="0" applyBorder="0" applyAlignment="0">
      <alignment horizontal="left" vertical="center"/>
    </xf>
    <xf numFmtId="1" fontId="80" fillId="102" borderId="0" applyNumberFormat="0" applyBorder="0" applyAlignment="0">
      <alignment horizontal="left" vertical="center"/>
    </xf>
    <xf numFmtId="1" fontId="80" fillId="102" borderId="0" applyNumberFormat="0" applyBorder="0" applyAlignment="0">
      <alignment horizontal="left" vertical="center"/>
    </xf>
    <xf numFmtId="1" fontId="80" fillId="102" borderId="0" applyNumberFormat="0" applyBorder="0" applyAlignment="0">
      <alignment horizontal="left" vertical="center"/>
    </xf>
    <xf numFmtId="1" fontId="80" fillId="102" borderId="0" applyNumberFormat="0" applyBorder="0" applyAlignment="0">
      <alignment horizontal="left" vertical="center"/>
    </xf>
    <xf numFmtId="1" fontId="75" fillId="9" borderId="0" applyNumberFormat="0" applyBorder="0" applyAlignment="0">
      <alignment horizontal="left" vertical="center"/>
    </xf>
    <xf numFmtId="1" fontId="80" fillId="102" borderId="0" applyNumberFormat="0" applyBorder="0" applyAlignment="0">
      <alignment horizontal="left" vertical="center"/>
    </xf>
    <xf numFmtId="1" fontId="80" fillId="102" borderId="0" applyNumberFormat="0" applyBorder="0" applyAlignment="0">
      <alignment horizontal="left" vertical="center"/>
    </xf>
    <xf numFmtId="1" fontId="75" fillId="102" borderId="0" applyNumberFormat="0" applyBorder="0" applyAlignment="0">
      <alignment horizontal="left" vertical="center"/>
    </xf>
    <xf numFmtId="1" fontId="75" fillId="102" borderId="0" applyNumberFormat="0" applyBorder="0" applyAlignment="0">
      <alignment horizontal="left" vertical="center"/>
    </xf>
    <xf numFmtId="1" fontId="75" fillId="102" borderId="0" applyNumberFormat="0" applyBorder="0" applyAlignment="0">
      <alignment horizontal="left" vertical="center"/>
    </xf>
    <xf numFmtId="1" fontId="75" fillId="102" borderId="0" applyNumberFormat="0" applyBorder="0" applyAlignment="0">
      <alignment horizontal="left" vertical="center"/>
    </xf>
    <xf numFmtId="0" fontId="73" fillId="103" borderId="0" applyNumberFormat="0" applyBorder="0">
      <alignment vertical="center"/>
    </xf>
    <xf numFmtId="1" fontId="75" fillId="9" borderId="0" applyNumberFormat="0" applyBorder="0" applyAlignment="0">
      <alignment horizontal="left" vertical="center"/>
    </xf>
    <xf numFmtId="1" fontId="80" fillId="102" borderId="0" applyNumberFormat="0" applyBorder="0" applyAlignment="0">
      <alignment horizontal="left" vertical="center"/>
    </xf>
    <xf numFmtId="1" fontId="73" fillId="12" borderId="0" applyNumberFormat="0" applyBorder="0" applyAlignment="0">
      <alignment horizontal="left" vertical="center"/>
    </xf>
    <xf numFmtId="0" fontId="127" fillId="104" borderId="0" applyNumberFormat="0" applyFont="0" applyBorder="0" applyAlignment="0">
      <alignment horizontal="center" vertical="center"/>
    </xf>
    <xf numFmtId="0" fontId="234" fillId="104" borderId="0" applyNumberFormat="0" applyFont="0" applyBorder="0" applyAlignment="0">
      <alignment horizontal="center"/>
    </xf>
    <xf numFmtId="0" fontId="127" fillId="104" borderId="0" applyNumberFormat="0" applyFont="0" applyBorder="0" applyAlignment="0">
      <alignment horizontal="center" vertical="center"/>
    </xf>
    <xf numFmtId="0" fontId="235" fillId="0" borderId="0">
      <alignment vertical="center"/>
    </xf>
    <xf numFmtId="226" fontId="235" fillId="0" borderId="0">
      <alignment vertical="center"/>
    </xf>
    <xf numFmtId="0" fontId="236" fillId="0" borderId="0" applyNumberFormat="0" applyFill="0" applyBorder="0" applyAlignment="0" applyProtection="0">
      <alignment horizontal="left" vertical="center"/>
    </xf>
    <xf numFmtId="14" fontId="237" fillId="0" borderId="0" applyNumberFormat="0" applyFill="0" applyBorder="0" applyAlignment="0" applyProtection="0">
      <alignment horizontal="left"/>
    </xf>
    <xf numFmtId="14" fontId="237" fillId="0" borderId="0" applyNumberFormat="0" applyFill="0" applyBorder="0" applyAlignment="0" applyProtection="0">
      <alignment horizontal="left"/>
    </xf>
    <xf numFmtId="14" fontId="237" fillId="0" borderId="0" applyNumberFormat="0" applyFill="0" applyBorder="0" applyAlignment="0" applyProtection="0">
      <alignment horizontal="left"/>
    </xf>
    <xf numFmtId="0" fontId="236" fillId="0" borderId="0" applyNumberFormat="0" applyFill="0" applyBorder="0" applyAlignment="0" applyProtection="0">
      <alignment horizontal="left" vertical="center"/>
    </xf>
    <xf numFmtId="0" fontId="141" fillId="9" borderId="34" applyBorder="0">
      <alignment horizontal="left" vertical="center"/>
      <protection hidden="1"/>
    </xf>
    <xf numFmtId="0" fontId="238" fillId="0" borderId="0" applyNumberFormat="0" applyFill="0" applyBorder="0" applyAlignment="0" applyProtection="0">
      <alignment vertical="center"/>
    </xf>
    <xf numFmtId="0" fontId="127" fillId="1" borderId="20" applyNumberFormat="0" applyFont="0" applyAlignment="0">
      <alignment horizontal="center" vertical="center"/>
    </xf>
    <xf numFmtId="0" fontId="234" fillId="1" borderId="20" applyNumberFormat="0" applyFont="0" applyAlignment="0">
      <alignment horizontal="center"/>
    </xf>
    <xf numFmtId="0" fontId="127" fillId="1" borderId="20" applyNumberFormat="0" applyFont="0" applyAlignment="0">
      <alignment horizontal="center" vertical="center"/>
    </xf>
    <xf numFmtId="0" fontId="239" fillId="0" borderId="0" applyNumberFormat="0" applyFill="0" applyBorder="0" applyAlignment="0" applyProtection="0">
      <alignment vertical="center"/>
    </xf>
    <xf numFmtId="0" fontId="240" fillId="0" borderId="0" applyNumberFormat="0" applyFill="0" applyBorder="0" applyAlignment="0" applyProtection="0"/>
    <xf numFmtId="0" fontId="239" fillId="0" borderId="0" applyNumberFormat="0" applyFill="0" applyBorder="0" applyAlignment="0" applyProtection="0">
      <alignment vertical="center"/>
    </xf>
    <xf numFmtId="0" fontId="241" fillId="0" borderId="0" applyNumberFormat="0" applyFill="0" applyBorder="0" applyAlignment="0">
      <alignment horizontal="center" vertical="center"/>
    </xf>
    <xf numFmtId="0" fontId="140" fillId="0" borderId="0" applyNumberFormat="0" applyFill="0" applyBorder="0" applyAlignment="0">
      <alignment horizontal="center"/>
    </xf>
    <xf numFmtId="0" fontId="241" fillId="0" borderId="0" applyNumberFormat="0" applyFill="0" applyBorder="0" applyAlignment="0">
      <alignment horizontal="center" vertical="center"/>
    </xf>
    <xf numFmtId="227" fontId="144" fillId="0" borderId="0"/>
    <xf numFmtId="228" fontId="242" fillId="0" borderId="0">
      <alignment horizontal="center"/>
    </xf>
    <xf numFmtId="0" fontId="243" fillId="0" borderId="19" applyProtection="0">
      <alignment horizontal="centerContinuous" vertical="center"/>
    </xf>
    <xf numFmtId="0" fontId="244" fillId="0" borderId="19" applyProtection="0">
      <alignment horizontal="centerContinuous"/>
    </xf>
    <xf numFmtId="0" fontId="243" fillId="0" borderId="19" applyProtection="0">
      <alignment horizontal="centerContinuous" vertical="center"/>
    </xf>
    <xf numFmtId="0" fontId="60" fillId="105" borderId="0"/>
    <xf numFmtId="0" fontId="245" fillId="0" borderId="75" applyBorder="0" applyAlignment="0" applyProtection="0">
      <alignment vertical="top"/>
      <protection locked="0"/>
    </xf>
    <xf numFmtId="0" fontId="245" fillId="0" borderId="75" applyBorder="0" applyAlignment="0" applyProtection="0">
      <alignment vertical="top"/>
      <protection locked="0"/>
    </xf>
    <xf numFmtId="0" fontId="246" fillId="0" borderId="0"/>
    <xf numFmtId="0" fontId="247" fillId="0" borderId="0"/>
    <xf numFmtId="0" fontId="10" fillId="0" borderId="0">
      <alignment vertical="center"/>
    </xf>
    <xf numFmtId="0" fontId="59" fillId="0" borderId="0"/>
    <xf numFmtId="49" fontId="141" fillId="0" borderId="18" applyFill="0" applyProtection="0">
      <alignment horizontal="justify" vertical="top" wrapText="1"/>
    </xf>
    <xf numFmtId="0" fontId="15" fillId="0" borderId="18" applyNumberFormat="0" applyFill="0" applyProtection="0">
      <alignment horizontal="right" vertical="center"/>
    </xf>
    <xf numFmtId="0" fontId="141" fillId="0" borderId="18" applyNumberFormat="0" applyFill="0" applyProtection="0">
      <alignment horizontal="right"/>
    </xf>
    <xf numFmtId="0" fontId="15" fillId="0" borderId="18" applyNumberFormat="0" applyFill="0" applyProtection="0">
      <alignment horizontal="right" vertical="center"/>
    </xf>
    <xf numFmtId="14" fontId="141" fillId="3" borderId="18" applyAlignment="0" applyProtection="0"/>
    <xf numFmtId="0" fontId="15" fillId="3" borderId="18" applyNumberFormat="0" applyProtection="0">
      <alignment horizontal="left" vertical="center" wrapText="1"/>
    </xf>
    <xf numFmtId="0" fontId="141" fillId="3" borderId="18" applyNumberFormat="0" applyProtection="0">
      <alignment horizontal="left" wrapText="1"/>
    </xf>
    <xf numFmtId="0" fontId="15" fillId="3" borderId="18" applyNumberFormat="0" applyProtection="0">
      <alignment horizontal="left" vertical="center" wrapText="1"/>
    </xf>
    <xf numFmtId="0" fontId="15" fillId="3" borderId="18" applyNumberFormat="0" applyProtection="0">
      <alignment horizontal="center" vertical="top"/>
    </xf>
    <xf numFmtId="0" fontId="15" fillId="3" borderId="18" applyNumberFormat="0" applyProtection="0">
      <alignment horizontal="center" vertical="top"/>
    </xf>
    <xf numFmtId="0" fontId="141" fillId="3" borderId="18" applyNumberFormat="0" applyProtection="0">
      <alignment horizontal="center" vertical="top"/>
    </xf>
    <xf numFmtId="0" fontId="15" fillId="3" borderId="18" applyNumberFormat="0" applyProtection="0">
      <alignment horizontal="center" vertical="top"/>
    </xf>
    <xf numFmtId="0" fontId="141" fillId="3" borderId="18" applyNumberFormat="0" applyProtection="0">
      <alignment horizontal="center" vertical="top"/>
    </xf>
    <xf numFmtId="0" fontId="15" fillId="3" borderId="18" applyNumberFormat="0" applyProtection="0">
      <alignment horizontal="center" vertical="top"/>
    </xf>
    <xf numFmtId="0" fontId="141" fillId="3" borderId="18" applyNumberFormat="0" applyProtection="0">
      <alignment horizontal="center" vertical="top"/>
    </xf>
    <xf numFmtId="184" fontId="141" fillId="3" borderId="18" applyNumberFormat="0" applyProtection="0">
      <alignment horizontal="center" vertical="top"/>
    </xf>
    <xf numFmtId="0" fontId="15" fillId="3" borderId="18" applyNumberFormat="0" applyProtection="0">
      <alignment horizontal="center" vertical="top"/>
    </xf>
    <xf numFmtId="0" fontId="15" fillId="3" borderId="18" applyNumberFormat="0" applyProtection="0">
      <alignment horizontal="center" vertical="top"/>
    </xf>
    <xf numFmtId="0" fontId="141" fillId="3" borderId="18" applyNumberFormat="0" applyProtection="0">
      <alignment horizontal="center" vertical="top"/>
    </xf>
    <xf numFmtId="0" fontId="15" fillId="3" borderId="18" applyNumberFormat="0" applyProtection="0">
      <alignment horizontal="center" vertical="top"/>
    </xf>
    <xf numFmtId="0" fontId="141" fillId="3" borderId="18" applyNumberFormat="0" applyProtection="0">
      <alignment horizontal="center" vertical="top"/>
    </xf>
    <xf numFmtId="184" fontId="141" fillId="3" borderId="18" applyNumberFormat="0" applyProtection="0">
      <alignment horizontal="center" vertical="top"/>
    </xf>
    <xf numFmtId="0" fontId="15" fillId="3" borderId="18" applyNumberFormat="0" applyProtection="0">
      <alignment horizontal="center" vertical="top"/>
    </xf>
    <xf numFmtId="0" fontId="15" fillId="3" borderId="18" applyNumberFormat="0" applyProtection="0">
      <alignment horizontal="center" vertical="top"/>
    </xf>
    <xf numFmtId="0" fontId="141" fillId="3" borderId="18" applyNumberFormat="0" applyProtection="0">
      <alignment horizontal="center" vertical="top"/>
    </xf>
    <xf numFmtId="0" fontId="15" fillId="3" borderId="18" applyNumberFormat="0" applyProtection="0">
      <alignment horizontal="center" vertical="top"/>
    </xf>
    <xf numFmtId="0" fontId="141" fillId="3" borderId="18" applyNumberFormat="0" applyProtection="0">
      <alignment horizontal="center" vertical="top"/>
    </xf>
    <xf numFmtId="184" fontId="141" fillId="3" borderId="18" applyNumberFormat="0" applyProtection="0">
      <alignment horizontal="center" vertical="top"/>
    </xf>
    <xf numFmtId="0" fontId="15" fillId="3" borderId="18" applyNumberFormat="0" applyProtection="0">
      <alignment horizontal="center" vertical="top"/>
    </xf>
    <xf numFmtId="0" fontId="15" fillId="3" borderId="18" applyNumberFormat="0" applyProtection="0">
      <alignment horizontal="center" vertical="top"/>
    </xf>
    <xf numFmtId="0" fontId="141" fillId="3" borderId="18" applyNumberFormat="0" applyProtection="0">
      <alignment horizontal="center" vertical="top"/>
    </xf>
    <xf numFmtId="0" fontId="15" fillId="3" borderId="18" applyNumberFormat="0" applyProtection="0">
      <alignment horizontal="center" vertical="top"/>
    </xf>
    <xf numFmtId="0" fontId="141" fillId="3" borderId="18" applyNumberFormat="0" applyProtection="0">
      <alignment horizontal="center" vertical="top"/>
    </xf>
    <xf numFmtId="184" fontId="141" fillId="3" borderId="18" applyNumberFormat="0" applyProtection="0">
      <alignment horizontal="center" vertical="top"/>
    </xf>
    <xf numFmtId="0" fontId="15" fillId="3" borderId="18" applyNumberFormat="0" applyProtection="0">
      <alignment horizontal="center" vertical="top"/>
    </xf>
    <xf numFmtId="0" fontId="15" fillId="3" borderId="18" applyNumberFormat="0" applyProtection="0">
      <alignment horizontal="center" vertical="top"/>
    </xf>
    <xf numFmtId="184" fontId="141" fillId="3" borderId="18" applyNumberFormat="0" applyProtection="0">
      <alignment horizontal="center" vertical="top"/>
    </xf>
    <xf numFmtId="184" fontId="141" fillId="3" borderId="18" applyNumberFormat="0" applyProtection="0">
      <alignment horizontal="center" vertical="top"/>
    </xf>
    <xf numFmtId="0" fontId="15" fillId="3" borderId="18" applyNumberFormat="0" applyProtection="0">
      <alignment horizontal="center" vertical="top"/>
    </xf>
    <xf numFmtId="0" fontId="15" fillId="3" borderId="18" applyNumberFormat="0" applyProtection="0">
      <alignment horizontal="center" vertical="top"/>
    </xf>
    <xf numFmtId="0" fontId="141" fillId="3" borderId="18" applyNumberFormat="0" applyProtection="0">
      <alignment horizontal="center" vertical="top"/>
    </xf>
    <xf numFmtId="0" fontId="141" fillId="3" borderId="18" applyNumberFormat="0" applyProtection="0">
      <alignment horizontal="center" vertical="top"/>
    </xf>
    <xf numFmtId="0" fontId="15" fillId="3" borderId="18" applyNumberFormat="0" applyProtection="0">
      <alignment horizontal="center" vertical="top"/>
    </xf>
    <xf numFmtId="0" fontId="15" fillId="3" borderId="18" applyNumberFormat="0" applyProtection="0">
      <alignment horizontal="center" vertical="top"/>
    </xf>
    <xf numFmtId="0" fontId="141" fillId="3" borderId="18" applyNumberFormat="0" applyProtection="0">
      <alignment horizontal="center" vertical="top"/>
    </xf>
    <xf numFmtId="0" fontId="141" fillId="3" borderId="18" applyNumberFormat="0" applyProtection="0">
      <alignment horizontal="center" vertical="top"/>
    </xf>
    <xf numFmtId="0" fontId="141" fillId="3" borderId="18" applyNumberFormat="0" applyProtection="0">
      <alignment horizontal="center" vertical="top"/>
    </xf>
    <xf numFmtId="0" fontId="141" fillId="3" borderId="18" applyNumberFormat="0" applyProtection="0">
      <alignment horizontal="center" vertical="top"/>
    </xf>
    <xf numFmtId="0" fontId="15" fillId="3" borderId="18" applyNumberFormat="0" applyProtection="0">
      <alignment horizontal="center" vertical="top"/>
    </xf>
    <xf numFmtId="0" fontId="15" fillId="3" borderId="18" applyNumberFormat="0" applyProtection="0">
      <alignment horizontal="center" vertical="top"/>
    </xf>
    <xf numFmtId="184" fontId="141" fillId="3" borderId="18" applyNumberFormat="0" applyProtection="0">
      <alignment horizontal="center" vertical="top"/>
    </xf>
    <xf numFmtId="184" fontId="141" fillId="3" borderId="18" applyNumberFormat="0" applyProtection="0">
      <alignment horizontal="center" vertical="top"/>
    </xf>
    <xf numFmtId="0" fontId="15" fillId="3" borderId="18" applyNumberFormat="0" applyProtection="0">
      <alignment horizontal="center" vertical="top"/>
    </xf>
    <xf numFmtId="0" fontId="15" fillId="3" borderId="18" applyNumberFormat="0" applyProtection="0">
      <alignment horizontal="center" vertical="top"/>
    </xf>
    <xf numFmtId="0" fontId="141" fillId="3" borderId="18" applyNumberFormat="0" applyProtection="0">
      <alignment horizontal="center" vertical="top"/>
    </xf>
    <xf numFmtId="0" fontId="141" fillId="3" borderId="18" applyNumberFormat="0" applyProtection="0">
      <alignment horizontal="center" vertical="top"/>
    </xf>
    <xf numFmtId="0" fontId="15" fillId="3" borderId="18" applyNumberFormat="0" applyProtection="0">
      <alignment horizontal="center" vertical="top"/>
    </xf>
    <xf numFmtId="0" fontId="15" fillId="3" borderId="18" applyNumberFormat="0" applyProtection="0">
      <alignment horizontal="center" vertical="top"/>
    </xf>
    <xf numFmtId="0" fontId="141" fillId="3" borderId="18" applyNumberFormat="0" applyProtection="0">
      <alignment horizontal="center" vertical="top"/>
    </xf>
    <xf numFmtId="0" fontId="141" fillId="3" borderId="18" applyNumberFormat="0" applyProtection="0">
      <alignment horizontal="center" vertical="top"/>
    </xf>
    <xf numFmtId="184" fontId="141" fillId="3" borderId="18" applyNumberFormat="0" applyProtection="0">
      <alignment horizontal="center" vertical="top"/>
    </xf>
    <xf numFmtId="14" fontId="141" fillId="106" borderId="18" applyAlignment="0" applyProtection="0"/>
    <xf numFmtId="0" fontId="15" fillId="3" borderId="18" applyNumberFormat="0" applyProtection="0">
      <alignment horizontal="center" vertical="top"/>
    </xf>
    <xf numFmtId="0" fontId="15" fillId="3" borderId="18" applyNumberFormat="0" applyProtection="0">
      <alignment horizontal="center" vertical="top"/>
    </xf>
    <xf numFmtId="184" fontId="141" fillId="3" borderId="18" applyNumberFormat="0" applyProtection="0">
      <alignment horizontal="center" vertical="top"/>
    </xf>
    <xf numFmtId="184" fontId="141" fillId="3" borderId="18" applyNumberFormat="0" applyProtection="0">
      <alignment horizontal="center" vertical="top"/>
    </xf>
    <xf numFmtId="0" fontId="15" fillId="3" borderId="18" applyNumberFormat="0" applyProtection="0">
      <alignment horizontal="center" vertical="top"/>
    </xf>
    <xf numFmtId="0" fontId="15" fillId="3" borderId="18" applyNumberFormat="0" applyProtection="0">
      <alignment horizontal="center" vertical="top"/>
    </xf>
    <xf numFmtId="0" fontId="141" fillId="3" borderId="18" applyNumberFormat="0" applyProtection="0">
      <alignment horizontal="center" vertical="top"/>
    </xf>
    <xf numFmtId="0" fontId="141" fillId="3" borderId="18" applyNumberFormat="0" applyProtection="0">
      <alignment horizontal="center" vertical="top"/>
    </xf>
    <xf numFmtId="0" fontId="15" fillId="3" borderId="18" applyNumberFormat="0" applyProtection="0">
      <alignment horizontal="center" vertical="top"/>
    </xf>
    <xf numFmtId="0" fontId="15" fillId="3" borderId="18" applyNumberFormat="0" applyProtection="0">
      <alignment horizontal="center" vertical="top"/>
    </xf>
    <xf numFmtId="0" fontId="141" fillId="3" borderId="18" applyNumberFormat="0" applyProtection="0">
      <alignment horizontal="center" vertical="top"/>
    </xf>
    <xf numFmtId="0" fontId="141" fillId="3" borderId="18" applyNumberFormat="0" applyProtection="0">
      <alignment horizontal="center" vertical="top"/>
    </xf>
    <xf numFmtId="184" fontId="141" fillId="3" borderId="18" applyNumberFormat="0" applyProtection="0">
      <alignment horizontal="center" vertical="top"/>
    </xf>
    <xf numFmtId="0" fontId="15" fillId="3" borderId="18" applyNumberFormat="0" applyProtection="0">
      <alignment horizontal="center" vertical="top"/>
    </xf>
    <xf numFmtId="0" fontId="141" fillId="3" borderId="18" applyNumberFormat="0" applyProtection="0">
      <alignment horizontal="center" vertical="top"/>
    </xf>
    <xf numFmtId="0" fontId="15" fillId="3" borderId="18" applyNumberFormat="0" applyProtection="0">
      <alignment horizontal="center" vertical="top"/>
    </xf>
    <xf numFmtId="0" fontId="141" fillId="3" borderId="18" applyNumberFormat="0" applyProtection="0">
      <alignment horizontal="center" vertical="top"/>
    </xf>
    <xf numFmtId="0" fontId="141" fillId="3" borderId="18" applyNumberFormat="0" applyProtection="0">
      <alignment horizontal="center" vertical="top"/>
    </xf>
    <xf numFmtId="0" fontId="15" fillId="3" borderId="18" applyNumberFormat="0" applyProtection="0">
      <alignment horizontal="center" vertical="top"/>
    </xf>
    <xf numFmtId="0" fontId="15" fillId="106" borderId="18" applyNumberFormat="0" applyProtection="0">
      <alignment horizontal="center" vertical="top"/>
    </xf>
    <xf numFmtId="0" fontId="15" fillId="106" borderId="18" applyNumberFormat="0" applyProtection="0">
      <alignment horizontal="center" vertical="top"/>
    </xf>
    <xf numFmtId="0" fontId="141" fillId="106" borderId="18" applyNumberFormat="0" applyProtection="0">
      <alignment horizontal="center" vertical="top"/>
    </xf>
    <xf numFmtId="0" fontId="141" fillId="106" borderId="18" applyNumberFormat="0" applyProtection="0">
      <alignment horizontal="center" vertical="top"/>
    </xf>
    <xf numFmtId="0" fontId="15" fillId="106" borderId="18" applyNumberFormat="0" applyProtection="0">
      <alignment horizontal="center" vertical="top"/>
    </xf>
    <xf numFmtId="0" fontId="141" fillId="106" borderId="18" applyNumberFormat="0" applyProtection="0">
      <alignment horizontal="center" vertical="top"/>
    </xf>
    <xf numFmtId="0" fontId="141" fillId="106" borderId="18" applyNumberFormat="0" applyProtection="0">
      <alignment horizontal="center" vertical="top"/>
    </xf>
    <xf numFmtId="0" fontId="141" fillId="106" borderId="18" applyNumberFormat="0" applyProtection="0">
      <alignment horizontal="center" vertical="top"/>
    </xf>
    <xf numFmtId="0" fontId="15" fillId="106" borderId="18" applyNumberFormat="0" applyProtection="0">
      <alignment horizontal="center" vertical="top"/>
    </xf>
    <xf numFmtId="0" fontId="141" fillId="106" borderId="18" applyNumberFormat="0" applyProtection="0">
      <alignment horizontal="center" vertical="top"/>
    </xf>
    <xf numFmtId="0" fontId="15" fillId="106" borderId="18" applyNumberFormat="0" applyProtection="0">
      <alignment horizontal="center" vertical="top"/>
    </xf>
    <xf numFmtId="0" fontId="141" fillId="106" borderId="18" applyNumberFormat="0" applyProtection="0">
      <alignment horizontal="center" vertical="top"/>
    </xf>
    <xf numFmtId="184" fontId="141" fillId="106" borderId="18" applyNumberFormat="0" applyProtection="0">
      <alignment horizontal="center" vertical="top"/>
    </xf>
    <xf numFmtId="0" fontId="141" fillId="106" borderId="18" applyNumberFormat="0" applyProtection="0">
      <alignment horizontal="left" wrapText="1"/>
    </xf>
    <xf numFmtId="0" fontId="15" fillId="106" borderId="18" applyNumberFormat="0" applyProtection="0">
      <alignment horizontal="center" vertical="top"/>
    </xf>
    <xf numFmtId="184" fontId="141" fillId="106" borderId="18" applyNumberFormat="0" applyProtection="0">
      <alignment horizontal="center" vertical="top"/>
    </xf>
    <xf numFmtId="184" fontId="141" fillId="106" borderId="18" applyNumberFormat="0" applyProtection="0">
      <alignment horizontal="center" vertical="top"/>
    </xf>
    <xf numFmtId="0" fontId="15" fillId="106" borderId="18" applyNumberFormat="0" applyProtection="0">
      <alignment horizontal="center" vertical="top"/>
    </xf>
    <xf numFmtId="0" fontId="15" fillId="106" borderId="18" applyNumberFormat="0" applyProtection="0">
      <alignment horizontal="center" vertical="top"/>
    </xf>
    <xf numFmtId="0" fontId="141" fillId="106" borderId="18" applyNumberFormat="0" applyProtection="0">
      <alignment horizontal="center" vertical="top"/>
    </xf>
    <xf numFmtId="0" fontId="141" fillId="106" borderId="18" applyNumberFormat="0" applyProtection="0">
      <alignment horizontal="center" vertical="top"/>
    </xf>
    <xf numFmtId="0" fontId="15" fillId="106" borderId="18" applyNumberFormat="0" applyProtection="0">
      <alignment horizontal="center" vertical="top"/>
    </xf>
    <xf numFmtId="0" fontId="15" fillId="106" borderId="18" applyNumberFormat="0" applyProtection="0">
      <alignment horizontal="center" vertical="top"/>
    </xf>
    <xf numFmtId="0" fontId="141" fillId="106" borderId="18" applyNumberFormat="0" applyProtection="0">
      <alignment horizontal="center" vertical="top"/>
    </xf>
    <xf numFmtId="0" fontId="141" fillId="106" borderId="18" applyNumberFormat="0" applyProtection="0">
      <alignment horizontal="center" vertical="top"/>
    </xf>
    <xf numFmtId="0" fontId="141" fillId="106" borderId="18" applyNumberFormat="0" applyProtection="0">
      <alignment horizontal="center" vertical="top"/>
    </xf>
    <xf numFmtId="0" fontId="15" fillId="106" borderId="18" applyNumberFormat="0" applyProtection="0">
      <alignment horizontal="center" vertical="top"/>
    </xf>
    <xf numFmtId="0" fontId="248" fillId="3" borderId="18" applyNumberFormat="0" applyProtection="0">
      <alignment horizontal="centerContinuous" vertical="center"/>
    </xf>
    <xf numFmtId="0" fontId="246" fillId="3" borderId="18" applyNumberFormat="0" applyProtection="0">
      <alignment horizontal="centerContinuous"/>
    </xf>
    <xf numFmtId="0" fontId="248" fillId="3" borderId="18" applyNumberFormat="0" applyProtection="0">
      <alignment horizontal="centerContinuous" vertical="center"/>
    </xf>
    <xf numFmtId="0" fontId="246" fillId="3" borderId="18" applyNumberFormat="0" applyProtection="0">
      <alignment horizontal="centerContinuous"/>
    </xf>
    <xf numFmtId="0" fontId="248" fillId="3" borderId="18" applyNumberFormat="0" applyProtection="0">
      <alignment horizontal="centerContinuous" vertical="center"/>
    </xf>
    <xf numFmtId="0" fontId="246" fillId="3" borderId="18" applyNumberFormat="0" applyProtection="0">
      <alignment horizontal="centerContinuous"/>
    </xf>
    <xf numFmtId="184" fontId="246" fillId="3" borderId="18" applyNumberFormat="0" applyProtection="0">
      <alignment horizontal="centerContinuous"/>
    </xf>
    <xf numFmtId="14" fontId="141" fillId="8" borderId="18" applyAlignment="0" applyProtection="0"/>
    <xf numFmtId="0" fontId="248" fillId="3" borderId="18" applyNumberFormat="0" applyProtection="0">
      <alignment horizontal="centerContinuous" vertical="center"/>
    </xf>
    <xf numFmtId="184" fontId="246" fillId="3" borderId="18" applyNumberFormat="0" applyProtection="0">
      <alignment horizontal="centerContinuous"/>
    </xf>
    <xf numFmtId="184" fontId="246" fillId="3" borderId="18" applyNumberFormat="0" applyProtection="0">
      <alignment horizontal="centerContinuous"/>
    </xf>
    <xf numFmtId="0" fontId="248" fillId="3" borderId="18" applyNumberFormat="0" applyProtection="0">
      <alignment horizontal="centerContinuous" vertical="center"/>
    </xf>
    <xf numFmtId="0" fontId="248" fillId="3" borderId="18" applyNumberFormat="0" applyProtection="0">
      <alignment horizontal="centerContinuous" vertical="center"/>
    </xf>
    <xf numFmtId="0" fontId="246" fillId="3" borderId="18" applyNumberFormat="0" applyProtection="0">
      <alignment horizontal="centerContinuous"/>
    </xf>
    <xf numFmtId="0" fontId="246" fillId="3" borderId="18" applyNumberFormat="0" applyProtection="0">
      <alignment horizontal="centerContinuous"/>
    </xf>
    <xf numFmtId="0" fontId="248" fillId="3" borderId="18" applyNumberFormat="0" applyProtection="0">
      <alignment horizontal="centerContinuous" vertical="center"/>
    </xf>
    <xf numFmtId="0" fontId="248" fillId="3" borderId="18" applyNumberFormat="0" applyProtection="0">
      <alignment horizontal="centerContinuous" vertical="center"/>
    </xf>
    <xf numFmtId="0" fontId="246" fillId="3" borderId="18" applyNumberFormat="0" applyProtection="0">
      <alignment horizontal="centerContinuous"/>
    </xf>
    <xf numFmtId="0" fontId="246" fillId="3" borderId="18" applyNumberFormat="0" applyProtection="0">
      <alignment horizontal="centerContinuous"/>
    </xf>
    <xf numFmtId="0" fontId="246" fillId="3" borderId="18" applyNumberFormat="0" applyProtection="0">
      <alignment horizontal="centerContinuous"/>
    </xf>
    <xf numFmtId="0" fontId="14" fillId="3" borderId="18" applyNumberFormat="0" applyProtection="0">
      <alignment horizontal="centerContinuous" vertical="center"/>
    </xf>
    <xf numFmtId="0" fontId="14" fillId="3" borderId="18" applyNumberFormat="0" applyProtection="0">
      <alignment horizontal="centerContinuous" vertical="center"/>
    </xf>
    <xf numFmtId="0" fontId="249" fillId="3" borderId="18" applyNumberFormat="0" applyProtection="0">
      <alignment horizontal="centerContinuous"/>
    </xf>
    <xf numFmtId="0" fontId="249" fillId="3" borderId="18" applyNumberFormat="0" applyProtection="0">
      <alignment horizontal="centerContinuous"/>
    </xf>
    <xf numFmtId="0" fontId="14" fillId="3" borderId="18" applyNumberFormat="0" applyProtection="0">
      <alignment horizontal="centerContinuous" vertical="center"/>
    </xf>
    <xf numFmtId="0" fontId="249" fillId="3" borderId="18" applyNumberFormat="0" applyProtection="0">
      <alignment horizontal="centerContinuous"/>
    </xf>
    <xf numFmtId="0" fontId="249" fillId="3" borderId="18" applyNumberFormat="0" applyProtection="0">
      <alignment horizontal="centerContinuous"/>
    </xf>
    <xf numFmtId="0" fontId="249" fillId="3" borderId="18" applyNumberFormat="0" applyProtection="0">
      <alignment horizontal="centerContinuous"/>
    </xf>
    <xf numFmtId="0" fontId="14" fillId="3" borderId="18" applyNumberFormat="0" applyProtection="0">
      <alignment horizontal="centerContinuous" vertical="center"/>
    </xf>
    <xf numFmtId="0" fontId="249" fillId="3" borderId="18" applyNumberFormat="0" applyProtection="0">
      <alignment horizontal="centerContinuous"/>
    </xf>
    <xf numFmtId="0" fontId="14" fillId="3" borderId="18" applyNumberFormat="0" applyProtection="0">
      <alignment horizontal="centerContinuous" vertical="center"/>
    </xf>
    <xf numFmtId="0" fontId="249" fillId="3" borderId="18" applyNumberFormat="0" applyProtection="0">
      <alignment horizontal="centerContinuous"/>
    </xf>
    <xf numFmtId="184" fontId="249" fillId="3" borderId="18" applyNumberFormat="0" applyProtection="0">
      <alignment horizontal="centerContinuous"/>
    </xf>
    <xf numFmtId="0" fontId="141" fillId="8" borderId="18" applyNumberFormat="0" applyProtection="0">
      <alignment horizontal="left" wrapText="1"/>
    </xf>
    <xf numFmtId="0" fontId="14" fillId="3" borderId="18" applyNumberFormat="0" applyProtection="0">
      <alignment horizontal="centerContinuous" vertical="center"/>
    </xf>
    <xf numFmtId="184" fontId="249" fillId="3" borderId="18" applyNumberFormat="0" applyProtection="0">
      <alignment horizontal="centerContinuous"/>
    </xf>
    <xf numFmtId="184" fontId="249" fillId="3" borderId="18" applyNumberFormat="0" applyProtection="0">
      <alignment horizontal="centerContinuous"/>
    </xf>
    <xf numFmtId="0" fontId="14" fillId="3" borderId="18" applyNumberFormat="0" applyProtection="0">
      <alignment horizontal="centerContinuous" vertical="center"/>
    </xf>
    <xf numFmtId="0" fontId="14" fillId="3" borderId="18" applyNumberFormat="0" applyProtection="0">
      <alignment horizontal="centerContinuous" vertical="center"/>
    </xf>
    <xf numFmtId="0" fontId="249" fillId="3" borderId="18" applyNumberFormat="0" applyProtection="0">
      <alignment horizontal="centerContinuous"/>
    </xf>
    <xf numFmtId="0" fontId="249" fillId="3" borderId="18" applyNumberFormat="0" applyProtection="0">
      <alignment horizontal="centerContinuous"/>
    </xf>
    <xf numFmtId="0" fontId="14" fillId="3" borderId="18" applyNumberFormat="0" applyProtection="0">
      <alignment horizontal="centerContinuous" vertical="center"/>
    </xf>
    <xf numFmtId="0" fontId="14" fillId="3" borderId="18" applyNumberFormat="0" applyProtection="0">
      <alignment horizontal="centerContinuous" vertical="center"/>
    </xf>
    <xf numFmtId="0" fontId="249" fillId="3" borderId="18" applyNumberFormat="0" applyProtection="0">
      <alignment horizontal="centerContinuous"/>
    </xf>
    <xf numFmtId="0" fontId="249" fillId="3" borderId="18" applyNumberFormat="0" applyProtection="0">
      <alignment horizontal="centerContinuous"/>
    </xf>
    <xf numFmtId="0" fontId="249" fillId="3" borderId="18" applyNumberFormat="0" applyProtection="0">
      <alignment horizontal="centerContinuous"/>
    </xf>
    <xf numFmtId="0" fontId="14" fillId="3" borderId="18" applyNumberFormat="0" applyProtection="0">
      <alignment horizontal="centerContinuous" vertical="center"/>
    </xf>
    <xf numFmtId="0" fontId="14" fillId="81" borderId="18" applyNumberFormat="0" applyProtection="0">
      <alignment horizontal="center" vertical="center"/>
    </xf>
    <xf numFmtId="0" fontId="249" fillId="81" borderId="18" applyNumberFormat="0" applyProtection="0">
      <alignment horizontal="center"/>
    </xf>
    <xf numFmtId="0" fontId="14" fillId="81" borderId="18" applyNumberFormat="0" applyProtection="0">
      <alignment horizontal="center" vertical="center"/>
    </xf>
    <xf numFmtId="0" fontId="249" fillId="81" borderId="18" applyNumberFormat="0" applyProtection="0">
      <alignment horizontal="center"/>
    </xf>
    <xf numFmtId="0" fontId="14" fillId="81" borderId="18" applyNumberFormat="0" applyProtection="0">
      <alignment horizontal="center" vertical="center"/>
    </xf>
    <xf numFmtId="0" fontId="249" fillId="81" borderId="18" applyNumberFormat="0" applyProtection="0">
      <alignment horizontal="center"/>
    </xf>
    <xf numFmtId="184" fontId="249" fillId="81" borderId="18" applyNumberFormat="0" applyProtection="0">
      <alignment horizontal="center"/>
    </xf>
    <xf numFmtId="14" fontId="141" fillId="107" borderId="18" applyAlignment="0" applyProtection="0"/>
    <xf numFmtId="0" fontId="14" fillId="81" borderId="18" applyNumberFormat="0" applyProtection="0">
      <alignment horizontal="center" vertical="center"/>
    </xf>
    <xf numFmtId="184" fontId="249" fillId="81" borderId="18" applyNumberFormat="0" applyProtection="0">
      <alignment horizontal="center"/>
    </xf>
    <xf numFmtId="184" fontId="249" fillId="81" borderId="18" applyNumberFormat="0" applyProtection="0">
      <alignment horizontal="center"/>
    </xf>
    <xf numFmtId="0" fontId="14" fillId="81" borderId="18" applyNumberFormat="0" applyProtection="0">
      <alignment horizontal="center" vertical="center"/>
    </xf>
    <xf numFmtId="0" fontId="14" fillId="81" borderId="18" applyNumberFormat="0" applyProtection="0">
      <alignment horizontal="center" vertical="center"/>
    </xf>
    <xf numFmtId="0" fontId="249" fillId="81" borderId="18" applyNumberFormat="0" applyProtection="0">
      <alignment horizontal="center"/>
    </xf>
    <xf numFmtId="0" fontId="249" fillId="81" borderId="18" applyNumberFormat="0" applyProtection="0">
      <alignment horizontal="center"/>
    </xf>
    <xf numFmtId="0" fontId="14" fillId="81" borderId="18" applyNumberFormat="0" applyProtection="0">
      <alignment horizontal="center" vertical="center"/>
    </xf>
    <xf numFmtId="0" fontId="14" fillId="81" borderId="18" applyNumberFormat="0" applyProtection="0">
      <alignment horizontal="center" vertical="center"/>
    </xf>
    <xf numFmtId="0" fontId="249" fillId="81" borderId="18" applyNumberFormat="0" applyProtection="0">
      <alignment horizontal="center"/>
    </xf>
    <xf numFmtId="0" fontId="249" fillId="81" borderId="18" applyNumberFormat="0" applyProtection="0">
      <alignment horizontal="center"/>
    </xf>
    <xf numFmtId="0" fontId="249" fillId="81" borderId="18" applyNumberFormat="0" applyProtection="0">
      <alignment horizontal="center"/>
    </xf>
    <xf numFmtId="0" fontId="141" fillId="107" borderId="18" applyNumberFormat="0" applyProtection="0">
      <alignment horizontal="left" wrapText="1"/>
    </xf>
    <xf numFmtId="0" fontId="141" fillId="107" borderId="18" applyNumberFormat="0" applyProtection="0">
      <alignment horizontal="left" wrapText="1"/>
    </xf>
    <xf numFmtId="0" fontId="14" fillId="3" borderId="0" applyNumberFormat="0" applyProtection="0">
      <alignment horizontal="center" vertical="center"/>
    </xf>
    <xf numFmtId="0" fontId="249" fillId="3" borderId="0" applyNumberFormat="0" applyProtection="0">
      <alignment horizontal="center"/>
    </xf>
    <xf numFmtId="0" fontId="14" fillId="3" borderId="0" applyNumberFormat="0" applyProtection="0">
      <alignment horizontal="center" vertical="center"/>
    </xf>
    <xf numFmtId="0" fontId="249" fillId="3" borderId="0" applyNumberFormat="0" applyProtection="0">
      <alignment horizontal="center"/>
    </xf>
    <xf numFmtId="0" fontId="14" fillId="3" borderId="0" applyNumberFormat="0" applyProtection="0">
      <alignment horizontal="center" vertical="center"/>
    </xf>
    <xf numFmtId="0" fontId="249" fillId="3" borderId="0" applyNumberFormat="0" applyProtection="0">
      <alignment horizontal="center"/>
    </xf>
    <xf numFmtId="184" fontId="249" fillId="3" borderId="0" applyNumberFormat="0" applyProtection="0">
      <alignment horizontal="center"/>
    </xf>
    <xf numFmtId="0" fontId="250" fillId="107" borderId="18" applyNumberFormat="0" applyProtection="0">
      <alignment wrapText="1"/>
    </xf>
    <xf numFmtId="0" fontId="14" fillId="3" borderId="0" applyNumberFormat="0" applyProtection="0">
      <alignment horizontal="center" vertical="center"/>
    </xf>
    <xf numFmtId="184" fontId="249" fillId="3" borderId="0" applyNumberFormat="0" applyProtection="0">
      <alignment horizontal="center"/>
    </xf>
    <xf numFmtId="184" fontId="249" fillId="3" borderId="0" applyNumberFormat="0" applyProtection="0">
      <alignment horizontal="center"/>
    </xf>
    <xf numFmtId="0" fontId="14" fillId="3" borderId="0" applyNumberFormat="0" applyProtection="0">
      <alignment horizontal="center" vertical="center"/>
    </xf>
    <xf numFmtId="0" fontId="14" fillId="3" borderId="0" applyNumberFormat="0" applyProtection="0">
      <alignment horizontal="center" vertical="center"/>
    </xf>
    <xf numFmtId="0" fontId="249" fillId="3" borderId="0" applyNumberFormat="0" applyProtection="0">
      <alignment horizontal="center"/>
    </xf>
    <xf numFmtId="0" fontId="249" fillId="3" borderId="0" applyNumberFormat="0" applyProtection="0">
      <alignment horizontal="center"/>
    </xf>
    <xf numFmtId="0" fontId="14" fillId="3" borderId="0" applyNumberFormat="0" applyProtection="0">
      <alignment horizontal="center" vertical="center"/>
    </xf>
    <xf numFmtId="0" fontId="14" fillId="3" borderId="0" applyNumberFormat="0" applyProtection="0">
      <alignment horizontal="center" vertical="center"/>
    </xf>
    <xf numFmtId="0" fontId="249" fillId="3" borderId="0" applyNumberFormat="0" applyProtection="0">
      <alignment horizontal="center"/>
    </xf>
    <xf numFmtId="0" fontId="249" fillId="3" borderId="0" applyNumberFormat="0" applyProtection="0">
      <alignment horizontal="center"/>
    </xf>
    <xf numFmtId="0" fontId="249" fillId="3" borderId="0" applyNumberFormat="0" applyProtection="0">
      <alignment horizontal="center"/>
    </xf>
    <xf numFmtId="0" fontId="250" fillId="8" borderId="18" applyNumberFormat="0" applyProtection="0">
      <alignment wrapText="1"/>
    </xf>
    <xf numFmtId="0" fontId="250" fillId="106" borderId="18" applyNumberFormat="0" applyProtection="0">
      <alignment wrapText="1"/>
    </xf>
    <xf numFmtId="14" fontId="251" fillId="106" borderId="18" applyAlignment="0" applyProtection="0"/>
    <xf numFmtId="0" fontId="251" fillId="106" borderId="18" applyNumberFormat="0" applyProtection="0">
      <alignment horizontal="left" wrapText="1"/>
    </xf>
    <xf numFmtId="14" fontId="251" fillId="8" borderId="18" applyAlignment="0" applyProtection="0"/>
    <xf numFmtId="0" fontId="251" fillId="8" borderId="18" applyNumberFormat="0" applyProtection="0">
      <alignment horizontal="left" wrapText="1"/>
    </xf>
    <xf numFmtId="14" fontId="251" fillId="107" borderId="18" applyAlignment="0" applyProtection="0"/>
    <xf numFmtId="0" fontId="251" fillId="107" borderId="18" applyNumberFormat="0" applyProtection="0">
      <alignment horizontal="left" wrapText="1"/>
    </xf>
    <xf numFmtId="14" fontId="251" fillId="0" borderId="18" applyFill="0" applyAlignment="0" applyProtection="0"/>
    <xf numFmtId="0" fontId="251" fillId="0" borderId="18" applyNumberFormat="0" applyFill="0" applyProtection="0">
      <alignment horizontal="left" wrapText="1"/>
    </xf>
    <xf numFmtId="0" fontId="252" fillId="0" borderId="18" applyNumberFormat="0" applyFill="0" applyProtection="0">
      <alignment wrapText="1"/>
    </xf>
    <xf numFmtId="0" fontId="252" fillId="107" borderId="18" applyNumberFormat="0" applyProtection="0">
      <alignment wrapText="1"/>
    </xf>
    <xf numFmtId="0" fontId="252" fillId="8" borderId="18" applyNumberFormat="0" applyProtection="0">
      <alignment wrapText="1"/>
    </xf>
    <xf numFmtId="0" fontId="252" fillId="106" borderId="18" applyNumberFormat="0" applyProtection="0">
      <alignment wrapText="1"/>
    </xf>
    <xf numFmtId="0" fontId="249" fillId="81" borderId="18" applyNumberFormat="0" applyProtection="0">
      <alignment horizontal="centerContinuous"/>
    </xf>
    <xf numFmtId="0" fontId="249" fillId="81" borderId="18" applyNumberFormat="0" applyProtection="0">
      <alignment horizontal="centerContinuous"/>
    </xf>
    <xf numFmtId="0" fontId="249" fillId="81" borderId="18" applyNumberFormat="0" applyProtection="0">
      <alignment horizontal="centerContinuous" textRotation="90"/>
    </xf>
    <xf numFmtId="0" fontId="14" fillId="81" borderId="18" applyNumberFormat="0" applyProtection="0">
      <alignment horizontal="left" vertical="center"/>
    </xf>
    <xf numFmtId="0" fontId="249" fillId="81" borderId="18" applyNumberFormat="0" applyProtection="0">
      <alignment horizontal="left"/>
    </xf>
    <xf numFmtId="0" fontId="14" fillId="81" borderId="18" applyNumberFormat="0" applyProtection="0">
      <alignment horizontal="left" vertical="center"/>
    </xf>
    <xf numFmtId="0" fontId="246" fillId="81" borderId="18" applyNumberFormat="0" applyProtection="0">
      <alignment horizontal="centerContinuous"/>
    </xf>
    <xf numFmtId="0" fontId="249" fillId="108" borderId="18" applyNumberFormat="0" applyProtection="0">
      <alignment horizontal="centerContinuous"/>
    </xf>
    <xf numFmtId="14" fontId="60" fillId="0" borderId="0" applyFont="0" applyFill="0" applyBorder="0" applyAlignment="0" applyProtection="0"/>
    <xf numFmtId="49" fontId="60" fillId="0" borderId="0" applyFont="0" applyFill="0" applyBorder="0" applyAlignment="0" applyProtection="0"/>
    <xf numFmtId="40" fontId="253" fillId="0" borderId="0" applyBorder="0">
      <alignment horizontal="right" vertical="center"/>
    </xf>
    <xf numFmtId="40" fontId="254" fillId="0" borderId="0" applyBorder="0">
      <alignment horizontal="right"/>
    </xf>
    <xf numFmtId="40" fontId="253" fillId="0" borderId="0" applyBorder="0">
      <alignment horizontal="right" vertical="center"/>
    </xf>
    <xf numFmtId="0" fontId="93" fillId="33" borderId="0" applyNumberFormat="0" applyBorder="0" applyAlignment="0"/>
    <xf numFmtId="0" fontId="88" fillId="78" borderId="0" applyNumberFormat="0" applyBorder="0" applyAlignment="0"/>
    <xf numFmtId="0" fontId="93" fillId="33" borderId="0" applyNumberFormat="0" applyBorder="0" applyAlignment="0"/>
    <xf numFmtId="0" fontId="88" fillId="33" borderId="0" applyNumberFormat="0" applyBorder="0" applyAlignment="0"/>
    <xf numFmtId="0" fontId="255" fillId="0" borderId="0"/>
    <xf numFmtId="229" fontId="64" fillId="0" borderId="0"/>
    <xf numFmtId="229" fontId="64" fillId="0" borderId="0"/>
    <xf numFmtId="229" fontId="64" fillId="0" borderId="0">
      <alignment vertical="center"/>
    </xf>
    <xf numFmtId="0" fontId="256" fillId="0" borderId="0"/>
    <xf numFmtId="49" fontId="11" fillId="0" borderId="0" applyFill="0" applyBorder="0" applyAlignment="0">
      <alignment vertical="center"/>
    </xf>
    <xf numFmtId="49" fontId="81" fillId="0" borderId="0" applyFill="0" applyBorder="0" applyAlignment="0"/>
    <xf numFmtId="49" fontId="11" fillId="0" borderId="0" applyFill="0" applyBorder="0" applyAlignment="0">
      <alignment vertical="center"/>
    </xf>
    <xf numFmtId="225" fontId="109" fillId="0" borderId="0" applyFill="0" applyBorder="0" applyAlignment="0">
      <alignment vertical="center"/>
    </xf>
    <xf numFmtId="225" fontId="110" fillId="0" borderId="0" applyFill="0" applyBorder="0" applyAlignment="0"/>
    <xf numFmtId="225" fontId="109" fillId="0" borderId="0" applyFill="0" applyBorder="0" applyAlignment="0">
      <alignment vertical="center"/>
    </xf>
    <xf numFmtId="230" fontId="109" fillId="0" borderId="0" applyFill="0" applyBorder="0" applyAlignment="0">
      <alignment vertical="center"/>
    </xf>
    <xf numFmtId="230" fontId="110" fillId="0" borderId="0" applyFill="0" applyBorder="0" applyAlignment="0"/>
    <xf numFmtId="230" fontId="109" fillId="0" borderId="0" applyFill="0" applyBorder="0" applyAlignment="0">
      <alignment vertical="center"/>
    </xf>
    <xf numFmtId="0" fontId="31" fillId="0" borderId="0">
      <alignment horizontal="centerContinuous" wrapText="1"/>
    </xf>
    <xf numFmtId="0" fontId="223" fillId="0" borderId="0" applyNumberFormat="0" applyFill="0" applyBorder="0" applyAlignment="0" applyProtection="0"/>
    <xf numFmtId="4" fontId="110" fillId="0" borderId="0">
      <alignment horizontal="center" vertical="center"/>
    </xf>
    <xf numFmtId="0" fontId="257" fillId="0" borderId="0" applyNumberFormat="0" applyFill="0" applyBorder="0" applyAlignment="0" applyProtection="0">
      <alignment vertical="center"/>
    </xf>
    <xf numFmtId="0" fontId="258" fillId="0" borderId="0" applyNumberFormat="0" applyFill="0" applyBorder="0" applyAlignment="0" applyProtection="0"/>
    <xf numFmtId="0" fontId="259" fillId="0" borderId="0" applyNumberFormat="0" applyFill="0" applyBorder="0" applyAlignment="0" applyProtection="0">
      <alignment vertical="center"/>
    </xf>
    <xf numFmtId="0" fontId="260" fillId="0" borderId="0" applyNumberFormat="0" applyFill="0" applyBorder="0" applyAlignment="0" applyProtection="0"/>
    <xf numFmtId="0" fontId="259" fillId="0" borderId="0" applyNumberFormat="0" applyFill="0" applyBorder="0" applyAlignment="0" applyProtection="0">
      <alignment vertical="center"/>
    </xf>
    <xf numFmtId="0" fontId="260" fillId="0" borderId="0" applyNumberFormat="0" applyFill="0" applyBorder="0" applyAlignment="0" applyProtection="0"/>
    <xf numFmtId="184" fontId="260" fillId="0" borderId="0" applyNumberFormat="0" applyFill="0" applyBorder="0" applyAlignment="0" applyProtection="0"/>
    <xf numFmtId="0" fontId="261" fillId="0" borderId="0" applyNumberFormat="0" applyFill="0" applyBorder="0" applyAlignment="0" applyProtection="0"/>
    <xf numFmtId="0" fontId="259" fillId="0" borderId="0" applyNumberFormat="0" applyFill="0" applyBorder="0" applyAlignment="0" applyProtection="0">
      <alignment vertical="center"/>
    </xf>
    <xf numFmtId="0" fontId="260" fillId="0" borderId="0" applyNumberFormat="0" applyFill="0" applyBorder="0" applyAlignment="0" applyProtection="0"/>
    <xf numFmtId="0" fontId="259" fillId="0" borderId="0" applyNumberFormat="0" applyFill="0" applyBorder="0" applyAlignment="0" applyProtection="0">
      <alignment vertical="center"/>
    </xf>
    <xf numFmtId="0" fontId="260" fillId="0" borderId="0" applyNumberFormat="0" applyFill="0" applyBorder="0" applyAlignment="0" applyProtection="0"/>
    <xf numFmtId="184" fontId="260" fillId="0" borderId="0" applyNumberFormat="0" applyFill="0" applyBorder="0" applyAlignment="0" applyProtection="0"/>
    <xf numFmtId="0" fontId="259" fillId="0" borderId="0" applyNumberFormat="0" applyFill="0" applyBorder="0" applyAlignment="0" applyProtection="0">
      <alignment vertical="center"/>
    </xf>
    <xf numFmtId="0" fontId="259" fillId="0" borderId="0" applyNumberFormat="0" applyFill="0" applyBorder="0" applyAlignment="0" applyProtection="0">
      <alignment vertical="center"/>
    </xf>
    <xf numFmtId="0" fontId="260" fillId="0" borderId="0" applyNumberFormat="0" applyFill="0" applyBorder="0" applyAlignment="0" applyProtection="0"/>
    <xf numFmtId="0" fontId="259" fillId="0" borderId="0" applyNumberFormat="0" applyFill="0" applyBorder="0" applyAlignment="0" applyProtection="0">
      <alignment vertical="center"/>
    </xf>
    <xf numFmtId="0" fontId="260" fillId="0" borderId="0" applyNumberFormat="0" applyFill="0" applyBorder="0" applyAlignment="0" applyProtection="0"/>
    <xf numFmtId="184" fontId="260" fillId="0" borderId="0" applyNumberFormat="0" applyFill="0" applyBorder="0" applyAlignment="0" applyProtection="0"/>
    <xf numFmtId="0" fontId="259" fillId="0" borderId="0" applyNumberFormat="0" applyFill="0" applyBorder="0" applyAlignment="0" applyProtection="0">
      <alignment vertical="center"/>
    </xf>
    <xf numFmtId="0" fontId="259" fillId="0" borderId="0" applyNumberFormat="0" applyFill="0" applyBorder="0" applyAlignment="0" applyProtection="0">
      <alignment vertical="center"/>
    </xf>
    <xf numFmtId="0" fontId="260" fillId="0" borderId="0" applyNumberFormat="0" applyFill="0" applyBorder="0" applyAlignment="0" applyProtection="0"/>
    <xf numFmtId="0" fontId="259" fillId="0" borderId="0" applyNumberFormat="0" applyFill="0" applyBorder="0" applyAlignment="0" applyProtection="0">
      <alignment vertical="center"/>
    </xf>
    <xf numFmtId="0" fontId="260" fillId="0" borderId="0" applyNumberFormat="0" applyFill="0" applyBorder="0" applyAlignment="0" applyProtection="0"/>
    <xf numFmtId="184" fontId="260" fillId="0" borderId="0" applyNumberFormat="0" applyFill="0" applyBorder="0" applyAlignment="0" applyProtection="0"/>
    <xf numFmtId="0" fontId="257" fillId="0" borderId="0" applyNumberFormat="0" applyFill="0" applyBorder="0" applyAlignment="0" applyProtection="0">
      <alignment vertical="center"/>
    </xf>
    <xf numFmtId="0" fontId="257" fillId="0" borderId="0" applyNumberFormat="0" applyFill="0" applyBorder="0" applyAlignment="0" applyProtection="0">
      <alignment vertical="center"/>
    </xf>
    <xf numFmtId="0" fontId="262" fillId="0" borderId="76" applyNumberFormat="0" applyFill="0" applyAlignment="0" applyProtection="0">
      <alignment vertical="center"/>
    </xf>
    <xf numFmtId="0" fontId="262" fillId="0" borderId="76" applyNumberFormat="0" applyFill="0" applyAlignment="0" applyProtection="0">
      <alignment vertical="center"/>
    </xf>
    <xf numFmtId="0" fontId="263" fillId="0" borderId="76" applyNumberFormat="0" applyFill="0" applyAlignment="0" applyProtection="0">
      <alignment vertical="center"/>
    </xf>
    <xf numFmtId="0" fontId="21" fillId="0" borderId="76" applyNumberFormat="0" applyFill="0" applyAlignment="0" applyProtection="0"/>
    <xf numFmtId="0" fontId="263" fillId="0" borderId="76" applyNumberFormat="0" applyFill="0" applyAlignment="0" applyProtection="0">
      <alignment vertical="center"/>
    </xf>
    <xf numFmtId="0" fontId="21" fillId="0" borderId="76" applyNumberFormat="0" applyFill="0" applyAlignment="0" applyProtection="0"/>
    <xf numFmtId="184" fontId="21" fillId="0" borderId="76" applyNumberFormat="0" applyFill="0" applyAlignment="0" applyProtection="0"/>
    <xf numFmtId="0" fontId="264" fillId="0" borderId="60" applyNumberFormat="0" applyFill="0" applyAlignment="0" applyProtection="0"/>
    <xf numFmtId="0" fontId="263" fillId="0" borderId="76" applyNumberFormat="0" applyFill="0" applyAlignment="0" applyProtection="0">
      <alignment vertical="center"/>
    </xf>
    <xf numFmtId="0" fontId="21" fillId="0" borderId="76" applyNumberFormat="0" applyFill="0" applyAlignment="0" applyProtection="0"/>
    <xf numFmtId="0" fontId="263" fillId="0" borderId="76" applyNumberFormat="0" applyFill="0" applyAlignment="0" applyProtection="0">
      <alignment vertical="center"/>
    </xf>
    <xf numFmtId="0" fontId="21" fillId="0" borderId="76" applyNumberFormat="0" applyFill="0" applyAlignment="0" applyProtection="0"/>
    <xf numFmtId="184" fontId="21" fillId="0" borderId="76" applyNumberFormat="0" applyFill="0" applyAlignment="0" applyProtection="0"/>
    <xf numFmtId="0" fontId="147" fillId="0" borderId="76" applyNumberFormat="0" applyFill="0" applyAlignment="0" applyProtection="0">
      <alignment vertical="center"/>
    </xf>
    <xf numFmtId="0" fontId="263" fillId="0" borderId="76" applyNumberFormat="0" applyFill="0" applyAlignment="0" applyProtection="0">
      <alignment vertical="center"/>
    </xf>
    <xf numFmtId="0" fontId="21" fillId="0" borderId="76" applyNumberFormat="0" applyFill="0" applyAlignment="0" applyProtection="0"/>
    <xf numFmtId="0" fontId="263" fillId="0" borderId="76" applyNumberFormat="0" applyFill="0" applyAlignment="0" applyProtection="0">
      <alignment vertical="center"/>
    </xf>
    <xf numFmtId="0" fontId="21" fillId="0" borderId="76" applyNumberFormat="0" applyFill="0" applyAlignment="0" applyProtection="0"/>
    <xf numFmtId="184" fontId="21" fillId="0" borderId="76" applyNumberFormat="0" applyFill="0" applyAlignment="0" applyProtection="0"/>
    <xf numFmtId="0" fontId="263" fillId="0" borderId="76" applyNumberFormat="0" applyFill="0" applyAlignment="0" applyProtection="0">
      <alignment vertical="center"/>
    </xf>
    <xf numFmtId="0" fontId="263" fillId="0" borderId="76" applyNumberFormat="0" applyFill="0" applyAlignment="0" applyProtection="0">
      <alignment vertical="center"/>
    </xf>
    <xf numFmtId="0" fontId="21" fillId="0" borderId="76" applyNumberFormat="0" applyFill="0" applyAlignment="0" applyProtection="0"/>
    <xf numFmtId="0" fontId="263" fillId="0" borderId="76" applyNumberFormat="0" applyFill="0" applyAlignment="0" applyProtection="0">
      <alignment vertical="center"/>
    </xf>
    <xf numFmtId="0" fontId="21" fillId="0" borderId="76" applyNumberFormat="0" applyFill="0" applyAlignment="0" applyProtection="0"/>
    <xf numFmtId="184" fontId="21" fillId="0" borderId="76" applyNumberFormat="0" applyFill="0" applyAlignment="0" applyProtection="0"/>
    <xf numFmtId="0" fontId="147" fillId="0" borderId="76" applyNumberFormat="0" applyFill="0" applyAlignment="0" applyProtection="0">
      <alignment vertical="center"/>
    </xf>
    <xf numFmtId="0" fontId="147" fillId="0" borderId="76" applyNumberFormat="0" applyFill="0" applyAlignment="0" applyProtection="0">
      <alignment vertical="center"/>
    </xf>
    <xf numFmtId="0" fontId="262" fillId="0" borderId="76" applyNumberFormat="0" applyFill="0" applyAlignment="0" applyProtection="0">
      <alignment vertical="center"/>
    </xf>
    <xf numFmtId="0" fontId="15" fillId="5" borderId="0" applyNumberFormat="0" applyBorder="0" applyAlignment="0" applyProtection="0">
      <alignment vertical="center"/>
    </xf>
    <xf numFmtId="37" fontId="141" fillId="5" borderId="0" applyNumberFormat="0" applyBorder="0" applyAlignment="0" applyProtection="0"/>
    <xf numFmtId="0" fontId="15" fillId="5" borderId="0" applyNumberFormat="0" applyBorder="0" applyAlignment="0" applyProtection="0">
      <alignment vertical="center"/>
    </xf>
    <xf numFmtId="37" fontId="15" fillId="0" borderId="0">
      <alignment vertical="center"/>
    </xf>
    <xf numFmtId="37" fontId="141" fillId="0" borderId="0"/>
    <xf numFmtId="37" fontId="15" fillId="0" borderId="0">
      <alignment vertical="center"/>
    </xf>
    <xf numFmtId="0" fontId="15" fillId="5" borderId="0" applyNumberFormat="0" applyBorder="0" applyAlignment="0" applyProtection="0">
      <alignment vertical="center"/>
    </xf>
    <xf numFmtId="3" fontId="265" fillId="0" borderId="70" applyProtection="0">
      <alignment vertical="center"/>
    </xf>
    <xf numFmtId="3" fontId="266" fillId="0" borderId="70" applyProtection="0"/>
    <xf numFmtId="3" fontId="265" fillId="0" borderId="70" applyProtection="0">
      <alignment vertical="center"/>
    </xf>
    <xf numFmtId="231" fontId="60" fillId="0" borderId="0" applyFont="0" applyFill="0" applyBorder="0" applyAlignment="0" applyProtection="0"/>
    <xf numFmtId="232" fontId="60" fillId="0" borderId="0" applyFont="0" applyFill="0" applyBorder="0" applyAlignment="0" applyProtection="0"/>
    <xf numFmtId="233" fontId="60" fillId="0" borderId="0" applyFont="0" applyFill="0" applyBorder="0" applyAlignment="0" applyProtection="0"/>
    <xf numFmtId="234" fontId="60" fillId="0" borderId="0" applyFont="0" applyFill="0" applyBorder="0" applyAlignment="0" applyProtection="0"/>
    <xf numFmtId="0" fontId="267" fillId="0" borderId="0" applyNumberFormat="0" applyFill="0" applyBorder="0" applyAlignment="0" applyProtection="0">
      <alignment vertical="center"/>
    </xf>
    <xf numFmtId="0" fontId="268" fillId="0" borderId="0" applyNumberFormat="0" applyFill="0" applyBorder="0" applyAlignment="0" applyProtection="0"/>
    <xf numFmtId="0" fontId="269" fillId="0" borderId="0" applyNumberFormat="0" applyFill="0" applyBorder="0" applyAlignment="0" applyProtection="0">
      <alignment vertical="center"/>
    </xf>
    <xf numFmtId="0" fontId="268" fillId="0" borderId="0" applyNumberFormat="0" applyFill="0" applyBorder="0" applyAlignment="0" applyProtection="0"/>
    <xf numFmtId="0" fontId="269" fillId="0" borderId="0" applyNumberFormat="0" applyFill="0" applyBorder="0" applyAlignment="0" applyProtection="0">
      <alignment vertical="center"/>
    </xf>
    <xf numFmtId="0" fontId="268" fillId="0" borderId="0" applyNumberFormat="0" applyFill="0" applyBorder="0" applyAlignment="0" applyProtection="0"/>
    <xf numFmtId="184" fontId="268" fillId="0" borderId="0" applyNumberFormat="0" applyFill="0" applyBorder="0" applyAlignment="0" applyProtection="0"/>
    <xf numFmtId="0" fontId="270" fillId="0" borderId="0" applyNumberFormat="0" applyFill="0" applyBorder="0" applyAlignment="0" applyProtection="0"/>
    <xf numFmtId="0" fontId="269" fillId="0" borderId="0" applyNumberFormat="0" applyFill="0" applyBorder="0" applyAlignment="0" applyProtection="0">
      <alignment vertical="center"/>
    </xf>
    <xf numFmtId="0" fontId="268" fillId="0" borderId="0" applyNumberFormat="0" applyFill="0" applyBorder="0" applyAlignment="0" applyProtection="0"/>
    <xf numFmtId="0" fontId="269" fillId="0" borderId="0" applyNumberFormat="0" applyFill="0" applyBorder="0" applyAlignment="0" applyProtection="0">
      <alignment vertical="center"/>
    </xf>
    <xf numFmtId="0" fontId="268" fillId="0" borderId="0" applyNumberFormat="0" applyFill="0" applyBorder="0" applyAlignment="0" applyProtection="0"/>
    <xf numFmtId="184" fontId="268" fillId="0" borderId="0" applyNumberFormat="0" applyFill="0" applyBorder="0" applyAlignment="0" applyProtection="0"/>
    <xf numFmtId="0" fontId="271" fillId="0" borderId="0" applyNumberFormat="0" applyFill="0" applyBorder="0" applyAlignment="0" applyProtection="0">
      <alignment vertical="center"/>
    </xf>
    <xf numFmtId="0" fontId="269" fillId="0" borderId="0" applyNumberFormat="0" applyFill="0" applyBorder="0" applyAlignment="0" applyProtection="0">
      <alignment vertical="center"/>
    </xf>
    <xf numFmtId="0" fontId="268" fillId="0" borderId="0" applyNumberFormat="0" applyFill="0" applyBorder="0" applyAlignment="0" applyProtection="0"/>
    <xf numFmtId="0" fontId="269" fillId="0" borderId="0" applyNumberFormat="0" applyFill="0" applyBorder="0" applyAlignment="0" applyProtection="0">
      <alignment vertical="center"/>
    </xf>
    <xf numFmtId="0" fontId="268" fillId="0" borderId="0" applyNumberFormat="0" applyFill="0" applyBorder="0" applyAlignment="0" applyProtection="0"/>
    <xf numFmtId="184" fontId="268" fillId="0" borderId="0" applyNumberFormat="0" applyFill="0" applyBorder="0" applyAlignment="0" applyProtection="0"/>
    <xf numFmtId="0" fontId="269" fillId="0" borderId="0" applyNumberFormat="0" applyFill="0" applyBorder="0" applyAlignment="0" applyProtection="0">
      <alignment vertical="center"/>
    </xf>
    <xf numFmtId="0" fontId="269" fillId="0" borderId="0" applyNumberFormat="0" applyFill="0" applyBorder="0" applyAlignment="0" applyProtection="0">
      <alignment vertical="center"/>
    </xf>
    <xf numFmtId="0" fontId="268" fillId="0" borderId="0" applyNumberFormat="0" applyFill="0" applyBorder="0" applyAlignment="0" applyProtection="0"/>
    <xf numFmtId="0" fontId="269" fillId="0" borderId="0" applyNumberFormat="0" applyFill="0" applyBorder="0" applyAlignment="0" applyProtection="0">
      <alignment vertical="center"/>
    </xf>
    <xf numFmtId="0" fontId="268" fillId="0" borderId="0" applyNumberFormat="0" applyFill="0" applyBorder="0" applyAlignment="0" applyProtection="0"/>
    <xf numFmtId="184" fontId="268" fillId="0" borderId="0" applyNumberFormat="0" applyFill="0" applyBorder="0" applyAlignment="0" applyProtection="0"/>
    <xf numFmtId="0" fontId="271" fillId="0" borderId="0" applyNumberFormat="0" applyFill="0" applyBorder="0" applyAlignment="0" applyProtection="0">
      <alignment vertical="center"/>
    </xf>
    <xf numFmtId="0" fontId="271" fillId="0" borderId="0" applyNumberFormat="0" applyFill="0" applyBorder="0" applyAlignment="0" applyProtection="0">
      <alignment vertical="center"/>
    </xf>
    <xf numFmtId="0" fontId="90" fillId="82" borderId="0" applyNumberFormat="0" applyBorder="0" applyAlignment="0" applyProtection="0">
      <alignment vertical="center"/>
    </xf>
    <xf numFmtId="0" fontId="90" fillId="81" borderId="0" applyNumberFormat="0" applyBorder="0" applyAlignment="0" applyProtection="0">
      <alignment vertical="center"/>
    </xf>
    <xf numFmtId="0" fontId="90" fillId="83" borderId="0" applyNumberFormat="0" applyBorder="0" applyAlignment="0" applyProtection="0">
      <alignment vertical="center"/>
    </xf>
    <xf numFmtId="0" fontId="90" fillId="8" borderId="0" applyNumberFormat="0" applyBorder="0" applyAlignment="0" applyProtection="0">
      <alignment vertical="center"/>
    </xf>
    <xf numFmtId="0" fontId="90" fillId="85" borderId="0" applyNumberFormat="0" applyBorder="0" applyAlignment="0" applyProtection="0">
      <alignment vertical="center"/>
    </xf>
    <xf numFmtId="0" fontId="90" fillId="84" borderId="0" applyNumberFormat="0" applyBorder="0" applyAlignment="0" applyProtection="0">
      <alignment vertical="center"/>
    </xf>
    <xf numFmtId="0" fontId="90" fillId="76" borderId="0" applyNumberFormat="0" applyBorder="0" applyAlignment="0" applyProtection="0">
      <alignment vertical="center"/>
    </xf>
    <xf numFmtId="0" fontId="90" fillId="75" borderId="0" applyNumberFormat="0" applyBorder="0" applyAlignment="0" applyProtection="0">
      <alignment vertical="center"/>
    </xf>
    <xf numFmtId="0" fontId="90" fillId="78" borderId="0" applyNumberFormat="0" applyBorder="0" applyAlignment="0" applyProtection="0">
      <alignment vertical="center"/>
    </xf>
    <xf numFmtId="0" fontId="90" fillId="77" borderId="0" applyNumberFormat="0" applyBorder="0" applyAlignment="0" applyProtection="0">
      <alignment vertical="center"/>
    </xf>
    <xf numFmtId="0" fontId="90" fillId="87" borderId="0" applyNumberFormat="0" applyBorder="0" applyAlignment="0" applyProtection="0">
      <alignment vertical="center"/>
    </xf>
    <xf numFmtId="0" fontId="90" fillId="86" borderId="0" applyNumberFormat="0" applyBorder="0" applyAlignment="0" applyProtection="0">
      <alignment vertical="center"/>
    </xf>
    <xf numFmtId="0" fontId="60" fillId="0" borderId="0"/>
    <xf numFmtId="0" fontId="272" fillId="0" borderId="0" applyNumberFormat="0" applyFill="0" applyBorder="0" applyAlignment="0" applyProtection="0">
      <alignment vertical="center"/>
    </xf>
    <xf numFmtId="0" fontId="273" fillId="89" borderId="64" applyNumberFormat="0" applyAlignment="0" applyProtection="0">
      <alignment vertical="center"/>
    </xf>
    <xf numFmtId="0" fontId="273" fillId="88" borderId="64" applyNumberFormat="0" applyAlignment="0" applyProtection="0">
      <alignment vertical="center"/>
    </xf>
    <xf numFmtId="0" fontId="274" fillId="98" borderId="0" applyNumberFormat="0" applyBorder="0" applyAlignment="0" applyProtection="0">
      <alignment vertical="center"/>
    </xf>
    <xf numFmtId="0" fontId="274" fillId="5" borderId="0" applyNumberFormat="0" applyBorder="0" applyAlignment="0" applyProtection="0">
      <alignment vertical="center"/>
    </xf>
    <xf numFmtId="0" fontId="275" fillId="0" borderId="0" applyNumberFormat="0" applyFill="0" applyBorder="0" applyAlignment="0" applyProtection="0">
      <alignment vertical="center"/>
    </xf>
    <xf numFmtId="0" fontId="207" fillId="99" borderId="73" applyNumberFormat="0" applyFont="0" applyAlignment="0" applyProtection="0">
      <alignment vertical="center"/>
    </xf>
    <xf numFmtId="0" fontId="222" fillId="99" borderId="73" applyNumberFormat="0" applyFont="0" applyAlignment="0" applyProtection="0">
      <alignment vertical="center"/>
    </xf>
    <xf numFmtId="0" fontId="127" fillId="92" borderId="73" applyNumberFormat="0" applyFont="0" applyAlignment="0" applyProtection="0">
      <alignment vertical="center"/>
    </xf>
    <xf numFmtId="0" fontId="276" fillId="0" borderId="72" applyNumberFormat="0" applyFill="0" applyAlignment="0" applyProtection="0">
      <alignment vertical="center"/>
    </xf>
    <xf numFmtId="0" fontId="277" fillId="0" borderId="0">
      <alignment vertical="center"/>
    </xf>
    <xf numFmtId="0" fontId="278" fillId="0" borderId="0"/>
    <xf numFmtId="0" fontId="279" fillId="0" borderId="0">
      <alignment vertical="center"/>
    </xf>
    <xf numFmtId="0" fontId="279" fillId="0" borderId="0">
      <alignment vertical="center"/>
    </xf>
    <xf numFmtId="0" fontId="280" fillId="0" borderId="0">
      <alignment vertical="center"/>
    </xf>
    <xf numFmtId="0" fontId="80" fillId="0" borderId="0"/>
    <xf numFmtId="0" fontId="75" fillId="0" borderId="0"/>
    <xf numFmtId="0" fontId="75" fillId="0" borderId="0"/>
    <xf numFmtId="0" fontId="281" fillId="0" borderId="0" applyBorder="0"/>
    <xf numFmtId="0" fontId="282" fillId="0" borderId="0" applyBorder="0"/>
    <xf numFmtId="0" fontId="13" fillId="0" borderId="0"/>
    <xf numFmtId="0" fontId="282" fillId="0" borderId="0" applyBorder="0"/>
    <xf numFmtId="0" fontId="282" fillId="0" borderId="0" applyBorder="0"/>
    <xf numFmtId="0" fontId="137"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137"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137" fillId="0" borderId="0">
      <alignment vertical="center"/>
    </xf>
    <xf numFmtId="0" fontId="80" fillId="0" borderId="0"/>
    <xf numFmtId="0" fontId="137" fillId="0" borderId="0">
      <alignment vertical="center"/>
    </xf>
    <xf numFmtId="0" fontId="137" fillId="0" borderId="0">
      <alignment vertical="center"/>
    </xf>
    <xf numFmtId="0" fontId="137" fillId="0" borderId="0">
      <alignment vertical="center"/>
    </xf>
    <xf numFmtId="0" fontId="137" fillId="0" borderId="0">
      <alignment vertical="center"/>
    </xf>
    <xf numFmtId="0" fontId="283" fillId="0" borderId="0">
      <alignment vertical="center"/>
    </xf>
    <xf numFmtId="0" fontId="137" fillId="0" borderId="0">
      <alignment vertical="center"/>
    </xf>
    <xf numFmtId="0" fontId="127" fillId="0" borderId="0">
      <alignment vertical="center"/>
    </xf>
    <xf numFmtId="0" fontId="127" fillId="0" borderId="0">
      <alignment vertical="center"/>
    </xf>
    <xf numFmtId="0" fontId="60" fillId="0" borderId="0"/>
    <xf numFmtId="0" fontId="129" fillId="0" borderId="0"/>
    <xf numFmtId="0" fontId="137" fillId="0" borderId="0">
      <alignment vertical="center"/>
    </xf>
    <xf numFmtId="0" fontId="137" fillId="0" borderId="0">
      <alignment vertical="center"/>
    </xf>
    <xf numFmtId="0" fontId="8" fillId="0" borderId="0">
      <alignment vertical="center"/>
    </xf>
    <xf numFmtId="0" fontId="137" fillId="0" borderId="0">
      <alignment vertical="center"/>
    </xf>
    <xf numFmtId="181" fontId="13" fillId="0" borderId="0">
      <alignment vertical="center"/>
    </xf>
    <xf numFmtId="0" fontId="8" fillId="0" borderId="0">
      <alignment vertical="center"/>
    </xf>
    <xf numFmtId="0" fontId="284" fillId="0" borderId="0">
      <alignment vertical="center"/>
    </xf>
    <xf numFmtId="0" fontId="220" fillId="0" borderId="0"/>
    <xf numFmtId="0" fontId="127" fillId="0" borderId="0">
      <alignment vertical="center"/>
    </xf>
    <xf numFmtId="177" fontId="60" fillId="0" borderId="0"/>
    <xf numFmtId="0" fontId="64" fillId="0" borderId="0">
      <alignment vertical="center"/>
    </xf>
    <xf numFmtId="0" fontId="284" fillId="0" borderId="0"/>
    <xf numFmtId="0" fontId="137" fillId="0" borderId="0"/>
    <xf numFmtId="0" fontId="60" fillId="0" borderId="0">
      <alignment vertical="center"/>
    </xf>
    <xf numFmtId="0" fontId="282" fillId="0" borderId="0" applyBorder="0"/>
    <xf numFmtId="0" fontId="282" fillId="0" borderId="0" applyBorder="0"/>
    <xf numFmtId="0" fontId="282" fillId="0" borderId="0" applyBorder="0"/>
    <xf numFmtId="0" fontId="282" fillId="0" borderId="0" applyBorder="0"/>
    <xf numFmtId="0" fontId="282" fillId="0" borderId="0" applyBorder="0"/>
    <xf numFmtId="0" fontId="282" fillId="0" borderId="0" applyBorder="0"/>
    <xf numFmtId="0" fontId="282" fillId="0" borderId="0" applyBorder="0"/>
    <xf numFmtId="0" fontId="282" fillId="0" borderId="0" applyBorder="0"/>
    <xf numFmtId="0" fontId="282" fillId="0" borderId="0" applyBorder="0"/>
    <xf numFmtId="0" fontId="13" fillId="0" borderId="0">
      <alignment vertical="center"/>
    </xf>
    <xf numFmtId="0" fontId="281" fillId="0" borderId="0"/>
    <xf numFmtId="0" fontId="281" fillId="0" borderId="0"/>
    <xf numFmtId="0" fontId="281" fillId="0" borderId="0"/>
    <xf numFmtId="0" fontId="281" fillId="0" borderId="0"/>
    <xf numFmtId="0" fontId="281" fillId="0" borderId="0"/>
    <xf numFmtId="0" fontId="281" fillId="0" borderId="0"/>
    <xf numFmtId="0" fontId="281" fillId="0" borderId="0"/>
    <xf numFmtId="0" fontId="281" fillId="0" borderId="0"/>
    <xf numFmtId="0" fontId="281" fillId="0" borderId="0"/>
    <xf numFmtId="0" fontId="281" fillId="0" borderId="0"/>
    <xf numFmtId="0" fontId="137" fillId="0" borderId="0">
      <alignment vertical="center"/>
    </xf>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8" fillId="0" borderId="0">
      <alignment vertical="center"/>
    </xf>
    <xf numFmtId="0" fontId="137" fillId="0" borderId="0">
      <alignment vertical="center"/>
    </xf>
    <xf numFmtId="183" fontId="138" fillId="0" borderId="0">
      <alignment vertical="center"/>
    </xf>
    <xf numFmtId="183" fontId="138" fillId="0" borderId="0"/>
    <xf numFmtId="183" fontId="64" fillId="0" borderId="0">
      <alignment vertical="center"/>
    </xf>
    <xf numFmtId="183" fontId="64" fillId="0" borderId="0">
      <alignment vertical="center"/>
    </xf>
    <xf numFmtId="0" fontId="137" fillId="0" borderId="0">
      <alignment vertical="center"/>
    </xf>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137" fillId="0" borderId="0">
      <alignment vertical="center"/>
    </xf>
    <xf numFmtId="183" fontId="64" fillId="0" borderId="0">
      <alignment vertical="center"/>
    </xf>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281" fillId="0" borderId="0"/>
    <xf numFmtId="0" fontId="281" fillId="0" borderId="0"/>
    <xf numFmtId="0" fontId="281" fillId="0" borderId="0"/>
    <xf numFmtId="0" fontId="281" fillId="0" borderId="0"/>
    <xf numFmtId="0" fontId="281" fillId="0" borderId="0"/>
    <xf numFmtId="0" fontId="281" fillId="0" borderId="0"/>
    <xf numFmtId="0" fontId="281" fillId="0" borderId="0"/>
    <xf numFmtId="0" fontId="281" fillId="0" borderId="0"/>
    <xf numFmtId="0" fontId="281" fillId="0" borderId="0"/>
    <xf numFmtId="0" fontId="281" fillId="0" borderId="0"/>
    <xf numFmtId="0" fontId="13" fillId="0" borderId="0"/>
    <xf numFmtId="0" fontId="137" fillId="0" borderId="0">
      <alignment vertical="center"/>
    </xf>
    <xf numFmtId="0" fontId="137" fillId="0" borderId="0">
      <alignment vertical="center"/>
    </xf>
    <xf numFmtId="0" fontId="137" fillId="0" borderId="0">
      <alignment vertical="center"/>
    </xf>
    <xf numFmtId="0" fontId="281" fillId="0" borderId="0"/>
    <xf numFmtId="0" fontId="281" fillId="0" borderId="0"/>
    <xf numFmtId="0" fontId="281" fillId="0" borderId="0"/>
    <xf numFmtId="0" fontId="281" fillId="0" borderId="0"/>
    <xf numFmtId="0" fontId="281" fillId="0" borderId="0"/>
    <xf numFmtId="0" fontId="281" fillId="0" borderId="0"/>
    <xf numFmtId="0" fontId="281" fillId="0" borderId="0"/>
    <xf numFmtId="0" fontId="281" fillId="0" borderId="0"/>
    <xf numFmtId="0" fontId="281" fillId="0" borderId="0"/>
    <xf numFmtId="0" fontId="281" fillId="0" borderId="0"/>
    <xf numFmtId="0" fontId="73" fillId="0" borderId="0"/>
    <xf numFmtId="0" fontId="281" fillId="0" borderId="0"/>
    <xf numFmtId="0" fontId="281" fillId="0" borderId="0"/>
    <xf numFmtId="0" fontId="281" fillId="0" borderId="0"/>
    <xf numFmtId="0" fontId="137" fillId="0" borderId="0">
      <alignment vertical="center"/>
    </xf>
    <xf numFmtId="0" fontId="137" fillId="0" borderId="0">
      <alignment vertical="center"/>
    </xf>
    <xf numFmtId="0" fontId="137" fillId="0" borderId="0">
      <alignment vertical="center"/>
    </xf>
    <xf numFmtId="0" fontId="137" fillId="0" borderId="0">
      <alignment vertical="center"/>
    </xf>
    <xf numFmtId="0" fontId="137" fillId="0" borderId="0">
      <alignment vertical="center"/>
    </xf>
    <xf numFmtId="0" fontId="137" fillId="0" borderId="0">
      <alignment vertical="center"/>
    </xf>
    <xf numFmtId="0" fontId="281" fillId="0" borderId="0"/>
    <xf numFmtId="0" fontId="73" fillId="0" borderId="0"/>
    <xf numFmtId="0" fontId="281" fillId="0" borderId="0"/>
    <xf numFmtId="0" fontId="281" fillId="0" borderId="0"/>
    <xf numFmtId="0" fontId="281" fillId="0" borderId="0"/>
    <xf numFmtId="0" fontId="281" fillId="0" borderId="0"/>
    <xf numFmtId="0" fontId="13" fillId="0" borderId="0">
      <alignment vertical="center"/>
    </xf>
    <xf numFmtId="0" fontId="13" fillId="0" borderId="0">
      <alignment vertical="center"/>
    </xf>
    <xf numFmtId="0" fontId="281" fillId="0" borderId="0"/>
    <xf numFmtId="0" fontId="281" fillId="0" borderId="0"/>
    <xf numFmtId="0" fontId="282" fillId="0" borderId="0" applyBorder="0"/>
    <xf numFmtId="0" fontId="282" fillId="0" borderId="0" applyBorder="0"/>
    <xf numFmtId="0" fontId="282" fillId="0" borderId="0" applyBorder="0"/>
    <xf numFmtId="0" fontId="282" fillId="0" borderId="0" applyBorder="0"/>
    <xf numFmtId="0" fontId="282" fillId="0" borderId="0" applyBorder="0"/>
    <xf numFmtId="0" fontId="282" fillId="0" borderId="0" applyBorder="0"/>
    <xf numFmtId="0" fontId="282" fillId="0" borderId="0" applyBorder="0"/>
    <xf numFmtId="0" fontId="282" fillId="0" borderId="0" applyBorder="0"/>
    <xf numFmtId="0" fontId="282" fillId="0" borderId="0" applyBorder="0"/>
    <xf numFmtId="0" fontId="282" fillId="0" borderId="0" applyBorder="0"/>
    <xf numFmtId="0" fontId="60" fillId="0" borderId="0">
      <alignment vertical="center"/>
    </xf>
    <xf numFmtId="0" fontId="76" fillId="0" borderId="0">
      <alignment vertical="center"/>
    </xf>
    <xf numFmtId="0" fontId="76" fillId="0" borderId="0">
      <alignment vertical="center"/>
    </xf>
    <xf numFmtId="183" fontId="64" fillId="0" borderId="0">
      <alignment vertical="center"/>
    </xf>
    <xf numFmtId="183" fontId="64" fillId="0" borderId="0">
      <alignment vertical="center"/>
    </xf>
    <xf numFmtId="0" fontId="137" fillId="0" borderId="0">
      <alignment vertical="center"/>
    </xf>
    <xf numFmtId="183" fontId="64" fillId="0" borderId="0">
      <alignment vertical="center"/>
    </xf>
    <xf numFmtId="0" fontId="137" fillId="0" borderId="0">
      <alignment vertical="center"/>
    </xf>
    <xf numFmtId="0" fontId="282" fillId="0" borderId="0" applyBorder="0"/>
    <xf numFmtId="0" fontId="282" fillId="0" borderId="0" applyBorder="0"/>
    <xf numFmtId="0" fontId="282" fillId="0" borderId="0" applyBorder="0"/>
    <xf numFmtId="0" fontId="282" fillId="0" borderId="0" applyBorder="0"/>
    <xf numFmtId="0" fontId="282" fillId="0" borderId="0" applyBorder="0"/>
    <xf numFmtId="0" fontId="282" fillId="0" borderId="0" applyBorder="0"/>
    <xf numFmtId="0" fontId="282" fillId="0" borderId="0" applyBorder="0"/>
    <xf numFmtId="0" fontId="282" fillId="0" borderId="0" applyBorder="0"/>
    <xf numFmtId="0" fontId="282" fillId="0" borderId="0" applyBorder="0"/>
    <xf numFmtId="0" fontId="282" fillId="0" borderId="0" applyBorder="0"/>
    <xf numFmtId="0" fontId="281" fillId="0" borderId="0"/>
    <xf numFmtId="0" fontId="285" fillId="0" borderId="0">
      <alignment vertical="center"/>
    </xf>
    <xf numFmtId="0" fontId="282" fillId="0" borderId="0" applyBorder="0"/>
    <xf numFmtId="0" fontId="282" fillId="0" borderId="0" applyBorder="0"/>
    <xf numFmtId="0" fontId="282" fillId="0" borderId="0" applyBorder="0"/>
    <xf numFmtId="0" fontId="282" fillId="0" borderId="0" applyBorder="0"/>
    <xf numFmtId="0" fontId="60" fillId="0" borderId="0"/>
    <xf numFmtId="0" fontId="60" fillId="0" borderId="0"/>
    <xf numFmtId="0" fontId="60" fillId="0" borderId="0"/>
    <xf numFmtId="0" fontId="60" fillId="0" borderId="0"/>
    <xf numFmtId="0" fontId="60" fillId="0" borderId="0"/>
    <xf numFmtId="0" fontId="60" fillId="0" borderId="0"/>
    <xf numFmtId="0" fontId="64" fillId="0" borderId="0">
      <alignment vertical="center"/>
    </xf>
    <xf numFmtId="0" fontId="285" fillId="0" borderId="0">
      <alignment vertical="center"/>
    </xf>
    <xf numFmtId="0" fontId="64" fillId="0" borderId="0">
      <alignment vertical="center"/>
    </xf>
    <xf numFmtId="0" fontId="75" fillId="0" borderId="0"/>
    <xf numFmtId="0" fontId="282" fillId="0" borderId="0" applyBorder="0"/>
    <xf numFmtId="0" fontId="282" fillId="0" borderId="0" applyBorder="0"/>
    <xf numFmtId="0" fontId="282" fillId="0" borderId="0" applyBorder="0"/>
    <xf numFmtId="0" fontId="282" fillId="0" borderId="0" applyBorder="0"/>
    <xf numFmtId="0" fontId="282" fillId="0" borderId="0" applyBorder="0"/>
    <xf numFmtId="0" fontId="285" fillId="0" borderId="0"/>
    <xf numFmtId="0" fontId="76" fillId="0" borderId="0">
      <alignment vertical="center"/>
    </xf>
    <xf numFmtId="0" fontId="285" fillId="0" borderId="0">
      <alignment vertical="center"/>
    </xf>
    <xf numFmtId="0" fontId="74" fillId="0" borderId="0">
      <alignment vertical="center"/>
    </xf>
    <xf numFmtId="0" fontId="281" fillId="0" borderId="0"/>
    <xf numFmtId="0" fontId="281" fillId="0" borderId="0"/>
    <xf numFmtId="0" fontId="60" fillId="0" borderId="0">
      <alignment vertical="center"/>
    </xf>
    <xf numFmtId="0" fontId="73" fillId="0" borderId="0"/>
    <xf numFmtId="0" fontId="137" fillId="0" borderId="0">
      <alignment vertical="center"/>
    </xf>
    <xf numFmtId="0" fontId="137" fillId="0" borderId="0">
      <alignment vertical="center"/>
    </xf>
    <xf numFmtId="0" fontId="283" fillId="0" borderId="0">
      <alignment vertical="center"/>
    </xf>
    <xf numFmtId="0" fontId="60" fillId="0" borderId="0"/>
    <xf numFmtId="0" fontId="127" fillId="0" borderId="0">
      <alignment vertical="center"/>
    </xf>
    <xf numFmtId="0" fontId="8" fillId="0" borderId="0">
      <alignment vertical="center"/>
    </xf>
    <xf numFmtId="182" fontId="221" fillId="0" borderId="0"/>
    <xf numFmtId="182" fontId="221" fillId="0" borderId="0"/>
    <xf numFmtId="0" fontId="76" fillId="0" borderId="0">
      <alignment vertical="center"/>
    </xf>
    <xf numFmtId="0" fontId="8" fillId="0" borderId="0">
      <alignment vertical="center"/>
    </xf>
    <xf numFmtId="0" fontId="13" fillId="0" borderId="0">
      <alignment vertical="center"/>
    </xf>
    <xf numFmtId="0" fontId="285" fillId="0" borderId="0"/>
    <xf numFmtId="0" fontId="285" fillId="0" borderId="0"/>
    <xf numFmtId="0" fontId="285" fillId="0" borderId="0"/>
    <xf numFmtId="0" fontId="285" fillId="0" borderId="0"/>
    <xf numFmtId="0" fontId="285" fillId="0" borderId="0"/>
    <xf numFmtId="0" fontId="285" fillId="0" borderId="0"/>
    <xf numFmtId="0" fontId="285" fillId="0" borderId="0"/>
    <xf numFmtId="0" fontId="285" fillId="0" borderId="0"/>
    <xf numFmtId="0" fontId="285" fillId="0" borderId="0"/>
    <xf numFmtId="0" fontId="285" fillId="0" borderId="0"/>
    <xf numFmtId="0" fontId="285" fillId="0" borderId="0" applyBorder="0"/>
    <xf numFmtId="0" fontId="285" fillId="0" borderId="0" applyBorder="0"/>
    <xf numFmtId="0" fontId="285" fillId="0" borderId="0" applyBorder="0"/>
    <xf numFmtId="0" fontId="285" fillId="0" borderId="0" applyBorder="0"/>
    <xf numFmtId="0" fontId="285" fillId="0" borderId="0" applyBorder="0"/>
    <xf numFmtId="0" fontId="285" fillId="0" borderId="0" applyBorder="0"/>
    <xf numFmtId="0" fontId="285" fillId="0" borderId="0" applyBorder="0"/>
    <xf numFmtId="0" fontId="285" fillId="0" borderId="0" applyBorder="0"/>
    <xf numFmtId="0" fontId="285" fillId="0" borderId="0" applyBorder="0"/>
    <xf numFmtId="0" fontId="285" fillId="0" borderId="0" applyBorder="0"/>
    <xf numFmtId="0" fontId="285" fillId="0" borderId="0" applyBorder="0"/>
    <xf numFmtId="0" fontId="76" fillId="0" borderId="0">
      <alignment vertical="center"/>
    </xf>
    <xf numFmtId="0" fontId="76" fillId="0" borderId="0">
      <alignment vertical="center"/>
    </xf>
    <xf numFmtId="0" fontId="285" fillId="0" borderId="0" applyBorder="0"/>
    <xf numFmtId="0" fontId="285" fillId="0" borderId="0" applyBorder="0"/>
    <xf numFmtId="0" fontId="285" fillId="0" borderId="0" applyBorder="0"/>
    <xf numFmtId="0" fontId="285" fillId="0" borderId="0" applyBorder="0"/>
    <xf numFmtId="0" fontId="285" fillId="0" borderId="0" applyBorder="0"/>
    <xf numFmtId="0" fontId="285" fillId="0" borderId="0" applyBorder="0"/>
    <xf numFmtId="0" fontId="285" fillId="0" borderId="0" applyBorder="0"/>
    <xf numFmtId="0" fontId="285" fillId="0" borderId="0" applyBorder="0"/>
    <xf numFmtId="0" fontId="285" fillId="0" borderId="0" applyBorder="0"/>
    <xf numFmtId="0" fontId="285" fillId="0" borderId="0" applyBorder="0"/>
    <xf numFmtId="0" fontId="285" fillId="0" borderId="0" applyBorder="0"/>
    <xf numFmtId="0" fontId="285" fillId="0" borderId="0" applyBorder="0"/>
    <xf numFmtId="0" fontId="285" fillId="0" borderId="0" applyBorder="0"/>
    <xf numFmtId="0" fontId="285" fillId="0" borderId="0" applyBorder="0"/>
    <xf numFmtId="0" fontId="285" fillId="0" borderId="0" applyBorder="0"/>
    <xf numFmtId="0" fontId="285" fillId="0" borderId="0" applyBorder="0"/>
    <xf numFmtId="0" fontId="285" fillId="0" borderId="0" applyBorder="0"/>
    <xf numFmtId="0" fontId="285" fillId="0" borderId="0" applyBorder="0"/>
    <xf numFmtId="0" fontId="285" fillId="0" borderId="0" applyBorder="0"/>
    <xf numFmtId="0" fontId="285" fillId="0" borderId="0" applyBorder="0"/>
    <xf numFmtId="0" fontId="285" fillId="0" borderId="0" applyBorder="0"/>
    <xf numFmtId="0" fontId="285" fillId="0" borderId="0" applyBorder="0"/>
    <xf numFmtId="0" fontId="285" fillId="0" borderId="0" applyBorder="0"/>
    <xf numFmtId="0" fontId="285" fillId="0" borderId="0" applyBorder="0"/>
    <xf numFmtId="0" fontId="285" fillId="0" borderId="0" applyBorder="0"/>
    <xf numFmtId="0" fontId="285" fillId="0" borderId="0" applyBorder="0"/>
    <xf numFmtId="0" fontId="285" fillId="0" borderId="0" applyBorder="0"/>
    <xf numFmtId="0" fontId="285" fillId="0" borderId="0" applyBorder="0"/>
    <xf numFmtId="0" fontId="285" fillId="0" borderId="0" applyBorder="0"/>
    <xf numFmtId="0" fontId="285" fillId="0" borderId="0" applyBorder="0"/>
    <xf numFmtId="0" fontId="285" fillId="0" borderId="0" applyBorder="0"/>
    <xf numFmtId="0" fontId="285" fillId="0" borderId="0" applyBorder="0"/>
    <xf numFmtId="0" fontId="285" fillId="0" borderId="0" applyBorder="0"/>
    <xf numFmtId="0" fontId="285" fillId="0" borderId="0" applyBorder="0"/>
    <xf numFmtId="0" fontId="285" fillId="0" borderId="0" applyBorder="0"/>
    <xf numFmtId="0" fontId="285" fillId="0" borderId="0" applyBorder="0"/>
    <xf numFmtId="0" fontId="285" fillId="0" borderId="0" applyBorder="0"/>
    <xf numFmtId="0" fontId="285" fillId="0" borderId="0" applyBorder="0"/>
    <xf numFmtId="0" fontId="285" fillId="0" borderId="0" applyBorder="0"/>
    <xf numFmtId="0" fontId="285" fillId="0" borderId="0" applyBorder="0"/>
    <xf numFmtId="0" fontId="285" fillId="0" borderId="0" applyBorder="0"/>
    <xf numFmtId="0" fontId="285" fillId="0" borderId="0"/>
    <xf numFmtId="0" fontId="285" fillId="0" borderId="0"/>
    <xf numFmtId="0" fontId="285" fillId="0" borderId="0"/>
    <xf numFmtId="0" fontId="285" fillId="0" borderId="0"/>
    <xf numFmtId="0" fontId="285" fillId="0" borderId="0"/>
    <xf numFmtId="0" fontId="285" fillId="0" borderId="0"/>
    <xf numFmtId="0" fontId="285" fillId="0" borderId="0"/>
    <xf numFmtId="0" fontId="285" fillId="0" borderId="0"/>
    <xf numFmtId="0" fontId="285" fillId="0" borderId="0"/>
    <xf numFmtId="0" fontId="285" fillId="0" borderId="0"/>
    <xf numFmtId="0" fontId="282" fillId="0" borderId="0" applyBorder="0"/>
    <xf numFmtId="0" fontId="285" fillId="0" borderId="0"/>
    <xf numFmtId="0" fontId="76" fillId="0" borderId="0">
      <alignment vertical="center"/>
    </xf>
    <xf numFmtId="0" fontId="285" fillId="0" borderId="0"/>
    <xf numFmtId="0" fontId="285" fillId="0" borderId="0"/>
    <xf numFmtId="0" fontId="285" fillId="0" borderId="0"/>
    <xf numFmtId="0" fontId="285" fillId="0" borderId="0"/>
    <xf numFmtId="0" fontId="285" fillId="0" borderId="0"/>
    <xf numFmtId="0" fontId="286" fillId="0" borderId="0">
      <alignment vertical="center"/>
    </xf>
    <xf numFmtId="0" fontId="282" fillId="0" borderId="0" applyBorder="0"/>
    <xf numFmtId="0" fontId="281" fillId="0" borderId="0" applyBorder="0"/>
    <xf numFmtId="0" fontId="281" fillId="0" borderId="0" applyBorder="0"/>
    <xf numFmtId="0" fontId="281" fillId="0" borderId="0" applyBorder="0"/>
    <xf numFmtId="0" fontId="285" fillId="0" borderId="0" applyBorder="0"/>
    <xf numFmtId="0" fontId="285" fillId="0" borderId="0"/>
    <xf numFmtId="0" fontId="285" fillId="0" borderId="0"/>
    <xf numFmtId="0" fontId="285" fillId="0" borderId="0"/>
    <xf numFmtId="0" fontId="285" fillId="0" borderId="0"/>
    <xf numFmtId="0" fontId="285" fillId="0" borderId="0"/>
    <xf numFmtId="0" fontId="285" fillId="0" borderId="0"/>
    <xf numFmtId="0" fontId="285" fillId="0" borderId="0"/>
    <xf numFmtId="0" fontId="285" fillId="0" borderId="0"/>
    <xf numFmtId="0" fontId="285" fillId="0" borderId="0"/>
    <xf numFmtId="0" fontId="285" fillId="0" borderId="0"/>
    <xf numFmtId="0" fontId="76" fillId="0" borderId="0">
      <alignment vertical="center"/>
    </xf>
    <xf numFmtId="0" fontId="76" fillId="0" borderId="0">
      <alignment vertical="center"/>
    </xf>
    <xf numFmtId="0" fontId="76" fillId="0" borderId="0">
      <alignment vertical="center"/>
    </xf>
    <xf numFmtId="0" fontId="76" fillId="0" borderId="0">
      <alignment vertical="center"/>
    </xf>
    <xf numFmtId="0" fontId="285" fillId="0" borderId="0"/>
    <xf numFmtId="0" fontId="285" fillId="0" borderId="0"/>
    <xf numFmtId="0" fontId="285" fillId="0" borderId="0"/>
    <xf numFmtId="0" fontId="285" fillId="0" borderId="0"/>
    <xf numFmtId="0" fontId="285" fillId="0" borderId="0"/>
    <xf numFmtId="0" fontId="285" fillId="0" borderId="0"/>
    <xf numFmtId="0" fontId="285" fillId="0" borderId="0"/>
    <xf numFmtId="0" fontId="285" fillId="0" borderId="0"/>
    <xf numFmtId="0" fontId="285" fillId="0" borderId="0"/>
    <xf numFmtId="0" fontId="285" fillId="0" borderId="0"/>
    <xf numFmtId="0" fontId="285" fillId="0" borderId="0"/>
    <xf numFmtId="0" fontId="287" fillId="0" borderId="0">
      <alignment vertical="center"/>
    </xf>
    <xf numFmtId="0" fontId="76" fillId="0" borderId="0">
      <alignment vertical="center"/>
    </xf>
    <xf numFmtId="0" fontId="285" fillId="0" borderId="0"/>
    <xf numFmtId="0" fontId="285" fillId="0" borderId="0"/>
    <xf numFmtId="0" fontId="285" fillId="0" borderId="0"/>
    <xf numFmtId="0" fontId="285" fillId="0" borderId="0"/>
    <xf numFmtId="0" fontId="285" fillId="0" borderId="0"/>
    <xf numFmtId="183" fontId="138" fillId="0" borderId="0">
      <alignment vertical="center"/>
    </xf>
    <xf numFmtId="0" fontId="9" fillId="0" borderId="0" applyBorder="0">
      <alignment vertical="center"/>
    </xf>
    <xf numFmtId="0" fontId="127" fillId="0" borderId="0">
      <alignment vertical="center"/>
    </xf>
    <xf numFmtId="0" fontId="127" fillId="0" borderId="0">
      <alignment vertical="center"/>
    </xf>
    <xf numFmtId="0" fontId="285" fillId="0" borderId="0"/>
    <xf numFmtId="0" fontId="13" fillId="0" borderId="0"/>
    <xf numFmtId="182" fontId="221" fillId="0" borderId="0"/>
    <xf numFmtId="182" fontId="221" fillId="0" borderId="0"/>
    <xf numFmtId="182" fontId="221" fillId="0" borderId="0"/>
    <xf numFmtId="182" fontId="221" fillId="0" borderId="0"/>
    <xf numFmtId="182" fontId="221" fillId="0" borderId="0"/>
    <xf numFmtId="182" fontId="221" fillId="0" borderId="0"/>
    <xf numFmtId="182" fontId="221" fillId="0" borderId="0"/>
    <xf numFmtId="182" fontId="221" fillId="0" borderId="0"/>
    <xf numFmtId="182" fontId="221" fillId="0" borderId="0"/>
    <xf numFmtId="182" fontId="221" fillId="0" borderId="0"/>
    <xf numFmtId="0" fontId="73"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288" fillId="0" borderId="0">
      <alignment vertical="center"/>
    </xf>
    <xf numFmtId="0" fontId="288" fillId="0" borderId="0">
      <alignment vertical="center"/>
    </xf>
    <xf numFmtId="0" fontId="288" fillId="0" borderId="0">
      <alignment vertical="center"/>
    </xf>
    <xf numFmtId="0" fontId="288" fillId="0" borderId="0">
      <alignment vertical="center"/>
    </xf>
    <xf numFmtId="0" fontId="288" fillId="0" borderId="0">
      <alignment vertical="center"/>
    </xf>
    <xf numFmtId="0" fontId="73" fillId="0" borderId="0"/>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281" fillId="0" borderId="0" applyBorder="0"/>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288" fillId="0" borderId="0">
      <alignment vertical="center"/>
    </xf>
    <xf numFmtId="0" fontId="288" fillId="0" borderId="0">
      <alignment vertical="center"/>
    </xf>
    <xf numFmtId="0" fontId="288" fillId="0" borderId="0">
      <alignment vertical="center"/>
    </xf>
    <xf numFmtId="0" fontId="288" fillId="0" borderId="0">
      <alignment vertical="center"/>
    </xf>
    <xf numFmtId="0" fontId="288" fillId="0" borderId="0">
      <alignment vertical="center"/>
    </xf>
    <xf numFmtId="0" fontId="288" fillId="0" borderId="0">
      <alignment vertical="center"/>
    </xf>
    <xf numFmtId="0" fontId="288" fillId="0" borderId="0">
      <alignment vertical="center"/>
    </xf>
    <xf numFmtId="0" fontId="288" fillId="0" borderId="0">
      <alignment vertical="center"/>
    </xf>
    <xf numFmtId="0" fontId="288" fillId="0" borderId="0">
      <alignment vertical="center"/>
    </xf>
    <xf numFmtId="0" fontId="288" fillId="0" borderId="0">
      <alignment vertical="center"/>
    </xf>
    <xf numFmtId="0" fontId="28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127" fillId="0" borderId="0">
      <alignment vertical="center"/>
    </xf>
    <xf numFmtId="0" fontId="8" fillId="0" borderId="0">
      <alignment vertical="center"/>
    </xf>
    <xf numFmtId="0" fontId="127"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28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289"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288" fillId="0" borderId="0">
      <alignment vertical="center"/>
    </xf>
    <xf numFmtId="0" fontId="288" fillId="0" borderId="0">
      <alignment vertical="center"/>
    </xf>
    <xf numFmtId="0" fontId="288" fillId="0" borderId="0">
      <alignment vertical="center"/>
    </xf>
    <xf numFmtId="0" fontId="288" fillId="0" borderId="0">
      <alignment vertical="center"/>
    </xf>
    <xf numFmtId="0" fontId="288" fillId="0" borderId="0">
      <alignment vertical="center"/>
    </xf>
    <xf numFmtId="0" fontId="288" fillId="0" borderId="0">
      <alignment vertical="center"/>
    </xf>
    <xf numFmtId="0" fontId="288" fillId="0" borderId="0">
      <alignment vertical="center"/>
    </xf>
    <xf numFmtId="0" fontId="288" fillId="0" borderId="0">
      <alignment vertical="center"/>
    </xf>
    <xf numFmtId="0" fontId="288" fillId="0" borderId="0">
      <alignment vertical="center"/>
    </xf>
    <xf numFmtId="0" fontId="288" fillId="0" borderId="0">
      <alignment vertical="center"/>
    </xf>
    <xf numFmtId="0" fontId="290" fillId="0" borderId="0">
      <alignment vertical="center"/>
    </xf>
    <xf numFmtId="0" fontId="8" fillId="0" borderId="0">
      <alignment vertical="center"/>
    </xf>
    <xf numFmtId="0" fontId="285"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288" fillId="0" borderId="0">
      <alignment vertical="center"/>
    </xf>
    <xf numFmtId="0" fontId="288" fillId="0" borderId="0">
      <alignment vertical="center"/>
    </xf>
    <xf numFmtId="0" fontId="288" fillId="0" borderId="0">
      <alignment vertical="center"/>
    </xf>
    <xf numFmtId="0" fontId="289" fillId="0" borderId="0">
      <alignment vertical="center"/>
    </xf>
    <xf numFmtId="0" fontId="289" fillId="0" borderId="0">
      <alignment vertical="center"/>
    </xf>
    <xf numFmtId="0" fontId="289" fillId="0" borderId="0">
      <alignment vertical="center"/>
    </xf>
    <xf numFmtId="0" fontId="289" fillId="0" borderId="0">
      <alignment vertical="center"/>
    </xf>
    <xf numFmtId="0" fontId="289" fillId="0" borderId="0">
      <alignment vertical="center"/>
    </xf>
    <xf numFmtId="0" fontId="289" fillId="0" borderId="0">
      <alignment vertical="center"/>
    </xf>
    <xf numFmtId="0" fontId="288" fillId="0" borderId="0">
      <alignment vertical="center"/>
    </xf>
    <xf numFmtId="0" fontId="285"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288" fillId="0" borderId="0">
      <alignment vertical="center"/>
    </xf>
    <xf numFmtId="0" fontId="288" fillId="0" borderId="0">
      <alignment vertical="center"/>
    </xf>
    <xf numFmtId="0" fontId="288" fillId="0" borderId="0">
      <alignment vertical="center"/>
    </xf>
    <xf numFmtId="0" fontId="288" fillId="0" borderId="0">
      <alignment vertical="center"/>
    </xf>
    <xf numFmtId="0" fontId="28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76"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291" fillId="0" borderId="0">
      <alignment vertical="center"/>
    </xf>
    <xf numFmtId="182" fontId="221" fillId="0" borderId="0"/>
    <xf numFmtId="182" fontId="221" fillId="0" borderId="0"/>
    <xf numFmtId="182" fontId="221" fillId="0" borderId="0"/>
    <xf numFmtId="182" fontId="221" fillId="0" borderId="0"/>
    <xf numFmtId="182" fontId="221" fillId="0" borderId="0"/>
    <xf numFmtId="182" fontId="221" fillId="0" borderId="0"/>
    <xf numFmtId="182" fontId="221" fillId="0" borderId="0"/>
    <xf numFmtId="182" fontId="221" fillId="0" borderId="0"/>
    <xf numFmtId="182" fontId="221" fillId="0" borderId="0"/>
    <xf numFmtId="182" fontId="221" fillId="0" borderId="0"/>
    <xf numFmtId="0" fontId="292" fillId="0" borderId="0">
      <alignment vertical="center"/>
    </xf>
    <xf numFmtId="0" fontId="13" fillId="0" borderId="0"/>
    <xf numFmtId="0" fontId="76" fillId="0" borderId="0">
      <alignment vertical="center"/>
    </xf>
    <xf numFmtId="0" fontId="76" fillId="0" borderId="0">
      <alignment vertical="center"/>
    </xf>
    <xf numFmtId="0" fontId="8" fillId="0" borderId="0">
      <alignment vertical="center"/>
    </xf>
    <xf numFmtId="0" fontId="13" fillId="0" borderId="0"/>
    <xf numFmtId="0" fontId="289" fillId="0" borderId="0">
      <alignment vertical="center"/>
    </xf>
    <xf numFmtId="0" fontId="222" fillId="0" borderId="0">
      <alignment vertical="center"/>
    </xf>
    <xf numFmtId="0" fontId="76"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289" fillId="0" borderId="0">
      <alignment vertical="center"/>
    </xf>
    <xf numFmtId="0" fontId="8" fillId="0" borderId="0">
      <alignment vertical="center"/>
    </xf>
    <xf numFmtId="0" fontId="8" fillId="0" borderId="0">
      <alignment vertical="center"/>
    </xf>
    <xf numFmtId="0" fontId="137" fillId="0" borderId="0">
      <alignment vertical="center"/>
    </xf>
    <xf numFmtId="0" fontId="8" fillId="0" borderId="0">
      <alignment vertical="center"/>
    </xf>
    <xf numFmtId="182" fontId="221" fillId="0" borderId="0"/>
    <xf numFmtId="183" fontId="64" fillId="0" borderId="0"/>
    <xf numFmtId="0" fontId="293" fillId="0" borderId="0">
      <alignment vertical="center"/>
    </xf>
    <xf numFmtId="0" fontId="13" fillId="0" borderId="0"/>
    <xf numFmtId="0" fontId="8" fillId="0" borderId="0">
      <alignment vertical="center"/>
    </xf>
    <xf numFmtId="0" fontId="64" fillId="0" borderId="0">
      <alignment vertical="center"/>
    </xf>
    <xf numFmtId="0" fontId="64" fillId="0" borderId="0">
      <alignment vertical="center"/>
    </xf>
    <xf numFmtId="0" fontId="8" fillId="0" borderId="0">
      <alignment vertical="center"/>
    </xf>
    <xf numFmtId="0" fontId="137" fillId="0" borderId="0">
      <alignment vertical="center"/>
    </xf>
    <xf numFmtId="0" fontId="8" fillId="0" borderId="0">
      <alignment vertical="center"/>
    </xf>
    <xf numFmtId="0" fontId="137" fillId="0" borderId="0">
      <alignment vertical="center"/>
    </xf>
    <xf numFmtId="0" fontId="8" fillId="0" borderId="0">
      <alignment vertical="center"/>
    </xf>
    <xf numFmtId="0" fontId="286" fillId="0" borderId="0">
      <alignment vertical="center"/>
    </xf>
    <xf numFmtId="0" fontId="13" fillId="0" borderId="0">
      <alignment vertical="center"/>
    </xf>
    <xf numFmtId="0" fontId="13" fillId="0" borderId="0">
      <alignment vertical="center"/>
    </xf>
    <xf numFmtId="0" fontId="293" fillId="0" borderId="0">
      <alignment vertical="center"/>
    </xf>
    <xf numFmtId="0" fontId="8" fillId="0" borderId="0">
      <alignment vertical="center"/>
    </xf>
    <xf numFmtId="0" fontId="76" fillId="0" borderId="0">
      <alignment vertical="center"/>
    </xf>
    <xf numFmtId="0" fontId="9" fillId="0" borderId="0">
      <alignment vertical="center"/>
    </xf>
    <xf numFmtId="0" fontId="76" fillId="0" borderId="0">
      <alignment vertical="center"/>
    </xf>
    <xf numFmtId="0" fontId="280" fillId="0" borderId="0">
      <alignment vertical="center"/>
    </xf>
    <xf numFmtId="0" fontId="280" fillId="0" borderId="0">
      <alignment vertical="center"/>
    </xf>
    <xf numFmtId="0" fontId="280" fillId="0" borderId="0">
      <alignment vertical="center"/>
    </xf>
    <xf numFmtId="0" fontId="8" fillId="0" borderId="0">
      <alignment vertical="center"/>
    </xf>
    <xf numFmtId="0" fontId="8" fillId="0" borderId="0">
      <alignment vertical="center"/>
    </xf>
    <xf numFmtId="0" fontId="137" fillId="0" borderId="0">
      <alignment vertical="center"/>
    </xf>
    <xf numFmtId="0" fontId="8" fillId="0" borderId="0">
      <alignment vertical="center"/>
    </xf>
    <xf numFmtId="0" fontId="8" fillId="0" borderId="0">
      <alignment vertical="center"/>
    </xf>
    <xf numFmtId="0" fontId="137" fillId="0" borderId="0">
      <alignment vertical="center"/>
    </xf>
    <xf numFmtId="0" fontId="280" fillId="0" borderId="0">
      <alignment vertical="center"/>
    </xf>
    <xf numFmtId="0" fontId="280" fillId="0" borderId="0">
      <alignment vertical="center"/>
    </xf>
    <xf numFmtId="0" fontId="8" fillId="0" borderId="0">
      <alignment vertical="center"/>
    </xf>
    <xf numFmtId="0" fontId="8" fillId="0" borderId="0">
      <alignment vertical="center"/>
    </xf>
    <xf numFmtId="0" fontId="137" fillId="0" borderId="0">
      <alignment vertical="center"/>
    </xf>
    <xf numFmtId="0" fontId="8" fillId="0" borderId="0">
      <alignment vertical="center"/>
    </xf>
    <xf numFmtId="0" fontId="8" fillId="0" borderId="0">
      <alignment vertical="center"/>
    </xf>
    <xf numFmtId="0" fontId="137" fillId="0" borderId="0">
      <alignment vertical="center"/>
    </xf>
    <xf numFmtId="0" fontId="280" fillId="0" borderId="0">
      <alignment vertical="center"/>
    </xf>
    <xf numFmtId="0" fontId="8" fillId="0" borderId="0">
      <alignment vertical="center"/>
    </xf>
    <xf numFmtId="0" fontId="8" fillId="0" borderId="0">
      <alignment vertical="center"/>
    </xf>
    <xf numFmtId="0" fontId="137" fillId="0" borderId="0">
      <alignment vertical="center"/>
    </xf>
    <xf numFmtId="0" fontId="8" fillId="0" borderId="0">
      <alignment vertical="center"/>
    </xf>
    <xf numFmtId="0" fontId="8" fillId="0" borderId="0">
      <alignment vertical="center"/>
    </xf>
    <xf numFmtId="0" fontId="280" fillId="0" borderId="0">
      <alignment vertical="center"/>
    </xf>
    <xf numFmtId="0" fontId="76" fillId="0" borderId="0">
      <alignment vertical="center"/>
    </xf>
    <xf numFmtId="0" fontId="76" fillId="0" borderId="0">
      <alignment vertical="center"/>
    </xf>
    <xf numFmtId="0" fontId="76" fillId="0" borderId="0">
      <alignment vertical="center"/>
    </xf>
    <xf numFmtId="0" fontId="80" fillId="0" borderId="0"/>
    <xf numFmtId="0" fontId="137" fillId="0" borderId="0">
      <alignment vertical="center"/>
    </xf>
    <xf numFmtId="0" fontId="137" fillId="0" borderId="0">
      <alignment vertical="center"/>
    </xf>
    <xf numFmtId="0" fontId="80" fillId="0" borderId="0"/>
    <xf numFmtId="0" fontId="281" fillId="0" borderId="0" applyBorder="0"/>
    <xf numFmtId="0" fontId="137" fillId="0" borderId="0">
      <alignment vertical="center"/>
    </xf>
    <xf numFmtId="0" fontId="60" fillId="0" borderId="0"/>
    <xf numFmtId="0" fontId="137" fillId="0" borderId="0">
      <alignment vertical="center"/>
    </xf>
    <xf numFmtId="0" fontId="281" fillId="0" borderId="0" applyBorder="0"/>
    <xf numFmtId="0" fontId="281" fillId="0" borderId="0" applyBorder="0"/>
    <xf numFmtId="0" fontId="281" fillId="0" borderId="0" applyBorder="0"/>
    <xf numFmtId="0" fontId="281" fillId="0" borderId="0" applyBorder="0"/>
    <xf numFmtId="0" fontId="76" fillId="0" borderId="0">
      <alignment vertical="center"/>
    </xf>
    <xf numFmtId="0" fontId="137" fillId="0" borderId="0">
      <alignment vertical="center"/>
    </xf>
    <xf numFmtId="0" fontId="290" fillId="0" borderId="0">
      <alignment vertical="center"/>
    </xf>
    <xf numFmtId="0" fontId="290" fillId="0" borderId="0">
      <alignment vertical="center"/>
    </xf>
    <xf numFmtId="0" fontId="294" fillId="0" borderId="0">
      <alignment vertical="center"/>
    </xf>
    <xf numFmtId="0" fontId="281" fillId="0" borderId="0">
      <alignment vertical="center"/>
    </xf>
    <xf numFmtId="0" fontId="294" fillId="0" borderId="0">
      <alignment vertical="center"/>
    </xf>
    <xf numFmtId="0" fontId="280" fillId="0" borderId="0">
      <alignment vertical="center"/>
    </xf>
    <xf numFmtId="0" fontId="60" fillId="0" borderId="0"/>
    <xf numFmtId="0" fontId="60" fillId="0" borderId="0"/>
    <xf numFmtId="0" fontId="8" fillId="0" borderId="0">
      <alignment vertical="center"/>
    </xf>
    <xf numFmtId="0" fontId="8" fillId="0" borderId="0">
      <alignment vertical="center"/>
    </xf>
    <xf numFmtId="0" fontId="290" fillId="0" borderId="0">
      <alignment vertical="center"/>
    </xf>
    <xf numFmtId="0" fontId="281" fillId="0" borderId="0" applyBorder="0"/>
    <xf numFmtId="0" fontId="294" fillId="0" borderId="0">
      <alignment vertical="center"/>
    </xf>
    <xf numFmtId="0" fontId="137" fillId="0" borderId="0">
      <alignment vertical="center"/>
    </xf>
    <xf numFmtId="0" fontId="137" fillId="0" borderId="0">
      <alignment vertical="center"/>
    </xf>
    <xf numFmtId="0" fontId="282" fillId="0" borderId="0" applyBorder="0"/>
    <xf numFmtId="0" fontId="137" fillId="0" borderId="0">
      <alignment vertical="center"/>
    </xf>
    <xf numFmtId="0" fontId="137" fillId="0" borderId="0">
      <alignment vertical="center"/>
    </xf>
    <xf numFmtId="0" fontId="137" fillId="0" borderId="0">
      <alignment vertical="center"/>
    </xf>
    <xf numFmtId="0" fontId="281" fillId="0" borderId="0" applyBorder="0"/>
    <xf numFmtId="0" fontId="281" fillId="0" borderId="0" applyBorder="0"/>
    <xf numFmtId="0" fontId="282" fillId="0" borderId="0" applyBorder="0"/>
    <xf numFmtId="0" fontId="282" fillId="0" borderId="0" applyBorder="0"/>
    <xf numFmtId="0" fontId="282" fillId="0" borderId="0" applyBorder="0"/>
    <xf numFmtId="0" fontId="137" fillId="0" borderId="0">
      <alignment vertical="center"/>
    </xf>
    <xf numFmtId="0" fontId="295" fillId="65" borderId="71" applyNumberFormat="0" applyAlignment="0" applyProtection="0">
      <alignment vertical="center"/>
    </xf>
    <xf numFmtId="0" fontId="296" fillId="65" borderId="71" applyNumberFormat="0" applyAlignment="0" applyProtection="0">
      <alignment vertical="center"/>
    </xf>
    <xf numFmtId="0" fontId="295" fillId="64" borderId="71" applyNumberFormat="0" applyAlignment="0" applyProtection="0">
      <alignment vertical="center"/>
    </xf>
    <xf numFmtId="196" fontId="73" fillId="0" borderId="0" applyFont="0" applyFill="0" applyBorder="0" applyAlignment="0" applyProtection="0"/>
    <xf numFmtId="43" fontId="285" fillId="0" borderId="0" applyFont="0" applyFill="0" applyBorder="0" applyAlignment="0" applyProtection="0">
      <alignment vertical="center"/>
    </xf>
    <xf numFmtId="196" fontId="73" fillId="0" borderId="0" applyFont="0" applyFill="0" applyBorder="0" applyAlignment="0" applyProtection="0"/>
    <xf numFmtId="43" fontId="282" fillId="0" borderId="0" applyFont="0" applyFill="0" applyBorder="0" applyAlignment="0" applyProtection="0">
      <alignment vertical="center"/>
    </xf>
    <xf numFmtId="43" fontId="285" fillId="0" borderId="0" applyFont="0" applyFill="0" applyBorder="0" applyAlignment="0" applyProtection="0">
      <alignment vertical="center"/>
    </xf>
    <xf numFmtId="43" fontId="282" fillId="0" borderId="0" applyFont="0" applyFill="0" applyBorder="0" applyAlignment="0" applyProtection="0">
      <alignment vertical="center"/>
    </xf>
    <xf numFmtId="43" fontId="8" fillId="0" borderId="0" applyFont="0" applyFill="0" applyBorder="0" applyAlignment="0" applyProtection="0">
      <alignment vertical="center"/>
    </xf>
    <xf numFmtId="43" fontId="282" fillId="0" borderId="0" applyFont="0" applyFill="0" applyBorder="0" applyAlignment="0" applyProtection="0">
      <alignment vertical="center"/>
    </xf>
    <xf numFmtId="43" fontId="285" fillId="0" borderId="0" applyFont="0" applyFill="0" applyBorder="0" applyAlignment="0" applyProtection="0">
      <alignment vertical="center"/>
    </xf>
    <xf numFmtId="43" fontId="282" fillId="0" borderId="0" applyFont="0" applyFill="0" applyBorder="0" applyAlignment="0" applyProtection="0">
      <alignment vertical="center"/>
    </xf>
    <xf numFmtId="43" fontId="281" fillId="0" borderId="0" applyFont="0" applyFill="0" applyBorder="0" applyAlignment="0" applyProtection="0">
      <alignment vertical="center"/>
    </xf>
    <xf numFmtId="43" fontId="281" fillId="0" borderId="0" applyFont="0" applyFill="0" applyBorder="0" applyAlignment="0" applyProtection="0">
      <alignment vertical="center"/>
    </xf>
    <xf numFmtId="43" fontId="281" fillId="0" borderId="0" applyFont="0" applyFill="0" applyBorder="0" applyAlignment="0" applyProtection="0">
      <alignment vertical="center"/>
    </xf>
    <xf numFmtId="43" fontId="281" fillId="0" borderId="0" applyFont="0" applyFill="0" applyBorder="0" applyAlignment="0" applyProtection="0">
      <alignment vertical="center"/>
    </xf>
    <xf numFmtId="43" fontId="8" fillId="0" borderId="0" applyFont="0" applyFill="0" applyBorder="0" applyAlignment="0" applyProtection="0">
      <alignment vertical="center"/>
    </xf>
    <xf numFmtId="43" fontId="76" fillId="0" borderId="0" applyFont="0" applyFill="0" applyBorder="0" applyAlignment="0" applyProtection="0">
      <alignment vertical="center"/>
    </xf>
    <xf numFmtId="43" fontId="8" fillId="0" borderId="0" applyFont="0" applyFill="0" applyBorder="0" applyAlignment="0" applyProtection="0">
      <alignment vertical="center"/>
    </xf>
    <xf numFmtId="43" fontId="8" fillId="0" borderId="0" applyFont="0" applyFill="0" applyBorder="0" applyAlignment="0" applyProtection="0">
      <alignment vertical="center"/>
    </xf>
    <xf numFmtId="43" fontId="76" fillId="0" borderId="0" applyFont="0" applyFill="0" applyBorder="0" applyAlignment="0" applyProtection="0">
      <alignment vertical="center"/>
    </xf>
    <xf numFmtId="43" fontId="8" fillId="0" borderId="0" applyFont="0" applyFill="0" applyBorder="0" applyAlignment="0" applyProtection="0">
      <alignment vertical="center"/>
    </xf>
    <xf numFmtId="43" fontId="76" fillId="0" borderId="0" applyFont="0" applyFill="0" applyBorder="0" applyAlignment="0" applyProtection="0">
      <alignment vertical="center"/>
    </xf>
    <xf numFmtId="43" fontId="8" fillId="0" borderId="0" applyFont="0" applyFill="0" applyBorder="0" applyAlignment="0" applyProtection="0">
      <alignment vertical="center"/>
    </xf>
    <xf numFmtId="43" fontId="137" fillId="0" borderId="0" applyFont="0" applyFill="0" applyBorder="0" applyAlignment="0" applyProtection="0">
      <alignment vertical="center"/>
    </xf>
    <xf numFmtId="43" fontId="282" fillId="0" borderId="0" applyFont="0" applyFill="0" applyBorder="0" applyAlignment="0" applyProtection="0"/>
    <xf numFmtId="235" fontId="127" fillId="0" borderId="0" applyFont="0" applyFill="0" applyBorder="0" applyAlignment="0" applyProtection="0"/>
    <xf numFmtId="236" fontId="297" fillId="0" borderId="0" applyFill="0" applyBorder="0" applyAlignment="0" applyProtection="0">
      <alignment vertical="center"/>
    </xf>
    <xf numFmtId="41" fontId="59" fillId="0" borderId="0" applyFont="0" applyFill="0" applyBorder="0" applyAlignment="0" applyProtection="0">
      <alignment vertical="center"/>
    </xf>
    <xf numFmtId="41" fontId="127" fillId="0" borderId="0" applyFont="0" applyFill="0" applyBorder="0" applyAlignment="0" applyProtection="0">
      <alignment vertical="center"/>
    </xf>
    <xf numFmtId="236" fontId="297" fillId="0" borderId="0" applyFill="0" applyBorder="0" applyAlignment="0" applyProtection="0">
      <alignment vertical="center"/>
    </xf>
    <xf numFmtId="180" fontId="84" fillId="0" borderId="0" applyFont="0" applyFill="0" applyBorder="0" applyAlignment="0" applyProtection="0"/>
    <xf numFmtId="180" fontId="80" fillId="0" borderId="0" applyFont="0" applyFill="0" applyBorder="0" applyAlignment="0" applyProtection="0">
      <alignment vertical="center"/>
    </xf>
    <xf numFmtId="180" fontId="80" fillId="0" borderId="0" applyFont="0" applyFill="0" applyBorder="0" applyAlignment="0" applyProtection="0">
      <alignment vertical="center"/>
    </xf>
    <xf numFmtId="180" fontId="80" fillId="0" borderId="0" applyFont="0" applyFill="0" applyBorder="0" applyAlignment="0" applyProtection="0">
      <alignment vertical="center"/>
    </xf>
    <xf numFmtId="180" fontId="80" fillId="0" borderId="0" applyFont="0" applyFill="0" applyBorder="0" applyAlignment="0" applyProtection="0">
      <alignment vertical="center"/>
    </xf>
    <xf numFmtId="180" fontId="80" fillId="0" borderId="0" applyFont="0" applyFill="0" applyBorder="0" applyAlignment="0" applyProtection="0">
      <alignment vertical="center"/>
    </xf>
    <xf numFmtId="180" fontId="80" fillId="0" borderId="0" applyFont="0" applyFill="0" applyBorder="0" applyAlignment="0" applyProtection="0">
      <alignment vertical="center"/>
    </xf>
    <xf numFmtId="180" fontId="80" fillId="0" borderId="0" applyFont="0" applyFill="0" applyBorder="0" applyAlignment="0" applyProtection="0">
      <alignment vertical="center"/>
    </xf>
    <xf numFmtId="180" fontId="80" fillId="0" borderId="0" applyFont="0" applyFill="0" applyBorder="0" applyAlignment="0" applyProtection="0">
      <alignment vertical="center"/>
    </xf>
    <xf numFmtId="180" fontId="84" fillId="0" borderId="0" applyFont="0" applyFill="0" applyBorder="0" applyAlignment="0" applyProtection="0"/>
    <xf numFmtId="180" fontId="84" fillId="0" borderId="0" applyFont="0" applyFill="0" applyBorder="0" applyAlignment="0" applyProtection="0"/>
    <xf numFmtId="180" fontId="84" fillId="0" borderId="0" applyFont="0" applyFill="0" applyBorder="0" applyAlignment="0" applyProtection="0"/>
    <xf numFmtId="180" fontId="84" fillId="0" borderId="0" applyFont="0" applyFill="0" applyBorder="0" applyAlignment="0" applyProtection="0">
      <alignment vertical="center"/>
    </xf>
    <xf numFmtId="180" fontId="84" fillId="0" borderId="0" applyFont="0" applyFill="0" applyBorder="0" applyAlignment="0" applyProtection="0">
      <alignment vertical="center"/>
    </xf>
    <xf numFmtId="180" fontId="84" fillId="0" borderId="0" applyFont="0" applyFill="0" applyBorder="0" applyAlignment="0" applyProtection="0">
      <alignment vertical="center"/>
    </xf>
    <xf numFmtId="180" fontId="84" fillId="0" borderId="0" applyFont="0" applyFill="0" applyBorder="0" applyAlignment="0" applyProtection="0">
      <alignment vertical="center"/>
    </xf>
    <xf numFmtId="180" fontId="84" fillId="0" borderId="0" applyFont="0" applyFill="0" applyBorder="0" applyAlignment="0" applyProtection="0">
      <alignment vertical="center"/>
    </xf>
    <xf numFmtId="180" fontId="84" fillId="0" borderId="0" applyFont="0" applyFill="0" applyBorder="0" applyAlignment="0" applyProtection="0">
      <alignment vertical="center"/>
    </xf>
    <xf numFmtId="180" fontId="84" fillId="0" borderId="0" applyFont="0" applyFill="0" applyBorder="0" applyAlignment="0" applyProtection="0">
      <alignment vertical="center"/>
    </xf>
    <xf numFmtId="180" fontId="84" fillId="0" borderId="0" applyFont="0" applyFill="0" applyBorder="0" applyAlignment="0" applyProtection="0">
      <alignment vertical="center"/>
    </xf>
    <xf numFmtId="185" fontId="64" fillId="0" borderId="0" applyFont="0" applyFill="0" applyBorder="0" applyAlignment="0" applyProtection="0"/>
    <xf numFmtId="180" fontId="64" fillId="0" borderId="0" applyFont="0" applyFill="0" applyBorder="0" applyAlignment="0" applyProtection="0"/>
    <xf numFmtId="0" fontId="208" fillId="5" borderId="0" applyNumberFormat="0" applyBorder="0" applyAlignment="0" applyProtection="0">
      <alignment vertical="center"/>
    </xf>
    <xf numFmtId="0" fontId="208" fillId="98" borderId="0" applyNumberFormat="0" applyBorder="0" applyAlignment="0" applyProtection="0">
      <alignment vertical="center"/>
    </xf>
    <xf numFmtId="0" fontId="208" fillId="5" borderId="0" applyNumberFormat="0" applyBorder="0" applyAlignment="0" applyProtection="0">
      <alignment vertical="center"/>
    </xf>
    <xf numFmtId="0" fontId="208" fillId="98" borderId="0" applyNumberFormat="0" applyBorder="0" applyAlignment="0" applyProtection="0">
      <alignment vertical="center"/>
    </xf>
    <xf numFmtId="0" fontId="214" fillId="5" borderId="0" applyNumberFormat="0" applyBorder="0" applyAlignment="0" applyProtection="0">
      <alignment vertical="center"/>
    </xf>
    <xf numFmtId="0" fontId="298" fillId="9" borderId="71" applyNumberFormat="0" applyAlignment="0" applyProtection="0">
      <alignment vertical="center"/>
    </xf>
    <xf numFmtId="0" fontId="299" fillId="72" borderId="71" applyNumberFormat="0" applyAlignment="0" applyProtection="0">
      <alignment vertical="center"/>
    </xf>
    <xf numFmtId="0" fontId="298" fillId="72" borderId="71" applyNumberFormat="0" applyAlignment="0" applyProtection="0">
      <alignment vertical="center"/>
    </xf>
    <xf numFmtId="0" fontId="298" fillId="72" borderId="71" applyNumberFormat="0" applyAlignment="0" applyProtection="0">
      <alignment vertical="center"/>
    </xf>
    <xf numFmtId="0" fontId="298" fillId="72" borderId="71" applyNumberFormat="0" applyAlignment="0" applyProtection="0">
      <alignment vertical="center"/>
    </xf>
    <xf numFmtId="0" fontId="298" fillId="72" borderId="71" applyNumberFormat="0" applyAlignment="0" applyProtection="0">
      <alignment vertical="center"/>
    </xf>
    <xf numFmtId="0" fontId="298" fillId="72" borderId="71" applyNumberFormat="0" applyAlignment="0" applyProtection="0">
      <alignment vertical="center"/>
    </xf>
    <xf numFmtId="0" fontId="298" fillId="9" borderId="71" applyNumberFormat="0" applyAlignment="0" applyProtection="0">
      <alignment vertical="center"/>
    </xf>
    <xf numFmtId="0" fontId="298" fillId="72" borderId="71" applyNumberFormat="0" applyAlignment="0" applyProtection="0">
      <alignment vertical="center"/>
    </xf>
    <xf numFmtId="0" fontId="298" fillId="72" borderId="71" applyNumberFormat="0" applyAlignment="0" applyProtection="0">
      <alignment vertical="center"/>
    </xf>
    <xf numFmtId="0" fontId="298" fillId="72" borderId="71" applyNumberFormat="0" applyAlignment="0" applyProtection="0">
      <alignment vertical="center"/>
    </xf>
    <xf numFmtId="0" fontId="300" fillId="72" borderId="74" applyNumberFormat="0" applyAlignment="0" applyProtection="0">
      <alignment vertical="center"/>
    </xf>
    <xf numFmtId="0" fontId="301" fillId="72" borderId="74" applyNumberFormat="0" applyAlignment="0" applyProtection="0">
      <alignment vertical="center"/>
    </xf>
    <xf numFmtId="0" fontId="300" fillId="9" borderId="74" applyNumberFormat="0" applyAlignment="0" applyProtection="0">
      <alignment vertical="center"/>
    </xf>
    <xf numFmtId="0" fontId="302" fillId="0" borderId="76" applyNumberFormat="0" applyFill="0" applyAlignment="0" applyProtection="0">
      <alignment vertical="center"/>
    </xf>
    <xf numFmtId="0" fontId="303" fillId="0" borderId="76" applyNumberFormat="0" applyFill="0" applyAlignment="0" applyProtection="0">
      <alignment vertical="center"/>
    </xf>
    <xf numFmtId="0" fontId="302" fillId="0" borderId="76" applyNumberFormat="0" applyFill="0" applyAlignment="0" applyProtection="0">
      <alignment vertical="center"/>
    </xf>
    <xf numFmtId="0" fontId="302" fillId="0" borderId="76" applyNumberFormat="0" applyFill="0" applyAlignment="0" applyProtection="0">
      <alignment vertical="center"/>
    </xf>
    <xf numFmtId="0" fontId="302" fillId="0" borderId="76" applyNumberFormat="0" applyFill="0" applyAlignment="0" applyProtection="0">
      <alignment vertical="center"/>
    </xf>
    <xf numFmtId="0" fontId="302" fillId="0" borderId="76" applyNumberFormat="0" applyFill="0" applyAlignment="0" applyProtection="0">
      <alignment vertical="center"/>
    </xf>
    <xf numFmtId="0" fontId="302" fillId="0" borderId="76" applyNumberFormat="0" applyFill="0" applyAlignment="0" applyProtection="0">
      <alignment vertical="center"/>
    </xf>
    <xf numFmtId="0" fontId="302" fillId="0" borderId="76" applyNumberFormat="0" applyFill="0" applyAlignment="0" applyProtection="0">
      <alignment vertical="center"/>
    </xf>
    <xf numFmtId="0" fontId="302" fillId="0" borderId="76" applyNumberFormat="0" applyFill="0" applyAlignment="0" applyProtection="0">
      <alignment vertical="center"/>
    </xf>
    <xf numFmtId="0" fontId="302" fillId="0" borderId="76" applyNumberFormat="0" applyFill="0" applyAlignment="0" applyProtection="0">
      <alignment vertical="center"/>
    </xf>
    <xf numFmtId="0" fontId="262" fillId="0" borderId="76" applyNumberFormat="0" applyFill="0" applyAlignment="0" applyProtection="0">
      <alignment vertical="center"/>
    </xf>
    <xf numFmtId="0" fontId="262" fillId="0" borderId="76" applyNumberFormat="0" applyFill="0" applyAlignment="0" applyProtection="0">
      <alignment vertical="center"/>
    </xf>
    <xf numFmtId="0" fontId="147" fillId="0" borderId="76" applyNumberFormat="0" applyFill="0" applyAlignment="0" applyProtection="0">
      <alignment vertical="center"/>
    </xf>
    <xf numFmtId="0" fontId="60" fillId="0" borderId="77" applyNumberFormat="0" applyFont="0" applyFill="0" applyAlignment="0" applyProtection="0"/>
    <xf numFmtId="0" fontId="147" fillId="0" borderId="76" applyNumberFormat="0" applyFill="0" applyAlignment="0" applyProtection="0">
      <alignment vertical="center"/>
    </xf>
    <xf numFmtId="0" fontId="163" fillId="10" borderId="0" applyNumberFormat="0" applyBorder="0" applyAlignment="0" applyProtection="0">
      <alignment vertical="center"/>
    </xf>
    <xf numFmtId="0" fontId="163" fillId="60" borderId="0" applyNumberFormat="0" applyBorder="0" applyAlignment="0" applyProtection="0">
      <alignment vertical="center"/>
    </xf>
    <xf numFmtId="0" fontId="163" fillId="10" borderId="0" applyNumberFormat="0" applyBorder="0" applyAlignment="0" applyProtection="0">
      <alignment vertical="center"/>
    </xf>
    <xf numFmtId="0" fontId="304" fillId="26" borderId="0" applyNumberFormat="0" applyBorder="0" applyAlignment="0" applyProtection="0">
      <alignment vertical="center"/>
    </xf>
    <xf numFmtId="0" fontId="304" fillId="26" borderId="0" applyNumberFormat="0" applyBorder="0" applyAlignment="0" applyProtection="0">
      <alignment vertical="center"/>
    </xf>
    <xf numFmtId="0" fontId="304" fillId="26" borderId="0" applyNumberFormat="0" applyBorder="0" applyAlignment="0" applyProtection="0">
      <alignment vertical="center"/>
    </xf>
    <xf numFmtId="0" fontId="304" fillId="26" borderId="0" applyNumberFormat="0" applyBorder="0" applyAlignment="0" applyProtection="0">
      <alignment vertical="center"/>
    </xf>
    <xf numFmtId="0" fontId="163" fillId="60" borderId="0" applyNumberFormat="0" applyBorder="0" applyAlignment="0" applyProtection="0">
      <alignment vertical="center"/>
    </xf>
    <xf numFmtId="0" fontId="167" fillId="10" borderId="0" applyNumberFormat="0" applyBorder="0" applyAlignment="0" applyProtection="0">
      <alignment vertical="center"/>
    </xf>
    <xf numFmtId="0" fontId="167" fillId="60" borderId="0" applyNumberFormat="0" applyBorder="0" applyAlignment="0" applyProtection="0">
      <alignment vertical="center"/>
    </xf>
    <xf numFmtId="0" fontId="305" fillId="10" borderId="0" applyNumberFormat="0" applyBorder="0" applyAlignment="0" applyProtection="0">
      <alignment vertical="center"/>
    </xf>
    <xf numFmtId="0" fontId="306" fillId="60" borderId="0" applyNumberFormat="0" applyBorder="0" applyAlignment="0" applyProtection="0">
      <alignment vertical="center"/>
    </xf>
    <xf numFmtId="0" fontId="305" fillId="60" borderId="0" applyNumberFormat="0" applyBorder="0" applyAlignment="0" applyProtection="0">
      <alignment vertical="center"/>
    </xf>
    <xf numFmtId="0" fontId="305" fillId="60" borderId="0" applyNumberFormat="0" applyBorder="0" applyAlignment="0" applyProtection="0">
      <alignment vertical="center"/>
    </xf>
    <xf numFmtId="0" fontId="305" fillId="10" borderId="0" applyNumberFormat="0" applyBorder="0" applyAlignment="0" applyProtection="0">
      <alignment vertical="center"/>
    </xf>
    <xf numFmtId="0" fontId="305" fillId="10" borderId="0" applyNumberFormat="0" applyBorder="0" applyAlignment="0" applyProtection="0">
      <alignment vertical="center"/>
    </xf>
    <xf numFmtId="0" fontId="306" fillId="60" borderId="0" applyNumberFormat="0" applyBorder="0" applyAlignment="0" applyProtection="0">
      <alignment vertical="center"/>
    </xf>
    <xf numFmtId="0" fontId="305" fillId="60" borderId="0" applyNumberFormat="0" applyBorder="0" applyAlignment="0" applyProtection="0">
      <alignment vertical="center"/>
    </xf>
    <xf numFmtId="0" fontId="305" fillId="60" borderId="0" applyNumberFormat="0" applyBorder="0" applyAlignment="0" applyProtection="0">
      <alignment vertical="center"/>
    </xf>
    <xf numFmtId="0" fontId="305" fillId="10" borderId="0" applyNumberFormat="0" applyBorder="0" applyAlignment="0" applyProtection="0">
      <alignment vertical="center"/>
    </xf>
    <xf numFmtId="0" fontId="305" fillId="60" borderId="0" applyNumberFormat="0" applyBorder="0" applyAlignment="0" applyProtection="0">
      <alignment vertical="center"/>
    </xf>
    <xf numFmtId="0" fontId="305" fillId="60" borderId="0" applyNumberFormat="0" applyBorder="0" applyAlignment="0" applyProtection="0">
      <alignment vertical="center"/>
    </xf>
    <xf numFmtId="0" fontId="305" fillId="60" borderId="0" applyNumberFormat="0" applyBorder="0" applyAlignment="0" applyProtection="0">
      <alignment vertical="center"/>
    </xf>
    <xf numFmtId="0" fontId="305" fillId="60" borderId="0" applyNumberFormat="0" applyBorder="0" applyAlignment="0" applyProtection="0">
      <alignment vertical="center"/>
    </xf>
    <xf numFmtId="0" fontId="305" fillId="60" borderId="0" applyNumberFormat="0" applyBorder="0" applyAlignment="0" applyProtection="0">
      <alignment vertical="center"/>
    </xf>
    <xf numFmtId="0" fontId="305" fillId="60" borderId="0" applyNumberFormat="0" applyBorder="0" applyAlignment="0" applyProtection="0">
      <alignment vertical="center"/>
    </xf>
    <xf numFmtId="0" fontId="305" fillId="95" borderId="0" applyNumberFormat="0" applyBorder="0" applyProtection="0">
      <alignment vertical="center"/>
    </xf>
    <xf numFmtId="0" fontId="305" fillId="60" borderId="0" applyNumberFormat="0" applyBorder="0" applyAlignment="0" applyProtection="0">
      <alignment vertical="center"/>
    </xf>
    <xf numFmtId="0" fontId="305" fillId="60" borderId="0" applyNumberFormat="0" applyBorder="0" applyAlignment="0" applyProtection="0">
      <alignment vertical="center"/>
    </xf>
    <xf numFmtId="0" fontId="306" fillId="60" borderId="0" applyNumberFormat="0" applyBorder="0" applyAlignment="0" applyProtection="0">
      <alignment vertical="center"/>
    </xf>
    <xf numFmtId="0" fontId="306" fillId="60" borderId="0" applyNumberFormat="0" applyBorder="0" applyAlignment="0" applyProtection="0">
      <alignment vertical="center"/>
    </xf>
    <xf numFmtId="0" fontId="306" fillId="60" borderId="0" applyNumberFormat="0" applyBorder="0" applyAlignment="0" applyProtection="0">
      <alignment vertical="center"/>
    </xf>
    <xf numFmtId="0" fontId="306" fillId="60" borderId="0" applyNumberFormat="0" applyBorder="0" applyAlignment="0" applyProtection="0">
      <alignment vertical="center"/>
    </xf>
    <xf numFmtId="0" fontId="306" fillId="60" borderId="0" applyNumberFormat="0" applyBorder="0" applyAlignment="0" applyProtection="0">
      <alignment vertical="center"/>
    </xf>
    <xf numFmtId="0" fontId="306" fillId="60" borderId="0" applyNumberFormat="0" applyBorder="0" applyAlignment="0" applyProtection="0">
      <alignment vertical="center"/>
    </xf>
    <xf numFmtId="0" fontId="306" fillId="60" borderId="0" applyNumberFormat="0" applyBorder="0" applyAlignment="0" applyProtection="0">
      <alignment vertical="center"/>
    </xf>
    <xf numFmtId="0" fontId="306" fillId="60" borderId="0" applyNumberFormat="0" applyBorder="0" applyAlignment="0" applyProtection="0">
      <alignment vertical="center"/>
    </xf>
    <xf numFmtId="0" fontId="306" fillId="60" borderId="0" applyNumberFormat="0" applyBorder="0" applyAlignment="0" applyProtection="0">
      <alignment vertical="center"/>
    </xf>
    <xf numFmtId="0" fontId="306" fillId="60" borderId="0" applyNumberFormat="0" applyBorder="0" applyAlignment="0" applyProtection="0">
      <alignment vertical="center"/>
    </xf>
    <xf numFmtId="0" fontId="306" fillId="60" borderId="0" applyNumberFormat="0" applyBorder="0" applyAlignment="0" applyProtection="0">
      <alignment vertical="center"/>
    </xf>
    <xf numFmtId="0" fontId="306" fillId="60" borderId="0" applyNumberFormat="0" applyBorder="0" applyAlignment="0" applyProtection="0">
      <alignment vertical="center"/>
    </xf>
    <xf numFmtId="0" fontId="306" fillId="60" borderId="0" applyNumberFormat="0" applyBorder="0" applyAlignment="0" applyProtection="0">
      <alignment vertical="center"/>
    </xf>
    <xf numFmtId="0" fontId="305" fillId="60" borderId="0" applyNumberFormat="0" applyBorder="0" applyAlignment="0" applyProtection="0">
      <alignment vertical="center"/>
    </xf>
    <xf numFmtId="0" fontId="305" fillId="60" borderId="0" applyNumberFormat="0" applyBorder="0" applyAlignment="0" applyProtection="0">
      <alignment vertical="center"/>
    </xf>
    <xf numFmtId="0" fontId="305" fillId="60" borderId="0" applyNumberFormat="0" applyBorder="0" applyAlignment="0" applyProtection="0">
      <alignment vertical="center"/>
    </xf>
    <xf numFmtId="0" fontId="305" fillId="60" borderId="0" applyNumberFormat="0" applyBorder="0" applyAlignment="0" applyProtection="0">
      <alignment vertical="center"/>
    </xf>
    <xf numFmtId="0" fontId="305" fillId="60" borderId="0" applyNumberFormat="0" applyBorder="0" applyAlignment="0" applyProtection="0">
      <alignment vertical="center"/>
    </xf>
    <xf numFmtId="0" fontId="305" fillId="60" borderId="0" applyNumberFormat="0" applyBorder="0" applyAlignment="0" applyProtection="0">
      <alignment vertical="center"/>
    </xf>
    <xf numFmtId="0" fontId="305" fillId="95" borderId="0" applyNumberFormat="0" applyBorder="0" applyProtection="0">
      <alignment vertical="center"/>
    </xf>
    <xf numFmtId="0" fontId="305" fillId="60" borderId="0" applyNumberFormat="0" applyBorder="0" applyAlignment="0" applyProtection="0">
      <alignment vertical="center"/>
    </xf>
    <xf numFmtId="0" fontId="305" fillId="60" borderId="0" applyNumberFormat="0" applyBorder="0" applyAlignment="0" applyProtection="0">
      <alignment vertical="center"/>
    </xf>
    <xf numFmtId="0" fontId="305" fillId="10" borderId="0" applyNumberFormat="0" applyBorder="0" applyAlignment="0" applyProtection="0">
      <alignment vertical="center"/>
    </xf>
    <xf numFmtId="0" fontId="306" fillId="60" borderId="0" applyNumberFormat="0" applyBorder="0" applyAlignment="0" applyProtection="0">
      <alignment vertical="center"/>
    </xf>
    <xf numFmtId="0" fontId="305" fillId="60" borderId="0" applyNumberFormat="0" applyBorder="0" applyAlignment="0" applyProtection="0">
      <alignment vertical="center"/>
    </xf>
    <xf numFmtId="0" fontId="305" fillId="60" borderId="0" applyNumberFormat="0" applyBorder="0" applyAlignment="0" applyProtection="0">
      <alignment vertical="center"/>
    </xf>
    <xf numFmtId="0" fontId="305" fillId="10" borderId="0" applyNumberFormat="0" applyBorder="0" applyAlignment="0" applyProtection="0">
      <alignment vertical="center"/>
    </xf>
    <xf numFmtId="0" fontId="305" fillId="60" borderId="0" applyNumberFormat="0" applyBorder="0" applyAlignment="0" applyProtection="0">
      <alignment vertical="center"/>
    </xf>
    <xf numFmtId="0" fontId="305" fillId="60" borderId="0" applyNumberFormat="0" applyBorder="0" applyAlignment="0" applyProtection="0">
      <alignment vertical="center"/>
    </xf>
    <xf numFmtId="0" fontId="305" fillId="60" borderId="0" applyNumberFormat="0" applyBorder="0" applyAlignment="0" applyProtection="0">
      <alignment vertical="center"/>
    </xf>
    <xf numFmtId="0" fontId="305" fillId="60" borderId="0" applyNumberFormat="0" applyBorder="0" applyAlignment="0" applyProtection="0">
      <alignment vertical="center"/>
    </xf>
    <xf numFmtId="0" fontId="305" fillId="60" borderId="0" applyNumberFormat="0" applyBorder="0" applyAlignment="0" applyProtection="0">
      <alignment vertical="center"/>
    </xf>
    <xf numFmtId="0" fontId="305" fillId="60" borderId="0" applyNumberFormat="0" applyBorder="0" applyAlignment="0" applyProtection="0">
      <alignment vertical="center"/>
    </xf>
    <xf numFmtId="0" fontId="305" fillId="95" borderId="0" applyNumberFormat="0" applyBorder="0" applyProtection="0">
      <alignment vertical="center"/>
    </xf>
    <xf numFmtId="0" fontId="305" fillId="60" borderId="0" applyNumberFormat="0" applyBorder="0" applyAlignment="0" applyProtection="0">
      <alignment vertical="center"/>
    </xf>
    <xf numFmtId="0" fontId="305" fillId="60" borderId="0" applyNumberFormat="0" applyBorder="0" applyAlignment="0" applyProtection="0">
      <alignment vertical="center"/>
    </xf>
    <xf numFmtId="0" fontId="306" fillId="60" borderId="0" applyNumberFormat="0" applyBorder="0" applyAlignment="0" applyProtection="0">
      <alignment vertical="center"/>
    </xf>
    <xf numFmtId="0" fontId="306" fillId="60" borderId="0" applyNumberFormat="0" applyBorder="0" applyAlignment="0" applyProtection="0">
      <alignment vertical="center"/>
    </xf>
    <xf numFmtId="0" fontId="306" fillId="60" borderId="0" applyNumberFormat="0" applyBorder="0" applyAlignment="0" applyProtection="0">
      <alignment vertical="center"/>
    </xf>
    <xf numFmtId="0" fontId="306" fillId="60" borderId="0" applyNumberFormat="0" applyBorder="0" applyAlignment="0" applyProtection="0">
      <alignment vertical="center"/>
    </xf>
    <xf numFmtId="0" fontId="306" fillId="60" borderId="0" applyNumberFormat="0" applyBorder="0" applyAlignment="0" applyProtection="0">
      <alignment vertical="center"/>
    </xf>
    <xf numFmtId="0" fontId="306" fillId="60" borderId="0" applyNumberFormat="0" applyBorder="0" applyAlignment="0" applyProtection="0">
      <alignment vertical="center"/>
    </xf>
    <xf numFmtId="0" fontId="306" fillId="60" borderId="0" applyNumberFormat="0" applyBorder="0" applyAlignment="0" applyProtection="0">
      <alignment vertical="center"/>
    </xf>
    <xf numFmtId="0" fontId="306" fillId="60" borderId="0" applyNumberFormat="0" applyBorder="0" applyAlignment="0" applyProtection="0">
      <alignment vertical="center"/>
    </xf>
    <xf numFmtId="0" fontId="306" fillId="60" borderId="0" applyNumberFormat="0" applyBorder="0" applyAlignment="0" applyProtection="0">
      <alignment vertical="center"/>
    </xf>
    <xf numFmtId="0" fontId="306" fillId="60" borderId="0" applyNumberFormat="0" applyBorder="0" applyAlignment="0" applyProtection="0">
      <alignment vertical="center"/>
    </xf>
    <xf numFmtId="0" fontId="306" fillId="60" borderId="0" applyNumberFormat="0" applyBorder="0" applyAlignment="0" applyProtection="0">
      <alignment vertical="center"/>
    </xf>
    <xf numFmtId="0" fontId="306" fillId="60" borderId="0" applyNumberFormat="0" applyBorder="0" applyAlignment="0" applyProtection="0">
      <alignment vertical="center"/>
    </xf>
    <xf numFmtId="0" fontId="306" fillId="60" borderId="0" applyNumberFormat="0" applyBorder="0" applyAlignment="0" applyProtection="0">
      <alignment vertical="center"/>
    </xf>
    <xf numFmtId="0" fontId="305" fillId="10" borderId="0" applyNumberFormat="0" applyBorder="0" applyAlignment="0" applyProtection="0">
      <alignment vertical="center"/>
    </xf>
    <xf numFmtId="0" fontId="306" fillId="60" borderId="0" applyNumberFormat="0" applyBorder="0" applyAlignment="0" applyProtection="0">
      <alignment vertical="center"/>
    </xf>
    <xf numFmtId="0" fontId="305" fillId="60" borderId="0" applyNumberFormat="0" applyBorder="0" applyAlignment="0" applyProtection="0">
      <alignment vertical="center"/>
    </xf>
    <xf numFmtId="0" fontId="305" fillId="60" borderId="0" applyNumberFormat="0" applyBorder="0" applyAlignment="0" applyProtection="0">
      <alignment vertical="center"/>
    </xf>
    <xf numFmtId="0" fontId="305" fillId="10" borderId="0" applyNumberFormat="0" applyBorder="0" applyAlignment="0" applyProtection="0">
      <alignment vertical="center"/>
    </xf>
    <xf numFmtId="0" fontId="305" fillId="60" borderId="0" applyNumberFormat="0" applyBorder="0" applyAlignment="0" applyProtection="0">
      <alignment vertical="center"/>
    </xf>
    <xf numFmtId="0" fontId="305" fillId="60" borderId="0" applyNumberFormat="0" applyBorder="0" applyAlignment="0" applyProtection="0">
      <alignment vertical="center"/>
    </xf>
    <xf numFmtId="0" fontId="305" fillId="60" borderId="0" applyNumberFormat="0" applyBorder="0" applyAlignment="0" applyProtection="0">
      <alignment vertical="center"/>
    </xf>
    <xf numFmtId="0" fontId="305" fillId="60" borderId="0" applyNumberFormat="0" applyBorder="0" applyAlignment="0" applyProtection="0">
      <alignment vertical="center"/>
    </xf>
    <xf numFmtId="0" fontId="305" fillId="60" borderId="0" applyNumberFormat="0" applyBorder="0" applyAlignment="0" applyProtection="0">
      <alignment vertical="center"/>
    </xf>
    <xf numFmtId="0" fontId="305" fillId="60" borderId="0" applyNumberFormat="0" applyBorder="0" applyAlignment="0" applyProtection="0">
      <alignment vertical="center"/>
    </xf>
    <xf numFmtId="0" fontId="305" fillId="95" borderId="0" applyNumberFormat="0" applyBorder="0" applyProtection="0">
      <alignment vertical="center"/>
    </xf>
    <xf numFmtId="0" fontId="305" fillId="60" borderId="0" applyNumberFormat="0" applyBorder="0" applyAlignment="0" applyProtection="0">
      <alignment vertical="center"/>
    </xf>
    <xf numFmtId="0" fontId="305" fillId="60" borderId="0" applyNumberFormat="0" applyBorder="0" applyAlignment="0" applyProtection="0">
      <alignment vertical="center"/>
    </xf>
    <xf numFmtId="0" fontId="306" fillId="60" borderId="0" applyNumberFormat="0" applyBorder="0" applyAlignment="0" applyProtection="0">
      <alignment vertical="center"/>
    </xf>
    <xf numFmtId="0" fontId="306" fillId="60" borderId="0" applyNumberFormat="0" applyBorder="0" applyAlignment="0" applyProtection="0">
      <alignment vertical="center"/>
    </xf>
    <xf numFmtId="0" fontId="306" fillId="60" borderId="0" applyNumberFormat="0" applyBorder="0" applyAlignment="0" applyProtection="0">
      <alignment vertical="center"/>
    </xf>
    <xf numFmtId="0" fontId="306" fillId="60" borderId="0" applyNumberFormat="0" applyBorder="0" applyAlignment="0" applyProtection="0">
      <alignment vertical="center"/>
    </xf>
    <xf numFmtId="0" fontId="306" fillId="60" borderId="0" applyNumberFormat="0" applyBorder="0" applyAlignment="0" applyProtection="0">
      <alignment vertical="center"/>
    </xf>
    <xf numFmtId="0" fontId="306" fillId="60" borderId="0" applyNumberFormat="0" applyBorder="0" applyAlignment="0" applyProtection="0">
      <alignment vertical="center"/>
    </xf>
    <xf numFmtId="0" fontId="306" fillId="60" borderId="0" applyNumberFormat="0" applyBorder="0" applyAlignment="0" applyProtection="0">
      <alignment vertical="center"/>
    </xf>
    <xf numFmtId="0" fontId="306" fillId="60" borderId="0" applyNumberFormat="0" applyBorder="0" applyAlignment="0" applyProtection="0">
      <alignment vertical="center"/>
    </xf>
    <xf numFmtId="0" fontId="306" fillId="60" borderId="0" applyNumberFormat="0" applyBorder="0" applyAlignment="0" applyProtection="0">
      <alignment vertical="center"/>
    </xf>
    <xf numFmtId="0" fontId="306" fillId="60" borderId="0" applyNumberFormat="0" applyBorder="0" applyAlignment="0" applyProtection="0">
      <alignment vertical="center"/>
    </xf>
    <xf numFmtId="0" fontId="306" fillId="60" borderId="0" applyNumberFormat="0" applyBorder="0" applyAlignment="0" applyProtection="0">
      <alignment vertical="center"/>
    </xf>
    <xf numFmtId="0" fontId="306" fillId="60" borderId="0" applyNumberFormat="0" applyBorder="0" applyAlignment="0" applyProtection="0">
      <alignment vertical="center"/>
    </xf>
    <xf numFmtId="0" fontId="306" fillId="60" borderId="0" applyNumberFormat="0" applyBorder="0" applyAlignment="0" applyProtection="0">
      <alignment vertical="center"/>
    </xf>
    <xf numFmtId="0" fontId="305" fillId="10" borderId="0" applyNumberFormat="0" applyBorder="0" applyAlignment="0" applyProtection="0">
      <alignment vertical="center"/>
    </xf>
    <xf numFmtId="0" fontId="306" fillId="60" borderId="0" applyNumberFormat="0" applyBorder="0" applyAlignment="0" applyProtection="0">
      <alignment vertical="center"/>
    </xf>
    <xf numFmtId="0" fontId="305" fillId="60" borderId="0" applyNumberFormat="0" applyBorder="0" applyAlignment="0" applyProtection="0">
      <alignment vertical="center"/>
    </xf>
    <xf numFmtId="0" fontId="305" fillId="60" borderId="0" applyNumberFormat="0" applyBorder="0" applyAlignment="0" applyProtection="0">
      <alignment vertical="center"/>
    </xf>
    <xf numFmtId="0" fontId="305" fillId="10" borderId="0" applyNumberFormat="0" applyBorder="0" applyAlignment="0" applyProtection="0">
      <alignment vertical="center"/>
    </xf>
    <xf numFmtId="0" fontId="305" fillId="60" borderId="0" applyNumberFormat="0" applyBorder="0" applyAlignment="0" applyProtection="0">
      <alignment vertical="center"/>
    </xf>
    <xf numFmtId="0" fontId="305" fillId="60" borderId="0" applyNumberFormat="0" applyBorder="0" applyAlignment="0" applyProtection="0">
      <alignment vertical="center"/>
    </xf>
    <xf numFmtId="0" fontId="305" fillId="60" borderId="0" applyNumberFormat="0" applyBorder="0" applyAlignment="0" applyProtection="0">
      <alignment vertical="center"/>
    </xf>
    <xf numFmtId="0" fontId="305" fillId="60" borderId="0" applyNumberFormat="0" applyBorder="0" applyAlignment="0" applyProtection="0">
      <alignment vertical="center"/>
    </xf>
    <xf numFmtId="0" fontId="305" fillId="60" borderId="0" applyNumberFormat="0" applyBorder="0" applyAlignment="0" applyProtection="0">
      <alignment vertical="center"/>
    </xf>
    <xf numFmtId="0" fontId="305" fillId="60" borderId="0" applyNumberFormat="0" applyBorder="0" applyAlignment="0" applyProtection="0">
      <alignment vertical="center"/>
    </xf>
    <xf numFmtId="0" fontId="305" fillId="95" borderId="0" applyNumberFormat="0" applyBorder="0" applyProtection="0">
      <alignment vertical="center"/>
    </xf>
    <xf numFmtId="0" fontId="305" fillId="60" borderId="0" applyNumberFormat="0" applyBorder="0" applyAlignment="0" applyProtection="0">
      <alignment vertical="center"/>
    </xf>
    <xf numFmtId="0" fontId="305" fillId="60" borderId="0" applyNumberFormat="0" applyBorder="0" applyAlignment="0" applyProtection="0">
      <alignment vertical="center"/>
    </xf>
    <xf numFmtId="0" fontId="306" fillId="60" borderId="0" applyNumberFormat="0" applyBorder="0" applyAlignment="0" applyProtection="0">
      <alignment vertical="center"/>
    </xf>
    <xf numFmtId="0" fontId="306" fillId="60" borderId="0" applyNumberFormat="0" applyBorder="0" applyAlignment="0" applyProtection="0">
      <alignment vertical="center"/>
    </xf>
    <xf numFmtId="0" fontId="306" fillId="60" borderId="0" applyNumberFormat="0" applyBorder="0" applyAlignment="0" applyProtection="0">
      <alignment vertical="center"/>
    </xf>
    <xf numFmtId="0" fontId="306" fillId="60" borderId="0" applyNumberFormat="0" applyBorder="0" applyAlignment="0" applyProtection="0">
      <alignment vertical="center"/>
    </xf>
    <xf numFmtId="0" fontId="306" fillId="60" borderId="0" applyNumberFormat="0" applyBorder="0" applyAlignment="0" applyProtection="0">
      <alignment vertical="center"/>
    </xf>
    <xf numFmtId="0" fontId="306" fillId="60" borderId="0" applyNumberFormat="0" applyBorder="0" applyAlignment="0" applyProtection="0">
      <alignment vertical="center"/>
    </xf>
    <xf numFmtId="0" fontId="306" fillId="60" borderId="0" applyNumberFormat="0" applyBorder="0" applyAlignment="0" applyProtection="0">
      <alignment vertical="center"/>
    </xf>
    <xf numFmtId="0" fontId="306" fillId="60" borderId="0" applyNumberFormat="0" applyBorder="0" applyAlignment="0" applyProtection="0">
      <alignment vertical="center"/>
    </xf>
    <xf numFmtId="0" fontId="306" fillId="60" borderId="0" applyNumberFormat="0" applyBorder="0" applyAlignment="0" applyProtection="0">
      <alignment vertical="center"/>
    </xf>
    <xf numFmtId="0" fontId="306" fillId="60" borderId="0" applyNumberFormat="0" applyBorder="0" applyAlignment="0" applyProtection="0">
      <alignment vertical="center"/>
    </xf>
    <xf numFmtId="0" fontId="306" fillId="60" borderId="0" applyNumberFormat="0" applyBorder="0" applyAlignment="0" applyProtection="0">
      <alignment vertical="center"/>
    </xf>
    <xf numFmtId="0" fontId="306" fillId="60" borderId="0" applyNumberFormat="0" applyBorder="0" applyAlignment="0" applyProtection="0">
      <alignment vertical="center"/>
    </xf>
    <xf numFmtId="0" fontId="306" fillId="60" borderId="0" applyNumberFormat="0" applyBorder="0" applyAlignment="0" applyProtection="0">
      <alignment vertical="center"/>
    </xf>
    <xf numFmtId="0" fontId="305" fillId="10" borderId="0" applyNumberFormat="0" applyBorder="0" applyAlignment="0" applyProtection="0">
      <alignment vertical="center"/>
    </xf>
    <xf numFmtId="0" fontId="306" fillId="60" borderId="0" applyNumberFormat="0" applyBorder="0" applyAlignment="0" applyProtection="0">
      <alignment vertical="center"/>
    </xf>
    <xf numFmtId="0" fontId="305" fillId="60" borderId="0" applyNumberFormat="0" applyBorder="0" applyAlignment="0" applyProtection="0">
      <alignment vertical="center"/>
    </xf>
    <xf numFmtId="0" fontId="305" fillId="60" borderId="0" applyNumberFormat="0" applyBorder="0" applyAlignment="0" applyProtection="0">
      <alignment vertical="center"/>
    </xf>
    <xf numFmtId="0" fontId="305" fillId="10" borderId="0" applyNumberFormat="0" applyBorder="0" applyAlignment="0" applyProtection="0">
      <alignment vertical="center"/>
    </xf>
    <xf numFmtId="0" fontId="305" fillId="60" borderId="0" applyNumberFormat="0" applyBorder="0" applyAlignment="0" applyProtection="0">
      <alignment vertical="center"/>
    </xf>
    <xf numFmtId="0" fontId="305" fillId="60" borderId="0" applyNumberFormat="0" applyBorder="0" applyAlignment="0" applyProtection="0">
      <alignment vertical="center"/>
    </xf>
    <xf numFmtId="0" fontId="305" fillId="60" borderId="0" applyNumberFormat="0" applyBorder="0" applyAlignment="0" applyProtection="0">
      <alignment vertical="center"/>
    </xf>
    <xf numFmtId="0" fontId="305" fillId="60" borderId="0" applyNumberFormat="0" applyBorder="0" applyAlignment="0" applyProtection="0">
      <alignment vertical="center"/>
    </xf>
    <xf numFmtId="0" fontId="305" fillId="60" borderId="0" applyNumberFormat="0" applyBorder="0" applyAlignment="0" applyProtection="0">
      <alignment vertical="center"/>
    </xf>
    <xf numFmtId="0" fontId="305" fillId="60" borderId="0" applyNumberFormat="0" applyBorder="0" applyAlignment="0" applyProtection="0">
      <alignment vertical="center"/>
    </xf>
    <xf numFmtId="0" fontId="305" fillId="95" borderId="0" applyNumberFormat="0" applyBorder="0" applyProtection="0">
      <alignment vertical="center"/>
    </xf>
    <xf numFmtId="0" fontId="305" fillId="60" borderId="0" applyNumberFormat="0" applyBorder="0" applyAlignment="0" applyProtection="0">
      <alignment vertical="center"/>
    </xf>
    <xf numFmtId="0" fontId="305" fillId="60" borderId="0" applyNumberFormat="0" applyBorder="0" applyAlignment="0" applyProtection="0">
      <alignment vertical="center"/>
    </xf>
    <xf numFmtId="0" fontId="306" fillId="60" borderId="0" applyNumberFormat="0" applyBorder="0" applyAlignment="0" applyProtection="0">
      <alignment vertical="center"/>
    </xf>
    <xf numFmtId="0" fontId="306" fillId="60" borderId="0" applyNumberFormat="0" applyBorder="0" applyAlignment="0" applyProtection="0">
      <alignment vertical="center"/>
    </xf>
    <xf numFmtId="0" fontId="306" fillId="60" borderId="0" applyNumberFormat="0" applyBorder="0" applyAlignment="0" applyProtection="0">
      <alignment vertical="center"/>
    </xf>
    <xf numFmtId="0" fontId="306" fillId="60" borderId="0" applyNumberFormat="0" applyBorder="0" applyAlignment="0" applyProtection="0">
      <alignment vertical="center"/>
    </xf>
    <xf numFmtId="0" fontId="306" fillId="60" borderId="0" applyNumberFormat="0" applyBorder="0" applyAlignment="0" applyProtection="0">
      <alignment vertical="center"/>
    </xf>
    <xf numFmtId="0" fontId="306" fillId="60" borderId="0" applyNumberFormat="0" applyBorder="0" applyAlignment="0" applyProtection="0">
      <alignment vertical="center"/>
    </xf>
    <xf numFmtId="0" fontId="306" fillId="60" borderId="0" applyNumberFormat="0" applyBorder="0" applyAlignment="0" applyProtection="0">
      <alignment vertical="center"/>
    </xf>
    <xf numFmtId="0" fontId="306" fillId="60" borderId="0" applyNumberFormat="0" applyBorder="0" applyAlignment="0" applyProtection="0">
      <alignment vertical="center"/>
    </xf>
    <xf numFmtId="0" fontId="306" fillId="60" borderId="0" applyNumberFormat="0" applyBorder="0" applyAlignment="0" applyProtection="0">
      <alignment vertical="center"/>
    </xf>
    <xf numFmtId="0" fontId="306" fillId="60" borderId="0" applyNumberFormat="0" applyBorder="0" applyAlignment="0" applyProtection="0">
      <alignment vertical="center"/>
    </xf>
    <xf numFmtId="0" fontId="306" fillId="60" borderId="0" applyNumberFormat="0" applyBorder="0" applyAlignment="0" applyProtection="0">
      <alignment vertical="center"/>
    </xf>
    <xf numFmtId="0" fontId="306" fillId="60" borderId="0" applyNumberFormat="0" applyBorder="0" applyAlignment="0" applyProtection="0">
      <alignment vertical="center"/>
    </xf>
    <xf numFmtId="0" fontId="306" fillId="60" borderId="0" applyNumberFormat="0" applyBorder="0" applyAlignment="0" applyProtection="0">
      <alignment vertical="center"/>
    </xf>
    <xf numFmtId="0" fontId="306" fillId="60" borderId="0" applyNumberFormat="0" applyBorder="0" applyAlignment="0" applyProtection="0">
      <alignment vertical="center"/>
    </xf>
    <xf numFmtId="0" fontId="305" fillId="10" borderId="0" applyNumberFormat="0" applyBorder="0" applyAlignment="0" applyProtection="0">
      <alignment vertical="center"/>
    </xf>
    <xf numFmtId="0" fontId="306" fillId="60" borderId="0" applyNumberFormat="0" applyBorder="0" applyAlignment="0" applyProtection="0">
      <alignment vertical="center"/>
    </xf>
    <xf numFmtId="0" fontId="305" fillId="60" borderId="0" applyNumberFormat="0" applyBorder="0" applyAlignment="0" applyProtection="0">
      <alignment vertical="center"/>
    </xf>
    <xf numFmtId="0" fontId="305" fillId="60" borderId="0" applyNumberFormat="0" applyBorder="0" applyAlignment="0" applyProtection="0">
      <alignment vertical="center"/>
    </xf>
    <xf numFmtId="0" fontId="305" fillId="10" borderId="0" applyNumberFormat="0" applyBorder="0" applyAlignment="0" applyProtection="0">
      <alignment vertical="center"/>
    </xf>
    <xf numFmtId="0" fontId="305" fillId="60" borderId="0" applyNumberFormat="0" applyBorder="0" applyAlignment="0" applyProtection="0">
      <alignment vertical="center"/>
    </xf>
    <xf numFmtId="0" fontId="305" fillId="60" borderId="0" applyNumberFormat="0" applyBorder="0" applyAlignment="0" applyProtection="0">
      <alignment vertical="center"/>
    </xf>
    <xf numFmtId="0" fontId="305" fillId="60" borderId="0" applyNumberFormat="0" applyBorder="0" applyAlignment="0" applyProtection="0">
      <alignment vertical="center"/>
    </xf>
    <xf numFmtId="0" fontId="305" fillId="60" borderId="0" applyNumberFormat="0" applyBorder="0" applyAlignment="0" applyProtection="0">
      <alignment vertical="center"/>
    </xf>
    <xf numFmtId="0" fontId="305" fillId="60" borderId="0" applyNumberFormat="0" applyBorder="0" applyAlignment="0" applyProtection="0">
      <alignment vertical="center"/>
    </xf>
    <xf numFmtId="0" fontId="305" fillId="60" borderId="0" applyNumberFormat="0" applyBorder="0" applyAlignment="0" applyProtection="0">
      <alignment vertical="center"/>
    </xf>
    <xf numFmtId="0" fontId="305" fillId="95" borderId="0" applyNumberFormat="0" applyBorder="0" applyProtection="0">
      <alignment vertical="center"/>
    </xf>
    <xf numFmtId="0" fontId="305" fillId="60" borderId="0" applyNumberFormat="0" applyBorder="0" applyAlignment="0" applyProtection="0">
      <alignment vertical="center"/>
    </xf>
    <xf numFmtId="0" fontId="305" fillId="60" borderId="0" applyNumberFormat="0" applyBorder="0" applyAlignment="0" applyProtection="0">
      <alignment vertical="center"/>
    </xf>
    <xf numFmtId="0" fontId="306" fillId="60" borderId="0" applyNumberFormat="0" applyBorder="0" applyAlignment="0" applyProtection="0">
      <alignment vertical="center"/>
    </xf>
    <xf numFmtId="0" fontId="306" fillId="60" borderId="0" applyNumberFormat="0" applyBorder="0" applyAlignment="0" applyProtection="0">
      <alignment vertical="center"/>
    </xf>
    <xf numFmtId="0" fontId="306" fillId="60" borderId="0" applyNumberFormat="0" applyBorder="0" applyAlignment="0" applyProtection="0">
      <alignment vertical="center"/>
    </xf>
    <xf numFmtId="0" fontId="306" fillId="60" borderId="0" applyNumberFormat="0" applyBorder="0" applyAlignment="0" applyProtection="0">
      <alignment vertical="center"/>
    </xf>
    <xf numFmtId="0" fontId="306" fillId="60" borderId="0" applyNumberFormat="0" applyBorder="0" applyAlignment="0" applyProtection="0">
      <alignment vertical="center"/>
    </xf>
    <xf numFmtId="0" fontId="306" fillId="60" borderId="0" applyNumberFormat="0" applyBorder="0" applyAlignment="0" applyProtection="0">
      <alignment vertical="center"/>
    </xf>
    <xf numFmtId="0" fontId="306" fillId="60" borderId="0" applyNumberFormat="0" applyBorder="0" applyAlignment="0" applyProtection="0">
      <alignment vertical="center"/>
    </xf>
    <xf numFmtId="0" fontId="306" fillId="60" borderId="0" applyNumberFormat="0" applyBorder="0" applyAlignment="0" applyProtection="0">
      <alignment vertical="center"/>
    </xf>
    <xf numFmtId="0" fontId="306" fillId="60" borderId="0" applyNumberFormat="0" applyBorder="0" applyAlignment="0" applyProtection="0">
      <alignment vertical="center"/>
    </xf>
    <xf numFmtId="0" fontId="306" fillId="60" borderId="0" applyNumberFormat="0" applyBorder="0" applyAlignment="0" applyProtection="0">
      <alignment vertical="center"/>
    </xf>
    <xf numFmtId="0" fontId="306" fillId="60" borderId="0" applyNumberFormat="0" applyBorder="0" applyAlignment="0" applyProtection="0">
      <alignment vertical="center"/>
    </xf>
    <xf numFmtId="0" fontId="306" fillId="60" borderId="0" applyNumberFormat="0" applyBorder="0" applyAlignment="0" applyProtection="0">
      <alignment vertical="center"/>
    </xf>
    <xf numFmtId="0" fontId="306" fillId="60" borderId="0" applyNumberFormat="0" applyBorder="0" applyAlignment="0" applyProtection="0">
      <alignment vertical="center"/>
    </xf>
    <xf numFmtId="0" fontId="305" fillId="10" borderId="0" applyNumberFormat="0" applyBorder="0" applyAlignment="0" applyProtection="0">
      <alignment vertical="center"/>
    </xf>
    <xf numFmtId="0" fontId="306" fillId="60" borderId="0" applyNumberFormat="0" applyBorder="0" applyAlignment="0" applyProtection="0">
      <alignment vertical="center"/>
    </xf>
    <xf numFmtId="0" fontId="305" fillId="10" borderId="0" applyNumberFormat="0" applyBorder="0" applyAlignment="0" applyProtection="0">
      <alignment vertical="center"/>
    </xf>
    <xf numFmtId="0" fontId="305" fillId="60" borderId="0" applyNumberFormat="0" applyBorder="0" applyAlignment="0" applyProtection="0">
      <alignment vertical="center"/>
    </xf>
    <xf numFmtId="0" fontId="305" fillId="60" borderId="0" applyNumberFormat="0" applyBorder="0" applyAlignment="0" applyProtection="0">
      <alignment vertical="center"/>
    </xf>
    <xf numFmtId="0" fontId="305" fillId="60" borderId="0" applyNumberFormat="0" applyBorder="0" applyAlignment="0" applyProtection="0">
      <alignment vertical="center"/>
    </xf>
    <xf numFmtId="0" fontId="305" fillId="60" borderId="0" applyNumberFormat="0" applyBorder="0" applyAlignment="0" applyProtection="0">
      <alignment vertical="center"/>
    </xf>
    <xf numFmtId="0" fontId="305" fillId="60" borderId="0" applyNumberFormat="0" applyBorder="0" applyAlignment="0" applyProtection="0">
      <alignment vertical="center"/>
    </xf>
    <xf numFmtId="0" fontId="305" fillId="60" borderId="0" applyNumberFormat="0" applyBorder="0" applyAlignment="0" applyProtection="0">
      <alignment vertical="center"/>
    </xf>
    <xf numFmtId="0" fontId="305" fillId="95" borderId="0" applyNumberFormat="0" applyBorder="0" applyProtection="0">
      <alignment vertical="center"/>
    </xf>
    <xf numFmtId="0" fontId="305" fillId="60" borderId="0" applyNumberFormat="0" applyBorder="0" applyAlignment="0" applyProtection="0">
      <alignment vertical="center"/>
    </xf>
    <xf numFmtId="0" fontId="305" fillId="60" borderId="0" applyNumberFormat="0" applyBorder="0" applyAlignment="0" applyProtection="0">
      <alignment vertical="center"/>
    </xf>
    <xf numFmtId="0" fontId="167" fillId="10" borderId="0" applyNumberFormat="0" applyBorder="0" applyAlignment="0" applyProtection="0">
      <alignment vertical="center"/>
    </xf>
    <xf numFmtId="0" fontId="167" fillId="60" borderId="0" applyNumberFormat="0" applyBorder="0" applyAlignment="0" applyProtection="0">
      <alignment vertical="center"/>
    </xf>
    <xf numFmtId="0" fontId="167" fillId="10" borderId="0" applyNumberFormat="0" applyBorder="0" applyAlignment="0" applyProtection="0">
      <alignment vertical="center"/>
    </xf>
    <xf numFmtId="0" fontId="163" fillId="10" borderId="0" applyNumberFormat="0" applyBorder="0" applyAlignment="0" applyProtection="0">
      <alignment vertical="center"/>
    </xf>
    <xf numFmtId="0" fontId="163" fillId="60" borderId="0" applyNumberFormat="0" applyBorder="0" applyAlignment="0" applyProtection="0">
      <alignment vertical="center"/>
    </xf>
    <xf numFmtId="0" fontId="163" fillId="10" borderId="0" applyNumberFormat="0" applyBorder="0" applyAlignment="0" applyProtection="0">
      <alignment vertical="center"/>
    </xf>
    <xf numFmtId="0" fontId="167" fillId="60" borderId="0" applyNumberFormat="0" applyBorder="0" applyAlignment="0" applyProtection="0">
      <alignment vertical="center"/>
    </xf>
    <xf numFmtId="0" fontId="167" fillId="10" borderId="0" applyNumberFormat="0" applyBorder="0" applyAlignment="0" applyProtection="0">
      <alignment vertical="center"/>
    </xf>
    <xf numFmtId="0" fontId="167" fillId="60" borderId="0" applyNumberFormat="0" applyBorder="0" applyAlignment="0" applyProtection="0">
      <alignment vertical="center"/>
    </xf>
    <xf numFmtId="0" fontId="167" fillId="10" borderId="0" applyNumberFormat="0" applyBorder="0" applyAlignment="0" applyProtection="0">
      <alignment vertical="center"/>
    </xf>
    <xf numFmtId="0" fontId="167" fillId="10" borderId="0" applyNumberFormat="0" applyBorder="0" applyAlignment="0" applyProtection="0">
      <alignment vertical="center"/>
    </xf>
    <xf numFmtId="0" fontId="167" fillId="60" borderId="0" applyNumberFormat="0" applyBorder="0" applyAlignment="0" applyProtection="0">
      <alignment vertical="center"/>
    </xf>
    <xf numFmtId="0" fontId="167" fillId="10" borderId="0" applyNumberFormat="0" applyBorder="0" applyAlignment="0" applyProtection="0">
      <alignment vertical="center"/>
    </xf>
    <xf numFmtId="0" fontId="167" fillId="95" borderId="0" applyNumberFormat="0" applyBorder="0" applyProtection="0">
      <alignment vertical="center"/>
    </xf>
    <xf numFmtId="0" fontId="167" fillId="95" borderId="0" applyNumberFormat="0" applyBorder="0" applyProtection="0">
      <alignment vertical="center"/>
    </xf>
    <xf numFmtId="0" fontId="167" fillId="10" borderId="0" applyNumberFormat="0" applyBorder="0" applyAlignment="0" applyProtection="0">
      <alignment vertical="center"/>
    </xf>
    <xf numFmtId="0" fontId="167" fillId="60" borderId="0" applyNumberFormat="0" applyBorder="0" applyAlignment="0" applyProtection="0">
      <alignment vertical="center"/>
    </xf>
    <xf numFmtId="0" fontId="167" fillId="10" borderId="0" applyNumberFormat="0" applyBorder="0" applyAlignment="0" applyProtection="0">
      <alignment vertical="center"/>
    </xf>
    <xf numFmtId="0" fontId="167" fillId="10" borderId="0" applyNumberFormat="0" applyBorder="0" applyAlignment="0" applyProtection="0">
      <alignment vertical="center"/>
    </xf>
    <xf numFmtId="0" fontId="167" fillId="60" borderId="0" applyNumberFormat="0" applyBorder="0" applyAlignment="0" applyProtection="0">
      <alignment vertical="center"/>
    </xf>
    <xf numFmtId="0" fontId="167" fillId="10" borderId="0" applyNumberFormat="0" applyBorder="0" applyAlignment="0" applyProtection="0">
      <alignment vertical="center"/>
    </xf>
    <xf numFmtId="0" fontId="167" fillId="60" borderId="0" applyNumberFormat="0" applyBorder="0" applyAlignment="0" applyProtection="0">
      <alignment vertical="center"/>
    </xf>
    <xf numFmtId="0" fontId="167" fillId="60" borderId="0" applyNumberFormat="0" applyBorder="0" applyAlignment="0" applyProtection="0">
      <alignment vertical="center"/>
    </xf>
    <xf numFmtId="182" fontId="164" fillId="60" borderId="0" applyNumberFormat="0" applyBorder="0" applyAlignment="0" applyProtection="0"/>
    <xf numFmtId="0" fontId="167" fillId="10" borderId="0" applyNumberFormat="0" applyBorder="0" applyAlignment="0" applyProtection="0">
      <alignment vertical="center"/>
    </xf>
    <xf numFmtId="0" fontId="167" fillId="95" borderId="0" applyNumberFormat="0" applyBorder="0" applyAlignment="0" applyProtection="0">
      <alignment vertical="center"/>
    </xf>
    <xf numFmtId="0" fontId="304" fillId="26" borderId="0" applyNumberFormat="0" applyBorder="0" applyAlignment="0" applyProtection="0">
      <alignment vertical="center"/>
    </xf>
    <xf numFmtId="0" fontId="167" fillId="10" borderId="0" applyNumberFormat="0" applyBorder="0" applyAlignment="0" applyProtection="0">
      <alignment vertical="center"/>
    </xf>
    <xf numFmtId="0" fontId="167" fillId="95" borderId="0" applyNumberFormat="0" applyBorder="0" applyAlignment="0" applyProtection="0">
      <alignment vertical="center"/>
    </xf>
    <xf numFmtId="0" fontId="167" fillId="95" borderId="0" applyNumberFormat="0" applyBorder="0" applyProtection="0">
      <alignment vertical="center"/>
    </xf>
    <xf numFmtId="0" fontId="305" fillId="10" borderId="0" applyNumberFormat="0" applyBorder="0" applyProtection="0">
      <alignment vertical="center"/>
    </xf>
    <xf numFmtId="0" fontId="167" fillId="60" borderId="0" applyNumberFormat="0" applyBorder="0" applyAlignment="0" applyProtection="0">
      <alignment vertical="center"/>
    </xf>
    <xf numFmtId="0" fontId="167" fillId="60" borderId="0" applyNumberFormat="0" applyBorder="0" applyAlignment="0" applyProtection="0">
      <alignment vertical="center"/>
    </xf>
    <xf numFmtId="0" fontId="163" fillId="60" borderId="0" applyNumberFormat="0" applyBorder="0" applyAlignment="0" applyProtection="0">
      <alignment vertical="center"/>
    </xf>
    <xf numFmtId="0" fontId="167" fillId="60" borderId="0" applyNumberFormat="0" applyBorder="0" applyAlignment="0" applyProtection="0">
      <alignment vertical="center"/>
    </xf>
    <xf numFmtId="0" fontId="167" fillId="60" borderId="0" applyNumberFormat="0" applyBorder="0" applyAlignment="0" applyProtection="0">
      <alignment vertical="center"/>
    </xf>
    <xf numFmtId="0" fontId="167" fillId="60" borderId="0" applyNumberFormat="0" applyBorder="0" applyAlignment="0" applyProtection="0">
      <alignment vertical="center"/>
    </xf>
    <xf numFmtId="0" fontId="277" fillId="0" borderId="0"/>
    <xf numFmtId="9" fontId="285" fillId="0" borderId="0" applyFont="0" applyFill="0" applyBorder="0" applyAlignment="0" applyProtection="0">
      <alignment vertical="center"/>
    </xf>
    <xf numFmtId="9" fontId="285" fillId="0" borderId="0" applyFont="0" applyFill="0" applyBorder="0" applyAlignment="0" applyProtection="0">
      <alignment vertical="center"/>
    </xf>
    <xf numFmtId="9" fontId="84" fillId="0" borderId="0" applyFont="0" applyFill="0" applyBorder="0" applyAlignment="0" applyProtection="0"/>
    <xf numFmtId="9" fontId="84" fillId="0" borderId="0" applyFont="0" applyFill="0" applyBorder="0" applyAlignment="0" applyProtection="0"/>
    <xf numFmtId="9" fontId="84" fillId="0" borderId="0" applyFont="0" applyFill="0" applyBorder="0" applyAlignment="0" applyProtection="0"/>
    <xf numFmtId="9" fontId="84" fillId="0" borderId="0" applyFont="0" applyFill="0" applyBorder="0" applyAlignment="0" applyProtection="0"/>
    <xf numFmtId="9" fontId="73" fillId="0" borderId="0" applyFont="0" applyFill="0" applyBorder="0" applyAlignment="0" applyProtection="0"/>
    <xf numFmtId="9" fontId="127" fillId="0" borderId="0" applyFont="0" applyFill="0" applyBorder="0" applyAlignment="0" applyProtection="0">
      <alignment vertical="center"/>
    </xf>
    <xf numFmtId="9" fontId="73" fillId="0" borderId="0" applyFont="0" applyFill="0" applyBorder="0" applyAlignment="0" applyProtection="0"/>
    <xf numFmtId="9" fontId="73" fillId="0" borderId="0" applyFont="0" applyFill="0" applyBorder="0" applyAlignment="0" applyProtection="0"/>
    <xf numFmtId="9" fontId="73" fillId="0" borderId="0" applyFont="0" applyFill="0" applyBorder="0" applyAlignment="0" applyProtection="0"/>
    <xf numFmtId="9" fontId="73" fillId="0" borderId="0" applyFont="0" applyFill="0" applyBorder="0" applyAlignment="0" applyProtection="0"/>
    <xf numFmtId="9" fontId="73" fillId="0" borderId="0" applyFont="0" applyFill="0" applyBorder="0" applyAlignment="0" applyProtection="0"/>
    <xf numFmtId="9" fontId="84" fillId="0" borderId="0" applyFont="0" applyFill="0" applyBorder="0" applyAlignment="0" applyProtection="0"/>
    <xf numFmtId="9" fontId="84" fillId="0" borderId="0" applyFont="0" applyFill="0" applyBorder="0" applyAlignment="0" applyProtection="0">
      <alignment vertical="center"/>
    </xf>
    <xf numFmtId="9" fontId="84" fillId="0" borderId="0" applyFont="0" applyFill="0" applyBorder="0" applyAlignment="0" applyProtection="0">
      <alignment vertical="center"/>
    </xf>
    <xf numFmtId="9" fontId="285" fillId="0" borderId="0" applyFont="0" applyFill="0" applyBorder="0" applyAlignment="0" applyProtection="0"/>
    <xf numFmtId="9" fontId="307" fillId="0" borderId="0" applyFont="0" applyFill="0" applyBorder="0" applyAlignment="0" applyProtection="0">
      <alignment vertical="center"/>
    </xf>
    <xf numFmtId="9" fontId="282" fillId="0" borderId="0" applyFont="0" applyFill="0" applyBorder="0" applyAlignment="0" applyProtection="0">
      <alignment vertical="center"/>
    </xf>
    <xf numFmtId="9" fontId="285" fillId="0" borderId="0" applyFont="0" applyFill="0" applyBorder="0" applyAlignment="0" applyProtection="0">
      <alignment vertical="center"/>
    </xf>
    <xf numFmtId="9" fontId="282" fillId="0" borderId="0" applyFont="0" applyFill="0" applyBorder="0" applyAlignment="0" applyProtection="0">
      <alignment vertical="center"/>
    </xf>
    <xf numFmtId="9" fontId="281" fillId="0" borderId="0" applyFont="0" applyFill="0" applyBorder="0" applyAlignment="0" applyProtection="0">
      <alignment vertical="center"/>
    </xf>
    <xf numFmtId="9" fontId="281" fillId="0" borderId="0" applyFont="0" applyFill="0" applyBorder="0" applyAlignment="0" applyProtection="0">
      <alignment vertical="center"/>
    </xf>
    <xf numFmtId="9" fontId="281" fillId="0" borderId="0" applyFont="0" applyFill="0" applyBorder="0" applyAlignment="0" applyProtection="0">
      <alignment vertical="center"/>
    </xf>
    <xf numFmtId="9" fontId="281" fillId="0" borderId="0" applyFont="0" applyFill="0" applyBorder="0" applyAlignment="0" applyProtection="0">
      <alignment vertical="center"/>
    </xf>
    <xf numFmtId="9" fontId="282" fillId="0" borderId="0" applyFont="0" applyFill="0" applyBorder="0" applyAlignment="0" applyProtection="0"/>
    <xf numFmtId="0" fontId="308" fillId="60" borderId="0" applyNumberFormat="0" applyBorder="0" applyAlignment="0" applyProtection="0">
      <alignment vertical="center"/>
    </xf>
    <xf numFmtId="0" fontId="308" fillId="10" borderId="0" applyNumberFormat="0" applyBorder="0" applyAlignment="0" applyProtection="0">
      <alignment vertical="center"/>
    </xf>
    <xf numFmtId="0" fontId="309" fillId="0" borderId="67" applyNumberFormat="0" applyFill="0" applyAlignment="0" applyProtection="0">
      <alignment vertical="center"/>
    </xf>
    <xf numFmtId="0" fontId="310" fillId="0" borderId="68" applyNumberFormat="0" applyFill="0" applyAlignment="0" applyProtection="0">
      <alignment vertical="center"/>
    </xf>
    <xf numFmtId="0" fontId="311" fillId="0" borderId="69" applyNumberFormat="0" applyFill="0" applyAlignment="0" applyProtection="0">
      <alignment vertical="center"/>
    </xf>
    <xf numFmtId="0" fontId="311" fillId="0" borderId="0" applyNumberFormat="0" applyFill="0" applyBorder="0" applyAlignment="0" applyProtection="0">
      <alignment vertical="center"/>
    </xf>
    <xf numFmtId="0" fontId="127" fillId="92" borderId="73" applyNumberFormat="0" applyFont="0" applyAlignment="0" applyProtection="0">
      <alignment vertical="center"/>
    </xf>
    <xf numFmtId="0" fontId="13" fillId="99" borderId="73" applyNumberFormat="0" applyFont="0" applyAlignment="0" applyProtection="0">
      <alignment vertical="center"/>
    </xf>
    <xf numFmtId="0" fontId="13" fillId="99" borderId="73" applyNumberFormat="0" applyFont="0" applyAlignment="0" applyProtection="0">
      <alignment vertical="center"/>
    </xf>
    <xf numFmtId="0" fontId="127" fillId="92" borderId="73" applyNumberFormat="0" applyFont="0" applyAlignment="0" applyProtection="0">
      <alignment vertical="center"/>
    </xf>
    <xf numFmtId="0" fontId="13" fillId="99" borderId="73" applyNumberFormat="0" applyFont="0" applyAlignment="0" applyProtection="0">
      <alignment vertical="center"/>
    </xf>
    <xf numFmtId="0" fontId="13" fillId="99" borderId="73" applyNumberFormat="0" applyFont="0" applyAlignment="0" applyProtection="0">
      <alignment vertical="center"/>
    </xf>
    <xf numFmtId="0" fontId="13" fillId="99" borderId="73" applyNumberFormat="0" applyFont="0" applyAlignment="0" applyProtection="0">
      <alignment vertical="center"/>
    </xf>
    <xf numFmtId="0" fontId="13" fillId="99" borderId="73" applyNumberFormat="0" applyFont="0" applyAlignment="0" applyProtection="0">
      <alignment vertical="center"/>
    </xf>
    <xf numFmtId="0" fontId="312" fillId="0" borderId="0" applyNumberFormat="0" applyFill="0" applyBorder="0" applyAlignment="0" applyProtection="0">
      <alignment vertical="center"/>
    </xf>
    <xf numFmtId="42" fontId="60" fillId="0" borderId="0" applyFont="0" applyFill="0" applyBorder="0" applyAlignment="0" applyProtection="0"/>
    <xf numFmtId="44" fontId="60" fillId="0" borderId="0" applyFont="0" applyFill="0" applyBorder="0" applyAlignment="0" applyProtection="0"/>
    <xf numFmtId="0" fontId="313" fillId="0" borderId="0" applyNumberFormat="0" applyFill="0" applyBorder="0" applyAlignment="0" applyProtection="0">
      <alignment vertical="center"/>
    </xf>
    <xf numFmtId="0" fontId="314" fillId="0" borderId="67" applyNumberFormat="0" applyFill="0" applyAlignment="0" applyProtection="0">
      <alignment vertical="center"/>
    </xf>
    <xf numFmtId="0" fontId="315" fillId="0" borderId="67" applyNumberFormat="0" applyFill="0" applyAlignment="0" applyProtection="0">
      <alignment vertical="center"/>
    </xf>
    <xf numFmtId="0" fontId="314" fillId="0" borderId="67" applyNumberFormat="0" applyFill="0" applyAlignment="0" applyProtection="0">
      <alignment vertical="center"/>
    </xf>
    <xf numFmtId="0" fontId="314" fillId="0" borderId="67" applyNumberFormat="0" applyFill="0" applyAlignment="0" applyProtection="0">
      <alignment vertical="center"/>
    </xf>
    <xf numFmtId="0" fontId="314" fillId="0" borderId="67" applyNumberFormat="0" applyFill="0" applyAlignment="0" applyProtection="0">
      <alignment vertical="center"/>
    </xf>
    <xf numFmtId="0" fontId="314" fillId="0" borderId="67" applyNumberFormat="0" applyFill="0" applyAlignment="0" applyProtection="0">
      <alignment vertical="center"/>
    </xf>
    <xf numFmtId="0" fontId="314" fillId="0" borderId="67" applyNumberFormat="0" applyFill="0" applyAlignment="0" applyProtection="0">
      <alignment vertical="center"/>
    </xf>
    <xf numFmtId="0" fontId="314" fillId="0" borderId="67" applyNumberFormat="0" applyFill="0" applyAlignment="0" applyProtection="0">
      <alignment vertical="center"/>
    </xf>
    <xf numFmtId="0" fontId="313" fillId="0" borderId="0" applyNumberFormat="0" applyFill="0" applyBorder="0" applyAlignment="0" applyProtection="0">
      <alignment vertical="center"/>
    </xf>
    <xf numFmtId="0" fontId="316" fillId="0" borderId="68" applyNumberFormat="0" applyFill="0" applyAlignment="0" applyProtection="0">
      <alignment vertical="center"/>
    </xf>
    <xf numFmtId="0" fontId="317" fillId="0" borderId="68" applyNumberFormat="0" applyFill="0" applyAlignment="0" applyProtection="0">
      <alignment vertical="center"/>
    </xf>
    <xf numFmtId="0" fontId="316" fillId="0" borderId="68" applyNumberFormat="0" applyFill="0" applyAlignment="0" applyProtection="0">
      <alignment vertical="center"/>
    </xf>
    <xf numFmtId="0" fontId="316" fillId="0" borderId="68" applyNumberFormat="0" applyFill="0" applyAlignment="0" applyProtection="0">
      <alignment vertical="center"/>
    </xf>
    <xf numFmtId="0" fontId="316" fillId="0" borderId="68" applyNumberFormat="0" applyFill="0" applyAlignment="0" applyProtection="0">
      <alignment vertical="center"/>
    </xf>
    <xf numFmtId="0" fontId="316" fillId="0" borderId="68" applyNumberFormat="0" applyFill="0" applyAlignment="0" applyProtection="0">
      <alignment vertical="center"/>
    </xf>
    <xf numFmtId="0" fontId="316" fillId="0" borderId="68" applyNumberFormat="0" applyFill="0" applyAlignment="0" applyProtection="0">
      <alignment vertical="center"/>
    </xf>
    <xf numFmtId="0" fontId="316" fillId="0" borderId="68" applyNumberFormat="0" applyFill="0" applyAlignment="0" applyProtection="0">
      <alignment vertical="center"/>
    </xf>
    <xf numFmtId="0" fontId="318" fillId="0" borderId="69" applyNumberFormat="0" applyFill="0" applyAlignment="0" applyProtection="0">
      <alignment vertical="center"/>
    </xf>
    <xf numFmtId="0" fontId="319" fillId="0" borderId="69" applyNumberFormat="0" applyFill="0" applyAlignment="0" applyProtection="0">
      <alignment vertical="center"/>
    </xf>
    <xf numFmtId="0" fontId="318" fillId="0" borderId="69" applyNumberFormat="0" applyFill="0" applyAlignment="0" applyProtection="0">
      <alignment vertical="center"/>
    </xf>
    <xf numFmtId="0" fontId="318" fillId="0" borderId="69" applyNumberFormat="0" applyFill="0" applyAlignment="0" applyProtection="0">
      <alignment vertical="center"/>
    </xf>
    <xf numFmtId="0" fontId="318" fillId="0" borderId="69" applyNumberFormat="0" applyFill="0" applyAlignment="0" applyProtection="0">
      <alignment vertical="center"/>
    </xf>
    <xf numFmtId="0" fontId="318" fillId="0" borderId="69" applyNumberFormat="0" applyFill="0" applyAlignment="0" applyProtection="0">
      <alignment vertical="center"/>
    </xf>
    <xf numFmtId="0" fontId="318" fillId="0" borderId="69" applyNumberFormat="0" applyFill="0" applyAlignment="0" applyProtection="0">
      <alignment vertical="center"/>
    </xf>
    <xf numFmtId="0" fontId="318" fillId="0" borderId="69" applyNumberFormat="0" applyFill="0" applyAlignment="0" applyProtection="0">
      <alignment vertical="center"/>
    </xf>
    <xf numFmtId="0" fontId="318" fillId="0" borderId="0" applyNumberFormat="0" applyFill="0" applyBorder="0" applyAlignment="0" applyProtection="0">
      <alignment vertical="center"/>
    </xf>
    <xf numFmtId="0" fontId="319" fillId="0" borderId="0" applyNumberFormat="0" applyFill="0" applyBorder="0" applyAlignment="0" applyProtection="0">
      <alignment vertical="center"/>
    </xf>
    <xf numFmtId="0" fontId="318" fillId="0" borderId="0" applyNumberFormat="0" applyFill="0" applyBorder="0" applyAlignment="0" applyProtection="0">
      <alignment vertical="center"/>
    </xf>
    <xf numFmtId="0" fontId="318" fillId="0" borderId="0" applyNumberFormat="0" applyFill="0" applyBorder="0" applyAlignment="0" applyProtection="0">
      <alignment vertical="center"/>
    </xf>
    <xf numFmtId="0" fontId="318" fillId="0" borderId="0" applyNumberFormat="0" applyFill="0" applyBorder="0" applyAlignment="0" applyProtection="0">
      <alignment vertical="center"/>
    </xf>
    <xf numFmtId="0" fontId="318" fillId="0" borderId="0" applyNumberFormat="0" applyFill="0" applyBorder="0" applyAlignment="0" applyProtection="0">
      <alignment vertical="center"/>
    </xf>
    <xf numFmtId="0" fontId="318" fillId="0" borderId="0" applyNumberFormat="0" applyFill="0" applyBorder="0" applyAlignment="0" applyProtection="0">
      <alignment vertical="center"/>
    </xf>
    <xf numFmtId="0" fontId="318" fillId="0" borderId="0" applyNumberFormat="0" applyFill="0" applyBorder="0" applyAlignment="0" applyProtection="0">
      <alignment vertical="center"/>
    </xf>
    <xf numFmtId="0" fontId="320" fillId="0" borderId="0" applyNumberFormat="0" applyFill="0" applyBorder="0" applyAlignment="0" applyProtection="0">
      <alignment vertical="center"/>
    </xf>
    <xf numFmtId="0" fontId="313" fillId="0" borderId="0" applyNumberFormat="0" applyFill="0" applyBorder="0" applyAlignment="0" applyProtection="0">
      <alignment vertical="center"/>
    </xf>
    <xf numFmtId="0" fontId="313" fillId="0" borderId="0" applyNumberFormat="0" applyFill="0" applyBorder="0" applyAlignment="0" applyProtection="0">
      <alignment vertical="center"/>
    </xf>
    <xf numFmtId="0" fontId="313" fillId="0" borderId="0" applyNumberFormat="0" applyFill="0" applyBorder="0" applyAlignment="0" applyProtection="0">
      <alignment vertical="center"/>
    </xf>
    <xf numFmtId="0" fontId="313" fillId="0" borderId="0" applyNumberFormat="0" applyFill="0" applyBorder="0" applyAlignment="0" applyProtection="0">
      <alignment vertical="center"/>
    </xf>
    <xf numFmtId="0" fontId="313" fillId="0" borderId="0" applyNumberFormat="0" applyFill="0" applyBorder="0" applyAlignment="0" applyProtection="0">
      <alignment vertical="center"/>
    </xf>
    <xf numFmtId="0" fontId="313" fillId="0" borderId="0" applyNumberFormat="0" applyFill="0" applyBorder="0" applyAlignment="0" applyProtection="0">
      <alignment vertical="center"/>
    </xf>
    <xf numFmtId="0" fontId="321" fillId="72" borderId="71" applyNumberFormat="0" applyAlignment="0" applyProtection="0">
      <alignment vertical="center"/>
    </xf>
    <xf numFmtId="0" fontId="322" fillId="72" borderId="71" applyNumberFormat="0" applyAlignment="0" applyProtection="0">
      <alignment vertical="center"/>
    </xf>
    <xf numFmtId="0" fontId="321" fillId="9" borderId="71" applyNumberFormat="0" applyAlignment="0" applyProtection="0">
      <alignment vertical="center"/>
    </xf>
    <xf numFmtId="0" fontId="111" fillId="9" borderId="71" applyNumberFormat="0" applyAlignment="0" applyProtection="0">
      <alignment vertical="center"/>
    </xf>
    <xf numFmtId="0" fontId="111" fillId="72" borderId="71" applyNumberFormat="0" applyAlignment="0" applyProtection="0">
      <alignment vertical="center"/>
    </xf>
    <xf numFmtId="0" fontId="111" fillId="72" borderId="71" applyNumberFormat="0" applyAlignment="0" applyProtection="0">
      <alignment vertical="center"/>
    </xf>
    <xf numFmtId="0" fontId="111" fillId="9" borderId="71" applyNumberFormat="0" applyAlignment="0" applyProtection="0">
      <alignment vertical="center"/>
    </xf>
    <xf numFmtId="0" fontId="115" fillId="9" borderId="71" applyNumberFormat="0" applyAlignment="0" applyProtection="0">
      <alignment vertical="center"/>
    </xf>
    <xf numFmtId="0" fontId="111" fillId="72" borderId="71" applyNumberFormat="0" applyAlignment="0" applyProtection="0">
      <alignment vertical="center"/>
    </xf>
    <xf numFmtId="0" fontId="111" fillId="72" borderId="71" applyNumberFormat="0" applyAlignment="0" applyProtection="0">
      <alignment vertical="center"/>
    </xf>
    <xf numFmtId="0" fontId="115" fillId="9" borderId="71" applyNumberFormat="0" applyAlignment="0" applyProtection="0">
      <alignment vertical="center"/>
    </xf>
    <xf numFmtId="0" fontId="323" fillId="11" borderId="0" applyNumberFormat="0" applyBorder="0" applyAlignment="0" applyProtection="0">
      <alignment vertical="center"/>
    </xf>
    <xf numFmtId="0" fontId="324" fillId="59" borderId="0" applyNumberFormat="0" applyBorder="0" applyAlignment="0" applyProtection="0">
      <alignment vertical="center"/>
    </xf>
    <xf numFmtId="0" fontId="323" fillId="59" borderId="0" applyNumberFormat="0" applyBorder="0" applyAlignment="0" applyProtection="0">
      <alignment vertical="center"/>
    </xf>
    <xf numFmtId="0" fontId="323" fillId="59" borderId="0" applyNumberFormat="0" applyBorder="0" applyAlignment="0" applyProtection="0">
      <alignment vertical="center"/>
    </xf>
    <xf numFmtId="0" fontId="323" fillId="11" borderId="0" applyNumberFormat="0" applyBorder="0" applyAlignment="0" applyProtection="0">
      <alignment vertical="center"/>
    </xf>
    <xf numFmtId="0" fontId="323" fillId="59" borderId="0" applyNumberFormat="0" applyBorder="0" applyAlignment="0" applyProtection="0">
      <alignment vertical="center"/>
    </xf>
    <xf numFmtId="0" fontId="323" fillId="59" borderId="0" applyNumberFormat="0" applyBorder="0" applyAlignment="0" applyProtection="0">
      <alignment vertical="center"/>
    </xf>
    <xf numFmtId="0" fontId="323" fillId="59" borderId="0" applyNumberFormat="0" applyBorder="0" applyAlignment="0" applyProtection="0">
      <alignment vertical="center"/>
    </xf>
    <xf numFmtId="0" fontId="323" fillId="11" borderId="0" applyNumberFormat="0" applyBorder="0" applyAlignment="0" applyProtection="0">
      <alignment vertical="center"/>
    </xf>
    <xf numFmtId="0" fontId="324" fillId="59" borderId="0" applyNumberFormat="0" applyBorder="0" applyAlignment="0" applyProtection="0">
      <alignment vertical="center"/>
    </xf>
    <xf numFmtId="0" fontId="323" fillId="59" borderId="0" applyNumberFormat="0" applyBorder="0" applyAlignment="0" applyProtection="0">
      <alignment vertical="center"/>
    </xf>
    <xf numFmtId="0" fontId="323" fillId="59" borderId="0" applyNumberFormat="0" applyBorder="0" applyAlignment="0" applyProtection="0">
      <alignment vertical="center"/>
    </xf>
    <xf numFmtId="0" fontId="323" fillId="11" borderId="0" applyNumberFormat="0" applyBorder="0" applyAlignment="0" applyProtection="0">
      <alignment vertical="center"/>
    </xf>
    <xf numFmtId="0" fontId="323" fillId="59" borderId="0" applyNumberFormat="0" applyBorder="0" applyAlignment="0" applyProtection="0">
      <alignment vertical="center"/>
    </xf>
    <xf numFmtId="0" fontId="323" fillId="59" borderId="0" applyNumberFormat="0" applyBorder="0" applyAlignment="0" applyProtection="0">
      <alignment vertical="center"/>
    </xf>
    <xf numFmtId="0" fontId="323" fillId="59" borderId="0" applyNumberFormat="0" applyBorder="0" applyAlignment="0" applyProtection="0">
      <alignment vertical="center"/>
    </xf>
    <xf numFmtId="0" fontId="323" fillId="59" borderId="0" applyNumberFormat="0" applyBorder="0" applyAlignment="0" applyProtection="0">
      <alignment vertical="center"/>
    </xf>
    <xf numFmtId="0" fontId="323" fillId="59" borderId="0" applyNumberFormat="0" applyBorder="0" applyAlignment="0" applyProtection="0">
      <alignment vertical="center"/>
    </xf>
    <xf numFmtId="0" fontId="323" fillId="59" borderId="0" applyNumberFormat="0" applyBorder="0" applyAlignment="0" applyProtection="0">
      <alignment vertical="center"/>
    </xf>
    <xf numFmtId="0" fontId="323" fillId="109" borderId="0" applyNumberFormat="0" applyBorder="0" applyProtection="0">
      <alignment vertical="center"/>
    </xf>
    <xf numFmtId="0" fontId="323" fillId="59" borderId="0" applyNumberFormat="0" applyBorder="0" applyAlignment="0" applyProtection="0">
      <alignment vertical="center"/>
    </xf>
    <xf numFmtId="0" fontId="323" fillId="59" borderId="0" applyNumberFormat="0" applyBorder="0" applyAlignment="0" applyProtection="0">
      <alignment vertical="center"/>
    </xf>
    <xf numFmtId="0" fontId="324" fillId="59" borderId="0" applyNumberFormat="0" applyBorder="0" applyAlignment="0" applyProtection="0">
      <alignment vertical="center"/>
    </xf>
    <xf numFmtId="0" fontId="324" fillId="59" borderId="0" applyNumberFormat="0" applyBorder="0" applyAlignment="0" applyProtection="0">
      <alignment vertical="center"/>
    </xf>
    <xf numFmtId="0" fontId="324" fillId="59" borderId="0" applyNumberFormat="0" applyBorder="0" applyAlignment="0" applyProtection="0">
      <alignment vertical="center"/>
    </xf>
    <xf numFmtId="0" fontId="324" fillId="59" borderId="0" applyNumberFormat="0" applyBorder="0" applyAlignment="0" applyProtection="0">
      <alignment vertical="center"/>
    </xf>
    <xf numFmtId="0" fontId="324" fillId="59" borderId="0" applyNumberFormat="0" applyBorder="0" applyAlignment="0" applyProtection="0">
      <alignment vertical="center"/>
    </xf>
    <xf numFmtId="0" fontId="324" fillId="59" borderId="0" applyNumberFormat="0" applyBorder="0" applyAlignment="0" applyProtection="0">
      <alignment vertical="center"/>
    </xf>
    <xf numFmtId="0" fontId="324" fillId="59" borderId="0" applyNumberFormat="0" applyBorder="0" applyAlignment="0" applyProtection="0">
      <alignment vertical="center"/>
    </xf>
    <xf numFmtId="0" fontId="324" fillId="59" borderId="0" applyNumberFormat="0" applyBorder="0" applyAlignment="0" applyProtection="0">
      <alignment vertical="center"/>
    </xf>
    <xf numFmtId="0" fontId="324" fillId="59" borderId="0" applyNumberFormat="0" applyBorder="0" applyAlignment="0" applyProtection="0">
      <alignment vertical="center"/>
    </xf>
    <xf numFmtId="0" fontId="324" fillId="59" borderId="0" applyNumberFormat="0" applyBorder="0" applyAlignment="0" applyProtection="0">
      <alignment vertical="center"/>
    </xf>
    <xf numFmtId="0" fontId="324" fillId="59" borderId="0" applyNumberFormat="0" applyBorder="0" applyAlignment="0" applyProtection="0">
      <alignment vertical="center"/>
    </xf>
    <xf numFmtId="0" fontId="324" fillId="59" borderId="0" applyNumberFormat="0" applyBorder="0" applyAlignment="0" applyProtection="0">
      <alignment vertical="center"/>
    </xf>
    <xf numFmtId="0" fontId="324" fillId="59" borderId="0" applyNumberFormat="0" applyBorder="0" applyAlignment="0" applyProtection="0">
      <alignment vertical="center"/>
    </xf>
    <xf numFmtId="0" fontId="323" fillId="59" borderId="0" applyNumberFormat="0" applyBorder="0" applyAlignment="0" applyProtection="0">
      <alignment vertical="center"/>
    </xf>
    <xf numFmtId="0" fontId="323" fillId="59" borderId="0" applyNumberFormat="0" applyBorder="0" applyAlignment="0" applyProtection="0">
      <alignment vertical="center"/>
    </xf>
    <xf numFmtId="0" fontId="323" fillId="59" borderId="0" applyNumberFormat="0" applyBorder="0" applyAlignment="0" applyProtection="0">
      <alignment vertical="center"/>
    </xf>
    <xf numFmtId="0" fontId="323" fillId="59" borderId="0" applyNumberFormat="0" applyBorder="0" applyAlignment="0" applyProtection="0">
      <alignment vertical="center"/>
    </xf>
    <xf numFmtId="0" fontId="323" fillId="59" borderId="0" applyNumberFormat="0" applyBorder="0" applyAlignment="0" applyProtection="0">
      <alignment vertical="center"/>
    </xf>
    <xf numFmtId="0" fontId="323" fillId="59" borderId="0" applyNumberFormat="0" applyBorder="0" applyAlignment="0" applyProtection="0">
      <alignment vertical="center"/>
    </xf>
    <xf numFmtId="0" fontId="323" fillId="109" borderId="0" applyNumberFormat="0" applyBorder="0" applyProtection="0">
      <alignment vertical="center"/>
    </xf>
    <xf numFmtId="0" fontId="323" fillId="59" borderId="0" applyNumberFormat="0" applyBorder="0" applyAlignment="0" applyProtection="0">
      <alignment vertical="center"/>
    </xf>
    <xf numFmtId="0" fontId="323" fillId="59" borderId="0" applyNumberFormat="0" applyBorder="0" applyAlignment="0" applyProtection="0">
      <alignment vertical="center"/>
    </xf>
    <xf numFmtId="0" fontId="323" fillId="11" borderId="0" applyNumberFormat="0" applyBorder="0" applyAlignment="0" applyProtection="0">
      <alignment vertical="center"/>
    </xf>
    <xf numFmtId="0" fontId="324" fillId="59" borderId="0" applyNumberFormat="0" applyBorder="0" applyAlignment="0" applyProtection="0">
      <alignment vertical="center"/>
    </xf>
    <xf numFmtId="0" fontId="323" fillId="59" borderId="0" applyNumberFormat="0" applyBorder="0" applyAlignment="0" applyProtection="0">
      <alignment vertical="center"/>
    </xf>
    <xf numFmtId="0" fontId="323" fillId="59" borderId="0" applyNumberFormat="0" applyBorder="0" applyAlignment="0" applyProtection="0">
      <alignment vertical="center"/>
    </xf>
    <xf numFmtId="0" fontId="323" fillId="11" borderId="0" applyNumberFormat="0" applyBorder="0" applyAlignment="0" applyProtection="0">
      <alignment vertical="center"/>
    </xf>
    <xf numFmtId="0" fontId="323" fillId="59" borderId="0" applyNumberFormat="0" applyBorder="0" applyAlignment="0" applyProtection="0">
      <alignment vertical="center"/>
    </xf>
    <xf numFmtId="0" fontId="323" fillId="59" borderId="0" applyNumberFormat="0" applyBorder="0" applyAlignment="0" applyProtection="0">
      <alignment vertical="center"/>
    </xf>
    <xf numFmtId="0" fontId="323" fillId="59" borderId="0" applyNumberFormat="0" applyBorder="0" applyAlignment="0" applyProtection="0">
      <alignment vertical="center"/>
    </xf>
    <xf numFmtId="0" fontId="323" fillId="59" borderId="0" applyNumberFormat="0" applyBorder="0" applyAlignment="0" applyProtection="0">
      <alignment vertical="center"/>
    </xf>
    <xf numFmtId="0" fontId="323" fillId="59" borderId="0" applyNumberFormat="0" applyBorder="0" applyAlignment="0" applyProtection="0">
      <alignment vertical="center"/>
    </xf>
    <xf numFmtId="0" fontId="323" fillId="59" borderId="0" applyNumberFormat="0" applyBorder="0" applyAlignment="0" applyProtection="0">
      <alignment vertical="center"/>
    </xf>
    <xf numFmtId="0" fontId="323" fillId="109" borderId="0" applyNumberFormat="0" applyBorder="0" applyProtection="0">
      <alignment vertical="center"/>
    </xf>
    <xf numFmtId="0" fontId="323" fillId="59" borderId="0" applyNumberFormat="0" applyBorder="0" applyAlignment="0" applyProtection="0">
      <alignment vertical="center"/>
    </xf>
    <xf numFmtId="0" fontId="323" fillId="59" borderId="0" applyNumberFormat="0" applyBorder="0" applyAlignment="0" applyProtection="0">
      <alignment vertical="center"/>
    </xf>
    <xf numFmtId="0" fontId="324" fillId="59" borderId="0" applyNumberFormat="0" applyBorder="0" applyAlignment="0" applyProtection="0">
      <alignment vertical="center"/>
    </xf>
    <xf numFmtId="0" fontId="324" fillId="59" borderId="0" applyNumberFormat="0" applyBorder="0" applyAlignment="0" applyProtection="0">
      <alignment vertical="center"/>
    </xf>
    <xf numFmtId="0" fontId="324" fillId="59" borderId="0" applyNumberFormat="0" applyBorder="0" applyAlignment="0" applyProtection="0">
      <alignment vertical="center"/>
    </xf>
    <xf numFmtId="0" fontId="324" fillId="59" borderId="0" applyNumberFormat="0" applyBorder="0" applyAlignment="0" applyProtection="0">
      <alignment vertical="center"/>
    </xf>
    <xf numFmtId="0" fontId="324" fillId="59" borderId="0" applyNumberFormat="0" applyBorder="0" applyAlignment="0" applyProtection="0">
      <alignment vertical="center"/>
    </xf>
    <xf numFmtId="0" fontId="324" fillId="59" borderId="0" applyNumberFormat="0" applyBorder="0" applyAlignment="0" applyProtection="0">
      <alignment vertical="center"/>
    </xf>
    <xf numFmtId="0" fontId="324" fillId="59" borderId="0" applyNumberFormat="0" applyBorder="0" applyAlignment="0" applyProtection="0">
      <alignment vertical="center"/>
    </xf>
    <xf numFmtId="0" fontId="324" fillId="59" borderId="0" applyNumberFormat="0" applyBorder="0" applyAlignment="0" applyProtection="0">
      <alignment vertical="center"/>
    </xf>
    <xf numFmtId="0" fontId="324" fillId="59" borderId="0" applyNumberFormat="0" applyBorder="0" applyAlignment="0" applyProtection="0">
      <alignment vertical="center"/>
    </xf>
    <xf numFmtId="0" fontId="324" fillId="59" borderId="0" applyNumberFormat="0" applyBorder="0" applyAlignment="0" applyProtection="0">
      <alignment vertical="center"/>
    </xf>
    <xf numFmtId="0" fontId="324" fillId="59" borderId="0" applyNumberFormat="0" applyBorder="0" applyAlignment="0" applyProtection="0">
      <alignment vertical="center"/>
    </xf>
    <xf numFmtId="0" fontId="324" fillId="59" borderId="0" applyNumberFormat="0" applyBorder="0" applyAlignment="0" applyProtection="0">
      <alignment vertical="center"/>
    </xf>
    <xf numFmtId="0" fontId="324" fillId="59" borderId="0" applyNumberFormat="0" applyBorder="0" applyAlignment="0" applyProtection="0">
      <alignment vertical="center"/>
    </xf>
    <xf numFmtId="0" fontId="323" fillId="11" borderId="0" applyNumberFormat="0" applyBorder="0" applyAlignment="0" applyProtection="0">
      <alignment vertical="center"/>
    </xf>
    <xf numFmtId="0" fontId="324" fillId="59" borderId="0" applyNumberFormat="0" applyBorder="0" applyAlignment="0" applyProtection="0">
      <alignment vertical="center"/>
    </xf>
    <xf numFmtId="0" fontId="323" fillId="59" borderId="0" applyNumberFormat="0" applyBorder="0" applyAlignment="0" applyProtection="0">
      <alignment vertical="center"/>
    </xf>
    <xf numFmtId="0" fontId="323" fillId="59" borderId="0" applyNumberFormat="0" applyBorder="0" applyAlignment="0" applyProtection="0">
      <alignment vertical="center"/>
    </xf>
    <xf numFmtId="0" fontId="323" fillId="11" borderId="0" applyNumberFormat="0" applyBorder="0" applyAlignment="0" applyProtection="0">
      <alignment vertical="center"/>
    </xf>
    <xf numFmtId="0" fontId="323" fillId="59" borderId="0" applyNumberFormat="0" applyBorder="0" applyAlignment="0" applyProtection="0">
      <alignment vertical="center"/>
    </xf>
    <xf numFmtId="0" fontId="323" fillId="59" borderId="0" applyNumberFormat="0" applyBorder="0" applyAlignment="0" applyProtection="0">
      <alignment vertical="center"/>
    </xf>
    <xf numFmtId="0" fontId="323" fillId="59" borderId="0" applyNumberFormat="0" applyBorder="0" applyAlignment="0" applyProtection="0">
      <alignment vertical="center"/>
    </xf>
    <xf numFmtId="0" fontId="323" fillId="59" borderId="0" applyNumberFormat="0" applyBorder="0" applyAlignment="0" applyProtection="0">
      <alignment vertical="center"/>
    </xf>
    <xf numFmtId="0" fontId="323" fillId="59" borderId="0" applyNumberFormat="0" applyBorder="0" applyAlignment="0" applyProtection="0">
      <alignment vertical="center"/>
    </xf>
    <xf numFmtId="0" fontId="323" fillId="59" borderId="0" applyNumberFormat="0" applyBorder="0" applyAlignment="0" applyProtection="0">
      <alignment vertical="center"/>
    </xf>
    <xf numFmtId="0" fontId="323" fillId="109" borderId="0" applyNumberFormat="0" applyBorder="0" applyProtection="0">
      <alignment vertical="center"/>
    </xf>
    <xf numFmtId="0" fontId="323" fillId="59" borderId="0" applyNumberFormat="0" applyBorder="0" applyAlignment="0" applyProtection="0">
      <alignment vertical="center"/>
    </xf>
    <xf numFmtId="0" fontId="323" fillId="59" borderId="0" applyNumberFormat="0" applyBorder="0" applyAlignment="0" applyProtection="0">
      <alignment vertical="center"/>
    </xf>
    <xf numFmtId="0" fontId="324" fillId="59" borderId="0" applyNumberFormat="0" applyBorder="0" applyAlignment="0" applyProtection="0">
      <alignment vertical="center"/>
    </xf>
    <xf numFmtId="0" fontId="324" fillId="59" borderId="0" applyNumberFormat="0" applyBorder="0" applyAlignment="0" applyProtection="0">
      <alignment vertical="center"/>
    </xf>
    <xf numFmtId="0" fontId="324" fillId="59" borderId="0" applyNumberFormat="0" applyBorder="0" applyAlignment="0" applyProtection="0">
      <alignment vertical="center"/>
    </xf>
    <xf numFmtId="0" fontId="324" fillId="59" borderId="0" applyNumberFormat="0" applyBorder="0" applyAlignment="0" applyProtection="0">
      <alignment vertical="center"/>
    </xf>
    <xf numFmtId="0" fontId="324" fillId="59" borderId="0" applyNumberFormat="0" applyBorder="0" applyAlignment="0" applyProtection="0">
      <alignment vertical="center"/>
    </xf>
    <xf numFmtId="0" fontId="324" fillId="59" borderId="0" applyNumberFormat="0" applyBorder="0" applyAlignment="0" applyProtection="0">
      <alignment vertical="center"/>
    </xf>
    <xf numFmtId="0" fontId="324" fillId="59" borderId="0" applyNumberFormat="0" applyBorder="0" applyAlignment="0" applyProtection="0">
      <alignment vertical="center"/>
    </xf>
    <xf numFmtId="0" fontId="324" fillId="59" borderId="0" applyNumberFormat="0" applyBorder="0" applyAlignment="0" applyProtection="0">
      <alignment vertical="center"/>
    </xf>
    <xf numFmtId="0" fontId="324" fillId="59" borderId="0" applyNumberFormat="0" applyBorder="0" applyAlignment="0" applyProtection="0">
      <alignment vertical="center"/>
    </xf>
    <xf numFmtId="0" fontId="324" fillId="59" borderId="0" applyNumberFormat="0" applyBorder="0" applyAlignment="0" applyProtection="0">
      <alignment vertical="center"/>
    </xf>
    <xf numFmtId="0" fontId="324" fillId="59" borderId="0" applyNumberFormat="0" applyBorder="0" applyAlignment="0" applyProtection="0">
      <alignment vertical="center"/>
    </xf>
    <xf numFmtId="0" fontId="324" fillId="59" borderId="0" applyNumberFormat="0" applyBorder="0" applyAlignment="0" applyProtection="0">
      <alignment vertical="center"/>
    </xf>
    <xf numFmtId="0" fontId="324" fillId="59" borderId="0" applyNumberFormat="0" applyBorder="0" applyAlignment="0" applyProtection="0">
      <alignment vertical="center"/>
    </xf>
    <xf numFmtId="0" fontId="323" fillId="11" borderId="0" applyNumberFormat="0" applyBorder="0" applyAlignment="0" applyProtection="0">
      <alignment vertical="center"/>
    </xf>
    <xf numFmtId="0" fontId="324" fillId="59" borderId="0" applyNumberFormat="0" applyBorder="0" applyAlignment="0" applyProtection="0">
      <alignment vertical="center"/>
    </xf>
    <xf numFmtId="0" fontId="323" fillId="59" borderId="0" applyNumberFormat="0" applyBorder="0" applyAlignment="0" applyProtection="0">
      <alignment vertical="center"/>
    </xf>
    <xf numFmtId="0" fontId="323" fillId="59" borderId="0" applyNumberFormat="0" applyBorder="0" applyAlignment="0" applyProtection="0">
      <alignment vertical="center"/>
    </xf>
    <xf numFmtId="0" fontId="323" fillId="11" borderId="0" applyNumberFormat="0" applyBorder="0" applyAlignment="0" applyProtection="0">
      <alignment vertical="center"/>
    </xf>
    <xf numFmtId="0" fontId="323" fillId="59" borderId="0" applyNumberFormat="0" applyBorder="0" applyAlignment="0" applyProtection="0">
      <alignment vertical="center"/>
    </xf>
    <xf numFmtId="0" fontId="323" fillId="59" borderId="0" applyNumberFormat="0" applyBorder="0" applyAlignment="0" applyProtection="0">
      <alignment vertical="center"/>
    </xf>
    <xf numFmtId="0" fontId="323" fillId="59" borderId="0" applyNumberFormat="0" applyBorder="0" applyAlignment="0" applyProtection="0">
      <alignment vertical="center"/>
    </xf>
    <xf numFmtId="0" fontId="323" fillId="59" borderId="0" applyNumberFormat="0" applyBorder="0" applyAlignment="0" applyProtection="0">
      <alignment vertical="center"/>
    </xf>
    <xf numFmtId="0" fontId="323" fillId="59" borderId="0" applyNumberFormat="0" applyBorder="0" applyAlignment="0" applyProtection="0">
      <alignment vertical="center"/>
    </xf>
    <xf numFmtId="0" fontId="323" fillId="59" borderId="0" applyNumberFormat="0" applyBorder="0" applyAlignment="0" applyProtection="0">
      <alignment vertical="center"/>
    </xf>
    <xf numFmtId="0" fontId="323" fillId="109" borderId="0" applyNumberFormat="0" applyBorder="0" applyProtection="0">
      <alignment vertical="center"/>
    </xf>
    <xf numFmtId="0" fontId="323" fillId="59" borderId="0" applyNumberFormat="0" applyBorder="0" applyAlignment="0" applyProtection="0">
      <alignment vertical="center"/>
    </xf>
    <xf numFmtId="0" fontId="323" fillId="59" borderId="0" applyNumberFormat="0" applyBorder="0" applyAlignment="0" applyProtection="0">
      <alignment vertical="center"/>
    </xf>
    <xf numFmtId="0" fontId="324" fillId="59" borderId="0" applyNumberFormat="0" applyBorder="0" applyAlignment="0" applyProtection="0">
      <alignment vertical="center"/>
    </xf>
    <xf numFmtId="0" fontId="324" fillId="59" borderId="0" applyNumberFormat="0" applyBorder="0" applyAlignment="0" applyProtection="0">
      <alignment vertical="center"/>
    </xf>
    <xf numFmtId="0" fontId="324" fillId="59" borderId="0" applyNumberFormat="0" applyBorder="0" applyAlignment="0" applyProtection="0">
      <alignment vertical="center"/>
    </xf>
    <xf numFmtId="0" fontId="324" fillId="59" borderId="0" applyNumberFormat="0" applyBorder="0" applyAlignment="0" applyProtection="0">
      <alignment vertical="center"/>
    </xf>
    <xf numFmtId="0" fontId="324" fillId="59" borderId="0" applyNumberFormat="0" applyBorder="0" applyAlignment="0" applyProtection="0">
      <alignment vertical="center"/>
    </xf>
    <xf numFmtId="0" fontId="324" fillId="59" borderId="0" applyNumberFormat="0" applyBorder="0" applyAlignment="0" applyProtection="0">
      <alignment vertical="center"/>
    </xf>
    <xf numFmtId="0" fontId="324" fillId="59" borderId="0" applyNumberFormat="0" applyBorder="0" applyAlignment="0" applyProtection="0">
      <alignment vertical="center"/>
    </xf>
    <xf numFmtId="0" fontId="324" fillId="59" borderId="0" applyNumberFormat="0" applyBorder="0" applyAlignment="0" applyProtection="0">
      <alignment vertical="center"/>
    </xf>
    <xf numFmtId="0" fontId="324" fillId="59" borderId="0" applyNumberFormat="0" applyBorder="0" applyAlignment="0" applyProtection="0">
      <alignment vertical="center"/>
    </xf>
    <xf numFmtId="0" fontId="324" fillId="59" borderId="0" applyNumberFormat="0" applyBorder="0" applyAlignment="0" applyProtection="0">
      <alignment vertical="center"/>
    </xf>
    <xf numFmtId="0" fontId="324" fillId="59" borderId="0" applyNumberFormat="0" applyBorder="0" applyAlignment="0" applyProtection="0">
      <alignment vertical="center"/>
    </xf>
    <xf numFmtId="0" fontId="324" fillId="59" borderId="0" applyNumberFormat="0" applyBorder="0" applyAlignment="0" applyProtection="0">
      <alignment vertical="center"/>
    </xf>
    <xf numFmtId="0" fontId="324" fillId="59" borderId="0" applyNumberFormat="0" applyBorder="0" applyAlignment="0" applyProtection="0">
      <alignment vertical="center"/>
    </xf>
    <xf numFmtId="0" fontId="323" fillId="11" borderId="0" applyNumberFormat="0" applyBorder="0" applyAlignment="0" applyProtection="0">
      <alignment vertical="center"/>
    </xf>
    <xf numFmtId="0" fontId="324" fillId="59" borderId="0" applyNumberFormat="0" applyBorder="0" applyAlignment="0" applyProtection="0">
      <alignment vertical="center"/>
    </xf>
    <xf numFmtId="0" fontId="323" fillId="59" borderId="0" applyNumberFormat="0" applyBorder="0" applyAlignment="0" applyProtection="0">
      <alignment vertical="center"/>
    </xf>
    <xf numFmtId="0" fontId="323" fillId="59" borderId="0" applyNumberFormat="0" applyBorder="0" applyAlignment="0" applyProtection="0">
      <alignment vertical="center"/>
    </xf>
    <xf numFmtId="0" fontId="323" fillId="11" borderId="0" applyNumberFormat="0" applyBorder="0" applyAlignment="0" applyProtection="0">
      <alignment vertical="center"/>
    </xf>
    <xf numFmtId="0" fontId="323" fillId="59" borderId="0" applyNumberFormat="0" applyBorder="0" applyAlignment="0" applyProtection="0">
      <alignment vertical="center"/>
    </xf>
    <xf numFmtId="0" fontId="323" fillId="59" borderId="0" applyNumberFormat="0" applyBorder="0" applyAlignment="0" applyProtection="0">
      <alignment vertical="center"/>
    </xf>
    <xf numFmtId="0" fontId="323" fillId="59" borderId="0" applyNumberFormat="0" applyBorder="0" applyAlignment="0" applyProtection="0">
      <alignment vertical="center"/>
    </xf>
    <xf numFmtId="0" fontId="323" fillId="59" borderId="0" applyNumberFormat="0" applyBorder="0" applyAlignment="0" applyProtection="0">
      <alignment vertical="center"/>
    </xf>
    <xf numFmtId="0" fontId="323" fillId="59" borderId="0" applyNumberFormat="0" applyBorder="0" applyAlignment="0" applyProtection="0">
      <alignment vertical="center"/>
    </xf>
    <xf numFmtId="0" fontId="323" fillId="59" borderId="0" applyNumberFormat="0" applyBorder="0" applyAlignment="0" applyProtection="0">
      <alignment vertical="center"/>
    </xf>
    <xf numFmtId="0" fontId="323" fillId="109" borderId="0" applyNumberFormat="0" applyBorder="0" applyProtection="0">
      <alignment vertical="center"/>
    </xf>
    <xf numFmtId="0" fontId="323" fillId="59" borderId="0" applyNumberFormat="0" applyBorder="0" applyAlignment="0" applyProtection="0">
      <alignment vertical="center"/>
    </xf>
    <xf numFmtId="0" fontId="323" fillId="59" borderId="0" applyNumberFormat="0" applyBorder="0" applyAlignment="0" applyProtection="0">
      <alignment vertical="center"/>
    </xf>
    <xf numFmtId="0" fontId="324" fillId="59" borderId="0" applyNumberFormat="0" applyBorder="0" applyAlignment="0" applyProtection="0">
      <alignment vertical="center"/>
    </xf>
    <xf numFmtId="0" fontId="324" fillId="59" borderId="0" applyNumberFormat="0" applyBorder="0" applyAlignment="0" applyProtection="0">
      <alignment vertical="center"/>
    </xf>
    <xf numFmtId="0" fontId="324" fillId="59" borderId="0" applyNumberFormat="0" applyBorder="0" applyAlignment="0" applyProtection="0">
      <alignment vertical="center"/>
    </xf>
    <xf numFmtId="0" fontId="324" fillId="59" borderId="0" applyNumberFormat="0" applyBorder="0" applyAlignment="0" applyProtection="0">
      <alignment vertical="center"/>
    </xf>
    <xf numFmtId="0" fontId="324" fillId="59" borderId="0" applyNumberFormat="0" applyBorder="0" applyAlignment="0" applyProtection="0">
      <alignment vertical="center"/>
    </xf>
    <xf numFmtId="0" fontId="324" fillId="59" borderId="0" applyNumberFormat="0" applyBorder="0" applyAlignment="0" applyProtection="0">
      <alignment vertical="center"/>
    </xf>
    <xf numFmtId="0" fontId="324" fillId="59" borderId="0" applyNumberFormat="0" applyBorder="0" applyAlignment="0" applyProtection="0">
      <alignment vertical="center"/>
    </xf>
    <xf numFmtId="0" fontId="324" fillId="59" borderId="0" applyNumberFormat="0" applyBorder="0" applyAlignment="0" applyProtection="0">
      <alignment vertical="center"/>
    </xf>
    <xf numFmtId="0" fontId="324" fillId="59" borderId="0" applyNumberFormat="0" applyBorder="0" applyAlignment="0" applyProtection="0">
      <alignment vertical="center"/>
    </xf>
    <xf numFmtId="0" fontId="324" fillId="59" borderId="0" applyNumberFormat="0" applyBorder="0" applyAlignment="0" applyProtection="0">
      <alignment vertical="center"/>
    </xf>
    <xf numFmtId="0" fontId="324" fillId="59" borderId="0" applyNumberFormat="0" applyBorder="0" applyAlignment="0" applyProtection="0">
      <alignment vertical="center"/>
    </xf>
    <xf numFmtId="0" fontId="324" fillId="59" borderId="0" applyNumberFormat="0" applyBorder="0" applyAlignment="0" applyProtection="0">
      <alignment vertical="center"/>
    </xf>
    <xf numFmtId="0" fontId="324" fillId="59" borderId="0" applyNumberFormat="0" applyBorder="0" applyAlignment="0" applyProtection="0">
      <alignment vertical="center"/>
    </xf>
    <xf numFmtId="0" fontId="324" fillId="59" borderId="0" applyNumberFormat="0" applyBorder="0" applyAlignment="0" applyProtection="0">
      <alignment vertical="center"/>
    </xf>
    <xf numFmtId="0" fontId="323" fillId="11" borderId="0" applyNumberFormat="0" applyBorder="0" applyAlignment="0" applyProtection="0">
      <alignment vertical="center"/>
    </xf>
    <xf numFmtId="0" fontId="324" fillId="59" borderId="0" applyNumberFormat="0" applyBorder="0" applyAlignment="0" applyProtection="0">
      <alignment vertical="center"/>
    </xf>
    <xf numFmtId="0" fontId="323" fillId="59" borderId="0" applyNumberFormat="0" applyBorder="0" applyAlignment="0" applyProtection="0">
      <alignment vertical="center"/>
    </xf>
    <xf numFmtId="0" fontId="323" fillId="59" borderId="0" applyNumberFormat="0" applyBorder="0" applyAlignment="0" applyProtection="0">
      <alignment vertical="center"/>
    </xf>
    <xf numFmtId="0" fontId="323" fillId="11" borderId="0" applyNumberFormat="0" applyBorder="0" applyAlignment="0" applyProtection="0">
      <alignment vertical="center"/>
    </xf>
    <xf numFmtId="0" fontId="323" fillId="59" borderId="0" applyNumberFormat="0" applyBorder="0" applyAlignment="0" applyProtection="0">
      <alignment vertical="center"/>
    </xf>
    <xf numFmtId="0" fontId="323" fillId="59" borderId="0" applyNumberFormat="0" applyBorder="0" applyAlignment="0" applyProtection="0">
      <alignment vertical="center"/>
    </xf>
    <xf numFmtId="0" fontId="323" fillId="59" borderId="0" applyNumberFormat="0" applyBorder="0" applyAlignment="0" applyProtection="0">
      <alignment vertical="center"/>
    </xf>
    <xf numFmtId="0" fontId="323" fillId="59" borderId="0" applyNumberFormat="0" applyBorder="0" applyAlignment="0" applyProtection="0">
      <alignment vertical="center"/>
    </xf>
    <xf numFmtId="0" fontId="323" fillId="59" borderId="0" applyNumberFormat="0" applyBorder="0" applyAlignment="0" applyProtection="0">
      <alignment vertical="center"/>
    </xf>
    <xf numFmtId="0" fontId="323" fillId="59" borderId="0" applyNumberFormat="0" applyBorder="0" applyAlignment="0" applyProtection="0">
      <alignment vertical="center"/>
    </xf>
    <xf numFmtId="0" fontId="323" fillId="109" borderId="0" applyNumberFormat="0" applyBorder="0" applyProtection="0">
      <alignment vertical="center"/>
    </xf>
    <xf numFmtId="0" fontId="323" fillId="59" borderId="0" applyNumberFormat="0" applyBorder="0" applyAlignment="0" applyProtection="0">
      <alignment vertical="center"/>
    </xf>
    <xf numFmtId="0" fontId="323" fillId="59" borderId="0" applyNumberFormat="0" applyBorder="0" applyAlignment="0" applyProtection="0">
      <alignment vertical="center"/>
    </xf>
    <xf numFmtId="0" fontId="324" fillId="59" borderId="0" applyNumberFormat="0" applyBorder="0" applyAlignment="0" applyProtection="0">
      <alignment vertical="center"/>
    </xf>
    <xf numFmtId="0" fontId="324" fillId="59" borderId="0" applyNumberFormat="0" applyBorder="0" applyAlignment="0" applyProtection="0">
      <alignment vertical="center"/>
    </xf>
    <xf numFmtId="0" fontId="324" fillId="59" borderId="0" applyNumberFormat="0" applyBorder="0" applyAlignment="0" applyProtection="0">
      <alignment vertical="center"/>
    </xf>
    <xf numFmtId="0" fontId="324" fillId="59" borderId="0" applyNumberFormat="0" applyBorder="0" applyAlignment="0" applyProtection="0">
      <alignment vertical="center"/>
    </xf>
    <xf numFmtId="0" fontId="324" fillId="59" borderId="0" applyNumberFormat="0" applyBorder="0" applyAlignment="0" applyProtection="0">
      <alignment vertical="center"/>
    </xf>
    <xf numFmtId="0" fontId="324" fillId="59" borderId="0" applyNumberFormat="0" applyBorder="0" applyAlignment="0" applyProtection="0">
      <alignment vertical="center"/>
    </xf>
    <xf numFmtId="0" fontId="324" fillId="59" borderId="0" applyNumberFormat="0" applyBorder="0" applyAlignment="0" applyProtection="0">
      <alignment vertical="center"/>
    </xf>
    <xf numFmtId="0" fontId="324" fillId="59" borderId="0" applyNumberFormat="0" applyBorder="0" applyAlignment="0" applyProtection="0">
      <alignment vertical="center"/>
    </xf>
    <xf numFmtId="0" fontId="324" fillId="59" borderId="0" applyNumberFormat="0" applyBorder="0" applyAlignment="0" applyProtection="0">
      <alignment vertical="center"/>
    </xf>
    <xf numFmtId="0" fontId="324" fillId="59" borderId="0" applyNumberFormat="0" applyBorder="0" applyAlignment="0" applyProtection="0">
      <alignment vertical="center"/>
    </xf>
    <xf numFmtId="0" fontId="324" fillId="59" borderId="0" applyNumberFormat="0" applyBorder="0" applyAlignment="0" applyProtection="0">
      <alignment vertical="center"/>
    </xf>
    <xf numFmtId="0" fontId="324" fillId="59" borderId="0" applyNumberFormat="0" applyBorder="0" applyAlignment="0" applyProtection="0">
      <alignment vertical="center"/>
    </xf>
    <xf numFmtId="0" fontId="324" fillId="59" borderId="0" applyNumberFormat="0" applyBorder="0" applyAlignment="0" applyProtection="0">
      <alignment vertical="center"/>
    </xf>
    <xf numFmtId="0" fontId="323" fillId="11" borderId="0" applyNumberFormat="0" applyBorder="0" applyAlignment="0" applyProtection="0">
      <alignment vertical="center"/>
    </xf>
    <xf numFmtId="0" fontId="324" fillId="59" borderId="0" applyNumberFormat="0" applyBorder="0" applyAlignment="0" applyProtection="0">
      <alignment vertical="center"/>
    </xf>
    <xf numFmtId="0" fontId="323" fillId="11" borderId="0" applyNumberFormat="0" applyBorder="0" applyAlignment="0" applyProtection="0">
      <alignment vertical="center"/>
    </xf>
    <xf numFmtId="0" fontId="323" fillId="59" borderId="0" applyNumberFormat="0" applyBorder="0" applyAlignment="0" applyProtection="0">
      <alignment vertical="center"/>
    </xf>
    <xf numFmtId="0" fontId="323" fillId="59" borderId="0" applyNumberFormat="0" applyBorder="0" applyAlignment="0" applyProtection="0">
      <alignment vertical="center"/>
    </xf>
    <xf numFmtId="0" fontId="323" fillId="59" borderId="0" applyNumberFormat="0" applyBorder="0" applyAlignment="0" applyProtection="0">
      <alignment vertical="center"/>
    </xf>
    <xf numFmtId="0" fontId="323" fillId="59" borderId="0" applyNumberFormat="0" applyBorder="0" applyAlignment="0" applyProtection="0">
      <alignment vertical="center"/>
    </xf>
    <xf numFmtId="0" fontId="323" fillId="59" borderId="0" applyNumberFormat="0" applyBorder="0" applyAlignment="0" applyProtection="0">
      <alignment vertical="center"/>
    </xf>
    <xf numFmtId="0" fontId="323" fillId="59" borderId="0" applyNumberFormat="0" applyBorder="0" applyAlignment="0" applyProtection="0">
      <alignment vertical="center"/>
    </xf>
    <xf numFmtId="0" fontId="323" fillId="109" borderId="0" applyNumberFormat="0" applyBorder="0" applyProtection="0">
      <alignment vertical="center"/>
    </xf>
    <xf numFmtId="0" fontId="323" fillId="59" borderId="0" applyNumberFormat="0" applyBorder="0" applyAlignment="0" applyProtection="0">
      <alignment vertical="center"/>
    </xf>
    <xf numFmtId="0" fontId="323" fillId="59" borderId="0" applyNumberFormat="0" applyBorder="0" applyAlignment="0" applyProtection="0">
      <alignment vertical="center"/>
    </xf>
    <xf numFmtId="182" fontId="101" fillId="59" borderId="0" applyNumberFormat="0" applyBorder="0" applyAlignment="0" applyProtection="0"/>
    <xf numFmtId="0" fontId="10" fillId="0" borderId="0">
      <alignment vertical="center"/>
    </xf>
    <xf numFmtId="0" fontId="59" fillId="0" borderId="0"/>
    <xf numFmtId="182" fontId="65" fillId="0" borderId="0"/>
    <xf numFmtId="0" fontId="60" fillId="0" borderId="0" applyFont="0" applyFill="0" applyBorder="0" applyAlignment="0" applyProtection="0"/>
    <xf numFmtId="0" fontId="60" fillId="0" borderId="0" applyFont="0" applyFill="0" applyBorder="0" applyAlignment="0" applyProtection="0"/>
    <xf numFmtId="196" fontId="127" fillId="0" borderId="0" applyFont="0" applyFill="0" applyBorder="0" applyAlignment="0" applyProtection="0">
      <alignment vertical="center"/>
    </xf>
    <xf numFmtId="38" fontId="325" fillId="0" borderId="0" applyFont="0" applyFill="0" applyBorder="0" applyAlignment="0" applyProtection="0">
      <alignment vertical="center"/>
    </xf>
    <xf numFmtId="235" fontId="127" fillId="0" borderId="0" applyFont="0" applyFill="0" applyBorder="0" applyAlignment="0" applyProtection="0">
      <alignment vertical="center"/>
    </xf>
    <xf numFmtId="0" fontId="326" fillId="5" borderId="0" applyNumberFormat="0" applyBorder="0" applyAlignment="0" applyProtection="0">
      <alignment vertical="center"/>
    </xf>
    <xf numFmtId="0" fontId="327" fillId="98" borderId="0" applyNumberFormat="0" applyBorder="0" applyAlignment="0" applyProtection="0">
      <alignment vertical="center"/>
    </xf>
    <xf numFmtId="0" fontId="326" fillId="98" borderId="0" applyNumberFormat="0" applyBorder="0" applyAlignment="0" applyProtection="0">
      <alignment vertical="center"/>
    </xf>
    <xf numFmtId="0" fontId="326" fillId="98" borderId="0" applyNumberFormat="0" applyBorder="0" applyAlignment="0" applyProtection="0">
      <alignment vertical="center"/>
    </xf>
    <xf numFmtId="0" fontId="326" fillId="5" borderId="0" applyNumberFormat="0" applyBorder="0" applyAlignment="0" applyProtection="0">
      <alignment vertical="center"/>
    </xf>
    <xf numFmtId="0" fontId="326" fillId="98" borderId="0" applyNumberFormat="0" applyBorder="0" applyAlignment="0" applyProtection="0">
      <alignment vertical="center"/>
    </xf>
    <xf numFmtId="0" fontId="326" fillId="98" borderId="0" applyNumberFormat="0" applyBorder="0" applyAlignment="0" applyProtection="0">
      <alignment vertical="center"/>
    </xf>
    <xf numFmtId="0" fontId="326" fillId="98" borderId="0" applyNumberFormat="0" applyBorder="0" applyAlignment="0" applyProtection="0">
      <alignment vertical="center"/>
    </xf>
    <xf numFmtId="0" fontId="78" fillId="0" borderId="0">
      <alignment vertical="center"/>
    </xf>
    <xf numFmtId="0" fontId="78" fillId="0" borderId="0">
      <alignment vertical="center"/>
    </xf>
    <xf numFmtId="0" fontId="78" fillId="0" borderId="0">
      <alignment vertical="center"/>
    </xf>
    <xf numFmtId="0" fontId="78" fillId="0" borderId="0">
      <alignment vertical="center"/>
    </xf>
    <xf numFmtId="182" fontId="307" fillId="0" borderId="0">
      <alignment vertical="center"/>
    </xf>
    <xf numFmtId="182" fontId="221" fillId="0" borderId="0">
      <alignment vertical="center"/>
    </xf>
    <xf numFmtId="0" fontId="78" fillId="0" borderId="0">
      <alignment vertical="center"/>
    </xf>
    <xf numFmtId="0" fontId="138" fillId="0" borderId="0">
      <alignment vertical="center"/>
    </xf>
    <xf numFmtId="0" fontId="138" fillId="0" borderId="0">
      <alignment vertical="center"/>
    </xf>
    <xf numFmtId="0" fontId="64" fillId="0" borderId="0">
      <alignment vertical="center"/>
    </xf>
    <xf numFmtId="0" fontId="64" fillId="0" borderId="0">
      <alignment vertical="center"/>
    </xf>
    <xf numFmtId="0" fontId="64" fillId="0" borderId="0">
      <alignment vertical="center"/>
    </xf>
    <xf numFmtId="182" fontId="307" fillId="0" borderId="0">
      <alignment vertical="center"/>
    </xf>
    <xf numFmtId="0" fontId="64" fillId="0" borderId="0"/>
    <xf numFmtId="0" fontId="64" fillId="0" borderId="0"/>
    <xf numFmtId="182" fontId="84" fillId="0" borderId="0"/>
    <xf numFmtId="182" fontId="84" fillId="0" borderId="0"/>
    <xf numFmtId="0" fontId="64" fillId="0" borderId="0">
      <alignment vertical="center"/>
    </xf>
    <xf numFmtId="182" fontId="80" fillId="0" borderId="0">
      <alignment vertical="center"/>
    </xf>
    <xf numFmtId="182" fontId="80" fillId="0" borderId="0">
      <alignment vertical="center"/>
    </xf>
    <xf numFmtId="182" fontId="328" fillId="0" borderId="0">
      <alignment vertical="center"/>
    </xf>
    <xf numFmtId="0" fontId="78" fillId="0" borderId="0">
      <alignment vertical="center"/>
    </xf>
    <xf numFmtId="0" fontId="78" fillId="0" borderId="0">
      <alignment vertical="center"/>
    </xf>
    <xf numFmtId="182" fontId="84" fillId="0" borderId="0" applyBorder="0"/>
    <xf numFmtId="182" fontId="84" fillId="0" borderId="0" applyBorder="0"/>
    <xf numFmtId="0" fontId="78" fillId="0" borderId="0">
      <alignment vertical="center"/>
    </xf>
    <xf numFmtId="0" fontId="64" fillId="0" borderId="0"/>
    <xf numFmtId="0" fontId="64" fillId="0" borderId="0"/>
    <xf numFmtId="0" fontId="64" fillId="0" borderId="0"/>
    <xf numFmtId="0" fontId="64" fillId="0" borderId="0">
      <alignment vertical="center"/>
    </xf>
    <xf numFmtId="0" fontId="64" fillId="0" borderId="0">
      <alignment vertical="center"/>
    </xf>
    <xf numFmtId="0" fontId="64" fillId="0" borderId="0"/>
    <xf numFmtId="0" fontId="64" fillId="0" borderId="0">
      <alignment vertical="center"/>
    </xf>
    <xf numFmtId="182" fontId="41" fillId="0" borderId="0">
      <alignment vertical="center"/>
    </xf>
    <xf numFmtId="0" fontId="64" fillId="0" borderId="0">
      <alignment vertical="center"/>
    </xf>
    <xf numFmtId="182" fontId="329" fillId="0" borderId="0">
      <alignment vertical="center"/>
    </xf>
    <xf numFmtId="0" fontId="60" fillId="0" borderId="0"/>
    <xf numFmtId="182" fontId="84" fillId="0" borderId="0"/>
    <xf numFmtId="0" fontId="78" fillId="0" borderId="0">
      <alignment vertical="center"/>
    </xf>
    <xf numFmtId="0" fontId="78" fillId="0" borderId="0">
      <alignment vertical="center"/>
    </xf>
    <xf numFmtId="0" fontId="78" fillId="0" borderId="0">
      <alignment vertical="center"/>
    </xf>
    <xf numFmtId="182" fontId="307" fillId="0" borderId="0">
      <alignment vertical="center"/>
    </xf>
    <xf numFmtId="182" fontId="307" fillId="0" borderId="0">
      <alignment vertical="center"/>
    </xf>
    <xf numFmtId="182" fontId="80" fillId="0" borderId="0">
      <alignment vertical="center"/>
    </xf>
    <xf numFmtId="182" fontId="80" fillId="0" borderId="0">
      <alignment vertical="center"/>
    </xf>
    <xf numFmtId="0" fontId="64" fillId="0" borderId="0"/>
    <xf numFmtId="0" fontId="64" fillId="0" borderId="0"/>
    <xf numFmtId="182" fontId="307" fillId="0" borderId="0">
      <alignment vertical="center"/>
    </xf>
    <xf numFmtId="0" fontId="13" fillId="0" borderId="0">
      <alignment vertical="center"/>
    </xf>
    <xf numFmtId="0" fontId="330" fillId="0" borderId="0">
      <alignment vertical="center"/>
    </xf>
    <xf numFmtId="0" fontId="330" fillId="0" borderId="0">
      <alignment vertical="center"/>
    </xf>
    <xf numFmtId="183" fontId="84" fillId="0" borderId="0">
      <alignment vertical="center"/>
    </xf>
    <xf numFmtId="0" fontId="331" fillId="59" borderId="0" applyNumberFormat="0" applyBorder="0" applyAlignment="0" applyProtection="0">
      <alignment vertical="center"/>
    </xf>
    <xf numFmtId="0" fontId="331" fillId="11" borderId="0" applyNumberFormat="0" applyBorder="0" applyAlignment="0" applyProtection="0">
      <alignment vertical="center"/>
    </xf>
    <xf numFmtId="0" fontId="332" fillId="88" borderId="64" applyNumberFormat="0" applyAlignment="0" applyProtection="0">
      <alignment vertical="center"/>
    </xf>
    <xf numFmtId="0" fontId="333" fillId="89" borderId="64" applyNumberFormat="0" applyAlignment="0" applyProtection="0">
      <alignment vertical="center"/>
    </xf>
    <xf numFmtId="0" fontId="332" fillId="89" borderId="64" applyNumberFormat="0" applyAlignment="0" applyProtection="0">
      <alignment vertical="center"/>
    </xf>
    <xf numFmtId="0" fontId="332" fillId="89" borderId="64" applyNumberFormat="0" applyAlignment="0" applyProtection="0">
      <alignment vertical="center"/>
    </xf>
    <xf numFmtId="0" fontId="332" fillId="88" borderId="64" applyNumberFormat="0" applyAlignment="0" applyProtection="0">
      <alignment vertical="center"/>
    </xf>
    <xf numFmtId="0" fontId="332" fillId="89" borderId="64" applyNumberFormat="0" applyAlignment="0" applyProtection="0">
      <alignment vertical="center"/>
    </xf>
    <xf numFmtId="0" fontId="332" fillId="89" borderId="64" applyNumberFormat="0" applyAlignment="0" applyProtection="0">
      <alignment vertical="center"/>
    </xf>
    <xf numFmtId="0" fontId="332" fillId="89" borderId="64" applyNumberFormat="0" applyAlignment="0" applyProtection="0">
      <alignment vertical="center"/>
    </xf>
    <xf numFmtId="42" fontId="127" fillId="0" borderId="0" applyFont="0" applyFill="0" applyBorder="0" applyAlignment="0" applyProtection="0">
      <alignment vertical="center"/>
    </xf>
    <xf numFmtId="237" fontId="297" fillId="0" borderId="0" applyFill="0" applyBorder="0" applyAlignment="0" applyProtection="0">
      <alignment vertical="center"/>
    </xf>
    <xf numFmtId="42" fontId="59" fillId="0" borderId="0" applyFont="0" applyFill="0" applyBorder="0" applyAlignment="0" applyProtection="0">
      <alignment vertical="center"/>
    </xf>
    <xf numFmtId="42" fontId="127" fillId="0" borderId="0" applyFont="0" applyFill="0" applyBorder="0" applyAlignment="0" applyProtection="0">
      <alignment vertical="center"/>
    </xf>
    <xf numFmtId="237" fontId="13" fillId="0" borderId="0" applyFill="0" applyBorder="0" applyProtection="0">
      <alignment vertical="center"/>
    </xf>
    <xf numFmtId="237" fontId="297" fillId="0" borderId="0" applyFill="0" applyBorder="0" applyAlignment="0" applyProtection="0">
      <alignment vertical="center"/>
    </xf>
    <xf numFmtId="200" fontId="73" fillId="0" borderId="0" applyFont="0" applyFill="0" applyBorder="0" applyAlignment="0" applyProtection="0"/>
    <xf numFmtId="200" fontId="73" fillId="0" borderId="0" applyFont="0" applyFill="0" applyBorder="0" applyAlignment="0" applyProtection="0"/>
    <xf numFmtId="200" fontId="73" fillId="0" borderId="0" applyFont="0" applyFill="0" applyBorder="0" applyAlignment="0" applyProtection="0"/>
    <xf numFmtId="200" fontId="73" fillId="0" borderId="0" applyFont="0" applyFill="0" applyBorder="0" applyAlignment="0" applyProtection="0"/>
    <xf numFmtId="200" fontId="73" fillId="0" borderId="0" applyFont="0" applyFill="0" applyBorder="0" applyAlignment="0" applyProtection="0"/>
    <xf numFmtId="200" fontId="73" fillId="0" borderId="0" applyFont="0" applyFill="0" applyBorder="0" applyAlignment="0" applyProtection="0"/>
    <xf numFmtId="200" fontId="73" fillId="0" borderId="0" applyFont="0" applyFill="0" applyBorder="0" applyAlignment="0" applyProtection="0"/>
    <xf numFmtId="200" fontId="73" fillId="0" borderId="0" applyFont="0" applyFill="0" applyBorder="0" applyAlignment="0" applyProtection="0"/>
    <xf numFmtId="238" fontId="76" fillId="0" borderId="0" applyFill="0" applyBorder="0" applyProtection="0">
      <alignment vertical="center"/>
    </xf>
    <xf numFmtId="200" fontId="285" fillId="0" borderId="0" applyFont="0" applyFill="0" applyBorder="0" applyAlignment="0" applyProtection="0"/>
    <xf numFmtId="200" fontId="285" fillId="0" borderId="0" applyFont="0" applyFill="0" applyBorder="0" applyAlignment="0" applyProtection="0"/>
    <xf numFmtId="238" fontId="76" fillId="0" borderId="0" applyFill="0" applyBorder="0" applyProtection="0">
      <alignment vertical="center"/>
    </xf>
    <xf numFmtId="44" fontId="282" fillId="0" borderId="0" applyFont="0" applyFill="0" applyBorder="0" applyAlignment="0" applyProtection="0">
      <alignment vertical="center"/>
    </xf>
    <xf numFmtId="44" fontId="285" fillId="0" borderId="0" applyFont="0" applyFill="0" applyBorder="0" applyAlignment="0" applyProtection="0">
      <alignment vertical="center"/>
    </xf>
    <xf numFmtId="44" fontId="282" fillId="0" borderId="0" applyFont="0" applyFill="0" applyBorder="0" applyAlignment="0" applyProtection="0">
      <alignment vertical="center"/>
    </xf>
    <xf numFmtId="44" fontId="281" fillId="0" borderId="0" applyFont="0" applyFill="0" applyBorder="0" applyAlignment="0" applyProtection="0">
      <alignment vertical="center"/>
    </xf>
    <xf numFmtId="44" fontId="281" fillId="0" borderId="0" applyFont="0" applyFill="0" applyBorder="0" applyAlignment="0" applyProtection="0">
      <alignment vertical="center"/>
    </xf>
    <xf numFmtId="44" fontId="281" fillId="0" borderId="0" applyFont="0" applyFill="0" applyBorder="0" applyAlignment="0" applyProtection="0">
      <alignment vertical="center"/>
    </xf>
    <xf numFmtId="44" fontId="281" fillId="0" borderId="0" applyFont="0" applyFill="0" applyBorder="0" applyAlignment="0" applyProtection="0">
      <alignment vertical="center"/>
    </xf>
    <xf numFmtId="44" fontId="8" fillId="0" borderId="0" applyFont="0" applyFill="0" applyBorder="0" applyAlignment="0" applyProtection="0">
      <alignment vertical="center"/>
    </xf>
    <xf numFmtId="44" fontId="8" fillId="0" borderId="0" applyFont="0" applyFill="0" applyBorder="0" applyAlignment="0" applyProtection="0">
      <alignment vertical="center"/>
    </xf>
    <xf numFmtId="44" fontId="76" fillId="0" borderId="0" applyFont="0" applyFill="0" applyBorder="0" applyAlignment="0" applyProtection="0">
      <alignment vertical="center"/>
    </xf>
    <xf numFmtId="44" fontId="8" fillId="0" borderId="0" applyFont="0" applyFill="0" applyBorder="0" applyAlignment="0" applyProtection="0">
      <alignment vertical="center"/>
    </xf>
    <xf numFmtId="44" fontId="8" fillId="0" borderId="0" applyFont="0" applyFill="0" applyBorder="0" applyAlignment="0" applyProtection="0">
      <alignment vertical="center"/>
    </xf>
    <xf numFmtId="44" fontId="76" fillId="0" borderId="0" applyFont="0" applyFill="0" applyBorder="0" applyAlignment="0" applyProtection="0">
      <alignment vertical="center"/>
    </xf>
    <xf numFmtId="44" fontId="8" fillId="0" borderId="0" applyFont="0" applyFill="0" applyBorder="0" applyAlignment="0" applyProtection="0">
      <alignment vertical="center"/>
    </xf>
    <xf numFmtId="44" fontId="76" fillId="0" borderId="0" applyFont="0" applyFill="0" applyBorder="0" applyAlignment="0" applyProtection="0">
      <alignment vertical="center"/>
    </xf>
    <xf numFmtId="44" fontId="8" fillId="0" borderId="0" applyFont="0" applyFill="0" applyBorder="0" applyAlignment="0" applyProtection="0">
      <alignment vertical="center"/>
    </xf>
    <xf numFmtId="44" fontId="137" fillId="0" borderId="0" applyFont="0" applyFill="0" applyBorder="0" applyAlignment="0" applyProtection="0">
      <alignment vertical="center"/>
    </xf>
    <xf numFmtId="44" fontId="137" fillId="0" borderId="0" applyFont="0" applyFill="0" applyBorder="0" applyAlignment="0" applyProtection="0">
      <alignment vertical="center"/>
    </xf>
    <xf numFmtId="200" fontId="282" fillId="0" borderId="0" applyFont="0" applyFill="0" applyBorder="0" applyAlignment="0" applyProtection="0"/>
    <xf numFmtId="200" fontId="285" fillId="0" borderId="0" applyFont="0" applyFill="0" applyBorder="0" applyAlignment="0" applyProtection="0"/>
    <xf numFmtId="200" fontId="282" fillId="0" borderId="0" applyFont="0" applyFill="0" applyBorder="0" applyAlignment="0" applyProtection="0"/>
    <xf numFmtId="44" fontId="127" fillId="0" borderId="0" applyFont="0" applyFill="0" applyBorder="0" applyAlignment="0" applyProtection="0">
      <alignment vertical="center"/>
    </xf>
    <xf numFmtId="239" fontId="64" fillId="0" borderId="0" applyFont="0" applyFill="0" applyBorder="0" applyAlignment="0" applyProtection="0">
      <alignment vertical="center"/>
    </xf>
    <xf numFmtId="239" fontId="138" fillId="0" borderId="0" applyFont="0" applyFill="0" applyBorder="0" applyAlignment="0" applyProtection="0">
      <alignment vertical="center"/>
    </xf>
    <xf numFmtId="239" fontId="138" fillId="0" borderId="0" applyFont="0" applyFill="0" applyBorder="0" applyAlignment="0" applyProtection="0">
      <alignment vertical="center"/>
    </xf>
    <xf numFmtId="239" fontId="13" fillId="0" borderId="0" applyFont="0" applyFill="0" applyBorder="0" applyAlignment="0" applyProtection="0">
      <alignment vertical="center"/>
    </xf>
    <xf numFmtId="239" fontId="13" fillId="0" borderId="0" applyFont="0" applyFill="0" applyBorder="0" applyAlignment="0" applyProtection="0">
      <alignment vertical="center"/>
    </xf>
    <xf numFmtId="239" fontId="13" fillId="0" borderId="0" applyFont="0" applyFill="0" applyBorder="0" applyAlignment="0" applyProtection="0">
      <alignment vertical="center"/>
    </xf>
    <xf numFmtId="42" fontId="13" fillId="0" borderId="0" applyFont="0" applyFill="0" applyBorder="0" applyAlignment="0" applyProtection="0"/>
    <xf numFmtId="200" fontId="325" fillId="0" borderId="0" applyFont="0" applyFill="0" applyBorder="0" applyAlignment="0" applyProtection="0"/>
    <xf numFmtId="200" fontId="127" fillId="0" borderId="0" applyFont="0" applyFill="0" applyBorder="0" applyAlignment="0" applyProtection="0">
      <alignment vertical="center"/>
    </xf>
    <xf numFmtId="240" fontId="127" fillId="0" borderId="0" applyFont="0" applyFill="0" applyBorder="0" applyAlignment="0" applyProtection="0">
      <alignment vertical="center"/>
    </xf>
    <xf numFmtId="0" fontId="201" fillId="0" borderId="72" applyNumberFormat="0" applyFill="0" applyAlignment="0" applyProtection="0">
      <alignment vertical="center"/>
    </xf>
    <xf numFmtId="0" fontId="334" fillId="0" borderId="72" applyNumberFormat="0" applyFill="0" applyAlignment="0" applyProtection="0"/>
    <xf numFmtId="40" fontId="335" fillId="0" borderId="0" applyFont="0" applyFill="0" applyBorder="0" applyAlignment="0" applyProtection="0"/>
    <xf numFmtId="38" fontId="335" fillId="0" borderId="0" applyFont="0" applyFill="0" applyBorder="0" applyAlignment="0" applyProtection="0"/>
    <xf numFmtId="0" fontId="127" fillId="92" borderId="73"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127" fillId="92" borderId="73" applyNumberFormat="0" applyFont="0" applyAlignment="0" applyProtection="0">
      <alignment vertical="center"/>
    </xf>
    <xf numFmtId="0" fontId="13" fillId="99" borderId="73"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13" fillId="99" borderId="73"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127" fillId="92" borderId="73"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8" fillId="32" borderId="59" applyNumberFormat="0" applyFont="0" applyAlignment="0" applyProtection="0">
      <alignment vertical="center"/>
    </xf>
    <xf numFmtId="0" fontId="13" fillId="99" borderId="73" applyNumberFormat="0" applyFont="0" applyAlignment="0" applyProtection="0">
      <alignment vertical="center"/>
    </xf>
    <xf numFmtId="0" fontId="13" fillId="99" borderId="73" applyNumberFormat="0" applyFont="0" applyAlignment="0" applyProtection="0">
      <alignment vertical="center"/>
    </xf>
    <xf numFmtId="0" fontId="127" fillId="92" borderId="73" applyNumberFormat="0" applyFont="0" applyAlignment="0" applyProtection="0">
      <alignment vertical="center"/>
    </xf>
    <xf numFmtId="0" fontId="60" fillId="99" borderId="73" applyNumberFormat="0" applyFont="0" applyAlignment="0" applyProtection="0"/>
    <xf numFmtId="0" fontId="91" fillId="81" borderId="0" applyNumberFormat="0" applyBorder="0" applyAlignment="0" applyProtection="0">
      <alignment vertical="center"/>
    </xf>
    <xf numFmtId="0" fontId="92" fillId="82" borderId="0" applyNumberFormat="0" applyBorder="0" applyAlignment="0" applyProtection="0">
      <alignment vertical="center"/>
    </xf>
    <xf numFmtId="0" fontId="91" fillId="82" borderId="0" applyNumberFormat="0" applyBorder="0" applyAlignment="0" applyProtection="0">
      <alignment vertical="center"/>
    </xf>
    <xf numFmtId="0" fontId="91" fillId="82" borderId="0" applyNumberFormat="0" applyBorder="0" applyAlignment="0" applyProtection="0">
      <alignment vertical="center"/>
    </xf>
    <xf numFmtId="0" fontId="91" fillId="81" borderId="0" applyNumberFormat="0" applyBorder="0" applyAlignment="0" applyProtection="0">
      <alignment vertical="center"/>
    </xf>
    <xf numFmtId="0" fontId="91" fillId="82" borderId="0" applyNumberFormat="0" applyBorder="0" applyAlignment="0" applyProtection="0">
      <alignment vertical="center"/>
    </xf>
    <xf numFmtId="0" fontId="91" fillId="82" borderId="0" applyNumberFormat="0" applyBorder="0" applyAlignment="0" applyProtection="0">
      <alignment vertical="center"/>
    </xf>
    <xf numFmtId="0" fontId="91" fillId="82" borderId="0" applyNumberFormat="0" applyBorder="0" applyAlignment="0" applyProtection="0">
      <alignment vertical="center"/>
    </xf>
    <xf numFmtId="0" fontId="91" fillId="8" borderId="0" applyNumberFormat="0" applyBorder="0" applyAlignment="0" applyProtection="0">
      <alignment vertical="center"/>
    </xf>
    <xf numFmtId="0" fontId="92" fillId="83" borderId="0" applyNumberFormat="0" applyBorder="0" applyAlignment="0" applyProtection="0">
      <alignment vertical="center"/>
    </xf>
    <xf numFmtId="0" fontId="91" fillId="83" borderId="0" applyNumberFormat="0" applyBorder="0" applyAlignment="0" applyProtection="0">
      <alignment vertical="center"/>
    </xf>
    <xf numFmtId="0" fontId="91" fillId="83" borderId="0" applyNumberFormat="0" applyBorder="0" applyAlignment="0" applyProtection="0">
      <alignment vertical="center"/>
    </xf>
    <xf numFmtId="0" fontId="91" fillId="8" borderId="0" applyNumberFormat="0" applyBorder="0" applyAlignment="0" applyProtection="0">
      <alignment vertical="center"/>
    </xf>
    <xf numFmtId="0" fontId="91" fillId="83" borderId="0" applyNumberFormat="0" applyBorder="0" applyAlignment="0" applyProtection="0">
      <alignment vertical="center"/>
    </xf>
    <xf numFmtId="0" fontId="91" fillId="83" borderId="0" applyNumberFormat="0" applyBorder="0" applyAlignment="0" applyProtection="0">
      <alignment vertical="center"/>
    </xf>
    <xf numFmtId="0" fontId="91" fillId="83" borderId="0" applyNumberFormat="0" applyBorder="0" applyAlignment="0" applyProtection="0">
      <alignment vertical="center"/>
    </xf>
    <xf numFmtId="0" fontId="91" fillId="84" borderId="0" applyNumberFormat="0" applyBorder="0" applyAlignment="0" applyProtection="0">
      <alignment vertical="center"/>
    </xf>
    <xf numFmtId="0" fontId="92" fillId="85" borderId="0" applyNumberFormat="0" applyBorder="0" applyAlignment="0" applyProtection="0">
      <alignment vertical="center"/>
    </xf>
    <xf numFmtId="0" fontId="91" fillId="85" borderId="0" applyNumberFormat="0" applyBorder="0" applyAlignment="0" applyProtection="0">
      <alignment vertical="center"/>
    </xf>
    <xf numFmtId="0" fontId="91" fillId="85" borderId="0" applyNumberFormat="0" applyBorder="0" applyAlignment="0" applyProtection="0">
      <alignment vertical="center"/>
    </xf>
    <xf numFmtId="0" fontId="91" fillId="84" borderId="0" applyNumberFormat="0" applyBorder="0" applyAlignment="0" applyProtection="0">
      <alignment vertical="center"/>
    </xf>
    <xf numFmtId="0" fontId="91" fillId="85" borderId="0" applyNumberFormat="0" applyBorder="0" applyAlignment="0" applyProtection="0">
      <alignment vertical="center"/>
    </xf>
    <xf numFmtId="0" fontId="91" fillId="85" borderId="0" applyNumberFormat="0" applyBorder="0" applyAlignment="0" applyProtection="0">
      <alignment vertical="center"/>
    </xf>
    <xf numFmtId="0" fontId="91" fillId="85" borderId="0" applyNumberFormat="0" applyBorder="0" applyAlignment="0" applyProtection="0">
      <alignment vertical="center"/>
    </xf>
    <xf numFmtId="0" fontId="91" fillId="75" borderId="0" applyNumberFormat="0" applyBorder="0" applyAlignment="0" applyProtection="0">
      <alignment vertical="center"/>
    </xf>
    <xf numFmtId="0" fontId="92" fillId="76" borderId="0" applyNumberFormat="0" applyBorder="0" applyAlignment="0" applyProtection="0">
      <alignment vertical="center"/>
    </xf>
    <xf numFmtId="0" fontId="91" fillId="76" borderId="0" applyNumberFormat="0" applyBorder="0" applyAlignment="0" applyProtection="0">
      <alignment vertical="center"/>
    </xf>
    <xf numFmtId="0" fontId="91" fillId="76" borderId="0" applyNumberFormat="0" applyBorder="0" applyAlignment="0" applyProtection="0">
      <alignment vertical="center"/>
    </xf>
    <xf numFmtId="0" fontId="91" fillId="75" borderId="0" applyNumberFormat="0" applyBorder="0" applyAlignment="0" applyProtection="0">
      <alignment vertical="center"/>
    </xf>
    <xf numFmtId="0" fontId="91" fillId="76" borderId="0" applyNumberFormat="0" applyBorder="0" applyAlignment="0" applyProtection="0">
      <alignment vertical="center"/>
    </xf>
    <xf numFmtId="0" fontId="91" fillId="76" borderId="0" applyNumberFormat="0" applyBorder="0" applyAlignment="0" applyProtection="0">
      <alignment vertical="center"/>
    </xf>
    <xf numFmtId="0" fontId="91" fillId="76" borderId="0" applyNumberFormat="0" applyBorder="0" applyAlignment="0" applyProtection="0">
      <alignment vertical="center"/>
    </xf>
    <xf numFmtId="0" fontId="91" fillId="77" borderId="0" applyNumberFormat="0" applyBorder="0" applyAlignment="0" applyProtection="0">
      <alignment vertical="center"/>
    </xf>
    <xf numFmtId="0" fontId="92" fillId="78" borderId="0" applyNumberFormat="0" applyBorder="0" applyAlignment="0" applyProtection="0">
      <alignment vertical="center"/>
    </xf>
    <xf numFmtId="0" fontId="91" fillId="78" borderId="0" applyNumberFormat="0" applyBorder="0" applyAlignment="0" applyProtection="0">
      <alignment vertical="center"/>
    </xf>
    <xf numFmtId="0" fontId="91" fillId="78" borderId="0" applyNumberFormat="0" applyBorder="0" applyAlignment="0" applyProtection="0">
      <alignment vertical="center"/>
    </xf>
    <xf numFmtId="0" fontId="91" fillId="77" borderId="0" applyNumberFormat="0" applyBorder="0" applyAlignment="0" applyProtection="0">
      <alignment vertical="center"/>
    </xf>
    <xf numFmtId="0" fontId="91" fillId="78" borderId="0" applyNumberFormat="0" applyBorder="0" applyAlignment="0" applyProtection="0">
      <alignment vertical="center"/>
    </xf>
    <xf numFmtId="0" fontId="91" fillId="78" borderId="0" applyNumberFormat="0" applyBorder="0" applyAlignment="0" applyProtection="0">
      <alignment vertical="center"/>
    </xf>
    <xf numFmtId="0" fontId="91" fillId="78" borderId="0" applyNumberFormat="0" applyBorder="0" applyAlignment="0" applyProtection="0">
      <alignment vertical="center"/>
    </xf>
    <xf numFmtId="0" fontId="91" fillId="86" borderId="0" applyNumberFormat="0" applyBorder="0" applyAlignment="0" applyProtection="0">
      <alignment vertical="center"/>
    </xf>
    <xf numFmtId="0" fontId="92" fillId="87" borderId="0" applyNumberFormat="0" applyBorder="0" applyAlignment="0" applyProtection="0">
      <alignment vertical="center"/>
    </xf>
    <xf numFmtId="0" fontId="91" fillId="87" borderId="0" applyNumberFormat="0" applyBorder="0" applyAlignment="0" applyProtection="0">
      <alignment vertical="center"/>
    </xf>
    <xf numFmtId="0" fontId="91" fillId="87" borderId="0" applyNumberFormat="0" applyBorder="0" applyAlignment="0" applyProtection="0">
      <alignment vertical="center"/>
    </xf>
    <xf numFmtId="0" fontId="91" fillId="86" borderId="0" applyNumberFormat="0" applyBorder="0" applyAlignment="0" applyProtection="0">
      <alignment vertical="center"/>
    </xf>
    <xf numFmtId="0" fontId="91" fillId="87" borderId="0" applyNumberFormat="0" applyBorder="0" applyAlignment="0" applyProtection="0">
      <alignment vertical="center"/>
    </xf>
    <xf numFmtId="0" fontId="91" fillId="87" borderId="0" applyNumberFormat="0" applyBorder="0" applyAlignment="0" applyProtection="0">
      <alignment vertical="center"/>
    </xf>
    <xf numFmtId="0" fontId="91" fillId="87" borderId="0" applyNumberFormat="0" applyBorder="0" applyAlignment="0" applyProtection="0">
      <alignment vertical="center"/>
    </xf>
    <xf numFmtId="0" fontId="191" fillId="0" borderId="0" applyNumberFormat="0" applyFill="0" applyBorder="0" applyAlignment="0" applyProtection="0">
      <alignment vertical="top"/>
      <protection locked="0"/>
    </xf>
    <xf numFmtId="0" fontId="195" fillId="0" borderId="0" applyNumberFormat="0" applyFill="0" applyBorder="0" applyAlignment="0" applyProtection="0">
      <alignment vertical="top"/>
      <protection locked="0"/>
    </xf>
    <xf numFmtId="0" fontId="336" fillId="0" borderId="0" applyNumberFormat="0" applyFill="0" applyBorder="0" applyAlignment="0" applyProtection="0">
      <alignment vertical="top"/>
      <protection locked="0"/>
    </xf>
    <xf numFmtId="0" fontId="336" fillId="0" borderId="0" applyNumberFormat="0" applyFill="0" applyBorder="0" applyAlignment="0" applyProtection="0">
      <alignment vertical="top"/>
      <protection locked="0"/>
    </xf>
    <xf numFmtId="0" fontId="336" fillId="0" borderId="0" applyNumberFormat="0" applyFill="0" applyBorder="0" applyAlignment="0" applyProtection="0">
      <alignment vertical="top"/>
      <protection locked="0"/>
    </xf>
    <xf numFmtId="0" fontId="336" fillId="0" borderId="0" applyNumberFormat="0" applyFill="0" applyBorder="0" applyAlignment="0" applyProtection="0">
      <alignment vertical="top"/>
      <protection locked="0"/>
    </xf>
    <xf numFmtId="0" fontId="336" fillId="0" borderId="0" applyNumberFormat="0" applyFill="0" applyBorder="0" applyAlignment="0" applyProtection="0">
      <alignment vertical="top"/>
      <protection locked="0"/>
    </xf>
    <xf numFmtId="0" fontId="337" fillId="0" borderId="0" applyNumberFormat="0" applyFill="0" applyBorder="0" applyAlignment="0" applyProtection="0">
      <alignment vertical="top"/>
      <protection locked="0"/>
    </xf>
    <xf numFmtId="0" fontId="337" fillId="0" borderId="0" applyNumberFormat="0" applyFill="0" applyBorder="0" applyAlignment="0" applyProtection="0">
      <alignment vertical="top"/>
      <protection locked="0"/>
    </xf>
    <xf numFmtId="0" fontId="337" fillId="0" borderId="0" applyNumberFormat="0" applyFill="0" applyBorder="0" applyAlignment="0" applyProtection="0">
      <alignment vertical="top"/>
      <protection locked="0"/>
    </xf>
    <xf numFmtId="0" fontId="191" fillId="0" borderId="0" applyNumberFormat="0" applyFill="0" applyBorder="0" applyAlignment="0" applyProtection="0">
      <alignment vertical="top"/>
      <protection locked="0"/>
    </xf>
    <xf numFmtId="0" fontId="338" fillId="0" borderId="0" applyNumberFormat="0" applyFill="0" applyBorder="0" applyAlignment="0" applyProtection="0">
      <alignment vertical="top"/>
      <protection locked="0"/>
    </xf>
    <xf numFmtId="0" fontId="339" fillId="0" borderId="72" applyNumberFormat="0" applyFill="0" applyAlignment="0" applyProtection="0">
      <alignment vertical="center"/>
    </xf>
    <xf numFmtId="0" fontId="340" fillId="0" borderId="72" applyNumberFormat="0" applyFill="0" applyAlignment="0" applyProtection="0">
      <alignment vertical="center"/>
    </xf>
    <xf numFmtId="0" fontId="339" fillId="0" borderId="72" applyNumberFormat="0" applyFill="0" applyAlignment="0" applyProtection="0">
      <alignment vertical="center"/>
    </xf>
    <xf numFmtId="0" fontId="339" fillId="0" borderId="72" applyNumberFormat="0" applyFill="0" applyAlignment="0" applyProtection="0">
      <alignment vertical="center"/>
    </xf>
    <xf numFmtId="0" fontId="339" fillId="0" borderId="72" applyNumberFormat="0" applyFill="0" applyAlignment="0" applyProtection="0">
      <alignment vertical="center"/>
    </xf>
    <xf numFmtId="0" fontId="339" fillId="0" borderId="72" applyNumberFormat="0" applyFill="0" applyAlignment="0" applyProtection="0">
      <alignment vertical="center"/>
    </xf>
    <xf numFmtId="0" fontId="339" fillId="0" borderId="72" applyNumberFormat="0" applyFill="0" applyAlignment="0" applyProtection="0">
      <alignment vertical="center"/>
    </xf>
    <xf numFmtId="0" fontId="339" fillId="0" borderId="72" applyNumberFormat="0" applyFill="0" applyAlignment="0" applyProtection="0">
      <alignment vertical="center"/>
    </xf>
    <xf numFmtId="0" fontId="341" fillId="0" borderId="76" applyNumberFormat="0" applyFill="0" applyAlignment="0" applyProtection="0">
      <alignment vertical="center"/>
    </xf>
    <xf numFmtId="0" fontId="342" fillId="0" borderId="76" applyNumberFormat="0" applyFill="0" applyAlignment="0" applyProtection="0">
      <alignment vertical="center"/>
    </xf>
    <xf numFmtId="0" fontId="341" fillId="0" borderId="76" applyNumberFormat="0" applyFill="0" applyAlignment="0" applyProtection="0">
      <alignment vertical="center"/>
    </xf>
    <xf numFmtId="0" fontId="343" fillId="0" borderId="0" applyNumberFormat="0" applyFill="0" applyBorder="0" applyAlignment="0" applyProtection="0">
      <alignment vertical="center"/>
    </xf>
    <xf numFmtId="0" fontId="344" fillId="0" borderId="0" applyNumberFormat="0" applyFill="0" applyBorder="0" applyAlignment="0" applyProtection="0">
      <alignment vertical="center"/>
    </xf>
    <xf numFmtId="0" fontId="343" fillId="0" borderId="0" applyNumberFormat="0" applyFill="0" applyBorder="0" applyAlignment="0" applyProtection="0">
      <alignment vertical="center"/>
    </xf>
    <xf numFmtId="0" fontId="343" fillId="0" borderId="0" applyNumberFormat="0" applyFill="0" applyBorder="0" applyAlignment="0" applyProtection="0">
      <alignment vertical="center"/>
    </xf>
    <xf numFmtId="0" fontId="343" fillId="0" borderId="0" applyNumberFormat="0" applyFill="0" applyBorder="0" applyAlignment="0" applyProtection="0">
      <alignment vertical="center"/>
    </xf>
    <xf numFmtId="0" fontId="343" fillId="0" borderId="0" applyNumberFormat="0" applyFill="0" applyBorder="0" applyAlignment="0" applyProtection="0">
      <alignment vertical="center"/>
    </xf>
    <xf numFmtId="0" fontId="343" fillId="0" borderId="0" applyNumberFormat="0" applyFill="0" applyBorder="0" applyAlignment="0" applyProtection="0">
      <alignment vertical="center"/>
    </xf>
    <xf numFmtId="0" fontId="343" fillId="0" borderId="0" applyNumberFormat="0" applyFill="0" applyBorder="0" applyAlignment="0" applyProtection="0">
      <alignment vertical="center"/>
    </xf>
    <xf numFmtId="0" fontId="345" fillId="64" borderId="71" applyNumberFormat="0" applyAlignment="0" applyProtection="0">
      <alignment vertical="center"/>
    </xf>
    <xf numFmtId="0" fontId="346" fillId="65" borderId="71" applyNumberFormat="0" applyAlignment="0" applyProtection="0">
      <alignment vertical="center"/>
    </xf>
    <xf numFmtId="0" fontId="345" fillId="65" borderId="71" applyNumberFormat="0" applyAlignment="0" applyProtection="0">
      <alignment vertical="center"/>
    </xf>
    <xf numFmtId="0" fontId="345" fillId="65" borderId="71" applyNumberFormat="0" applyAlignment="0" applyProtection="0">
      <alignment vertical="center"/>
    </xf>
    <xf numFmtId="0" fontId="345" fillId="65" borderId="71" applyNumberFormat="0" applyAlignment="0" applyProtection="0">
      <alignment vertical="center"/>
    </xf>
    <xf numFmtId="0" fontId="345" fillId="65" borderId="71" applyNumberFormat="0" applyAlignment="0" applyProtection="0">
      <alignment vertical="center"/>
    </xf>
    <xf numFmtId="0" fontId="345" fillId="65" borderId="71" applyNumberFormat="0" applyAlignment="0" applyProtection="0">
      <alignment vertical="center"/>
    </xf>
    <xf numFmtId="0" fontId="345" fillId="64" borderId="71" applyNumberFormat="0" applyAlignment="0" applyProtection="0">
      <alignment vertical="center"/>
    </xf>
    <xf numFmtId="0" fontId="345" fillId="65" borderId="71" applyNumberFormat="0" applyAlignment="0" applyProtection="0">
      <alignment vertical="center"/>
    </xf>
    <xf numFmtId="0" fontId="345" fillId="65" borderId="71" applyNumberFormat="0" applyAlignment="0" applyProtection="0">
      <alignment vertical="center"/>
    </xf>
    <xf numFmtId="0" fontId="345" fillId="65" borderId="71" applyNumberFormat="0" applyAlignment="0" applyProtection="0">
      <alignment vertical="center"/>
    </xf>
    <xf numFmtId="0" fontId="347" fillId="9" borderId="74" applyNumberFormat="0" applyAlignment="0" applyProtection="0">
      <alignment vertical="center"/>
    </xf>
    <xf numFmtId="0" fontId="348" fillId="72" borderId="74" applyNumberFormat="0" applyAlignment="0" applyProtection="0">
      <alignment vertical="center"/>
    </xf>
    <xf numFmtId="0" fontId="347" fillId="72" borderId="74" applyNumberFormat="0" applyAlignment="0" applyProtection="0">
      <alignment vertical="center"/>
    </xf>
    <xf numFmtId="0" fontId="347" fillId="72" borderId="74" applyNumberFormat="0" applyAlignment="0" applyProtection="0">
      <alignment vertical="center"/>
    </xf>
    <xf numFmtId="0" fontId="347" fillId="72" borderId="74" applyNumberFormat="0" applyAlignment="0" applyProtection="0">
      <alignment vertical="center"/>
    </xf>
    <xf numFmtId="0" fontId="347" fillId="72" borderId="74" applyNumberFormat="0" applyAlignment="0" applyProtection="0">
      <alignment vertical="center"/>
    </xf>
    <xf numFmtId="0" fontId="347" fillId="72" borderId="74" applyNumberFormat="0" applyAlignment="0" applyProtection="0">
      <alignment vertical="center"/>
    </xf>
    <xf numFmtId="0" fontId="347" fillId="9" borderId="74" applyNumberFormat="0" applyAlignment="0" applyProtection="0">
      <alignment vertical="center"/>
    </xf>
    <xf numFmtId="0" fontId="347" fillId="72" borderId="74" applyNumberFormat="0" applyAlignment="0" applyProtection="0">
      <alignment vertical="center"/>
    </xf>
    <xf numFmtId="0" fontId="347" fillId="72" borderId="74" applyNumberFormat="0" applyAlignment="0" applyProtection="0">
      <alignment vertical="center"/>
    </xf>
    <xf numFmtId="0" fontId="347" fillId="72" borderId="74" applyNumberFormat="0" applyAlignment="0" applyProtection="0">
      <alignment vertical="center"/>
    </xf>
    <xf numFmtId="0" fontId="148" fillId="0" borderId="0" applyNumberFormat="0" applyFill="0" applyBorder="0" applyAlignment="0" applyProtection="0">
      <alignment vertical="center"/>
    </xf>
    <xf numFmtId="0" fontId="349" fillId="0" borderId="0" applyNumberFormat="0" applyFill="0" applyBorder="0" applyAlignment="0" applyProtection="0"/>
    <xf numFmtId="0" fontId="350" fillId="0" borderId="0" applyNumberFormat="0" applyFill="0" applyBorder="0" applyAlignment="0" applyProtection="0">
      <alignment vertical="center"/>
    </xf>
    <xf numFmtId="0" fontId="85" fillId="81" borderId="0" applyNumberFormat="0" applyBorder="0" applyAlignment="0" applyProtection="0">
      <alignment vertical="center"/>
    </xf>
    <xf numFmtId="0" fontId="85" fillId="82" borderId="0" applyNumberFormat="0" applyBorder="0" applyAlignment="0" applyProtection="0">
      <alignment vertical="center"/>
    </xf>
    <xf numFmtId="0" fontId="93" fillId="33" borderId="0" applyNumberFormat="0" applyBorder="0" applyAlignment="0" applyProtection="0"/>
    <xf numFmtId="0" fontId="93" fillId="33" borderId="0" applyNumberFormat="0" applyBorder="0" applyAlignment="0" applyProtection="0"/>
    <xf numFmtId="0" fontId="88" fillId="33" borderId="0" applyNumberFormat="0" applyBorder="0" applyAlignment="0" applyProtection="0"/>
    <xf numFmtId="0" fontId="85" fillId="82" borderId="0" applyNumberFormat="0" applyBorder="0" applyAlignment="0" applyProtection="0">
      <alignment vertical="center"/>
    </xf>
    <xf numFmtId="0" fontId="89" fillId="81" borderId="0" applyNumberFormat="0" applyBorder="0" applyAlignment="0" applyProtection="0">
      <alignment vertical="center"/>
    </xf>
    <xf numFmtId="0" fontId="85" fillId="8" borderId="0" applyNumberFormat="0" applyBorder="0" applyAlignment="0" applyProtection="0">
      <alignment vertical="center"/>
    </xf>
    <xf numFmtId="0" fontId="85" fillId="83" borderId="0" applyNumberFormat="0" applyBorder="0" applyAlignment="0" applyProtection="0">
      <alignment vertical="center"/>
    </xf>
    <xf numFmtId="0" fontId="85" fillId="8" borderId="0" applyNumberFormat="0" applyBorder="0" applyAlignment="0" applyProtection="0">
      <alignment vertical="center"/>
    </xf>
    <xf numFmtId="0" fontId="88" fillId="37" borderId="0" applyNumberFormat="0" applyBorder="0" applyAlignment="0" applyProtection="0"/>
    <xf numFmtId="0" fontId="88" fillId="37" borderId="0" applyNumberFormat="0" applyBorder="0" applyAlignment="0" applyProtection="0"/>
    <xf numFmtId="0" fontId="88" fillId="37" borderId="0" applyNumberFormat="0" applyBorder="0" applyAlignment="0" applyProtection="0"/>
    <xf numFmtId="0" fontId="88" fillId="37" borderId="0" applyNumberFormat="0" applyBorder="0" applyAlignment="0" applyProtection="0"/>
    <xf numFmtId="0" fontId="85" fillId="83" borderId="0" applyNumberFormat="0" applyBorder="0" applyAlignment="0" applyProtection="0">
      <alignment vertical="center"/>
    </xf>
    <xf numFmtId="0" fontId="89" fillId="8" borderId="0" applyNumberFormat="0" applyBorder="0" applyAlignment="0" applyProtection="0">
      <alignment vertical="center"/>
    </xf>
    <xf numFmtId="0" fontId="89" fillId="8" borderId="0" applyNumberFormat="0" applyBorder="0" applyAlignment="0" applyProtection="0">
      <alignment vertical="center"/>
    </xf>
    <xf numFmtId="0" fontId="85" fillId="84" borderId="0" applyNumberFormat="0" applyBorder="0" applyAlignment="0" applyProtection="0">
      <alignment vertical="center"/>
    </xf>
    <xf numFmtId="0" fontId="85" fillId="85" borderId="0" applyNumberFormat="0" applyBorder="0" applyAlignment="0" applyProtection="0">
      <alignment vertical="center"/>
    </xf>
    <xf numFmtId="0" fontId="85" fillId="84" borderId="0" applyNumberFormat="0" applyBorder="0" applyAlignment="0" applyProtection="0">
      <alignment vertical="center"/>
    </xf>
    <xf numFmtId="0" fontId="88" fillId="41" borderId="0" applyNumberFormat="0" applyBorder="0" applyAlignment="0" applyProtection="0"/>
    <xf numFmtId="0" fontId="88" fillId="41" borderId="0" applyNumberFormat="0" applyBorder="0" applyAlignment="0" applyProtection="0"/>
    <xf numFmtId="0" fontId="88" fillId="41" borderId="0" applyNumberFormat="0" applyBorder="0" applyAlignment="0" applyProtection="0"/>
    <xf numFmtId="0" fontId="88" fillId="41" borderId="0" applyNumberFormat="0" applyBorder="0" applyAlignment="0" applyProtection="0"/>
    <xf numFmtId="0" fontId="85" fillId="85" borderId="0" applyNumberFormat="0" applyBorder="0" applyAlignment="0" applyProtection="0">
      <alignment vertical="center"/>
    </xf>
    <xf numFmtId="0" fontId="89" fillId="84" borderId="0" applyNumberFormat="0" applyBorder="0" applyAlignment="0" applyProtection="0">
      <alignment vertical="center"/>
    </xf>
    <xf numFmtId="0" fontId="85" fillId="75" borderId="0" applyNumberFormat="0" applyBorder="0" applyAlignment="0" applyProtection="0">
      <alignment vertical="center"/>
    </xf>
    <xf numFmtId="0" fontId="85" fillId="76" borderId="0" applyNumberFormat="0" applyBorder="0" applyAlignment="0" applyProtection="0">
      <alignment vertical="center"/>
    </xf>
    <xf numFmtId="0" fontId="85" fillId="75" borderId="0" applyNumberFormat="0" applyBorder="0" applyAlignment="0" applyProtection="0">
      <alignment vertical="center"/>
    </xf>
    <xf numFmtId="0" fontId="85" fillId="76" borderId="0" applyNumberFormat="0" applyBorder="0" applyAlignment="0" applyProtection="0">
      <alignment vertical="center"/>
    </xf>
    <xf numFmtId="0" fontId="89" fillId="75" borderId="0" applyNumberFormat="0" applyBorder="0" applyAlignment="0" applyProtection="0">
      <alignment vertical="center"/>
    </xf>
    <xf numFmtId="0" fontId="85" fillId="77" borderId="0" applyNumberFormat="0" applyBorder="0" applyAlignment="0" applyProtection="0">
      <alignment vertical="center"/>
    </xf>
    <xf numFmtId="0" fontId="85" fillId="78" borderId="0" applyNumberFormat="0" applyBorder="0" applyAlignment="0" applyProtection="0">
      <alignment vertical="center"/>
    </xf>
    <xf numFmtId="0" fontId="85" fillId="77" borderId="0" applyNumberFormat="0" applyBorder="0" applyAlignment="0" applyProtection="0">
      <alignment vertical="center"/>
    </xf>
    <xf numFmtId="0" fontId="85" fillId="78" borderId="0" applyNumberFormat="0" applyBorder="0" applyAlignment="0" applyProtection="0">
      <alignment vertical="center"/>
    </xf>
    <xf numFmtId="0" fontId="89" fillId="77" borderId="0" applyNumberFormat="0" applyBorder="0" applyAlignment="0" applyProtection="0">
      <alignment vertical="center"/>
    </xf>
    <xf numFmtId="0" fontId="85" fillId="86" borderId="0" applyNumberFormat="0" applyBorder="0" applyAlignment="0" applyProtection="0">
      <alignment vertical="center"/>
    </xf>
    <xf numFmtId="0" fontId="85" fillId="87" borderId="0" applyNumberFormat="0" applyBorder="0" applyAlignment="0" applyProtection="0">
      <alignment vertical="center"/>
    </xf>
    <xf numFmtId="0" fontId="85" fillId="86" borderId="0" applyNumberFormat="0" applyBorder="0" applyAlignment="0" applyProtection="0">
      <alignment vertical="center"/>
    </xf>
    <xf numFmtId="0" fontId="88" fillId="53" borderId="0" applyNumberFormat="0" applyBorder="0" applyAlignment="0" applyProtection="0"/>
    <xf numFmtId="0" fontId="88" fillId="53" borderId="0" applyNumberFormat="0" applyBorder="0" applyAlignment="0" applyProtection="0"/>
    <xf numFmtId="0" fontId="88" fillId="53" borderId="0" applyNumberFormat="0" applyBorder="0" applyAlignment="0" applyProtection="0"/>
    <xf numFmtId="0" fontId="88" fillId="53" borderId="0" applyNumberFormat="0" applyBorder="0" applyAlignment="0" applyProtection="0"/>
    <xf numFmtId="0" fontId="85" fillId="87" borderId="0" applyNumberFormat="0" applyBorder="0" applyAlignment="0" applyProtection="0">
      <alignment vertical="center"/>
    </xf>
    <xf numFmtId="0" fontId="89" fillId="86" borderId="0" applyNumberFormat="0" applyBorder="0" applyAlignment="0" applyProtection="0">
      <alignment vertical="center"/>
    </xf>
    <xf numFmtId="0" fontId="80" fillId="0" borderId="0"/>
    <xf numFmtId="0" fontId="351" fillId="0" borderId="0">
      <alignment vertical="center"/>
    </xf>
    <xf numFmtId="0" fontId="352" fillId="0" borderId="0">
      <alignment vertical="center"/>
    </xf>
    <xf numFmtId="0" fontId="325" fillId="0" borderId="0">
      <alignment vertical="center"/>
    </xf>
    <xf numFmtId="0" fontId="353" fillId="0" borderId="0">
      <alignment vertical="center"/>
    </xf>
    <xf numFmtId="0" fontId="354" fillId="0" borderId="0">
      <alignment vertical="center"/>
    </xf>
    <xf numFmtId="0" fontId="173" fillId="0" borderId="67" applyNumberFormat="0" applyFill="0" applyProtection="0">
      <alignment vertical="center"/>
    </xf>
    <xf numFmtId="0" fontId="173" fillId="0" borderId="67" applyNumberFormat="0" applyFill="0" applyAlignment="0" applyProtection="0">
      <alignment vertical="center"/>
    </xf>
    <xf numFmtId="0" fontId="355" fillId="0" borderId="0" applyNumberFormat="0" applyFill="0" applyBorder="0" applyAlignment="0" applyProtection="0"/>
    <xf numFmtId="0" fontId="177" fillId="0" borderId="68" applyNumberFormat="0" applyFill="0" applyAlignment="0" applyProtection="0">
      <alignment vertical="center"/>
    </xf>
    <xf numFmtId="0" fontId="171" fillId="0" borderId="0" applyNumberFormat="0" applyFill="0" applyBorder="0" applyAlignment="0" applyProtection="0"/>
    <xf numFmtId="0" fontId="181" fillId="0" borderId="69" applyNumberFormat="0" applyFill="0" applyAlignment="0" applyProtection="0">
      <alignment vertical="center"/>
    </xf>
    <xf numFmtId="0" fontId="356" fillId="0" borderId="69" applyNumberFormat="0" applyFill="0" applyAlignment="0" applyProtection="0"/>
    <xf numFmtId="0" fontId="181" fillId="0" borderId="0" applyNumberFormat="0" applyFill="0" applyBorder="0" applyAlignment="0" applyProtection="0">
      <alignment vertical="center"/>
    </xf>
    <xf numFmtId="0" fontId="356" fillId="0" borderId="0" applyNumberFormat="0" applyFill="0" applyBorder="0" applyAlignment="0" applyProtection="0"/>
    <xf numFmtId="0" fontId="257" fillId="0" borderId="0" applyNumberFormat="0" applyFill="0" applyBorder="0" applyAlignment="0" applyProtection="0">
      <alignment vertical="center"/>
    </xf>
    <xf numFmtId="0" fontId="258" fillId="0" borderId="0" applyNumberFormat="0" applyFill="0" applyBorder="0" applyAlignment="0" applyProtection="0"/>
    <xf numFmtId="0" fontId="60" fillId="0" borderId="0"/>
    <xf numFmtId="0" fontId="59" fillId="0" borderId="0"/>
    <xf numFmtId="0" fontId="60" fillId="0" borderId="0"/>
    <xf numFmtId="0" fontId="10" fillId="0" borderId="0">
      <alignment vertical="center"/>
    </xf>
    <xf numFmtId="0" fontId="10" fillId="0" borderId="0">
      <alignment vertical="center"/>
    </xf>
    <xf numFmtId="0" fontId="357" fillId="13" borderId="18">
      <alignment horizontal="left" vertical="center"/>
    </xf>
    <xf numFmtId="0" fontId="196" fillId="64" borderId="71" applyNumberFormat="0" applyAlignment="0" applyProtection="0">
      <alignment vertical="center"/>
    </xf>
    <xf numFmtId="0" fontId="196" fillId="65" borderId="71" applyNumberFormat="0" applyAlignment="0" applyProtection="0">
      <alignment vertical="center"/>
    </xf>
    <xf numFmtId="0" fontId="196" fillId="65" borderId="71" applyNumberFormat="0" applyAlignment="0" applyProtection="0">
      <alignment vertical="center"/>
    </xf>
    <xf numFmtId="0" fontId="196" fillId="64" borderId="71" applyNumberFormat="0" applyAlignment="0" applyProtection="0">
      <alignment vertical="center"/>
    </xf>
    <xf numFmtId="0" fontId="200" fillId="64" borderId="71" applyNumberFormat="0" applyAlignment="0" applyProtection="0">
      <alignment vertical="center"/>
    </xf>
    <xf numFmtId="0" fontId="196" fillId="65" borderId="71" applyNumberFormat="0" applyAlignment="0" applyProtection="0">
      <alignment vertical="center"/>
    </xf>
    <xf numFmtId="0" fontId="196" fillId="65" borderId="71" applyNumberFormat="0" applyAlignment="0" applyProtection="0">
      <alignment vertical="center"/>
    </xf>
    <xf numFmtId="0" fontId="200" fillId="64" borderId="71" applyNumberFormat="0" applyAlignment="0" applyProtection="0">
      <alignment vertical="center"/>
    </xf>
    <xf numFmtId="0" fontId="225" fillId="9" borderId="74" applyNumberFormat="0" applyAlignment="0" applyProtection="0">
      <alignment vertical="center"/>
    </xf>
    <xf numFmtId="0" fontId="225" fillId="72" borderId="74" applyNumberFormat="0" applyAlignment="0" applyProtection="0">
      <alignment vertical="center"/>
    </xf>
    <xf numFmtId="0" fontId="225" fillId="72" borderId="74" applyNumberFormat="0" applyAlignment="0" applyProtection="0">
      <alignment vertical="center"/>
    </xf>
    <xf numFmtId="0" fontId="225" fillId="9" borderId="74" applyNumberFormat="0" applyAlignment="0" applyProtection="0">
      <alignment vertical="center"/>
    </xf>
    <xf numFmtId="0" fontId="229" fillId="9" borderId="74" applyNumberFormat="0" applyAlignment="0" applyProtection="0">
      <alignment vertical="center"/>
    </xf>
    <xf numFmtId="0" fontId="225" fillId="72" borderId="74" applyNumberFormat="0" applyAlignment="0" applyProtection="0">
      <alignment vertical="center"/>
    </xf>
    <xf numFmtId="0" fontId="225" fillId="72" borderId="74" applyNumberFormat="0" applyAlignment="0" applyProtection="0">
      <alignment vertical="center"/>
    </xf>
    <xf numFmtId="0" fontId="229" fillId="9" borderId="74" applyNumberFormat="0" applyAlignment="0" applyProtection="0">
      <alignment vertical="center"/>
    </xf>
    <xf numFmtId="0" fontId="358" fillId="0" borderId="0" applyNumberFormat="0" applyFill="0" applyBorder="0" applyAlignment="0" applyProtection="0">
      <alignment vertical="top"/>
      <protection locked="0"/>
    </xf>
    <xf numFmtId="0" fontId="162" fillId="0" borderId="0" applyNumberFormat="0" applyFill="0" applyBorder="0" applyAlignment="0" applyProtection="0">
      <alignment vertical="top"/>
      <protection locked="0"/>
    </xf>
    <xf numFmtId="0" fontId="358" fillId="0" borderId="0" applyNumberFormat="0" applyFill="0" applyBorder="0" applyAlignment="0" applyProtection="0">
      <alignment vertical="top"/>
      <protection locked="0"/>
    </xf>
    <xf numFmtId="0" fontId="117" fillId="88" borderId="64" applyNumberFormat="0" applyAlignment="0" applyProtection="0">
      <alignment vertical="center"/>
    </xf>
    <xf numFmtId="0" fontId="117" fillId="89" borderId="64" applyNumberFormat="0" applyAlignment="0" applyProtection="0">
      <alignment vertical="center"/>
    </xf>
    <xf numFmtId="0" fontId="117" fillId="88" borderId="64" applyNumberFormat="0" applyAlignment="0" applyProtection="0">
      <alignment vertical="center"/>
    </xf>
    <xf numFmtId="0" fontId="117" fillId="89" borderId="64" applyNumberFormat="0" applyAlignment="0" applyProtection="0">
      <alignment vertical="center"/>
    </xf>
    <xf numFmtId="0" fontId="121" fillId="88" borderId="64" applyNumberFormat="0" applyAlignment="0" applyProtection="0">
      <alignment vertical="center"/>
    </xf>
    <xf numFmtId="0" fontId="335" fillId="0" borderId="0" applyFont="0" applyFill="0" applyBorder="0" applyAlignment="0" applyProtection="0"/>
    <xf numFmtId="0" fontId="335" fillId="0" borderId="0" applyFont="0" applyFill="0" applyBorder="0" applyAlignment="0" applyProtection="0"/>
    <xf numFmtId="9" fontId="127" fillId="0" borderId="0" applyFont="0" applyFill="0" applyBorder="0" applyAlignment="0" applyProtection="0">
      <alignment vertical="center"/>
    </xf>
    <xf numFmtId="0" fontId="100" fillId="11" borderId="0" applyNumberFormat="0" applyBorder="0" applyAlignment="0" applyProtection="0">
      <alignment vertical="center"/>
    </xf>
    <xf numFmtId="0" fontId="100" fillId="59" borderId="0" applyNumberFormat="0" applyBorder="0" applyAlignment="0" applyProtection="0">
      <alignment vertical="center"/>
    </xf>
    <xf numFmtId="0" fontId="100" fillId="11" borderId="0" applyNumberFormat="0" applyBorder="0" applyAlignment="0" applyProtection="0">
      <alignment vertical="center"/>
    </xf>
    <xf numFmtId="0" fontId="100" fillId="59" borderId="0" applyNumberFormat="0" applyBorder="0" applyAlignment="0" applyProtection="0">
      <alignment vertical="center"/>
    </xf>
    <xf numFmtId="0" fontId="104" fillId="11" borderId="0" applyNumberFormat="0" applyBorder="0" applyAlignment="0" applyProtection="0">
      <alignment vertical="center"/>
    </xf>
    <xf numFmtId="0" fontId="104" fillId="59" borderId="0" applyNumberFormat="0" applyBorder="0" applyAlignment="0" applyProtection="0">
      <alignment vertical="center"/>
    </xf>
    <xf numFmtId="0" fontId="104" fillId="11" borderId="0" applyNumberFormat="0" applyBorder="0" applyAlignment="0" applyProtection="0">
      <alignment vertical="center"/>
    </xf>
    <xf numFmtId="0" fontId="104" fillId="59" borderId="0" applyNumberFormat="0" applyBorder="0" applyAlignment="0" applyProtection="0">
      <alignment vertical="center"/>
    </xf>
    <xf numFmtId="0" fontId="104" fillId="11" borderId="0" applyNumberFormat="0" applyBorder="0" applyAlignment="0" applyProtection="0">
      <alignment vertical="center"/>
    </xf>
    <xf numFmtId="0" fontId="100" fillId="11" borderId="0" applyNumberFormat="0" applyBorder="0" applyAlignment="0" applyProtection="0">
      <alignment vertical="center"/>
    </xf>
    <xf numFmtId="0" fontId="100" fillId="59" borderId="0" applyNumberFormat="0" applyBorder="0" applyAlignment="0" applyProtection="0">
      <alignment vertical="center"/>
    </xf>
    <xf numFmtId="0" fontId="100" fillId="11" borderId="0" applyNumberFormat="0" applyBorder="0" applyAlignment="0" applyProtection="0">
      <alignment vertical="center"/>
    </xf>
    <xf numFmtId="0" fontId="104" fillId="59" borderId="0" applyNumberFormat="0" applyBorder="0" applyAlignment="0" applyProtection="0">
      <alignment vertical="center"/>
    </xf>
    <xf numFmtId="0" fontId="104" fillId="11" borderId="0" applyNumberFormat="0" applyBorder="0" applyAlignment="0" applyProtection="0">
      <alignment vertical="center"/>
    </xf>
    <xf numFmtId="0" fontId="104" fillId="59" borderId="0" applyNumberFormat="0" applyBorder="0" applyAlignment="0" applyProtection="0">
      <alignment vertical="center"/>
    </xf>
    <xf numFmtId="0" fontId="104" fillId="11" borderId="0" applyNumberFormat="0" applyBorder="0" applyAlignment="0" applyProtection="0">
      <alignment vertical="center"/>
    </xf>
    <xf numFmtId="0" fontId="104" fillId="11" borderId="0" applyNumberFormat="0" applyBorder="0" applyAlignment="0" applyProtection="0">
      <alignment vertical="center"/>
    </xf>
    <xf numFmtId="0" fontId="104" fillId="59" borderId="0" applyNumberFormat="0" applyBorder="0" applyAlignment="0" applyProtection="0">
      <alignment vertical="center"/>
    </xf>
    <xf numFmtId="0" fontId="104" fillId="11" borderId="0" applyNumberFormat="0" applyBorder="0" applyAlignment="0" applyProtection="0">
      <alignment vertical="center"/>
    </xf>
    <xf numFmtId="0" fontId="104" fillId="109" borderId="0" applyNumberFormat="0" applyBorder="0" applyProtection="0">
      <alignment vertical="center"/>
    </xf>
    <xf numFmtId="0" fontId="104" fillId="109" borderId="0" applyNumberFormat="0" applyBorder="0" applyProtection="0">
      <alignment vertical="center"/>
    </xf>
    <xf numFmtId="0" fontId="104" fillId="11" borderId="0" applyNumberFormat="0" applyBorder="0" applyAlignment="0" applyProtection="0">
      <alignment vertical="center"/>
    </xf>
    <xf numFmtId="0" fontId="104" fillId="59" borderId="0" applyNumberFormat="0" applyBorder="0" applyAlignment="0" applyProtection="0">
      <alignment vertical="center"/>
    </xf>
    <xf numFmtId="0" fontId="104" fillId="11" borderId="0" applyNumberFormat="0" applyBorder="0" applyAlignment="0" applyProtection="0">
      <alignment vertical="center"/>
    </xf>
    <xf numFmtId="0" fontId="104" fillId="11" borderId="0" applyNumberFormat="0" applyBorder="0" applyAlignment="0" applyProtection="0">
      <alignment vertical="center"/>
    </xf>
    <xf numFmtId="0" fontId="104" fillId="109" borderId="0" applyNumberFormat="0" applyBorder="0" applyAlignment="0" applyProtection="0">
      <alignment vertical="center"/>
    </xf>
    <xf numFmtId="0" fontId="359" fillId="27" borderId="0" applyNumberFormat="0" applyBorder="0" applyAlignment="0" applyProtection="0">
      <alignment vertical="center"/>
    </xf>
    <xf numFmtId="183" fontId="104" fillId="11" borderId="0" applyNumberFormat="0" applyBorder="0" applyAlignment="0" applyProtection="0">
      <alignment vertical="center"/>
    </xf>
    <xf numFmtId="0" fontId="104" fillId="109" borderId="0" applyNumberFormat="0" applyBorder="0" applyAlignment="0" applyProtection="0">
      <alignment vertical="center"/>
    </xf>
    <xf numFmtId="0" fontId="104" fillId="109" borderId="0" applyNumberFormat="0" applyBorder="0" applyProtection="0">
      <alignment vertical="center"/>
    </xf>
    <xf numFmtId="0" fontId="104" fillId="59" borderId="0" applyNumberFormat="0" applyBorder="0" applyAlignment="0" applyProtection="0">
      <alignment vertical="center"/>
    </xf>
    <xf numFmtId="0" fontId="104" fillId="59" borderId="0" applyNumberFormat="0" applyBorder="0" applyAlignment="0" applyProtection="0">
      <alignment vertical="center"/>
    </xf>
    <xf numFmtId="0" fontId="100" fillId="59" borderId="0" applyNumberFormat="0" applyBorder="0" applyAlignment="0" applyProtection="0">
      <alignment vertical="center"/>
    </xf>
    <xf numFmtId="0" fontId="104" fillId="59" borderId="0" applyNumberFormat="0" applyBorder="0" applyAlignment="0" applyProtection="0">
      <alignment vertical="center"/>
    </xf>
    <xf numFmtId="0" fontId="104" fillId="59" borderId="0" applyNumberFormat="0" applyBorder="0" applyAlignment="0" applyProtection="0">
      <alignment vertical="center"/>
    </xf>
    <xf numFmtId="0" fontId="104" fillId="59" borderId="0" applyNumberFormat="0" applyBorder="0" applyAlignment="0" applyProtection="0">
      <alignment vertical="center"/>
    </xf>
    <xf numFmtId="0" fontId="360" fillId="0" borderId="0"/>
    <xf numFmtId="0" fontId="361" fillId="0" borderId="0" applyNumberFormat="0" applyFill="0" applyBorder="0" applyAlignment="0" applyProtection="0">
      <alignment vertical="center"/>
    </xf>
    <xf numFmtId="0" fontId="362" fillId="0" borderId="0" applyNumberFormat="0" applyFill="0" applyBorder="0" applyAlignment="0" applyProtection="0">
      <alignment vertical="center"/>
    </xf>
    <xf numFmtId="0" fontId="363" fillId="0" borderId="0" applyNumberFormat="0" applyFill="0" applyBorder="0" applyAlignment="0" applyProtection="0">
      <alignment vertical="center"/>
    </xf>
    <xf numFmtId="0" fontId="362" fillId="0" borderId="0" applyNumberFormat="0" applyFill="0" applyBorder="0" applyAlignment="0" applyProtection="0">
      <alignment vertical="center"/>
    </xf>
    <xf numFmtId="0" fontId="362" fillId="0" borderId="0" applyNumberFormat="0" applyFill="0" applyBorder="0" applyAlignment="0" applyProtection="0">
      <alignment vertical="center"/>
    </xf>
    <xf numFmtId="0" fontId="362" fillId="0" borderId="0" applyNumberFormat="0" applyFill="0" applyBorder="0" applyAlignment="0" applyProtection="0">
      <alignment vertical="center"/>
    </xf>
    <xf numFmtId="0" fontId="362" fillId="0" borderId="0" applyNumberFormat="0" applyFill="0" applyBorder="0" applyAlignment="0" applyProtection="0">
      <alignment vertical="center"/>
    </xf>
    <xf numFmtId="0" fontId="362" fillId="0" borderId="0" applyNumberFormat="0" applyFill="0" applyBorder="0" applyAlignment="0" applyProtection="0">
      <alignment vertical="center"/>
    </xf>
    <xf numFmtId="0" fontId="362" fillId="0" borderId="0" applyNumberFormat="0" applyFill="0" applyBorder="0" applyAlignment="0" applyProtection="0">
      <alignment vertical="center"/>
    </xf>
    <xf numFmtId="0" fontId="267" fillId="0" borderId="0" applyNumberFormat="0" applyFill="0" applyBorder="0" applyAlignment="0" applyProtection="0">
      <alignment vertical="center"/>
    </xf>
    <xf numFmtId="0" fontId="364" fillId="0" borderId="0" applyNumberFormat="0" applyFill="0" applyBorder="0" applyAlignment="0" applyProtection="0"/>
    <xf numFmtId="185" fontId="62" fillId="0" borderId="0" applyFont="0" applyFill="0" applyBorder="0" applyAlignment="0" applyProtection="0"/>
    <xf numFmtId="0" fontId="62" fillId="0" borderId="0" applyFont="0" applyFill="0" applyBorder="0" applyAlignment="0" applyProtection="0"/>
    <xf numFmtId="0" fontId="365" fillId="0" borderId="0" applyFont="0" applyFill="0" applyBorder="0" applyAlignment="0" applyProtection="0"/>
    <xf numFmtId="241" fontId="365" fillId="0" borderId="0" applyFont="0" applyFill="0" applyBorder="0" applyAlignment="0" applyProtection="0"/>
    <xf numFmtId="0" fontId="366" fillId="0" borderId="0"/>
    <xf numFmtId="0" fontId="367" fillId="0" borderId="0" applyNumberFormat="0" applyFill="0" applyBorder="0" applyAlignment="0" applyProtection="0">
      <alignment vertical="center"/>
    </xf>
    <xf numFmtId="0" fontId="7" fillId="0" borderId="0">
      <alignment vertical="center"/>
    </xf>
    <xf numFmtId="0" fontId="369" fillId="0" borderId="0">
      <alignment vertical="center"/>
    </xf>
    <xf numFmtId="0" fontId="6" fillId="0" borderId="0">
      <alignment vertical="center"/>
    </xf>
    <xf numFmtId="0" fontId="6" fillId="0" borderId="0">
      <alignment vertical="center"/>
    </xf>
    <xf numFmtId="0" fontId="284" fillId="0" borderId="0">
      <alignment vertical="center"/>
    </xf>
    <xf numFmtId="0" fontId="284" fillId="0" borderId="0"/>
    <xf numFmtId="0" fontId="6" fillId="0" borderId="0">
      <alignment vertical="center"/>
    </xf>
    <xf numFmtId="0" fontId="5" fillId="0" borderId="0">
      <alignment vertical="center"/>
    </xf>
    <xf numFmtId="0" fontId="380" fillId="0" borderId="0"/>
    <xf numFmtId="0" fontId="60" fillId="0" borderId="0"/>
    <xf numFmtId="0" fontId="9" fillId="0" borderId="0">
      <alignment vertical="center"/>
    </xf>
    <xf numFmtId="0" fontId="75" fillId="0" borderId="0"/>
    <xf numFmtId="0" fontId="75" fillId="0" borderId="0"/>
    <xf numFmtId="0" fontId="137" fillId="0" borderId="0"/>
    <xf numFmtId="0" fontId="75" fillId="0" borderId="0"/>
    <xf numFmtId="0" fontId="75" fillId="0" borderId="0"/>
    <xf numFmtId="0" fontId="75" fillId="0" borderId="0"/>
    <xf numFmtId="0" fontId="75" fillId="0" borderId="0"/>
    <xf numFmtId="0" fontId="60" fillId="0" borderId="0"/>
    <xf numFmtId="0" fontId="15" fillId="3" borderId="80" applyNumberFormat="0" applyProtection="0">
      <alignment horizontal="center" vertical="top"/>
    </xf>
    <xf numFmtId="0" fontId="141" fillId="3" borderId="80" applyNumberFormat="0" applyProtection="0">
      <alignment horizontal="center" vertical="top"/>
    </xf>
    <xf numFmtId="0" fontId="15" fillId="106" borderId="80" applyNumberFormat="0" applyProtection="0">
      <alignment horizontal="center" vertical="top"/>
    </xf>
    <xf numFmtId="0" fontId="141" fillId="106" borderId="80" applyNumberFormat="0" applyProtection="0">
      <alignment horizontal="center" vertical="top"/>
    </xf>
    <xf numFmtId="0" fontId="248" fillId="3" borderId="80" applyNumberFormat="0" applyProtection="0">
      <alignment horizontal="centerContinuous" vertical="center"/>
    </xf>
    <xf numFmtId="0" fontId="246" fillId="3" borderId="80" applyNumberFormat="0" applyProtection="0">
      <alignment horizontal="centerContinuous"/>
    </xf>
    <xf numFmtId="0" fontId="14" fillId="3" borderId="80" applyNumberFormat="0" applyProtection="0">
      <alignment horizontal="centerContinuous" vertical="center"/>
    </xf>
    <xf numFmtId="0" fontId="249" fillId="3" borderId="80" applyNumberFormat="0" applyProtection="0">
      <alignment horizontal="centerContinuous"/>
    </xf>
    <xf numFmtId="0" fontId="14" fillId="81" borderId="80" applyNumberFormat="0" applyProtection="0">
      <alignment horizontal="center" vertical="center"/>
    </xf>
    <xf numFmtId="0" fontId="249" fillId="81" borderId="80" applyNumberFormat="0" applyProtection="0">
      <alignment horizontal="center"/>
    </xf>
    <xf numFmtId="0" fontId="14" fillId="3" borderId="0" applyNumberFormat="0" applyProtection="0">
      <alignment horizontal="center" vertical="center"/>
    </xf>
    <xf numFmtId="0" fontId="380" fillId="0" borderId="0"/>
    <xf numFmtId="0" fontId="388" fillId="0" borderId="0"/>
    <xf numFmtId="0" fontId="73" fillId="10" borderId="0" applyNumberFormat="0" applyBorder="0" applyAlignment="0">
      <alignment vertical="center"/>
    </xf>
    <xf numFmtId="0" fontId="73" fillId="10" borderId="0" applyNumberFormat="0" applyBorder="0" applyAlignment="0"/>
    <xf numFmtId="0" fontId="75" fillId="94" borderId="0" applyNumberFormat="0" applyBorder="0" applyAlignment="0"/>
    <xf numFmtId="0" fontId="80" fillId="94" borderId="0" applyNumberFormat="0" applyBorder="0" applyAlignment="0"/>
    <xf numFmtId="0" fontId="220" fillId="0" borderId="0"/>
    <xf numFmtId="0" fontId="80" fillId="0" borderId="0"/>
    <xf numFmtId="0" fontId="80" fillId="0" borderId="0"/>
    <xf numFmtId="0" fontId="80" fillId="0" borderId="0"/>
    <xf numFmtId="0" fontId="282" fillId="0" borderId="0" applyBorder="0"/>
    <xf numFmtId="0" fontId="13" fillId="0" borderId="0"/>
    <xf numFmtId="0" fontId="80" fillId="100" borderId="0" applyNumberFormat="0" applyBorder="0" applyAlignment="0"/>
    <xf numFmtId="9" fontId="282" fillId="0" borderId="0" applyFont="0" applyFill="0" applyBorder="0" applyAlignment="0" applyProtection="0">
      <alignment vertical="center"/>
    </xf>
    <xf numFmtId="1" fontId="80" fillId="102" borderId="0" applyNumberFormat="0" applyBorder="0" applyAlignment="0">
      <alignment horizontal="left" vertical="center"/>
    </xf>
    <xf numFmtId="0" fontId="14" fillId="81" borderId="102" applyNumberFormat="0" applyProtection="0">
      <alignment horizontal="centerContinuous" vertical="center"/>
    </xf>
    <xf numFmtId="0" fontId="60" fillId="0" borderId="0"/>
    <xf numFmtId="0" fontId="76" fillId="0" borderId="0">
      <alignment vertical="center"/>
    </xf>
    <xf numFmtId="0" fontId="392" fillId="0" borderId="0" applyBorder="0">
      <alignment vertical="center"/>
    </xf>
    <xf numFmtId="0" fontId="76" fillId="0" borderId="0">
      <alignment vertical="center"/>
    </xf>
    <xf numFmtId="0" fontId="282" fillId="0" borderId="0" applyBorder="0"/>
    <xf numFmtId="0" fontId="393" fillId="0" borderId="0">
      <alignment vertical="center"/>
    </xf>
    <xf numFmtId="0" fontId="64" fillId="0" borderId="0">
      <alignment vertical="center"/>
    </xf>
    <xf numFmtId="0" fontId="13" fillId="0" borderId="0">
      <alignment vertical="center"/>
    </xf>
    <xf numFmtId="0" fontId="282" fillId="0" borderId="0" applyBorder="0"/>
    <xf numFmtId="0" fontId="392" fillId="0" borderId="0" applyBorder="0">
      <alignment vertical="center"/>
    </xf>
    <xf numFmtId="0" fontId="13" fillId="0" borderId="0">
      <alignment vertical="center"/>
    </xf>
    <xf numFmtId="0" fontId="282" fillId="0" borderId="0" applyBorder="0"/>
    <xf numFmtId="0" fontId="80" fillId="0" borderId="0"/>
    <xf numFmtId="0" fontId="64" fillId="0" borderId="0">
      <alignment vertical="center"/>
    </xf>
    <xf numFmtId="0" fontId="4" fillId="0" borderId="0">
      <alignment vertical="center"/>
    </xf>
    <xf numFmtId="0" fontId="13" fillId="0" borderId="0">
      <alignment vertical="center"/>
    </xf>
    <xf numFmtId="0" fontId="380" fillId="0" borderId="0"/>
    <xf numFmtId="0" fontId="13" fillId="0" borderId="0">
      <alignment vertical="center"/>
    </xf>
    <xf numFmtId="0" fontId="13" fillId="0" borderId="0">
      <alignment vertical="center"/>
    </xf>
    <xf numFmtId="0" fontId="9" fillId="0" borderId="0">
      <alignment vertical="center"/>
    </xf>
    <xf numFmtId="43" fontId="80" fillId="0" borderId="0" applyFont="0" applyFill="0" applyBorder="0" applyAlignment="0" applyProtection="0">
      <alignment vertical="center"/>
    </xf>
    <xf numFmtId="200" fontId="73" fillId="0" borderId="0" applyFont="0" applyFill="0" applyBorder="0" applyAlignment="0" applyProtection="0"/>
    <xf numFmtId="200" fontId="282" fillId="0" borderId="0" applyFont="0" applyFill="0" applyBorder="0" applyAlignment="0" applyProtection="0"/>
    <xf numFmtId="0" fontId="404" fillId="0" borderId="0" applyNumberFormat="0" applyFill="0" applyBorder="0" applyAlignment="0" applyProtection="0">
      <alignment vertical="center"/>
    </xf>
    <xf numFmtId="0" fontId="3" fillId="0" borderId="0">
      <alignment vertical="center"/>
    </xf>
    <xf numFmtId="0" fontId="13" fillId="0" borderId="0">
      <alignment vertical="center"/>
    </xf>
    <xf numFmtId="0" fontId="13" fillId="0" borderId="0">
      <alignment vertical="center"/>
    </xf>
    <xf numFmtId="182" fontId="221" fillId="0" borderId="0"/>
    <xf numFmtId="0" fontId="76" fillId="0" borderId="0">
      <alignment vertical="center"/>
    </xf>
    <xf numFmtId="0" fontId="2" fillId="0" borderId="0">
      <alignment vertical="center"/>
    </xf>
    <xf numFmtId="0" fontId="1" fillId="0" borderId="0">
      <alignment vertical="center"/>
    </xf>
    <xf numFmtId="44" fontId="464" fillId="0" borderId="0" applyFont="0" applyFill="0" applyBorder="0" applyAlignment="0" applyProtection="0">
      <alignment vertical="center"/>
    </xf>
    <xf numFmtId="0" fontId="380" fillId="0" borderId="0"/>
  </cellStyleXfs>
  <cellXfs count="1546">
    <xf numFmtId="0" fontId="12" fillId="0" borderId="0" xfId="0" applyNumberFormat="1" applyFont="1">
      <alignment vertical="center"/>
    </xf>
    <xf numFmtId="0" fontId="20" fillId="0" borderId="0" xfId="0" applyFont="1" applyAlignment="1">
      <alignment horizontal="center"/>
    </xf>
    <xf numFmtId="0" fontId="14" fillId="0" borderId="0" xfId="0" applyFont="1" applyFill="1" applyAlignment="1">
      <alignment horizontal="right"/>
    </xf>
    <xf numFmtId="0" fontId="14" fillId="0" borderId="0" xfId="0" applyFont="1" applyBorder="1" applyAlignment="1">
      <alignment wrapText="1"/>
    </xf>
    <xf numFmtId="0" fontId="14" fillId="0" borderId="0" xfId="0" applyFont="1" applyFill="1" applyBorder="1" applyAlignment="1"/>
    <xf numFmtId="0" fontId="14" fillId="0" borderId="0" xfId="0" applyFont="1" applyFill="1" applyBorder="1" applyAlignment="1">
      <alignment horizontal="center"/>
    </xf>
    <xf numFmtId="0" fontId="20" fillId="0" borderId="0" xfId="0" applyFont="1" applyFill="1" applyAlignment="1"/>
    <xf numFmtId="15" fontId="20" fillId="0" borderId="0" xfId="0" applyNumberFormat="1" applyFont="1" applyFill="1" applyAlignment="1">
      <alignment horizontal="left"/>
    </xf>
    <xf numFmtId="0" fontId="20" fillId="0" borderId="0" xfId="0" applyFont="1" applyFill="1" applyAlignment="1">
      <alignment horizontal="center"/>
    </xf>
    <xf numFmtId="0" fontId="20" fillId="4" borderId="12" xfId="0" applyFont="1" applyFill="1" applyBorder="1" applyAlignment="1">
      <alignment vertical="center"/>
    </xf>
    <xf numFmtId="0" fontId="17" fillId="0" borderId="0" xfId="0" applyFont="1" applyAlignment="1">
      <alignment vertical="center" wrapText="1"/>
    </xf>
    <xf numFmtId="0" fontId="9" fillId="0" borderId="0" xfId="0" applyFont="1" applyBorder="1" applyAlignment="1">
      <alignment horizontal="left" vertical="center"/>
    </xf>
    <xf numFmtId="0" fontId="15" fillId="0" borderId="0" xfId="0" applyFont="1" applyAlignment="1">
      <alignment vertical="center"/>
    </xf>
    <xf numFmtId="0" fontId="23" fillId="0" borderId="0" xfId="0" applyFont="1">
      <alignment vertical="center"/>
    </xf>
    <xf numFmtId="14" fontId="9" fillId="0" borderId="0" xfId="0" applyNumberFormat="1" applyFont="1" applyBorder="1" applyAlignment="1">
      <alignment horizontal="left" vertical="center"/>
    </xf>
    <xf numFmtId="14" fontId="9" fillId="0" borderId="0" xfId="0" applyNumberFormat="1" applyFont="1" applyFill="1" applyBorder="1" applyAlignment="1">
      <alignment horizontal="left" vertical="center"/>
    </xf>
    <xf numFmtId="14" fontId="24" fillId="0" borderId="0" xfId="0" applyNumberFormat="1" applyFont="1" applyBorder="1" applyAlignment="1">
      <alignment horizontal="left" vertical="center"/>
    </xf>
    <xf numFmtId="0" fontId="9" fillId="0" borderId="46" xfId="0" applyFont="1" applyBorder="1" applyAlignment="1">
      <alignment vertical="center"/>
    </xf>
    <xf numFmtId="0" fontId="11" fillId="0" borderId="10" xfId="0" applyFont="1" applyBorder="1" applyAlignment="1">
      <alignment vertical="center"/>
    </xf>
    <xf numFmtId="0" fontId="10" fillId="0" borderId="0" xfId="0" applyFont="1" applyBorder="1" applyAlignment="1">
      <alignment vertical="center"/>
    </xf>
    <xf numFmtId="14" fontId="9" fillId="0" borderId="0" xfId="0" applyNumberFormat="1" applyFont="1" applyBorder="1" applyAlignment="1">
      <alignment horizontal="left" vertical="center"/>
    </xf>
    <xf numFmtId="0" fontId="17" fillId="0" borderId="0" xfId="0" applyFont="1" applyAlignment="1"/>
    <xf numFmtId="0" fontId="27" fillId="0" borderId="0" xfId="0" applyFont="1" applyBorder="1" applyAlignment="1">
      <alignment wrapText="1"/>
    </xf>
    <xf numFmtId="14" fontId="9" fillId="0" borderId="28" xfId="0" applyNumberFormat="1" applyFont="1" applyBorder="1" applyAlignment="1">
      <alignment horizontal="left" vertical="center"/>
    </xf>
    <xf numFmtId="14" fontId="9" fillId="0" borderId="45" xfId="0" applyNumberFormat="1" applyFont="1" applyBorder="1" applyAlignment="1">
      <alignment horizontal="left" vertical="center"/>
    </xf>
    <xf numFmtId="14" fontId="9" fillId="0" borderId="30" xfId="0" applyNumberFormat="1" applyFont="1" applyBorder="1" applyAlignment="1">
      <alignment horizontal="left" vertical="center"/>
    </xf>
    <xf numFmtId="14" fontId="9" fillId="0" borderId="42" xfId="0" applyNumberFormat="1" applyFont="1" applyFill="1" applyBorder="1" applyAlignment="1">
      <alignment horizontal="left" vertical="center"/>
    </xf>
    <xf numFmtId="14" fontId="9" fillId="14" borderId="30" xfId="0" applyNumberFormat="1" applyFont="1" applyFill="1" applyBorder="1" applyAlignment="1">
      <alignment horizontal="left" vertical="center"/>
    </xf>
    <xf numFmtId="0" fontId="12" fillId="0" borderId="0" xfId="0" applyNumberFormat="1" applyFont="1" applyBorder="1">
      <alignment vertical="center"/>
    </xf>
    <xf numFmtId="14" fontId="26" fillId="0" borderId="18" xfId="0" applyNumberFormat="1" applyFont="1" applyFill="1" applyBorder="1" applyAlignment="1">
      <alignment horizontal="center" vertical="center"/>
    </xf>
    <xf numFmtId="14" fontId="26" fillId="6" borderId="18" xfId="0" applyNumberFormat="1" applyFont="1" applyFill="1" applyBorder="1" applyAlignment="1">
      <alignment horizontal="center" vertical="center"/>
    </xf>
    <xf numFmtId="0" fontId="26" fillId="0" borderId="18" xfId="0" applyFont="1" applyFill="1" applyBorder="1" applyAlignment="1"/>
    <xf numFmtId="14" fontId="26" fillId="7" borderId="18" xfId="0" applyNumberFormat="1" applyFont="1" applyFill="1" applyBorder="1" applyAlignment="1">
      <alignment horizontal="center" vertical="center"/>
    </xf>
    <xf numFmtId="14" fontId="26" fillId="0" borderId="19" xfId="0" applyNumberFormat="1" applyFont="1" applyFill="1" applyBorder="1" applyAlignment="1">
      <alignment horizontal="center" vertical="center"/>
    </xf>
    <xf numFmtId="14" fontId="26" fillId="0" borderId="18" xfId="0" applyNumberFormat="1" applyFont="1" applyFill="1" applyBorder="1" applyAlignment="1">
      <alignment vertical="center"/>
    </xf>
    <xf numFmtId="14" fontId="26" fillId="0" borderId="18" xfId="0" applyNumberFormat="1" applyFont="1" applyFill="1" applyBorder="1" applyAlignment="1">
      <alignment vertical="center" wrapText="1"/>
    </xf>
    <xf numFmtId="14" fontId="26" fillId="6" borderId="44" xfId="0" applyNumberFormat="1" applyFont="1" applyFill="1" applyBorder="1" applyAlignment="1">
      <alignment horizontal="center" vertical="center"/>
    </xf>
    <xf numFmtId="0" fontId="26" fillId="5" borderId="13" xfId="0" applyFont="1" applyFill="1" applyBorder="1" applyAlignment="1">
      <alignment horizontal="center"/>
    </xf>
    <xf numFmtId="0" fontId="32" fillId="0" borderId="17" xfId="0" applyFont="1" applyBorder="1" applyAlignment="1">
      <alignment vertical="center" wrapText="1"/>
    </xf>
    <xf numFmtId="176" fontId="32" fillId="0" borderId="18" xfId="0" applyNumberFormat="1" applyFont="1" applyFill="1" applyBorder="1" applyAlignment="1">
      <alignment horizontal="center" vertical="center"/>
    </xf>
    <xf numFmtId="0" fontId="32" fillId="0" borderId="17" xfId="0" applyFont="1" applyBorder="1" applyAlignment="1">
      <alignment wrapText="1"/>
    </xf>
    <xf numFmtId="176" fontId="32" fillId="0" borderId="18" xfId="0" quotePrefix="1" applyNumberFormat="1" applyFont="1" applyFill="1" applyBorder="1" applyAlignment="1">
      <alignment horizontal="center" vertical="center"/>
    </xf>
    <xf numFmtId="176" fontId="32" fillId="0" borderId="21" xfId="0" applyNumberFormat="1" applyFont="1" applyFill="1" applyBorder="1" applyAlignment="1">
      <alignment horizontal="center" vertical="center"/>
    </xf>
    <xf numFmtId="176" fontId="32" fillId="0" borderId="22" xfId="0" applyNumberFormat="1" applyFont="1" applyFill="1" applyBorder="1" applyAlignment="1">
      <alignment horizontal="center" vertical="center"/>
    </xf>
    <xf numFmtId="0" fontId="32" fillId="0" borderId="25" xfId="0" applyFont="1" applyBorder="1" applyAlignment="1">
      <alignment wrapText="1"/>
    </xf>
    <xf numFmtId="176" fontId="25" fillId="0" borderId="22" xfId="0" applyNumberFormat="1" applyFont="1" applyFill="1" applyBorder="1" applyAlignment="1">
      <alignment horizontal="center" vertical="center"/>
    </xf>
    <xf numFmtId="0" fontId="26" fillId="0" borderId="26" xfId="0" applyFont="1" applyFill="1" applyBorder="1" applyAlignment="1">
      <alignment horizontal="left" vertical="center" wrapText="1"/>
    </xf>
    <xf numFmtId="0" fontId="26" fillId="0" borderId="0" xfId="0" applyFont="1" applyFill="1" applyBorder="1" applyAlignment="1">
      <alignment horizontal="left" vertical="center" wrapText="1"/>
    </xf>
    <xf numFmtId="0" fontId="26" fillId="4" borderId="27" xfId="0" applyFont="1" applyFill="1" applyBorder="1" applyAlignment="1">
      <alignment vertical="center"/>
    </xf>
    <xf numFmtId="0" fontId="26" fillId="5" borderId="28" xfId="0" applyFont="1" applyFill="1" applyBorder="1" applyAlignment="1">
      <alignment horizontal="center"/>
    </xf>
    <xf numFmtId="0" fontId="32" fillId="0" borderId="17" xfId="0" applyFont="1" applyFill="1" applyBorder="1" applyAlignment="1"/>
    <xf numFmtId="49" fontId="32" fillId="0" borderId="18" xfId="0" quotePrefix="1" applyNumberFormat="1" applyFont="1" applyFill="1" applyBorder="1" applyAlignment="1">
      <alignment horizontal="center" vertical="center"/>
    </xf>
    <xf numFmtId="14" fontId="32" fillId="0" borderId="18" xfId="0" applyNumberFormat="1" applyFont="1" applyFill="1" applyBorder="1" applyAlignment="1">
      <alignment horizontal="center" vertical="center"/>
    </xf>
    <xf numFmtId="14" fontId="35" fillId="6" borderId="18" xfId="0" applyNumberFormat="1" applyFont="1" applyFill="1" applyBorder="1" applyAlignment="1">
      <alignment horizontal="center" vertical="center"/>
    </xf>
    <xf numFmtId="14" fontId="26" fillId="0" borderId="33" xfId="0" applyNumberFormat="1" applyFont="1" applyFill="1" applyBorder="1" applyAlignment="1">
      <alignment horizontal="left" vertical="center" wrapText="1"/>
    </xf>
    <xf numFmtId="0" fontId="32" fillId="0" borderId="18" xfId="0" applyNumberFormat="1" applyFont="1" applyFill="1" applyBorder="1" applyAlignment="1">
      <alignment horizontal="center" vertical="center"/>
    </xf>
    <xf numFmtId="14" fontId="35" fillId="0" borderId="18" xfId="0" applyNumberFormat="1" applyFont="1" applyFill="1" applyBorder="1" applyAlignment="1">
      <alignment horizontal="center" vertical="center"/>
    </xf>
    <xf numFmtId="0" fontId="32" fillId="0" borderId="17" xfId="0" applyFont="1" applyFill="1" applyBorder="1" applyAlignment="1">
      <alignment vertical="center" wrapText="1"/>
    </xf>
    <xf numFmtId="14" fontId="32" fillId="0" borderId="18" xfId="0" quotePrefix="1" applyNumberFormat="1" applyFont="1" applyFill="1" applyBorder="1" applyAlignment="1">
      <alignment horizontal="center" vertical="center"/>
    </xf>
    <xf numFmtId="0" fontId="32" fillId="3" borderId="17" xfId="0" applyFont="1" applyFill="1" applyBorder="1" applyAlignment="1">
      <alignment vertical="center" wrapText="1"/>
    </xf>
    <xf numFmtId="0" fontId="32" fillId="3" borderId="18" xfId="0" applyNumberFormat="1" applyFont="1" applyFill="1" applyBorder="1" applyAlignment="1">
      <alignment horizontal="center" vertical="center"/>
    </xf>
    <xf numFmtId="0" fontId="32" fillId="0" borderId="17" xfId="0" applyFont="1" applyFill="1" applyBorder="1" applyAlignment="1">
      <alignment wrapText="1"/>
    </xf>
    <xf numFmtId="14" fontId="35" fillId="8" borderId="18" xfId="0" applyNumberFormat="1" applyFont="1" applyFill="1" applyBorder="1" applyAlignment="1">
      <alignment horizontal="center" vertical="center"/>
    </xf>
    <xf numFmtId="0" fontId="32" fillId="0" borderId="32" xfId="0" applyFont="1" applyFill="1" applyBorder="1" applyAlignment="1">
      <alignment wrapText="1"/>
    </xf>
    <xf numFmtId="14" fontId="31" fillId="0" borderId="19" xfId="0" applyNumberFormat="1" applyFont="1" applyFill="1" applyBorder="1" applyAlignment="1">
      <alignment horizontal="center" vertical="center"/>
    </xf>
    <xf numFmtId="14" fontId="36" fillId="0" borderId="19" xfId="0" applyNumberFormat="1" applyFont="1" applyFill="1" applyBorder="1" applyAlignment="1">
      <alignment horizontal="center" vertical="center"/>
    </xf>
    <xf numFmtId="0" fontId="32" fillId="0" borderId="32" xfId="0" applyFont="1" applyFill="1" applyBorder="1" applyAlignment="1"/>
    <xf numFmtId="0" fontId="26" fillId="0" borderId="34" xfId="0" applyFont="1" applyFill="1" applyBorder="1" applyAlignment="1">
      <alignment horizontal="left"/>
    </xf>
    <xf numFmtId="14" fontId="26" fillId="9" borderId="18" xfId="0" quotePrefix="1" applyNumberFormat="1" applyFont="1" applyFill="1" applyBorder="1" applyAlignment="1">
      <alignment horizontal="center" vertical="center"/>
    </xf>
    <xf numFmtId="14" fontId="26" fillId="0" borderId="18" xfId="0" applyNumberFormat="1" applyFont="1" applyFill="1" applyBorder="1" applyAlignment="1">
      <alignment horizontal="left" vertical="center" wrapText="1"/>
    </xf>
    <xf numFmtId="0" fontId="32" fillId="3" borderId="17" xfId="0" applyFont="1" applyFill="1" applyBorder="1" applyAlignment="1"/>
    <xf numFmtId="14" fontId="35" fillId="0" borderId="18" xfId="0" applyNumberFormat="1" applyFont="1" applyFill="1" applyBorder="1" applyAlignment="1">
      <alignment horizontal="center" vertical="center" wrapText="1" readingOrder="1"/>
    </xf>
    <xf numFmtId="0" fontId="32" fillId="0" borderId="18" xfId="0" quotePrefix="1" applyNumberFormat="1" applyFont="1" applyFill="1" applyBorder="1" applyAlignment="1">
      <alignment horizontal="center" vertical="center"/>
    </xf>
    <xf numFmtId="0" fontId="32" fillId="0" borderId="6" xfId="0" applyNumberFormat="1" applyFont="1" applyBorder="1" applyAlignment="1">
      <alignment horizontal="left" wrapText="1" readingOrder="1"/>
    </xf>
    <xf numFmtId="0" fontId="32" fillId="0" borderId="50" xfId="0" applyNumberFormat="1" applyFont="1" applyBorder="1" applyAlignment="1">
      <alignment horizontal="center" vertical="center" wrapText="1" readingOrder="1"/>
    </xf>
    <xf numFmtId="14" fontId="35" fillId="8" borderId="51" xfId="0" applyNumberFormat="1" applyFont="1" applyFill="1" applyBorder="1" applyAlignment="1">
      <alignment horizontal="center" vertical="center" wrapText="1" readingOrder="1"/>
    </xf>
    <xf numFmtId="14" fontId="35" fillId="0" borderId="36" xfId="0" applyNumberFormat="1" applyFont="1" applyFill="1" applyBorder="1" applyAlignment="1">
      <alignment horizontal="center" vertical="center" wrapText="1" readingOrder="1"/>
    </xf>
    <xf numFmtId="0" fontId="32" fillId="0" borderId="17" xfId="0" applyFont="1" applyFill="1" applyBorder="1" applyAlignment="1">
      <alignment vertical="center"/>
    </xf>
    <xf numFmtId="14" fontId="26" fillId="7" borderId="31" xfId="0" applyNumberFormat="1" applyFont="1" applyFill="1" applyBorder="1" applyAlignment="1">
      <alignment horizontal="center" vertical="center" wrapText="1" readingOrder="1"/>
    </xf>
    <xf numFmtId="14" fontId="35" fillId="0" borderId="31" xfId="0" applyNumberFormat="1" applyFont="1" applyFill="1" applyBorder="1" applyAlignment="1">
      <alignment horizontal="center" vertical="center" wrapText="1" readingOrder="1"/>
    </xf>
    <xf numFmtId="0" fontId="26" fillId="0" borderId="31" xfId="0" applyNumberFormat="1" applyFont="1" applyBorder="1" applyAlignment="1">
      <alignment horizontal="left" vertical="center" wrapText="1" readingOrder="1"/>
    </xf>
    <xf numFmtId="0" fontId="32" fillId="3" borderId="35" xfId="0" applyFont="1" applyFill="1" applyBorder="1" applyAlignment="1">
      <alignment horizontal="left" vertical="center"/>
    </xf>
    <xf numFmtId="0" fontId="32" fillId="0" borderId="34" xfId="0" applyNumberFormat="1" applyFont="1" applyFill="1" applyBorder="1" applyAlignment="1">
      <alignment horizontal="center" vertical="center"/>
    </xf>
    <xf numFmtId="14" fontId="35" fillId="6" borderId="31" xfId="0" applyNumberFormat="1" applyFont="1" applyFill="1" applyBorder="1" applyAlignment="1">
      <alignment horizontal="center" vertical="center" wrapText="1" readingOrder="1"/>
    </xf>
    <xf numFmtId="0" fontId="32" fillId="3" borderId="37" xfId="0" applyFont="1" applyFill="1" applyBorder="1" applyAlignment="1"/>
    <xf numFmtId="14" fontId="26" fillId="0" borderId="34" xfId="0" applyNumberFormat="1" applyFont="1" applyFill="1" applyBorder="1" applyAlignment="1">
      <alignment vertical="center" wrapText="1"/>
    </xf>
    <xf numFmtId="14" fontId="32" fillId="0" borderId="34" xfId="0" applyNumberFormat="1" applyFont="1" applyFill="1" applyBorder="1" applyAlignment="1">
      <alignment horizontal="center" vertical="center"/>
    </xf>
    <xf numFmtId="0" fontId="32" fillId="3" borderId="40" xfId="0" applyFont="1" applyFill="1" applyBorder="1" applyAlignment="1"/>
    <xf numFmtId="0" fontId="32" fillId="0" borderId="38" xfId="0" applyNumberFormat="1" applyFont="1" applyFill="1" applyBorder="1" applyAlignment="1">
      <alignment horizontal="center" vertical="center"/>
    </xf>
    <xf numFmtId="14" fontId="32" fillId="0" borderId="38" xfId="0" applyNumberFormat="1" applyFont="1" applyFill="1" applyBorder="1" applyAlignment="1">
      <alignment horizontal="center" vertical="center"/>
    </xf>
    <xf numFmtId="14" fontId="35" fillId="6" borderId="41" xfId="0" applyNumberFormat="1" applyFont="1" applyFill="1" applyBorder="1" applyAlignment="1">
      <alignment horizontal="center" vertical="center"/>
    </xf>
    <xf numFmtId="0" fontId="34" fillId="0" borderId="38" xfId="0" applyFont="1" applyFill="1" applyBorder="1" applyAlignment="1">
      <alignment horizontal="left"/>
    </xf>
    <xf numFmtId="0" fontId="32" fillId="16" borderId="17" xfId="0" applyFont="1" applyFill="1" applyBorder="1" applyAlignment="1"/>
    <xf numFmtId="0" fontId="32" fillId="16" borderId="17" xfId="0" applyFont="1" applyFill="1" applyBorder="1" applyAlignment="1">
      <alignment wrapText="1"/>
    </xf>
    <xf numFmtId="0" fontId="39" fillId="18" borderId="2" xfId="0" applyFont="1" applyFill="1" applyBorder="1" applyAlignment="1">
      <alignment horizontal="left" wrapText="1"/>
    </xf>
    <xf numFmtId="0" fontId="40" fillId="0" borderId="3" xfId="0" applyFont="1" applyBorder="1" applyAlignment="1">
      <alignment horizontal="left" wrapText="1"/>
    </xf>
    <xf numFmtId="0" fontId="41" fillId="0" borderId="3" xfId="0" applyFont="1" applyBorder="1" applyAlignment="1">
      <alignment horizontal="left" wrapText="1"/>
    </xf>
    <xf numFmtId="0" fontId="41" fillId="0" borderId="0" xfId="0" applyFont="1" applyBorder="1" applyAlignment="1">
      <alignment horizontal="left" wrapText="1"/>
    </xf>
    <xf numFmtId="0" fontId="42" fillId="0" borderId="0" xfId="0" applyFont="1" applyAlignment="1"/>
    <xf numFmtId="0" fontId="43" fillId="0" borderId="0" xfId="0" applyFont="1" applyAlignment="1">
      <alignment horizontal="left" vertical="center"/>
    </xf>
    <xf numFmtId="0" fontId="44" fillId="3" borderId="0" xfId="0" applyFont="1" applyFill="1" applyAlignment="1">
      <alignment horizontal="center" wrapText="1"/>
    </xf>
    <xf numFmtId="0" fontId="46" fillId="3" borderId="18" xfId="0" applyFont="1" applyFill="1" applyBorder="1" applyAlignment="1">
      <alignment horizontal="center" vertical="center" wrapText="1"/>
    </xf>
    <xf numFmtId="14" fontId="46" fillId="3" borderId="18" xfId="0" applyNumberFormat="1" applyFont="1" applyFill="1" applyBorder="1" applyAlignment="1">
      <alignment horizontal="center" vertical="center" wrapText="1"/>
    </xf>
    <xf numFmtId="0" fontId="46" fillId="3" borderId="0" xfId="0" applyFont="1" applyFill="1" applyAlignment="1">
      <alignment horizontal="left" wrapText="1"/>
    </xf>
    <xf numFmtId="0" fontId="46" fillId="0" borderId="0" xfId="0" applyFont="1" applyFill="1" applyAlignment="1">
      <alignment horizontal="left" wrapText="1"/>
    </xf>
    <xf numFmtId="0" fontId="41" fillId="3" borderId="0" xfId="0" applyFont="1" applyFill="1" applyAlignment="1">
      <alignment horizontal="left" vertical="center"/>
    </xf>
    <xf numFmtId="0" fontId="41" fillId="3" borderId="0" xfId="0" applyFont="1" applyFill="1" applyAlignment="1">
      <alignment horizontal="left" wrapText="1"/>
    </xf>
    <xf numFmtId="0" fontId="49" fillId="0" borderId="44" xfId="0" applyFont="1" applyBorder="1" applyAlignment="1">
      <alignment horizontal="center" vertical="center"/>
    </xf>
    <xf numFmtId="177" fontId="21" fillId="10" borderId="35" xfId="0" applyNumberFormat="1" applyFont="1" applyFill="1" applyBorder="1" applyAlignment="1">
      <alignment horizontal="center" vertical="center" wrapText="1"/>
    </xf>
    <xf numFmtId="177" fontId="21" fillId="10" borderId="34" xfId="0" applyNumberFormat="1" applyFont="1" applyFill="1" applyBorder="1" applyAlignment="1">
      <alignment horizontal="center" vertical="center" wrapText="1"/>
    </xf>
    <xf numFmtId="0" fontId="51" fillId="6" borderId="44" xfId="0" applyFont="1" applyFill="1" applyBorder="1" applyAlignment="1">
      <alignment horizontal="center" vertical="center" wrapText="1"/>
    </xf>
    <xf numFmtId="176" fontId="53" fillId="3" borderId="17" xfId="0" applyNumberFormat="1" applyFont="1" applyFill="1" applyBorder="1" applyAlignment="1">
      <alignment horizontal="center" vertical="center" wrapText="1"/>
    </xf>
    <xf numFmtId="176" fontId="53" fillId="3" borderId="18" xfId="0" applyNumberFormat="1" applyFont="1" applyFill="1" applyBorder="1" applyAlignment="1">
      <alignment horizontal="center" vertical="center" wrapText="1"/>
    </xf>
    <xf numFmtId="14" fontId="51" fillId="22" borderId="30" xfId="0" applyNumberFormat="1" applyFont="1" applyFill="1" applyBorder="1" applyAlignment="1">
      <alignment horizontal="center" vertical="center" wrapText="1"/>
    </xf>
    <xf numFmtId="0" fontId="55" fillId="7" borderId="44" xfId="0" applyFont="1" applyFill="1" applyBorder="1" applyAlignment="1">
      <alignment horizontal="center" vertical="center"/>
    </xf>
    <xf numFmtId="177" fontId="53" fillId="3" borderId="17" xfId="0" applyNumberFormat="1" applyFont="1" applyFill="1" applyBorder="1" applyAlignment="1">
      <alignment horizontal="center" vertical="center" wrapText="1"/>
    </xf>
    <xf numFmtId="177" fontId="53" fillId="3" borderId="18" xfId="0" applyNumberFormat="1" applyFont="1" applyFill="1" applyBorder="1" applyAlignment="1">
      <alignment horizontal="center" vertical="center" wrapText="1"/>
    </xf>
    <xf numFmtId="177" fontId="53" fillId="3" borderId="17" xfId="0" applyNumberFormat="1" applyFont="1" applyFill="1" applyBorder="1" applyAlignment="1">
      <alignment horizontal="center" vertical="center" wrapText="1"/>
    </xf>
    <xf numFmtId="0" fontId="41" fillId="0" borderId="0" xfId="0" applyFont="1" applyAlignment="1">
      <alignment horizontal="left" wrapText="1"/>
    </xf>
    <xf numFmtId="176" fontId="53" fillId="3" borderId="34" xfId="0" applyNumberFormat="1" applyFont="1" applyFill="1" applyBorder="1" applyAlignment="1">
      <alignment horizontal="center" vertical="center" wrapText="1"/>
    </xf>
    <xf numFmtId="14" fontId="35" fillId="0" borderId="78" xfId="0" applyNumberFormat="1" applyFont="1" applyFill="1" applyBorder="1" applyAlignment="1">
      <alignment horizontal="center" vertical="center" wrapText="1" readingOrder="1"/>
    </xf>
    <xf numFmtId="0" fontId="34" fillId="0" borderId="0" xfId="0" applyNumberFormat="1" applyFont="1" applyAlignment="1">
      <alignment horizontal="right" vertical="center"/>
    </xf>
    <xf numFmtId="0" fontId="142" fillId="12" borderId="26" xfId="0" applyFont="1" applyFill="1" applyBorder="1" applyAlignment="1">
      <alignment wrapText="1"/>
    </xf>
    <xf numFmtId="0" fontId="142" fillId="12" borderId="0" xfId="0" applyFont="1" applyFill="1" applyBorder="1" applyAlignment="1">
      <alignment wrapText="1"/>
    </xf>
    <xf numFmtId="0" fontId="34" fillId="0" borderId="18" xfId="0" applyFont="1" applyBorder="1" applyAlignment="1">
      <alignment horizontal="center" wrapText="1"/>
    </xf>
    <xf numFmtId="179" fontId="34" fillId="0" borderId="18" xfId="0" applyNumberFormat="1" applyFont="1" applyBorder="1" applyAlignment="1">
      <alignment horizontal="center" wrapText="1"/>
    </xf>
    <xf numFmtId="0" fontId="26" fillId="25" borderId="18" xfId="0" applyFont="1" applyFill="1" applyBorder="1" applyAlignment="1">
      <alignment horizontal="left" wrapText="1"/>
    </xf>
    <xf numFmtId="242" fontId="370" fillId="0" borderId="0" xfId="43300" applyNumberFormat="1" applyFont="1" applyFill="1" applyBorder="1" applyAlignment="1">
      <alignment horizontal="right" vertical="center" wrapText="1"/>
    </xf>
    <xf numFmtId="0" fontId="371" fillId="111" borderId="18" xfId="43300" applyFont="1" applyFill="1" applyBorder="1" applyAlignment="1">
      <alignment horizontal="center" vertical="center" wrapText="1"/>
    </xf>
    <xf numFmtId="14" fontId="372" fillId="0" borderId="18" xfId="43300" applyNumberFormat="1" applyFont="1" applyFill="1" applyBorder="1" applyAlignment="1">
      <alignment horizontal="center" vertical="center" wrapText="1"/>
    </xf>
    <xf numFmtId="0" fontId="372" fillId="0" borderId="18" xfId="43300" applyFont="1" applyFill="1" applyBorder="1" applyAlignment="1">
      <alignment horizontal="center" vertical="center" wrapText="1"/>
    </xf>
    <xf numFmtId="243" fontId="372" fillId="0" borderId="18" xfId="43300" applyNumberFormat="1" applyFont="1" applyFill="1" applyBorder="1" applyAlignment="1">
      <alignment horizontal="left" vertical="center" wrapText="1"/>
    </xf>
    <xf numFmtId="0" fontId="373" fillId="0" borderId="18" xfId="43300" applyFont="1" applyFill="1" applyBorder="1" applyAlignment="1">
      <alignment horizontal="left" vertical="center" wrapText="1"/>
    </xf>
    <xf numFmtId="0" fontId="12" fillId="0" borderId="7" xfId="0" applyNumberFormat="1" applyFont="1" applyBorder="1">
      <alignment vertical="center"/>
    </xf>
    <xf numFmtId="0" fontId="46" fillId="3" borderId="34" xfId="0" applyFont="1" applyFill="1" applyBorder="1" applyAlignment="1">
      <alignment horizontal="center" vertical="center" wrapText="1"/>
    </xf>
    <xf numFmtId="0" fontId="56" fillId="0" borderId="17" xfId="0" applyFont="1" applyBorder="1" applyAlignment="1">
      <alignment horizontal="left" vertical="center" wrapText="1"/>
    </xf>
    <xf numFmtId="0" fontId="56" fillId="0" borderId="40" xfId="0" applyFont="1" applyBorder="1" applyAlignment="1">
      <alignment horizontal="left" vertical="center" wrapText="1"/>
    </xf>
    <xf numFmtId="0" fontId="32" fillId="0" borderId="17" xfId="36629" applyFont="1" applyFill="1" applyBorder="1" applyAlignment="1">
      <alignment vertical="center"/>
    </xf>
    <xf numFmtId="14" fontId="376" fillId="0" borderId="80" xfId="36629" applyNumberFormat="1" applyFont="1" applyFill="1" applyBorder="1" applyAlignment="1">
      <alignment horizontal="center" vertical="center"/>
    </xf>
    <xf numFmtId="0" fontId="44" fillId="3" borderId="0" xfId="0" applyFont="1" applyFill="1" applyAlignment="1">
      <alignment horizontal="center" wrapText="1"/>
    </xf>
    <xf numFmtId="176" fontId="53" fillId="23" borderId="17" xfId="0" applyNumberFormat="1" applyFont="1" applyFill="1" applyBorder="1" applyAlignment="1">
      <alignment horizontal="center" vertical="center" wrapText="1"/>
    </xf>
    <xf numFmtId="176" fontId="53" fillId="23" borderId="18" xfId="0" applyNumberFormat="1" applyFont="1" applyFill="1" applyBorder="1" applyAlignment="1">
      <alignment horizontal="center" vertical="center" wrapText="1"/>
    </xf>
    <xf numFmtId="176" fontId="53" fillId="23" borderId="30" xfId="0" applyNumberFormat="1" applyFont="1" applyFill="1" applyBorder="1" applyAlignment="1">
      <alignment horizontal="center" vertical="center" wrapText="1"/>
    </xf>
    <xf numFmtId="177" fontId="53" fillId="23" borderId="30" xfId="0" applyNumberFormat="1" applyFont="1" applyFill="1" applyBorder="1" applyAlignment="1">
      <alignment horizontal="center" vertical="center" wrapText="1"/>
    </xf>
    <xf numFmtId="176" fontId="53" fillId="23" borderId="80" xfId="0" applyNumberFormat="1" applyFont="1" applyFill="1" applyBorder="1" applyAlignment="1">
      <alignment horizontal="center" vertical="center" wrapText="1"/>
    </xf>
    <xf numFmtId="176" fontId="53" fillId="23" borderId="81" xfId="0" applyNumberFormat="1" applyFont="1" applyFill="1" applyBorder="1" applyAlignment="1">
      <alignment horizontal="center" vertical="center" wrapText="1"/>
    </xf>
    <xf numFmtId="177" fontId="53" fillId="23" borderId="17" xfId="0" applyNumberFormat="1" applyFont="1" applyFill="1" applyBorder="1" applyAlignment="1">
      <alignment horizontal="center" vertical="center" wrapText="1"/>
    </xf>
    <xf numFmtId="177" fontId="53" fillId="23" borderId="18" xfId="0" applyNumberFormat="1" applyFont="1" applyFill="1" applyBorder="1" applyAlignment="1">
      <alignment horizontal="center" vertical="center" wrapText="1"/>
    </xf>
    <xf numFmtId="177" fontId="53" fillId="23" borderId="80" xfId="0" applyNumberFormat="1" applyFont="1" applyFill="1" applyBorder="1" applyAlignment="1">
      <alignment horizontal="center" vertical="center" wrapText="1"/>
    </xf>
    <xf numFmtId="178" fontId="58" fillId="23" borderId="38" xfId="0" applyNumberFormat="1" applyFont="1" applyFill="1" applyBorder="1" applyAlignment="1">
      <alignment horizontal="center" vertical="center" wrapText="1"/>
    </xf>
    <xf numFmtId="176" fontId="53" fillId="23" borderId="40" xfId="0" applyNumberFormat="1" applyFont="1" applyFill="1" applyBorder="1" applyAlignment="1">
      <alignment horizontal="center" vertical="center" wrapText="1"/>
    </xf>
    <xf numFmtId="176" fontId="53" fillId="23" borderId="38" xfId="0" applyNumberFormat="1" applyFont="1" applyFill="1" applyBorder="1" applyAlignment="1">
      <alignment horizontal="center" vertical="center" wrapText="1"/>
    </xf>
    <xf numFmtId="176" fontId="53" fillId="23" borderId="42" xfId="0" applyNumberFormat="1" applyFont="1" applyFill="1" applyBorder="1" applyAlignment="1">
      <alignment horizontal="center" vertical="center" wrapText="1"/>
    </xf>
    <xf numFmtId="176" fontId="32" fillId="0" borderId="80" xfId="0" applyNumberFormat="1" applyFont="1" applyFill="1" applyBorder="1" applyAlignment="1">
      <alignment horizontal="center" vertical="center"/>
    </xf>
    <xf numFmtId="0" fontId="26" fillId="112" borderId="82" xfId="0" applyFont="1" applyFill="1" applyBorder="1" applyAlignment="1">
      <alignment horizontal="center"/>
    </xf>
    <xf numFmtId="14" fontId="379" fillId="0" borderId="18" xfId="43300" applyNumberFormat="1" applyFont="1" applyFill="1" applyBorder="1" applyAlignment="1">
      <alignment horizontal="center" vertical="center" wrapText="1"/>
    </xf>
    <xf numFmtId="0" fontId="379" fillId="0" borderId="18" xfId="43300" applyFont="1" applyFill="1" applyBorder="1" applyAlignment="1">
      <alignment horizontal="center" vertical="center" wrapText="1"/>
    </xf>
    <xf numFmtId="243" fontId="379" fillId="0" borderId="18" xfId="43300" applyNumberFormat="1" applyFont="1" applyFill="1" applyBorder="1" applyAlignment="1">
      <alignment horizontal="left" vertical="center" wrapText="1"/>
    </xf>
    <xf numFmtId="0" fontId="381" fillId="113" borderId="84" xfId="43329" applyFont="1" applyFill="1" applyBorder="1" applyAlignment="1">
      <alignment horizontal="center" vertical="center" wrapText="1"/>
    </xf>
    <xf numFmtId="0" fontId="382" fillId="14" borderId="80" xfId="43329" applyFont="1" applyFill="1" applyBorder="1" applyAlignment="1">
      <alignment horizontal="center" vertical="center"/>
    </xf>
    <xf numFmtId="0" fontId="42" fillId="0" borderId="0" xfId="43329" applyFont="1" applyAlignment="1">
      <alignment horizontal="center" vertical="center"/>
    </xf>
    <xf numFmtId="0" fontId="383" fillId="0" borderId="0" xfId="43329" applyFont="1" applyAlignment="1">
      <alignment vertical="center"/>
    </xf>
    <xf numFmtId="0" fontId="40" fillId="0" borderId="0" xfId="43329" applyFont="1" applyAlignment="1">
      <alignment horizontal="center" vertical="center"/>
    </xf>
    <xf numFmtId="0" fontId="372" fillId="0" borderId="0" xfId="43329" applyFont="1" applyAlignment="1">
      <alignment vertical="center"/>
    </xf>
    <xf numFmtId="0" fontId="384" fillId="0" borderId="0" xfId="43329" applyFont="1" applyBorder="1" applyAlignment="1">
      <alignment horizontal="center" vertical="center" wrapText="1"/>
    </xf>
    <xf numFmtId="14" fontId="40" fillId="0" borderId="18" xfId="43300" applyNumberFormat="1" applyFont="1" applyFill="1" applyBorder="1" applyAlignment="1">
      <alignment horizontal="center" vertical="center" wrapText="1"/>
    </xf>
    <xf numFmtId="0" fontId="40" fillId="0" borderId="18" xfId="43300" applyFont="1" applyFill="1" applyBorder="1" applyAlignment="1">
      <alignment horizontal="center" vertical="center" wrapText="1"/>
    </xf>
    <xf numFmtId="243" fontId="40" fillId="0" borderId="18" xfId="43300" applyNumberFormat="1" applyFont="1" applyFill="1" applyBorder="1" applyAlignment="1">
      <alignment horizontal="left" vertical="center" wrapText="1"/>
    </xf>
    <xf numFmtId="14" fontId="26" fillId="7" borderId="88" xfId="0" applyNumberFormat="1" applyFont="1" applyFill="1" applyBorder="1" applyAlignment="1">
      <alignment horizontal="center" vertical="center"/>
    </xf>
    <xf numFmtId="14" fontId="26" fillId="0" borderId="19" xfId="0" applyNumberFormat="1" applyFont="1" applyFill="1" applyBorder="1" applyAlignment="1">
      <alignment horizontal="left" vertical="center" wrapText="1"/>
    </xf>
    <xf numFmtId="14" fontId="26" fillId="7" borderId="89" xfId="0" applyNumberFormat="1" applyFont="1" applyFill="1" applyBorder="1" applyAlignment="1">
      <alignment horizontal="center" vertical="center"/>
    </xf>
    <xf numFmtId="0" fontId="26" fillId="114" borderId="28" xfId="43298" applyFont="1" applyFill="1" applyBorder="1" applyAlignment="1">
      <alignment horizontal="center"/>
    </xf>
    <xf numFmtId="0" fontId="20" fillId="0" borderId="0" xfId="0" applyFont="1" applyFill="1" applyBorder="1" applyAlignment="1">
      <alignment horizontal="center"/>
    </xf>
    <xf numFmtId="0" fontId="12" fillId="0" borderId="24" xfId="0" applyNumberFormat="1" applyFont="1" applyBorder="1">
      <alignment vertical="center"/>
    </xf>
    <xf numFmtId="0" fontId="12" fillId="0" borderId="23" xfId="0" applyNumberFormat="1" applyFont="1" applyBorder="1">
      <alignment vertical="center"/>
    </xf>
    <xf numFmtId="14" fontId="32" fillId="3" borderId="19" xfId="0" applyNumberFormat="1" applyFont="1" applyFill="1" applyBorder="1" applyAlignment="1">
      <alignment horizontal="center" vertical="center"/>
    </xf>
    <xf numFmtId="0" fontId="32" fillId="0" borderId="19" xfId="0" applyFont="1" applyFill="1" applyBorder="1" applyAlignment="1">
      <alignment horizontal="center"/>
    </xf>
    <xf numFmtId="0" fontId="32" fillId="0" borderId="20" xfId="0" applyFont="1" applyFill="1" applyBorder="1" applyAlignment="1">
      <alignment horizontal="center"/>
    </xf>
    <xf numFmtId="14" fontId="32" fillId="0" borderId="19" xfId="0" applyNumberFormat="1" applyFont="1" applyFill="1" applyBorder="1" applyAlignment="1">
      <alignment horizontal="center" vertical="center"/>
    </xf>
    <xf numFmtId="0" fontId="32" fillId="0" borderId="19" xfId="0" applyFont="1" applyFill="1" applyBorder="1" applyAlignment="1">
      <alignment horizontal="center" vertical="center"/>
    </xf>
    <xf numFmtId="0" fontId="32" fillId="0" borderId="0" xfId="0" applyNumberFormat="1" applyFont="1" applyBorder="1" applyAlignment="1">
      <alignment horizontal="center" wrapText="1" readingOrder="1"/>
    </xf>
    <xf numFmtId="0" fontId="32" fillId="0" borderId="75" xfId="0" applyFont="1" applyFill="1" applyBorder="1" applyAlignment="1">
      <alignment horizontal="center"/>
    </xf>
    <xf numFmtId="0" fontId="32" fillId="0" borderId="93" xfId="0" applyFont="1" applyFill="1" applyBorder="1" applyAlignment="1">
      <alignment horizontal="center"/>
    </xf>
    <xf numFmtId="0" fontId="12" fillId="0" borderId="18" xfId="0" applyNumberFormat="1" applyFont="1" applyBorder="1">
      <alignment vertical="center"/>
    </xf>
    <xf numFmtId="14" fontId="26" fillId="0" borderId="34" xfId="0" applyNumberFormat="1" applyFont="1" applyFill="1" applyBorder="1" applyAlignment="1">
      <alignment horizontal="center" vertical="center"/>
    </xf>
    <xf numFmtId="0" fontId="12" fillId="0" borderId="34" xfId="0" applyNumberFormat="1" applyFont="1" applyBorder="1">
      <alignment vertical="center"/>
    </xf>
    <xf numFmtId="0" fontId="26" fillId="114" borderId="12" xfId="43298" applyFont="1" applyFill="1" applyBorder="1" applyAlignment="1">
      <alignment horizontal="center"/>
    </xf>
    <xf numFmtId="14" fontId="386" fillId="0" borderId="19" xfId="0" applyNumberFormat="1" applyFont="1" applyFill="1" applyBorder="1" applyAlignment="1">
      <alignment horizontal="left" vertical="center" wrapText="1"/>
    </xf>
    <xf numFmtId="0" fontId="386" fillId="0" borderId="18" xfId="43298" applyFont="1" applyBorder="1" applyAlignment="1">
      <alignment horizontal="left" vertical="center" wrapText="1" readingOrder="1"/>
    </xf>
    <xf numFmtId="14" fontId="26" fillId="0" borderId="0" xfId="0" applyNumberFormat="1" applyFont="1" applyFill="1" applyAlignment="1">
      <alignment horizontal="left" vertical="center"/>
    </xf>
    <xf numFmtId="14" fontId="386" fillId="0" borderId="18" xfId="0" applyNumberFormat="1" applyFont="1" applyFill="1" applyBorder="1" applyAlignment="1">
      <alignment vertical="center" wrapText="1"/>
    </xf>
    <xf numFmtId="14" fontId="386" fillId="0" borderId="18" xfId="0" applyNumberFormat="1" applyFont="1" applyFill="1" applyBorder="1" applyAlignment="1">
      <alignment horizontal="left" vertical="center"/>
    </xf>
    <xf numFmtId="14" fontId="386" fillId="0" borderId="18" xfId="0" applyNumberFormat="1" applyFont="1" applyFill="1" applyBorder="1" applyAlignment="1">
      <alignment vertical="center"/>
    </xf>
    <xf numFmtId="14" fontId="386" fillId="3" borderId="19" xfId="0" applyNumberFormat="1" applyFont="1" applyFill="1" applyBorder="1" applyAlignment="1">
      <alignment horizontal="left" vertical="center" wrapText="1"/>
    </xf>
    <xf numFmtId="0" fontId="40" fillId="16" borderId="84" xfId="43329" applyFont="1" applyFill="1" applyBorder="1" applyAlignment="1">
      <alignment horizontal="center" vertical="center"/>
    </xf>
    <xf numFmtId="0" fontId="40" fillId="0" borderId="84" xfId="43329" applyFont="1" applyBorder="1" applyAlignment="1">
      <alignment horizontal="center" vertical="center"/>
    </xf>
    <xf numFmtId="0" fontId="40" fillId="16" borderId="84" xfId="43329" applyFont="1" applyFill="1" applyBorder="1" applyAlignment="1">
      <alignment horizontal="center" vertical="center" wrapText="1"/>
    </xf>
    <xf numFmtId="0" fontId="40" fillId="16" borderId="85" xfId="43329" applyFont="1" applyFill="1" applyBorder="1" applyAlignment="1">
      <alignment horizontal="center" vertical="center"/>
    </xf>
    <xf numFmtId="14" fontId="32" fillId="3" borderId="99" xfId="0" applyNumberFormat="1" applyFont="1" applyFill="1" applyBorder="1" applyAlignment="1">
      <alignment horizontal="center" vertical="center"/>
    </xf>
    <xf numFmtId="0" fontId="37" fillId="0" borderId="99" xfId="36629" applyFont="1" applyFill="1" applyBorder="1" applyAlignment="1">
      <alignment horizontal="center"/>
    </xf>
    <xf numFmtId="0" fontId="12" fillId="0" borderId="102" xfId="0" applyNumberFormat="1" applyFont="1" applyBorder="1">
      <alignment vertical="center"/>
    </xf>
    <xf numFmtId="0" fontId="12" fillId="0" borderId="44" xfId="0" applyNumberFormat="1" applyFont="1" applyBorder="1">
      <alignment vertical="center"/>
    </xf>
    <xf numFmtId="0" fontId="32" fillId="0" borderId="102" xfId="0" applyFont="1" applyFill="1" applyBorder="1" applyAlignment="1">
      <alignment horizontal="center" vertical="center"/>
    </xf>
    <xf numFmtId="0" fontId="32" fillId="0" borderId="102" xfId="0" applyFont="1" applyFill="1" applyBorder="1" applyAlignment="1">
      <alignment horizontal="center"/>
    </xf>
    <xf numFmtId="14" fontId="32" fillId="0" borderId="102" xfId="0" applyNumberFormat="1" applyFont="1" applyFill="1" applyBorder="1" applyAlignment="1">
      <alignment horizontal="center" vertical="center"/>
    </xf>
    <xf numFmtId="0" fontId="379" fillId="0" borderId="84" xfId="43329" applyFont="1" applyBorder="1" applyAlignment="1">
      <alignment horizontal="center" vertical="center" wrapText="1"/>
    </xf>
    <xf numFmtId="14" fontId="379" fillId="0" borderId="80" xfId="43329" applyNumberFormat="1" applyFont="1" applyBorder="1" applyAlignment="1">
      <alignment horizontal="center" vertical="center" wrapText="1"/>
    </xf>
    <xf numFmtId="176" fontId="53" fillId="23" borderId="102" xfId="0" applyNumberFormat="1" applyFont="1" applyFill="1" applyBorder="1" applyAlignment="1">
      <alignment horizontal="center" vertical="center" wrapText="1"/>
    </xf>
    <xf numFmtId="177" fontId="53" fillId="23" borderId="102" xfId="0" applyNumberFormat="1" applyFont="1" applyFill="1" applyBorder="1" applyAlignment="1">
      <alignment horizontal="center" vertical="center" wrapText="1"/>
    </xf>
    <xf numFmtId="0" fontId="0" fillId="0" borderId="0" xfId="0" applyAlignment="1"/>
    <xf numFmtId="14" fontId="386" fillId="0" borderId="110" xfId="0" applyNumberFormat="1" applyFont="1" applyFill="1" applyBorder="1" applyAlignment="1">
      <alignment horizontal="left" vertical="center" wrapText="1"/>
    </xf>
    <xf numFmtId="0" fontId="386" fillId="0" borderId="110" xfId="0" applyFont="1" applyFill="1" applyBorder="1" applyAlignment="1">
      <alignment horizontal="left" wrapText="1"/>
    </xf>
    <xf numFmtId="0" fontId="40" fillId="0" borderId="18" xfId="43300" applyFont="1" applyFill="1" applyBorder="1" applyAlignment="1">
      <alignment horizontal="left" vertical="center" wrapText="1"/>
    </xf>
    <xf numFmtId="0" fontId="374" fillId="0" borderId="0" xfId="0" applyNumberFormat="1" applyFont="1">
      <alignment vertical="center"/>
    </xf>
    <xf numFmtId="0" fontId="375" fillId="0" borderId="0" xfId="0" applyNumberFormat="1" applyFont="1">
      <alignment vertical="center"/>
    </xf>
    <xf numFmtId="14" fontId="397" fillId="17" borderId="80" xfId="43329" applyNumberFormat="1" applyFont="1" applyFill="1" applyBorder="1" applyAlignment="1">
      <alignment horizontal="center" vertical="center" wrapText="1"/>
    </xf>
    <xf numFmtId="0" fontId="389" fillId="0" borderId="0" xfId="43329" applyFont="1" applyAlignment="1">
      <alignment vertical="center"/>
    </xf>
    <xf numFmtId="0" fontId="40" fillId="0" borderId="0" xfId="43329" applyFont="1" applyBorder="1" applyAlignment="1">
      <alignment horizontal="center" vertical="center"/>
    </xf>
    <xf numFmtId="14" fontId="40" fillId="0" borderId="0" xfId="43329" applyNumberFormat="1" applyFont="1" applyFill="1" applyBorder="1" applyAlignment="1">
      <alignment horizontal="center" vertical="center" wrapText="1"/>
    </xf>
    <xf numFmtId="0" fontId="40" fillId="0" borderId="0" xfId="43329" applyFont="1" applyFill="1" applyBorder="1" applyAlignment="1">
      <alignment horizontal="center" vertical="center" wrapText="1"/>
    </xf>
    <xf numFmtId="14" fontId="40" fillId="0" borderId="0" xfId="43329" applyNumberFormat="1" applyFont="1" applyFill="1" applyBorder="1" applyAlignment="1">
      <alignment horizontal="left" vertical="center" wrapText="1"/>
    </xf>
    <xf numFmtId="14" fontId="26" fillId="8" borderId="18" xfId="0" applyNumberFormat="1" applyFont="1" applyFill="1" applyBorder="1" applyAlignment="1">
      <alignment horizontal="center" vertical="center"/>
    </xf>
    <xf numFmtId="14" fontId="26" fillId="8" borderId="18" xfId="0" quotePrefix="1" applyNumberFormat="1" applyFont="1" applyFill="1" applyBorder="1" applyAlignment="1">
      <alignment horizontal="center" vertical="center"/>
    </xf>
    <xf numFmtId="0" fontId="46" fillId="3" borderId="110" xfId="0" applyFont="1" applyFill="1" applyBorder="1" applyAlignment="1">
      <alignment horizontal="center" vertical="center" wrapText="1"/>
    </xf>
    <xf numFmtId="14" fontId="46" fillId="3" borderId="110" xfId="0" applyNumberFormat="1" applyFont="1" applyFill="1" applyBorder="1" applyAlignment="1">
      <alignment horizontal="center" vertical="center" wrapText="1"/>
    </xf>
    <xf numFmtId="244" fontId="378" fillId="126" borderId="83" xfId="0" applyNumberFormat="1" applyFont="1" applyFill="1" applyBorder="1" applyAlignment="1">
      <alignment horizontal="center" vertical="center"/>
    </xf>
    <xf numFmtId="0" fontId="57" fillId="17" borderId="47" xfId="0" applyFont="1" applyFill="1" applyBorder="1" applyAlignment="1">
      <alignment horizontal="center" vertical="center" wrapText="1"/>
    </xf>
    <xf numFmtId="176" fontId="54" fillId="0" borderId="18" xfId="0" applyNumberFormat="1" applyFont="1" applyFill="1" applyBorder="1" applyAlignment="1">
      <alignment horizontal="center" vertical="center" wrapText="1"/>
    </xf>
    <xf numFmtId="176" fontId="55" fillId="0" borderId="18" xfId="0" applyNumberFormat="1" applyFont="1" applyFill="1" applyBorder="1" applyAlignment="1">
      <alignment horizontal="center" vertical="center" wrapText="1"/>
    </xf>
    <xf numFmtId="176" fontId="54" fillId="15" borderId="18" xfId="0" applyNumberFormat="1" applyFont="1" applyFill="1" applyBorder="1" applyAlignment="1">
      <alignment horizontal="center" vertical="center" wrapText="1"/>
    </xf>
    <xf numFmtId="176" fontId="141" fillId="3" borderId="102" xfId="36577" applyNumberFormat="1" applyFont="1" applyFill="1" applyBorder="1" applyAlignment="1">
      <alignment horizontal="center" vertical="center" wrapText="1"/>
    </xf>
    <xf numFmtId="176" fontId="53" fillId="3" borderId="44" xfId="36577" applyNumberFormat="1" applyFont="1" applyFill="1" applyBorder="1" applyAlignment="1">
      <alignment horizontal="center" vertical="center" wrapText="1"/>
    </xf>
    <xf numFmtId="176" fontId="53" fillId="3" borderId="102" xfId="36577" applyNumberFormat="1" applyFont="1" applyFill="1" applyBorder="1" applyAlignment="1">
      <alignment horizontal="center" vertical="center" wrapText="1"/>
    </xf>
    <xf numFmtId="176" fontId="52" fillId="23" borderId="30" xfId="0" applyNumberFormat="1" applyFont="1" applyFill="1" applyBorder="1" applyAlignment="1">
      <alignment horizontal="center" vertical="center" wrapText="1"/>
    </xf>
    <xf numFmtId="176" fontId="403" fillId="23" borderId="17" xfId="0" applyNumberFormat="1" applyFont="1" applyFill="1" applyBorder="1" applyAlignment="1">
      <alignment horizontal="center" vertical="center" wrapText="1"/>
    </xf>
    <xf numFmtId="176" fontId="53" fillId="23" borderId="44" xfId="36577" applyNumberFormat="1" applyFont="1" applyFill="1" applyBorder="1" applyAlignment="1">
      <alignment horizontal="center" vertical="center" wrapText="1"/>
    </xf>
    <xf numFmtId="0" fontId="405" fillId="0" borderId="0" xfId="0" applyNumberFormat="1" applyFont="1">
      <alignment vertical="center"/>
    </xf>
    <xf numFmtId="176" fontId="32" fillId="0" borderId="102" xfId="0" applyNumberFormat="1" applyFont="1" applyFill="1" applyBorder="1" applyAlignment="1">
      <alignment horizontal="center" vertical="center"/>
    </xf>
    <xf numFmtId="176" fontId="33" fillId="0" borderId="102" xfId="0" applyNumberFormat="1" applyFont="1" applyFill="1" applyBorder="1" applyAlignment="1">
      <alignment horizontal="center" vertical="center"/>
    </xf>
    <xf numFmtId="0" fontId="385" fillId="0" borderId="0" xfId="0" applyFont="1" applyAlignment="1">
      <alignment horizontal="left" vertical="center"/>
    </xf>
    <xf numFmtId="176" fontId="57" fillId="133" borderId="30" xfId="0" applyNumberFormat="1" applyFont="1" applyFill="1" applyBorder="1" applyAlignment="1">
      <alignment horizontal="center" vertical="center" wrapText="1"/>
    </xf>
    <xf numFmtId="0" fontId="420" fillId="0" borderId="115" xfId="43298" applyFont="1" applyFill="1" applyBorder="1" applyAlignment="1"/>
    <xf numFmtId="0" fontId="420" fillId="0" borderId="80" xfId="43298" applyFont="1" applyBorder="1" applyAlignment="1">
      <alignment horizontal="center" vertical="center"/>
    </xf>
    <xf numFmtId="0" fontId="420" fillId="0" borderId="116" xfId="43298" applyFont="1" applyBorder="1" applyAlignment="1">
      <alignment horizontal="center"/>
    </xf>
    <xf numFmtId="0" fontId="421" fillId="0" borderId="80" xfId="43298" applyFont="1" applyBorder="1">
      <alignment vertical="center"/>
    </xf>
    <xf numFmtId="0" fontId="422" fillId="0" borderId="30" xfId="43298" applyFont="1" applyBorder="1">
      <alignment vertical="center"/>
    </xf>
    <xf numFmtId="14" fontId="26" fillId="0" borderId="80" xfId="0" applyNumberFormat="1" applyFont="1" applyFill="1" applyBorder="1" applyAlignment="1">
      <alignment horizontal="center" vertical="center"/>
    </xf>
    <xf numFmtId="0" fontId="26" fillId="0" borderId="80" xfId="0" applyFont="1" applyFill="1" applyBorder="1" applyAlignment="1">
      <alignment horizontal="left"/>
    </xf>
    <xf numFmtId="14" fontId="26" fillId="7" borderId="102" xfId="0" applyNumberFormat="1" applyFont="1" applyFill="1" applyBorder="1" applyAlignment="1">
      <alignment horizontal="center" vertical="center"/>
    </xf>
    <xf numFmtId="0" fontId="12" fillId="0" borderId="110" xfId="0" applyNumberFormat="1" applyFont="1" applyBorder="1">
      <alignment vertical="center"/>
    </xf>
    <xf numFmtId="0" fontId="12" fillId="0" borderId="3" xfId="0" applyNumberFormat="1" applyFont="1" applyBorder="1">
      <alignment vertical="center"/>
    </xf>
    <xf numFmtId="0" fontId="12" fillId="0" borderId="30" xfId="0" applyNumberFormat="1" applyFont="1" applyBorder="1">
      <alignment vertical="center"/>
    </xf>
    <xf numFmtId="0" fontId="12" fillId="0" borderId="42" xfId="0" applyNumberFormat="1" applyFont="1" applyBorder="1">
      <alignment vertical="center"/>
    </xf>
    <xf numFmtId="0" fontId="12" fillId="0" borderId="39" xfId="0" applyNumberFormat="1" applyFont="1" applyBorder="1">
      <alignment vertical="center"/>
    </xf>
    <xf numFmtId="14" fontId="26" fillId="6" borderId="117" xfId="0" applyNumberFormat="1" applyFont="1" applyFill="1" applyBorder="1" applyAlignment="1">
      <alignment horizontal="center" vertical="center" wrapText="1" readingOrder="1"/>
    </xf>
    <xf numFmtId="14" fontId="32" fillId="0" borderId="102" xfId="0" quotePrefix="1" applyNumberFormat="1" applyFont="1" applyFill="1" applyBorder="1" applyAlignment="1">
      <alignment horizontal="center" vertical="center"/>
    </xf>
    <xf numFmtId="14" fontId="26" fillId="6" borderId="62" xfId="0" applyNumberFormat="1" applyFont="1" applyFill="1" applyBorder="1" applyAlignment="1">
      <alignment horizontal="center" vertical="center" wrapText="1" readingOrder="1"/>
    </xf>
    <xf numFmtId="0" fontId="20" fillId="0" borderId="0" xfId="0" applyFont="1" applyFill="1" applyAlignment="1">
      <alignment horizontal="right"/>
    </xf>
    <xf numFmtId="0" fontId="377" fillId="0" borderId="0" xfId="0" applyFont="1" applyAlignment="1">
      <alignment vertical="center"/>
    </xf>
    <xf numFmtId="14" fontId="20" fillId="0" borderId="0" xfId="0" applyNumberFormat="1" applyFont="1" applyFill="1" applyAlignment="1">
      <alignment horizontal="left"/>
    </xf>
    <xf numFmtId="0" fontId="20" fillId="0" borderId="0" xfId="0" applyFont="1" applyBorder="1" applyAlignment="1">
      <alignment wrapText="1"/>
    </xf>
    <xf numFmtId="14" fontId="423" fillId="0" borderId="0" xfId="0" applyNumberFormat="1" applyFont="1" applyFill="1" applyAlignment="1">
      <alignment horizontal="left"/>
    </xf>
    <xf numFmtId="14" fontId="424" fillId="0" borderId="0" xfId="0" applyNumberFormat="1" applyFont="1" applyFill="1" applyAlignment="1">
      <alignment horizontal="left"/>
    </xf>
    <xf numFmtId="0" fontId="20" fillId="0" borderId="0" xfId="0" applyFont="1" applyFill="1" applyAlignment="1">
      <alignment horizontal="right" vertical="center"/>
    </xf>
    <xf numFmtId="0" fontId="20" fillId="0" borderId="0" xfId="0" applyFont="1" applyFill="1" applyBorder="1" applyAlignment="1"/>
    <xf numFmtId="0" fontId="425" fillId="0" borderId="0" xfId="0" applyNumberFormat="1" applyFont="1">
      <alignment vertical="center"/>
    </xf>
    <xf numFmtId="0" fontId="419" fillId="0" borderId="0" xfId="0" applyFont="1" applyBorder="1" applyAlignment="1">
      <alignment wrapText="1"/>
    </xf>
    <xf numFmtId="176" fontId="53" fillId="16" borderId="17" xfId="0" applyNumberFormat="1" applyFont="1" applyFill="1" applyBorder="1" applyAlignment="1">
      <alignment horizontal="center" vertical="center" wrapText="1"/>
    </xf>
    <xf numFmtId="0" fontId="414" fillId="129" borderId="118" xfId="0" applyFont="1" applyFill="1" applyBorder="1" applyAlignment="1">
      <alignment horizontal="center" vertical="center" wrapText="1"/>
    </xf>
    <xf numFmtId="0" fontId="414" fillId="130" borderId="118" xfId="43369" applyFont="1" applyFill="1" applyBorder="1" applyAlignment="1">
      <alignment horizontal="center" vertical="center" wrapText="1"/>
    </xf>
    <xf numFmtId="0" fontId="414" fillId="129" borderId="118" xfId="43369" applyFont="1" applyFill="1" applyBorder="1" applyAlignment="1">
      <alignment horizontal="center" vertical="center" wrapText="1"/>
    </xf>
    <xf numFmtId="0" fontId="394" fillId="16" borderId="118" xfId="0" applyFont="1" applyFill="1" applyBorder="1" applyAlignment="1">
      <alignment horizontal="center" vertical="center" wrapText="1"/>
    </xf>
    <xf numFmtId="14" fontId="394" fillId="16" borderId="118" xfId="0" applyNumberFormat="1" applyFont="1" applyFill="1" applyBorder="1" applyAlignment="1">
      <alignment horizontal="center" vertical="center" wrapText="1"/>
    </xf>
    <xf numFmtId="0" fontId="426" fillId="0" borderId="0" xfId="0" applyNumberFormat="1" applyFont="1">
      <alignment vertical="center"/>
    </xf>
    <xf numFmtId="243" fontId="379" fillId="0" borderId="102" xfId="43300" applyNumberFormat="1" applyFont="1" applyFill="1" applyBorder="1" applyAlignment="1">
      <alignment horizontal="left" vertical="center" wrapText="1"/>
    </xf>
    <xf numFmtId="176" fontId="58" fillId="0" borderId="18" xfId="0" applyNumberFormat="1" applyFont="1" applyFill="1" applyBorder="1" applyAlignment="1">
      <alignment horizontal="center" vertical="center" wrapText="1"/>
    </xf>
    <xf numFmtId="0" fontId="379" fillId="0" borderId="0" xfId="0" applyFont="1" applyAlignment="1">
      <alignment vertical="center"/>
    </xf>
    <xf numFmtId="246" fontId="379" fillId="0" borderId="0" xfId="0" applyNumberFormat="1" applyFont="1" applyFill="1" applyBorder="1" applyAlignment="1">
      <alignment horizontal="center" vertical="center"/>
    </xf>
    <xf numFmtId="0" fontId="379" fillId="0" borderId="0" xfId="0" applyFont="1" applyFill="1" applyBorder="1" applyAlignment="1">
      <alignment horizontal="center" vertical="center"/>
    </xf>
    <xf numFmtId="0" fontId="427" fillId="0" borderId="0" xfId="0" applyFont="1" applyBorder="1" applyAlignment="1">
      <alignment horizontal="left" vertical="center" wrapText="1"/>
    </xf>
    <xf numFmtId="0" fontId="427" fillId="0" borderId="0" xfId="0" applyFont="1" applyAlignment="1">
      <alignment horizontal="left" vertical="center" wrapText="1"/>
    </xf>
    <xf numFmtId="243" fontId="47" fillId="0" borderId="102" xfId="43300" applyNumberFormat="1" applyFont="1" applyFill="1" applyBorder="1" applyAlignment="1">
      <alignment horizontal="left" vertical="center" wrapText="1"/>
    </xf>
    <xf numFmtId="243" fontId="40" fillId="0" borderId="102" xfId="43300" applyNumberFormat="1" applyFont="1" applyFill="1" applyBorder="1" applyAlignment="1">
      <alignment horizontal="left" vertical="center" wrapText="1"/>
    </xf>
    <xf numFmtId="245" fontId="42" fillId="0" borderId="0" xfId="43329" applyNumberFormat="1" applyFont="1" applyAlignment="1">
      <alignment horizontal="center" vertical="center"/>
    </xf>
    <xf numFmtId="0" fontId="386" fillId="0" borderId="31" xfId="0" applyNumberFormat="1" applyFont="1" applyBorder="1" applyAlignment="1">
      <alignment horizontal="left" vertical="center" wrapText="1" readingOrder="1"/>
    </xf>
    <xf numFmtId="14" fontId="379" fillId="16" borderId="84" xfId="43329" applyNumberFormat="1" applyFont="1" applyFill="1" applyBorder="1" applyAlignment="1">
      <alignment horizontal="left" vertical="center" wrapText="1"/>
    </xf>
    <xf numFmtId="14" fontId="379" fillId="0" borderId="84" xfId="43329" applyNumberFormat="1" applyFont="1" applyFill="1" applyBorder="1" applyAlignment="1">
      <alignment horizontal="left" vertical="center" wrapText="1"/>
    </xf>
    <xf numFmtId="14" fontId="379" fillId="16" borderId="118" xfId="43329" applyNumberFormat="1" applyFont="1" applyFill="1" applyBorder="1" applyAlignment="1">
      <alignment horizontal="left" vertical="center" wrapText="1"/>
    </xf>
    <xf numFmtId="0" fontId="428" fillId="0" borderId="0" xfId="0" applyFont="1">
      <alignment vertical="center"/>
    </xf>
    <xf numFmtId="0" fontId="420" fillId="0" borderId="129" xfId="43298" applyFont="1" applyFill="1" applyBorder="1" applyAlignment="1"/>
    <xf numFmtId="0" fontId="420" fillId="0" borderId="118" xfId="43298" applyFont="1" applyBorder="1" applyAlignment="1">
      <alignment horizontal="center" vertical="center"/>
    </xf>
    <xf numFmtId="14" fontId="420" fillId="0" borderId="118" xfId="0" applyNumberFormat="1" applyFont="1" applyFill="1" applyBorder="1" applyAlignment="1">
      <alignment horizontal="center" vertical="center"/>
    </xf>
    <xf numFmtId="14" fontId="26" fillId="7" borderId="118" xfId="0" applyNumberFormat="1" applyFont="1" applyFill="1" applyBorder="1" applyAlignment="1">
      <alignment horizontal="center" vertical="center"/>
    </xf>
    <xf numFmtId="14" fontId="429" fillId="0" borderId="118" xfId="0" applyNumberFormat="1" applyFont="1" applyBorder="1" applyAlignment="1">
      <alignment horizontal="center" vertical="center"/>
    </xf>
    <xf numFmtId="247" fontId="26" fillId="0" borderId="118" xfId="0" applyNumberFormat="1" applyFont="1" applyBorder="1" applyAlignment="1">
      <alignment vertical="center"/>
    </xf>
    <xf numFmtId="0" fontId="428" fillId="0" borderId="118" xfId="0" applyFont="1" applyBorder="1">
      <alignment vertical="center"/>
    </xf>
    <xf numFmtId="0" fontId="0" fillId="0" borderId="130" xfId="0" applyFont="1" applyBorder="1">
      <alignment vertical="center"/>
    </xf>
    <xf numFmtId="0" fontId="0" fillId="0" borderId="0" xfId="0" applyFont="1">
      <alignment vertical="center"/>
    </xf>
    <xf numFmtId="0" fontId="40" fillId="16" borderId="118" xfId="43329" applyFont="1" applyFill="1" applyBorder="1" applyAlignment="1">
      <alignment horizontal="center" vertical="center"/>
    </xf>
    <xf numFmtId="14" fontId="40" fillId="16" borderId="118" xfId="43329" applyNumberFormat="1" applyFont="1" applyFill="1" applyBorder="1" applyAlignment="1">
      <alignment horizontal="center" vertical="center" wrapText="1"/>
    </xf>
    <xf numFmtId="176" fontId="53" fillId="3" borderId="129" xfId="0" applyNumberFormat="1" applyFont="1" applyFill="1" applyBorder="1" applyAlignment="1">
      <alignment horizontal="center" vertical="center" wrapText="1"/>
    </xf>
    <xf numFmtId="176" fontId="53" fillId="23" borderId="118" xfId="0" applyNumberFormat="1" applyFont="1" applyFill="1" applyBorder="1" applyAlignment="1">
      <alignment horizontal="center" vertical="center" wrapText="1"/>
    </xf>
    <xf numFmtId="176" fontId="57" fillId="133" borderId="130" xfId="0" applyNumberFormat="1" applyFont="1" applyFill="1" applyBorder="1" applyAlignment="1">
      <alignment horizontal="center" vertical="center" wrapText="1"/>
    </xf>
    <xf numFmtId="176" fontId="58" fillId="16" borderId="120" xfId="0" applyNumberFormat="1" applyFont="1" applyFill="1" applyBorder="1" applyAlignment="1">
      <alignment horizontal="center" vertical="center" wrapText="1"/>
    </xf>
    <xf numFmtId="176" fontId="53" fillId="16" borderId="120" xfId="0" applyNumberFormat="1" applyFont="1" applyFill="1" applyBorder="1" applyAlignment="1">
      <alignment horizontal="center" vertical="center" wrapText="1"/>
    </xf>
    <xf numFmtId="178" fontId="58" fillId="16" borderId="118" xfId="0" applyNumberFormat="1" applyFont="1" applyFill="1" applyBorder="1" applyAlignment="1">
      <alignment horizontal="center" vertical="center" wrapText="1"/>
    </xf>
    <xf numFmtId="0" fontId="382" fillId="14" borderId="118" xfId="43329" applyFont="1" applyFill="1" applyBorder="1" applyAlignment="1">
      <alignment horizontal="center" vertical="center"/>
    </xf>
    <xf numFmtId="0" fontId="420" fillId="0" borderId="119" xfId="43298" applyFont="1" applyBorder="1" applyAlignment="1">
      <alignment horizontal="center"/>
    </xf>
    <xf numFmtId="14" fontId="26" fillId="7" borderId="118" xfId="0" quotePrefix="1" applyNumberFormat="1" applyFont="1" applyFill="1" applyBorder="1" applyAlignment="1">
      <alignment horizontal="center" vertical="center"/>
    </xf>
    <xf numFmtId="14" fontId="429" fillId="0" borderId="118" xfId="0" quotePrefix="1" applyNumberFormat="1" applyFont="1" applyBorder="1" applyAlignment="1">
      <alignment horizontal="center" vertical="center"/>
    </xf>
    <xf numFmtId="14" fontId="26" fillId="0" borderId="49" xfId="0" applyNumberFormat="1" applyFont="1" applyFill="1" applyBorder="1" applyAlignment="1">
      <alignment horizontal="left" vertical="center" wrapText="1"/>
    </xf>
    <xf numFmtId="0" fontId="431" fillId="0" borderId="0" xfId="0" applyFont="1" applyBorder="1" applyAlignment="1">
      <alignment wrapText="1"/>
    </xf>
    <xf numFmtId="14" fontId="420" fillId="0" borderId="18" xfId="0" applyNumberFormat="1" applyFont="1" applyFill="1" applyBorder="1" applyAlignment="1">
      <alignment horizontal="center" vertical="center"/>
    </xf>
    <xf numFmtId="14" fontId="420" fillId="0" borderId="88" xfId="0" applyNumberFormat="1" applyFont="1" applyFill="1" applyBorder="1" applyAlignment="1">
      <alignment horizontal="center" vertical="center"/>
    </xf>
    <xf numFmtId="14" fontId="420" fillId="0" borderId="18" xfId="0" quotePrefix="1" applyNumberFormat="1" applyFont="1" applyFill="1" applyBorder="1" applyAlignment="1">
      <alignment horizontal="center" vertical="center"/>
    </xf>
    <xf numFmtId="0" fontId="420" fillId="0" borderId="18" xfId="0" quotePrefix="1" applyNumberFormat="1" applyFont="1" applyFill="1" applyBorder="1" applyAlignment="1">
      <alignment horizontal="center" vertical="center"/>
    </xf>
    <xf numFmtId="14" fontId="420" fillId="0" borderId="50" xfId="0" applyNumberFormat="1" applyFont="1" applyBorder="1" applyAlignment="1">
      <alignment horizontal="center" vertical="center" wrapText="1" readingOrder="1"/>
    </xf>
    <xf numFmtId="14" fontId="420" fillId="3" borderId="18" xfId="0" quotePrefix="1" applyNumberFormat="1" applyFont="1" applyFill="1" applyBorder="1" applyAlignment="1">
      <alignment horizontal="center" vertical="center"/>
    </xf>
    <xf numFmtId="14" fontId="420" fillId="0" borderId="20" xfId="0" quotePrefix="1" applyNumberFormat="1" applyFont="1" applyFill="1" applyBorder="1" applyAlignment="1">
      <alignment horizontal="center" vertical="center"/>
    </xf>
    <xf numFmtId="14" fontId="420" fillId="0" borderId="80" xfId="36629" quotePrefix="1" applyNumberFormat="1" applyFont="1" applyFill="1" applyBorder="1" applyAlignment="1">
      <alignment horizontal="center" vertical="center"/>
    </xf>
    <xf numFmtId="0" fontId="420" fillId="0" borderId="18" xfId="0" applyNumberFormat="1" applyFont="1" applyFill="1" applyBorder="1" applyAlignment="1">
      <alignment horizontal="center" vertical="center"/>
    </xf>
    <xf numFmtId="0" fontId="420" fillId="0" borderId="79" xfId="36580" applyNumberFormat="1" applyFont="1" applyBorder="1" applyAlignment="1">
      <alignment horizontal="center" vertical="center" wrapText="1" readingOrder="1"/>
    </xf>
    <xf numFmtId="14" fontId="26" fillId="0" borderId="110" xfId="0" applyNumberFormat="1" applyFont="1" applyFill="1" applyBorder="1" applyAlignment="1">
      <alignment horizontal="center" vertical="center"/>
    </xf>
    <xf numFmtId="0" fontId="142" fillId="134" borderId="26" xfId="36580" applyFont="1" applyFill="1" applyBorder="1" applyAlignment="1">
      <alignment wrapText="1"/>
    </xf>
    <xf numFmtId="0" fontId="142" fillId="134" borderId="0" xfId="36580" applyFont="1" applyFill="1" applyAlignment="1"/>
    <xf numFmtId="0" fontId="142" fillId="134" borderId="0" xfId="36580" applyFont="1" applyFill="1" applyAlignment="1">
      <alignment wrapText="1"/>
    </xf>
    <xf numFmtId="0" fontId="432" fillId="0" borderId="118" xfId="36580" applyFont="1" applyBorder="1" applyAlignment="1">
      <alignment horizontal="center" vertical="center" wrapText="1"/>
    </xf>
    <xf numFmtId="179" fontId="432" fillId="0" borderId="118" xfId="32457" applyNumberFormat="1" applyFont="1" applyBorder="1" applyAlignment="1">
      <alignment horizontal="center" vertical="center"/>
    </xf>
    <xf numFmtId="0" fontId="433" fillId="0" borderId="118" xfId="43370" applyFont="1" applyBorder="1">
      <alignment vertical="center"/>
    </xf>
    <xf numFmtId="14" fontId="249" fillId="16" borderId="130" xfId="43371" applyNumberFormat="1" applyFont="1" applyFill="1" applyBorder="1" applyAlignment="1">
      <alignment horizontal="center" vertical="center" wrapText="1"/>
    </xf>
    <xf numFmtId="0" fontId="433" fillId="0" borderId="118" xfId="43370" applyFont="1" applyBorder="1" applyAlignment="1">
      <alignment vertical="center" wrapText="1"/>
    </xf>
    <xf numFmtId="179" fontId="432" fillId="0" borderId="118" xfId="32457" applyNumberFormat="1" applyFont="1" applyBorder="1" applyAlignment="1">
      <alignment horizontal="center" vertical="top"/>
    </xf>
    <xf numFmtId="49" fontId="434" fillId="3" borderId="34" xfId="0" applyNumberFormat="1" applyFont="1" applyFill="1" applyBorder="1" applyAlignment="1">
      <alignment horizontal="center" vertical="center" wrapText="1"/>
    </xf>
    <xf numFmtId="14" fontId="35" fillId="6" borderId="118" xfId="0" applyNumberFormat="1" applyFont="1" applyFill="1" applyBorder="1" applyAlignment="1">
      <alignment horizontal="center" vertical="center"/>
    </xf>
    <xf numFmtId="14" fontId="26" fillId="0" borderId="118" xfId="0" applyNumberFormat="1" applyFont="1" applyFill="1" applyBorder="1" applyAlignment="1">
      <alignment horizontal="center" vertical="center"/>
    </xf>
    <xf numFmtId="14" fontId="26" fillId="0" borderId="118" xfId="0" applyNumberFormat="1" applyFont="1" applyFill="1" applyBorder="1" applyAlignment="1">
      <alignment vertical="center" wrapText="1"/>
    </xf>
    <xf numFmtId="0" fontId="32" fillId="0" borderId="122" xfId="0" applyFont="1" applyFill="1" applyBorder="1" applyAlignment="1">
      <alignment horizontal="center"/>
    </xf>
    <xf numFmtId="0" fontId="12" fillId="0" borderId="118" xfId="0" applyNumberFormat="1" applyFont="1" applyBorder="1">
      <alignment vertical="center"/>
    </xf>
    <xf numFmtId="0" fontId="12" fillId="0" borderId="130" xfId="0" applyNumberFormat="1" applyFont="1" applyBorder="1">
      <alignment vertical="center"/>
    </xf>
    <xf numFmtId="176" fontId="53" fillId="23" borderId="120" xfId="0" applyNumberFormat="1" applyFont="1" applyFill="1" applyBorder="1" applyAlignment="1">
      <alignment horizontal="center" vertical="center" wrapText="1"/>
    </xf>
    <xf numFmtId="182" fontId="383" fillId="0" borderId="0" xfId="36817" applyFont="1" applyAlignment="1">
      <alignment vertical="center"/>
    </xf>
    <xf numFmtId="182" fontId="385" fillId="0" borderId="0" xfId="36817" applyFont="1" applyAlignment="1">
      <alignment vertical="center"/>
    </xf>
    <xf numFmtId="182" fontId="385" fillId="0" borderId="0" xfId="36817" applyFont="1" applyAlignment="1">
      <alignment horizontal="left" vertical="center"/>
    </xf>
    <xf numFmtId="182" fontId="383" fillId="0" borderId="0" xfId="36817" applyFont="1" applyAlignment="1">
      <alignment horizontal="left" vertical="center"/>
    </xf>
    <xf numFmtId="14" fontId="383" fillId="0" borderId="0" xfId="36817" applyNumberFormat="1" applyFont="1" applyAlignment="1">
      <alignment vertical="center"/>
    </xf>
    <xf numFmtId="0" fontId="435" fillId="0" borderId="0" xfId="0" applyFont="1" applyAlignment="1">
      <alignment vertical="center"/>
    </xf>
    <xf numFmtId="14" fontId="383" fillId="0" borderId="0" xfId="36817" applyNumberFormat="1" applyFont="1" applyAlignment="1">
      <alignment horizontal="left" vertical="center"/>
    </xf>
    <xf numFmtId="0" fontId="40" fillId="16" borderId="118" xfId="0" applyFont="1" applyFill="1" applyBorder="1" applyAlignment="1">
      <alignment horizontal="center" vertical="center" wrapText="1"/>
    </xf>
    <xf numFmtId="245" fontId="383" fillId="0" borderId="0" xfId="36817" applyNumberFormat="1" applyFont="1" applyAlignment="1">
      <alignment vertical="center"/>
    </xf>
    <xf numFmtId="0" fontId="389" fillId="136" borderId="119" xfId="43361" applyFont="1" applyFill="1" applyBorder="1" applyAlignment="1">
      <alignment vertical="center"/>
    </xf>
    <xf numFmtId="0" fontId="379" fillId="0" borderId="118" xfId="0" applyFont="1" applyBorder="1" applyAlignment="1">
      <alignment vertical="center" wrapText="1"/>
    </xf>
    <xf numFmtId="176" fontId="58" fillId="16" borderId="129" xfId="36577" applyNumberFormat="1" applyFont="1" applyFill="1" applyBorder="1" applyAlignment="1">
      <alignment horizontal="center" vertical="center"/>
    </xf>
    <xf numFmtId="176" fontId="58" fillId="16" borderId="129" xfId="0" applyNumberFormat="1" applyFont="1" applyFill="1" applyBorder="1" applyAlignment="1">
      <alignment horizontal="center" vertical="center" wrapText="1"/>
    </xf>
    <xf numFmtId="178" fontId="58" fillId="16" borderId="129" xfId="0" applyNumberFormat="1" applyFont="1" applyFill="1" applyBorder="1" applyAlignment="1">
      <alignment horizontal="center" vertical="center" wrapText="1"/>
    </xf>
    <xf numFmtId="176" fontId="58" fillId="16" borderId="129" xfId="36577" applyNumberFormat="1" applyFont="1" applyFill="1" applyBorder="1" applyAlignment="1">
      <alignment horizontal="center" vertical="center" wrapText="1"/>
    </xf>
    <xf numFmtId="176" fontId="58" fillId="16" borderId="40" xfId="36577" applyNumberFormat="1" applyFont="1" applyFill="1" applyBorder="1" applyAlignment="1">
      <alignment horizontal="center" vertical="center"/>
    </xf>
    <xf numFmtId="0" fontId="56" fillId="19" borderId="29" xfId="0" applyFont="1" applyFill="1" applyBorder="1" applyAlignment="1">
      <alignment vertical="center" wrapText="1"/>
    </xf>
    <xf numFmtId="0" fontId="50" fillId="10" borderId="140" xfId="0" applyFont="1" applyFill="1" applyBorder="1" applyAlignment="1">
      <alignment horizontal="center" vertical="center" wrapText="1"/>
    </xf>
    <xf numFmtId="0" fontId="49" fillId="10" borderId="141" xfId="36577" applyFont="1" applyFill="1" applyBorder="1" applyAlignment="1">
      <alignment horizontal="left" wrapText="1"/>
    </xf>
    <xf numFmtId="177" fontId="21" fillId="10" borderId="137" xfId="0" applyNumberFormat="1" applyFont="1" applyFill="1" applyBorder="1" applyAlignment="1">
      <alignment horizontal="center" vertical="center" wrapText="1"/>
    </xf>
    <xf numFmtId="177" fontId="53" fillId="23" borderId="120" xfId="0" applyNumberFormat="1" applyFont="1" applyFill="1" applyBorder="1" applyAlignment="1">
      <alignment horizontal="center" vertical="center" wrapText="1"/>
    </xf>
    <xf numFmtId="176" fontId="53" fillId="3" borderId="120" xfId="0" applyNumberFormat="1" applyFont="1" applyFill="1" applyBorder="1" applyAlignment="1">
      <alignment horizontal="center" vertical="center" wrapText="1"/>
    </xf>
    <xf numFmtId="176" fontId="53" fillId="3" borderId="120" xfId="36577" applyNumberFormat="1" applyFont="1" applyFill="1" applyBorder="1" applyAlignment="1">
      <alignment horizontal="center" vertical="center" wrapText="1"/>
    </xf>
    <xf numFmtId="176" fontId="53" fillId="3" borderId="137" xfId="0" applyNumberFormat="1" applyFont="1" applyFill="1" applyBorder="1" applyAlignment="1">
      <alignment horizontal="center" vertical="center" wrapText="1"/>
    </xf>
    <xf numFmtId="176" fontId="53" fillId="23" borderId="142" xfId="0" applyNumberFormat="1" applyFont="1" applyFill="1" applyBorder="1" applyAlignment="1">
      <alignment horizontal="center" vertical="center" wrapText="1"/>
    </xf>
    <xf numFmtId="0" fontId="21" fillId="10" borderId="118" xfId="0" applyFont="1" applyFill="1" applyBorder="1" applyAlignment="1">
      <alignment horizontal="center" vertical="center" wrapText="1"/>
    </xf>
    <xf numFmtId="178" fontId="58" fillId="23" borderId="118" xfId="0" applyNumberFormat="1" applyFont="1" applyFill="1" applyBorder="1" applyAlignment="1">
      <alignment horizontal="center" vertical="center" wrapText="1"/>
    </xf>
    <xf numFmtId="178" fontId="58" fillId="3" borderId="118" xfId="0" applyNumberFormat="1" applyFont="1" applyFill="1" applyBorder="1" applyAlignment="1">
      <alignment horizontal="center" vertical="center" wrapText="1"/>
    </xf>
    <xf numFmtId="176" fontId="57" fillId="133" borderId="118" xfId="0" applyNumberFormat="1" applyFont="1" applyFill="1" applyBorder="1" applyAlignment="1">
      <alignment horizontal="center" vertical="center" wrapText="1"/>
    </xf>
    <xf numFmtId="176" fontId="54" fillId="110" borderId="118" xfId="0" applyNumberFormat="1" applyFont="1" applyFill="1" applyBorder="1" applyAlignment="1">
      <alignment horizontal="center" vertical="center" wrapText="1"/>
    </xf>
    <xf numFmtId="176" fontId="54" fillId="17" borderId="118" xfId="0" applyNumberFormat="1" applyFont="1" applyFill="1" applyBorder="1" applyAlignment="1">
      <alignment horizontal="center" vertical="center" wrapText="1"/>
    </xf>
    <xf numFmtId="176" fontId="54" fillId="21" borderId="118" xfId="0" applyNumberFormat="1" applyFont="1" applyFill="1" applyBorder="1" applyAlignment="1">
      <alignment horizontal="center" vertical="center" wrapText="1"/>
    </xf>
    <xf numFmtId="14" fontId="54" fillId="23" borderId="118" xfId="0" applyNumberFormat="1" applyFont="1" applyFill="1" applyBorder="1" applyAlignment="1">
      <alignment horizontal="center" vertical="center" wrapText="1"/>
    </xf>
    <xf numFmtId="176" fontId="58" fillId="23" borderId="118" xfId="0" applyNumberFormat="1" applyFont="1" applyFill="1" applyBorder="1" applyAlignment="1">
      <alignment horizontal="center" vertical="center" wrapText="1"/>
    </xf>
    <xf numFmtId="176" fontId="54" fillId="133" borderId="118" xfId="0" applyNumberFormat="1" applyFont="1" applyFill="1" applyBorder="1" applyAlignment="1">
      <alignment horizontal="center" vertical="center" wrapText="1"/>
    </xf>
    <xf numFmtId="176" fontId="57" fillId="121" borderId="30" xfId="0" applyNumberFormat="1" applyFont="1" applyFill="1" applyBorder="1" applyAlignment="1">
      <alignment horizontal="center" vertical="center" wrapText="1"/>
    </xf>
    <xf numFmtId="14" fontId="35" fillId="17" borderId="18" xfId="0" applyNumberFormat="1" applyFont="1" applyFill="1" applyBorder="1" applyAlignment="1">
      <alignment horizontal="center" vertical="center"/>
    </xf>
    <xf numFmtId="176" fontId="53" fillId="23" borderId="130" xfId="0" applyNumberFormat="1" applyFont="1" applyFill="1" applyBorder="1" applyAlignment="1">
      <alignment horizontal="center" vertical="center" wrapText="1"/>
    </xf>
    <xf numFmtId="14" fontId="51" fillId="0" borderId="130" xfId="0" applyNumberFormat="1" applyFont="1" applyFill="1" applyBorder="1" applyAlignment="1">
      <alignment horizontal="center" vertical="center" wrapText="1"/>
    </xf>
    <xf numFmtId="14" fontId="51" fillId="22" borderId="130" xfId="0" applyNumberFormat="1" applyFont="1" applyFill="1" applyBorder="1" applyAlignment="1">
      <alignment horizontal="center" vertical="center" wrapText="1"/>
    </xf>
    <xf numFmtId="14" fontId="54" fillId="22" borderId="130" xfId="0" applyNumberFormat="1" applyFont="1" applyFill="1" applyBorder="1" applyAlignment="1">
      <alignment horizontal="center" vertical="center" wrapText="1"/>
    </xf>
    <xf numFmtId="14" fontId="57" fillId="24" borderId="130" xfId="0" applyNumberFormat="1" applyFont="1" applyFill="1" applyBorder="1" applyAlignment="1">
      <alignment horizontal="center" vertical="center" wrapText="1"/>
    </xf>
    <xf numFmtId="14" fontId="54" fillId="21" borderId="130" xfId="0" applyNumberFormat="1" applyFont="1" applyFill="1" applyBorder="1" applyAlignment="1">
      <alignment horizontal="center" vertical="center" wrapText="1"/>
    </xf>
    <xf numFmtId="14" fontId="379" fillId="16" borderId="118" xfId="43329" applyNumberFormat="1" applyFont="1" applyFill="1" applyBorder="1" applyAlignment="1">
      <alignment horizontal="center" vertical="center" wrapText="1"/>
    </xf>
    <xf numFmtId="14" fontId="40" fillId="16" borderId="84" xfId="43329" applyNumberFormat="1" applyFont="1" applyFill="1" applyBorder="1" applyAlignment="1">
      <alignment horizontal="center" vertical="center" wrapText="1"/>
    </xf>
    <xf numFmtId="0" fontId="40" fillId="16" borderId="85" xfId="43329" applyFont="1" applyFill="1" applyBorder="1" applyAlignment="1">
      <alignment horizontal="center" vertical="center" wrapText="1"/>
    </xf>
    <xf numFmtId="0" fontId="40" fillId="16" borderId="0" xfId="43329" applyFont="1" applyFill="1" applyBorder="1" applyAlignment="1">
      <alignment horizontal="center" vertical="center" wrapText="1"/>
    </xf>
    <xf numFmtId="0" fontId="40" fillId="16" borderId="0" xfId="43329" applyFont="1" applyFill="1" applyBorder="1" applyAlignment="1">
      <alignment horizontal="center" vertical="center"/>
    </xf>
    <xf numFmtId="0" fontId="47" fillId="0" borderId="118" xfId="0" applyFont="1" applyBorder="1" applyAlignment="1">
      <alignment horizontal="center" vertical="center" wrapText="1"/>
    </xf>
    <xf numFmtId="0" fontId="372" fillId="0" borderId="118" xfId="0" applyFont="1" applyBorder="1" applyAlignment="1">
      <alignment vertical="center" wrapText="1"/>
    </xf>
    <xf numFmtId="176" fontId="52" fillId="23" borderId="118" xfId="0" applyNumberFormat="1" applyFont="1" applyFill="1" applyBorder="1" applyAlignment="1">
      <alignment horizontal="center" vertical="center" wrapText="1"/>
    </xf>
    <xf numFmtId="176" fontId="52" fillId="23" borderId="38" xfId="0" applyNumberFormat="1" applyFont="1" applyFill="1" applyBorder="1" applyAlignment="1">
      <alignment horizontal="center" vertical="center" wrapText="1"/>
    </xf>
    <xf numFmtId="176" fontId="440" fillId="133" borderId="130" xfId="0" applyNumberFormat="1" applyFont="1" applyFill="1" applyBorder="1" applyAlignment="1">
      <alignment horizontal="center" vertical="center" wrapText="1"/>
    </xf>
    <xf numFmtId="14" fontId="379" fillId="0" borderId="86" xfId="43329" applyNumberFormat="1" applyFont="1" applyFill="1" applyBorder="1" applyAlignment="1">
      <alignment horizontal="left" vertical="center" wrapText="1"/>
    </xf>
    <xf numFmtId="14" fontId="379" fillId="0" borderId="118" xfId="43329" applyNumberFormat="1" applyFont="1" applyFill="1" applyBorder="1" applyAlignment="1">
      <alignment horizontal="left" vertical="center" wrapText="1"/>
    </xf>
    <xf numFmtId="0" fontId="40" fillId="0" borderId="118" xfId="0" applyFont="1" applyFill="1" applyBorder="1" applyAlignment="1">
      <alignment horizontal="center" vertical="center" wrapText="1"/>
    </xf>
    <xf numFmtId="14" fontId="40" fillId="0" borderId="118" xfId="0" applyNumberFormat="1" applyFont="1" applyFill="1" applyBorder="1" applyAlignment="1">
      <alignment horizontal="center" vertical="center" wrapText="1"/>
    </xf>
    <xf numFmtId="248" fontId="40" fillId="0" borderId="118" xfId="0" applyNumberFormat="1" applyFont="1" applyFill="1" applyBorder="1" applyAlignment="1">
      <alignment horizontal="left" vertical="center" wrapText="1"/>
    </xf>
    <xf numFmtId="248" fontId="40" fillId="16" borderId="118" xfId="0" applyNumberFormat="1" applyFont="1" applyFill="1" applyBorder="1" applyAlignment="1">
      <alignment horizontal="left" vertical="center" wrapText="1"/>
    </xf>
    <xf numFmtId="0" fontId="381" fillId="0" borderId="0" xfId="0" applyNumberFormat="1" applyFont="1">
      <alignment vertical="center"/>
    </xf>
    <xf numFmtId="14" fontId="40" fillId="0" borderId="0" xfId="43329" applyNumberFormat="1" applyFont="1" applyBorder="1" applyAlignment="1">
      <alignment horizontal="center" vertical="center" wrapText="1"/>
    </xf>
    <xf numFmtId="0" fontId="40" fillId="0" borderId="0" xfId="43329" applyFont="1" applyBorder="1" applyAlignment="1">
      <alignment horizontal="center" vertical="center" wrapText="1"/>
    </xf>
    <xf numFmtId="14" fontId="40" fillId="0" borderId="0" xfId="43329" applyNumberFormat="1" applyFont="1" applyBorder="1" applyAlignment="1">
      <alignment horizontal="left" vertical="center" wrapText="1"/>
    </xf>
    <xf numFmtId="0" fontId="379" fillId="0" borderId="84" xfId="43329" applyFont="1" applyBorder="1" applyAlignment="1">
      <alignment horizontal="center" vertical="center"/>
    </xf>
    <xf numFmtId="14" fontId="379" fillId="0" borderId="84" xfId="43329" applyNumberFormat="1" applyFont="1" applyBorder="1" applyAlignment="1">
      <alignment horizontal="left" vertical="center" wrapText="1"/>
    </xf>
    <xf numFmtId="0" fontId="50" fillId="0" borderId="0" xfId="43329" applyFont="1" applyAlignment="1">
      <alignment horizontal="left" vertical="center"/>
    </xf>
    <xf numFmtId="0" fontId="40" fillId="16" borderId="86" xfId="43329" applyFont="1" applyFill="1" applyBorder="1" applyAlignment="1">
      <alignment horizontal="center" vertical="center"/>
    </xf>
    <xf numFmtId="14" fontId="40" fillId="16" borderId="86" xfId="43329" applyNumberFormat="1" applyFont="1" applyFill="1" applyBorder="1" applyAlignment="1">
      <alignment horizontal="center" vertical="center" wrapText="1"/>
    </xf>
    <xf numFmtId="0" fontId="40" fillId="0" borderId="128" xfId="0" applyFont="1" applyFill="1" applyBorder="1" applyAlignment="1">
      <alignment horizontal="center" vertical="center" wrapText="1"/>
    </xf>
    <xf numFmtId="14" fontId="40" fillId="0" borderId="128" xfId="0" applyNumberFormat="1" applyFont="1" applyFill="1" applyBorder="1" applyAlignment="1">
      <alignment horizontal="center" vertical="center" wrapText="1"/>
    </xf>
    <xf numFmtId="248" fontId="40" fillId="0" borderId="128" xfId="0" applyNumberFormat="1" applyFont="1" applyFill="1" applyBorder="1" applyAlignment="1">
      <alignment horizontal="left" vertical="center" wrapText="1"/>
    </xf>
    <xf numFmtId="0" fontId="40" fillId="16" borderId="87" xfId="43329" applyFont="1" applyFill="1" applyBorder="1" applyAlignment="1">
      <alignment horizontal="center" vertical="center" wrapText="1"/>
    </xf>
    <xf numFmtId="14" fontId="40" fillId="16" borderId="118" xfId="43329" applyNumberFormat="1" applyFont="1" applyFill="1" applyBorder="1" applyAlignment="1">
      <alignment horizontal="left" vertical="center" wrapText="1"/>
    </xf>
    <xf numFmtId="14" fontId="40" fillId="0" borderId="118" xfId="43329" applyNumberFormat="1" applyFont="1" applyFill="1" applyBorder="1" applyAlignment="1">
      <alignment horizontal="left" vertical="center" wrapText="1"/>
    </xf>
    <xf numFmtId="0" fontId="20" fillId="0" borderId="0" xfId="0" applyFont="1" applyFill="1" applyBorder="1" applyAlignment="1">
      <alignment vertical="center"/>
    </xf>
    <xf numFmtId="176" fontId="53" fillId="23" borderId="44" xfId="0" applyNumberFormat="1" applyFont="1" applyFill="1" applyBorder="1" applyAlignment="1">
      <alignment horizontal="center" vertical="center" wrapText="1"/>
    </xf>
    <xf numFmtId="176" fontId="53" fillId="23" borderId="129" xfId="0" applyNumberFormat="1" applyFont="1" applyFill="1" applyBorder="1" applyAlignment="1">
      <alignment horizontal="center" vertical="center" wrapText="1"/>
    </xf>
    <xf numFmtId="14" fontId="385" fillId="14" borderId="84" xfId="36817" applyNumberFormat="1" applyFont="1" applyFill="1" applyBorder="1" applyAlignment="1">
      <alignment horizontal="left" vertical="center"/>
    </xf>
    <xf numFmtId="0" fontId="26" fillId="0" borderId="26" xfId="0" applyFont="1" applyFill="1" applyBorder="1" applyAlignment="1">
      <alignment horizontal="left" vertical="center" wrapText="1"/>
    </xf>
    <xf numFmtId="0" fontId="26" fillId="0" borderId="0" xfId="0" applyFont="1" applyFill="1" applyBorder="1" applyAlignment="1">
      <alignment horizontal="left" vertical="center" wrapText="1"/>
    </xf>
    <xf numFmtId="0" fontId="20" fillId="0" borderId="0" xfId="0" applyFont="1" applyFill="1" applyAlignment="1">
      <alignment horizontal="center"/>
    </xf>
    <xf numFmtId="0" fontId="60" fillId="110" borderId="28" xfId="0" applyFont="1" applyFill="1" applyBorder="1">
      <alignment vertical="center"/>
    </xf>
    <xf numFmtId="176" fontId="442" fillId="3" borderId="146" xfId="36821" applyNumberFormat="1" applyFont="1" applyFill="1" applyBorder="1" applyAlignment="1">
      <alignment horizontal="center" vertical="center"/>
    </xf>
    <xf numFmtId="176" fontId="442" fillId="3" borderId="65" xfId="36821" applyNumberFormat="1" applyFont="1" applyFill="1" applyBorder="1" applyAlignment="1">
      <alignment horizontal="center" vertical="center"/>
    </xf>
    <xf numFmtId="176" fontId="442" fillId="3" borderId="147" xfId="36821" applyNumberFormat="1" applyFont="1" applyFill="1" applyBorder="1" applyAlignment="1">
      <alignment horizontal="center" vertical="center"/>
    </xf>
    <xf numFmtId="249" fontId="442" fillId="3" borderId="130" xfId="36821" applyNumberFormat="1" applyFont="1" applyFill="1" applyBorder="1" applyAlignment="1">
      <alignment horizontal="left" vertical="center"/>
    </xf>
    <xf numFmtId="176" fontId="442" fillId="3" borderId="124" xfId="36821" applyNumberFormat="1" applyFont="1" applyFill="1" applyBorder="1" applyAlignment="1">
      <alignment horizontal="center" vertical="center"/>
    </xf>
    <xf numFmtId="176" fontId="442" fillId="3" borderId="50" xfId="36821" applyNumberFormat="1" applyFont="1" applyFill="1" applyBorder="1" applyAlignment="1">
      <alignment horizontal="center" vertical="center"/>
    </xf>
    <xf numFmtId="176" fontId="442" fillId="0" borderId="45" xfId="36821" applyNumberFormat="1" applyFont="1" applyFill="1" applyBorder="1" applyAlignment="1">
      <alignment horizontal="center" vertical="center"/>
    </xf>
    <xf numFmtId="249" fontId="60" fillId="3" borderId="130" xfId="36821" applyNumberFormat="1" applyFont="1" applyFill="1" applyBorder="1" applyAlignment="1">
      <alignment horizontal="left" vertical="center"/>
    </xf>
    <xf numFmtId="176" fontId="442" fillId="3" borderId="44" xfId="36821" applyNumberFormat="1" applyFont="1" applyFill="1" applyBorder="1" applyAlignment="1">
      <alignment horizontal="center" vertical="center"/>
    </xf>
    <xf numFmtId="176" fontId="442" fillId="3" borderId="118" xfId="36821" applyNumberFormat="1" applyFont="1" applyFill="1" applyBorder="1" applyAlignment="1">
      <alignment horizontal="center" vertical="center"/>
    </xf>
    <xf numFmtId="176" fontId="442" fillId="0" borderId="130" xfId="36821" applyNumberFormat="1" applyFont="1" applyFill="1" applyBorder="1" applyAlignment="1">
      <alignment horizontal="center" vertical="center"/>
    </xf>
    <xf numFmtId="249" fontId="81" fillId="3" borderId="130" xfId="36821" applyNumberFormat="1" applyFont="1" applyFill="1" applyBorder="1" applyAlignment="1">
      <alignment horizontal="left" vertical="center"/>
    </xf>
    <xf numFmtId="249" fontId="81" fillId="3" borderId="42" xfId="36821" applyNumberFormat="1" applyFont="1" applyFill="1" applyBorder="1" applyAlignment="1">
      <alignment horizontal="left" vertical="center"/>
    </xf>
    <xf numFmtId="176" fontId="442" fillId="3" borderId="142" xfId="36821" applyNumberFormat="1" applyFont="1" applyFill="1" applyBorder="1" applyAlignment="1">
      <alignment horizontal="center" vertical="center"/>
    </xf>
    <xf numFmtId="176" fontId="442" fillId="3" borderId="38" xfId="36821" applyNumberFormat="1" applyFont="1" applyFill="1" applyBorder="1" applyAlignment="1">
      <alignment horizontal="center" vertical="center"/>
    </xf>
    <xf numFmtId="176" fontId="442" fillId="0" borderId="42" xfId="36821" applyNumberFormat="1" applyFont="1" applyFill="1" applyBorder="1" applyAlignment="1">
      <alignment horizontal="center" vertical="center"/>
    </xf>
    <xf numFmtId="0" fontId="386" fillId="0" borderId="36" xfId="0" quotePrefix="1" applyNumberFormat="1" applyFont="1" applyBorder="1" applyAlignment="1">
      <alignment horizontal="left" vertical="center" wrapText="1" readingOrder="1"/>
    </xf>
    <xf numFmtId="0" fontId="389" fillId="136" borderId="100" xfId="43361" applyFont="1" applyFill="1" applyBorder="1" applyAlignment="1">
      <alignment vertical="center"/>
    </xf>
    <xf numFmtId="0" fontId="389" fillId="136" borderId="100" xfId="43361" applyNumberFormat="1" applyFont="1" applyFill="1" applyBorder="1" applyAlignment="1">
      <alignment horizontal="center" vertical="center"/>
    </xf>
    <xf numFmtId="0" fontId="389" fillId="136" borderId="44" xfId="43361" applyFont="1" applyFill="1" applyBorder="1" applyAlignment="1">
      <alignment vertical="center"/>
    </xf>
    <xf numFmtId="177" fontId="53" fillId="23" borderId="129" xfId="0" applyNumberFormat="1" applyFont="1" applyFill="1" applyBorder="1" applyAlignment="1">
      <alignment horizontal="center" vertical="center" wrapText="1"/>
    </xf>
    <xf numFmtId="177" fontId="53" fillId="23" borderId="118" xfId="0" applyNumberFormat="1" applyFont="1" applyFill="1" applyBorder="1" applyAlignment="1">
      <alignment horizontal="center" vertical="center" wrapText="1"/>
    </xf>
    <xf numFmtId="0" fontId="443" fillId="0" borderId="0" xfId="0" applyNumberFormat="1" applyFont="1">
      <alignment vertical="center"/>
    </xf>
    <xf numFmtId="0" fontId="443" fillId="0" borderId="118" xfId="0" applyNumberFormat="1" applyFont="1" applyBorder="1">
      <alignment vertical="center"/>
    </xf>
    <xf numFmtId="0" fontId="444" fillId="138" borderId="118" xfId="0" applyNumberFormat="1" applyFont="1" applyFill="1" applyBorder="1" applyAlignment="1">
      <alignment horizontal="left" vertical="center" wrapText="1" readingOrder="1"/>
    </xf>
    <xf numFmtId="0" fontId="443" fillId="21" borderId="118" xfId="0" applyNumberFormat="1" applyFont="1" applyFill="1" applyBorder="1" applyAlignment="1">
      <alignment horizontal="right" vertical="center"/>
    </xf>
    <xf numFmtId="0" fontId="443" fillId="141" borderId="118" xfId="0" applyNumberFormat="1" applyFont="1" applyFill="1" applyBorder="1">
      <alignment vertical="center"/>
    </xf>
    <xf numFmtId="0" fontId="443" fillId="143" borderId="118" xfId="0" applyNumberFormat="1" applyFont="1" applyFill="1" applyBorder="1">
      <alignment vertical="center"/>
    </xf>
    <xf numFmtId="0" fontId="443" fillId="141" borderId="118" xfId="0" applyNumberFormat="1" applyFont="1" applyFill="1" applyBorder="1" applyAlignment="1">
      <alignment horizontal="center" vertical="center" wrapText="1"/>
    </xf>
    <xf numFmtId="0" fontId="444" fillId="141" borderId="118" xfId="0" applyNumberFormat="1" applyFont="1" applyFill="1" applyBorder="1" applyAlignment="1">
      <alignment horizontal="left" vertical="center" wrapText="1" readingOrder="1"/>
    </xf>
    <xf numFmtId="14" fontId="443" fillId="140" borderId="118" xfId="0" applyNumberFormat="1" applyFont="1" applyFill="1" applyBorder="1" applyAlignment="1">
      <alignment horizontal="left" vertical="center"/>
    </xf>
    <xf numFmtId="250" fontId="443" fillId="0" borderId="118" xfId="0" applyNumberFormat="1" applyFont="1" applyBorder="1" applyAlignment="1">
      <alignment horizontal="left" vertical="center"/>
    </xf>
    <xf numFmtId="0" fontId="443" fillId="0" borderId="118" xfId="0" applyNumberFormat="1" applyFont="1" applyBorder="1" applyAlignment="1">
      <alignment horizontal="left" vertical="center"/>
    </xf>
    <xf numFmtId="14" fontId="443" fillId="139" borderId="118" xfId="0" applyNumberFormat="1" applyFont="1" applyFill="1" applyBorder="1" applyAlignment="1">
      <alignment horizontal="left" vertical="center"/>
    </xf>
    <xf numFmtId="14" fontId="443" fillId="25" borderId="118" xfId="0" applyNumberFormat="1" applyFont="1" applyFill="1" applyBorder="1" applyAlignment="1">
      <alignment horizontal="left" vertical="center"/>
    </xf>
    <xf numFmtId="0" fontId="443" fillId="94" borderId="118" xfId="0" applyNumberFormat="1" applyFont="1" applyFill="1" applyBorder="1" applyAlignment="1">
      <alignment horizontal="left" vertical="center"/>
    </xf>
    <xf numFmtId="14" fontId="443" fillId="140" borderId="118" xfId="0" applyNumberFormat="1" applyFont="1" applyFill="1" applyBorder="1" applyAlignment="1">
      <alignment horizontal="left" vertical="center" wrapText="1"/>
    </xf>
    <xf numFmtId="14" fontId="443" fillId="139" borderId="118" xfId="0" applyNumberFormat="1" applyFont="1" applyFill="1" applyBorder="1" applyAlignment="1">
      <alignment horizontal="left" vertical="center" wrapText="1"/>
    </xf>
    <xf numFmtId="0" fontId="443" fillId="25" borderId="118" xfId="0" applyNumberFormat="1" applyFont="1" applyFill="1" applyBorder="1" applyAlignment="1">
      <alignment vertical="center" wrapText="1"/>
    </xf>
    <xf numFmtId="0" fontId="443" fillId="0" borderId="118" xfId="0" applyNumberFormat="1" applyFont="1" applyBorder="1" applyAlignment="1">
      <alignment vertical="center" wrapText="1"/>
    </xf>
    <xf numFmtId="0" fontId="443" fillId="0" borderId="0" xfId="0" applyNumberFormat="1" applyFont="1" applyAlignment="1">
      <alignment vertical="center" wrapText="1"/>
    </xf>
    <xf numFmtId="0" fontId="384" fillId="0" borderId="118" xfId="0" applyFont="1" applyFill="1" applyBorder="1" applyAlignment="1">
      <alignment horizontal="center" vertical="center" wrapText="1"/>
    </xf>
    <xf numFmtId="182" fontId="382" fillId="23" borderId="118" xfId="39594" applyFont="1" applyFill="1" applyBorder="1" applyAlignment="1">
      <alignment horizontal="left" vertical="center" wrapText="1"/>
    </xf>
    <xf numFmtId="182" fontId="379" fillId="23" borderId="118" xfId="39594" applyFont="1" applyFill="1" applyBorder="1" applyAlignment="1">
      <alignment horizontal="left" vertical="center" wrapText="1"/>
    </xf>
    <xf numFmtId="182" fontId="372" fillId="23" borderId="128" xfId="43372" applyFont="1" applyFill="1" applyBorder="1" applyAlignment="1">
      <alignment horizontal="left" vertical="center" wrapText="1"/>
    </xf>
    <xf numFmtId="14" fontId="385" fillId="23" borderId="118" xfId="43373" applyNumberFormat="1" applyFont="1" applyFill="1" applyBorder="1" applyAlignment="1">
      <alignment horizontal="center" vertical="center"/>
    </xf>
    <xf numFmtId="0" fontId="385" fillId="23" borderId="118" xfId="43373" applyFont="1" applyFill="1" applyBorder="1" applyAlignment="1">
      <alignment horizontal="center" vertical="center"/>
    </xf>
    <xf numFmtId="14" fontId="40" fillId="23" borderId="118" xfId="43372" applyNumberFormat="1" applyFont="1" applyFill="1" applyBorder="1" applyAlignment="1">
      <alignment horizontal="center" vertical="center"/>
    </xf>
    <xf numFmtId="14" fontId="397" fillId="23" borderId="118" xfId="43372" applyNumberFormat="1" applyFont="1" applyFill="1" applyBorder="1" applyAlignment="1">
      <alignment horizontal="center" vertical="center"/>
    </xf>
    <xf numFmtId="182" fontId="40" fillId="23" borderId="118" xfId="39594" applyFont="1" applyFill="1" applyBorder="1" applyAlignment="1">
      <alignment horizontal="left" vertical="center"/>
    </xf>
    <xf numFmtId="0" fontId="40" fillId="23" borderId="100" xfId="43374" applyFont="1" applyFill="1" applyBorder="1" applyAlignment="1">
      <alignment horizontal="left" vertical="center" wrapText="1"/>
    </xf>
    <xf numFmtId="0" fontId="372" fillId="16" borderId="105" xfId="43361" applyFont="1" applyFill="1" applyBorder="1" applyAlignment="1">
      <alignment horizontal="left" vertical="center" wrapText="1"/>
    </xf>
    <xf numFmtId="14" fontId="385" fillId="0" borderId="118" xfId="39594" applyNumberFormat="1" applyFont="1" applyBorder="1" applyAlignment="1">
      <alignment horizontal="left" vertical="center"/>
    </xf>
    <xf numFmtId="182" fontId="391" fillId="118" borderId="118" xfId="43372" applyFont="1" applyFill="1" applyBorder="1" applyAlignment="1">
      <alignment horizontal="right" vertical="center"/>
    </xf>
    <xf numFmtId="14" fontId="385" fillId="0" borderId="118" xfId="43372" applyNumberFormat="1" applyFont="1" applyBorder="1" applyAlignment="1">
      <alignment horizontal="left" vertical="center"/>
    </xf>
    <xf numFmtId="182" fontId="391" fillId="117" borderId="84" xfId="43372" applyFont="1" applyFill="1" applyBorder="1" applyAlignment="1">
      <alignment horizontal="right" vertical="center"/>
    </xf>
    <xf numFmtId="182" fontId="385" fillId="0" borderId="84" xfId="43372" applyFont="1" applyBorder="1" applyAlignment="1">
      <alignment horizontal="left" vertical="center"/>
    </xf>
    <xf numFmtId="182" fontId="391" fillId="117" borderId="86" xfId="43372" applyFont="1" applyFill="1" applyBorder="1" applyAlignment="1">
      <alignment horizontal="right" vertical="center" wrapText="1"/>
    </xf>
    <xf numFmtId="182" fontId="385" fillId="0" borderId="86" xfId="43372" applyFont="1" applyBorder="1" applyAlignment="1">
      <alignment horizontal="left" vertical="center"/>
    </xf>
    <xf numFmtId="182" fontId="385" fillId="0" borderId="104" xfId="43372" applyFont="1" applyBorder="1" applyAlignment="1">
      <alignment horizontal="left" vertical="center" wrapText="1"/>
    </xf>
    <xf numFmtId="14" fontId="385" fillId="0" borderId="84" xfId="39594" applyNumberFormat="1" applyFont="1" applyBorder="1" applyAlignment="1">
      <alignment horizontal="left" vertical="center"/>
    </xf>
    <xf numFmtId="182" fontId="391" fillId="118" borderId="84" xfId="43372" applyFont="1" applyFill="1" applyBorder="1" applyAlignment="1">
      <alignment horizontal="right" vertical="center" wrapText="1"/>
    </xf>
    <xf numFmtId="14" fontId="385" fillId="0" borderId="84" xfId="43372" applyNumberFormat="1" applyFont="1" applyBorder="1" applyAlignment="1">
      <alignment horizontal="left" vertical="center"/>
    </xf>
    <xf numFmtId="14" fontId="385" fillId="0" borderId="85" xfId="39594" applyNumberFormat="1" applyFont="1" applyBorder="1" applyAlignment="1">
      <alignment horizontal="left" vertical="center"/>
    </xf>
    <xf numFmtId="14" fontId="385" fillId="0" borderId="83" xfId="39594" applyNumberFormat="1" applyFont="1" applyBorder="1" applyAlignment="1">
      <alignment horizontal="left" vertical="center"/>
    </xf>
    <xf numFmtId="182" fontId="385" fillId="0" borderId="85" xfId="43372" applyFont="1" applyBorder="1" applyAlignment="1">
      <alignment horizontal="left" vertical="center"/>
    </xf>
    <xf numFmtId="182" fontId="391" fillId="117" borderId="83" xfId="43372" applyFont="1" applyFill="1" applyBorder="1" applyAlignment="1">
      <alignment horizontal="right" vertical="center"/>
    </xf>
    <xf numFmtId="182" fontId="391" fillId="118" borderId="84" xfId="43372" applyFont="1" applyFill="1" applyBorder="1" applyAlignment="1">
      <alignment horizontal="right" vertical="center"/>
    </xf>
    <xf numFmtId="14" fontId="56" fillId="131" borderId="85" xfId="39594" applyNumberFormat="1" applyFont="1" applyFill="1" applyBorder="1" applyAlignment="1">
      <alignment horizontal="left" vertical="center"/>
    </xf>
    <xf numFmtId="14" fontId="447" fillId="131" borderId="83" xfId="39594" applyNumberFormat="1" applyFont="1" applyFill="1" applyBorder="1" applyAlignment="1">
      <alignment horizontal="left" vertical="center"/>
    </xf>
    <xf numFmtId="182" fontId="385" fillId="0" borderId="84" xfId="43372" applyFont="1" applyBorder="1" applyAlignment="1">
      <alignment horizontal="left" vertical="center" wrapText="1"/>
    </xf>
    <xf numFmtId="182" fontId="391" fillId="117" borderId="83" xfId="43372" applyFont="1" applyFill="1" applyBorder="1" applyAlignment="1">
      <alignment horizontal="right" vertical="center" wrapText="1"/>
    </xf>
    <xf numFmtId="14" fontId="56" fillId="16" borderId="85" xfId="39594" applyNumberFormat="1" applyFont="1" applyFill="1" applyBorder="1" applyAlignment="1">
      <alignment horizontal="left" vertical="center"/>
    </xf>
    <xf numFmtId="14" fontId="56" fillId="16" borderId="83" xfId="39594" applyNumberFormat="1" applyFont="1" applyFill="1" applyBorder="1" applyAlignment="1">
      <alignment horizontal="left" vertical="center"/>
    </xf>
    <xf numFmtId="182" fontId="391" fillId="117" borderId="84" xfId="43372" applyFont="1" applyFill="1" applyBorder="1" applyAlignment="1">
      <alignment horizontal="right" vertical="center" wrapText="1"/>
    </xf>
    <xf numFmtId="14" fontId="385" fillId="0" borderId="86" xfId="39594" applyNumberFormat="1" applyFont="1" applyBorder="1" applyAlignment="1">
      <alignment horizontal="left" vertical="center"/>
    </xf>
    <xf numFmtId="182" fontId="391" fillId="118" borderId="86" xfId="43372" applyFont="1" applyFill="1" applyBorder="1" applyAlignment="1">
      <alignment horizontal="right" vertical="center"/>
    </xf>
    <xf numFmtId="14" fontId="385" fillId="0" borderId="86" xfId="43372" applyNumberFormat="1" applyFont="1" applyBorder="1" applyAlignment="1">
      <alignment horizontal="left" vertical="center"/>
    </xf>
    <xf numFmtId="14" fontId="56" fillId="16" borderId="87" xfId="39594" applyNumberFormat="1" applyFont="1" applyFill="1" applyBorder="1" applyAlignment="1">
      <alignment horizontal="left" vertical="center"/>
    </xf>
    <xf numFmtId="14" fontId="56" fillId="16" borderId="109" xfId="39594" applyNumberFormat="1" applyFont="1" applyFill="1" applyBorder="1" applyAlignment="1">
      <alignment horizontal="left" vertical="center"/>
    </xf>
    <xf numFmtId="182" fontId="391" fillId="117" borderId="0" xfId="43372" applyFont="1" applyFill="1" applyBorder="1" applyAlignment="1">
      <alignment horizontal="right" vertical="center"/>
    </xf>
    <xf numFmtId="182" fontId="385" fillId="0" borderId="104" xfId="39594" applyFont="1" applyBorder="1" applyAlignment="1">
      <alignment horizontal="left" vertical="center" wrapText="1"/>
    </xf>
    <xf numFmtId="182" fontId="390" fillId="119" borderId="84" xfId="43372" applyFont="1" applyFill="1" applyBorder="1" applyAlignment="1">
      <alignment horizontal="left" vertical="center"/>
    </xf>
    <xf numFmtId="182" fontId="390" fillId="119" borderId="104" xfId="43372" applyFont="1" applyFill="1" applyBorder="1" applyAlignment="1">
      <alignment horizontal="left" vertical="center" wrapText="1"/>
    </xf>
    <xf numFmtId="0" fontId="390" fillId="119" borderId="118" xfId="43361" applyFont="1" applyFill="1" applyBorder="1" applyAlignment="1">
      <alignment vertical="center" wrapText="1"/>
    </xf>
    <xf numFmtId="182" fontId="390" fillId="119" borderId="106" xfId="43372" applyFont="1" applyFill="1" applyBorder="1" applyAlignment="1">
      <alignment vertical="center" wrapText="1"/>
    </xf>
    <xf numFmtId="182" fontId="389" fillId="132" borderId="87" xfId="43372" applyFont="1" applyFill="1" applyBorder="1" applyAlignment="1">
      <alignment vertical="center"/>
    </xf>
    <xf numFmtId="182" fontId="383" fillId="132" borderId="105" xfId="43372" applyFont="1" applyFill="1" applyBorder="1" applyAlignment="1">
      <alignment vertical="center"/>
    </xf>
    <xf numFmtId="182" fontId="383" fillId="132" borderId="103" xfId="43372" applyFont="1" applyFill="1" applyBorder="1" applyAlignment="1">
      <alignment vertical="center"/>
    </xf>
    <xf numFmtId="182" fontId="383" fillId="132" borderId="83" xfId="43372" applyFont="1" applyFill="1" applyBorder="1" applyAlignment="1">
      <alignment vertical="center"/>
    </xf>
    <xf numFmtId="182" fontId="372" fillId="0" borderId="118" xfId="43372" applyFont="1" applyBorder="1" applyAlignment="1">
      <alignment horizontal="left" vertical="center" wrapText="1"/>
    </xf>
    <xf numFmtId="14" fontId="372" fillId="0" borderId="83" xfId="43372" applyNumberFormat="1" applyFont="1" applyBorder="1" applyAlignment="1">
      <alignment horizontal="center" vertical="center"/>
    </xf>
    <xf numFmtId="0" fontId="372" fillId="0" borderId="84" xfId="43372" applyNumberFormat="1" applyFont="1" applyBorder="1" applyAlignment="1">
      <alignment horizontal="center" vertical="center"/>
    </xf>
    <xf numFmtId="14" fontId="372" fillId="0" borderId="85" xfId="43372" applyNumberFormat="1" applyFont="1" applyBorder="1" applyAlignment="1">
      <alignment horizontal="center" vertical="center"/>
    </xf>
    <xf numFmtId="14" fontId="40" fillId="16" borderId="83" xfId="43372" applyNumberFormat="1" applyFont="1" applyFill="1" applyBorder="1" applyAlignment="1">
      <alignment horizontal="center" vertical="center"/>
    </xf>
    <xf numFmtId="14" fontId="397" fillId="16" borderId="138" xfId="43372" applyNumberFormat="1" applyFont="1" applyFill="1" applyBorder="1" applyAlignment="1">
      <alignment horizontal="center" vertical="center"/>
    </xf>
    <xf numFmtId="0" fontId="379" fillId="0" borderId="118" xfId="0" applyFont="1" applyBorder="1" applyAlignment="1">
      <alignment vertical="center"/>
    </xf>
    <xf numFmtId="14" fontId="372" fillId="0" borderId="103" xfId="43372" applyNumberFormat="1" applyFont="1" applyFill="1" applyBorder="1" applyAlignment="1">
      <alignment horizontal="center" vertical="center"/>
    </xf>
    <xf numFmtId="182" fontId="372" fillId="0" borderId="84" xfId="43372" applyFont="1" applyFill="1" applyBorder="1" applyAlignment="1">
      <alignment vertical="center"/>
    </xf>
    <xf numFmtId="182" fontId="40" fillId="16" borderId="118" xfId="39594" applyFont="1" applyFill="1" applyBorder="1" applyAlignment="1">
      <alignment vertical="center"/>
    </xf>
    <xf numFmtId="14" fontId="372" fillId="16" borderId="83" xfId="43372" applyNumberFormat="1" applyFont="1" applyFill="1" applyBorder="1" applyAlignment="1">
      <alignment horizontal="center" vertical="center"/>
    </xf>
    <xf numFmtId="14" fontId="372" fillId="0" borderId="84" xfId="43372" applyNumberFormat="1" applyFont="1" applyBorder="1" applyAlignment="1">
      <alignment horizontal="center" vertical="center"/>
    </xf>
    <xf numFmtId="14" fontId="372" fillId="0" borderId="118" xfId="43372" applyNumberFormat="1" applyFont="1" applyBorder="1" applyAlignment="1">
      <alignment horizontal="center" vertical="center"/>
    </xf>
    <xf numFmtId="0" fontId="372" fillId="0" borderId="118" xfId="43372" applyNumberFormat="1" applyFont="1" applyBorder="1" applyAlignment="1">
      <alignment horizontal="center" vertical="center"/>
    </xf>
    <xf numFmtId="14" fontId="40" fillId="16" borderId="118" xfId="43372" applyNumberFormat="1" applyFont="1" applyFill="1" applyBorder="1" applyAlignment="1">
      <alignment horizontal="center" vertical="center"/>
    </xf>
    <xf numFmtId="14" fontId="397" fillId="16" borderId="119" xfId="43372" applyNumberFormat="1" applyFont="1" applyFill="1" applyBorder="1" applyAlignment="1">
      <alignment horizontal="center" vertical="center"/>
    </xf>
    <xf numFmtId="14" fontId="372" fillId="0" borderId="44" xfId="43372" applyNumberFormat="1" applyFont="1" applyFill="1" applyBorder="1" applyAlignment="1">
      <alignment horizontal="center" vertical="center"/>
    </xf>
    <xf numFmtId="182" fontId="372" fillId="0" borderId="118" xfId="43372" applyFont="1" applyFill="1" applyBorder="1" applyAlignment="1">
      <alignment vertical="center"/>
    </xf>
    <xf numFmtId="14" fontId="372" fillId="16" borderId="128" xfId="43372" applyNumberFormat="1" applyFont="1" applyFill="1" applyBorder="1" applyAlignment="1">
      <alignment horizontal="center" vertical="center"/>
    </xf>
    <xf numFmtId="0" fontId="372" fillId="0" borderId="128" xfId="43372" applyNumberFormat="1" applyFont="1" applyBorder="1" applyAlignment="1">
      <alignment horizontal="center" vertical="center"/>
    </xf>
    <xf numFmtId="14" fontId="372" fillId="0" borderId="128" xfId="43372" applyNumberFormat="1" applyFont="1" applyBorder="1" applyAlignment="1">
      <alignment horizontal="center" vertical="center"/>
    </xf>
    <xf numFmtId="182" fontId="372" fillId="0" borderId="124" xfId="43372" applyFont="1" applyBorder="1" applyAlignment="1">
      <alignment vertical="center" wrapText="1"/>
    </xf>
    <xf numFmtId="182" fontId="372" fillId="0" borderId="26" xfId="43372" applyFont="1" applyBorder="1" applyAlignment="1">
      <alignment horizontal="left" vertical="center" wrapText="1"/>
    </xf>
    <xf numFmtId="14" fontId="40" fillId="16" borderId="113" xfId="43372" applyNumberFormat="1" applyFont="1" applyFill="1" applyBorder="1" applyAlignment="1">
      <alignment horizontal="center" vertical="center" wrapText="1"/>
    </xf>
    <xf numFmtId="14" fontId="372" fillId="16" borderId="108" xfId="43372" applyNumberFormat="1" applyFont="1" applyFill="1" applyBorder="1" applyAlignment="1">
      <alignment horizontal="center" vertical="center" wrapText="1"/>
    </xf>
    <xf numFmtId="14" fontId="372" fillId="0" borderId="108" xfId="43372" applyNumberFormat="1" applyFont="1" applyFill="1" applyBorder="1" applyAlignment="1">
      <alignment horizontal="center" vertical="center"/>
    </xf>
    <xf numFmtId="182" fontId="40" fillId="16" borderId="50" xfId="39594" applyFont="1" applyFill="1" applyBorder="1" applyAlignment="1">
      <alignment vertical="center"/>
    </xf>
    <xf numFmtId="14" fontId="372" fillId="16" borderId="118" xfId="43372" applyNumberFormat="1" applyFont="1" applyFill="1" applyBorder="1" applyAlignment="1">
      <alignment horizontal="center" vertical="center"/>
    </xf>
    <xf numFmtId="14" fontId="416" fillId="16" borderId="83" xfId="43372" applyNumberFormat="1" applyFont="1" applyFill="1" applyBorder="1" applyAlignment="1">
      <alignment horizontal="center" vertical="center" wrapText="1"/>
    </xf>
    <xf numFmtId="14" fontId="372" fillId="16" borderId="103" xfId="43372" applyNumberFormat="1" applyFont="1" applyFill="1" applyBorder="1" applyAlignment="1">
      <alignment horizontal="center" vertical="center" wrapText="1"/>
    </xf>
    <xf numFmtId="182" fontId="372" fillId="0" borderId="119" xfId="43372" applyFont="1" applyBorder="1" applyAlignment="1">
      <alignment horizontal="left" vertical="center" wrapText="1"/>
    </xf>
    <xf numFmtId="14" fontId="372" fillId="16" borderId="50" xfId="43372" applyNumberFormat="1" applyFont="1" applyFill="1" applyBorder="1" applyAlignment="1">
      <alignment horizontal="center" vertical="center"/>
    </xf>
    <xf numFmtId="0" fontId="372" fillId="0" borderId="50" xfId="43372" applyNumberFormat="1" applyFont="1" applyBorder="1" applyAlignment="1">
      <alignment horizontal="center" vertical="center"/>
    </xf>
    <xf numFmtId="14" fontId="372" fillId="0" borderId="50" xfId="43372" applyNumberFormat="1" applyFont="1" applyBorder="1" applyAlignment="1">
      <alignment horizontal="center" vertical="center"/>
    </xf>
    <xf numFmtId="14" fontId="416" fillId="16" borderId="118" xfId="43372" applyNumberFormat="1" applyFont="1" applyFill="1" applyBorder="1" applyAlignment="1">
      <alignment horizontal="center" vertical="center" wrapText="1"/>
    </xf>
    <xf numFmtId="182" fontId="372" fillId="0" borderId="118" xfId="43372" applyFont="1" applyBorder="1" applyAlignment="1">
      <alignment vertical="center" wrapText="1"/>
    </xf>
    <xf numFmtId="14" fontId="372" fillId="16" borderId="108" xfId="43372" applyNumberFormat="1" applyFont="1" applyFill="1" applyBorder="1" applyAlignment="1">
      <alignment horizontal="center" vertical="center"/>
    </xf>
    <xf numFmtId="0" fontId="372" fillId="0" borderId="104" xfId="43372" applyNumberFormat="1" applyFont="1" applyBorder="1" applyAlignment="1">
      <alignment horizontal="center" vertical="center"/>
    </xf>
    <xf numFmtId="14" fontId="372" fillId="0" borderId="104" xfId="43372" applyNumberFormat="1" applyFont="1" applyBorder="1" applyAlignment="1">
      <alignment horizontal="center" vertical="center"/>
    </xf>
    <xf numFmtId="14" fontId="416" fillId="16" borderId="113" xfId="43372" applyNumberFormat="1" applyFont="1" applyFill="1" applyBorder="1" applyAlignment="1">
      <alignment horizontal="center" vertical="center" wrapText="1"/>
    </xf>
    <xf numFmtId="0" fontId="40" fillId="16" borderId="139" xfId="43374" applyFont="1" applyFill="1" applyBorder="1" applyAlignment="1">
      <alignment horizontal="left" vertical="center" wrapText="1"/>
    </xf>
    <xf numFmtId="14" fontId="372" fillId="0" borderId="108" xfId="43372" applyNumberFormat="1" applyFont="1" applyBorder="1" applyAlignment="1">
      <alignment horizontal="center" vertical="center"/>
    </xf>
    <xf numFmtId="0" fontId="40" fillId="16" borderId="108" xfId="43374" applyFont="1" applyFill="1" applyBorder="1" applyAlignment="1">
      <alignment horizontal="left" vertical="center" wrapText="1"/>
    </xf>
    <xf numFmtId="182" fontId="389" fillId="132" borderId="112" xfId="43372" applyFont="1" applyFill="1" applyBorder="1" applyAlignment="1">
      <alignment vertical="center"/>
    </xf>
    <xf numFmtId="182" fontId="385" fillId="132" borderId="133" xfId="43372" applyFont="1" applyFill="1" applyBorder="1" applyAlignment="1">
      <alignment vertical="center"/>
    </xf>
    <xf numFmtId="182" fontId="385" fillId="132" borderId="103" xfId="43372" applyFont="1" applyFill="1" applyBorder="1" applyAlignment="1">
      <alignment vertical="center"/>
    </xf>
    <xf numFmtId="182" fontId="385" fillId="132" borderId="103" xfId="43372" applyFont="1" applyFill="1" applyBorder="1" applyAlignment="1">
      <alignment horizontal="center" vertical="center"/>
    </xf>
    <xf numFmtId="0" fontId="385" fillId="132" borderId="103" xfId="43372" applyNumberFormat="1" applyFont="1" applyFill="1" applyBorder="1" applyAlignment="1">
      <alignment horizontal="center" vertical="center"/>
    </xf>
    <xf numFmtId="14" fontId="385" fillId="132" borderId="105" xfId="43372" applyNumberFormat="1" applyFont="1" applyFill="1" applyBorder="1" applyAlignment="1">
      <alignment horizontal="center" vertical="center"/>
    </xf>
    <xf numFmtId="14" fontId="385" fillId="132" borderId="128" xfId="43372" applyNumberFormat="1" applyFont="1" applyFill="1" applyBorder="1" applyAlignment="1">
      <alignment horizontal="center" vertical="center"/>
    </xf>
    <xf numFmtId="182" fontId="385" fillId="132" borderId="83" xfId="43372" applyFont="1" applyFill="1" applyBorder="1" applyAlignment="1">
      <alignment vertical="center"/>
    </xf>
    <xf numFmtId="0" fontId="382" fillId="16" borderId="118" xfId="43374" applyFont="1" applyFill="1" applyBorder="1" applyAlignment="1">
      <alignment horizontal="left" vertical="center" wrapText="1"/>
    </xf>
    <xf numFmtId="0" fontId="40" fillId="16" borderId="118" xfId="43374" applyFont="1" applyFill="1" applyBorder="1" applyAlignment="1">
      <alignment horizontal="left" vertical="center" wrapText="1"/>
    </xf>
    <xf numFmtId="0" fontId="40" fillId="16" borderId="118" xfId="43374" applyNumberFormat="1" applyFont="1" applyFill="1" applyBorder="1" applyAlignment="1">
      <alignment horizontal="center" vertical="center" wrapText="1"/>
    </xf>
    <xf numFmtId="0" fontId="40" fillId="16" borderId="118" xfId="43303" applyFont="1" applyFill="1" applyBorder="1" applyAlignment="1">
      <alignment vertical="center" wrapText="1"/>
    </xf>
    <xf numFmtId="0" fontId="40" fillId="16" borderId="134" xfId="43374" applyFont="1" applyFill="1" applyBorder="1" applyAlignment="1">
      <alignment horizontal="left" vertical="center" wrapText="1"/>
    </xf>
    <xf numFmtId="182" fontId="372" fillId="0" borderId="118" xfId="43372" applyFont="1" applyBorder="1" applyAlignment="1">
      <alignment horizontal="center" vertical="center"/>
    </xf>
    <xf numFmtId="182" fontId="372" fillId="0" borderId="118" xfId="43372" applyFont="1" applyBorder="1" applyAlignment="1">
      <alignment horizontal="left" vertical="center"/>
    </xf>
    <xf numFmtId="182" fontId="372" fillId="0" borderId="138" xfId="43372" applyFont="1" applyBorder="1" applyAlignment="1">
      <alignment horizontal="left" vertical="center"/>
    </xf>
    <xf numFmtId="0" fontId="384" fillId="16" borderId="118" xfId="43372" applyNumberFormat="1" applyFont="1" applyFill="1" applyBorder="1" applyAlignment="1">
      <alignment horizontal="center" vertical="center"/>
    </xf>
    <xf numFmtId="0" fontId="40" fillId="16" borderId="44" xfId="43374" applyFont="1" applyFill="1" applyBorder="1" applyAlignment="1">
      <alignment horizontal="left" vertical="center" wrapText="1"/>
    </xf>
    <xf numFmtId="182" fontId="372" fillId="0" borderId="128" xfId="43372" applyFont="1" applyBorder="1" applyAlignment="1">
      <alignment horizontal="center" vertical="center"/>
    </xf>
    <xf numFmtId="182" fontId="372" fillId="14" borderId="113" xfId="39594" applyFont="1" applyFill="1" applyBorder="1" applyAlignment="1">
      <alignment vertical="center" wrapText="1"/>
    </xf>
    <xf numFmtId="182" fontId="372" fillId="14" borderId="104" xfId="39594" applyFont="1" applyFill="1" applyBorder="1" applyAlignment="1">
      <alignment vertical="center" wrapText="1"/>
    </xf>
    <xf numFmtId="14" fontId="372" fillId="14" borderId="104" xfId="39594" applyNumberFormat="1" applyFont="1" applyFill="1" applyBorder="1" applyAlignment="1">
      <alignment horizontal="center" vertical="center"/>
    </xf>
    <xf numFmtId="0" fontId="372" fillId="14" borderId="84" xfId="39594" applyNumberFormat="1" applyFont="1" applyFill="1" applyBorder="1" applyAlignment="1">
      <alignment horizontal="center" vertical="center"/>
    </xf>
    <xf numFmtId="14" fontId="372" fillId="14" borderId="118" xfId="43372" applyNumberFormat="1" applyFont="1" applyFill="1" applyBorder="1" applyAlignment="1">
      <alignment horizontal="center" vertical="center"/>
    </xf>
    <xf numFmtId="14" fontId="372" fillId="14" borderId="84" xfId="39594" applyNumberFormat="1" applyFont="1" applyFill="1" applyBorder="1" applyAlignment="1">
      <alignment horizontal="center" vertical="center"/>
    </xf>
    <xf numFmtId="14" fontId="372" fillId="14" borderId="85" xfId="39594" applyNumberFormat="1" applyFont="1" applyFill="1" applyBorder="1" applyAlignment="1">
      <alignment horizontal="center" vertical="center"/>
    </xf>
    <xf numFmtId="14" fontId="372" fillId="14" borderId="118" xfId="39594" applyNumberFormat="1" applyFont="1" applyFill="1" applyBorder="1" applyAlignment="1">
      <alignment horizontal="left" vertical="center"/>
    </xf>
    <xf numFmtId="182" fontId="372" fillId="14" borderId="103" xfId="39594" applyFont="1" applyFill="1" applyBorder="1" applyAlignment="1">
      <alignment horizontal="left" vertical="center" wrapText="1"/>
    </xf>
    <xf numFmtId="182" fontId="40" fillId="14" borderId="118" xfId="39594" applyFont="1" applyFill="1" applyBorder="1" applyAlignment="1">
      <alignment vertical="center"/>
    </xf>
    <xf numFmtId="182" fontId="372" fillId="14" borderId="84" xfId="39594" applyFont="1" applyFill="1" applyBorder="1" applyAlignment="1">
      <alignment vertical="center"/>
    </xf>
    <xf numFmtId="182" fontId="372" fillId="0" borderId="83" xfId="39594" applyFont="1" applyBorder="1" applyAlignment="1">
      <alignment vertical="center" wrapText="1"/>
    </xf>
    <xf numFmtId="182" fontId="372" fillId="0" borderId="84" xfId="39594" applyFont="1" applyFill="1" applyBorder="1" applyAlignment="1">
      <alignment vertical="center" wrapText="1"/>
    </xf>
    <xf numFmtId="14" fontId="372" fillId="0" borderId="86" xfId="39594" applyNumberFormat="1" applyFont="1" applyBorder="1" applyAlignment="1">
      <alignment horizontal="center" vertical="center"/>
    </xf>
    <xf numFmtId="0" fontId="372" fillId="0" borderId="86" xfId="39594" applyNumberFormat="1" applyFont="1" applyBorder="1" applyAlignment="1">
      <alignment horizontal="center" vertical="center"/>
    </xf>
    <xf numFmtId="14" fontId="372" fillId="0" borderId="84" xfId="39594" applyNumberFormat="1" applyFont="1" applyBorder="1" applyAlignment="1">
      <alignment horizontal="center" vertical="center"/>
    </xf>
    <xf numFmtId="14" fontId="372" fillId="0" borderId="87" xfId="39594" applyNumberFormat="1" applyFont="1" applyBorder="1" applyAlignment="1">
      <alignment horizontal="center" vertical="center"/>
    </xf>
    <xf numFmtId="182" fontId="372" fillId="0" borderId="103" xfId="39594" applyFont="1" applyFill="1" applyBorder="1" applyAlignment="1">
      <alignment horizontal="left" vertical="center" wrapText="1"/>
    </xf>
    <xf numFmtId="182" fontId="40" fillId="16" borderId="128" xfId="39594" applyFont="1" applyFill="1" applyBorder="1" applyAlignment="1">
      <alignment vertical="center"/>
    </xf>
    <xf numFmtId="182" fontId="372" fillId="0" borderId="86" xfId="39594" applyFont="1" applyBorder="1" applyAlignment="1">
      <alignment vertical="center"/>
    </xf>
    <xf numFmtId="182" fontId="372" fillId="0" borderId="118" xfId="43372" applyFont="1" applyBorder="1" applyAlignment="1">
      <alignment vertical="center"/>
    </xf>
    <xf numFmtId="14" fontId="40" fillId="16" borderId="105" xfId="43372" applyNumberFormat="1" applyFont="1" applyFill="1" applyBorder="1" applyAlignment="1">
      <alignment horizontal="left" vertical="center"/>
    </xf>
    <xf numFmtId="182" fontId="372" fillId="0" borderId="86" xfId="43372" applyFont="1" applyBorder="1" applyAlignment="1">
      <alignment vertical="center"/>
    </xf>
    <xf numFmtId="14" fontId="40" fillId="16" borderId="0" xfId="43372" applyNumberFormat="1" applyFont="1" applyFill="1" applyBorder="1" applyAlignment="1">
      <alignment horizontal="left" vertical="center"/>
    </xf>
    <xf numFmtId="14" fontId="372" fillId="0" borderId="144" xfId="43372" applyNumberFormat="1" applyFont="1" applyBorder="1" applyAlignment="1">
      <alignment horizontal="center" vertical="center"/>
    </xf>
    <xf numFmtId="0" fontId="379" fillId="16" borderId="50" xfId="39594" applyNumberFormat="1" applyFont="1" applyFill="1" applyBorder="1" applyAlignment="1">
      <alignment horizontal="center" vertical="center"/>
    </xf>
    <xf numFmtId="182" fontId="40" fillId="16" borderId="118" xfId="39594" applyFont="1" applyFill="1" applyBorder="1" applyAlignment="1">
      <alignment horizontal="left" vertical="center"/>
    </xf>
    <xf numFmtId="14" fontId="372" fillId="0" borderId="109" xfId="43372" applyNumberFormat="1" applyFont="1" applyBorder="1" applyAlignment="1">
      <alignment horizontal="center" vertical="center"/>
    </xf>
    <xf numFmtId="0" fontId="416" fillId="16" borderId="118" xfId="39594" applyNumberFormat="1" applyFont="1" applyFill="1" applyBorder="1" applyAlignment="1">
      <alignment horizontal="center" vertical="center"/>
    </xf>
    <xf numFmtId="0" fontId="40" fillId="16" borderId="0" xfId="43374" applyFont="1" applyFill="1" applyBorder="1" applyAlignment="1">
      <alignment horizontal="left" vertical="center" wrapText="1"/>
    </xf>
    <xf numFmtId="0" fontId="379" fillId="16" borderId="128" xfId="39594" applyNumberFormat="1" applyFont="1" applyFill="1" applyBorder="1" applyAlignment="1">
      <alignment horizontal="center" vertical="center"/>
    </xf>
    <xf numFmtId="14" fontId="397" fillId="16" borderId="119" xfId="39594" applyNumberFormat="1" applyFont="1" applyFill="1" applyBorder="1" applyAlignment="1">
      <alignment horizontal="center" vertical="center"/>
    </xf>
    <xf numFmtId="0" fontId="379" fillId="16" borderId="118" xfId="39594" applyNumberFormat="1" applyFont="1" applyFill="1" applyBorder="1" applyAlignment="1">
      <alignment horizontal="center" vertical="center"/>
    </xf>
    <xf numFmtId="0" fontId="40" fillId="16" borderId="91" xfId="43374" applyFont="1" applyFill="1" applyBorder="1" applyAlignment="1">
      <alignment horizontal="left" vertical="center" wrapText="1"/>
    </xf>
    <xf numFmtId="14" fontId="372" fillId="16" borderId="118" xfId="39594" applyNumberFormat="1" applyFont="1" applyFill="1" applyBorder="1" applyAlignment="1">
      <alignment horizontal="center" vertical="center"/>
    </xf>
    <xf numFmtId="14" fontId="372" fillId="16" borderId="119" xfId="43372" applyNumberFormat="1" applyFont="1" applyFill="1" applyBorder="1" applyAlignment="1">
      <alignment horizontal="center" vertical="center"/>
    </xf>
    <xf numFmtId="182" fontId="40" fillId="16" borderId="118" xfId="39594" applyFont="1" applyFill="1" applyBorder="1" applyAlignment="1">
      <alignment vertical="center" wrapText="1"/>
    </xf>
    <xf numFmtId="182" fontId="372" fillId="16" borderId="118" xfId="39594" applyFont="1" applyFill="1" applyBorder="1" applyAlignment="1">
      <alignment vertical="center" wrapText="1"/>
    </xf>
    <xf numFmtId="0" fontId="384" fillId="16" borderId="118" xfId="39594" applyNumberFormat="1" applyFont="1" applyFill="1" applyBorder="1" applyAlignment="1">
      <alignment horizontal="center" vertical="center"/>
    </xf>
    <xf numFmtId="14" fontId="372" fillId="16" borderId="119" xfId="39594" applyNumberFormat="1" applyFont="1" applyFill="1" applyBorder="1" applyAlignment="1">
      <alignment horizontal="center" vertical="center"/>
    </xf>
    <xf numFmtId="182" fontId="40" fillId="120" borderId="105" xfId="39594" applyFont="1" applyFill="1" applyBorder="1" applyAlignment="1">
      <alignment horizontal="left" vertical="center" wrapText="1"/>
    </xf>
    <xf numFmtId="182" fontId="372" fillId="16" borderId="118" xfId="39594" applyFont="1" applyFill="1" applyBorder="1" applyAlignment="1">
      <alignment vertical="center"/>
    </xf>
    <xf numFmtId="182" fontId="40" fillId="16" borderId="104" xfId="39594" applyFont="1" applyFill="1" applyBorder="1" applyAlignment="1">
      <alignment vertical="center" wrapText="1"/>
    </xf>
    <xf numFmtId="14" fontId="372" fillId="16" borderId="104" xfId="39594" applyNumberFormat="1" applyFont="1" applyFill="1" applyBorder="1" applyAlignment="1">
      <alignment horizontal="center" vertical="center"/>
    </xf>
    <xf numFmtId="182" fontId="40" fillId="16" borderId="50" xfId="39594" applyFont="1" applyFill="1" applyBorder="1" applyAlignment="1">
      <alignment horizontal="center" vertical="center"/>
    </xf>
    <xf numFmtId="14" fontId="372" fillId="16" borderId="108" xfId="39594" applyNumberFormat="1" applyFont="1" applyFill="1" applyBorder="1" applyAlignment="1">
      <alignment horizontal="center" vertical="center"/>
    </xf>
    <xf numFmtId="182" fontId="372" fillId="16" borderId="104" xfId="39594" applyFont="1" applyFill="1" applyBorder="1" applyAlignment="1">
      <alignment vertical="center"/>
    </xf>
    <xf numFmtId="182" fontId="382" fillId="16" borderId="128" xfId="39594" applyFont="1" applyFill="1" applyBorder="1" applyAlignment="1">
      <alignment horizontal="left" vertical="center"/>
    </xf>
    <xf numFmtId="182" fontId="372" fillId="16" borderId="109" xfId="39594" applyFont="1" applyFill="1" applyBorder="1" applyAlignment="1">
      <alignment vertical="center" wrapText="1"/>
    </xf>
    <xf numFmtId="182" fontId="372" fillId="16" borderId="86" xfId="39594" applyFont="1" applyFill="1" applyBorder="1" applyAlignment="1">
      <alignment vertical="center" wrapText="1"/>
    </xf>
    <xf numFmtId="14" fontId="372" fillId="16" borderId="86" xfId="39594" applyNumberFormat="1" applyFont="1" applyFill="1" applyBorder="1" applyAlignment="1">
      <alignment horizontal="center" vertical="center"/>
    </xf>
    <xf numFmtId="0" fontId="372" fillId="16" borderId="86" xfId="39594" applyNumberFormat="1" applyFont="1" applyFill="1" applyBorder="1" applyAlignment="1">
      <alignment horizontal="center" vertical="center"/>
    </xf>
    <xf numFmtId="182" fontId="40" fillId="16" borderId="128" xfId="39594" applyFont="1" applyFill="1" applyBorder="1" applyAlignment="1">
      <alignment horizontal="center" vertical="center" wrapText="1"/>
    </xf>
    <xf numFmtId="14" fontId="372" fillId="16" borderId="105" xfId="39594" applyNumberFormat="1" applyFont="1" applyFill="1" applyBorder="1" applyAlignment="1">
      <alignment horizontal="center" vertical="center" wrapText="1"/>
    </xf>
    <xf numFmtId="182" fontId="372" fillId="16" borderId="105" xfId="39594" applyFont="1" applyFill="1" applyBorder="1" applyAlignment="1">
      <alignment horizontal="center" vertical="center"/>
    </xf>
    <xf numFmtId="182" fontId="372" fillId="16" borderId="86" xfId="39594" applyFont="1" applyFill="1" applyBorder="1" applyAlignment="1">
      <alignment vertical="center"/>
    </xf>
    <xf numFmtId="182" fontId="372" fillId="23" borderId="118" xfId="43372" applyFont="1" applyFill="1" applyBorder="1" applyAlignment="1">
      <alignment horizontal="left" vertical="center"/>
    </xf>
    <xf numFmtId="182" fontId="372" fillId="23" borderId="118" xfId="43372" applyFont="1" applyFill="1" applyBorder="1" applyAlignment="1">
      <alignment horizontal="left" vertical="center" wrapText="1"/>
    </xf>
    <xf numFmtId="14" fontId="372" fillId="23" borderId="118" xfId="43372" applyNumberFormat="1" applyFont="1" applyFill="1" applyBorder="1" applyAlignment="1">
      <alignment horizontal="center" vertical="center"/>
    </xf>
    <xf numFmtId="182" fontId="40" fillId="23" borderId="118" xfId="43372" applyFont="1" applyFill="1" applyBorder="1" applyAlignment="1">
      <alignment horizontal="center" vertical="center"/>
    </xf>
    <xf numFmtId="14" fontId="372" fillId="23" borderId="119" xfId="43372" applyNumberFormat="1" applyFont="1" applyFill="1" applyBorder="1" applyAlignment="1">
      <alignment horizontal="center" vertical="center"/>
    </xf>
    <xf numFmtId="14" fontId="40" fillId="23" borderId="44" xfId="43372" applyNumberFormat="1" applyFont="1" applyFill="1" applyBorder="1" applyAlignment="1">
      <alignment horizontal="left" vertical="center" wrapText="1"/>
    </xf>
    <xf numFmtId="182" fontId="40" fillId="23" borderId="118" xfId="39594" applyFont="1" applyFill="1" applyBorder="1" applyAlignment="1">
      <alignment vertical="center"/>
    </xf>
    <xf numFmtId="182" fontId="372" fillId="23" borderId="118" xfId="43372" applyFont="1" applyFill="1" applyBorder="1" applyAlignment="1">
      <alignment vertical="center"/>
    </xf>
    <xf numFmtId="182" fontId="372" fillId="16" borderId="118" xfId="43372" applyFont="1" applyFill="1" applyBorder="1" applyAlignment="1">
      <alignment horizontal="left" vertical="center"/>
    </xf>
    <xf numFmtId="182" fontId="40" fillId="16" borderId="118" xfId="43372" applyFont="1" applyFill="1" applyBorder="1" applyAlignment="1">
      <alignment horizontal="center" vertical="center"/>
    </xf>
    <xf numFmtId="0" fontId="415" fillId="16" borderId="118" xfId="43303" applyFont="1" applyFill="1" applyBorder="1" applyAlignment="1">
      <alignment vertical="center" wrapText="1"/>
    </xf>
    <xf numFmtId="182" fontId="372" fillId="16" borderId="118" xfId="43372" applyFont="1" applyFill="1" applyBorder="1" applyAlignment="1">
      <alignment vertical="center"/>
    </xf>
    <xf numFmtId="14" fontId="40" fillId="16" borderId="44" xfId="43372" applyNumberFormat="1" applyFont="1" applyFill="1" applyBorder="1" applyAlignment="1">
      <alignment horizontal="left" vertical="center"/>
    </xf>
    <xf numFmtId="182" fontId="372" fillId="0" borderId="107" xfId="43372" applyFont="1" applyBorder="1" applyAlignment="1">
      <alignment horizontal="left" vertical="center"/>
    </xf>
    <xf numFmtId="14" fontId="40" fillId="16" borderId="50" xfId="43372" applyNumberFormat="1" applyFont="1" applyFill="1" applyBorder="1" applyAlignment="1">
      <alignment horizontal="center" vertical="center"/>
    </xf>
    <xf numFmtId="14" fontId="397" fillId="16" borderId="90" xfId="43372" applyNumberFormat="1" applyFont="1" applyFill="1" applyBorder="1" applyAlignment="1">
      <alignment horizontal="center" vertical="center"/>
    </xf>
    <xf numFmtId="182" fontId="372" fillId="16" borderId="108" xfId="43372" applyFont="1" applyFill="1" applyBorder="1" applyAlignment="1">
      <alignment horizontal="left" vertical="center" wrapText="1"/>
    </xf>
    <xf numFmtId="182" fontId="372" fillId="0" borderId="104" xfId="43372" applyFont="1" applyBorder="1" applyAlignment="1">
      <alignment vertical="center"/>
    </xf>
    <xf numFmtId="182" fontId="372" fillId="0" borderId="86" xfId="43372" applyFont="1" applyBorder="1" applyAlignment="1">
      <alignment horizontal="left" vertical="center"/>
    </xf>
    <xf numFmtId="182" fontId="372" fillId="16" borderId="103" xfId="43372" applyFont="1" applyFill="1" applyBorder="1" applyAlignment="1">
      <alignment horizontal="left" vertical="center" wrapText="1"/>
    </xf>
    <xf numFmtId="182" fontId="372" fillId="0" borderId="84" xfId="43372" applyFont="1" applyBorder="1" applyAlignment="1">
      <alignment vertical="center"/>
    </xf>
    <xf numFmtId="182" fontId="382" fillId="0" borderId="86" xfId="43372" applyFont="1" applyBorder="1" applyAlignment="1">
      <alignment horizontal="left" vertical="center"/>
    </xf>
    <xf numFmtId="182" fontId="372" fillId="135" borderId="86" xfId="43372" applyFont="1" applyFill="1" applyBorder="1" applyAlignment="1">
      <alignment horizontal="left" vertical="center" wrapText="1"/>
    </xf>
    <xf numFmtId="182" fontId="372" fillId="0" borderId="128" xfId="43372" applyFont="1" applyBorder="1" applyAlignment="1">
      <alignment horizontal="left" vertical="center" wrapText="1"/>
    </xf>
    <xf numFmtId="14" fontId="372" fillId="0" borderId="86" xfId="43372" applyNumberFormat="1" applyFont="1" applyBorder="1" applyAlignment="1">
      <alignment horizontal="center" vertical="center"/>
    </xf>
    <xf numFmtId="0" fontId="372" fillId="0" borderId="86" xfId="43372" applyNumberFormat="1" applyFont="1" applyBorder="1" applyAlignment="1">
      <alignment horizontal="center" vertical="center"/>
    </xf>
    <xf numFmtId="14" fontId="40" fillId="16" borderId="128" xfId="43372" applyNumberFormat="1" applyFont="1" applyFill="1" applyBorder="1" applyAlignment="1">
      <alignment horizontal="center" vertical="center"/>
    </xf>
    <xf numFmtId="14" fontId="372" fillId="16" borderId="138" xfId="43372" applyNumberFormat="1" applyFont="1" applyFill="1" applyBorder="1" applyAlignment="1">
      <alignment horizontal="center" vertical="center"/>
    </xf>
    <xf numFmtId="182" fontId="372" fillId="16" borderId="44" xfId="43372" applyFont="1" applyFill="1" applyBorder="1" applyAlignment="1">
      <alignment horizontal="left" vertical="center" wrapText="1"/>
    </xf>
    <xf numFmtId="14" fontId="40" fillId="16" borderId="118" xfId="43372" applyNumberFormat="1" applyFont="1" applyFill="1" applyBorder="1" applyAlignment="1">
      <alignment horizontal="left" vertical="center"/>
    </xf>
    <xf numFmtId="182" fontId="372" fillId="0" borderId="50" xfId="43372" applyFont="1" applyBorder="1" applyAlignment="1">
      <alignment vertical="center" wrapText="1"/>
    </xf>
    <xf numFmtId="14" fontId="372" fillId="16" borderId="90" xfId="43372" applyNumberFormat="1" applyFont="1" applyFill="1" applyBorder="1" applyAlignment="1">
      <alignment horizontal="center" vertical="center"/>
    </xf>
    <xf numFmtId="14" fontId="40" fillId="16" borderId="108" xfId="43372" applyNumberFormat="1" applyFont="1" applyFill="1" applyBorder="1" applyAlignment="1">
      <alignment horizontal="left" vertical="center"/>
    </xf>
    <xf numFmtId="182" fontId="372" fillId="0" borderId="50" xfId="43372" applyFont="1" applyFill="1" applyBorder="1" applyAlignment="1">
      <alignment vertical="center"/>
    </xf>
    <xf numFmtId="182" fontId="372" fillId="0" borderId="50" xfId="43372" applyFont="1" applyBorder="1" applyAlignment="1">
      <alignment vertical="center"/>
    </xf>
    <xf numFmtId="182" fontId="40" fillId="0" borderId="118" xfId="43372" applyFont="1" applyBorder="1" applyAlignment="1">
      <alignment vertical="center"/>
    </xf>
    <xf numFmtId="14" fontId="40" fillId="0" borderId="103" xfId="43372" applyNumberFormat="1" applyFont="1" applyFill="1" applyBorder="1" applyAlignment="1">
      <alignment horizontal="left" vertical="center"/>
    </xf>
    <xf numFmtId="14" fontId="397" fillId="23" borderId="119" xfId="43372" applyNumberFormat="1" applyFont="1" applyFill="1" applyBorder="1" applyAlignment="1">
      <alignment horizontal="center" vertical="center"/>
    </xf>
    <xf numFmtId="0" fontId="389" fillId="136" borderId="118" xfId="43361" applyFont="1" applyFill="1" applyBorder="1" applyAlignment="1">
      <alignment vertical="center"/>
    </xf>
    <xf numFmtId="182" fontId="379" fillId="0" borderId="118" xfId="39594" applyFont="1" applyBorder="1" applyAlignment="1">
      <alignment horizontal="left" vertical="center"/>
    </xf>
    <xf numFmtId="182" fontId="379" fillId="0" borderId="118" xfId="39594" applyFont="1" applyBorder="1" applyAlignment="1">
      <alignment vertical="center" wrapText="1"/>
    </xf>
    <xf numFmtId="176" fontId="40" fillId="0" borderId="118" xfId="39594" applyNumberFormat="1" applyFont="1" applyBorder="1" applyAlignment="1">
      <alignment horizontal="left" vertical="center"/>
    </xf>
    <xf numFmtId="0" fontId="40" fillId="0" borderId="118" xfId="39594" applyNumberFormat="1" applyFont="1" applyBorder="1" applyAlignment="1">
      <alignment horizontal="center" vertical="center"/>
    </xf>
    <xf numFmtId="176" fontId="40" fillId="16" borderId="118" xfId="39594" applyNumberFormat="1" applyFont="1" applyFill="1" applyBorder="1" applyAlignment="1">
      <alignment horizontal="center" vertical="center"/>
    </xf>
    <xf numFmtId="176" fontId="379" fillId="16" borderId="118" xfId="39594" applyNumberFormat="1" applyFont="1" applyFill="1" applyBorder="1" applyAlignment="1">
      <alignment horizontal="left" vertical="center"/>
    </xf>
    <xf numFmtId="176" fontId="397" fillId="16" borderId="119" xfId="39594" applyNumberFormat="1" applyFont="1" applyFill="1" applyBorder="1" applyAlignment="1">
      <alignment horizontal="left" vertical="center"/>
    </xf>
    <xf numFmtId="182" fontId="379" fillId="0" borderId="118" xfId="39594" applyFont="1" applyBorder="1" applyAlignment="1">
      <alignment horizontal="left" vertical="center" wrapText="1"/>
    </xf>
    <xf numFmtId="176" fontId="40" fillId="0" borderId="118" xfId="39594" applyNumberFormat="1" applyFont="1" applyBorder="1" applyAlignment="1">
      <alignment horizontal="left" vertical="center" wrapText="1"/>
    </xf>
    <xf numFmtId="176" fontId="40" fillId="16" borderId="118" xfId="39594" applyNumberFormat="1" applyFont="1" applyFill="1" applyBorder="1" applyAlignment="1">
      <alignment horizontal="center" vertical="center" wrapText="1"/>
    </xf>
    <xf numFmtId="176" fontId="40" fillId="16" borderId="119" xfId="39594" applyNumberFormat="1" applyFont="1" applyFill="1" applyBorder="1" applyAlignment="1">
      <alignment horizontal="left" vertical="center" wrapText="1"/>
    </xf>
    <xf numFmtId="182" fontId="40" fillId="0" borderId="118" xfId="39594" applyFont="1" applyBorder="1" applyAlignment="1">
      <alignment horizontal="left" vertical="center" wrapText="1"/>
    </xf>
    <xf numFmtId="176" fontId="379" fillId="0" borderId="118" xfId="39594" applyNumberFormat="1" applyFont="1" applyBorder="1" applyAlignment="1">
      <alignment horizontal="left" vertical="center"/>
    </xf>
    <xf numFmtId="0" fontId="40" fillId="0" borderId="118" xfId="43372" applyNumberFormat="1" applyFont="1" applyFill="1" applyBorder="1" applyAlignment="1">
      <alignment horizontal="center" vertical="center"/>
    </xf>
    <xf numFmtId="176" fontId="379" fillId="0" borderId="118" xfId="39594" applyNumberFormat="1" applyFont="1" applyBorder="1" applyAlignment="1">
      <alignment horizontal="center" vertical="center"/>
    </xf>
    <xf numFmtId="176" fontId="40" fillId="16" borderId="118" xfId="39594" applyNumberFormat="1" applyFont="1" applyFill="1" applyBorder="1" applyAlignment="1">
      <alignment horizontal="left" vertical="center"/>
    </xf>
    <xf numFmtId="182" fontId="436" fillId="0" borderId="44" xfId="39594" applyFont="1" applyBorder="1" applyAlignment="1">
      <alignment horizontal="left" vertical="center" wrapText="1"/>
    </xf>
    <xf numFmtId="176" fontId="40" fillId="0" borderId="118" xfId="39594" applyNumberFormat="1" applyFont="1" applyBorder="1" applyAlignment="1">
      <alignment horizontal="center" vertical="center"/>
    </xf>
    <xf numFmtId="182" fontId="437" fillId="0" borderId="44" xfId="39594" applyFont="1" applyBorder="1" applyAlignment="1">
      <alignment horizontal="left" vertical="center"/>
    </xf>
    <xf numFmtId="182" fontId="382" fillId="0" borderId="118" xfId="39594" applyFont="1" applyBorder="1" applyAlignment="1">
      <alignment horizontal="left" vertical="center" wrapText="1"/>
    </xf>
    <xf numFmtId="176" fontId="397" fillId="16" borderId="119" xfId="39594" applyNumberFormat="1" applyFont="1" applyFill="1" applyBorder="1" applyAlignment="1">
      <alignment horizontal="left" vertical="center" wrapText="1"/>
    </xf>
    <xf numFmtId="176" fontId="40" fillId="16" borderId="119" xfId="39594" applyNumberFormat="1" applyFont="1" applyFill="1" applyBorder="1" applyAlignment="1">
      <alignment horizontal="left" vertical="center"/>
    </xf>
    <xf numFmtId="182" fontId="379" fillId="16" borderId="44" xfId="39594" applyFont="1" applyFill="1" applyBorder="1" applyAlignment="1">
      <alignment horizontal="left" vertical="center" wrapText="1"/>
    </xf>
    <xf numFmtId="182" fontId="379" fillId="0" borderId="44" xfId="39594" applyFont="1" applyBorder="1" applyAlignment="1">
      <alignment horizontal="left" vertical="center" wrapText="1"/>
    </xf>
    <xf numFmtId="182" fontId="384" fillId="16" borderId="44" xfId="39594" applyFont="1" applyFill="1" applyBorder="1" applyAlignment="1">
      <alignment horizontal="left" vertical="center" wrapText="1"/>
    </xf>
    <xf numFmtId="182" fontId="439" fillId="0" borderId="44" xfId="39594" applyFont="1" applyBorder="1" applyAlignment="1">
      <alignment horizontal="left" vertical="center"/>
    </xf>
    <xf numFmtId="182" fontId="40" fillId="16" borderId="44" xfId="39594" applyFont="1" applyFill="1" applyBorder="1" applyAlignment="1">
      <alignment horizontal="left" vertical="center" wrapText="1"/>
    </xf>
    <xf numFmtId="14" fontId="397" fillId="16" borderId="138" xfId="43372" applyNumberFormat="1" applyFont="1" applyFill="1" applyBorder="1" applyAlignment="1">
      <alignment horizontal="left" vertical="center"/>
    </xf>
    <xf numFmtId="182" fontId="40" fillId="16" borderId="118" xfId="39594" applyFont="1" applyFill="1" applyBorder="1" applyAlignment="1">
      <alignment horizontal="left" vertical="center" wrapText="1"/>
    </xf>
    <xf numFmtId="182" fontId="379" fillId="16" borderId="118" xfId="39594" applyFont="1" applyFill="1" applyBorder="1" applyAlignment="1">
      <alignment horizontal="left" vertical="center"/>
    </xf>
    <xf numFmtId="182" fontId="379" fillId="16" borderId="118" xfId="39594" applyFont="1" applyFill="1" applyBorder="1" applyAlignment="1">
      <alignment horizontal="left" vertical="center" wrapText="1"/>
    </xf>
    <xf numFmtId="0" fontId="372" fillId="16" borderId="118" xfId="43372" applyNumberFormat="1" applyFont="1" applyFill="1" applyBorder="1" applyAlignment="1">
      <alignment horizontal="center" vertical="center"/>
    </xf>
    <xf numFmtId="182" fontId="379" fillId="16" borderId="119" xfId="39594" applyFont="1" applyFill="1" applyBorder="1" applyAlignment="1">
      <alignment horizontal="left" vertical="center"/>
    </xf>
    <xf numFmtId="14" fontId="379" fillId="16" borderId="118" xfId="39594" applyNumberFormat="1" applyFont="1" applyFill="1" applyBorder="1" applyAlignment="1">
      <alignment horizontal="left" vertical="center"/>
    </xf>
    <xf numFmtId="182" fontId="372" fillId="0" borderId="118" xfId="43372" applyFont="1" applyBorder="1" applyAlignment="1">
      <alignment horizontal="left" vertical="center" wrapText="1"/>
    </xf>
    <xf numFmtId="182" fontId="385" fillId="0" borderId="0" xfId="43372" applyFont="1" applyAlignment="1">
      <alignment horizontal="left" vertical="center"/>
    </xf>
    <xf numFmtId="182" fontId="383" fillId="0" borderId="0" xfId="43372" applyFont="1" applyAlignment="1">
      <alignment horizontal="left" vertical="center"/>
    </xf>
    <xf numFmtId="182" fontId="383" fillId="0" borderId="0" xfId="43372" applyFont="1" applyAlignment="1">
      <alignment vertical="center"/>
    </xf>
    <xf numFmtId="0" fontId="40" fillId="16" borderId="128" xfId="43303" applyFont="1" applyFill="1" applyBorder="1" applyAlignment="1">
      <alignment vertical="center" wrapText="1"/>
    </xf>
    <xf numFmtId="182" fontId="384" fillId="0" borderId="118" xfId="43372" applyFont="1" applyBorder="1" applyAlignment="1">
      <alignment horizontal="left" vertical="center"/>
    </xf>
    <xf numFmtId="182" fontId="372" fillId="16" borderId="122" xfId="43372" applyFont="1" applyFill="1" applyBorder="1" applyAlignment="1">
      <alignment horizontal="left" vertical="center" wrapText="1"/>
    </xf>
    <xf numFmtId="0" fontId="40" fillId="0" borderId="118" xfId="43329" applyFont="1" applyBorder="1" applyAlignment="1">
      <alignment horizontal="left" vertical="center" wrapText="1"/>
    </xf>
    <xf numFmtId="0" fontId="40" fillId="16" borderId="118" xfId="43329" applyFont="1" applyFill="1" applyBorder="1" applyAlignment="1">
      <alignment horizontal="left" vertical="center" wrapText="1"/>
    </xf>
    <xf numFmtId="0" fontId="438" fillId="23" borderId="84" xfId="43329" applyFont="1" applyFill="1" applyBorder="1" applyAlignment="1">
      <alignment horizontal="center" vertical="center"/>
    </xf>
    <xf numFmtId="0" fontId="438" fillId="23" borderId="118" xfId="0" applyFont="1" applyFill="1" applyBorder="1" applyAlignment="1">
      <alignment horizontal="center" vertical="center" wrapText="1"/>
    </xf>
    <xf numFmtId="14" fontId="438" fillId="23" borderId="118" xfId="0" applyNumberFormat="1" applyFont="1" applyFill="1" applyBorder="1" applyAlignment="1">
      <alignment horizontal="center" vertical="center" wrapText="1"/>
    </xf>
    <xf numFmtId="14" fontId="448" fillId="23" borderId="118" xfId="43329" applyNumberFormat="1" applyFont="1" applyFill="1" applyBorder="1" applyAlignment="1">
      <alignment horizontal="left" vertical="center" wrapText="1"/>
    </xf>
    <xf numFmtId="0" fontId="438" fillId="23" borderId="85" xfId="43329" applyFont="1" applyFill="1" applyBorder="1" applyAlignment="1">
      <alignment horizontal="center" vertical="center" wrapText="1"/>
    </xf>
    <xf numFmtId="248" fontId="438" fillId="23" borderId="118" xfId="0" applyNumberFormat="1" applyFont="1" applyFill="1" applyBorder="1" applyAlignment="1">
      <alignment horizontal="left" vertical="center" wrapText="1"/>
    </xf>
    <xf numFmtId="0" fontId="44" fillId="3" borderId="0" xfId="0" applyFont="1" applyFill="1" applyAlignment="1">
      <alignment horizontal="center" wrapText="1"/>
    </xf>
    <xf numFmtId="14" fontId="25" fillId="0" borderId="18" xfId="0" applyNumberFormat="1" applyFont="1" applyFill="1" applyBorder="1" applyAlignment="1">
      <alignment vertical="center" wrapText="1"/>
    </xf>
    <xf numFmtId="0" fontId="25" fillId="0" borderId="17" xfId="0" applyFont="1" applyFill="1" applyBorder="1" applyAlignment="1">
      <alignment wrapText="1"/>
    </xf>
    <xf numFmtId="49" fontId="25" fillId="0" borderId="18" xfId="0" quotePrefix="1" applyNumberFormat="1" applyFont="1" applyFill="1" applyBorder="1" applyAlignment="1">
      <alignment horizontal="center" vertical="center"/>
    </xf>
    <xf numFmtId="14" fontId="25" fillId="0" borderId="18" xfId="0" applyNumberFormat="1" applyFont="1" applyFill="1" applyBorder="1" applyAlignment="1">
      <alignment horizontal="center" vertical="center"/>
    </xf>
    <xf numFmtId="0" fontId="25" fillId="0" borderId="44" xfId="0" applyFont="1" applyFill="1" applyBorder="1" applyAlignment="1"/>
    <xf numFmtId="14" fontId="419" fillId="0" borderId="18" xfId="0" applyNumberFormat="1" applyFont="1" applyFill="1" applyBorder="1" applyAlignment="1">
      <alignment vertical="center" wrapText="1"/>
    </xf>
    <xf numFmtId="14" fontId="419" fillId="3" borderId="19" xfId="0" applyNumberFormat="1" applyFont="1" applyFill="1" applyBorder="1" applyAlignment="1">
      <alignment horizontal="left" vertical="center" wrapText="1"/>
    </xf>
    <xf numFmtId="14" fontId="419" fillId="0" borderId="49" xfId="0" applyNumberFormat="1" applyFont="1" applyFill="1" applyBorder="1" applyAlignment="1">
      <alignment horizontal="left" vertical="center" wrapText="1"/>
    </xf>
    <xf numFmtId="14" fontId="419" fillId="0" borderId="110" xfId="0" applyNumberFormat="1" applyFont="1" applyFill="1" applyBorder="1" applyAlignment="1">
      <alignment horizontal="left" vertical="center" wrapText="1"/>
    </xf>
    <xf numFmtId="14" fontId="419" fillId="0" borderId="18" xfId="0" applyNumberFormat="1" applyFont="1" applyFill="1" applyBorder="1" applyAlignment="1">
      <alignment horizontal="left" vertical="center" wrapText="1"/>
    </xf>
    <xf numFmtId="0" fontId="419" fillId="0" borderId="36" xfId="0" applyNumberFormat="1" applyFont="1" applyBorder="1" applyAlignment="1">
      <alignment horizontal="left" vertical="center" wrapText="1" readingOrder="1"/>
    </xf>
    <xf numFmtId="0" fontId="419" fillId="0" borderId="31" xfId="0" applyNumberFormat="1" applyFont="1" applyBorder="1" applyAlignment="1">
      <alignment horizontal="left" vertical="center" wrapText="1" readingOrder="1"/>
    </xf>
    <xf numFmtId="0" fontId="419" fillId="0" borderId="18" xfId="43298" applyFont="1" applyBorder="1" applyAlignment="1">
      <alignment horizontal="left" vertical="center" wrapText="1" readingOrder="1"/>
    </xf>
    <xf numFmtId="14" fontId="40" fillId="0" borderId="102" xfId="43300" applyNumberFormat="1" applyFont="1" applyFill="1" applyBorder="1" applyAlignment="1">
      <alignment horizontal="center" vertical="center" wrapText="1"/>
    </xf>
    <xf numFmtId="0" fontId="40" fillId="0" borderId="102" xfId="43300" applyFont="1" applyFill="1" applyBorder="1" applyAlignment="1">
      <alignment horizontal="center" vertical="center" wrapText="1"/>
    </xf>
    <xf numFmtId="0" fontId="379" fillId="0" borderId="102" xfId="43300" applyFont="1" applyFill="1" applyBorder="1" applyAlignment="1">
      <alignment horizontal="center" vertical="center" wrapText="1"/>
    </xf>
    <xf numFmtId="14" fontId="379" fillId="0" borderId="102" xfId="43300" applyNumberFormat="1" applyFont="1" applyFill="1" applyBorder="1" applyAlignment="1">
      <alignment horizontal="center" vertical="center" wrapText="1"/>
    </xf>
    <xf numFmtId="0" fontId="383" fillId="0" borderId="0" xfId="43329" applyFont="1" applyAlignment="1">
      <alignment horizontal="center" vertical="center"/>
    </xf>
    <xf numFmtId="176" fontId="53" fillId="23" borderId="100" xfId="0" applyNumberFormat="1" applyFont="1" applyFill="1" applyBorder="1" applyAlignment="1">
      <alignment horizontal="center" vertical="center" wrapText="1"/>
    </xf>
    <xf numFmtId="176" fontId="57" fillId="133" borderId="100" xfId="0" applyNumberFormat="1" applyFont="1" applyFill="1" applyBorder="1" applyAlignment="1">
      <alignment horizontal="center" vertical="center" wrapText="1"/>
    </xf>
    <xf numFmtId="176" fontId="53" fillId="23" borderId="23" xfId="0" applyNumberFormat="1" applyFont="1" applyFill="1" applyBorder="1" applyAlignment="1">
      <alignment horizontal="center" vertical="center" wrapText="1"/>
    </xf>
    <xf numFmtId="0" fontId="34" fillId="0" borderId="0" xfId="0" applyFont="1" applyBorder="1" applyAlignment="1">
      <alignment horizontal="left" wrapText="1"/>
    </xf>
    <xf numFmtId="0" fontId="368" fillId="0" borderId="0" xfId="0" applyFont="1" applyFill="1" applyBorder="1" applyAlignment="1">
      <alignment horizontal="left" vertical="center" wrapText="1"/>
    </xf>
    <xf numFmtId="0" fontId="42" fillId="0" borderId="0" xfId="43368" applyFont="1" applyBorder="1" applyAlignment="1">
      <alignment horizontal="left" vertical="center" wrapText="1"/>
    </xf>
    <xf numFmtId="0" fontId="56" fillId="0" borderId="0" xfId="0" applyFont="1" applyBorder="1" applyAlignment="1">
      <alignment vertical="center" wrapText="1"/>
    </xf>
    <xf numFmtId="177" fontId="53" fillId="23" borderId="100" xfId="0" applyNumberFormat="1" applyFont="1" applyFill="1" applyBorder="1" applyAlignment="1">
      <alignment horizontal="center" vertical="center" wrapText="1"/>
    </xf>
    <xf numFmtId="176" fontId="52" fillId="23" borderId="100" xfId="0" applyNumberFormat="1" applyFont="1" applyFill="1" applyBorder="1" applyAlignment="1">
      <alignment horizontal="center" vertical="center" wrapText="1"/>
    </xf>
    <xf numFmtId="179" fontId="249" fillId="0" borderId="0" xfId="32457" applyNumberFormat="1" applyFont="1" applyBorder="1" applyAlignment="1">
      <alignment horizontal="center" vertical="center" wrapText="1"/>
    </xf>
    <xf numFmtId="0" fontId="13" fillId="0" borderId="0" xfId="0" applyFont="1" applyBorder="1" applyAlignment="1">
      <alignment horizontal="center" vertical="top"/>
    </xf>
    <xf numFmtId="0" fontId="0" fillId="0" borderId="0" xfId="0" applyBorder="1" applyAlignment="1">
      <alignment horizontal="center" vertical="top"/>
    </xf>
    <xf numFmtId="0" fontId="249" fillId="0" borderId="0" xfId="0" applyFont="1" applyBorder="1" applyAlignment="1">
      <alignment horizontal="left" vertical="top"/>
    </xf>
    <xf numFmtId="179" fontId="249" fillId="0" borderId="0" xfId="32457" applyNumberFormat="1" applyFont="1" applyBorder="1" applyAlignment="1">
      <alignment horizontal="center" vertical="top" wrapText="1"/>
    </xf>
    <xf numFmtId="0" fontId="45" fillId="3" borderId="0" xfId="0" applyFont="1" applyFill="1" applyBorder="1" applyAlignment="1">
      <alignment horizontal="center" wrapText="1"/>
    </xf>
    <xf numFmtId="14" fontId="46" fillId="3" borderId="0" xfId="0" applyNumberFormat="1" applyFont="1" applyFill="1" applyBorder="1" applyAlignment="1">
      <alignment horizontal="center" vertical="center" wrapText="1"/>
    </xf>
    <xf numFmtId="49" fontId="434" fillId="3" borderId="0" xfId="0" applyNumberFormat="1" applyFont="1" applyFill="1" applyBorder="1" applyAlignment="1">
      <alignment horizontal="center" vertical="center" wrapText="1"/>
    </xf>
    <xf numFmtId="0" fontId="21" fillId="21" borderId="150" xfId="0" applyFont="1" applyFill="1" applyBorder="1" applyAlignment="1">
      <alignment horizontal="center" vertical="center" wrapText="1"/>
    </xf>
    <xf numFmtId="0" fontId="381" fillId="146" borderId="84" xfId="43329" applyFont="1" applyFill="1" applyBorder="1" applyAlignment="1">
      <alignment horizontal="center" vertical="center" wrapText="1"/>
    </xf>
    <xf numFmtId="177" fontId="21" fillId="10" borderId="27" xfId="0" applyNumberFormat="1" applyFont="1" applyFill="1" applyBorder="1" applyAlignment="1">
      <alignment horizontal="center" vertical="center" wrapText="1"/>
    </xf>
    <xf numFmtId="0" fontId="21" fillId="10" borderId="65" xfId="0" applyFont="1" applyFill="1" applyBorder="1" applyAlignment="1">
      <alignment horizontal="center" vertical="center" wrapText="1"/>
    </xf>
    <xf numFmtId="0" fontId="21" fillId="21" borderId="48" xfId="0" applyFont="1" applyFill="1" applyBorder="1" applyAlignment="1">
      <alignment horizontal="center" vertical="center" wrapText="1"/>
    </xf>
    <xf numFmtId="176" fontId="58" fillId="16" borderId="12" xfId="36577" applyNumberFormat="1" applyFont="1" applyFill="1" applyBorder="1" applyAlignment="1">
      <alignment horizontal="center" vertical="center"/>
    </xf>
    <xf numFmtId="178" fontId="58" fillId="23" borderId="13" xfId="0" applyNumberFormat="1" applyFont="1" applyFill="1" applyBorder="1" applyAlignment="1">
      <alignment horizontal="center" vertical="center" wrapText="1"/>
    </xf>
    <xf numFmtId="176" fontId="54" fillId="133" borderId="13" xfId="0" applyNumberFormat="1" applyFont="1" applyFill="1" applyBorder="1" applyAlignment="1">
      <alignment horizontal="center" vertical="center" wrapText="1"/>
    </xf>
    <xf numFmtId="176" fontId="52" fillId="23" borderId="130" xfId="0" applyNumberFormat="1" applyFont="1" applyFill="1" applyBorder="1" applyAlignment="1">
      <alignment horizontal="center" vertical="center" wrapText="1"/>
    </xf>
    <xf numFmtId="14" fontId="54" fillId="23" borderId="130" xfId="0" applyNumberFormat="1" applyFont="1" applyFill="1" applyBorder="1" applyAlignment="1">
      <alignment horizontal="center" vertical="center" wrapText="1"/>
    </xf>
    <xf numFmtId="0" fontId="449" fillId="0" borderId="0" xfId="43329" applyFont="1" applyAlignment="1">
      <alignment horizontal="center" vertical="center"/>
    </xf>
    <xf numFmtId="0" fontId="386" fillId="0" borderId="110" xfId="0" applyFont="1" applyFill="1" applyBorder="1" applyAlignment="1">
      <alignment horizontal="left" vertical="center" wrapText="1"/>
    </xf>
    <xf numFmtId="14" fontId="372" fillId="16" borderId="152" xfId="43372" applyNumberFormat="1" applyFont="1" applyFill="1" applyBorder="1" applyAlignment="1">
      <alignment horizontal="center" vertical="center"/>
    </xf>
    <xf numFmtId="0" fontId="372" fillId="0" borderId="152" xfId="43372" applyNumberFormat="1" applyFont="1" applyBorder="1" applyAlignment="1">
      <alignment horizontal="center" vertical="center"/>
    </xf>
    <xf numFmtId="14" fontId="372" fillId="0" borderId="152" xfId="43372" applyNumberFormat="1" applyFont="1" applyBorder="1" applyAlignment="1">
      <alignment horizontal="center" vertical="center"/>
    </xf>
    <xf numFmtId="0" fontId="379" fillId="0" borderId="152" xfId="0" applyFont="1" applyBorder="1" applyAlignment="1">
      <alignment vertical="center"/>
    </xf>
    <xf numFmtId="182" fontId="40" fillId="16" borderId="152" xfId="39594" applyFont="1" applyFill="1" applyBorder="1" applyAlignment="1">
      <alignment vertical="center"/>
    </xf>
    <xf numFmtId="14" fontId="385" fillId="14" borderId="84" xfId="43372" applyNumberFormat="1" applyFont="1" applyFill="1" applyBorder="1" applyAlignment="1">
      <alignment horizontal="left" vertical="center"/>
    </xf>
    <xf numFmtId="182" fontId="385" fillId="0" borderId="0" xfId="43372" applyFont="1" applyAlignment="1">
      <alignment vertical="center"/>
    </xf>
    <xf numFmtId="182" fontId="414" fillId="129" borderId="152" xfId="39594" applyFont="1" applyFill="1" applyBorder="1" applyAlignment="1">
      <alignment horizontal="center" vertical="center" wrapText="1"/>
    </xf>
    <xf numFmtId="0" fontId="414" fillId="130" borderId="152" xfId="43375" applyFont="1" applyFill="1" applyBorder="1" applyAlignment="1">
      <alignment horizontal="center" vertical="center" wrapText="1"/>
    </xf>
    <xf numFmtId="0" fontId="414" fillId="129" borderId="152" xfId="43375" applyFont="1" applyFill="1" applyBorder="1" applyAlignment="1">
      <alignment horizontal="center" vertical="center" wrapText="1"/>
    </xf>
    <xf numFmtId="182" fontId="394" fillId="16" borderId="152" xfId="39594" applyFont="1" applyFill="1" applyBorder="1" applyAlignment="1">
      <alignment horizontal="center" vertical="center" wrapText="1"/>
    </xf>
    <xf numFmtId="14" fontId="394" fillId="16" borderId="152" xfId="39594" applyNumberFormat="1" applyFont="1" applyFill="1" applyBorder="1" applyAlignment="1">
      <alignment horizontal="center" vertical="center" wrapText="1"/>
    </xf>
    <xf numFmtId="14" fontId="385" fillId="0" borderId="152" xfId="39594" applyNumberFormat="1" applyFont="1" applyBorder="1" applyAlignment="1">
      <alignment horizontal="left" vertical="center"/>
    </xf>
    <xf numFmtId="182" fontId="391" fillId="118" borderId="152" xfId="43372" applyFont="1" applyFill="1" applyBorder="1" applyAlignment="1">
      <alignment horizontal="right" vertical="center"/>
    </xf>
    <xf numFmtId="14" fontId="385" fillId="0" borderId="152" xfId="43372" applyNumberFormat="1" applyFont="1" applyBorder="1" applyAlignment="1">
      <alignment horizontal="left" vertical="center"/>
    </xf>
    <xf numFmtId="0" fontId="390" fillId="119" borderId="152" xfId="43361" applyFont="1" applyFill="1" applyBorder="1" applyAlignment="1">
      <alignment vertical="center" wrapText="1"/>
    </xf>
    <xf numFmtId="0" fontId="385" fillId="148" borderId="152" xfId="0" applyFont="1" applyFill="1" applyBorder="1" applyAlignment="1">
      <alignment horizontal="center" vertical="center"/>
    </xf>
    <xf numFmtId="182" fontId="372" fillId="0" borderId="152" xfId="43372" applyFont="1" applyFill="1" applyBorder="1" applyAlignment="1">
      <alignment vertical="center"/>
    </xf>
    <xf numFmtId="0" fontId="385" fillId="0" borderId="152" xfId="0" applyFont="1" applyBorder="1" applyAlignment="1">
      <alignment horizontal="center" vertical="center"/>
    </xf>
    <xf numFmtId="182" fontId="372" fillId="23" borderId="104" xfId="39594" applyFont="1" applyFill="1" applyBorder="1" applyAlignment="1">
      <alignment vertical="center" wrapText="1"/>
    </xf>
    <xf numFmtId="14" fontId="372" fillId="23" borderId="104" xfId="39594" applyNumberFormat="1" applyFont="1" applyFill="1" applyBorder="1" applyAlignment="1">
      <alignment horizontal="center" vertical="center"/>
    </xf>
    <xf numFmtId="0" fontId="372" fillId="23" borderId="84" xfId="39594" applyNumberFormat="1" applyFont="1" applyFill="1" applyBorder="1" applyAlignment="1">
      <alignment horizontal="center" vertical="center"/>
    </xf>
    <xf numFmtId="14" fontId="372" fillId="23" borderId="84" xfId="39594" applyNumberFormat="1" applyFont="1" applyFill="1" applyBorder="1" applyAlignment="1">
      <alignment horizontal="center" vertical="center"/>
    </xf>
    <xf numFmtId="14" fontId="372" fillId="23" borderId="85" xfId="39594" applyNumberFormat="1" applyFont="1" applyFill="1" applyBorder="1" applyAlignment="1">
      <alignment horizontal="center" vertical="center"/>
    </xf>
    <xf numFmtId="14" fontId="372" fillId="23" borderId="108" xfId="39594" applyNumberFormat="1" applyFont="1" applyFill="1" applyBorder="1" applyAlignment="1">
      <alignment horizontal="center" vertical="center"/>
    </xf>
    <xf numFmtId="182" fontId="383" fillId="0" borderId="0" xfId="43372" applyFont="1" applyFill="1" applyAlignment="1">
      <alignment vertical="center"/>
    </xf>
    <xf numFmtId="182" fontId="379" fillId="0" borderId="0" xfId="39594" applyFont="1" applyAlignment="1">
      <alignment vertical="center"/>
    </xf>
    <xf numFmtId="182" fontId="427" fillId="0" borderId="0" xfId="39594" applyFont="1" applyBorder="1" applyAlignment="1">
      <alignment horizontal="left" vertical="center" wrapText="1"/>
    </xf>
    <xf numFmtId="182" fontId="427" fillId="0" borderId="0" xfId="39594" applyFont="1" applyAlignment="1">
      <alignment horizontal="left" vertical="center" wrapText="1"/>
    </xf>
    <xf numFmtId="0" fontId="372" fillId="0" borderId="104" xfId="43372" applyNumberFormat="1" applyFont="1" applyFill="1" applyBorder="1" applyAlignment="1">
      <alignment horizontal="center" vertical="center"/>
    </xf>
    <xf numFmtId="182" fontId="40" fillId="16" borderId="154" xfId="39594" applyFont="1" applyFill="1" applyBorder="1" applyAlignment="1">
      <alignment vertical="center"/>
    </xf>
    <xf numFmtId="14" fontId="372" fillId="16" borderId="154" xfId="43372" applyNumberFormat="1" applyFont="1" applyFill="1" applyBorder="1" applyAlignment="1">
      <alignment horizontal="center" vertical="center"/>
    </xf>
    <xf numFmtId="0" fontId="372" fillId="0" borderId="154" xfId="43372" applyNumberFormat="1" applyFont="1" applyBorder="1" applyAlignment="1">
      <alignment horizontal="center" vertical="center"/>
    </xf>
    <xf numFmtId="14" fontId="372" fillId="0" borderId="154" xfId="43372" applyNumberFormat="1" applyFont="1" applyBorder="1" applyAlignment="1">
      <alignment horizontal="center" vertical="center"/>
    </xf>
    <xf numFmtId="0" fontId="379" fillId="16" borderId="154" xfId="39594" applyNumberFormat="1" applyFont="1" applyFill="1" applyBorder="1" applyAlignment="1">
      <alignment horizontal="center" vertical="center"/>
    </xf>
    <xf numFmtId="182" fontId="40" fillId="23" borderId="154" xfId="39594" applyFont="1" applyFill="1" applyBorder="1" applyAlignment="1">
      <alignment horizontal="center" vertical="center"/>
    </xf>
    <xf numFmtId="14" fontId="372" fillId="0" borderId="154" xfId="43372" applyNumberFormat="1" applyFont="1" applyFill="1" applyBorder="1" applyAlignment="1">
      <alignment horizontal="left" vertical="center"/>
    </xf>
    <xf numFmtId="14" fontId="40" fillId="16" borderId="154" xfId="43372" applyNumberFormat="1" applyFont="1" applyFill="1" applyBorder="1" applyAlignment="1">
      <alignment horizontal="center" vertical="center"/>
    </xf>
    <xf numFmtId="182" fontId="372" fillId="0" borderId="154" xfId="43372" applyFont="1" applyFill="1" applyBorder="1" applyAlignment="1">
      <alignment vertical="center"/>
    </xf>
    <xf numFmtId="14" fontId="372" fillId="0" borderId="84" xfId="43372" applyNumberFormat="1" applyFont="1" applyBorder="1" applyAlignment="1">
      <alignment horizontal="left" vertical="center"/>
    </xf>
    <xf numFmtId="14" fontId="372" fillId="15" borderId="84" xfId="43372" applyNumberFormat="1" applyFont="1" applyFill="1" applyBorder="1" applyAlignment="1">
      <alignment horizontal="left" vertical="center"/>
    </xf>
    <xf numFmtId="0" fontId="12" fillId="0" borderId="80" xfId="0" applyNumberFormat="1" applyFont="1" applyBorder="1">
      <alignment vertical="center"/>
    </xf>
    <xf numFmtId="182" fontId="390" fillId="119" borderId="107" xfId="43372" applyFont="1" applyFill="1" applyBorder="1" applyAlignment="1">
      <alignment horizontal="left" vertical="center" wrapText="1"/>
    </xf>
    <xf numFmtId="182" fontId="383" fillId="132" borderId="105" xfId="43372" applyFont="1" applyFill="1" applyBorder="1" applyAlignment="1">
      <alignment vertical="top"/>
    </xf>
    <xf numFmtId="182" fontId="383" fillId="132" borderId="103" xfId="43372" applyFont="1" applyFill="1" applyBorder="1" applyAlignment="1">
      <alignment vertical="top"/>
    </xf>
    <xf numFmtId="182" fontId="383" fillId="0" borderId="152" xfId="43372" applyFont="1" applyBorder="1" applyAlignment="1">
      <alignment vertical="center"/>
    </xf>
    <xf numFmtId="14" fontId="372" fillId="0" borderId="103" xfId="43372" applyNumberFormat="1" applyFont="1" applyFill="1" applyBorder="1" applyAlignment="1">
      <alignment horizontal="center" vertical="top"/>
    </xf>
    <xf numFmtId="182" fontId="385" fillId="0" borderId="152" xfId="43372" applyFont="1" applyBorder="1" applyAlignment="1">
      <alignment horizontal="left" vertical="center"/>
    </xf>
    <xf numFmtId="14" fontId="372" fillId="0" borderId="108" xfId="43372" applyNumberFormat="1" applyFont="1" applyFill="1" applyBorder="1" applyAlignment="1">
      <alignment horizontal="center" vertical="top"/>
    </xf>
    <xf numFmtId="182" fontId="40" fillId="16" borderId="155" xfId="39594" applyFont="1" applyFill="1" applyBorder="1" applyAlignment="1">
      <alignment vertical="center"/>
    </xf>
    <xf numFmtId="182" fontId="385" fillId="132" borderId="103" xfId="43372" applyFont="1" applyFill="1" applyBorder="1" applyAlignment="1">
      <alignment horizontal="center" vertical="top"/>
    </xf>
    <xf numFmtId="182" fontId="385" fillId="132" borderId="108" xfId="43372" applyFont="1" applyFill="1" applyBorder="1" applyAlignment="1">
      <alignment horizontal="center" vertical="top"/>
    </xf>
    <xf numFmtId="0" fontId="40" fillId="16" borderId="134" xfId="43374" applyFont="1" applyFill="1" applyBorder="1" applyAlignment="1">
      <alignment horizontal="left" vertical="top" wrapText="1"/>
    </xf>
    <xf numFmtId="182" fontId="372" fillId="23" borderId="103" xfId="39594" applyFont="1" applyFill="1" applyBorder="1" applyAlignment="1">
      <alignment horizontal="left" vertical="top" wrapText="1"/>
    </xf>
    <xf numFmtId="182" fontId="372" fillId="23" borderId="85" xfId="39594" applyFont="1" applyFill="1" applyBorder="1" applyAlignment="1">
      <alignment vertical="center"/>
    </xf>
    <xf numFmtId="182" fontId="372" fillId="0" borderId="103" xfId="39594" applyFont="1" applyFill="1" applyBorder="1" applyAlignment="1">
      <alignment horizontal="left" vertical="top" wrapText="1"/>
    </xf>
    <xf numFmtId="182" fontId="372" fillId="0" borderId="87" xfId="39594" applyFont="1" applyBorder="1" applyAlignment="1">
      <alignment vertical="center"/>
    </xf>
    <xf numFmtId="14" fontId="40" fillId="16" borderId="105" xfId="43372" applyNumberFormat="1" applyFont="1" applyFill="1" applyBorder="1" applyAlignment="1">
      <alignment horizontal="left" vertical="top"/>
    </xf>
    <xf numFmtId="182" fontId="372" fillId="0" borderId="87" xfId="43372" applyFont="1" applyBorder="1" applyAlignment="1">
      <alignment vertical="center"/>
    </xf>
    <xf numFmtId="14" fontId="40" fillId="16" borderId="0" xfId="43372" applyNumberFormat="1" applyFont="1" applyFill="1" applyBorder="1" applyAlignment="1">
      <alignment horizontal="left" vertical="top"/>
    </xf>
    <xf numFmtId="182" fontId="40" fillId="120" borderId="105" xfId="39594" applyFont="1" applyFill="1" applyBorder="1" applyAlignment="1">
      <alignment horizontal="left" vertical="top" wrapText="1"/>
    </xf>
    <xf numFmtId="182" fontId="40" fillId="149" borderId="105" xfId="39594" applyFont="1" applyFill="1" applyBorder="1" applyAlignment="1">
      <alignment horizontal="left" vertical="top" wrapText="1"/>
    </xf>
    <xf numFmtId="182" fontId="372" fillId="23" borderId="106" xfId="39594" applyFont="1" applyFill="1" applyBorder="1" applyAlignment="1">
      <alignment vertical="center"/>
    </xf>
    <xf numFmtId="182" fontId="372" fillId="16" borderId="106" xfId="39594" applyFont="1" applyFill="1" applyBorder="1" applyAlignment="1">
      <alignment vertical="center"/>
    </xf>
    <xf numFmtId="182" fontId="372" fillId="16" borderId="105" xfId="39594" applyFont="1" applyFill="1" applyBorder="1" applyAlignment="1">
      <alignment horizontal="center" vertical="top"/>
    </xf>
    <xf numFmtId="182" fontId="372" fillId="16" borderId="87" xfId="39594" applyFont="1" applyFill="1" applyBorder="1" applyAlignment="1">
      <alignment vertical="center"/>
    </xf>
    <xf numFmtId="14" fontId="40" fillId="0" borderId="0" xfId="43372" applyNumberFormat="1" applyFont="1" applyFill="1" applyBorder="1" applyAlignment="1">
      <alignment horizontal="left" vertical="top" wrapText="1"/>
    </xf>
    <xf numFmtId="182" fontId="372" fillId="16" borderId="108" xfId="43372" applyFont="1" applyFill="1" applyBorder="1" applyAlignment="1">
      <alignment horizontal="left" vertical="top" wrapText="1"/>
    </xf>
    <xf numFmtId="182" fontId="372" fillId="0" borderId="106" xfId="43372" applyFont="1" applyBorder="1" applyAlignment="1">
      <alignment vertical="center"/>
    </xf>
    <xf numFmtId="0" fontId="372" fillId="16" borderId="105" xfId="43361" applyFont="1" applyFill="1" applyBorder="1" applyAlignment="1">
      <alignment horizontal="left" vertical="top" wrapText="1"/>
    </xf>
    <xf numFmtId="14" fontId="40" fillId="16" borderId="108" xfId="43372" applyNumberFormat="1" applyFont="1" applyFill="1" applyBorder="1" applyAlignment="1">
      <alignment horizontal="left" vertical="top"/>
    </xf>
    <xf numFmtId="182" fontId="372" fillId="0" borderId="155" xfId="43372" applyFont="1" applyBorder="1" applyAlignment="1">
      <alignment vertical="center"/>
    </xf>
    <xf numFmtId="182" fontId="383" fillId="0" borderId="0" xfId="43372" applyFont="1" applyAlignment="1">
      <alignment vertical="top"/>
    </xf>
    <xf numFmtId="243" fontId="40" fillId="0" borderId="152" xfId="43300" applyNumberFormat="1" applyFont="1" applyFill="1" applyBorder="1" applyAlignment="1">
      <alignment horizontal="left" vertical="center" wrapText="1"/>
    </xf>
    <xf numFmtId="0" fontId="420" fillId="0" borderId="152" xfId="43298" applyFont="1" applyBorder="1" applyAlignment="1">
      <alignment horizontal="center" vertical="center"/>
    </xf>
    <xf numFmtId="14" fontId="420" fillId="0" borderId="152" xfId="0" applyNumberFormat="1" applyFont="1" applyFill="1" applyBorder="1" applyAlignment="1">
      <alignment horizontal="center" vertical="center"/>
    </xf>
    <xf numFmtId="14" fontId="26" fillId="7" borderId="152" xfId="0" applyNumberFormat="1" applyFont="1" applyFill="1" applyBorder="1" applyAlignment="1">
      <alignment horizontal="center" vertical="center"/>
    </xf>
    <xf numFmtId="247" fontId="26" fillId="0" borderId="152" xfId="0" applyNumberFormat="1" applyFont="1" applyBorder="1" applyAlignment="1">
      <alignment vertical="center"/>
    </xf>
    <xf numFmtId="0" fontId="420" fillId="0" borderId="156" xfId="43298" applyFont="1" applyBorder="1" applyAlignment="1">
      <alignment horizontal="center"/>
    </xf>
    <xf numFmtId="14" fontId="40" fillId="16" borderId="83" xfId="43372" applyNumberFormat="1" applyFont="1" applyFill="1" applyBorder="1" applyAlignment="1">
      <alignment horizontal="center" vertical="center" wrapText="1"/>
    </xf>
    <xf numFmtId="14" fontId="40" fillId="16" borderId="152" xfId="43372" applyNumberFormat="1" applyFont="1" applyFill="1" applyBorder="1" applyAlignment="1">
      <alignment horizontal="center" vertical="center" wrapText="1"/>
    </xf>
    <xf numFmtId="0" fontId="40" fillId="0" borderId="152" xfId="43300" applyFont="1" applyFill="1" applyBorder="1" applyAlignment="1">
      <alignment horizontal="center" vertical="center" wrapText="1"/>
    </xf>
    <xf numFmtId="0" fontId="40" fillId="0" borderId="102" xfId="43300" applyFont="1" applyFill="1" applyBorder="1" applyAlignment="1">
      <alignment horizontal="left" vertical="center" wrapText="1"/>
    </xf>
    <xf numFmtId="182" fontId="390" fillId="119" borderId="84" xfId="43372" applyFont="1" applyFill="1" applyBorder="1" applyAlignment="1">
      <alignment horizontal="left" vertical="top"/>
    </xf>
    <xf numFmtId="182" fontId="372" fillId="0" borderId="153" xfId="43372" applyFont="1" applyBorder="1" applyAlignment="1">
      <alignment vertical="top" wrapText="1"/>
    </xf>
    <xf numFmtId="182" fontId="385" fillId="132" borderId="133" xfId="43372" applyFont="1" applyFill="1" applyBorder="1" applyAlignment="1">
      <alignment vertical="top"/>
    </xf>
    <xf numFmtId="182" fontId="372" fillId="23" borderId="113" xfId="39594" applyFont="1" applyFill="1" applyBorder="1" applyAlignment="1">
      <alignment vertical="top" wrapText="1"/>
    </xf>
    <xf numFmtId="182" fontId="372" fillId="0" borderId="83" xfId="39594" applyFont="1" applyBorder="1" applyAlignment="1">
      <alignment vertical="top" wrapText="1"/>
    </xf>
    <xf numFmtId="182" fontId="40" fillId="23" borderId="104" xfId="39594" applyFont="1" applyFill="1" applyBorder="1" applyAlignment="1">
      <alignment vertical="top" wrapText="1"/>
    </xf>
    <xf numFmtId="182" fontId="372" fillId="16" borderId="109" xfId="39594" applyFont="1" applyFill="1" applyBorder="1" applyAlignment="1">
      <alignment vertical="top" wrapText="1"/>
    </xf>
    <xf numFmtId="182" fontId="372" fillId="0" borderId="107" xfId="43372" applyFont="1" applyBorder="1" applyAlignment="1">
      <alignment horizontal="left" vertical="top"/>
    </xf>
    <xf numFmtId="182" fontId="372" fillId="0" borderId="154" xfId="43372" applyFont="1" applyBorder="1" applyAlignment="1">
      <alignment vertical="top" wrapText="1"/>
    </xf>
    <xf numFmtId="176" fontId="468" fillId="133" borderId="130" xfId="0" applyNumberFormat="1" applyFont="1" applyFill="1" applyBorder="1" applyAlignment="1">
      <alignment horizontal="center" vertical="center" wrapText="1"/>
    </xf>
    <xf numFmtId="0" fontId="42" fillId="0" borderId="0" xfId="43329" applyFont="1" applyFill="1" applyAlignment="1">
      <alignment horizontal="center" vertical="center"/>
    </xf>
    <xf numFmtId="245" fontId="42" fillId="0" borderId="0" xfId="43329" applyNumberFormat="1" applyFont="1" applyFill="1" applyAlignment="1">
      <alignment horizontal="center" vertical="center"/>
    </xf>
    <xf numFmtId="0" fontId="42" fillId="0" borderId="0" xfId="43329" applyFont="1" applyFill="1" applyAlignment="1">
      <alignment vertical="center"/>
    </xf>
    <xf numFmtId="0" fontId="40" fillId="16" borderId="160" xfId="43374" applyFont="1" applyFill="1" applyBorder="1" applyAlignment="1">
      <alignment horizontal="left" vertical="top" wrapText="1"/>
    </xf>
    <xf numFmtId="14" fontId="385" fillId="132" borderId="162" xfId="43372" applyNumberFormat="1" applyFont="1" applyFill="1" applyBorder="1" applyAlignment="1">
      <alignment horizontal="center" vertical="center"/>
    </xf>
    <xf numFmtId="182" fontId="372" fillId="0" borderId="163" xfId="43372" applyFont="1" applyBorder="1" applyAlignment="1">
      <alignment horizontal="center" vertical="center"/>
    </xf>
    <xf numFmtId="182" fontId="372" fillId="0" borderId="164" xfId="43372" applyFont="1" applyBorder="1" applyAlignment="1">
      <alignment horizontal="left" vertical="center"/>
    </xf>
    <xf numFmtId="0" fontId="40" fillId="16" borderId="161" xfId="43374" applyFont="1" applyFill="1" applyBorder="1" applyAlignment="1">
      <alignment horizontal="left" vertical="top" wrapText="1"/>
    </xf>
    <xf numFmtId="182" fontId="372" fillId="0" borderId="164" xfId="43372" applyFont="1" applyBorder="1" applyAlignment="1">
      <alignment horizontal="center" vertical="center"/>
    </xf>
    <xf numFmtId="14" fontId="372" fillId="0" borderId="162" xfId="43372" applyNumberFormat="1" applyFont="1" applyBorder="1" applyAlignment="1">
      <alignment horizontal="center" vertical="center"/>
    </xf>
    <xf numFmtId="182" fontId="372" fillId="0" borderId="163" xfId="43372" applyFont="1" applyBorder="1" applyAlignment="1">
      <alignment vertical="center"/>
    </xf>
    <xf numFmtId="14" fontId="397" fillId="151" borderId="163" xfId="43372" applyNumberFormat="1" applyFont="1" applyFill="1" applyBorder="1" applyAlignment="1">
      <alignment horizontal="center" vertical="center"/>
    </xf>
    <xf numFmtId="0" fontId="379" fillId="16" borderId="162" xfId="39594" applyNumberFormat="1" applyFont="1" applyFill="1" applyBorder="1" applyAlignment="1">
      <alignment horizontal="center" vertical="center"/>
    </xf>
    <xf numFmtId="182" fontId="372" fillId="16" borderId="163" xfId="39594" applyFont="1" applyFill="1" applyBorder="1" applyAlignment="1">
      <alignment vertical="center"/>
    </xf>
    <xf numFmtId="182" fontId="382" fillId="16" borderId="162" xfId="39594" applyFont="1" applyFill="1" applyBorder="1" applyAlignment="1">
      <alignment horizontal="left" vertical="center"/>
    </xf>
    <xf numFmtId="14" fontId="372" fillId="23" borderId="163" xfId="43372" applyNumberFormat="1" applyFont="1" applyFill="1" applyBorder="1" applyAlignment="1">
      <alignment horizontal="center" vertical="center"/>
    </xf>
    <xf numFmtId="14" fontId="40" fillId="23" borderId="161" xfId="43372" applyNumberFormat="1" applyFont="1" applyFill="1" applyBorder="1" applyAlignment="1">
      <alignment horizontal="left" vertical="top" wrapText="1"/>
    </xf>
    <xf numFmtId="182" fontId="372" fillId="23" borderId="163" xfId="43372" applyFont="1" applyFill="1" applyBorder="1" applyAlignment="1">
      <alignment vertical="center"/>
    </xf>
    <xf numFmtId="182" fontId="372" fillId="0" borderId="163" xfId="43372" applyFont="1" applyFill="1" applyBorder="1" applyAlignment="1">
      <alignment vertical="center"/>
    </xf>
    <xf numFmtId="182" fontId="372" fillId="16" borderId="163" xfId="43372" applyFont="1" applyFill="1" applyBorder="1" applyAlignment="1">
      <alignment vertical="center"/>
    </xf>
    <xf numFmtId="14" fontId="40" fillId="16" borderId="161" xfId="43372" applyNumberFormat="1" applyFont="1" applyFill="1" applyBorder="1" applyAlignment="1">
      <alignment horizontal="left" vertical="top"/>
    </xf>
    <xf numFmtId="182" fontId="372" fillId="0" borderId="162" xfId="43372" applyFont="1" applyBorder="1" applyAlignment="1">
      <alignment horizontal="left" vertical="center" wrapText="1"/>
    </xf>
    <xf numFmtId="14" fontId="372" fillId="0" borderId="107" xfId="43372" applyNumberFormat="1" applyFont="1" applyBorder="1" applyAlignment="1">
      <alignment horizontal="center" vertical="center"/>
    </xf>
    <xf numFmtId="0" fontId="372" fillId="0" borderId="107" xfId="43372" applyNumberFormat="1" applyFont="1" applyFill="1" applyBorder="1" applyAlignment="1">
      <alignment horizontal="center" vertical="center"/>
    </xf>
    <xf numFmtId="14" fontId="40" fillId="16" borderId="22" xfId="43372" applyNumberFormat="1" applyFont="1" applyFill="1" applyBorder="1" applyAlignment="1">
      <alignment horizontal="center" vertical="center"/>
    </xf>
    <xf numFmtId="0" fontId="40" fillId="16" borderId="162" xfId="43303" applyFont="1" applyFill="1" applyBorder="1" applyAlignment="1">
      <alignment vertical="center" wrapText="1"/>
    </xf>
    <xf numFmtId="182" fontId="372" fillId="16" borderId="0" xfId="43372" applyFont="1" applyFill="1" applyBorder="1" applyAlignment="1">
      <alignment horizontal="left" vertical="top" wrapText="1"/>
    </xf>
    <xf numFmtId="182" fontId="372" fillId="0" borderId="165" xfId="43372" applyFont="1" applyBorder="1" applyAlignment="1">
      <alignment vertical="center"/>
    </xf>
    <xf numFmtId="182" fontId="385" fillId="0" borderId="162" xfId="43372" applyFont="1" applyBorder="1" applyAlignment="1">
      <alignment horizontal="left" vertical="center"/>
    </xf>
    <xf numFmtId="0" fontId="40" fillId="16" borderId="154" xfId="43303" applyFont="1" applyFill="1" applyBorder="1" applyAlignment="1">
      <alignment vertical="center" wrapText="1"/>
    </xf>
    <xf numFmtId="182" fontId="385" fillId="0" borderId="154" xfId="43372" applyFont="1" applyBorder="1" applyAlignment="1">
      <alignment horizontal="left" vertical="center"/>
    </xf>
    <xf numFmtId="14" fontId="40" fillId="16" borderId="162" xfId="43372" applyNumberFormat="1" applyFont="1" applyFill="1" applyBorder="1" applyAlignment="1">
      <alignment horizontal="center" vertical="center"/>
    </xf>
    <xf numFmtId="182" fontId="372" fillId="16" borderId="161" xfId="43372" applyFont="1" applyFill="1" applyBorder="1" applyAlignment="1">
      <alignment horizontal="left" vertical="top" wrapText="1"/>
    </xf>
    <xf numFmtId="182" fontId="372" fillId="16" borderId="103" xfId="43372" applyFont="1" applyFill="1" applyBorder="1" applyAlignment="1">
      <alignment horizontal="left" vertical="top" wrapText="1"/>
    </xf>
    <xf numFmtId="182" fontId="372" fillId="23" borderId="162" xfId="43372" applyFont="1" applyFill="1" applyBorder="1" applyAlignment="1">
      <alignment horizontal="left" vertical="center" wrapText="1"/>
    </xf>
    <xf numFmtId="14" fontId="397" fillId="23" borderId="163" xfId="43372" applyNumberFormat="1" applyFont="1" applyFill="1" applyBorder="1" applyAlignment="1">
      <alignment horizontal="center" vertical="center"/>
    </xf>
    <xf numFmtId="182" fontId="40" fillId="23" borderId="163" xfId="39594" applyFont="1" applyFill="1" applyBorder="1" applyAlignment="1">
      <alignment horizontal="left" vertical="center"/>
    </xf>
    <xf numFmtId="0" fontId="389" fillId="136" borderId="163" xfId="43361" applyFont="1" applyFill="1" applyBorder="1" applyAlignment="1">
      <alignment vertical="center"/>
    </xf>
    <xf numFmtId="182" fontId="40" fillId="16" borderId="163" xfId="39594" applyFont="1" applyFill="1" applyBorder="1" applyAlignment="1">
      <alignment vertical="center"/>
    </xf>
    <xf numFmtId="182" fontId="436" fillId="0" borderId="161" xfId="39594" applyFont="1" applyBorder="1" applyAlignment="1">
      <alignment horizontal="left" vertical="top" wrapText="1"/>
    </xf>
    <xf numFmtId="182" fontId="379" fillId="0" borderId="163" xfId="39594" applyFont="1" applyBorder="1" applyAlignment="1">
      <alignment horizontal="left" vertical="center"/>
    </xf>
    <xf numFmtId="182" fontId="437" fillId="0" borderId="161" xfId="39594" applyFont="1" applyBorder="1" applyAlignment="1">
      <alignment horizontal="left" vertical="top"/>
    </xf>
    <xf numFmtId="182" fontId="379" fillId="0" borderId="161" xfId="39594" applyFont="1" applyBorder="1" applyAlignment="1">
      <alignment horizontal="left" vertical="top" wrapText="1"/>
    </xf>
    <xf numFmtId="182" fontId="439" fillId="0" borderId="161" xfId="39594" applyFont="1" applyBorder="1" applyAlignment="1">
      <alignment horizontal="left" vertical="top"/>
    </xf>
    <xf numFmtId="182" fontId="379" fillId="21" borderId="163" xfId="39594" applyFont="1" applyFill="1" applyBorder="1" applyAlignment="1">
      <alignment horizontal="left" vertical="center"/>
    </xf>
    <xf numFmtId="182" fontId="379" fillId="21" borderId="161" xfId="39594" applyFont="1" applyFill="1" applyBorder="1" applyAlignment="1">
      <alignment horizontal="left" vertical="top" wrapText="1"/>
    </xf>
    <xf numFmtId="176" fontId="54" fillId="15" borderId="130" xfId="0" applyNumberFormat="1" applyFont="1" applyFill="1" applyBorder="1" applyAlignment="1">
      <alignment horizontal="center" vertical="center" wrapText="1"/>
    </xf>
    <xf numFmtId="14" fontId="372" fillId="0" borderId="161" xfId="43372" applyNumberFormat="1" applyFont="1" applyFill="1" applyBorder="1" applyAlignment="1">
      <alignment horizontal="center" vertical="top"/>
    </xf>
    <xf numFmtId="14" fontId="372" fillId="16" borderId="162" xfId="43372" applyNumberFormat="1" applyFont="1" applyFill="1" applyBorder="1" applyAlignment="1">
      <alignment horizontal="center" vertical="center"/>
    </xf>
    <xf numFmtId="0" fontId="372" fillId="0" borderId="162" xfId="43372" applyNumberFormat="1" applyFont="1" applyBorder="1" applyAlignment="1">
      <alignment horizontal="center" vertical="center"/>
    </xf>
    <xf numFmtId="182" fontId="372" fillId="0" borderId="163" xfId="43372" applyFont="1" applyBorder="1" applyAlignment="1">
      <alignment horizontal="left" vertical="center" wrapText="1"/>
    </xf>
    <xf numFmtId="182" fontId="372" fillId="0" borderId="152" xfId="43372" applyFont="1" applyBorder="1" applyAlignment="1">
      <alignment vertical="top" wrapText="1"/>
    </xf>
    <xf numFmtId="0" fontId="382" fillId="16" borderId="152" xfId="43374" applyFont="1" applyFill="1" applyBorder="1" applyAlignment="1">
      <alignment horizontal="left" vertical="center" wrapText="1"/>
    </xf>
    <xf numFmtId="0" fontId="40" fillId="16" borderId="152" xfId="43374" applyFont="1" applyFill="1" applyBorder="1" applyAlignment="1">
      <alignment horizontal="left" vertical="center" wrapText="1"/>
    </xf>
    <xf numFmtId="0" fontId="40" fillId="16" borderId="152" xfId="43374" applyNumberFormat="1" applyFont="1" applyFill="1" applyBorder="1" applyAlignment="1">
      <alignment horizontal="center" vertical="center" wrapText="1"/>
    </xf>
    <xf numFmtId="14" fontId="40" fillId="16" borderId="152" xfId="43372" applyNumberFormat="1" applyFont="1" applyFill="1" applyBorder="1" applyAlignment="1">
      <alignment horizontal="center" vertical="center"/>
    </xf>
    <xf numFmtId="0" fontId="40" fillId="16" borderId="152" xfId="43303" applyFont="1" applyFill="1" applyBorder="1" applyAlignment="1">
      <alignment vertical="center" wrapText="1"/>
    </xf>
    <xf numFmtId="182" fontId="372" fillId="0" borderId="152" xfId="43372" applyFont="1" applyBorder="1" applyAlignment="1">
      <alignment horizontal="left" vertical="top"/>
    </xf>
    <xf numFmtId="14" fontId="372" fillId="0" borderId="152" xfId="43372" applyNumberFormat="1" applyFont="1" applyFill="1" applyBorder="1" applyAlignment="1">
      <alignment horizontal="center" vertical="center"/>
    </xf>
    <xf numFmtId="0" fontId="372" fillId="0" borderId="152" xfId="43372" applyNumberFormat="1" applyFont="1" applyFill="1" applyBorder="1" applyAlignment="1">
      <alignment horizontal="center" vertical="center"/>
    </xf>
    <xf numFmtId="182" fontId="372" fillId="0" borderId="152" xfId="43372" applyFont="1" applyFill="1" applyBorder="1" applyAlignment="1">
      <alignment horizontal="left" vertical="center" wrapText="1"/>
    </xf>
    <xf numFmtId="0" fontId="384" fillId="0" borderId="152" xfId="43372" applyNumberFormat="1" applyFont="1" applyFill="1" applyBorder="1" applyAlignment="1">
      <alignment horizontal="center" vertical="center"/>
    </xf>
    <xf numFmtId="14" fontId="372" fillId="14" borderId="152" xfId="43372" applyNumberFormat="1" applyFont="1" applyFill="1" applyBorder="1" applyAlignment="1">
      <alignment horizontal="center" vertical="center"/>
    </xf>
    <xf numFmtId="14" fontId="372" fillId="23" borderId="152" xfId="39594" applyNumberFormat="1" applyFont="1" applyFill="1" applyBorder="1" applyAlignment="1">
      <alignment horizontal="left" vertical="center"/>
    </xf>
    <xf numFmtId="182" fontId="40" fillId="23" borderId="152" xfId="39594" applyFont="1" applyFill="1" applyBorder="1" applyAlignment="1">
      <alignment vertical="center"/>
    </xf>
    <xf numFmtId="182" fontId="372" fillId="0" borderId="152" xfId="43372" applyFont="1" applyBorder="1" applyAlignment="1">
      <alignment vertical="top"/>
    </xf>
    <xf numFmtId="182" fontId="40" fillId="16" borderId="152" xfId="39594" applyFont="1" applyFill="1" applyBorder="1" applyAlignment="1">
      <alignment horizontal="left" vertical="center"/>
    </xf>
    <xf numFmtId="0" fontId="416" fillId="16" borderId="152" xfId="39594" applyNumberFormat="1" applyFont="1" applyFill="1" applyBorder="1" applyAlignment="1">
      <alignment horizontal="center" vertical="center"/>
    </xf>
    <xf numFmtId="0" fontId="379" fillId="16" borderId="152" xfId="39594" applyNumberFormat="1" applyFont="1" applyFill="1" applyBorder="1" applyAlignment="1">
      <alignment horizontal="center" vertical="center"/>
    </xf>
    <xf numFmtId="14" fontId="372" fillId="16" borderId="152" xfId="39594" applyNumberFormat="1" applyFont="1" applyFill="1" applyBorder="1" applyAlignment="1">
      <alignment horizontal="center" vertical="center"/>
    </xf>
    <xf numFmtId="182" fontId="372" fillId="16" borderId="152" xfId="39594" applyFont="1" applyFill="1" applyBorder="1" applyAlignment="1">
      <alignment vertical="center" wrapText="1"/>
    </xf>
    <xf numFmtId="0" fontId="384" fillId="0" borderId="152" xfId="39594" applyNumberFormat="1" applyFont="1" applyFill="1" applyBorder="1" applyAlignment="1">
      <alignment horizontal="center" vertical="center"/>
    </xf>
    <xf numFmtId="182" fontId="372" fillId="23" borderId="152" xfId="39594" applyFont="1" applyFill="1" applyBorder="1" applyAlignment="1">
      <alignment vertical="center" wrapText="1"/>
    </xf>
    <xf numFmtId="0" fontId="384" fillId="23" borderId="152" xfId="39594" applyNumberFormat="1" applyFont="1" applyFill="1" applyBorder="1" applyAlignment="1">
      <alignment horizontal="center" vertical="center"/>
    </xf>
    <xf numFmtId="14" fontId="372" fillId="23" borderId="152" xfId="43372" applyNumberFormat="1" applyFont="1" applyFill="1" applyBorder="1" applyAlignment="1">
      <alignment horizontal="center" vertical="center"/>
    </xf>
    <xf numFmtId="182" fontId="372" fillId="23" borderId="152" xfId="43372" applyFont="1" applyFill="1" applyBorder="1" applyAlignment="1">
      <alignment horizontal="left" vertical="top"/>
    </xf>
    <xf numFmtId="182" fontId="372" fillId="23" borderId="152" xfId="43372" applyFont="1" applyFill="1" applyBorder="1" applyAlignment="1">
      <alignment horizontal="left" vertical="center" wrapText="1"/>
    </xf>
    <xf numFmtId="182" fontId="40" fillId="23" borderId="152" xfId="43372" applyFont="1" applyFill="1" applyBorder="1" applyAlignment="1">
      <alignment horizontal="center" vertical="center"/>
    </xf>
    <xf numFmtId="182" fontId="372" fillId="16" borderId="152" xfId="43372" applyFont="1" applyFill="1" applyBorder="1" applyAlignment="1">
      <alignment horizontal="left" vertical="center"/>
    </xf>
    <xf numFmtId="182" fontId="372" fillId="16" borderId="152" xfId="43372" applyFont="1" applyFill="1" applyBorder="1" applyAlignment="1">
      <alignment horizontal="left" vertical="top"/>
    </xf>
    <xf numFmtId="182" fontId="40" fillId="0" borderId="152" xfId="39594" applyFont="1" applyFill="1" applyBorder="1" applyAlignment="1">
      <alignment vertical="center"/>
    </xf>
    <xf numFmtId="182" fontId="385" fillId="0" borderId="152" xfId="43372" applyFont="1" applyFill="1" applyBorder="1" applyAlignment="1">
      <alignment horizontal="left" vertical="center"/>
    </xf>
    <xf numFmtId="0" fontId="415" fillId="16" borderId="152" xfId="43303" applyFont="1" applyFill="1" applyBorder="1" applyAlignment="1">
      <alignment vertical="center" wrapText="1"/>
    </xf>
    <xf numFmtId="14" fontId="40" fillId="0" borderId="152" xfId="43372" applyNumberFormat="1" applyFont="1" applyFill="1" applyBorder="1" applyAlignment="1">
      <alignment horizontal="center" vertical="center"/>
    </xf>
    <xf numFmtId="14" fontId="397" fillId="16" borderId="152" xfId="43372" applyNumberFormat="1" applyFont="1" applyFill="1" applyBorder="1" applyAlignment="1">
      <alignment horizontal="center" vertical="center"/>
    </xf>
    <xf numFmtId="182" fontId="372" fillId="16" borderId="152" xfId="43372" applyFont="1" applyFill="1" applyBorder="1" applyAlignment="1">
      <alignment horizontal="left" vertical="top" wrapText="1"/>
    </xf>
    <xf numFmtId="182" fontId="372" fillId="0" borderId="152" xfId="43372" applyFont="1" applyBorder="1" applyAlignment="1">
      <alignment vertical="center"/>
    </xf>
    <xf numFmtId="182" fontId="372" fillId="135" borderId="152" xfId="43372" applyFont="1" applyFill="1" applyBorder="1" applyAlignment="1">
      <alignment horizontal="left" vertical="top" wrapText="1"/>
    </xf>
    <xf numFmtId="182" fontId="40" fillId="0" borderId="152" xfId="43372" applyFont="1" applyBorder="1" applyAlignment="1">
      <alignment horizontal="left" vertical="center"/>
    </xf>
    <xf numFmtId="14" fontId="40" fillId="16" borderId="152" xfId="43372" applyNumberFormat="1" applyFont="1" applyFill="1" applyBorder="1" applyAlignment="1">
      <alignment horizontal="left" vertical="center"/>
    </xf>
    <xf numFmtId="182" fontId="40" fillId="0" borderId="152" xfId="43372" applyFont="1" applyBorder="1" applyAlignment="1">
      <alignment vertical="top"/>
    </xf>
    <xf numFmtId="182" fontId="382" fillId="23" borderId="152" xfId="39594" applyFont="1" applyFill="1" applyBorder="1" applyAlignment="1">
      <alignment horizontal="left" vertical="center" wrapText="1"/>
    </xf>
    <xf numFmtId="182" fontId="379" fillId="23" borderId="152" xfId="39594" applyFont="1" applyFill="1" applyBorder="1" applyAlignment="1">
      <alignment horizontal="left" vertical="top" wrapText="1"/>
    </xf>
    <xf numFmtId="14" fontId="385" fillId="23" borderId="152" xfId="43373" applyNumberFormat="1" applyFont="1" applyFill="1" applyBorder="1" applyAlignment="1">
      <alignment horizontal="center" vertical="center"/>
    </xf>
    <xf numFmtId="0" fontId="385" fillId="23" borderId="152" xfId="43373" applyFont="1" applyFill="1" applyBorder="1" applyAlignment="1">
      <alignment horizontal="center" vertical="center"/>
    </xf>
    <xf numFmtId="14" fontId="40" fillId="23" borderId="152" xfId="43372" applyNumberFormat="1" applyFont="1" applyFill="1" applyBorder="1" applyAlignment="1">
      <alignment horizontal="center" vertical="center"/>
    </xf>
    <xf numFmtId="14" fontId="397" fillId="23" borderId="152" xfId="43372" applyNumberFormat="1" applyFont="1" applyFill="1" applyBorder="1" applyAlignment="1">
      <alignment horizontal="center" vertical="center"/>
    </xf>
    <xf numFmtId="182" fontId="40" fillId="23" borderId="152" xfId="39594" applyFont="1" applyFill="1" applyBorder="1" applyAlignment="1">
      <alignment horizontal="left" vertical="center"/>
    </xf>
    <xf numFmtId="182" fontId="379" fillId="0" borderId="152" xfId="39594" applyFont="1" applyBorder="1" applyAlignment="1">
      <alignment vertical="center"/>
    </xf>
    <xf numFmtId="0" fontId="389" fillId="136" borderId="152" xfId="43361" applyFont="1" applyFill="1" applyBorder="1" applyAlignment="1">
      <alignment vertical="center"/>
    </xf>
    <xf numFmtId="182" fontId="379" fillId="0" borderId="152" xfId="39594" applyFont="1" applyBorder="1" applyAlignment="1">
      <alignment horizontal="left" vertical="center"/>
    </xf>
    <xf numFmtId="176" fontId="40" fillId="0" borderId="152" xfId="39594" applyNumberFormat="1" applyFont="1" applyBorder="1" applyAlignment="1">
      <alignment horizontal="left" vertical="center"/>
    </xf>
    <xf numFmtId="0" fontId="40" fillId="0" borderId="152" xfId="39594" applyNumberFormat="1" applyFont="1" applyBorder="1" applyAlignment="1">
      <alignment horizontal="center" vertical="center"/>
    </xf>
    <xf numFmtId="176" fontId="40" fillId="16" borderId="152" xfId="39594" applyNumberFormat="1" applyFont="1" applyFill="1" applyBorder="1" applyAlignment="1">
      <alignment horizontal="center" vertical="center"/>
    </xf>
    <xf numFmtId="176" fontId="379" fillId="16" borderId="152" xfId="39594" applyNumberFormat="1" applyFont="1" applyFill="1" applyBorder="1" applyAlignment="1">
      <alignment horizontal="left" vertical="center"/>
    </xf>
    <xf numFmtId="182" fontId="379" fillId="0" borderId="152" xfId="39594" applyFont="1" applyBorder="1" applyAlignment="1">
      <alignment horizontal="left" vertical="top" wrapText="1"/>
    </xf>
    <xf numFmtId="176" fontId="40" fillId="0" borderId="152" xfId="39594" applyNumberFormat="1" applyFont="1" applyBorder="1" applyAlignment="1">
      <alignment horizontal="left" vertical="center" wrapText="1"/>
    </xf>
    <xf numFmtId="176" fontId="40" fillId="16" borderId="152" xfId="39594" applyNumberFormat="1" applyFont="1" applyFill="1" applyBorder="1" applyAlignment="1">
      <alignment horizontal="center" vertical="center" wrapText="1"/>
    </xf>
    <xf numFmtId="182" fontId="40" fillId="0" borderId="152" xfId="39594" applyFont="1" applyBorder="1" applyAlignment="1">
      <alignment horizontal="left" vertical="center" wrapText="1"/>
    </xf>
    <xf numFmtId="182" fontId="379" fillId="0" borderId="152" xfId="39594" applyFont="1" applyBorder="1" applyAlignment="1">
      <alignment horizontal="left" vertical="top"/>
    </xf>
    <xf numFmtId="0" fontId="40" fillId="0" borderId="152" xfId="43372" applyNumberFormat="1" applyFont="1" applyFill="1" applyBorder="1" applyAlignment="1">
      <alignment horizontal="center" vertical="center"/>
    </xf>
    <xf numFmtId="176" fontId="379" fillId="0" borderId="152" xfId="39594" applyNumberFormat="1" applyFont="1" applyBorder="1" applyAlignment="1">
      <alignment horizontal="center" vertical="center"/>
    </xf>
    <xf numFmtId="176" fontId="40" fillId="0" borderId="152" xfId="39594" applyNumberFormat="1" applyFont="1" applyBorder="1" applyAlignment="1">
      <alignment horizontal="center" vertical="center"/>
    </xf>
    <xf numFmtId="182" fontId="382" fillId="0" borderId="152" xfId="39594" applyFont="1" applyBorder="1" applyAlignment="1">
      <alignment horizontal="left" vertical="center" wrapText="1"/>
    </xf>
    <xf numFmtId="176" fontId="40" fillId="0" borderId="152" xfId="39594" applyNumberFormat="1" applyFont="1" applyFill="1" applyBorder="1" applyAlignment="1">
      <alignment horizontal="left" vertical="center"/>
    </xf>
    <xf numFmtId="176" fontId="40" fillId="16" borderId="152" xfId="39594" applyNumberFormat="1" applyFont="1" applyFill="1" applyBorder="1" applyAlignment="1">
      <alignment horizontal="left" vertical="center"/>
    </xf>
    <xf numFmtId="176" fontId="397" fillId="151" borderId="163" xfId="39594" applyNumberFormat="1" applyFont="1" applyFill="1" applyBorder="1" applyAlignment="1">
      <alignment horizontal="center" vertical="center"/>
    </xf>
    <xf numFmtId="182" fontId="40" fillId="15" borderId="152" xfId="39594" applyFont="1" applyFill="1" applyBorder="1" applyAlignment="1">
      <alignment horizontal="left" vertical="center" wrapText="1"/>
    </xf>
    <xf numFmtId="182" fontId="379" fillId="15" borderId="152" xfId="39594" applyFont="1" applyFill="1" applyBorder="1" applyAlignment="1">
      <alignment horizontal="left" vertical="top"/>
    </xf>
    <xf numFmtId="182" fontId="379" fillId="15" borderId="152" xfId="39594" applyFont="1" applyFill="1" applyBorder="1" applyAlignment="1">
      <alignment horizontal="left" vertical="center"/>
    </xf>
    <xf numFmtId="0" fontId="372" fillId="15" borderId="152" xfId="43372" applyNumberFormat="1" applyFont="1" applyFill="1" applyBorder="1" applyAlignment="1">
      <alignment horizontal="center" vertical="center"/>
    </xf>
    <xf numFmtId="176" fontId="40" fillId="15" borderId="152" xfId="39594" applyNumberFormat="1" applyFont="1" applyFill="1" applyBorder="1" applyAlignment="1">
      <alignment horizontal="center" vertical="center"/>
    </xf>
    <xf numFmtId="0" fontId="384" fillId="16" borderId="152" xfId="43372" applyNumberFormat="1" applyFont="1" applyFill="1" applyBorder="1" applyAlignment="1">
      <alignment horizontal="center" vertical="center"/>
    </xf>
    <xf numFmtId="182" fontId="383" fillId="0" borderId="152" xfId="43372" applyFont="1" applyFill="1" applyBorder="1" applyAlignment="1">
      <alignment vertical="center"/>
    </xf>
    <xf numFmtId="182" fontId="40" fillId="0" borderId="152" xfId="39594" applyFont="1" applyBorder="1" applyAlignment="1">
      <alignment horizontal="left" vertical="top" wrapText="1"/>
    </xf>
    <xf numFmtId="182" fontId="379" fillId="0" borderId="152" xfId="39594" applyFont="1" applyBorder="1" applyAlignment="1">
      <alignment horizontal="left" vertical="center" wrapText="1"/>
    </xf>
    <xf numFmtId="182" fontId="379" fillId="15" borderId="152" xfId="39594" applyFont="1" applyFill="1" applyBorder="1" applyAlignment="1">
      <alignment horizontal="left" vertical="center" wrapText="1"/>
    </xf>
    <xf numFmtId="176" fontId="40" fillId="21" borderId="152" xfId="39594" applyNumberFormat="1" applyFont="1" applyFill="1" applyBorder="1" applyAlignment="1">
      <alignment horizontal="left" vertical="center"/>
    </xf>
    <xf numFmtId="182" fontId="40" fillId="21" borderId="152" xfId="39594" applyFont="1" applyFill="1" applyBorder="1" applyAlignment="1">
      <alignment vertical="center"/>
    </xf>
    <xf numFmtId="182" fontId="379" fillId="0" borderId="161" xfId="39594" applyFont="1" applyFill="1" applyBorder="1" applyAlignment="1">
      <alignment horizontal="left" vertical="top" wrapText="1"/>
    </xf>
    <xf numFmtId="176" fontId="397" fillId="151" borderId="152" xfId="39594" applyNumberFormat="1" applyFont="1" applyFill="1" applyBorder="1" applyAlignment="1">
      <alignment horizontal="center" vertical="center"/>
    </xf>
    <xf numFmtId="0" fontId="50" fillId="144" borderId="152" xfId="0" applyFont="1" applyFill="1" applyBorder="1" applyAlignment="1">
      <alignment horizontal="center" vertical="center"/>
    </xf>
    <xf numFmtId="0" fontId="50" fillId="152" borderId="152" xfId="0" applyFont="1" applyFill="1" applyBorder="1" applyAlignment="1">
      <alignment horizontal="center" vertical="center"/>
    </xf>
    <xf numFmtId="14" fontId="56" fillId="0" borderId="152" xfId="0" applyNumberFormat="1" applyFont="1" applyBorder="1" applyAlignment="1">
      <alignment horizontal="left" vertical="center"/>
    </xf>
    <xf numFmtId="0" fontId="381" fillId="129" borderId="152" xfId="0" applyFont="1" applyFill="1" applyBorder="1" applyAlignment="1">
      <alignment horizontal="center" vertical="center"/>
    </xf>
    <xf numFmtId="0" fontId="381" fillId="153" borderId="152" xfId="0" applyFont="1" applyFill="1" applyBorder="1" applyAlignment="1">
      <alignment horizontal="center" vertical="center"/>
    </xf>
    <xf numFmtId="14" fontId="447" fillId="0" borderId="152" xfId="0" applyNumberFormat="1" applyFont="1" applyBorder="1" applyAlignment="1">
      <alignment horizontal="left" vertical="center"/>
    </xf>
    <xf numFmtId="14" fontId="394" fillId="0" borderId="152" xfId="0" applyNumberFormat="1" applyFont="1" applyBorder="1" applyAlignment="1">
      <alignment horizontal="left" vertical="center"/>
    </xf>
    <xf numFmtId="14" fontId="459" fillId="0" borderId="152" xfId="0" applyNumberFormat="1" applyFont="1" applyBorder="1" applyAlignment="1">
      <alignment horizontal="left" vertical="center"/>
    </xf>
    <xf numFmtId="0" fontId="50" fillId="154" borderId="152" xfId="0" applyFont="1" applyFill="1" applyBorder="1" applyAlignment="1">
      <alignment horizontal="center" vertical="center"/>
    </xf>
    <xf numFmtId="0" fontId="381" fillId="154" borderId="152" xfId="0" applyFont="1" applyFill="1" applyBorder="1" applyAlignment="1">
      <alignment horizontal="center" vertical="center"/>
    </xf>
    <xf numFmtId="178" fontId="58" fillId="23" borderId="152" xfId="0" applyNumberFormat="1" applyFont="1" applyFill="1" applyBorder="1" applyAlignment="1">
      <alignment horizontal="center" vertical="center" wrapText="1"/>
    </xf>
    <xf numFmtId="176" fontId="52" fillId="23" borderId="152" xfId="0" applyNumberFormat="1" applyFont="1" applyFill="1" applyBorder="1" applyAlignment="1">
      <alignment horizontal="center" vertical="center" wrapText="1"/>
    </xf>
    <xf numFmtId="176" fontId="53" fillId="23" borderId="161" xfId="0" applyNumberFormat="1" applyFont="1" applyFill="1" applyBorder="1" applyAlignment="1">
      <alignment horizontal="center" vertical="center" wrapText="1"/>
    </xf>
    <xf numFmtId="176" fontId="53" fillId="23" borderId="152" xfId="0" applyNumberFormat="1" applyFont="1" applyFill="1" applyBorder="1" applyAlignment="1">
      <alignment horizontal="center" vertical="center" wrapText="1"/>
    </xf>
    <xf numFmtId="176" fontId="53" fillId="23" borderId="166" xfId="0" applyNumberFormat="1" applyFont="1" applyFill="1" applyBorder="1" applyAlignment="1">
      <alignment horizontal="center" vertical="center" wrapText="1"/>
    </xf>
    <xf numFmtId="182" fontId="40" fillId="0" borderId="152" xfId="43372" applyFont="1" applyBorder="1" applyAlignment="1">
      <alignment horizontal="left" vertical="top"/>
    </xf>
    <xf numFmtId="182" fontId="40" fillId="0" borderId="152" xfId="43372" applyFont="1" applyBorder="1" applyAlignment="1">
      <alignment horizontal="left" vertical="center" wrapText="1"/>
    </xf>
    <xf numFmtId="14" fontId="40" fillId="0" borderId="152" xfId="43372" applyNumberFormat="1" applyFont="1" applyBorder="1" applyAlignment="1">
      <alignment horizontal="center" vertical="center"/>
    </xf>
    <xf numFmtId="182" fontId="372" fillId="0" borderId="161" xfId="43372" applyFont="1" applyBorder="1" applyAlignment="1">
      <alignment vertical="center"/>
    </xf>
    <xf numFmtId="14" fontId="40" fillId="0" borderId="102" xfId="43300" applyNumberFormat="1" applyFont="1" applyFill="1" applyBorder="1" applyAlignment="1">
      <alignment horizontal="left" vertical="center" wrapText="1"/>
    </xf>
    <xf numFmtId="176" fontId="52" fillId="23" borderId="166" xfId="0" applyNumberFormat="1" applyFont="1" applyFill="1" applyBorder="1" applyAlignment="1">
      <alignment horizontal="center" vertical="center" wrapText="1"/>
    </xf>
    <xf numFmtId="0" fontId="40" fillId="0" borderId="152" xfId="0" applyFont="1" applyFill="1" applyBorder="1" applyAlignment="1">
      <alignment horizontal="center" vertical="center" wrapText="1"/>
    </xf>
    <xf numFmtId="14" fontId="40" fillId="0" borderId="152" xfId="0" applyNumberFormat="1" applyFont="1" applyFill="1" applyBorder="1" applyAlignment="1">
      <alignment horizontal="center" vertical="center" wrapText="1"/>
    </xf>
    <xf numFmtId="14" fontId="40" fillId="0" borderId="152" xfId="43329" applyNumberFormat="1" applyFont="1" applyFill="1" applyBorder="1" applyAlignment="1">
      <alignment horizontal="left" vertical="center" wrapText="1"/>
    </xf>
    <xf numFmtId="14" fontId="438" fillId="155" borderId="152" xfId="43329" applyNumberFormat="1" applyFont="1" applyFill="1" applyBorder="1" applyAlignment="1">
      <alignment horizontal="center" vertical="center" wrapText="1"/>
    </xf>
    <xf numFmtId="0" fontId="391" fillId="118" borderId="84" xfId="43377" applyFont="1" applyFill="1" applyBorder="1" applyAlignment="1">
      <alignment horizontal="right" vertical="center" wrapText="1"/>
    </xf>
    <xf numFmtId="182" fontId="471" fillId="0" borderId="0" xfId="43372" applyFont="1" applyAlignment="1">
      <alignment vertical="center"/>
    </xf>
    <xf numFmtId="14" fontId="384" fillId="0" borderId="152" xfId="43300" applyNumberFormat="1" applyFont="1" applyFill="1" applyBorder="1" applyAlignment="1">
      <alignment horizontal="center" vertical="center" wrapText="1"/>
    </xf>
    <xf numFmtId="0" fontId="12" fillId="0" borderId="152" xfId="0" applyNumberFormat="1" applyFont="1" applyBorder="1">
      <alignment vertical="center"/>
    </xf>
    <xf numFmtId="14" fontId="40" fillId="0" borderId="152" xfId="43300" applyNumberFormat="1" applyFont="1" applyFill="1" applyBorder="1" applyAlignment="1">
      <alignment horizontal="center" vertical="center" wrapText="1"/>
    </xf>
    <xf numFmtId="0" fontId="42" fillId="0" borderId="152" xfId="0" applyNumberFormat="1" applyFont="1" applyBorder="1" applyAlignment="1">
      <alignment vertical="center" wrapText="1"/>
    </xf>
    <xf numFmtId="14" fontId="40" fillId="0" borderId="152" xfId="43300" applyNumberFormat="1" applyFont="1" applyFill="1" applyBorder="1" applyAlignment="1">
      <alignment horizontal="left" vertical="center" wrapText="1"/>
    </xf>
    <xf numFmtId="14" fontId="40" fillId="0" borderId="103" xfId="43372" applyNumberFormat="1" applyFont="1" applyFill="1" applyBorder="1" applyAlignment="1">
      <alignment horizontal="left" vertical="top" wrapText="1"/>
    </xf>
    <xf numFmtId="0" fontId="40" fillId="23" borderId="168" xfId="43374" applyFont="1" applyFill="1" applyBorder="1" applyAlignment="1">
      <alignment horizontal="left" vertical="top" wrapText="1"/>
    </xf>
    <xf numFmtId="0" fontId="389" fillId="136" borderId="168" xfId="43361" applyFont="1" applyFill="1" applyBorder="1" applyAlignment="1">
      <alignment vertical="top"/>
    </xf>
    <xf numFmtId="0" fontId="389" fillId="136" borderId="168" xfId="43361" applyFont="1" applyFill="1" applyBorder="1" applyAlignment="1">
      <alignment vertical="center"/>
    </xf>
    <xf numFmtId="0" fontId="389" fillId="136" borderId="168" xfId="43361" applyNumberFormat="1" applyFont="1" applyFill="1" applyBorder="1" applyAlignment="1">
      <alignment horizontal="center" vertical="center"/>
    </xf>
    <xf numFmtId="0" fontId="46" fillId="155" borderId="18" xfId="0" applyNumberFormat="1" applyFont="1" applyFill="1" applyBorder="1" applyAlignment="1">
      <alignment horizontal="center" vertical="center"/>
    </xf>
    <xf numFmtId="182" fontId="416" fillId="16" borderId="152" xfId="43372" applyFont="1" applyFill="1" applyBorder="1" applyAlignment="1">
      <alignment horizontal="left" vertical="center" wrapText="1"/>
    </xf>
    <xf numFmtId="14" fontId="372" fillId="0" borderId="0" xfId="43372" applyNumberFormat="1" applyFont="1" applyBorder="1" applyAlignment="1">
      <alignment horizontal="center" vertical="center"/>
    </xf>
    <xf numFmtId="182" fontId="372" fillId="15" borderId="152" xfId="43372" applyFont="1" applyFill="1" applyBorder="1" applyAlignment="1">
      <alignment vertical="top"/>
    </xf>
    <xf numFmtId="14" fontId="454" fillId="15" borderId="152" xfId="43372" applyNumberFormat="1" applyFont="1" applyFill="1" applyBorder="1" applyAlignment="1">
      <alignment horizontal="center" vertical="center"/>
    </xf>
    <xf numFmtId="0" fontId="452" fillId="15" borderId="152" xfId="43372" applyNumberFormat="1" applyFont="1" applyFill="1" applyBorder="1" applyAlignment="1">
      <alignment horizontal="center" vertical="center"/>
    </xf>
    <xf numFmtId="14" fontId="40" fillId="15" borderId="152" xfId="43372" applyNumberFormat="1" applyFont="1" applyFill="1" applyBorder="1" applyAlignment="1">
      <alignment horizontal="center" vertical="center"/>
    </xf>
    <xf numFmtId="14" fontId="397" fillId="15" borderId="163" xfId="43372" applyNumberFormat="1" applyFont="1" applyFill="1" applyBorder="1" applyAlignment="1">
      <alignment horizontal="center" vertical="center"/>
    </xf>
    <xf numFmtId="176" fontId="40" fillId="15" borderId="152" xfId="39594" applyNumberFormat="1" applyFont="1" applyFill="1" applyBorder="1" applyAlignment="1">
      <alignment horizontal="left" vertical="center"/>
    </xf>
    <xf numFmtId="176" fontId="40" fillId="15" borderId="163" xfId="39594" applyNumberFormat="1" applyFont="1" applyFill="1" applyBorder="1" applyAlignment="1">
      <alignment horizontal="left" vertical="center"/>
    </xf>
    <xf numFmtId="182" fontId="478" fillId="0" borderId="107" xfId="43372" applyFont="1" applyFill="1" applyBorder="1" applyAlignment="1">
      <alignment horizontal="left" vertical="center" wrapText="1"/>
    </xf>
    <xf numFmtId="182" fontId="479" fillId="0" borderId="0" xfId="39594" applyFont="1" applyFill="1" applyAlignment="1">
      <alignment horizontal="left" vertical="center"/>
    </xf>
    <xf numFmtId="182" fontId="480" fillId="0" borderId="0" xfId="43372" applyFont="1" applyFill="1" applyAlignment="1">
      <alignment vertical="center"/>
    </xf>
    <xf numFmtId="0" fontId="480" fillId="0" borderId="0" xfId="43372" applyNumberFormat="1" applyFont="1" applyFill="1" applyAlignment="1">
      <alignment horizontal="left" vertical="center"/>
    </xf>
    <xf numFmtId="44" fontId="480" fillId="0" borderId="0" xfId="43376" applyFont="1" applyFill="1" applyAlignment="1">
      <alignment vertical="center"/>
    </xf>
    <xf numFmtId="182" fontId="481" fillId="0" borderId="0" xfId="39594" applyFont="1" applyFill="1" applyAlignment="1">
      <alignment vertical="center"/>
    </xf>
    <xf numFmtId="245" fontId="480" fillId="0" borderId="0" xfId="43372" applyNumberFormat="1" applyFont="1" applyFill="1" applyAlignment="1">
      <alignment vertical="center"/>
    </xf>
    <xf numFmtId="0" fontId="397" fillId="0" borderId="0" xfId="39594" applyNumberFormat="1" applyFont="1" applyFill="1" applyBorder="1" applyAlignment="1">
      <alignment horizontal="center" vertical="center"/>
    </xf>
    <xf numFmtId="182" fontId="397" fillId="0" borderId="0" xfId="39594" applyFont="1" applyFill="1" applyBorder="1" applyAlignment="1">
      <alignment horizontal="center" vertical="center"/>
    </xf>
    <xf numFmtId="44" fontId="480" fillId="0" borderId="0" xfId="43376" applyFont="1" applyFill="1" applyBorder="1" applyAlignment="1">
      <alignment horizontal="left" vertical="center" wrapText="1"/>
    </xf>
    <xf numFmtId="0" fontId="480" fillId="0" borderId="0" xfId="43372" applyNumberFormat="1" applyFont="1" applyFill="1" applyAlignment="1">
      <alignment vertical="center"/>
    </xf>
    <xf numFmtId="14" fontId="379" fillId="0" borderId="152" xfId="43300" applyNumberFormat="1" applyFont="1" applyFill="1" applyBorder="1" applyAlignment="1">
      <alignment horizontal="center" vertical="center" wrapText="1"/>
    </xf>
    <xf numFmtId="14" fontId="379" fillId="0" borderId="152" xfId="43300" applyNumberFormat="1" applyFont="1" applyFill="1" applyBorder="1" applyAlignment="1">
      <alignment horizontal="left" vertical="center" wrapText="1"/>
    </xf>
    <xf numFmtId="0" fontId="482" fillId="0" borderId="152" xfId="0" applyNumberFormat="1" applyFont="1" applyBorder="1">
      <alignment vertical="center"/>
    </xf>
    <xf numFmtId="0" fontId="482" fillId="0" borderId="0" xfId="0" applyNumberFormat="1" applyFont="1">
      <alignment vertical="center"/>
    </xf>
    <xf numFmtId="0" fontId="381" fillId="113" borderId="152" xfId="43329" applyFont="1" applyFill="1" applyBorder="1" applyAlignment="1">
      <alignment horizontal="center" vertical="center" wrapText="1"/>
    </xf>
    <xf numFmtId="0" fontId="381" fillId="146" borderId="152" xfId="43329" applyFont="1" applyFill="1" applyBorder="1" applyAlignment="1">
      <alignment horizontal="center" vertical="center" wrapText="1"/>
    </xf>
    <xf numFmtId="0" fontId="50" fillId="14" borderId="152" xfId="43329" applyFont="1" applyFill="1" applyBorder="1" applyAlignment="1">
      <alignment horizontal="center" vertical="center"/>
    </xf>
    <xf numFmtId="0" fontId="40" fillId="16" borderId="152" xfId="43329" applyFont="1" applyFill="1" applyBorder="1" applyAlignment="1">
      <alignment horizontal="center" vertical="center"/>
    </xf>
    <xf numFmtId="14" fontId="40" fillId="16" borderId="152" xfId="43329" applyNumberFormat="1" applyFont="1" applyFill="1" applyBorder="1" applyAlignment="1">
      <alignment horizontal="center" vertical="center" wrapText="1"/>
    </xf>
    <xf numFmtId="0" fontId="40" fillId="16" borderId="152" xfId="43329" applyFont="1" applyFill="1" applyBorder="1" applyAlignment="1">
      <alignment horizontal="center" vertical="center" wrapText="1"/>
    </xf>
    <xf numFmtId="0" fontId="438" fillId="155" borderId="152" xfId="43329" applyFont="1" applyFill="1" applyBorder="1" applyAlignment="1">
      <alignment horizontal="center" vertical="center"/>
    </xf>
    <xf numFmtId="0" fontId="438" fillId="155" borderId="152" xfId="0" applyFont="1" applyFill="1" applyBorder="1" applyAlignment="1">
      <alignment horizontal="center" vertical="center" wrapText="1"/>
    </xf>
    <xf numFmtId="14" fontId="438" fillId="155" borderId="152" xfId="0" applyNumberFormat="1" applyFont="1" applyFill="1" applyBorder="1" applyAlignment="1">
      <alignment horizontal="center" vertical="center" wrapText="1"/>
    </xf>
    <xf numFmtId="14" fontId="438" fillId="155" borderId="152" xfId="43329" applyNumberFormat="1" applyFont="1" applyFill="1" applyBorder="1" applyAlignment="1">
      <alignment horizontal="left" vertical="center" wrapText="1"/>
    </xf>
    <xf numFmtId="248" fontId="438" fillId="155" borderId="152" xfId="0" applyNumberFormat="1" applyFont="1" applyFill="1" applyBorder="1" applyAlignment="1">
      <alignment horizontal="left" vertical="center" wrapText="1"/>
    </xf>
    <xf numFmtId="248" fontId="40" fillId="16" borderId="152" xfId="0" applyNumberFormat="1" applyFont="1" applyFill="1" applyBorder="1" applyAlignment="1">
      <alignment horizontal="left" vertical="center" wrapText="1"/>
    </xf>
    <xf numFmtId="0" fontId="383" fillId="0" borderId="152" xfId="43329" applyFont="1" applyBorder="1" applyAlignment="1">
      <alignment vertical="center"/>
    </xf>
    <xf numFmtId="0" fontId="372" fillId="0" borderId="152" xfId="43329" applyFont="1" applyBorder="1" applyAlignment="1">
      <alignment vertical="center"/>
    </xf>
    <xf numFmtId="0" fontId="438" fillId="155" borderId="152" xfId="43329" applyFont="1" applyFill="1" applyBorder="1" applyAlignment="1">
      <alignment horizontal="center" vertical="center" wrapText="1"/>
    </xf>
    <xf numFmtId="14" fontId="438" fillId="155" borderId="152" xfId="43329" applyNumberFormat="1" applyFont="1" applyFill="1" applyBorder="1" applyAlignment="1">
      <alignment horizontal="center" vertical="center"/>
    </xf>
    <xf numFmtId="0" fontId="438" fillId="155" borderId="152" xfId="43329" applyFont="1" applyFill="1" applyBorder="1" applyAlignment="1">
      <alignment horizontal="left" vertical="center" wrapText="1"/>
    </xf>
    <xf numFmtId="14" fontId="40" fillId="155" borderId="152" xfId="43329" applyNumberFormat="1" applyFont="1" applyFill="1" applyBorder="1" applyAlignment="1">
      <alignment horizontal="left" vertical="center" wrapText="1"/>
    </xf>
    <xf numFmtId="14" fontId="448" fillId="155" borderId="152" xfId="43329" applyNumberFormat="1" applyFont="1" applyFill="1" applyBorder="1" applyAlignment="1">
      <alignment horizontal="left" vertical="center" wrapText="1"/>
    </xf>
    <xf numFmtId="0" fontId="438" fillId="156" borderId="152" xfId="43329" applyFont="1" applyFill="1" applyBorder="1" applyAlignment="1">
      <alignment horizontal="center" vertical="center"/>
    </xf>
    <xf numFmtId="14" fontId="438" fillId="156" borderId="152" xfId="43329" applyNumberFormat="1" applyFont="1" applyFill="1" applyBorder="1" applyAlignment="1">
      <alignment horizontal="center" vertical="center" wrapText="1"/>
    </xf>
    <xf numFmtId="0" fontId="438" fillId="156" borderId="152" xfId="43329" applyFont="1" applyFill="1" applyBorder="1" applyAlignment="1">
      <alignment horizontal="center" vertical="center" wrapText="1"/>
    </xf>
    <xf numFmtId="14" fontId="40" fillId="156" borderId="152" xfId="43329" applyNumberFormat="1" applyFont="1" applyFill="1" applyBorder="1" applyAlignment="1">
      <alignment horizontal="left" vertical="center" wrapText="1"/>
    </xf>
    <xf numFmtId="0" fontId="40" fillId="156" borderId="152" xfId="43329" applyFont="1" applyFill="1" applyBorder="1" applyAlignment="1">
      <alignment horizontal="center" vertical="center"/>
    </xf>
    <xf numFmtId="0" fontId="438" fillId="156" borderId="152" xfId="43329" applyFont="1" applyFill="1" applyBorder="1" applyAlignment="1">
      <alignment horizontal="left" vertical="center" wrapText="1"/>
    </xf>
    <xf numFmtId="14" fontId="483" fillId="0" borderId="0" xfId="0" applyNumberFormat="1" applyFont="1" applyFill="1" applyAlignment="1">
      <alignment horizontal="left"/>
    </xf>
    <xf numFmtId="0" fontId="374" fillId="0" borderId="152" xfId="0" applyNumberFormat="1" applyFont="1" applyBorder="1">
      <alignment vertical="center"/>
    </xf>
    <xf numFmtId="0" fontId="37" fillId="0" borderId="44" xfId="0" applyFont="1" applyFill="1" applyBorder="1" applyAlignment="1">
      <alignment vertical="center"/>
    </xf>
    <xf numFmtId="0" fontId="420" fillId="0" borderId="129" xfId="43298" applyFont="1" applyFill="1" applyBorder="1" applyAlignment="1">
      <alignment vertical="center"/>
    </xf>
    <xf numFmtId="0" fontId="32" fillId="0" borderId="32" xfId="0" applyFont="1" applyFill="1" applyBorder="1" applyAlignment="1">
      <alignment vertical="center" wrapText="1"/>
    </xf>
    <xf numFmtId="0" fontId="420" fillId="0" borderId="141" xfId="43298" applyFont="1" applyFill="1" applyBorder="1" applyAlignment="1">
      <alignment vertical="center"/>
    </xf>
    <xf numFmtId="0" fontId="32" fillId="16" borderId="17" xfId="0" applyFont="1" applyFill="1" applyBorder="1" applyAlignment="1">
      <alignment vertical="center" wrapText="1"/>
    </xf>
    <xf numFmtId="0" fontId="32" fillId="0" borderId="32" xfId="0" applyFont="1" applyFill="1" applyBorder="1" applyAlignment="1">
      <alignment vertical="center"/>
    </xf>
    <xf numFmtId="0" fontId="32" fillId="3" borderId="17" xfId="0" applyFont="1" applyFill="1" applyBorder="1" applyAlignment="1">
      <alignment vertical="center"/>
    </xf>
    <xf numFmtId="0" fontId="32" fillId="0" borderId="6" xfId="0" applyNumberFormat="1" applyFont="1" applyBorder="1" applyAlignment="1">
      <alignment horizontal="left" vertical="center" wrapText="1"/>
    </xf>
    <xf numFmtId="0" fontId="32" fillId="3" borderId="37" xfId="0" applyFont="1" applyFill="1" applyBorder="1" applyAlignment="1">
      <alignment vertical="center"/>
    </xf>
    <xf numFmtId="0" fontId="420" fillId="0" borderId="115" xfId="43298" applyFont="1" applyFill="1" applyBorder="1" applyAlignment="1">
      <alignment vertical="center"/>
    </xf>
    <xf numFmtId="0" fontId="32" fillId="3" borderId="40" xfId="0" applyFont="1" applyFill="1" applyBorder="1" applyAlignment="1">
      <alignment vertical="center"/>
    </xf>
    <xf numFmtId="0" fontId="398" fillId="0" borderId="0" xfId="43329" applyFont="1" applyAlignment="1">
      <alignment vertical="center"/>
    </xf>
    <xf numFmtId="0" fontId="438" fillId="15" borderId="84" xfId="43329" applyFont="1" applyFill="1" applyBorder="1" applyAlignment="1">
      <alignment horizontal="center" vertical="center" wrapText="1"/>
    </xf>
    <xf numFmtId="14" fontId="438" fillId="15" borderId="80" xfId="43329" applyNumberFormat="1" applyFont="1" applyFill="1" applyBorder="1" applyAlignment="1">
      <alignment horizontal="center" vertical="center" wrapText="1"/>
    </xf>
    <xf numFmtId="0" fontId="438" fillId="15" borderId="84" xfId="43329" applyFont="1" applyFill="1" applyBorder="1" applyAlignment="1">
      <alignment horizontal="center" vertical="center"/>
    </xf>
    <xf numFmtId="14" fontId="438" fillId="15" borderId="84" xfId="43329" applyNumberFormat="1" applyFont="1" applyFill="1" applyBorder="1" applyAlignment="1">
      <alignment horizontal="left" vertical="center" wrapText="1"/>
    </xf>
    <xf numFmtId="14" fontId="397" fillId="157" borderId="80" xfId="43329" applyNumberFormat="1" applyFont="1" applyFill="1" applyBorder="1" applyAlignment="1">
      <alignment horizontal="center" vertical="center" wrapText="1"/>
    </xf>
    <xf numFmtId="14" fontId="40" fillId="15" borderId="152" xfId="43329" applyNumberFormat="1" applyFont="1" applyFill="1" applyBorder="1" applyAlignment="1">
      <alignment horizontal="left" vertical="center" wrapText="1"/>
    </xf>
    <xf numFmtId="0" fontId="385" fillId="0" borderId="152" xfId="0" applyFont="1" applyBorder="1" applyAlignment="1">
      <alignment horizontal="center" vertical="center" wrapText="1"/>
    </xf>
    <xf numFmtId="0" fontId="56" fillId="0" borderId="152" xfId="0" applyFont="1" applyBorder="1" applyAlignment="1">
      <alignment horizontal="center" vertical="center" wrapText="1"/>
    </xf>
    <xf numFmtId="14" fontId="40" fillId="16" borderId="154" xfId="43372" applyNumberFormat="1" applyFont="1" applyFill="1" applyBorder="1" applyAlignment="1">
      <alignment horizontal="left" vertical="center"/>
    </xf>
    <xf numFmtId="182" fontId="372" fillId="0" borderId="152" xfId="43372" applyFont="1" applyBorder="1" applyAlignment="1">
      <alignment horizontal="left" vertical="center"/>
    </xf>
    <xf numFmtId="182" fontId="372" fillId="0" borderId="152" xfId="43372" applyFont="1" applyBorder="1" applyAlignment="1">
      <alignment horizontal="left" vertical="top" wrapText="1"/>
    </xf>
    <xf numFmtId="182" fontId="372" fillId="0" borderId="152" xfId="43372" applyFont="1" applyBorder="1" applyAlignment="1">
      <alignment horizontal="left" vertical="center" wrapText="1"/>
    </xf>
    <xf numFmtId="0" fontId="40" fillId="16" borderId="152" xfId="43374" applyFont="1" applyFill="1" applyBorder="1" applyAlignment="1">
      <alignment horizontal="left" vertical="top" wrapText="1"/>
    </xf>
    <xf numFmtId="182" fontId="40" fillId="16" borderId="161" xfId="39594" applyFont="1" applyFill="1" applyBorder="1" applyAlignment="1">
      <alignment horizontal="left" vertical="top" wrapText="1"/>
    </xf>
    <xf numFmtId="182" fontId="40" fillId="0" borderId="154" xfId="43372" applyFont="1" applyBorder="1" applyAlignment="1">
      <alignment horizontal="left" vertical="center"/>
    </xf>
    <xf numFmtId="182" fontId="372" fillId="0" borderId="154" xfId="43372" applyFont="1" applyBorder="1" applyAlignment="1">
      <alignment horizontal="left" vertical="top"/>
    </xf>
    <xf numFmtId="182" fontId="382" fillId="0" borderId="152" xfId="43372" applyFont="1" applyBorder="1" applyAlignment="1">
      <alignment horizontal="left" vertical="center"/>
    </xf>
    <xf numFmtId="182" fontId="372" fillId="0" borderId="154" xfId="43372" applyFont="1" applyBorder="1" applyAlignment="1">
      <alignment horizontal="left" vertical="center" wrapText="1"/>
    </xf>
    <xf numFmtId="182" fontId="379" fillId="16" borderId="161" xfId="39594" applyFont="1" applyFill="1" applyBorder="1" applyAlignment="1">
      <alignment horizontal="left" vertical="top" wrapText="1"/>
    </xf>
    <xf numFmtId="182" fontId="379" fillId="0" borderId="152" xfId="39594" applyFont="1" applyBorder="1" applyAlignment="1">
      <alignment vertical="top" wrapText="1"/>
    </xf>
    <xf numFmtId="182" fontId="40" fillId="16" borderId="152" xfId="39594" applyFont="1" applyFill="1" applyBorder="1" applyAlignment="1">
      <alignment vertical="top" wrapText="1"/>
    </xf>
    <xf numFmtId="0" fontId="49" fillId="150" borderId="152" xfId="0" applyFont="1" applyFill="1" applyBorder="1" applyAlignment="1">
      <alignment horizontal="center" vertical="center"/>
    </xf>
    <xf numFmtId="176" fontId="397" fillId="151" borderId="163" xfId="39594" applyNumberFormat="1" applyFont="1" applyFill="1" applyBorder="1" applyAlignment="1">
      <alignment horizontal="left" vertical="center"/>
    </xf>
    <xf numFmtId="176" fontId="397" fillId="151" borderId="163" xfId="39594" applyNumberFormat="1" applyFont="1" applyFill="1" applyBorder="1" applyAlignment="1">
      <alignment horizontal="left" vertical="center" wrapText="1"/>
    </xf>
    <xf numFmtId="0" fontId="405" fillId="0" borderId="152" xfId="0" applyNumberFormat="1" applyFont="1" applyBorder="1">
      <alignment vertical="center"/>
    </xf>
    <xf numFmtId="0" fontId="484" fillId="0" borderId="152" xfId="43329" applyFont="1" applyBorder="1" applyAlignment="1">
      <alignment vertical="center"/>
    </xf>
    <xf numFmtId="0" fontId="428" fillId="0" borderId="152" xfId="0" applyFont="1" applyBorder="1">
      <alignment vertical="center"/>
    </xf>
    <xf numFmtId="0" fontId="42" fillId="0" borderId="0" xfId="43329" applyFont="1" applyAlignment="1">
      <alignment vertical="center"/>
    </xf>
    <xf numFmtId="182" fontId="56" fillId="0" borderId="86" xfId="43372" applyFont="1" applyBorder="1" applyAlignment="1">
      <alignment horizontal="left" vertical="center" wrapText="1"/>
    </xf>
    <xf numFmtId="0" fontId="384" fillId="0" borderId="84" xfId="43329" applyFont="1" applyBorder="1" applyAlignment="1">
      <alignment horizontal="center" vertical="center" wrapText="1"/>
    </xf>
    <xf numFmtId="14" fontId="384" fillId="0" borderId="80" xfId="43329" applyNumberFormat="1" applyFont="1" applyBorder="1" applyAlignment="1">
      <alignment horizontal="center" vertical="center" wrapText="1"/>
    </xf>
    <xf numFmtId="0" fontId="384" fillId="0" borderId="84" xfId="43329" applyFont="1" applyBorder="1" applyAlignment="1">
      <alignment horizontal="center" vertical="center"/>
    </xf>
    <xf numFmtId="14" fontId="384" fillId="0" borderId="84" xfId="43329" applyNumberFormat="1" applyFont="1" applyBorder="1" applyAlignment="1">
      <alignment horizontal="left" vertical="center" wrapText="1"/>
    </xf>
    <xf numFmtId="182" fontId="40" fillId="16" borderId="163" xfId="39594" applyFont="1" applyFill="1" applyBorder="1" applyAlignment="1">
      <alignment vertical="center" wrapText="1"/>
    </xf>
    <xf numFmtId="176" fontId="448" fillId="16" borderId="152" xfId="0" applyNumberFormat="1" applyFont="1" applyFill="1" applyBorder="1" applyAlignment="1">
      <alignment horizontal="left" vertical="center" wrapText="1"/>
    </xf>
    <xf numFmtId="14" fontId="485" fillId="0" borderId="152" xfId="0" applyNumberFormat="1" applyFont="1" applyFill="1" applyBorder="1" applyAlignment="1">
      <alignment horizontal="center" vertical="center" wrapText="1"/>
    </xf>
    <xf numFmtId="176" fontId="486" fillId="16" borderId="152" xfId="0" applyNumberFormat="1" applyFont="1" applyFill="1" applyBorder="1" applyAlignment="1">
      <alignment horizontal="left" vertical="center" wrapText="1"/>
    </xf>
    <xf numFmtId="242" fontId="45" fillId="0" borderId="0" xfId="43300" applyNumberFormat="1" applyFont="1" applyFill="1" applyBorder="1" applyAlignment="1">
      <alignment horizontal="left" vertical="center" wrapText="1"/>
    </xf>
    <xf numFmtId="14" fontId="40" fillId="0" borderId="110" xfId="43300" applyNumberFormat="1" applyFont="1" applyFill="1" applyBorder="1" applyAlignment="1">
      <alignment vertical="center" wrapText="1"/>
    </xf>
    <xf numFmtId="0" fontId="374" fillId="0" borderId="22" xfId="0" applyNumberFormat="1" applyFont="1" applyBorder="1" applyAlignment="1">
      <alignment vertical="center" wrapText="1"/>
    </xf>
    <xf numFmtId="0" fontId="374" fillId="0" borderId="154" xfId="0" applyNumberFormat="1" applyFont="1" applyBorder="1" applyAlignment="1">
      <alignment vertical="center" wrapText="1"/>
    </xf>
    <xf numFmtId="0" fontId="249" fillId="0" borderId="118" xfId="0" applyFont="1" applyBorder="1" applyAlignment="1">
      <alignment horizontal="left" vertical="top"/>
    </xf>
    <xf numFmtId="0" fontId="249" fillId="0" borderId="102" xfId="0" applyFont="1" applyBorder="1" applyAlignment="1">
      <alignment horizontal="left" vertical="top"/>
    </xf>
    <xf numFmtId="0" fontId="249" fillId="0" borderId="119" xfId="0" applyFont="1" applyBorder="1" applyAlignment="1">
      <alignment horizontal="left" vertical="top"/>
    </xf>
    <xf numFmtId="0" fontId="249" fillId="0" borderId="122" xfId="0" applyFont="1" applyBorder="1" applyAlignment="1">
      <alignment horizontal="left" vertical="top"/>
    </xf>
    <xf numFmtId="0" fontId="249" fillId="0" borderId="100" xfId="0" applyFont="1" applyBorder="1" applyAlignment="1">
      <alignment horizontal="left" vertical="top"/>
    </xf>
    <xf numFmtId="0" fontId="249" fillId="0" borderId="120" xfId="0" applyFont="1" applyBorder="1" applyAlignment="1">
      <alignment horizontal="left" vertical="top"/>
    </xf>
    <xf numFmtId="179" fontId="249" fillId="0" borderId="118" xfId="32457" applyNumberFormat="1" applyFont="1" applyBorder="1" applyAlignment="1">
      <alignment horizontal="center" vertical="top" wrapText="1"/>
    </xf>
    <xf numFmtId="179" fontId="249" fillId="0" borderId="102" xfId="32457" applyNumberFormat="1" applyFont="1" applyBorder="1" applyAlignment="1">
      <alignment horizontal="center" vertical="top" wrapText="1"/>
    </xf>
    <xf numFmtId="0" fontId="142" fillId="134" borderId="0" xfId="36580" applyFont="1" applyFill="1" applyAlignment="1">
      <alignment horizontal="center" wrapText="1"/>
    </xf>
    <xf numFmtId="179" fontId="249" fillId="0" borderId="118" xfId="32457" applyNumberFormat="1" applyFont="1" applyBorder="1" applyAlignment="1">
      <alignment horizontal="center" vertical="center" wrapText="1"/>
    </xf>
    <xf numFmtId="179" fontId="249" fillId="0" borderId="102" xfId="32457" applyNumberFormat="1" applyFont="1" applyBorder="1" applyAlignment="1">
      <alignment horizontal="center" vertical="center" wrapText="1"/>
    </xf>
    <xf numFmtId="0" fontId="13" fillId="0" borderId="118" xfId="0" applyFont="1" applyBorder="1" applyAlignment="1">
      <alignment horizontal="center" vertical="top"/>
    </xf>
    <xf numFmtId="0" fontId="13" fillId="0" borderId="102" xfId="0" applyFont="1" applyBorder="1" applyAlignment="1">
      <alignment horizontal="center" vertical="top"/>
    </xf>
    <xf numFmtId="0" fontId="0" fillId="0" borderId="118" xfId="0" applyBorder="1" applyAlignment="1">
      <alignment horizontal="center" vertical="top"/>
    </xf>
    <xf numFmtId="0" fontId="0" fillId="0" borderId="102" xfId="0" applyBorder="1" applyAlignment="1">
      <alignment horizontal="center" vertical="top"/>
    </xf>
    <xf numFmtId="0" fontId="368" fillId="0" borderId="18" xfId="0" applyFont="1" applyFill="1" applyBorder="1" applyAlignment="1">
      <alignment horizontal="left" vertical="center" wrapText="1"/>
    </xf>
    <xf numFmtId="0" fontId="368" fillId="0" borderId="102" xfId="0" applyFont="1" applyFill="1" applyBorder="1" applyAlignment="1">
      <alignment horizontal="left" vertical="center" wrapText="1"/>
    </xf>
    <xf numFmtId="14" fontId="368" fillId="0" borderId="18" xfId="0" applyNumberFormat="1" applyFont="1" applyFill="1" applyBorder="1" applyAlignment="1">
      <alignment horizontal="left" vertical="center" wrapText="1"/>
    </xf>
    <xf numFmtId="14" fontId="368" fillId="0" borderId="102" xfId="0" applyNumberFormat="1" applyFont="1" applyFill="1" applyBorder="1" applyAlignment="1">
      <alignment horizontal="left" vertical="center" wrapText="1"/>
    </xf>
    <xf numFmtId="0" fontId="41" fillId="3" borderId="0" xfId="0" applyFont="1" applyFill="1" applyAlignment="1">
      <alignment horizontal="left" vertical="center" wrapText="1"/>
    </xf>
    <xf numFmtId="0" fontId="34" fillId="0" borderId="18" xfId="0" applyFont="1" applyBorder="1" applyAlignment="1">
      <alignment horizontal="left" wrapText="1"/>
    </xf>
    <xf numFmtId="0" fontId="34" fillId="0" borderId="102" xfId="0" applyFont="1" applyBorder="1" applyAlignment="1">
      <alignment horizontal="left" wrapText="1"/>
    </xf>
    <xf numFmtId="0" fontId="49" fillId="10" borderId="140" xfId="0" applyFont="1" applyFill="1" applyBorder="1" applyAlignment="1">
      <alignment horizontal="left" vertical="center" wrapText="1"/>
    </xf>
    <xf numFmtId="0" fontId="49" fillId="10" borderId="6" xfId="0" applyFont="1" applyFill="1" applyBorder="1" applyAlignment="1">
      <alignment horizontal="left" vertical="center" wrapText="1"/>
    </xf>
    <xf numFmtId="0" fontId="49" fillId="10" borderId="94" xfId="0" applyFont="1" applyFill="1" applyBorder="1" applyAlignment="1">
      <alignment horizontal="left" vertical="center" wrapText="1"/>
    </xf>
    <xf numFmtId="176" fontId="58" fillId="16" borderId="151" xfId="36577" applyNumberFormat="1" applyFont="1" applyFill="1" applyBorder="1" applyAlignment="1">
      <alignment horizontal="center" vertical="center"/>
    </xf>
    <xf numFmtId="176" fontId="58" fillId="16" borderId="25" xfId="36577" applyNumberFormat="1" applyFont="1" applyFill="1" applyBorder="1" applyAlignment="1">
      <alignment horizontal="center" vertical="center"/>
    </xf>
    <xf numFmtId="176" fontId="58" fillId="16" borderId="149" xfId="36577" applyNumberFormat="1" applyFont="1" applyFill="1" applyBorder="1" applyAlignment="1">
      <alignment horizontal="center" vertical="center"/>
    </xf>
    <xf numFmtId="0" fontId="45" fillId="5" borderId="2" xfId="0" applyFont="1" applyFill="1" applyBorder="1" applyAlignment="1">
      <alignment horizontal="center" vertical="center" wrapText="1"/>
    </xf>
    <xf numFmtId="0" fontId="45" fillId="5" borderId="3" xfId="0" applyFont="1" applyFill="1" applyBorder="1" applyAlignment="1">
      <alignment horizontal="center" vertical="center" wrapText="1"/>
    </xf>
    <xf numFmtId="0" fontId="12" fillId="0" borderId="3" xfId="0" applyNumberFormat="1" applyFont="1" applyBorder="1" applyAlignment="1">
      <alignment horizontal="center" vertical="center" wrapText="1"/>
    </xf>
    <xf numFmtId="0" fontId="45" fillId="11" borderId="15" xfId="0" applyFont="1" applyFill="1" applyBorder="1" applyAlignment="1">
      <alignment horizontal="center" vertical="center" wrapText="1"/>
    </xf>
    <xf numFmtId="0" fontId="45" fillId="11" borderId="16" xfId="0" applyFont="1" applyFill="1" applyBorder="1" applyAlignment="1">
      <alignment horizontal="center" vertical="center" wrapText="1"/>
    </xf>
    <xf numFmtId="0" fontId="45" fillId="2" borderId="29" xfId="0" applyFont="1" applyFill="1" applyBorder="1" applyAlignment="1">
      <alignment horizontal="center" vertical="center" wrapText="1"/>
    </xf>
    <xf numFmtId="0" fontId="45" fillId="2" borderId="15" xfId="0" applyFont="1" applyFill="1" applyBorder="1" applyAlignment="1">
      <alignment horizontal="center" vertical="center" wrapText="1"/>
    </xf>
    <xf numFmtId="0" fontId="12" fillId="0" borderId="16" xfId="0" applyNumberFormat="1" applyFont="1" applyBorder="1" applyAlignment="1">
      <alignment horizontal="center" vertical="center" wrapText="1"/>
    </xf>
    <xf numFmtId="0" fontId="45" fillId="20" borderId="94" xfId="0" applyFont="1" applyFill="1" applyBorder="1" applyAlignment="1">
      <alignment horizontal="center" vertical="center" wrapText="1"/>
    </xf>
    <xf numFmtId="0" fontId="45" fillId="20" borderId="91" xfId="0" applyFont="1" applyFill="1" applyBorder="1" applyAlignment="1">
      <alignment horizontal="center" vertical="center" wrapText="1"/>
    </xf>
    <xf numFmtId="0" fontId="12" fillId="0" borderId="91" xfId="0" applyNumberFormat="1" applyFont="1" applyBorder="1" applyAlignment="1">
      <alignment horizontal="center" vertical="center" wrapText="1"/>
    </xf>
    <xf numFmtId="0" fontId="42" fillId="0" borderId="152" xfId="43368" applyFont="1" applyBorder="1" applyAlignment="1">
      <alignment horizontal="left" vertical="center" wrapText="1"/>
    </xf>
    <xf numFmtId="0" fontId="445" fillId="0" borderId="152" xfId="43368" applyFont="1" applyBorder="1" applyAlignment="1">
      <alignment horizontal="left" vertical="center" wrapText="1"/>
    </xf>
    <xf numFmtId="0" fontId="56" fillId="0" borderId="38" xfId="0" applyFont="1" applyBorder="1" applyAlignment="1">
      <alignment horizontal="left" vertical="center" wrapText="1"/>
    </xf>
    <xf numFmtId="0" fontId="56" fillId="0" borderId="38" xfId="0" applyFont="1" applyBorder="1" applyAlignment="1">
      <alignment vertical="center" wrapText="1"/>
    </xf>
    <xf numFmtId="0" fontId="56" fillId="0" borderId="42" xfId="0" applyFont="1" applyBorder="1" applyAlignment="1">
      <alignment vertical="center" wrapText="1"/>
    </xf>
    <xf numFmtId="0" fontId="44" fillId="3" borderId="0" xfId="0" applyFont="1" applyFill="1" applyAlignment="1">
      <alignment horizontal="center" wrapText="1"/>
    </xf>
    <xf numFmtId="0" fontId="12" fillId="0" borderId="0" xfId="0" applyNumberFormat="1" applyFont="1" applyAlignment="1">
      <alignment horizontal="center" wrapText="1"/>
    </xf>
    <xf numFmtId="0" fontId="45" fillId="3" borderId="157" xfId="0" applyFont="1" applyFill="1" applyBorder="1" applyAlignment="1">
      <alignment horizontal="center" wrapText="1"/>
    </xf>
    <xf numFmtId="0" fontId="12" fillId="0" borderId="157" xfId="0" applyNumberFormat="1" applyFont="1" applyBorder="1" applyAlignment="1">
      <alignment horizontal="center" wrapText="1"/>
    </xf>
    <xf numFmtId="0" fontId="12" fillId="0" borderId="153" xfId="0" applyNumberFormat="1" applyFont="1" applyBorder="1" applyAlignment="1">
      <alignment horizontal="center" wrapText="1"/>
    </xf>
    <xf numFmtId="0" fontId="26" fillId="5" borderId="14" xfId="0" applyFont="1" applyFill="1" applyBorder="1" applyAlignment="1">
      <alignment horizontal="center"/>
    </xf>
    <xf numFmtId="0" fontId="26" fillId="5" borderId="15" xfId="0" applyFont="1" applyFill="1" applyBorder="1" applyAlignment="1">
      <alignment horizontal="center"/>
    </xf>
    <xf numFmtId="0" fontId="12" fillId="0" borderId="15" xfId="0" applyNumberFormat="1" applyFont="1" applyBorder="1" applyAlignment="1">
      <alignment vertical="center"/>
    </xf>
    <xf numFmtId="0" fontId="12" fillId="0" borderId="16" xfId="0" applyNumberFormat="1" applyFont="1" applyBorder="1" applyAlignment="1">
      <alignment vertical="center"/>
    </xf>
    <xf numFmtId="0" fontId="18" fillId="0" borderId="0" xfId="0" applyFont="1" applyFill="1" applyBorder="1" applyAlignment="1">
      <alignment horizontal="center"/>
    </xf>
    <xf numFmtId="0" fontId="19" fillId="2" borderId="1" xfId="0" applyFont="1" applyFill="1" applyBorder="1" applyAlignment="1">
      <alignment horizontal="center" vertical="center" wrapText="1"/>
    </xf>
    <xf numFmtId="0" fontId="19" fillId="2" borderId="5" xfId="0" applyFont="1" applyFill="1" applyBorder="1" applyAlignment="1">
      <alignment horizontal="center" vertical="center" wrapText="1"/>
    </xf>
    <xf numFmtId="0" fontId="19" fillId="2" borderId="8" xfId="0" applyFont="1" applyFill="1" applyBorder="1" applyAlignment="1">
      <alignment horizontal="center" vertical="center" wrapText="1"/>
    </xf>
    <xf numFmtId="0" fontId="30" fillId="3" borderId="2" xfId="0" applyFont="1" applyFill="1" applyBorder="1" applyAlignment="1">
      <alignment horizontal="left" vertical="center" wrapText="1"/>
    </xf>
    <xf numFmtId="0" fontId="30" fillId="3" borderId="3" xfId="0" applyFont="1" applyFill="1" applyBorder="1" applyAlignment="1">
      <alignment horizontal="left" vertical="center" wrapText="1"/>
    </xf>
    <xf numFmtId="0" fontId="30" fillId="3" borderId="4" xfId="0" applyFont="1" applyFill="1" applyBorder="1" applyAlignment="1">
      <alignment horizontal="left" vertical="center" wrapText="1"/>
    </xf>
    <xf numFmtId="0" fontId="30" fillId="3" borderId="6" xfId="0" applyFont="1" applyFill="1" applyBorder="1" applyAlignment="1">
      <alignment horizontal="left" vertical="center" wrapText="1"/>
    </xf>
    <xf numFmtId="0" fontId="30" fillId="3" borderId="0" xfId="0" applyFont="1" applyFill="1" applyBorder="1" applyAlignment="1">
      <alignment horizontal="left" vertical="center" wrapText="1"/>
    </xf>
    <xf numFmtId="0" fontId="30" fillId="3" borderId="7" xfId="0" applyFont="1" applyFill="1" applyBorder="1" applyAlignment="1">
      <alignment horizontal="left" vertical="center" wrapText="1"/>
    </xf>
    <xf numFmtId="0" fontId="30" fillId="3" borderId="9" xfId="0" applyFont="1" applyFill="1" applyBorder="1" applyAlignment="1">
      <alignment horizontal="left" vertical="center" wrapText="1"/>
    </xf>
    <xf numFmtId="0" fontId="30" fillId="3" borderId="10" xfId="0" applyFont="1" applyFill="1" applyBorder="1" applyAlignment="1">
      <alignment horizontal="left" vertical="center" wrapText="1"/>
    </xf>
    <xf numFmtId="0" fontId="30" fillId="3" borderId="11" xfId="0" applyFont="1" applyFill="1" applyBorder="1" applyAlignment="1">
      <alignment horizontal="left" vertical="center" wrapText="1"/>
    </xf>
    <xf numFmtId="0" fontId="20" fillId="0" borderId="0" xfId="0" applyFont="1" applyFill="1" applyAlignment="1">
      <alignment horizontal="center"/>
    </xf>
    <xf numFmtId="0" fontId="26" fillId="5" borderId="92" xfId="0" applyFont="1" applyFill="1" applyBorder="1" applyAlignment="1">
      <alignment horizontal="center"/>
    </xf>
    <xf numFmtId="0" fontId="26" fillId="0" borderId="99" xfId="0" applyFont="1" applyFill="1" applyBorder="1" applyAlignment="1">
      <alignment horizontal="left" vertical="center" wrapText="1"/>
    </xf>
    <xf numFmtId="0" fontId="26" fillId="0" borderId="100" xfId="0" applyFont="1" applyFill="1" applyBorder="1" applyAlignment="1">
      <alignment horizontal="left" vertical="center" wrapText="1"/>
    </xf>
    <xf numFmtId="0" fontId="26" fillId="0" borderId="101" xfId="0" applyFont="1" applyFill="1" applyBorder="1" applyAlignment="1">
      <alignment horizontal="left" vertical="center" wrapText="1"/>
    </xf>
    <xf numFmtId="0" fontId="386" fillId="0" borderId="95" xfId="0" applyFont="1" applyFill="1" applyBorder="1" applyAlignment="1">
      <alignment horizontal="left" vertical="center" wrapText="1"/>
    </xf>
    <xf numFmtId="0" fontId="386" fillId="0" borderId="96" xfId="0" applyFont="1" applyFill="1" applyBorder="1" applyAlignment="1">
      <alignment horizontal="left" vertical="center" wrapText="1"/>
    </xf>
    <xf numFmtId="0" fontId="386" fillId="0" borderId="97" xfId="0" applyFont="1" applyFill="1" applyBorder="1" applyAlignment="1">
      <alignment horizontal="left" vertical="center" wrapText="1"/>
    </xf>
    <xf numFmtId="0" fontId="386" fillId="0" borderId="119" xfId="0" applyFont="1" applyFill="1" applyBorder="1" applyAlignment="1">
      <alignment horizontal="left" vertical="center" wrapText="1"/>
    </xf>
    <xf numFmtId="0" fontId="386" fillId="0" borderId="100" xfId="0" applyFont="1" applyFill="1" applyBorder="1" applyAlignment="1">
      <alignment horizontal="left" vertical="center" wrapText="1"/>
    </xf>
    <xf numFmtId="0" fontId="386" fillId="0" borderId="101" xfId="0" applyFont="1" applyFill="1" applyBorder="1" applyAlignment="1">
      <alignment horizontal="left" vertical="center" wrapText="1"/>
    </xf>
    <xf numFmtId="0" fontId="26" fillId="0" borderId="93" xfId="0" applyFont="1" applyFill="1" applyBorder="1" applyAlignment="1">
      <alignment horizontal="center" vertical="center" wrapText="1"/>
    </xf>
    <xf numFmtId="0" fontId="26" fillId="0" borderId="23" xfId="0" applyFont="1" applyFill="1" applyBorder="1" applyAlignment="1">
      <alignment horizontal="center" vertical="center" wrapText="1"/>
    </xf>
    <xf numFmtId="0" fontId="26" fillId="0" borderId="24" xfId="0" applyFont="1" applyFill="1" applyBorder="1" applyAlignment="1">
      <alignment horizontal="center" vertical="center" wrapText="1"/>
    </xf>
    <xf numFmtId="0" fontId="26" fillId="5" borderId="90" xfId="0" applyFont="1" applyFill="1" applyBorder="1" applyAlignment="1">
      <alignment horizontal="center"/>
    </xf>
    <xf numFmtId="0" fontId="26" fillId="5" borderId="91" xfId="0" applyFont="1" applyFill="1" applyBorder="1" applyAlignment="1">
      <alignment horizontal="center"/>
    </xf>
    <xf numFmtId="0" fontId="12" fillId="0" borderId="91" xfId="0" applyNumberFormat="1" applyFont="1" applyBorder="1" applyAlignment="1">
      <alignment vertical="center"/>
    </xf>
    <xf numFmtId="0" fontId="12" fillId="0" borderId="98" xfId="0" applyNumberFormat="1" applyFont="1" applyBorder="1" applyAlignment="1">
      <alignment vertical="center"/>
    </xf>
    <xf numFmtId="0" fontId="26" fillId="0" borderId="26" xfId="0" applyFont="1" applyFill="1" applyBorder="1" applyAlignment="1">
      <alignment horizontal="left" vertical="center" wrapText="1"/>
    </xf>
    <xf numFmtId="0" fontId="26" fillId="0" borderId="0" xfId="0" applyFont="1" applyFill="1" applyBorder="1" applyAlignment="1">
      <alignment horizontal="left" vertical="center" wrapText="1"/>
    </xf>
    <xf numFmtId="0" fontId="9" fillId="0" borderId="32" xfId="0" applyFont="1" applyBorder="1" applyAlignment="1">
      <alignment horizontal="left" vertical="center" wrapText="1"/>
    </xf>
    <xf numFmtId="0" fontId="9" fillId="0" borderId="20" xfId="0" applyFont="1" applyBorder="1" applyAlignment="1">
      <alignment horizontal="left" vertical="center"/>
    </xf>
    <xf numFmtId="0" fontId="10" fillId="0" borderId="44" xfId="0" applyFont="1" applyBorder="1" applyAlignment="1">
      <alignment horizontal="left" vertical="center"/>
    </xf>
    <xf numFmtId="0" fontId="26" fillId="4" borderId="94" xfId="0" applyFont="1" applyFill="1" applyBorder="1" applyAlignment="1"/>
    <xf numFmtId="0" fontId="31" fillId="4" borderId="91" xfId="0" applyFont="1" applyFill="1" applyBorder="1" applyAlignment="1"/>
    <xf numFmtId="0" fontId="34" fillId="4" borderId="32" xfId="0" applyFont="1" applyFill="1" applyBorder="1" applyAlignment="1"/>
    <xf numFmtId="0" fontId="34" fillId="4" borderId="100" xfId="0" applyFont="1" applyFill="1" applyBorder="1" applyAlignment="1"/>
    <xf numFmtId="0" fontId="12" fillId="0" borderId="100" xfId="0" applyNumberFormat="1" applyFont="1" applyBorder="1" applyAlignment="1">
      <alignment vertical="center"/>
    </xf>
    <xf numFmtId="0" fontId="12" fillId="0" borderId="101" xfId="0" applyNumberFormat="1" applyFont="1" applyBorder="1" applyAlignment="1">
      <alignment vertical="center"/>
    </xf>
    <xf numFmtId="0" fontId="26" fillId="4" borderId="32" xfId="0" applyFont="1" applyFill="1" applyBorder="1" applyAlignment="1">
      <alignment vertical="center"/>
    </xf>
    <xf numFmtId="0" fontId="31" fillId="4" borderId="100" xfId="0" applyFont="1" applyFill="1" applyBorder="1" applyAlignment="1">
      <alignment vertical="center"/>
    </xf>
    <xf numFmtId="0" fontId="19" fillId="0" borderId="0" xfId="0" applyFont="1" applyAlignment="1">
      <alignment vertical="center"/>
    </xf>
    <xf numFmtId="0" fontId="22" fillId="0" borderId="0" xfId="0" applyFont="1" applyAlignment="1">
      <alignment vertical="center"/>
    </xf>
    <xf numFmtId="0" fontId="19" fillId="0" borderId="0" xfId="0" applyFont="1" applyBorder="1" applyAlignment="1">
      <alignment horizontal="left" vertical="center"/>
    </xf>
    <xf numFmtId="0" fontId="22" fillId="0" borderId="0" xfId="0" applyFont="1" applyBorder="1" applyAlignment="1">
      <alignment horizontal="left" vertical="center"/>
    </xf>
    <xf numFmtId="0" fontId="16" fillId="0" borderId="0" xfId="0" applyFont="1" applyBorder="1" applyAlignment="1">
      <alignment horizontal="left" vertical="center"/>
    </xf>
    <xf numFmtId="0" fontId="9" fillId="0" borderId="29" xfId="0" applyFont="1" applyBorder="1" applyAlignment="1">
      <alignment horizontal="left" vertical="center"/>
    </xf>
    <xf numFmtId="0" fontId="9" fillId="0" borderId="15" xfId="0" applyFont="1" applyBorder="1" applyAlignment="1">
      <alignment horizontal="left" vertical="center"/>
    </xf>
    <xf numFmtId="0" fontId="10" fillId="0" borderId="43" xfId="0" applyFont="1" applyBorder="1" applyAlignment="1">
      <alignment horizontal="left" vertical="center"/>
    </xf>
    <xf numFmtId="0" fontId="9" fillId="0" borderId="32" xfId="0" applyFont="1" applyBorder="1" applyAlignment="1">
      <alignment horizontal="left" vertical="center"/>
    </xf>
    <xf numFmtId="0" fontId="9" fillId="0" borderId="44" xfId="0" applyFont="1" applyBorder="1" applyAlignment="1">
      <alignment horizontal="left" vertical="center"/>
    </xf>
    <xf numFmtId="249" fontId="81" fillId="137" borderId="145" xfId="36821" applyNumberFormat="1" applyFont="1" applyFill="1" applyBorder="1" applyAlignment="1">
      <alignment horizontal="center" vertical="center" wrapText="1"/>
    </xf>
    <xf numFmtId="0" fontId="60" fillId="0" borderId="25" xfId="0" applyFont="1" applyBorder="1" applyAlignment="1">
      <alignment vertical="center"/>
    </xf>
    <xf numFmtId="0" fontId="60" fillId="0" borderId="148" xfId="0" applyFont="1" applyBorder="1" applyAlignment="1">
      <alignment vertical="center"/>
    </xf>
    <xf numFmtId="0" fontId="401" fillId="125" borderId="47" xfId="43298" applyFont="1" applyFill="1" applyBorder="1" applyAlignment="1">
      <alignment horizontal="center" vertical="center" wrapText="1"/>
    </xf>
    <xf numFmtId="0" fontId="402" fillId="21" borderId="48" xfId="0" applyFont="1" applyFill="1" applyBorder="1" applyAlignment="1">
      <alignment horizontal="center" vertical="center" wrapText="1"/>
    </xf>
    <xf numFmtId="0" fontId="399" fillId="122" borderId="47" xfId="43298" applyFont="1" applyFill="1" applyBorder="1" applyAlignment="1">
      <alignment horizontal="center" vertical="center" wrapText="1"/>
    </xf>
    <xf numFmtId="0" fontId="400" fillId="0" borderId="48" xfId="0" applyFont="1" applyBorder="1" applyAlignment="1">
      <alignment horizontal="center" vertical="center" wrapText="1"/>
    </xf>
    <xf numFmtId="0" fontId="399" fillId="17" borderId="47" xfId="43298" applyFont="1" applyFill="1" applyBorder="1" applyAlignment="1">
      <alignment horizontal="center" vertical="center" wrapText="1"/>
    </xf>
    <xf numFmtId="0" fontId="399" fillId="123" borderId="47" xfId="43298" applyFont="1" applyFill="1" applyBorder="1" applyAlignment="1">
      <alignment horizontal="center" vertical="center" wrapText="1"/>
    </xf>
    <xf numFmtId="0" fontId="9" fillId="0" borderId="20" xfId="0" applyFont="1" applyBorder="1" applyAlignment="1">
      <alignment horizontal="left" vertical="center" wrapText="1"/>
    </xf>
    <xf numFmtId="0" fontId="10" fillId="0" borderId="44" xfId="0" applyFont="1" applyBorder="1" applyAlignment="1">
      <alignment horizontal="left" vertical="center" wrapText="1"/>
    </xf>
    <xf numFmtId="0" fontId="9" fillId="15" borderId="17" xfId="0" applyFont="1" applyFill="1" applyBorder="1" applyAlignment="1">
      <alignment horizontal="left" vertical="center"/>
    </xf>
    <xf numFmtId="0" fontId="9" fillId="15" borderId="18" xfId="0" applyFont="1" applyFill="1" applyBorder="1" applyAlignment="1">
      <alignment horizontal="left" vertical="center"/>
    </xf>
    <xf numFmtId="0" fontId="10" fillId="15" borderId="18" xfId="0" applyFont="1" applyFill="1" applyBorder="1" applyAlignment="1">
      <alignment horizontal="left" vertical="center"/>
    </xf>
    <xf numFmtId="0" fontId="9" fillId="0" borderId="40" xfId="0" applyFont="1" applyFill="1" applyBorder="1" applyAlignment="1">
      <alignment vertical="center"/>
    </xf>
    <xf numFmtId="0" fontId="9" fillId="0" borderId="38" xfId="0" applyFont="1" applyFill="1" applyBorder="1" applyAlignment="1">
      <alignment vertical="center"/>
    </xf>
    <xf numFmtId="0" fontId="10" fillId="0" borderId="38" xfId="0" applyFont="1" applyFill="1" applyBorder="1" applyAlignment="1">
      <alignment vertical="center"/>
    </xf>
    <xf numFmtId="0" fontId="401" fillId="0" borderId="111" xfId="43298" applyFont="1" applyBorder="1" applyAlignment="1">
      <alignment horizontal="center" vertical="center" wrapText="1"/>
    </xf>
    <xf numFmtId="0" fontId="399" fillId="124" borderId="47" xfId="43298" applyFont="1" applyFill="1" applyBorder="1" applyAlignment="1">
      <alignment horizontal="center" vertical="center" wrapText="1"/>
    </xf>
    <xf numFmtId="0" fontId="400" fillId="121" borderId="48" xfId="0" applyFont="1" applyFill="1" applyBorder="1" applyAlignment="1">
      <alignment horizontal="center" vertical="center" wrapText="1"/>
    </xf>
    <xf numFmtId="0" fontId="56" fillId="0" borderId="163" xfId="0" applyFont="1" applyBorder="1" applyAlignment="1">
      <alignment horizontal="left" vertical="top" wrapText="1"/>
    </xf>
    <xf numFmtId="0" fontId="56" fillId="0" borderId="168" xfId="0" applyFont="1" applyBorder="1" applyAlignment="1">
      <alignment horizontal="left" vertical="top" wrapText="1"/>
    </xf>
    <xf numFmtId="0" fontId="56" fillId="0" borderId="161" xfId="0" applyFont="1" applyBorder="1" applyAlignment="1">
      <alignment horizontal="left" vertical="top" wrapText="1"/>
    </xf>
    <xf numFmtId="176" fontId="40" fillId="16" borderId="162" xfId="39594" applyNumberFormat="1" applyFont="1" applyFill="1" applyBorder="1" applyAlignment="1">
      <alignment horizontal="left" vertical="center"/>
    </xf>
    <xf numFmtId="176" fontId="40" fillId="16" borderId="22" xfId="39594" applyNumberFormat="1" applyFont="1" applyFill="1" applyBorder="1" applyAlignment="1">
      <alignment horizontal="left" vertical="center"/>
    </xf>
    <xf numFmtId="176" fontId="40" fillId="16" borderId="154" xfId="39594" applyNumberFormat="1" applyFont="1" applyFill="1" applyBorder="1" applyAlignment="1">
      <alignment horizontal="left" vertical="center"/>
    </xf>
    <xf numFmtId="182" fontId="40" fillId="0" borderId="162" xfId="39594" applyFont="1" applyBorder="1" applyAlignment="1">
      <alignment horizontal="left" vertical="center" wrapText="1"/>
    </xf>
    <xf numFmtId="182" fontId="40" fillId="0" borderId="154" xfId="39594" applyFont="1" applyBorder="1" applyAlignment="1">
      <alignment horizontal="left" vertical="center" wrapText="1"/>
    </xf>
    <xf numFmtId="182" fontId="40" fillId="0" borderId="163" xfId="39594" applyFont="1" applyBorder="1" applyAlignment="1">
      <alignment vertical="top" wrapText="1"/>
    </xf>
    <xf numFmtId="182" fontId="40" fillId="0" borderId="171" xfId="39594" applyFont="1" applyBorder="1" applyAlignment="1">
      <alignment vertical="top" wrapText="1"/>
    </xf>
    <xf numFmtId="182" fontId="379" fillId="0" borderId="163" xfId="39594" applyFont="1" applyBorder="1" applyAlignment="1">
      <alignment vertical="top"/>
    </xf>
    <xf numFmtId="182" fontId="379" fillId="0" borderId="171" xfId="39594" applyFont="1" applyBorder="1" applyAlignment="1">
      <alignment vertical="top"/>
    </xf>
    <xf numFmtId="0" fontId="385" fillId="0" borderId="163" xfId="0" applyFont="1" applyBorder="1" applyAlignment="1">
      <alignment horizontal="center" vertical="center" wrapText="1"/>
    </xf>
    <xf numFmtId="0" fontId="385" fillId="0" borderId="161" xfId="0" applyFont="1" applyBorder="1" applyAlignment="1">
      <alignment horizontal="center" vertical="center" wrapText="1"/>
    </xf>
    <xf numFmtId="182" fontId="412" fillId="127" borderId="163" xfId="39594" applyFont="1" applyFill="1" applyBorder="1" applyAlignment="1">
      <alignment horizontal="center" vertical="center" wrapText="1"/>
    </xf>
    <xf numFmtId="182" fontId="412" fillId="127" borderId="168" xfId="39594" applyFont="1" applyFill="1" applyBorder="1" applyAlignment="1">
      <alignment horizontal="center" vertical="center" wrapText="1"/>
    </xf>
    <xf numFmtId="182" fontId="412" fillId="127" borderId="161" xfId="39594" applyFont="1" applyFill="1" applyBorder="1" applyAlignment="1">
      <alignment horizontal="center" vertical="center" wrapText="1"/>
    </xf>
    <xf numFmtId="0" fontId="412" fillId="128" borderId="163" xfId="43375" applyFont="1" applyFill="1" applyBorder="1" applyAlignment="1">
      <alignment horizontal="center" vertical="center" wrapText="1"/>
    </xf>
    <xf numFmtId="0" fontId="412" fillId="128" borderId="161" xfId="43375" applyFont="1" applyFill="1" applyBorder="1" applyAlignment="1">
      <alignment horizontal="center" vertical="center" wrapText="1"/>
    </xf>
    <xf numFmtId="182" fontId="391" fillId="118" borderId="112" xfId="43372" applyFont="1" applyFill="1" applyBorder="1" applyAlignment="1">
      <alignment horizontal="right" vertical="center" wrapText="1"/>
    </xf>
    <xf numFmtId="182" fontId="391" fillId="118" borderId="131" xfId="43372" applyFont="1" applyFill="1" applyBorder="1" applyAlignment="1">
      <alignment horizontal="right" vertical="center" wrapText="1"/>
    </xf>
    <xf numFmtId="182" fontId="391" fillId="118" borderId="85" xfId="43372" applyFont="1" applyFill="1" applyBorder="1" applyAlignment="1">
      <alignment horizontal="right" vertical="center" wrapText="1"/>
    </xf>
    <xf numFmtId="182" fontId="391" fillId="118" borderId="83" xfId="43372" applyFont="1" applyFill="1" applyBorder="1" applyAlignment="1">
      <alignment horizontal="right" vertical="center" wrapText="1"/>
    </xf>
    <xf numFmtId="0" fontId="390" fillId="147" borderId="163" xfId="0" applyFont="1" applyFill="1" applyBorder="1" applyAlignment="1">
      <alignment horizontal="center" vertical="center"/>
    </xf>
    <xf numFmtId="0" fontId="390" fillId="147" borderId="168" xfId="0" applyFont="1" applyFill="1" applyBorder="1" applyAlignment="1">
      <alignment horizontal="center" vertical="center"/>
    </xf>
    <xf numFmtId="0" fontId="390" fillId="147" borderId="161" xfId="0" applyFont="1" applyFill="1" applyBorder="1" applyAlignment="1">
      <alignment horizontal="center" vertical="center"/>
    </xf>
    <xf numFmtId="0" fontId="56" fillId="0" borderId="163" xfId="0" applyFont="1" applyBorder="1" applyAlignment="1">
      <alignment horizontal="center" vertical="center" wrapText="1"/>
    </xf>
    <xf numFmtId="0" fontId="56" fillId="0" borderId="161" xfId="0" applyFont="1" applyBorder="1" applyAlignment="1">
      <alignment horizontal="center" vertical="center" wrapText="1"/>
    </xf>
    <xf numFmtId="0" fontId="56" fillId="0" borderId="163" xfId="0" applyFont="1" applyBorder="1" applyAlignment="1">
      <alignment horizontal="left" vertical="center" wrapText="1"/>
    </xf>
    <xf numFmtId="0" fontId="56" fillId="0" borderId="168" xfId="0" applyFont="1" applyBorder="1" applyAlignment="1">
      <alignment horizontal="left" vertical="center" wrapText="1"/>
    </xf>
    <xf numFmtId="0" fontId="56" fillId="0" borderId="161" xfId="0" applyFont="1" applyBorder="1" applyAlignment="1">
      <alignment horizontal="left" vertical="center" wrapText="1"/>
    </xf>
    <xf numFmtId="0" fontId="447" fillId="0" borderId="163" xfId="0" applyFont="1" applyBorder="1" applyAlignment="1">
      <alignment horizontal="left" vertical="top" wrapText="1"/>
    </xf>
    <xf numFmtId="0" fontId="447" fillId="0" borderId="168" xfId="0" applyFont="1" applyBorder="1" applyAlignment="1">
      <alignment horizontal="left" vertical="top" wrapText="1"/>
    </xf>
    <xf numFmtId="0" fontId="447" fillId="0" borderId="161" xfId="0" applyFont="1" applyBorder="1" applyAlignment="1">
      <alignment horizontal="left" vertical="top" wrapText="1"/>
    </xf>
    <xf numFmtId="182" fontId="467" fillId="0" borderId="163" xfId="43372" applyFont="1" applyFill="1" applyBorder="1" applyAlignment="1">
      <alignment horizontal="left" vertical="top" wrapText="1"/>
    </xf>
    <xf numFmtId="182" fontId="467" fillId="0" borderId="161" xfId="43372" applyFont="1" applyFill="1" applyBorder="1" applyAlignment="1">
      <alignment horizontal="left" vertical="top" wrapText="1"/>
    </xf>
    <xf numFmtId="182" fontId="40" fillId="0" borderId="163" xfId="43372" applyFont="1" applyFill="1" applyBorder="1" applyAlignment="1">
      <alignment horizontal="left" vertical="top" wrapText="1"/>
    </xf>
    <xf numFmtId="182" fontId="40" fillId="0" borderId="161" xfId="43372" applyFont="1" applyFill="1" applyBorder="1" applyAlignment="1">
      <alignment horizontal="left" vertical="top" wrapText="1"/>
    </xf>
    <xf numFmtId="182" fontId="40" fillId="0" borderId="163" xfId="39594" applyFont="1" applyFill="1" applyBorder="1" applyAlignment="1">
      <alignment horizontal="left" vertical="top" wrapText="1"/>
    </xf>
    <xf numFmtId="182" fontId="40" fillId="0" borderId="161" xfId="39594" applyFont="1" applyFill="1" applyBorder="1" applyAlignment="1">
      <alignment horizontal="left" vertical="top" wrapText="1"/>
    </xf>
    <xf numFmtId="182" fontId="453" fillId="0" borderId="174" xfId="43372" applyFont="1" applyFill="1" applyBorder="1" applyAlignment="1">
      <alignment horizontal="left" vertical="top" wrapText="1"/>
    </xf>
    <xf numFmtId="182" fontId="453" fillId="0" borderId="175" xfId="43372" applyFont="1" applyFill="1" applyBorder="1" applyAlignment="1">
      <alignment horizontal="left" vertical="top" wrapText="1"/>
    </xf>
    <xf numFmtId="182" fontId="40" fillId="0" borderId="172" xfId="39594" applyFont="1" applyFill="1" applyBorder="1" applyAlignment="1">
      <alignment horizontal="left" vertical="top" wrapText="1"/>
    </xf>
    <xf numFmtId="182" fontId="40" fillId="0" borderId="173" xfId="39594" applyFont="1" applyFill="1" applyBorder="1" applyAlignment="1">
      <alignment horizontal="left" vertical="top" wrapText="1"/>
    </xf>
    <xf numFmtId="14" fontId="40" fillId="16" borderId="162" xfId="43372" applyNumberFormat="1" applyFont="1" applyFill="1" applyBorder="1" applyAlignment="1">
      <alignment horizontal="left" vertical="center"/>
    </xf>
    <xf numFmtId="14" fontId="40" fillId="16" borderId="22" xfId="43372" applyNumberFormat="1" applyFont="1" applyFill="1" applyBorder="1" applyAlignment="1">
      <alignment horizontal="left" vertical="center"/>
    </xf>
    <xf numFmtId="14" fontId="40" fillId="16" borderId="154" xfId="43372" applyNumberFormat="1" applyFont="1" applyFill="1" applyBorder="1" applyAlignment="1">
      <alignment horizontal="left" vertical="center"/>
    </xf>
    <xf numFmtId="182" fontId="40" fillId="0" borderId="169" xfId="43372" applyFont="1" applyFill="1" applyBorder="1" applyAlignment="1">
      <alignment horizontal="left" vertical="top" wrapText="1"/>
    </xf>
    <xf numFmtId="182" fontId="40" fillId="0" borderId="170" xfId="43372" applyFont="1" applyFill="1" applyBorder="1" applyAlignment="1">
      <alignment horizontal="left" vertical="top" wrapText="1"/>
    </xf>
    <xf numFmtId="182" fontId="40" fillId="0" borderId="174" xfId="43372" applyFont="1" applyFill="1" applyBorder="1" applyAlignment="1">
      <alignment horizontal="left" vertical="top" wrapText="1"/>
    </xf>
    <xf numFmtId="182" fontId="40" fillId="0" borderId="175" xfId="43372" applyFont="1" applyFill="1" applyBorder="1" applyAlignment="1">
      <alignment horizontal="left" vertical="top" wrapText="1"/>
    </xf>
    <xf numFmtId="182" fontId="372" fillId="0" borderId="176" xfId="43372" applyFont="1" applyBorder="1" applyAlignment="1">
      <alignment horizontal="left" vertical="center" wrapText="1"/>
    </xf>
    <xf numFmtId="182" fontId="372" fillId="0" borderId="154" xfId="43372" applyFont="1" applyBorder="1" applyAlignment="1">
      <alignment horizontal="left" vertical="center" wrapText="1"/>
    </xf>
    <xf numFmtId="182" fontId="406" fillId="115" borderId="85" xfId="39594" applyFont="1" applyFill="1" applyBorder="1" applyAlignment="1">
      <alignment horizontal="center" vertical="center"/>
    </xf>
    <xf numFmtId="182" fontId="406" fillId="115" borderId="103" xfId="39594" applyFont="1" applyFill="1" applyBorder="1" applyAlignment="1">
      <alignment horizontal="center" vertical="center"/>
    </xf>
    <xf numFmtId="182" fontId="406" fillId="115" borderId="83" xfId="39594" applyFont="1" applyFill="1" applyBorder="1" applyAlignment="1">
      <alignment horizontal="center" vertical="center"/>
    </xf>
    <xf numFmtId="182" fontId="406" fillId="116" borderId="85" xfId="43372" applyFont="1" applyFill="1" applyBorder="1" applyAlignment="1">
      <alignment horizontal="center" vertical="center"/>
    </xf>
    <xf numFmtId="182" fontId="406" fillId="116" borderId="103" xfId="43372" applyFont="1" applyFill="1" applyBorder="1" applyAlignment="1">
      <alignment horizontal="center" vertical="center"/>
    </xf>
    <xf numFmtId="182" fontId="391" fillId="118" borderId="85" xfId="39594" applyFont="1" applyFill="1" applyBorder="1" applyAlignment="1">
      <alignment horizontal="right" vertical="center"/>
    </xf>
    <xf numFmtId="182" fontId="391" fillId="118" borderId="83" xfId="39594" applyFont="1" applyFill="1" applyBorder="1" applyAlignment="1">
      <alignment horizontal="right" vertical="center"/>
    </xf>
    <xf numFmtId="182" fontId="391" fillId="117" borderId="158" xfId="43372" applyFont="1" applyFill="1" applyBorder="1" applyAlignment="1">
      <alignment horizontal="right" vertical="center"/>
    </xf>
    <xf numFmtId="182" fontId="391" fillId="117" borderId="123" xfId="43372" applyFont="1" applyFill="1" applyBorder="1" applyAlignment="1">
      <alignment horizontal="right" vertical="center"/>
    </xf>
    <xf numFmtId="182" fontId="391" fillId="117" borderId="153" xfId="43372" applyFont="1" applyFill="1" applyBorder="1" applyAlignment="1">
      <alignment horizontal="right" vertical="center"/>
    </xf>
    <xf numFmtId="182" fontId="56" fillId="0" borderId="177" xfId="39594" applyFont="1" applyBorder="1" applyAlignment="1">
      <alignment horizontal="left" vertical="center" wrapText="1"/>
    </xf>
    <xf numFmtId="182" fontId="56" fillId="0" borderId="178" xfId="39594" applyFont="1" applyBorder="1" applyAlignment="1">
      <alignment horizontal="left" vertical="center" wrapText="1"/>
    </xf>
    <xf numFmtId="182" fontId="56" fillId="0" borderId="132" xfId="39594" applyFont="1" applyBorder="1" applyAlignment="1">
      <alignment horizontal="left" vertical="center" wrapText="1"/>
    </xf>
    <xf numFmtId="182" fontId="391" fillId="118" borderId="85" xfId="39594" applyFont="1" applyFill="1" applyBorder="1" applyAlignment="1">
      <alignment horizontal="right" vertical="center" wrapText="1"/>
    </xf>
    <xf numFmtId="182" fontId="391" fillId="118" borderId="83" xfId="39594" applyFont="1" applyFill="1" applyBorder="1" applyAlignment="1">
      <alignment horizontal="right" vertical="center" wrapText="1"/>
    </xf>
    <xf numFmtId="182" fontId="391" fillId="118" borderId="170" xfId="39594" applyFont="1" applyFill="1" applyBorder="1" applyAlignment="1">
      <alignment horizontal="right" vertical="center"/>
    </xf>
    <xf numFmtId="182" fontId="390" fillId="119" borderId="85" xfId="43372" applyFont="1" applyFill="1" applyBorder="1" applyAlignment="1">
      <alignment horizontal="left" vertical="center"/>
    </xf>
    <xf numFmtId="182" fontId="390" fillId="119" borderId="83" xfId="43372" applyFont="1" applyFill="1" applyBorder="1" applyAlignment="1">
      <alignment horizontal="left" vertical="center"/>
    </xf>
    <xf numFmtId="182" fontId="372" fillId="0" borderId="162" xfId="43372" applyFont="1" applyBorder="1" applyAlignment="1">
      <alignment horizontal="left" vertical="center"/>
    </xf>
    <xf numFmtId="182" fontId="372" fillId="0" borderId="154" xfId="43372" applyFont="1" applyBorder="1" applyAlignment="1">
      <alignment horizontal="left" vertical="center"/>
    </xf>
    <xf numFmtId="182" fontId="372" fillId="0" borderId="162" xfId="43372" applyFont="1" applyBorder="1" applyAlignment="1">
      <alignment horizontal="left" vertical="top" wrapText="1"/>
    </xf>
    <xf numFmtId="182" fontId="372" fillId="0" borderId="154" xfId="43372" applyFont="1" applyBorder="1" applyAlignment="1">
      <alignment horizontal="left" vertical="top" wrapText="1"/>
    </xf>
    <xf numFmtId="182" fontId="372" fillId="0" borderId="163" xfId="43372" applyFont="1" applyFill="1" applyBorder="1" applyAlignment="1">
      <alignment horizontal="left" vertical="top" wrapText="1"/>
    </xf>
    <xf numFmtId="182" fontId="372" fillId="0" borderId="161" xfId="43372" applyFont="1" applyFill="1" applyBorder="1" applyAlignment="1">
      <alignment horizontal="left" vertical="top" wrapText="1"/>
    </xf>
    <xf numFmtId="182" fontId="372" fillId="0" borderId="121" xfId="43372" applyFont="1" applyFill="1" applyBorder="1" applyAlignment="1">
      <alignment horizontal="left" vertical="top" wrapText="1"/>
    </xf>
    <xf numFmtId="182" fontId="372" fillId="0" borderId="163" xfId="43372" applyFont="1" applyFill="1" applyBorder="1" applyAlignment="1">
      <alignment horizontal="left" vertical="top"/>
    </xf>
    <xf numFmtId="182" fontId="372" fillId="0" borderId="161" xfId="43372" applyFont="1" applyFill="1" applyBorder="1" applyAlignment="1">
      <alignment horizontal="left" vertical="top"/>
    </xf>
    <xf numFmtId="182" fontId="372" fillId="0" borderId="162" xfId="43372" applyFont="1" applyBorder="1" applyAlignment="1">
      <alignment vertical="center"/>
    </xf>
    <xf numFmtId="182" fontId="372" fillId="0" borderId="22" xfId="43372" applyFont="1" applyBorder="1" applyAlignment="1">
      <alignment vertical="center"/>
    </xf>
    <xf numFmtId="182" fontId="372" fillId="0" borderId="154" xfId="43372" applyFont="1" applyBorder="1" applyAlignment="1">
      <alignment vertical="center"/>
    </xf>
    <xf numFmtId="182" fontId="382" fillId="0" borderId="162" xfId="39594" applyFont="1" applyBorder="1" applyAlignment="1">
      <alignment horizontal="left" vertical="center"/>
    </xf>
    <xf numFmtId="182" fontId="382" fillId="0" borderId="154" xfId="39594" applyFont="1" applyBorder="1" applyAlignment="1">
      <alignment horizontal="left" vertical="center"/>
    </xf>
    <xf numFmtId="182" fontId="40" fillId="23" borderId="163" xfId="39594" applyFont="1" applyFill="1" applyBorder="1" applyAlignment="1">
      <alignment horizontal="left" vertical="top" wrapText="1"/>
    </xf>
    <xf numFmtId="182" fontId="40" fillId="23" borderId="171" xfId="39594" applyFont="1" applyFill="1" applyBorder="1" applyAlignment="1">
      <alignment horizontal="left" vertical="top" wrapText="1"/>
    </xf>
    <xf numFmtId="182" fontId="379" fillId="0" borderId="163" xfId="39594" applyFont="1" applyFill="1" applyBorder="1" applyAlignment="1">
      <alignment horizontal="left" vertical="top" wrapText="1"/>
    </xf>
    <xf numFmtId="182" fontId="379" fillId="0" borderId="171" xfId="39594" applyFont="1" applyFill="1" applyBorder="1" applyAlignment="1">
      <alignment horizontal="left" vertical="top" wrapText="1"/>
    </xf>
    <xf numFmtId="182" fontId="372" fillId="0" borderId="158" xfId="43372" applyFont="1" applyBorder="1" applyAlignment="1">
      <alignment horizontal="left" vertical="center"/>
    </xf>
    <xf numFmtId="182" fontId="372" fillId="0" borderId="153" xfId="43372" applyFont="1" applyBorder="1" applyAlignment="1">
      <alignment horizontal="left" vertical="center"/>
    </xf>
    <xf numFmtId="182" fontId="372" fillId="0" borderId="159" xfId="43372" applyFont="1" applyBorder="1" applyAlignment="1">
      <alignment horizontal="left" vertical="center" wrapText="1"/>
    </xf>
    <xf numFmtId="182" fontId="372" fillId="0" borderId="132" xfId="43372" applyFont="1" applyBorder="1" applyAlignment="1">
      <alignment horizontal="left" vertical="center" wrapText="1"/>
    </xf>
    <xf numFmtId="182" fontId="40" fillId="0" borderId="121" xfId="43372" applyFont="1" applyFill="1" applyBorder="1" applyAlignment="1">
      <alignment horizontal="left" vertical="top" wrapText="1"/>
    </xf>
    <xf numFmtId="182" fontId="40" fillId="0" borderId="112" xfId="43372" applyFont="1" applyFill="1" applyBorder="1" applyAlignment="1">
      <alignment horizontal="left" vertical="top" wrapText="1"/>
    </xf>
    <xf numFmtId="182" fontId="372" fillId="0" borderId="172" xfId="43372" applyFont="1" applyFill="1" applyBorder="1" applyAlignment="1">
      <alignment horizontal="left" vertical="top" wrapText="1"/>
    </xf>
    <xf numFmtId="182" fontId="372" fillId="0" borderId="173" xfId="43372" applyFont="1" applyFill="1" applyBorder="1" applyAlignment="1">
      <alignment horizontal="left" vertical="top" wrapText="1"/>
    </xf>
    <xf numFmtId="0" fontId="384" fillId="0" borderId="163" xfId="43372" applyNumberFormat="1" applyFont="1" applyFill="1" applyBorder="1" applyAlignment="1">
      <alignment horizontal="left" vertical="top" wrapText="1"/>
    </xf>
    <xf numFmtId="0" fontId="384" fillId="0" borderId="161" xfId="43372" applyNumberFormat="1" applyFont="1" applyFill="1" applyBorder="1" applyAlignment="1">
      <alignment horizontal="left" vertical="top" wrapText="1"/>
    </xf>
    <xf numFmtId="182" fontId="372" fillId="15" borderId="163" xfId="43372" applyFont="1" applyFill="1" applyBorder="1" applyAlignment="1">
      <alignment horizontal="left" vertical="top" wrapText="1"/>
    </xf>
    <xf numFmtId="182" fontId="372" fillId="15" borderId="161" xfId="43372" applyFont="1" applyFill="1" applyBorder="1" applyAlignment="1">
      <alignment horizontal="left" vertical="top" wrapText="1"/>
    </xf>
    <xf numFmtId="182" fontId="40" fillId="0" borderId="160" xfId="43372" applyFont="1" applyBorder="1" applyAlignment="1">
      <alignment horizontal="left" vertical="center"/>
    </xf>
    <xf numFmtId="182" fontId="40" fillId="0" borderId="0" xfId="43372" applyFont="1" applyBorder="1" applyAlignment="1">
      <alignment horizontal="left" vertical="center"/>
    </xf>
    <xf numFmtId="182" fontId="40" fillId="0" borderId="157" xfId="43372" applyFont="1" applyBorder="1" applyAlignment="1">
      <alignment horizontal="left" vertical="center"/>
    </xf>
    <xf numFmtId="182" fontId="372" fillId="0" borderId="22" xfId="43372" applyFont="1" applyBorder="1" applyAlignment="1">
      <alignment horizontal="left" vertical="top" wrapText="1"/>
    </xf>
    <xf numFmtId="182" fontId="372" fillId="0" borderId="162" xfId="43372" applyFont="1" applyBorder="1" applyAlignment="1">
      <alignment horizontal="left" vertical="center" wrapText="1"/>
    </xf>
    <xf numFmtId="182" fontId="372" fillId="0" borderId="22" xfId="43372" applyFont="1" applyBorder="1" applyAlignment="1">
      <alignment horizontal="left" vertical="center" wrapText="1"/>
    </xf>
    <xf numFmtId="0" fontId="40" fillId="16" borderId="163" xfId="43374" applyFont="1" applyFill="1" applyBorder="1" applyAlignment="1">
      <alignment horizontal="left" vertical="top" wrapText="1"/>
    </xf>
    <xf numFmtId="0" fontId="40" fillId="16" borderId="161" xfId="43374" applyFont="1" applyFill="1" applyBorder="1" applyAlignment="1">
      <alignment horizontal="left" vertical="top" wrapText="1"/>
    </xf>
    <xf numFmtId="182" fontId="379" fillId="16" borderId="163" xfId="39594" applyFont="1" applyFill="1" applyBorder="1" applyAlignment="1">
      <alignment horizontal="left" vertical="top" wrapText="1"/>
    </xf>
    <xf numFmtId="182" fontId="379" fillId="16" borderId="161" xfId="39594" applyFont="1" applyFill="1" applyBorder="1" applyAlignment="1">
      <alignment horizontal="left" vertical="top" wrapText="1"/>
    </xf>
    <xf numFmtId="182" fontId="384" fillId="23" borderId="174" xfId="39594" applyFont="1" applyFill="1" applyBorder="1" applyAlignment="1">
      <alignment horizontal="left" vertical="top" wrapText="1"/>
    </xf>
    <xf numFmtId="182" fontId="384" fillId="23" borderId="175" xfId="39594" applyFont="1" applyFill="1" applyBorder="1" applyAlignment="1">
      <alignment horizontal="left" vertical="top" wrapText="1"/>
    </xf>
    <xf numFmtId="182" fontId="372" fillId="16" borderId="169" xfId="39594" applyFont="1" applyFill="1" applyBorder="1" applyAlignment="1">
      <alignment horizontal="left" vertical="top" wrapText="1"/>
    </xf>
    <xf numFmtId="182" fontId="372" fillId="16" borderId="170" xfId="39594" applyFont="1" applyFill="1" applyBorder="1" applyAlignment="1">
      <alignment horizontal="left" vertical="top" wrapText="1"/>
    </xf>
    <xf numFmtId="182" fontId="372" fillId="23" borderId="162" xfId="43372" applyFont="1" applyFill="1" applyBorder="1" applyAlignment="1">
      <alignment horizontal="left" vertical="center"/>
    </xf>
    <xf numFmtId="182" fontId="372" fillId="23" borderId="154" xfId="43372" applyFont="1" applyFill="1" applyBorder="1" applyAlignment="1">
      <alignment horizontal="left" vertical="center"/>
    </xf>
    <xf numFmtId="182" fontId="372" fillId="23" borderId="163" xfId="43372" applyFont="1" applyFill="1" applyBorder="1" applyAlignment="1">
      <alignment horizontal="left" vertical="top" wrapText="1"/>
    </xf>
    <xf numFmtId="182" fontId="372" fillId="23" borderId="161" xfId="43372" applyFont="1" applyFill="1" applyBorder="1" applyAlignment="1">
      <alignment horizontal="left" vertical="top" wrapText="1"/>
    </xf>
    <xf numFmtId="14" fontId="372" fillId="23" borderId="162" xfId="43372" applyNumberFormat="1" applyFont="1" applyFill="1" applyBorder="1" applyAlignment="1">
      <alignment horizontal="left" vertical="center"/>
    </xf>
    <xf numFmtId="14" fontId="372" fillId="23" borderId="154" xfId="43372" applyNumberFormat="1" applyFont="1" applyFill="1" applyBorder="1" applyAlignment="1">
      <alignment horizontal="left" vertical="center"/>
    </xf>
    <xf numFmtId="0" fontId="40" fillId="16" borderId="162" xfId="43303" applyFont="1" applyFill="1" applyBorder="1" applyAlignment="1">
      <alignment horizontal="left" vertical="center" wrapText="1"/>
    </xf>
    <xf numFmtId="0" fontId="40" fillId="16" borderId="22" xfId="43303" applyFont="1" applyFill="1" applyBorder="1" applyAlignment="1">
      <alignment horizontal="left" vertical="center" wrapText="1"/>
    </xf>
    <xf numFmtId="0" fontId="40" fillId="16" borderId="154" xfId="43303" applyFont="1" applyFill="1" applyBorder="1" applyAlignment="1">
      <alignment horizontal="left" vertical="center" wrapText="1"/>
    </xf>
    <xf numFmtId="182" fontId="40" fillId="0" borderId="172" xfId="39594" applyFont="1" applyBorder="1" applyAlignment="1">
      <alignment horizontal="left" vertical="top" wrapText="1"/>
    </xf>
    <xf numFmtId="182" fontId="40" fillId="0" borderId="173" xfId="39594" applyFont="1" applyBorder="1" applyAlignment="1">
      <alignment horizontal="left" vertical="top" wrapText="1"/>
    </xf>
    <xf numFmtId="182" fontId="415" fillId="0" borderId="169" xfId="43372" applyFont="1" applyFill="1" applyBorder="1" applyAlignment="1">
      <alignment horizontal="left" vertical="top" wrapText="1"/>
    </xf>
    <xf numFmtId="182" fontId="415" fillId="0" borderId="170" xfId="43372" applyFont="1" applyFill="1" applyBorder="1" applyAlignment="1">
      <alignment horizontal="left" vertical="top" wrapText="1"/>
    </xf>
    <xf numFmtId="182" fontId="40" fillId="16" borderId="163" xfId="39594" applyFont="1" applyFill="1" applyBorder="1" applyAlignment="1">
      <alignment horizontal="left" vertical="top" wrapText="1"/>
    </xf>
    <xf numFmtId="182" fontId="40" fillId="16" borderId="161" xfId="39594" applyFont="1" applyFill="1" applyBorder="1" applyAlignment="1">
      <alignment horizontal="left" vertical="top" wrapText="1"/>
    </xf>
    <xf numFmtId="182" fontId="40" fillId="0" borderId="162" xfId="43372" applyFont="1" applyBorder="1" applyAlignment="1">
      <alignment horizontal="left" vertical="center"/>
    </xf>
    <xf numFmtId="182" fontId="40" fillId="0" borderId="22" xfId="43372" applyFont="1" applyBorder="1" applyAlignment="1">
      <alignment horizontal="left" vertical="center"/>
    </xf>
    <xf numFmtId="182" fontId="40" fillId="0" borderId="154" xfId="43372" applyFont="1" applyBorder="1" applyAlignment="1">
      <alignment horizontal="left" vertical="center"/>
    </xf>
    <xf numFmtId="182" fontId="372" fillId="0" borderId="162" xfId="43372" applyFont="1" applyBorder="1" applyAlignment="1">
      <alignment horizontal="left" vertical="top"/>
    </xf>
    <xf numFmtId="182" fontId="372" fillId="0" borderId="22" xfId="43372" applyFont="1" applyBorder="1" applyAlignment="1">
      <alignment horizontal="left" vertical="top"/>
    </xf>
    <xf numFmtId="182" fontId="372" fillId="0" borderId="154" xfId="43372" applyFont="1" applyBorder="1" applyAlignment="1">
      <alignment horizontal="left" vertical="top"/>
    </xf>
    <xf numFmtId="182" fontId="382" fillId="0" borderId="162" xfId="43372" applyFont="1" applyBorder="1" applyAlignment="1">
      <alignment horizontal="left" vertical="center"/>
    </xf>
    <xf numFmtId="182" fontId="382" fillId="0" borderId="154" xfId="43372" applyFont="1" applyBorder="1" applyAlignment="1">
      <alignment horizontal="left" vertical="center"/>
    </xf>
    <xf numFmtId="182" fontId="40" fillId="0" borderId="163" xfId="39594" applyFont="1" applyBorder="1" applyAlignment="1">
      <alignment horizontal="left" vertical="top" wrapText="1"/>
    </xf>
    <xf numFmtId="182" fontId="40" fillId="0" borderId="161" xfId="39594" applyFont="1" applyBorder="1" applyAlignment="1">
      <alignment horizontal="left" vertical="top" wrapText="1"/>
    </xf>
    <xf numFmtId="182" fontId="372" fillId="0" borderId="169" xfId="39594" applyFont="1" applyBorder="1" applyAlignment="1">
      <alignment horizontal="left" vertical="top" wrapText="1"/>
    </xf>
    <xf numFmtId="182" fontId="372" fillId="0" borderId="170" xfId="39594" applyFont="1" applyBorder="1" applyAlignment="1">
      <alignment horizontal="left" vertical="top" wrapText="1"/>
    </xf>
    <xf numFmtId="14" fontId="372" fillId="16" borderId="162" xfId="43372" applyNumberFormat="1" applyFont="1" applyFill="1" applyBorder="1" applyAlignment="1">
      <alignment horizontal="left" vertical="center"/>
    </xf>
    <xf numFmtId="14" fontId="372" fillId="16" borderId="154" xfId="43372" applyNumberFormat="1" applyFont="1" applyFill="1" applyBorder="1" applyAlignment="1">
      <alignment horizontal="left" vertical="center"/>
    </xf>
    <xf numFmtId="0" fontId="56" fillId="23" borderId="172" xfId="43373" applyFont="1" applyFill="1" applyBorder="1" applyAlignment="1">
      <alignment horizontal="left" vertical="top" wrapText="1"/>
    </xf>
    <xf numFmtId="0" fontId="56" fillId="23" borderId="173" xfId="43373" applyFont="1" applyFill="1" applyBorder="1" applyAlignment="1">
      <alignment horizontal="left" vertical="top" wrapText="1"/>
    </xf>
    <xf numFmtId="182" fontId="379" fillId="0" borderId="163" xfId="39594" applyFont="1" applyBorder="1" applyAlignment="1">
      <alignment vertical="top" wrapText="1"/>
    </xf>
    <xf numFmtId="182" fontId="379" fillId="0" borderId="171" xfId="39594" applyFont="1" applyBorder="1" applyAlignment="1">
      <alignment vertical="top" wrapText="1"/>
    </xf>
    <xf numFmtId="182" fontId="40" fillId="0" borderId="163" xfId="39594" applyFont="1" applyFill="1" applyBorder="1" applyAlignment="1">
      <alignment vertical="top"/>
    </xf>
    <xf numFmtId="182" fontId="40" fillId="0" borderId="161" xfId="39594" applyFont="1" applyFill="1" applyBorder="1" applyAlignment="1">
      <alignment vertical="top"/>
    </xf>
    <xf numFmtId="182" fontId="40" fillId="0" borderId="163" xfId="39594" applyFont="1" applyFill="1" applyBorder="1" applyAlignment="1">
      <alignment vertical="top" wrapText="1"/>
    </xf>
    <xf numFmtId="182" fontId="40" fillId="0" borderId="161" xfId="39594" applyFont="1" applyFill="1" applyBorder="1" applyAlignment="1">
      <alignment vertical="top" wrapText="1"/>
    </xf>
    <xf numFmtId="182" fontId="40" fillId="16" borderId="163" xfId="39594" applyFont="1" applyFill="1" applyBorder="1" applyAlignment="1">
      <alignment vertical="top" wrapText="1"/>
    </xf>
    <xf numFmtId="182" fontId="40" fillId="16" borderId="171" xfId="39594" applyFont="1" applyFill="1" applyBorder="1" applyAlignment="1">
      <alignment vertical="top" wrapText="1"/>
    </xf>
    <xf numFmtId="182" fontId="379" fillId="15" borderId="163" xfId="39594" applyFont="1" applyFill="1" applyBorder="1" applyAlignment="1">
      <alignment vertical="top" wrapText="1"/>
    </xf>
    <xf numFmtId="182" fontId="379" fillId="15" borderId="161" xfId="39594" applyFont="1" applyFill="1" applyBorder="1" applyAlignment="1">
      <alignment vertical="top" wrapText="1"/>
    </xf>
    <xf numFmtId="0" fontId="40" fillId="16" borderId="162" xfId="43374" applyFont="1" applyFill="1" applyBorder="1" applyAlignment="1">
      <alignment horizontal="center" vertical="center" wrapText="1"/>
    </xf>
    <xf numFmtId="0" fontId="40" fillId="16" borderId="22" xfId="43374" applyFont="1" applyFill="1" applyBorder="1" applyAlignment="1">
      <alignment horizontal="center" vertical="center" wrapText="1"/>
    </xf>
    <xf numFmtId="0" fontId="40" fillId="16" borderId="154" xfId="43374" applyFont="1" applyFill="1" applyBorder="1" applyAlignment="1">
      <alignment horizontal="center" vertical="center" wrapText="1"/>
    </xf>
    <xf numFmtId="0" fontId="40" fillId="16" borderId="167" xfId="43374" applyFont="1" applyFill="1" applyBorder="1" applyAlignment="1">
      <alignment horizontal="center" vertical="center" wrapText="1"/>
    </xf>
    <xf numFmtId="0" fontId="459" fillId="0" borderId="163" xfId="0" applyFont="1" applyBorder="1" applyAlignment="1">
      <alignment horizontal="left" vertical="center" wrapText="1"/>
    </xf>
    <xf numFmtId="0" fontId="459" fillId="0" borderId="168" xfId="0" applyFont="1" applyBorder="1" applyAlignment="1">
      <alignment horizontal="left" vertical="center" wrapText="1"/>
    </xf>
    <xf numFmtId="0" fontId="459" fillId="0" borderId="161" xfId="0" applyFont="1" applyBorder="1" applyAlignment="1">
      <alignment horizontal="left" vertical="center" wrapText="1"/>
    </xf>
    <xf numFmtId="182" fontId="40" fillId="15" borderId="163" xfId="39594" applyFont="1" applyFill="1" applyBorder="1" applyAlignment="1">
      <alignment vertical="top"/>
    </xf>
    <xf numFmtId="182" fontId="40" fillId="15" borderId="161" xfId="39594" applyFont="1" applyFill="1" applyBorder="1" applyAlignment="1">
      <alignment vertical="top"/>
    </xf>
    <xf numFmtId="0" fontId="49" fillId="150" borderId="163" xfId="0" applyFont="1" applyFill="1" applyBorder="1" applyAlignment="1">
      <alignment horizontal="center" vertical="center"/>
    </xf>
    <xf numFmtId="0" fontId="49" fillId="150" borderId="168" xfId="0" applyFont="1" applyFill="1" applyBorder="1" applyAlignment="1">
      <alignment horizontal="center" vertical="center"/>
    </xf>
    <xf numFmtId="0" fontId="49" fillId="150" borderId="161" xfId="0" applyFont="1" applyFill="1" applyBorder="1" applyAlignment="1">
      <alignment horizontal="center" vertical="center"/>
    </xf>
    <xf numFmtId="0" fontId="447" fillId="0" borderId="163" xfId="0" applyFont="1" applyBorder="1" applyAlignment="1">
      <alignment horizontal="left" vertical="center" wrapText="1"/>
    </xf>
    <xf numFmtId="0" fontId="447" fillId="0" borderId="168" xfId="0" applyFont="1" applyBorder="1" applyAlignment="1">
      <alignment horizontal="left" vertical="center" wrapText="1"/>
    </xf>
    <xf numFmtId="0" fontId="447" fillId="0" borderId="161" xfId="0" applyFont="1" applyBorder="1" applyAlignment="1">
      <alignment horizontal="left" vertical="center" wrapText="1"/>
    </xf>
    <xf numFmtId="0" fontId="394" fillId="0" borderId="163" xfId="0" applyFont="1" applyBorder="1" applyAlignment="1">
      <alignment horizontal="left" vertical="center"/>
    </xf>
    <xf numFmtId="0" fontId="394" fillId="0" borderId="168" xfId="0" applyFont="1" applyBorder="1" applyAlignment="1">
      <alignment horizontal="left" vertical="center"/>
    </xf>
    <xf numFmtId="0" fontId="394" fillId="0" borderId="161" xfId="0" applyFont="1" applyBorder="1" applyAlignment="1">
      <alignment horizontal="left" vertical="center"/>
    </xf>
    <xf numFmtId="0" fontId="443" fillId="143" borderId="91" xfId="0" applyNumberFormat="1" applyFont="1" applyFill="1" applyBorder="1" applyAlignment="1">
      <alignment horizontal="center" vertical="center"/>
    </xf>
    <xf numFmtId="0" fontId="443" fillId="141" borderId="91" xfId="0" applyNumberFormat="1" applyFont="1" applyFill="1" applyBorder="1" applyAlignment="1">
      <alignment horizontal="center" vertical="center"/>
    </xf>
    <xf numFmtId="0" fontId="443" fillId="0" borderId="118" xfId="0" applyNumberFormat="1" applyFont="1" applyBorder="1" applyAlignment="1">
      <alignment horizontal="center" vertical="center" wrapText="1"/>
    </xf>
    <xf numFmtId="14" fontId="443" fillId="141" borderId="118" xfId="0" applyNumberFormat="1" applyFont="1" applyFill="1" applyBorder="1" applyAlignment="1">
      <alignment horizontal="center" vertical="center"/>
    </xf>
    <xf numFmtId="0" fontId="443" fillId="141" borderId="118" xfId="0" applyNumberFormat="1" applyFont="1" applyFill="1" applyBorder="1" applyAlignment="1">
      <alignment horizontal="center" vertical="center"/>
    </xf>
    <xf numFmtId="0" fontId="443" fillId="145" borderId="118" xfId="0" applyNumberFormat="1" applyFont="1" applyFill="1" applyBorder="1" applyAlignment="1">
      <alignment horizontal="center" vertical="center"/>
    </xf>
    <xf numFmtId="0" fontId="443" fillId="142" borderId="118" xfId="0" applyNumberFormat="1" applyFont="1" applyFill="1" applyBorder="1" applyAlignment="1">
      <alignment horizontal="center" vertical="center" wrapText="1"/>
    </xf>
    <xf numFmtId="0" fontId="443" fillId="142" borderId="118" xfId="0" applyNumberFormat="1" applyFont="1" applyFill="1" applyBorder="1" applyAlignment="1">
      <alignment horizontal="center" vertical="center"/>
    </xf>
    <xf numFmtId="0" fontId="443" fillId="144" borderId="118" xfId="0" applyNumberFormat="1" applyFont="1" applyFill="1" applyBorder="1" applyAlignment="1">
      <alignment horizontal="center" vertical="center" wrapText="1"/>
    </xf>
    <xf numFmtId="0" fontId="443" fillId="144" borderId="118" xfId="0" applyNumberFormat="1" applyFont="1" applyFill="1" applyBorder="1" applyAlignment="1">
      <alignment horizontal="center" vertical="center"/>
    </xf>
    <xf numFmtId="0" fontId="443" fillId="0" borderId="118" xfId="0" applyNumberFormat="1" applyFont="1" applyBorder="1" applyAlignment="1">
      <alignment horizontal="center" vertical="center"/>
    </xf>
    <xf numFmtId="14" fontId="443" fillId="143" borderId="118" xfId="0" applyNumberFormat="1" applyFont="1" applyFill="1" applyBorder="1" applyAlignment="1">
      <alignment horizontal="center" vertical="center"/>
    </xf>
    <xf numFmtId="0" fontId="26" fillId="0" borderId="95" xfId="0" applyFont="1" applyFill="1" applyBorder="1" applyAlignment="1">
      <alignment horizontal="center" vertical="center" wrapText="1"/>
    </xf>
    <xf numFmtId="0" fontId="26" fillId="0" borderId="96" xfId="0" applyFont="1" applyFill="1" applyBorder="1" applyAlignment="1">
      <alignment horizontal="center" vertical="center" wrapText="1"/>
    </xf>
    <xf numFmtId="0" fontId="26" fillId="0" borderId="97" xfId="0" applyFont="1" applyFill="1" applyBorder="1" applyAlignment="1">
      <alignment horizontal="center" vertical="center" wrapText="1"/>
    </xf>
    <xf numFmtId="182" fontId="40" fillId="0" borderId="139" xfId="43372" applyFont="1" applyBorder="1" applyAlignment="1">
      <alignment horizontal="left" vertical="center"/>
    </xf>
    <xf numFmtId="182" fontId="40" fillId="0" borderId="91" xfId="43372" applyFont="1" applyBorder="1" applyAlignment="1">
      <alignment horizontal="left" vertical="center"/>
    </xf>
    <xf numFmtId="182" fontId="372" fillId="0" borderId="118" xfId="43372" applyFont="1" applyBorder="1" applyAlignment="1">
      <alignment horizontal="left" vertical="center" wrapText="1"/>
    </xf>
    <xf numFmtId="182" fontId="372" fillId="0" borderId="137" xfId="43372" applyFont="1" applyBorder="1" applyAlignment="1">
      <alignment horizontal="left" vertical="center"/>
    </xf>
    <xf numFmtId="182" fontId="372" fillId="0" borderId="123" xfId="43372" applyFont="1" applyBorder="1" applyAlignment="1">
      <alignment horizontal="left" vertical="center"/>
    </xf>
    <xf numFmtId="182" fontId="372" fillId="0" borderId="125" xfId="43372" applyFont="1" applyBorder="1" applyAlignment="1">
      <alignment horizontal="left" vertical="center" wrapText="1"/>
    </xf>
    <xf numFmtId="182" fontId="40" fillId="0" borderId="50" xfId="43372" applyFont="1" applyFill="1" applyBorder="1" applyAlignment="1">
      <alignment horizontal="left" vertical="center" wrapText="1"/>
    </xf>
    <xf numFmtId="182" fontId="40" fillId="0" borderId="50" xfId="43372" applyFont="1" applyFill="1" applyBorder="1" applyAlignment="1">
      <alignment horizontal="left" vertical="center"/>
    </xf>
    <xf numFmtId="182" fontId="40" fillId="0" borderId="121" xfId="43372" applyFont="1" applyFill="1" applyBorder="1" applyAlignment="1">
      <alignment horizontal="left" vertical="center" wrapText="1"/>
    </xf>
    <xf numFmtId="182" fontId="40" fillId="0" borderId="44" xfId="43372" applyFont="1" applyFill="1" applyBorder="1" applyAlignment="1">
      <alignment horizontal="left" vertical="center" wrapText="1"/>
    </xf>
    <xf numFmtId="182" fontId="372" fillId="0" borderId="118" xfId="43372" applyFont="1" applyFill="1" applyBorder="1" applyAlignment="1">
      <alignment horizontal="left" vertical="center"/>
    </xf>
    <xf numFmtId="182" fontId="372" fillId="0" borderId="118" xfId="43372" applyFont="1" applyFill="1" applyBorder="1" applyAlignment="1">
      <alignment horizontal="left" vertical="center" wrapText="1"/>
    </xf>
    <xf numFmtId="182" fontId="40" fillId="14" borderId="114" xfId="39594" applyFont="1" applyFill="1" applyBorder="1" applyAlignment="1">
      <alignment horizontal="left" vertical="center" wrapText="1"/>
    </xf>
    <xf numFmtId="182" fontId="40" fillId="14" borderId="127" xfId="39594" applyFont="1" applyFill="1" applyBorder="1" applyAlignment="1">
      <alignment horizontal="left" vertical="center" wrapText="1"/>
    </xf>
    <xf numFmtId="182" fontId="372" fillId="0" borderId="114" xfId="43372" applyFont="1" applyFill="1" applyBorder="1" applyAlignment="1">
      <alignment horizontal="left" vertical="top" wrapText="1"/>
    </xf>
    <xf numFmtId="182" fontId="372" fillId="0" borderId="134" xfId="43372" applyFont="1" applyFill="1" applyBorder="1" applyAlignment="1">
      <alignment horizontal="left" vertical="top" wrapText="1"/>
    </xf>
    <xf numFmtId="182" fontId="384" fillId="0" borderId="87" xfId="39594" applyFont="1" applyFill="1" applyBorder="1" applyAlignment="1">
      <alignment horizontal="left" vertical="center" wrapText="1"/>
    </xf>
    <xf numFmtId="182" fontId="384" fillId="0" borderId="109" xfId="39594" applyFont="1" applyFill="1" applyBorder="1" applyAlignment="1">
      <alignment horizontal="left" vertical="center" wrapText="1"/>
    </xf>
    <xf numFmtId="0" fontId="40" fillId="16" borderId="128" xfId="43303" applyFont="1" applyFill="1" applyBorder="1" applyAlignment="1">
      <alignment horizontal="left" vertical="center" wrapText="1"/>
    </xf>
    <xf numFmtId="0" fontId="40" fillId="16" borderId="50" xfId="43303" applyFont="1" applyFill="1" applyBorder="1" applyAlignment="1">
      <alignment horizontal="left" vertical="center" wrapText="1"/>
    </xf>
    <xf numFmtId="182" fontId="40" fillId="0" borderId="118" xfId="39594" applyFont="1" applyBorder="1" applyAlignment="1">
      <alignment horizontal="center" vertical="center"/>
    </xf>
    <xf numFmtId="182" fontId="379" fillId="16" borderId="118" xfId="39594" applyFont="1" applyFill="1" applyBorder="1" applyAlignment="1">
      <alignment horizontal="left" vertical="center" wrapText="1"/>
    </xf>
    <xf numFmtId="182" fontId="40" fillId="0" borderId="118" xfId="39594" applyFont="1" applyBorder="1" applyAlignment="1">
      <alignment horizontal="left" vertical="center" wrapText="1"/>
    </xf>
    <xf numFmtId="182" fontId="40" fillId="0" borderId="118" xfId="39594" applyFont="1" applyBorder="1" applyAlignment="1">
      <alignment horizontal="left" vertical="center"/>
    </xf>
    <xf numFmtId="176" fontId="40" fillId="16" borderId="128" xfId="39594" applyNumberFormat="1" applyFont="1" applyFill="1" applyBorder="1" applyAlignment="1">
      <alignment horizontal="left" vertical="center"/>
    </xf>
    <xf numFmtId="176" fontId="40" fillId="16" borderId="50" xfId="39594" applyNumberFormat="1" applyFont="1" applyFill="1" applyBorder="1" applyAlignment="1">
      <alignment horizontal="left" vertical="center"/>
    </xf>
    <xf numFmtId="182" fontId="372" fillId="0" borderId="90" xfId="43372" applyFont="1" applyFill="1" applyBorder="1" applyAlignment="1">
      <alignment horizontal="left" vertical="center" wrapText="1"/>
    </xf>
    <xf numFmtId="182" fontId="372" fillId="0" borderId="124" xfId="43372" applyFont="1" applyFill="1" applyBorder="1" applyAlignment="1">
      <alignment horizontal="left" vertical="center" wrapText="1"/>
    </xf>
    <xf numFmtId="0" fontId="40" fillId="16" borderId="118" xfId="43374" applyFont="1" applyFill="1" applyBorder="1" applyAlignment="1">
      <alignment horizontal="left" vertical="center" wrapText="1"/>
    </xf>
    <xf numFmtId="182" fontId="372" fillId="0" borderId="119" xfId="43372" applyFont="1" applyFill="1" applyBorder="1" applyAlignment="1">
      <alignment horizontal="left" vertical="center" wrapText="1"/>
    </xf>
    <xf numFmtId="182" fontId="372" fillId="0" borderId="44" xfId="43372" applyFont="1" applyFill="1" applyBorder="1" applyAlignment="1">
      <alignment horizontal="left" vertical="center" wrapText="1"/>
    </xf>
    <xf numFmtId="182" fontId="379" fillId="0" borderId="118" xfId="39594" applyFont="1" applyBorder="1" applyAlignment="1">
      <alignment horizontal="center" vertical="center"/>
    </xf>
    <xf numFmtId="182" fontId="379" fillId="16" borderId="118" xfId="39594" applyFont="1" applyFill="1" applyBorder="1" applyAlignment="1">
      <alignment horizontal="left" vertical="center"/>
    </xf>
    <xf numFmtId="182" fontId="40" fillId="0" borderId="128" xfId="39594" applyFont="1" applyBorder="1" applyAlignment="1">
      <alignment horizontal="left" vertical="center" wrapText="1"/>
    </xf>
    <xf numFmtId="182" fontId="40" fillId="0" borderId="50" xfId="39594" applyFont="1" applyBorder="1" applyAlignment="1">
      <alignment horizontal="left" vertical="center" wrapText="1"/>
    </xf>
    <xf numFmtId="182" fontId="438" fillId="0" borderId="118" xfId="39594" applyFont="1" applyBorder="1" applyAlignment="1">
      <alignment horizontal="left" vertical="center"/>
    </xf>
    <xf numFmtId="182" fontId="40" fillId="16" borderId="118" xfId="39594" applyFont="1" applyFill="1" applyBorder="1" applyAlignment="1">
      <alignment horizontal="left" vertical="center" wrapText="1"/>
    </xf>
    <xf numFmtId="0" fontId="56" fillId="23" borderId="119" xfId="43373" applyFont="1" applyFill="1" applyBorder="1" applyAlignment="1">
      <alignment horizontal="left" vertical="center" wrapText="1"/>
    </xf>
    <xf numFmtId="0" fontId="56" fillId="23" borderId="44" xfId="43373" applyFont="1" applyFill="1" applyBorder="1" applyAlignment="1">
      <alignment horizontal="left" vertical="center" wrapText="1"/>
    </xf>
    <xf numFmtId="182" fontId="40" fillId="0" borderId="136" xfId="43372" applyFont="1" applyFill="1" applyBorder="1" applyAlignment="1">
      <alignment horizontal="left" vertical="center" wrapText="1"/>
    </xf>
    <xf numFmtId="182" fontId="40" fillId="0" borderId="108" xfId="43372" applyFont="1" applyFill="1" applyBorder="1" applyAlignment="1">
      <alignment horizontal="left" vertical="center"/>
    </xf>
    <xf numFmtId="182" fontId="40" fillId="0" borderId="128" xfId="43372" applyFont="1" applyBorder="1" applyAlignment="1">
      <alignment horizontal="left" vertical="center"/>
    </xf>
    <xf numFmtId="182" fontId="40" fillId="0" borderId="50" xfId="43372" applyFont="1" applyBorder="1" applyAlignment="1">
      <alignment horizontal="left" vertical="center"/>
    </xf>
    <xf numFmtId="182" fontId="372" fillId="0" borderId="128" xfId="43372" applyFont="1" applyBorder="1" applyAlignment="1">
      <alignment horizontal="left" vertical="center"/>
    </xf>
    <xf numFmtId="182" fontId="372" fillId="0" borderId="22" xfId="43372" applyFont="1" applyBorder="1" applyAlignment="1">
      <alignment horizontal="left" vertical="center"/>
    </xf>
    <xf numFmtId="182" fontId="372" fillId="0" borderId="50" xfId="43372" applyFont="1" applyBorder="1" applyAlignment="1">
      <alignment horizontal="left" vertical="center"/>
    </xf>
    <xf numFmtId="182" fontId="372" fillId="0" borderId="118" xfId="43372" applyFont="1" applyBorder="1" applyAlignment="1">
      <alignment horizontal="left" vertical="center"/>
    </xf>
    <xf numFmtId="182" fontId="382" fillId="0" borderId="50" xfId="43372" applyFont="1" applyBorder="1" applyAlignment="1">
      <alignment horizontal="left" vertical="center"/>
    </xf>
    <xf numFmtId="182" fontId="382" fillId="0" borderId="118" xfId="43372" applyFont="1" applyBorder="1" applyAlignment="1">
      <alignment horizontal="left" vertical="center"/>
    </xf>
    <xf numFmtId="182" fontId="372" fillId="0" borderId="50" xfId="43372" applyFont="1" applyBorder="1" applyAlignment="1">
      <alignment horizontal="left" vertical="center" wrapText="1"/>
    </xf>
    <xf numFmtId="182" fontId="372" fillId="0" borderId="118" xfId="43372" applyFont="1" applyFill="1" applyBorder="1" applyAlignment="1">
      <alignment horizontal="center" vertical="center"/>
    </xf>
    <xf numFmtId="182" fontId="372" fillId="0" borderId="85" xfId="39594" applyFont="1" applyBorder="1" applyAlignment="1">
      <alignment horizontal="left" vertical="center" wrapText="1"/>
    </xf>
    <xf numFmtId="182" fontId="372" fillId="0" borderId="103" xfId="39594" applyFont="1" applyBorder="1" applyAlignment="1">
      <alignment horizontal="left" vertical="center" wrapText="1"/>
    </xf>
    <xf numFmtId="14" fontId="40" fillId="16" borderId="128" xfId="43372" applyNumberFormat="1" applyFont="1" applyFill="1" applyBorder="1" applyAlignment="1">
      <alignment horizontal="left" vertical="center"/>
    </xf>
    <xf numFmtId="14" fontId="40" fillId="16" borderId="50" xfId="43372" applyNumberFormat="1" applyFont="1" applyFill="1" applyBorder="1" applyAlignment="1">
      <alignment horizontal="left" vertical="center"/>
    </xf>
    <xf numFmtId="14" fontId="372" fillId="16" borderId="128" xfId="43372" applyNumberFormat="1" applyFont="1" applyFill="1" applyBorder="1" applyAlignment="1">
      <alignment horizontal="left" vertical="center"/>
    </xf>
    <xf numFmtId="14" fontId="372" fillId="16" borderId="50" xfId="43372" applyNumberFormat="1" applyFont="1" applyFill="1" applyBorder="1" applyAlignment="1">
      <alignment horizontal="left" vertical="center"/>
    </xf>
    <xf numFmtId="182" fontId="384" fillId="16" borderId="119" xfId="39594" applyFont="1" applyFill="1" applyBorder="1" applyAlignment="1">
      <alignment horizontal="left" vertical="top" wrapText="1"/>
    </xf>
    <xf numFmtId="182" fontId="384" fillId="16" borderId="120" xfId="39594" applyFont="1" applyFill="1" applyBorder="1" applyAlignment="1">
      <alignment horizontal="left" vertical="top" wrapText="1"/>
    </xf>
    <xf numFmtId="182" fontId="40" fillId="0" borderId="87" xfId="39594" applyFont="1" applyFill="1" applyBorder="1" applyAlignment="1">
      <alignment horizontal="left" vertical="center" wrapText="1"/>
    </xf>
    <xf numFmtId="182" fontId="40" fillId="0" borderId="105" xfId="39594" applyFont="1" applyFill="1" applyBorder="1" applyAlignment="1">
      <alignment horizontal="left" vertical="center" wrapText="1"/>
    </xf>
    <xf numFmtId="182" fontId="40" fillId="0" borderId="135" xfId="39594" applyFont="1" applyFill="1" applyBorder="1" applyAlignment="1">
      <alignment horizontal="left" vertical="center" wrapText="1"/>
    </xf>
    <xf numFmtId="182" fontId="40" fillId="0" borderId="91" xfId="39594" applyFont="1" applyFill="1" applyBorder="1" applyAlignment="1">
      <alignment horizontal="left" vertical="center" wrapText="1"/>
    </xf>
    <xf numFmtId="182" fontId="372" fillId="0" borderId="85" xfId="43372" applyFont="1" applyFill="1" applyBorder="1" applyAlignment="1">
      <alignment horizontal="center" vertical="center"/>
    </xf>
    <xf numFmtId="182" fontId="372" fillId="0" borderId="103" xfId="43372" applyFont="1" applyFill="1" applyBorder="1" applyAlignment="1">
      <alignment horizontal="center" vertical="center"/>
    </xf>
    <xf numFmtId="182" fontId="384" fillId="16" borderId="118" xfId="39594" applyFont="1" applyFill="1" applyBorder="1" applyAlignment="1">
      <alignment horizontal="left" vertical="center" wrapText="1"/>
    </xf>
    <xf numFmtId="182" fontId="372" fillId="16" borderId="106" xfId="39594" applyFont="1" applyFill="1" applyBorder="1" applyAlignment="1">
      <alignment horizontal="left" vertical="center" wrapText="1"/>
    </xf>
    <xf numFmtId="182" fontId="372" fillId="16" borderId="126" xfId="39594" applyFont="1" applyFill="1" applyBorder="1" applyAlignment="1">
      <alignment horizontal="left" vertical="center" wrapText="1"/>
    </xf>
    <xf numFmtId="182" fontId="40" fillId="0" borderId="128" xfId="39594" applyFont="1" applyBorder="1" applyAlignment="1">
      <alignment horizontal="left" vertical="center"/>
    </xf>
    <xf numFmtId="182" fontId="372" fillId="23" borderId="118" xfId="43372" applyFont="1" applyFill="1" applyBorder="1" applyAlignment="1">
      <alignment horizontal="left" vertical="center" wrapText="1"/>
    </xf>
    <xf numFmtId="182" fontId="40" fillId="0" borderId="118" xfId="43372" applyFont="1" applyFill="1" applyBorder="1" applyAlignment="1">
      <alignment horizontal="left" vertical="center" wrapText="1"/>
    </xf>
    <xf numFmtId="14" fontId="372" fillId="23" borderId="128" xfId="43372" applyNumberFormat="1" applyFont="1" applyFill="1" applyBorder="1" applyAlignment="1">
      <alignment horizontal="left" vertical="center"/>
    </xf>
    <xf numFmtId="14" fontId="372" fillId="23" borderId="50" xfId="43372" applyNumberFormat="1" applyFont="1" applyFill="1" applyBorder="1" applyAlignment="1">
      <alignment horizontal="left" vertical="center"/>
    </xf>
    <xf numFmtId="0" fontId="412" fillId="127" borderId="118" xfId="0" applyFont="1" applyFill="1" applyBorder="1" applyAlignment="1">
      <alignment horizontal="center" vertical="center" wrapText="1"/>
    </xf>
    <xf numFmtId="0" fontId="412" fillId="128" borderId="118" xfId="43369" applyFont="1" applyFill="1" applyBorder="1" applyAlignment="1">
      <alignment horizontal="center" vertical="center" wrapText="1"/>
    </xf>
    <xf numFmtId="182" fontId="391" fillId="117" borderId="118" xfId="43372" applyFont="1" applyFill="1" applyBorder="1" applyAlignment="1">
      <alignment horizontal="right" vertical="center"/>
    </xf>
    <xf numFmtId="182" fontId="391" fillId="118" borderId="112" xfId="36817" applyFont="1" applyFill="1" applyBorder="1" applyAlignment="1">
      <alignment horizontal="right" vertical="center" wrapText="1"/>
    </xf>
    <xf numFmtId="182" fontId="391" fillId="118" borderId="131" xfId="36817" applyFont="1" applyFill="1" applyBorder="1" applyAlignment="1">
      <alignment horizontal="right" vertical="center" wrapText="1"/>
    </xf>
    <xf numFmtId="182" fontId="391" fillId="118" borderId="85" xfId="36817" applyFont="1" applyFill="1" applyBorder="1" applyAlignment="1">
      <alignment horizontal="right" vertical="center" wrapText="1"/>
    </xf>
    <xf numFmtId="182" fontId="42" fillId="0" borderId="83" xfId="36817" applyFont="1" applyBorder="1" applyAlignment="1">
      <alignment vertical="center"/>
    </xf>
    <xf numFmtId="182" fontId="56" fillId="0" borderId="86" xfId="39594" applyFont="1" applyBorder="1" applyAlignment="1">
      <alignment horizontal="left" vertical="center" wrapText="1"/>
    </xf>
    <xf numFmtId="182" fontId="56" fillId="0" borderId="107" xfId="39594" applyFont="1" applyBorder="1" applyAlignment="1">
      <alignment horizontal="left" vertical="center" wrapText="1"/>
    </xf>
    <xf numFmtId="182" fontId="56" fillId="0" borderId="104" xfId="39594" applyFont="1" applyBorder="1" applyAlignment="1">
      <alignment horizontal="left" vertical="center" wrapText="1"/>
    </xf>
    <xf numFmtId="182" fontId="45" fillId="0" borderId="103" xfId="43372" applyFont="1" applyBorder="1" applyAlignment="1">
      <alignment vertical="center"/>
    </xf>
    <xf numFmtId="182" fontId="372" fillId="23" borderId="118" xfId="43372" applyFont="1" applyFill="1" applyBorder="1" applyAlignment="1">
      <alignment horizontal="left" vertical="center"/>
    </xf>
    <xf numFmtId="182" fontId="381" fillId="0" borderId="124" xfId="43372" applyFont="1" applyFill="1" applyBorder="1" applyAlignment="1">
      <alignment horizontal="left" vertical="center" wrapText="1"/>
    </xf>
    <xf numFmtId="182" fontId="372" fillId="0" borderId="50" xfId="43372" applyFont="1" applyFill="1" applyBorder="1" applyAlignment="1">
      <alignment horizontal="left" vertical="center"/>
    </xf>
    <xf numFmtId="182" fontId="40" fillId="0" borderId="118" xfId="43372" applyFont="1" applyFill="1" applyBorder="1" applyAlignment="1">
      <alignment horizontal="left" vertical="center"/>
    </xf>
    <xf numFmtId="182" fontId="372" fillId="0" borderId="44" xfId="43372" applyFont="1" applyFill="1" applyBorder="1" applyAlignment="1">
      <alignment horizontal="left" vertical="center"/>
    </xf>
    <xf numFmtId="182" fontId="372" fillId="0" borderId="143" xfId="43372" applyFont="1" applyBorder="1" applyAlignment="1">
      <alignment horizontal="left" vertical="center" wrapText="1"/>
    </xf>
    <xf numFmtId="182" fontId="372" fillId="0" borderId="90" xfId="43372" applyFont="1" applyBorder="1" applyAlignment="1">
      <alignment horizontal="left" vertical="center" wrapText="1"/>
    </xf>
    <xf numFmtId="182" fontId="372" fillId="0" borderId="128" xfId="43372" applyFont="1" applyBorder="1" applyAlignment="1">
      <alignment vertical="center"/>
    </xf>
    <xf numFmtId="182" fontId="372" fillId="0" borderId="50" xfId="43372" applyFont="1" applyBorder="1" applyAlignment="1">
      <alignment vertical="center"/>
    </xf>
    <xf numFmtId="182" fontId="372" fillId="0" borderId="124" xfId="43372" applyFont="1" applyBorder="1" applyAlignment="1">
      <alignment horizontal="left" vertical="center"/>
    </xf>
    <xf numFmtId="182" fontId="372" fillId="0" borderId="44" xfId="43372" applyFont="1" applyBorder="1" applyAlignment="1">
      <alignment horizontal="left" vertical="center" wrapText="1"/>
    </xf>
    <xf numFmtId="182" fontId="390" fillId="119" borderId="103" xfId="43372" applyFont="1" applyFill="1" applyBorder="1" applyAlignment="1">
      <alignment horizontal="left" vertical="center"/>
    </xf>
    <xf numFmtId="182" fontId="382" fillId="0" borderId="118" xfId="39594" applyFont="1" applyBorder="1" applyAlignment="1">
      <alignment horizontal="left" vertical="center"/>
    </xf>
    <xf numFmtId="182" fontId="391" fillId="118" borderId="103" xfId="39594" applyFont="1" applyFill="1" applyBorder="1" applyAlignment="1">
      <alignment horizontal="right" vertical="center"/>
    </xf>
  </cellXfs>
  <cellStyles count="43378">
    <cellStyle name=" 1" xfId="2"/>
    <cellStyle name="_x000a_mouse.drv=lm" xfId="3"/>
    <cellStyle name="_x000d__x000a_JournalTemplate=C:\COMFO\CTALK\JOURSTD.TPL_x000d__x000a_LbStateAddress=3 3 0 251 1 89 2 311_x000d__x000a_LbStateJou" xfId="4"/>
    <cellStyle name="_x000d__x000a_JournalTemplate=C:\COMFO\CTALK\JOURSTD.TPL_x000d__x000a_LbStateAddress=3 3 0 251 1 89 2 311_x000d__x000a_LbStateJou 2" xfId="5"/>
    <cellStyle name="_x000d__x000a_JournalTemplate=C:\COMFO\CTALK\JOURSTD.TPL_x000d__x000a_LbStateAddress=3 3 0 251 1 89 2 311_x000d__x000a_LbStateJou 3" xfId="6"/>
    <cellStyle name="_x000d__x000a_JournalTemplate=C:\COMFO\CTALK\JOURSTD.TPL_x000d__x000a_LbStateAddress=3 3 0 251 1 89 2 311_x000d__x000a_LbStateJou 4" xfId="7"/>
    <cellStyle name="_x0014_&quot;_x0003__x0003__x000c_?_x0008__x0014_4_x0001_" xfId="8"/>
    <cellStyle name="??" xfId="9"/>
    <cellStyle name="?? [0]_??" xfId="10"/>
    <cellStyle name="??&amp;O?&amp;H?_x0008__x000f__x0007_?_x0007__x0001__x0001_" xfId="11"/>
    <cellStyle name="??&amp;O?&amp;H?_x0008_??_x0007__x0001__x0001_" xfId="12"/>
    <cellStyle name="???[0]_~ME0858" xfId="13"/>
    <cellStyle name="???_~ME0858" xfId="14"/>
    <cellStyle name="??_?.????" xfId="15"/>
    <cellStyle name="?@¯e_REFORM" xfId="16"/>
    <cellStyle name="?d?A|i[0]_?}?÷" xfId="17"/>
    <cellStyle name="?d?A|i_?}?÷" xfId="18"/>
    <cellStyle name="_ SEBRING " xfId="19"/>
    <cellStyle name="_(15.4 JALB0) Member List rev1" xfId="20"/>
    <cellStyle name="_~6168538" xfId="21"/>
    <cellStyle name="_【Combine_1213】KH33 PP AK1s PP KH32 Monitoring" xfId="22"/>
    <cellStyle name="_【Combine_1213】KH33 PP AK1s PP KH32 Monitoring (2)" xfId="23"/>
    <cellStyle name="_【Combine_1220】KH33 PP AK1s PP KH32 Monitoring 1221" xfId="24"/>
    <cellStyle name="_【Combine_1222】KH33 PP AK1s PP KH32 Monitoring" xfId="25"/>
    <cellStyle name="_10 1 Team Member List Rev04" xfId="26"/>
    <cellStyle name="_2006工作計劃-採購一處-1205" xfId="27"/>
    <cellStyle name="_2006工作計劃-採購一處-1205 (2)" xfId="28"/>
    <cellStyle name="_20070409 contry matrix" xfId="29"/>
    <cellStyle name="_2nd source List_PT_20080319_Combine" xfId="30"/>
    <cellStyle name="_A30 Tooling status --2004-10-29" xfId="31"/>
    <cellStyle name="_A51 Tooling Status--2005-04-07" xfId="32"/>
    <cellStyle name="_A58_EGQ00_tooling_Status_2004-9-9" xfId="33"/>
    <cellStyle name="_A58_EGQ00_tooling_Status_list_2004-9-6" xfId="34"/>
    <cellStyle name="_AK1s PP Compal Demand list_Rev31" xfId="35"/>
    <cellStyle name="_AK1s PP Compal Demand list_Rev33(1)" xfId="36"/>
    <cellStyle name="_AK1s PP Compal Demand list_Rev34" xfId="37"/>
    <cellStyle name="_AK1s PP Compal Demand list_Rev34(1)" xfId="38"/>
    <cellStyle name="_AK1S PP Key Parts 1211 Rev04" xfId="39"/>
    <cellStyle name="_AVL_KH43_Rev31 0" xfId="40"/>
    <cellStyle name="_AVL_NR3 Rev draft1031" xfId="41"/>
    <cellStyle name="_AVL_NR3 Rev draft1104" xfId="42"/>
    <cellStyle name="_AVL_NR3 Rev1.0" xfId="43"/>
    <cellStyle name="_AVL_NR3 Rev2.0" xfId="44"/>
    <cellStyle name="_AVL_NR3 Rev3.0" xfId="45"/>
    <cellStyle name="_AVL_NR3 Rev4.0" xfId="46"/>
    <cellStyle name="_AVL_NR3 Rev5.0" xfId="47"/>
    <cellStyle name="_AVL_NR3 Rev6.0" xfId="48"/>
    <cellStyle name="_Bali ST REL test waterfall 0313_06" xfId="49"/>
    <cellStyle name="_Bali_ME_BOM_20060224" xfId="50"/>
    <cellStyle name="_Bali_ME_BOM_20060411" xfId="51"/>
    <cellStyle name="_Bali_ME_material_20060413" xfId="52"/>
    <cellStyle name="_Bali_ME_授權書_20060222" xfId="53"/>
    <cellStyle name="_BT42 MP1 and BTO part_1020手配" xfId="54"/>
    <cellStyle name="_Country Matrix" xfId="55"/>
    <cellStyle name="_Country Matrix Template_L3KSB2 032807HMW" xfId="56"/>
    <cellStyle name="_DM &amp; PT-Note regulatory schedule_20100916" xfId="57"/>
    <cellStyle name="_DM &amp; PT-Note regulatory schedule_20100916 2" xfId="58"/>
    <cellStyle name="_Dynapack Tiger_3c 6c 2 2  Battery develop status 20081006" xfId="59"/>
    <cellStyle name="_Dynapack Tiger_3c 6c 2 2  Battery develop status 20081006 2" xfId="60"/>
    <cellStyle name="_Dynapack Tiger_3c 6c 2 2  Battery develop status 20081006 3" xfId="61"/>
    <cellStyle name="_Dynapack Tiger_3c 6c 2 2  Battery develop status 20081124" xfId="62"/>
    <cellStyle name="_Dynapack Tiger_3c 6c 2 2  Battery develop status 20081124 2" xfId="63"/>
    <cellStyle name="_Dynapack Tiger_3c 6c 2 2  Battery develop status 20081124 3" xfId="64"/>
    <cellStyle name="_EAT00 IRT_LaVie_VersaPro build unit plan  Rev 0.4" xfId="65"/>
    <cellStyle name="_EAX00 2nd source list Finalize" xfId="66"/>
    <cellStyle name="_ecl57_tooling_list" xfId="67"/>
    <cellStyle name="_EDL00,ELW80,CL5X,EAL50,HBT10 Tooling Status-20050510" xfId="68"/>
    <cellStyle name="_EE ME BOM kiu10 Tiger X-build" xfId="69"/>
    <cellStyle name="_EE ME BOM kiu20 Bear ST build" xfId="70"/>
    <cellStyle name="_EFL50 Tooling Status List--2005-3-1" xfId="71"/>
    <cellStyle name="_ET_STYLE_NoName_00_" xfId="72"/>
    <cellStyle name="_ET_STYLE_NoName_00_ 2" xfId="73"/>
    <cellStyle name="_ET_STYLE_NoName_00_ 2 2" xfId="74"/>
    <cellStyle name="_ET_STYLE_NoName_00_ 2 3" xfId="75"/>
    <cellStyle name="_ET_STYLE_NoName_00_ 3" xfId="76"/>
    <cellStyle name="_Format-組織計劃表-CG7" xfId="77"/>
    <cellStyle name="_FOX_Tooling_Schedule_Margaux_Asics_090720 (2)" xfId="78"/>
    <cellStyle name="_HAL00_ME_PART_LIST_授權量-0524-CET" xfId="79"/>
    <cellStyle name="_HAL30 Tooling status -20051226" xfId="80"/>
    <cellStyle name="_HAL30 X-Build key parts demand 0413" xfId="81"/>
    <cellStyle name="_hau30 mold ready schedule" xfId="82"/>
    <cellStyle name="_HBT10 tooling tracking list 0402時間表" xfId="83"/>
    <cellStyle name="_HGT30_31 2nd source listR02" xfId="84"/>
    <cellStyle name="_HTW00_Tooling_Status_2005-06-21" xfId="85"/>
    <cellStyle name="_JAL60_ME_BOM_20080724" xfId="86"/>
    <cellStyle name="_JAL80 最新list " xfId="87"/>
    <cellStyle name="_JBL EE PARTS STATUS（0317）" xfId="88"/>
    <cellStyle name="_July CPR BC Format update " xfId="89"/>
    <cellStyle name="_KAT00_ ME BOM_20090331" xfId="90"/>
    <cellStyle name="_KAV10_Part_Data for EMI" xfId="91"/>
    <cellStyle name="_Lanai_CN_list_X-05_1026" xfId="92"/>
    <cellStyle name="_LC22 Key pars demand for MP1" xfId="93"/>
    <cellStyle name="_LC22 Lavie IRT build unit plan  Rev 0.6" xfId="94"/>
    <cellStyle name="_LC22 Lavie IRT build unit plan  Rev 0.61" xfId="95"/>
    <cellStyle name="_LC22 Lavie SPT build unit plan  Rev 0.3" xfId="96"/>
    <cellStyle name="_LC2A LaVie  VersaPro SPT Schedule_REV1" xfId="97"/>
    <cellStyle name="_lenovo telephone 2008" xfId="98"/>
    <cellStyle name="_Macallan_13_Connector list_083010 (2)" xfId="99"/>
    <cellStyle name="_Margaux_ME List_20090810" xfId="100"/>
    <cellStyle name="_Margaux_ME_BOM-20090805" xfId="101"/>
    <cellStyle name="_Margaux_ME_BOM-20090811" xfId="102"/>
    <cellStyle name="_Margaux_ME_BOM-20091117" xfId="103"/>
    <cellStyle name="_Margaux_ME_PART_LIST-20090706" xfId="104"/>
    <cellStyle name="_Minnesota 10 10G 10E _All_0616_D" xfId="105"/>
    <cellStyle name="_Minnesota 10 10G 10E _All_0616_D 2" xfId="106"/>
    <cellStyle name="_Motion_plastic_tooling_list_2004-08-31" xfId="107"/>
    <cellStyle name="_NAT02_UMA_FINAL_20091215" xfId="108"/>
    <cellStyle name="_NR3_PP&amp;BTO Parts 手配_0330" xfId="109"/>
    <cellStyle name="_PC-Note regulatory schedule_20100827" xfId="110"/>
    <cellStyle name="_PC-Note regulatory schedule_20100827 2" xfId="111"/>
    <cellStyle name="_Poitier KAT00-ST_NAT01-PT_2nd source List_Rev02_20090518" xfId="112"/>
    <cellStyle name="_PRICE " xfId="113"/>
    <cellStyle name="_Project 15 Connector list 0502_X04" xfId="114"/>
    <cellStyle name="_Regulatory Notice Item_20100927" xfId="115"/>
    <cellStyle name="_Regulatory Notice Item_20100927 2" xfId="116"/>
    <cellStyle name="_Roush connlist 0831 ROUSH" xfId="117"/>
    <cellStyle name="_Roush_ME_BOM_for_tool_check_20080611" xfId="118"/>
    <cellStyle name="_Sheet1" xfId="119"/>
    <cellStyle name="_Sheet1 2" xfId="120"/>
    <cellStyle name="_Shells" xfId="121"/>
    <cellStyle name="_SPT Unit Plan Rev 0.5" xfId="122"/>
    <cellStyle name="_Turin project Homologation 20070405 Update" xfId="123"/>
    <cellStyle name="_Turin2.0homologation status_2007-5-10" xfId="124"/>
    <cellStyle name="_Waikiki 1.0 INT_Spec Sheet_03.02.2007" xfId="125"/>
    <cellStyle name="_WW Daily Reports 0730" xfId="126"/>
    <cellStyle name="_WW Daily Reports 1203" xfId="127"/>
    <cellStyle name="_WW Daily Reports 1210" xfId="128"/>
    <cellStyle name="_WW Daily Reports 1217" xfId="129"/>
    <cellStyle name="_附表23_2008工作計劃表組織圖_CG1_1102" xfId="130"/>
    <cellStyle name="’Ê‰Ý [0.00]_Region Orders (2)" xfId="131"/>
    <cellStyle name="’Ê‰Ý_Region Orders (2)" xfId="132"/>
    <cellStyle name="¤@¯ë_pldt" xfId="133"/>
    <cellStyle name="=C:\WINDOWS\SYSTEM32\COMMAND.COM" xfId="134"/>
    <cellStyle name="•W_laroux" xfId="135"/>
    <cellStyle name="W_AMF Titanium Summary" xfId="136"/>
    <cellStyle name="0,0_x000d__x000a_NA_x000d__x000a_" xfId="137"/>
    <cellStyle name="0000" xfId="138"/>
    <cellStyle name="000000" xfId="139"/>
    <cellStyle name="¹éºÐÀ²_±âÅ¸" xfId="140"/>
    <cellStyle name="20% - Accent1" xfId="141"/>
    <cellStyle name="20% - Accent1 2" xfId="142"/>
    <cellStyle name="20% - Accent1 2 2" xfId="143"/>
    <cellStyle name="20% - Accent1 2 2 2" xfId="144"/>
    <cellStyle name="20% - Accent1 2 3" xfId="145"/>
    <cellStyle name="20% - Accent1 2 3 2" xfId="146"/>
    <cellStyle name="20% - Accent1 2 4" xfId="147"/>
    <cellStyle name="20% - Accent1 3" xfId="148"/>
    <cellStyle name="20% - Accent1 3 2" xfId="149"/>
    <cellStyle name="20% - Accent1 3 2 2" xfId="150"/>
    <cellStyle name="20% - Accent1 3 3" xfId="151"/>
    <cellStyle name="20% - Accent1 3 3 2" xfId="152"/>
    <cellStyle name="20% - Accent1 3 4" xfId="153"/>
    <cellStyle name="20% - Accent1 4" xfId="154"/>
    <cellStyle name="20% - Accent1 4 2" xfId="155"/>
    <cellStyle name="20% - Accent1 4 2 2" xfId="156"/>
    <cellStyle name="20% - Accent1 4 3" xfId="157"/>
    <cellStyle name="20% - Accent1 4 3 2" xfId="158"/>
    <cellStyle name="20% - Accent1 4 4" xfId="159"/>
    <cellStyle name="20% - Accent1 4_Regulatory" xfId="160"/>
    <cellStyle name="20% - Accent1 5" xfId="161"/>
    <cellStyle name="20% - Accent1 5 2" xfId="162"/>
    <cellStyle name="20% - Accent1 5 2 2" xfId="163"/>
    <cellStyle name="20% - Accent1 5 3" xfId="164"/>
    <cellStyle name="20% - Accent1 5 3 2" xfId="165"/>
    <cellStyle name="20% - Accent1 5 4" xfId="166"/>
    <cellStyle name="20% - Accent1 6" xfId="167"/>
    <cellStyle name="20% - Accent1 7" xfId="168"/>
    <cellStyle name="20% - Accent1 8" xfId="169"/>
    <cellStyle name="20% - Accent2" xfId="170"/>
    <cellStyle name="20% - Accent2 2" xfId="171"/>
    <cellStyle name="20% - Accent2 2 2" xfId="172"/>
    <cellStyle name="20% - Accent2 2 2 2" xfId="173"/>
    <cellStyle name="20% - Accent2 2 3" xfId="174"/>
    <cellStyle name="20% - Accent2 2 3 2" xfId="175"/>
    <cellStyle name="20% - Accent2 2 4" xfId="176"/>
    <cellStyle name="20% - Accent2 3" xfId="177"/>
    <cellStyle name="20% - Accent2 3 2" xfId="178"/>
    <cellStyle name="20% - Accent2 3 2 2" xfId="179"/>
    <cellStyle name="20% - Accent2 3 3" xfId="180"/>
    <cellStyle name="20% - Accent2 3 3 2" xfId="181"/>
    <cellStyle name="20% - Accent2 3 4" xfId="182"/>
    <cellStyle name="20% - Accent2 4" xfId="183"/>
    <cellStyle name="20% - Accent2 4 2" xfId="184"/>
    <cellStyle name="20% - Accent2 4 2 2" xfId="185"/>
    <cellStyle name="20% - Accent2 4 3" xfId="186"/>
    <cellStyle name="20% - Accent2 4 3 2" xfId="187"/>
    <cellStyle name="20% - Accent2 4 4" xfId="188"/>
    <cellStyle name="20% - Accent2 4_Regulatory" xfId="189"/>
    <cellStyle name="20% - Accent2 5" xfId="190"/>
    <cellStyle name="20% - Accent2 5 2" xfId="191"/>
    <cellStyle name="20% - Accent2 5 2 2" xfId="192"/>
    <cellStyle name="20% - Accent2 5 3" xfId="193"/>
    <cellStyle name="20% - Accent2 5 3 2" xfId="194"/>
    <cellStyle name="20% - Accent2 5 4" xfId="195"/>
    <cellStyle name="20% - Accent2 6" xfId="196"/>
    <cellStyle name="20% - Accent2 7" xfId="197"/>
    <cellStyle name="20% - Accent2 8" xfId="198"/>
    <cellStyle name="20% - Accent3" xfId="199"/>
    <cellStyle name="20% - Accent3 2" xfId="200"/>
    <cellStyle name="20% - Accent3 2 2" xfId="201"/>
    <cellStyle name="20% - Accent3 2 2 2" xfId="202"/>
    <cellStyle name="20% - Accent3 2 3" xfId="203"/>
    <cellStyle name="20% - Accent3 2 3 2" xfId="204"/>
    <cellStyle name="20% - Accent3 2 4" xfId="205"/>
    <cellStyle name="20% - Accent3 3" xfId="206"/>
    <cellStyle name="20% - Accent3 3 2" xfId="207"/>
    <cellStyle name="20% - Accent3 3 2 2" xfId="208"/>
    <cellStyle name="20% - Accent3 3 3" xfId="209"/>
    <cellStyle name="20% - Accent3 3 3 2" xfId="210"/>
    <cellStyle name="20% - Accent3 3 4" xfId="211"/>
    <cellStyle name="20% - Accent3 4" xfId="212"/>
    <cellStyle name="20% - Accent3 4 2" xfId="213"/>
    <cellStyle name="20% - Accent3 4 2 2" xfId="214"/>
    <cellStyle name="20% - Accent3 4 3" xfId="215"/>
    <cellStyle name="20% - Accent3 4 3 2" xfId="216"/>
    <cellStyle name="20% - Accent3 4 4" xfId="217"/>
    <cellStyle name="20% - Accent3 4_Regulatory" xfId="218"/>
    <cellStyle name="20% - Accent3 5" xfId="219"/>
    <cellStyle name="20% - Accent3 5 2" xfId="220"/>
    <cellStyle name="20% - Accent3 5 2 2" xfId="221"/>
    <cellStyle name="20% - Accent3 5 3" xfId="222"/>
    <cellStyle name="20% - Accent3 5 3 2" xfId="223"/>
    <cellStyle name="20% - Accent3 5 4" xfId="224"/>
    <cellStyle name="20% - Accent3 6" xfId="225"/>
    <cellStyle name="20% - Accent3 7" xfId="226"/>
    <cellStyle name="20% - Accent3 8" xfId="227"/>
    <cellStyle name="20% - Accent4" xfId="228"/>
    <cellStyle name="20% - Accent4 2" xfId="229"/>
    <cellStyle name="20% - Accent4 2 2" xfId="230"/>
    <cellStyle name="20% - Accent4 2 2 2" xfId="231"/>
    <cellStyle name="20% - Accent4 2 3" xfId="232"/>
    <cellStyle name="20% - Accent4 2 3 2" xfId="233"/>
    <cellStyle name="20% - Accent4 2 4" xfId="234"/>
    <cellStyle name="20% - Accent4 3" xfId="235"/>
    <cellStyle name="20% - Accent4 3 2" xfId="236"/>
    <cellStyle name="20% - Accent4 3 2 2" xfId="237"/>
    <cellStyle name="20% - Accent4 3 3" xfId="238"/>
    <cellStyle name="20% - Accent4 3 3 2" xfId="239"/>
    <cellStyle name="20% - Accent4 3 4" xfId="240"/>
    <cellStyle name="20% - Accent4 4" xfId="241"/>
    <cellStyle name="20% - Accent4 4 2" xfId="242"/>
    <cellStyle name="20% - Accent4 4 2 2" xfId="243"/>
    <cellStyle name="20% - Accent4 4 3" xfId="244"/>
    <cellStyle name="20% - Accent4 4 3 2" xfId="245"/>
    <cellStyle name="20% - Accent4 4 4" xfId="246"/>
    <cellStyle name="20% - Accent4 4_Regulatory" xfId="247"/>
    <cellStyle name="20% - Accent4 5" xfId="248"/>
    <cellStyle name="20% - Accent4 5 2" xfId="249"/>
    <cellStyle name="20% - Accent4 5 2 2" xfId="250"/>
    <cellStyle name="20% - Accent4 5 3" xfId="251"/>
    <cellStyle name="20% - Accent4 5 3 2" xfId="252"/>
    <cellStyle name="20% - Accent4 5 4" xfId="253"/>
    <cellStyle name="20% - Accent4 6" xfId="254"/>
    <cellStyle name="20% - Accent4 7" xfId="255"/>
    <cellStyle name="20% - Accent4 8" xfId="256"/>
    <cellStyle name="20% - Accent5" xfId="257"/>
    <cellStyle name="20% - Accent5 2" xfId="258"/>
    <cellStyle name="20% - Accent5 2 2" xfId="259"/>
    <cellStyle name="20% - Accent5 2 2 2" xfId="260"/>
    <cellStyle name="20% - Accent5 2 3" xfId="261"/>
    <cellStyle name="20% - Accent5 2 3 2" xfId="262"/>
    <cellStyle name="20% - Accent5 2 4" xfId="263"/>
    <cellStyle name="20% - Accent5 3" xfId="264"/>
    <cellStyle name="20% - Accent5 3 2" xfId="265"/>
    <cellStyle name="20% - Accent5 3 2 2" xfId="266"/>
    <cellStyle name="20% - Accent5 3 3" xfId="267"/>
    <cellStyle name="20% - Accent5 3 3 2" xfId="268"/>
    <cellStyle name="20% - Accent5 3 4" xfId="269"/>
    <cellStyle name="20% - Accent5 4" xfId="270"/>
    <cellStyle name="20% - Accent5 4 2" xfId="271"/>
    <cellStyle name="20% - Accent5 4 2 2" xfId="272"/>
    <cellStyle name="20% - Accent5 4 3" xfId="273"/>
    <cellStyle name="20% - Accent5 4 3 2" xfId="274"/>
    <cellStyle name="20% - Accent5 4 4" xfId="275"/>
    <cellStyle name="20% - Accent5 4_Regulatory" xfId="276"/>
    <cellStyle name="20% - Accent5 5" xfId="277"/>
    <cellStyle name="20% - Accent5 5 2" xfId="278"/>
    <cellStyle name="20% - Accent5 5 2 2" xfId="279"/>
    <cellStyle name="20% - Accent5 5 3" xfId="280"/>
    <cellStyle name="20% - Accent5 5 3 2" xfId="281"/>
    <cellStyle name="20% - Accent5 5 4" xfId="282"/>
    <cellStyle name="20% - Accent5 6" xfId="283"/>
    <cellStyle name="20% - Accent5 7" xfId="284"/>
    <cellStyle name="20% - Accent5 8" xfId="285"/>
    <cellStyle name="20% - Accent6" xfId="286"/>
    <cellStyle name="20% - Accent6 2" xfId="287"/>
    <cellStyle name="20% - Accent6 2 2" xfId="288"/>
    <cellStyle name="20% - Accent6 2 2 2" xfId="289"/>
    <cellStyle name="20% - Accent6 2 3" xfId="290"/>
    <cellStyle name="20% - Accent6 2 3 2" xfId="291"/>
    <cellStyle name="20% - Accent6 2 4" xfId="292"/>
    <cellStyle name="20% - Accent6 3" xfId="293"/>
    <cellStyle name="20% - Accent6 3 2" xfId="294"/>
    <cellStyle name="20% - Accent6 3 2 2" xfId="295"/>
    <cellStyle name="20% - Accent6 3 3" xfId="296"/>
    <cellStyle name="20% - Accent6 3 3 2" xfId="297"/>
    <cellStyle name="20% - Accent6 3 4" xfId="298"/>
    <cellStyle name="20% - Accent6 4" xfId="299"/>
    <cellStyle name="20% - Accent6 4 2" xfId="300"/>
    <cellStyle name="20% - Accent6 4 2 2" xfId="301"/>
    <cellStyle name="20% - Accent6 4 3" xfId="302"/>
    <cellStyle name="20% - Accent6 4 3 2" xfId="303"/>
    <cellStyle name="20% - Accent6 4 4" xfId="304"/>
    <cellStyle name="20% - Accent6 4_Regulatory" xfId="305"/>
    <cellStyle name="20% - Accent6 5" xfId="306"/>
    <cellStyle name="20% - Accent6 5 2" xfId="307"/>
    <cellStyle name="20% - Accent6 5 2 2" xfId="308"/>
    <cellStyle name="20% - Accent6 5 3" xfId="309"/>
    <cellStyle name="20% - Accent6 5 3 2" xfId="310"/>
    <cellStyle name="20% - Accent6 5 4" xfId="311"/>
    <cellStyle name="20% - Accent6 6" xfId="312"/>
    <cellStyle name="20% - Accent6 7" xfId="313"/>
    <cellStyle name="20% - Accent6 8" xfId="314"/>
    <cellStyle name="20% - Énfasis1 2" xfId="315"/>
    <cellStyle name="20% - Énfasis1 2 2" xfId="316"/>
    <cellStyle name="20% - Énfasis2 2" xfId="317"/>
    <cellStyle name="20% - Énfasis2 2 2" xfId="318"/>
    <cellStyle name="20% - Énfasis3 2" xfId="319"/>
    <cellStyle name="20% - Énfasis3 2 2" xfId="320"/>
    <cellStyle name="20% - Énfasis4 2" xfId="321"/>
    <cellStyle name="20% - Énfasis4 2 2" xfId="322"/>
    <cellStyle name="20% - Énfasis5 2" xfId="323"/>
    <cellStyle name="20% - Énfasis5 2 2" xfId="324"/>
    <cellStyle name="20% - Énfasis6 2" xfId="325"/>
    <cellStyle name="20% - Énfasis6 2 2" xfId="326"/>
    <cellStyle name="20% - アクセント 1" xfId="327"/>
    <cellStyle name="20% - アクセント 1 2" xfId="328"/>
    <cellStyle name="20% - アクセント 2" xfId="329"/>
    <cellStyle name="20% - アクセント 2 2" xfId="330"/>
    <cellStyle name="20% - アクセント 3" xfId="331"/>
    <cellStyle name="20% - アクセント 3 2" xfId="332"/>
    <cellStyle name="20% - アクセント 4" xfId="333"/>
    <cellStyle name="20% - アクセント 4 2" xfId="334"/>
    <cellStyle name="20% - アクセント 5" xfId="335"/>
    <cellStyle name="20% - アクセント 5 2" xfId="336"/>
    <cellStyle name="20% - アクセント 6" xfId="337"/>
    <cellStyle name="20% - アクセント 6 2" xfId="338"/>
    <cellStyle name="20% - 强调文字颜色 1" xfId="339"/>
    <cellStyle name="20% - 强调文字颜色 1 2" xfId="340"/>
    <cellStyle name="20% - 强调文字颜色 1 2 2" xfId="341"/>
    <cellStyle name="20% - 强调文字颜色 1 2 3" xfId="342"/>
    <cellStyle name="20% - 强调文字颜色 1 2 4" xfId="343"/>
    <cellStyle name="20% - 强调文字颜色 1 3" xfId="344"/>
    <cellStyle name="20% - 强调文字颜色 1 3 2" xfId="345"/>
    <cellStyle name="20% - 强调文字颜色 1 4" xfId="346"/>
    <cellStyle name="20% - 强调文字颜色 1 5" xfId="347"/>
    <cellStyle name="20% - 强调文字颜色 1 6" xfId="348"/>
    <cellStyle name="20% - 强调文字颜色 1 7" xfId="349"/>
    <cellStyle name="20% - 强调文字颜色 2" xfId="350"/>
    <cellStyle name="20% - 强调文字颜色 2 2" xfId="351"/>
    <cellStyle name="20% - 强调文字颜色 2 2 2" xfId="352"/>
    <cellStyle name="20% - 强调文字颜色 2 2 3" xfId="353"/>
    <cellStyle name="20% - 强调文字颜色 2 2 4" xfId="354"/>
    <cellStyle name="20% - 强调文字颜色 2 3" xfId="355"/>
    <cellStyle name="20% - 强调文字颜色 2 3 2" xfId="356"/>
    <cellStyle name="20% - 强调文字颜色 2 4" xfId="357"/>
    <cellStyle name="20% - 强调文字颜色 2 5" xfId="358"/>
    <cellStyle name="20% - 强调文字颜色 2 6" xfId="359"/>
    <cellStyle name="20% - 强调文字颜色 2 7" xfId="360"/>
    <cellStyle name="20% - 强调文字颜色 3" xfId="361"/>
    <cellStyle name="20% - 强调文字颜色 3 2" xfId="362"/>
    <cellStyle name="20% - 强调文字颜色 3 2 2" xfId="363"/>
    <cellStyle name="20% - 强调文字颜色 3 2 3" xfId="364"/>
    <cellStyle name="20% - 强调文字颜色 3 2 4" xfId="365"/>
    <cellStyle name="20% - 强调文字颜色 3 3" xfId="366"/>
    <cellStyle name="20% - 强调文字颜色 3 3 2" xfId="367"/>
    <cellStyle name="20% - 强调文字颜色 3 4" xfId="368"/>
    <cellStyle name="20% - 强调文字颜色 3 5" xfId="369"/>
    <cellStyle name="20% - 强调文字颜色 3 6" xfId="370"/>
    <cellStyle name="20% - 强调文字颜色 3 7" xfId="371"/>
    <cellStyle name="20% - 强调文字颜色 4" xfId="372"/>
    <cellStyle name="20% - 强调文字颜色 4 2" xfId="373"/>
    <cellStyle name="20% - 强调文字颜色 4 2 2" xfId="374"/>
    <cellStyle name="20% - 强调文字颜色 4 2 3" xfId="375"/>
    <cellStyle name="20% - 强调文字颜色 4 2 4" xfId="376"/>
    <cellStyle name="20% - 强调文字颜色 4 3" xfId="377"/>
    <cellStyle name="20% - 强调文字颜色 4 3 2" xfId="378"/>
    <cellStyle name="20% - 强调文字颜色 4 4" xfId="379"/>
    <cellStyle name="20% - 强调文字颜色 4 5" xfId="380"/>
    <cellStyle name="20% - 强调文字颜色 4 6" xfId="381"/>
    <cellStyle name="20% - 强调文字颜色 4 7" xfId="382"/>
    <cellStyle name="20% - 强调文字颜色 5" xfId="383"/>
    <cellStyle name="20% - 强调文字颜色 5 2" xfId="384"/>
    <cellStyle name="20% - 强调文字颜色 5 2 2" xfId="385"/>
    <cellStyle name="20% - 强调文字颜色 5 2 3" xfId="386"/>
    <cellStyle name="20% - 强调文字颜色 5 2 4" xfId="387"/>
    <cellStyle name="20% - 强调文字颜色 5 3" xfId="388"/>
    <cellStyle name="20% - 强调文字颜色 5 3 2" xfId="389"/>
    <cellStyle name="20% - 强调文字颜色 5 4" xfId="390"/>
    <cellStyle name="20% - 强调文字颜色 5 5" xfId="391"/>
    <cellStyle name="20% - 强调文字颜色 5 6" xfId="392"/>
    <cellStyle name="20% - 强调文字颜色 5 7" xfId="393"/>
    <cellStyle name="20% - 强调文字颜色 6" xfId="394"/>
    <cellStyle name="20% - 强调文字颜色 6 2" xfId="395"/>
    <cellStyle name="20% - 强调文字颜色 6 2 2" xfId="396"/>
    <cellStyle name="20% - 强调文字颜色 6 2 3" xfId="397"/>
    <cellStyle name="20% - 强调文字颜色 6 2 4" xfId="398"/>
    <cellStyle name="20% - 强调文字颜色 6 3" xfId="399"/>
    <cellStyle name="20% - 强调文字颜色 6 3 2" xfId="400"/>
    <cellStyle name="20% - 强调文字颜色 6 4" xfId="401"/>
    <cellStyle name="20% - 强调文字颜色 6 5" xfId="402"/>
    <cellStyle name="20% - 强调文字颜色 6 6" xfId="403"/>
    <cellStyle name="20% - 强调文字颜色 6 7" xfId="404"/>
    <cellStyle name="20% - 輔色1 10" xfId="405"/>
    <cellStyle name="20% - 輔色1 10 2" xfId="406"/>
    <cellStyle name="20% - 輔色1 10 2 2" xfId="407"/>
    <cellStyle name="20% - 輔色1 10 2 3" xfId="408"/>
    <cellStyle name="20% - 輔色1 10 3" xfId="409"/>
    <cellStyle name="20% - 輔色1 10 4" xfId="410"/>
    <cellStyle name="20% - 輔色1 11" xfId="411"/>
    <cellStyle name="20% - 輔色1 11 2" xfId="412"/>
    <cellStyle name="20% - 輔色1 11 2 2" xfId="413"/>
    <cellStyle name="20% - 輔色1 11 2 3" xfId="414"/>
    <cellStyle name="20% - 輔色1 11 3" xfId="415"/>
    <cellStyle name="20% - 輔色1 11 4" xfId="416"/>
    <cellStyle name="20% - 輔色1 12" xfId="417"/>
    <cellStyle name="20% - 輔色1 12 2" xfId="418"/>
    <cellStyle name="20% - 輔色1 12 3" xfId="419"/>
    <cellStyle name="20% - 輔色1 13" xfId="420"/>
    <cellStyle name="20% - 輔色1 14" xfId="421"/>
    <cellStyle name="20% - 輔色1 15" xfId="422"/>
    <cellStyle name="20% - 輔色1 16" xfId="423"/>
    <cellStyle name="20% - 輔色1 2" xfId="424"/>
    <cellStyle name="20% - 輔色1 2 10" xfId="425"/>
    <cellStyle name="20% - 輔色1 2 10 2" xfId="426"/>
    <cellStyle name="20% - 輔色1 2 10 2 2" xfId="427"/>
    <cellStyle name="20% - 輔色1 2 10 2 3" xfId="428"/>
    <cellStyle name="20% - 輔色1 2 10 3" xfId="429"/>
    <cellStyle name="20% - 輔色1 2 10 4" xfId="430"/>
    <cellStyle name="20% - 輔色1 2 11" xfId="431"/>
    <cellStyle name="20% - 輔色1 2 11 2" xfId="432"/>
    <cellStyle name="20% - 輔色1 2 11 3" xfId="433"/>
    <cellStyle name="20% - 輔色1 2 12" xfId="434"/>
    <cellStyle name="20% - 輔色1 2 13" xfId="435"/>
    <cellStyle name="20% - 輔色1 2 2" xfId="436"/>
    <cellStyle name="20% - 輔色1 2 2 10" xfId="437"/>
    <cellStyle name="20% - 輔色1 2 2 10 2" xfId="438"/>
    <cellStyle name="20% - 輔色1 2 2 10 3" xfId="439"/>
    <cellStyle name="20% - 輔色1 2 2 11" xfId="440"/>
    <cellStyle name="20% - 輔色1 2 2 12" xfId="441"/>
    <cellStyle name="20% - 輔色1 2 2 2" xfId="442"/>
    <cellStyle name="20% - 輔色1 2 2 2 10" xfId="443"/>
    <cellStyle name="20% - 輔色1 2 2 2 2" xfId="444"/>
    <cellStyle name="20% - 輔色1 2 2 2 2 2" xfId="445"/>
    <cellStyle name="20% - 輔色1 2 2 2 2 2 2" xfId="446"/>
    <cellStyle name="20% - 輔色1 2 2 2 2 2 2 2" xfId="447"/>
    <cellStyle name="20% - 輔色1 2 2 2 2 2 2 2 2" xfId="448"/>
    <cellStyle name="20% - 輔色1 2 2 2 2 2 2 2 2 2" xfId="449"/>
    <cellStyle name="20% - 輔色1 2 2 2 2 2 2 2 2 2 2" xfId="450"/>
    <cellStyle name="20% - 輔色1 2 2 2 2 2 2 2 2 2 3" xfId="451"/>
    <cellStyle name="20% - 輔色1 2 2 2 2 2 2 2 2 3" xfId="452"/>
    <cellStyle name="20% - 輔色1 2 2 2 2 2 2 2 2 4" xfId="453"/>
    <cellStyle name="20% - 輔色1 2 2 2 2 2 2 2 3" xfId="454"/>
    <cellStyle name="20% - 輔色1 2 2 2 2 2 2 2 3 2" xfId="455"/>
    <cellStyle name="20% - 輔色1 2 2 2 2 2 2 2 3 2 2" xfId="456"/>
    <cellStyle name="20% - 輔色1 2 2 2 2 2 2 2 3 2 3" xfId="457"/>
    <cellStyle name="20% - 輔色1 2 2 2 2 2 2 2 3 3" xfId="458"/>
    <cellStyle name="20% - 輔色1 2 2 2 2 2 2 2 3 4" xfId="459"/>
    <cellStyle name="20% - 輔色1 2 2 2 2 2 2 2 4" xfId="460"/>
    <cellStyle name="20% - 輔色1 2 2 2 2 2 2 2 4 2" xfId="461"/>
    <cellStyle name="20% - 輔色1 2 2 2 2 2 2 2 4 3" xfId="462"/>
    <cellStyle name="20% - 輔色1 2 2 2 2 2 2 2 5" xfId="463"/>
    <cellStyle name="20% - 輔色1 2 2 2 2 2 2 2 6" xfId="464"/>
    <cellStyle name="20% - 輔色1 2 2 2 2 2 2 3" xfId="465"/>
    <cellStyle name="20% - 輔色1 2 2 2 2 2 2 3 2" xfId="466"/>
    <cellStyle name="20% - 輔色1 2 2 2 2 2 2 3 2 2" xfId="467"/>
    <cellStyle name="20% - 輔色1 2 2 2 2 2 2 3 2 3" xfId="468"/>
    <cellStyle name="20% - 輔色1 2 2 2 2 2 2 3 3" xfId="469"/>
    <cellStyle name="20% - 輔色1 2 2 2 2 2 2 3 4" xfId="470"/>
    <cellStyle name="20% - 輔色1 2 2 2 2 2 2 4" xfId="471"/>
    <cellStyle name="20% - 輔色1 2 2 2 2 2 2 4 2" xfId="472"/>
    <cellStyle name="20% - 輔色1 2 2 2 2 2 2 4 2 2" xfId="473"/>
    <cellStyle name="20% - 輔色1 2 2 2 2 2 2 4 2 3" xfId="474"/>
    <cellStyle name="20% - 輔色1 2 2 2 2 2 2 4 3" xfId="475"/>
    <cellStyle name="20% - 輔色1 2 2 2 2 2 2 4 4" xfId="476"/>
    <cellStyle name="20% - 輔色1 2 2 2 2 2 2 5" xfId="477"/>
    <cellStyle name="20% - 輔色1 2 2 2 2 2 2 5 2" xfId="478"/>
    <cellStyle name="20% - 輔色1 2 2 2 2 2 2 5 3" xfId="479"/>
    <cellStyle name="20% - 輔色1 2 2 2 2 2 2 6" xfId="480"/>
    <cellStyle name="20% - 輔色1 2 2 2 2 2 2 7" xfId="481"/>
    <cellStyle name="20% - 輔色1 2 2 2 2 2 3" xfId="482"/>
    <cellStyle name="20% - 輔色1 2 2 2 2 2 3 2" xfId="483"/>
    <cellStyle name="20% - 輔色1 2 2 2 2 2 3 2 2" xfId="484"/>
    <cellStyle name="20% - 輔色1 2 2 2 2 2 3 2 2 2" xfId="485"/>
    <cellStyle name="20% - 輔色1 2 2 2 2 2 3 2 2 3" xfId="486"/>
    <cellStyle name="20% - 輔色1 2 2 2 2 2 3 2 3" xfId="487"/>
    <cellStyle name="20% - 輔色1 2 2 2 2 2 3 2 4" xfId="488"/>
    <cellStyle name="20% - 輔色1 2 2 2 2 2 3 3" xfId="489"/>
    <cellStyle name="20% - 輔色1 2 2 2 2 2 3 3 2" xfId="490"/>
    <cellStyle name="20% - 輔色1 2 2 2 2 2 3 3 2 2" xfId="491"/>
    <cellStyle name="20% - 輔色1 2 2 2 2 2 3 3 2 3" xfId="492"/>
    <cellStyle name="20% - 輔色1 2 2 2 2 2 3 3 3" xfId="493"/>
    <cellStyle name="20% - 輔色1 2 2 2 2 2 3 3 4" xfId="494"/>
    <cellStyle name="20% - 輔色1 2 2 2 2 2 3 4" xfId="495"/>
    <cellStyle name="20% - 輔色1 2 2 2 2 2 3 4 2" xfId="496"/>
    <cellStyle name="20% - 輔色1 2 2 2 2 2 3 4 3" xfId="497"/>
    <cellStyle name="20% - 輔色1 2 2 2 2 2 3 5" xfId="498"/>
    <cellStyle name="20% - 輔色1 2 2 2 2 2 3 6" xfId="499"/>
    <cellStyle name="20% - 輔色1 2 2 2 2 2 4" xfId="500"/>
    <cellStyle name="20% - 輔色1 2 2 2 2 2 4 2" xfId="501"/>
    <cellStyle name="20% - 輔色1 2 2 2 2 2 4 2 2" xfId="502"/>
    <cellStyle name="20% - 輔色1 2 2 2 2 2 4 2 3" xfId="503"/>
    <cellStyle name="20% - 輔色1 2 2 2 2 2 4 3" xfId="504"/>
    <cellStyle name="20% - 輔色1 2 2 2 2 2 4 4" xfId="505"/>
    <cellStyle name="20% - 輔色1 2 2 2 2 2 5" xfId="506"/>
    <cellStyle name="20% - 輔色1 2 2 2 2 2 5 2" xfId="507"/>
    <cellStyle name="20% - 輔色1 2 2 2 2 2 5 2 2" xfId="508"/>
    <cellStyle name="20% - 輔色1 2 2 2 2 2 5 2 3" xfId="509"/>
    <cellStyle name="20% - 輔色1 2 2 2 2 2 5 3" xfId="510"/>
    <cellStyle name="20% - 輔色1 2 2 2 2 2 5 4" xfId="511"/>
    <cellStyle name="20% - 輔色1 2 2 2 2 2 6" xfId="512"/>
    <cellStyle name="20% - 輔色1 2 2 2 2 2 6 2" xfId="513"/>
    <cellStyle name="20% - 輔色1 2 2 2 2 2 6 3" xfId="514"/>
    <cellStyle name="20% - 輔色1 2 2 2 2 2 7" xfId="515"/>
    <cellStyle name="20% - 輔色1 2 2 2 2 2 8" xfId="516"/>
    <cellStyle name="20% - 輔色1 2 2 2 2 3" xfId="517"/>
    <cellStyle name="20% - 輔色1 2 2 2 2 3 2" xfId="518"/>
    <cellStyle name="20% - 輔色1 2 2 2 2 3 2 2" xfId="519"/>
    <cellStyle name="20% - 輔色1 2 2 2 2 3 2 2 2" xfId="520"/>
    <cellStyle name="20% - 輔色1 2 2 2 2 3 2 2 2 2" xfId="521"/>
    <cellStyle name="20% - 輔色1 2 2 2 2 3 2 2 2 3" xfId="522"/>
    <cellStyle name="20% - 輔色1 2 2 2 2 3 2 2 3" xfId="523"/>
    <cellStyle name="20% - 輔色1 2 2 2 2 3 2 2 4" xfId="524"/>
    <cellStyle name="20% - 輔色1 2 2 2 2 3 2 3" xfId="525"/>
    <cellStyle name="20% - 輔色1 2 2 2 2 3 2 3 2" xfId="526"/>
    <cellStyle name="20% - 輔色1 2 2 2 2 3 2 3 2 2" xfId="527"/>
    <cellStyle name="20% - 輔色1 2 2 2 2 3 2 3 2 3" xfId="528"/>
    <cellStyle name="20% - 輔色1 2 2 2 2 3 2 3 3" xfId="529"/>
    <cellStyle name="20% - 輔色1 2 2 2 2 3 2 3 4" xfId="530"/>
    <cellStyle name="20% - 輔色1 2 2 2 2 3 2 4" xfId="531"/>
    <cellStyle name="20% - 輔色1 2 2 2 2 3 2 4 2" xfId="532"/>
    <cellStyle name="20% - 輔色1 2 2 2 2 3 2 4 3" xfId="533"/>
    <cellStyle name="20% - 輔色1 2 2 2 2 3 2 5" xfId="534"/>
    <cellStyle name="20% - 輔色1 2 2 2 2 3 2 6" xfId="535"/>
    <cellStyle name="20% - 輔色1 2 2 2 2 3 3" xfId="536"/>
    <cellStyle name="20% - 輔色1 2 2 2 2 3 3 2" xfId="537"/>
    <cellStyle name="20% - 輔色1 2 2 2 2 3 3 2 2" xfId="538"/>
    <cellStyle name="20% - 輔色1 2 2 2 2 3 3 2 3" xfId="539"/>
    <cellStyle name="20% - 輔色1 2 2 2 2 3 3 3" xfId="540"/>
    <cellStyle name="20% - 輔色1 2 2 2 2 3 3 4" xfId="541"/>
    <cellStyle name="20% - 輔色1 2 2 2 2 3 4" xfId="542"/>
    <cellStyle name="20% - 輔色1 2 2 2 2 3 4 2" xfId="543"/>
    <cellStyle name="20% - 輔色1 2 2 2 2 3 4 2 2" xfId="544"/>
    <cellStyle name="20% - 輔色1 2 2 2 2 3 4 2 3" xfId="545"/>
    <cellStyle name="20% - 輔色1 2 2 2 2 3 4 3" xfId="546"/>
    <cellStyle name="20% - 輔色1 2 2 2 2 3 4 4" xfId="547"/>
    <cellStyle name="20% - 輔色1 2 2 2 2 3 5" xfId="548"/>
    <cellStyle name="20% - 輔色1 2 2 2 2 3 5 2" xfId="549"/>
    <cellStyle name="20% - 輔色1 2 2 2 2 3 5 3" xfId="550"/>
    <cellStyle name="20% - 輔色1 2 2 2 2 3 6" xfId="551"/>
    <cellStyle name="20% - 輔色1 2 2 2 2 3 7" xfId="552"/>
    <cellStyle name="20% - 輔色1 2 2 2 2 4" xfId="553"/>
    <cellStyle name="20% - 輔色1 2 2 2 2 4 2" xfId="554"/>
    <cellStyle name="20% - 輔色1 2 2 2 2 4 2 2" xfId="555"/>
    <cellStyle name="20% - 輔色1 2 2 2 2 4 2 2 2" xfId="556"/>
    <cellStyle name="20% - 輔色1 2 2 2 2 4 2 2 3" xfId="557"/>
    <cellStyle name="20% - 輔色1 2 2 2 2 4 2 3" xfId="558"/>
    <cellStyle name="20% - 輔色1 2 2 2 2 4 2 4" xfId="559"/>
    <cellStyle name="20% - 輔色1 2 2 2 2 4 3" xfId="560"/>
    <cellStyle name="20% - 輔色1 2 2 2 2 4 3 2" xfId="561"/>
    <cellStyle name="20% - 輔色1 2 2 2 2 4 3 2 2" xfId="562"/>
    <cellStyle name="20% - 輔色1 2 2 2 2 4 3 2 3" xfId="563"/>
    <cellStyle name="20% - 輔色1 2 2 2 2 4 3 3" xfId="564"/>
    <cellStyle name="20% - 輔色1 2 2 2 2 4 3 4" xfId="565"/>
    <cellStyle name="20% - 輔色1 2 2 2 2 4 4" xfId="566"/>
    <cellStyle name="20% - 輔色1 2 2 2 2 4 4 2" xfId="567"/>
    <cellStyle name="20% - 輔色1 2 2 2 2 4 4 3" xfId="568"/>
    <cellStyle name="20% - 輔色1 2 2 2 2 4 5" xfId="569"/>
    <cellStyle name="20% - 輔色1 2 2 2 2 4 6" xfId="570"/>
    <cellStyle name="20% - 輔色1 2 2 2 2 5" xfId="571"/>
    <cellStyle name="20% - 輔色1 2 2 2 2 5 2" xfId="572"/>
    <cellStyle name="20% - 輔色1 2 2 2 2 5 2 2" xfId="573"/>
    <cellStyle name="20% - 輔色1 2 2 2 2 5 2 3" xfId="574"/>
    <cellStyle name="20% - 輔色1 2 2 2 2 5 3" xfId="575"/>
    <cellStyle name="20% - 輔色1 2 2 2 2 5 4" xfId="576"/>
    <cellStyle name="20% - 輔色1 2 2 2 2 6" xfId="577"/>
    <cellStyle name="20% - 輔色1 2 2 2 2 6 2" xfId="578"/>
    <cellStyle name="20% - 輔色1 2 2 2 2 6 2 2" xfId="579"/>
    <cellStyle name="20% - 輔色1 2 2 2 2 6 2 3" xfId="580"/>
    <cellStyle name="20% - 輔色1 2 2 2 2 6 3" xfId="581"/>
    <cellStyle name="20% - 輔色1 2 2 2 2 6 4" xfId="582"/>
    <cellStyle name="20% - 輔色1 2 2 2 2 7" xfId="583"/>
    <cellStyle name="20% - 輔色1 2 2 2 2 7 2" xfId="584"/>
    <cellStyle name="20% - 輔色1 2 2 2 2 7 3" xfId="585"/>
    <cellStyle name="20% - 輔色1 2 2 2 2 8" xfId="586"/>
    <cellStyle name="20% - 輔色1 2 2 2 2 9" xfId="587"/>
    <cellStyle name="20% - 輔色1 2 2 2 3" xfId="588"/>
    <cellStyle name="20% - 輔色1 2 2 2 3 2" xfId="589"/>
    <cellStyle name="20% - 輔色1 2 2 2 3 2 2" xfId="590"/>
    <cellStyle name="20% - 輔色1 2 2 2 3 2 2 2" xfId="591"/>
    <cellStyle name="20% - 輔色1 2 2 2 3 2 2 2 2" xfId="592"/>
    <cellStyle name="20% - 輔色1 2 2 2 3 2 2 2 2 2" xfId="593"/>
    <cellStyle name="20% - 輔色1 2 2 2 3 2 2 2 2 3" xfId="594"/>
    <cellStyle name="20% - 輔色1 2 2 2 3 2 2 2 3" xfId="595"/>
    <cellStyle name="20% - 輔色1 2 2 2 3 2 2 2 4" xfId="596"/>
    <cellStyle name="20% - 輔色1 2 2 2 3 2 2 3" xfId="597"/>
    <cellStyle name="20% - 輔色1 2 2 2 3 2 2 3 2" xfId="598"/>
    <cellStyle name="20% - 輔色1 2 2 2 3 2 2 3 2 2" xfId="599"/>
    <cellStyle name="20% - 輔色1 2 2 2 3 2 2 3 2 3" xfId="600"/>
    <cellStyle name="20% - 輔色1 2 2 2 3 2 2 3 3" xfId="601"/>
    <cellStyle name="20% - 輔色1 2 2 2 3 2 2 3 4" xfId="602"/>
    <cellStyle name="20% - 輔色1 2 2 2 3 2 2 4" xfId="603"/>
    <cellStyle name="20% - 輔色1 2 2 2 3 2 2 4 2" xfId="604"/>
    <cellStyle name="20% - 輔色1 2 2 2 3 2 2 4 3" xfId="605"/>
    <cellStyle name="20% - 輔色1 2 2 2 3 2 2 5" xfId="606"/>
    <cellStyle name="20% - 輔色1 2 2 2 3 2 2 6" xfId="607"/>
    <cellStyle name="20% - 輔色1 2 2 2 3 2 3" xfId="608"/>
    <cellStyle name="20% - 輔色1 2 2 2 3 2 3 2" xfId="609"/>
    <cellStyle name="20% - 輔色1 2 2 2 3 2 3 2 2" xfId="610"/>
    <cellStyle name="20% - 輔色1 2 2 2 3 2 3 2 3" xfId="611"/>
    <cellStyle name="20% - 輔色1 2 2 2 3 2 3 3" xfId="612"/>
    <cellStyle name="20% - 輔色1 2 2 2 3 2 3 4" xfId="613"/>
    <cellStyle name="20% - 輔色1 2 2 2 3 2 4" xfId="614"/>
    <cellStyle name="20% - 輔色1 2 2 2 3 2 4 2" xfId="615"/>
    <cellStyle name="20% - 輔色1 2 2 2 3 2 4 2 2" xfId="616"/>
    <cellStyle name="20% - 輔色1 2 2 2 3 2 4 2 3" xfId="617"/>
    <cellStyle name="20% - 輔色1 2 2 2 3 2 4 3" xfId="618"/>
    <cellStyle name="20% - 輔色1 2 2 2 3 2 4 4" xfId="619"/>
    <cellStyle name="20% - 輔色1 2 2 2 3 2 5" xfId="620"/>
    <cellStyle name="20% - 輔色1 2 2 2 3 2 5 2" xfId="621"/>
    <cellStyle name="20% - 輔色1 2 2 2 3 2 5 3" xfId="622"/>
    <cellStyle name="20% - 輔色1 2 2 2 3 2 6" xfId="623"/>
    <cellStyle name="20% - 輔色1 2 2 2 3 2 7" xfId="624"/>
    <cellStyle name="20% - 輔色1 2 2 2 3 3" xfId="625"/>
    <cellStyle name="20% - 輔色1 2 2 2 3 3 2" xfId="626"/>
    <cellStyle name="20% - 輔色1 2 2 2 3 3 2 2" xfId="627"/>
    <cellStyle name="20% - 輔色1 2 2 2 3 3 2 2 2" xfId="628"/>
    <cellStyle name="20% - 輔色1 2 2 2 3 3 2 2 3" xfId="629"/>
    <cellStyle name="20% - 輔色1 2 2 2 3 3 2 3" xfId="630"/>
    <cellStyle name="20% - 輔色1 2 2 2 3 3 2 4" xfId="631"/>
    <cellStyle name="20% - 輔色1 2 2 2 3 3 3" xfId="632"/>
    <cellStyle name="20% - 輔色1 2 2 2 3 3 3 2" xfId="633"/>
    <cellStyle name="20% - 輔色1 2 2 2 3 3 3 2 2" xfId="634"/>
    <cellStyle name="20% - 輔色1 2 2 2 3 3 3 2 3" xfId="635"/>
    <cellStyle name="20% - 輔色1 2 2 2 3 3 3 3" xfId="636"/>
    <cellStyle name="20% - 輔色1 2 2 2 3 3 3 4" xfId="637"/>
    <cellStyle name="20% - 輔色1 2 2 2 3 3 4" xfId="638"/>
    <cellStyle name="20% - 輔色1 2 2 2 3 3 4 2" xfId="639"/>
    <cellStyle name="20% - 輔色1 2 2 2 3 3 4 3" xfId="640"/>
    <cellStyle name="20% - 輔色1 2 2 2 3 3 5" xfId="641"/>
    <cellStyle name="20% - 輔色1 2 2 2 3 3 6" xfId="642"/>
    <cellStyle name="20% - 輔色1 2 2 2 3 4" xfId="643"/>
    <cellStyle name="20% - 輔色1 2 2 2 3 4 2" xfId="644"/>
    <cellStyle name="20% - 輔色1 2 2 2 3 4 2 2" xfId="645"/>
    <cellStyle name="20% - 輔色1 2 2 2 3 4 2 3" xfId="646"/>
    <cellStyle name="20% - 輔色1 2 2 2 3 4 3" xfId="647"/>
    <cellStyle name="20% - 輔色1 2 2 2 3 4 4" xfId="648"/>
    <cellStyle name="20% - 輔色1 2 2 2 3 5" xfId="649"/>
    <cellStyle name="20% - 輔色1 2 2 2 3 5 2" xfId="650"/>
    <cellStyle name="20% - 輔色1 2 2 2 3 5 2 2" xfId="651"/>
    <cellStyle name="20% - 輔色1 2 2 2 3 5 2 3" xfId="652"/>
    <cellStyle name="20% - 輔色1 2 2 2 3 5 3" xfId="653"/>
    <cellStyle name="20% - 輔色1 2 2 2 3 5 4" xfId="654"/>
    <cellStyle name="20% - 輔色1 2 2 2 3 6" xfId="655"/>
    <cellStyle name="20% - 輔色1 2 2 2 3 6 2" xfId="656"/>
    <cellStyle name="20% - 輔色1 2 2 2 3 6 3" xfId="657"/>
    <cellStyle name="20% - 輔色1 2 2 2 3 7" xfId="658"/>
    <cellStyle name="20% - 輔色1 2 2 2 3 8" xfId="659"/>
    <cellStyle name="20% - 輔色1 2 2 2 4" xfId="660"/>
    <cellStyle name="20% - 輔色1 2 2 2 4 2" xfId="661"/>
    <cellStyle name="20% - 輔色1 2 2 2 4 2 2" xfId="662"/>
    <cellStyle name="20% - 輔色1 2 2 2 4 2 2 2" xfId="663"/>
    <cellStyle name="20% - 輔色1 2 2 2 4 2 2 2 2" xfId="664"/>
    <cellStyle name="20% - 輔色1 2 2 2 4 2 2 2 3" xfId="665"/>
    <cellStyle name="20% - 輔色1 2 2 2 4 2 2 3" xfId="666"/>
    <cellStyle name="20% - 輔色1 2 2 2 4 2 2 4" xfId="667"/>
    <cellStyle name="20% - 輔色1 2 2 2 4 2 3" xfId="668"/>
    <cellStyle name="20% - 輔色1 2 2 2 4 2 3 2" xfId="669"/>
    <cellStyle name="20% - 輔色1 2 2 2 4 2 3 2 2" xfId="670"/>
    <cellStyle name="20% - 輔色1 2 2 2 4 2 3 2 3" xfId="671"/>
    <cellStyle name="20% - 輔色1 2 2 2 4 2 3 3" xfId="672"/>
    <cellStyle name="20% - 輔色1 2 2 2 4 2 3 4" xfId="673"/>
    <cellStyle name="20% - 輔色1 2 2 2 4 2 4" xfId="674"/>
    <cellStyle name="20% - 輔色1 2 2 2 4 2 4 2" xfId="675"/>
    <cellStyle name="20% - 輔色1 2 2 2 4 2 4 3" xfId="676"/>
    <cellStyle name="20% - 輔色1 2 2 2 4 2 5" xfId="677"/>
    <cellStyle name="20% - 輔色1 2 2 2 4 2 6" xfId="678"/>
    <cellStyle name="20% - 輔色1 2 2 2 4 3" xfId="679"/>
    <cellStyle name="20% - 輔色1 2 2 2 4 3 2" xfId="680"/>
    <cellStyle name="20% - 輔色1 2 2 2 4 3 2 2" xfId="681"/>
    <cellStyle name="20% - 輔色1 2 2 2 4 3 2 3" xfId="682"/>
    <cellStyle name="20% - 輔色1 2 2 2 4 3 3" xfId="683"/>
    <cellStyle name="20% - 輔色1 2 2 2 4 3 4" xfId="684"/>
    <cellStyle name="20% - 輔色1 2 2 2 4 4" xfId="685"/>
    <cellStyle name="20% - 輔色1 2 2 2 4 4 2" xfId="686"/>
    <cellStyle name="20% - 輔色1 2 2 2 4 4 2 2" xfId="687"/>
    <cellStyle name="20% - 輔色1 2 2 2 4 4 2 3" xfId="688"/>
    <cellStyle name="20% - 輔色1 2 2 2 4 4 3" xfId="689"/>
    <cellStyle name="20% - 輔色1 2 2 2 4 4 4" xfId="690"/>
    <cellStyle name="20% - 輔色1 2 2 2 4 5" xfId="691"/>
    <cellStyle name="20% - 輔色1 2 2 2 4 5 2" xfId="692"/>
    <cellStyle name="20% - 輔色1 2 2 2 4 5 3" xfId="693"/>
    <cellStyle name="20% - 輔色1 2 2 2 4 6" xfId="694"/>
    <cellStyle name="20% - 輔色1 2 2 2 4 7" xfId="695"/>
    <cellStyle name="20% - 輔色1 2 2 2 5" xfId="696"/>
    <cellStyle name="20% - 輔色1 2 2 2 5 2" xfId="697"/>
    <cellStyle name="20% - 輔色1 2 2 2 5 2 2" xfId="698"/>
    <cellStyle name="20% - 輔色1 2 2 2 5 2 2 2" xfId="699"/>
    <cellStyle name="20% - 輔色1 2 2 2 5 2 2 3" xfId="700"/>
    <cellStyle name="20% - 輔色1 2 2 2 5 2 3" xfId="701"/>
    <cellStyle name="20% - 輔色1 2 2 2 5 2 4" xfId="702"/>
    <cellStyle name="20% - 輔色1 2 2 2 5 3" xfId="703"/>
    <cellStyle name="20% - 輔色1 2 2 2 5 3 2" xfId="704"/>
    <cellStyle name="20% - 輔色1 2 2 2 5 3 2 2" xfId="705"/>
    <cellStyle name="20% - 輔色1 2 2 2 5 3 2 3" xfId="706"/>
    <cellStyle name="20% - 輔色1 2 2 2 5 3 3" xfId="707"/>
    <cellStyle name="20% - 輔色1 2 2 2 5 3 4" xfId="708"/>
    <cellStyle name="20% - 輔色1 2 2 2 5 4" xfId="709"/>
    <cellStyle name="20% - 輔色1 2 2 2 5 4 2" xfId="710"/>
    <cellStyle name="20% - 輔色1 2 2 2 5 4 3" xfId="711"/>
    <cellStyle name="20% - 輔色1 2 2 2 5 5" xfId="712"/>
    <cellStyle name="20% - 輔色1 2 2 2 5 6" xfId="713"/>
    <cellStyle name="20% - 輔色1 2 2 2 6" xfId="714"/>
    <cellStyle name="20% - 輔色1 2 2 2 6 2" xfId="715"/>
    <cellStyle name="20% - 輔色1 2 2 2 6 2 2" xfId="716"/>
    <cellStyle name="20% - 輔色1 2 2 2 6 2 3" xfId="717"/>
    <cellStyle name="20% - 輔色1 2 2 2 6 3" xfId="718"/>
    <cellStyle name="20% - 輔色1 2 2 2 6 4" xfId="719"/>
    <cellStyle name="20% - 輔色1 2 2 2 7" xfId="720"/>
    <cellStyle name="20% - 輔色1 2 2 2 7 2" xfId="721"/>
    <cellStyle name="20% - 輔色1 2 2 2 7 2 2" xfId="722"/>
    <cellStyle name="20% - 輔色1 2 2 2 7 2 3" xfId="723"/>
    <cellStyle name="20% - 輔色1 2 2 2 7 3" xfId="724"/>
    <cellStyle name="20% - 輔色1 2 2 2 7 4" xfId="725"/>
    <cellStyle name="20% - 輔色1 2 2 2 8" xfId="726"/>
    <cellStyle name="20% - 輔色1 2 2 2 8 2" xfId="727"/>
    <cellStyle name="20% - 輔色1 2 2 2 8 3" xfId="728"/>
    <cellStyle name="20% - 輔色1 2 2 2 9" xfId="729"/>
    <cellStyle name="20% - 輔色1 2 2 3" xfId="730"/>
    <cellStyle name="20% - 輔色1 2 2 3 2" xfId="731"/>
    <cellStyle name="20% - 輔色1 2 2 3 2 2" xfId="732"/>
    <cellStyle name="20% - 輔色1 2 2 3 2 2 2" xfId="733"/>
    <cellStyle name="20% - 輔色1 2 2 3 2 2 2 2" xfId="734"/>
    <cellStyle name="20% - 輔色1 2 2 3 2 2 2 2 2" xfId="735"/>
    <cellStyle name="20% - 輔色1 2 2 3 2 2 2 2 2 2" xfId="736"/>
    <cellStyle name="20% - 輔色1 2 2 3 2 2 2 2 2 3" xfId="737"/>
    <cellStyle name="20% - 輔色1 2 2 3 2 2 2 2 3" xfId="738"/>
    <cellStyle name="20% - 輔色1 2 2 3 2 2 2 2 4" xfId="739"/>
    <cellStyle name="20% - 輔色1 2 2 3 2 2 2 3" xfId="740"/>
    <cellStyle name="20% - 輔色1 2 2 3 2 2 2 3 2" xfId="741"/>
    <cellStyle name="20% - 輔色1 2 2 3 2 2 2 3 2 2" xfId="742"/>
    <cellStyle name="20% - 輔色1 2 2 3 2 2 2 3 2 3" xfId="743"/>
    <cellStyle name="20% - 輔色1 2 2 3 2 2 2 3 3" xfId="744"/>
    <cellStyle name="20% - 輔色1 2 2 3 2 2 2 3 4" xfId="745"/>
    <cellStyle name="20% - 輔色1 2 2 3 2 2 2 4" xfId="746"/>
    <cellStyle name="20% - 輔色1 2 2 3 2 2 2 4 2" xfId="747"/>
    <cellStyle name="20% - 輔色1 2 2 3 2 2 2 4 3" xfId="748"/>
    <cellStyle name="20% - 輔色1 2 2 3 2 2 2 5" xfId="749"/>
    <cellStyle name="20% - 輔色1 2 2 3 2 2 2 6" xfId="750"/>
    <cellStyle name="20% - 輔色1 2 2 3 2 2 3" xfId="751"/>
    <cellStyle name="20% - 輔色1 2 2 3 2 2 3 2" xfId="752"/>
    <cellStyle name="20% - 輔色1 2 2 3 2 2 3 2 2" xfId="753"/>
    <cellStyle name="20% - 輔色1 2 2 3 2 2 3 2 3" xfId="754"/>
    <cellStyle name="20% - 輔色1 2 2 3 2 2 3 3" xfId="755"/>
    <cellStyle name="20% - 輔色1 2 2 3 2 2 3 4" xfId="756"/>
    <cellStyle name="20% - 輔色1 2 2 3 2 2 4" xfId="757"/>
    <cellStyle name="20% - 輔色1 2 2 3 2 2 4 2" xfId="758"/>
    <cellStyle name="20% - 輔色1 2 2 3 2 2 4 2 2" xfId="759"/>
    <cellStyle name="20% - 輔色1 2 2 3 2 2 4 2 3" xfId="760"/>
    <cellStyle name="20% - 輔色1 2 2 3 2 2 4 3" xfId="761"/>
    <cellStyle name="20% - 輔色1 2 2 3 2 2 4 4" xfId="762"/>
    <cellStyle name="20% - 輔色1 2 2 3 2 2 5" xfId="763"/>
    <cellStyle name="20% - 輔色1 2 2 3 2 2 5 2" xfId="764"/>
    <cellStyle name="20% - 輔色1 2 2 3 2 2 5 3" xfId="765"/>
    <cellStyle name="20% - 輔色1 2 2 3 2 2 6" xfId="766"/>
    <cellStyle name="20% - 輔色1 2 2 3 2 2 7" xfId="767"/>
    <cellStyle name="20% - 輔色1 2 2 3 2 3" xfId="768"/>
    <cellStyle name="20% - 輔色1 2 2 3 2 3 2" xfId="769"/>
    <cellStyle name="20% - 輔色1 2 2 3 2 3 2 2" xfId="770"/>
    <cellStyle name="20% - 輔色1 2 2 3 2 3 2 2 2" xfId="771"/>
    <cellStyle name="20% - 輔色1 2 2 3 2 3 2 2 3" xfId="772"/>
    <cellStyle name="20% - 輔色1 2 2 3 2 3 2 3" xfId="773"/>
    <cellStyle name="20% - 輔色1 2 2 3 2 3 2 4" xfId="774"/>
    <cellStyle name="20% - 輔色1 2 2 3 2 3 3" xfId="775"/>
    <cellStyle name="20% - 輔色1 2 2 3 2 3 3 2" xfId="776"/>
    <cellStyle name="20% - 輔色1 2 2 3 2 3 3 2 2" xfId="777"/>
    <cellStyle name="20% - 輔色1 2 2 3 2 3 3 2 3" xfId="778"/>
    <cellStyle name="20% - 輔色1 2 2 3 2 3 3 3" xfId="779"/>
    <cellStyle name="20% - 輔色1 2 2 3 2 3 3 4" xfId="780"/>
    <cellStyle name="20% - 輔色1 2 2 3 2 3 4" xfId="781"/>
    <cellStyle name="20% - 輔色1 2 2 3 2 3 4 2" xfId="782"/>
    <cellStyle name="20% - 輔色1 2 2 3 2 3 4 3" xfId="783"/>
    <cellStyle name="20% - 輔色1 2 2 3 2 3 5" xfId="784"/>
    <cellStyle name="20% - 輔色1 2 2 3 2 3 6" xfId="785"/>
    <cellStyle name="20% - 輔色1 2 2 3 2 4" xfId="786"/>
    <cellStyle name="20% - 輔色1 2 2 3 2 4 2" xfId="787"/>
    <cellStyle name="20% - 輔色1 2 2 3 2 4 2 2" xfId="788"/>
    <cellStyle name="20% - 輔色1 2 2 3 2 4 2 3" xfId="789"/>
    <cellStyle name="20% - 輔色1 2 2 3 2 4 3" xfId="790"/>
    <cellStyle name="20% - 輔色1 2 2 3 2 4 4" xfId="791"/>
    <cellStyle name="20% - 輔色1 2 2 3 2 5" xfId="792"/>
    <cellStyle name="20% - 輔色1 2 2 3 2 5 2" xfId="793"/>
    <cellStyle name="20% - 輔色1 2 2 3 2 5 2 2" xfId="794"/>
    <cellStyle name="20% - 輔色1 2 2 3 2 5 2 3" xfId="795"/>
    <cellStyle name="20% - 輔色1 2 2 3 2 5 3" xfId="796"/>
    <cellStyle name="20% - 輔色1 2 2 3 2 5 4" xfId="797"/>
    <cellStyle name="20% - 輔色1 2 2 3 2 6" xfId="798"/>
    <cellStyle name="20% - 輔色1 2 2 3 2 6 2" xfId="799"/>
    <cellStyle name="20% - 輔色1 2 2 3 2 6 3" xfId="800"/>
    <cellStyle name="20% - 輔色1 2 2 3 2 7" xfId="801"/>
    <cellStyle name="20% - 輔色1 2 2 3 2 8" xfId="802"/>
    <cellStyle name="20% - 輔色1 2 2 3 3" xfId="803"/>
    <cellStyle name="20% - 輔色1 2 2 3 3 2" xfId="804"/>
    <cellStyle name="20% - 輔色1 2 2 3 3 2 2" xfId="805"/>
    <cellStyle name="20% - 輔色1 2 2 3 3 2 2 2" xfId="806"/>
    <cellStyle name="20% - 輔色1 2 2 3 3 2 2 2 2" xfId="807"/>
    <cellStyle name="20% - 輔色1 2 2 3 3 2 2 2 3" xfId="808"/>
    <cellStyle name="20% - 輔色1 2 2 3 3 2 2 3" xfId="809"/>
    <cellStyle name="20% - 輔色1 2 2 3 3 2 2 4" xfId="810"/>
    <cellStyle name="20% - 輔色1 2 2 3 3 2 3" xfId="811"/>
    <cellStyle name="20% - 輔色1 2 2 3 3 2 3 2" xfId="812"/>
    <cellStyle name="20% - 輔色1 2 2 3 3 2 3 2 2" xfId="813"/>
    <cellStyle name="20% - 輔色1 2 2 3 3 2 3 2 3" xfId="814"/>
    <cellStyle name="20% - 輔色1 2 2 3 3 2 3 3" xfId="815"/>
    <cellStyle name="20% - 輔色1 2 2 3 3 2 3 4" xfId="816"/>
    <cellStyle name="20% - 輔色1 2 2 3 3 2 4" xfId="817"/>
    <cellStyle name="20% - 輔色1 2 2 3 3 2 4 2" xfId="818"/>
    <cellStyle name="20% - 輔色1 2 2 3 3 2 4 3" xfId="819"/>
    <cellStyle name="20% - 輔色1 2 2 3 3 2 5" xfId="820"/>
    <cellStyle name="20% - 輔色1 2 2 3 3 2 6" xfId="821"/>
    <cellStyle name="20% - 輔色1 2 2 3 3 3" xfId="822"/>
    <cellStyle name="20% - 輔色1 2 2 3 3 3 2" xfId="823"/>
    <cellStyle name="20% - 輔色1 2 2 3 3 3 2 2" xfId="824"/>
    <cellStyle name="20% - 輔色1 2 2 3 3 3 2 3" xfId="825"/>
    <cellStyle name="20% - 輔色1 2 2 3 3 3 3" xfId="826"/>
    <cellStyle name="20% - 輔色1 2 2 3 3 3 4" xfId="827"/>
    <cellStyle name="20% - 輔色1 2 2 3 3 4" xfId="828"/>
    <cellStyle name="20% - 輔色1 2 2 3 3 4 2" xfId="829"/>
    <cellStyle name="20% - 輔色1 2 2 3 3 4 2 2" xfId="830"/>
    <cellStyle name="20% - 輔色1 2 2 3 3 4 2 3" xfId="831"/>
    <cellStyle name="20% - 輔色1 2 2 3 3 4 3" xfId="832"/>
    <cellStyle name="20% - 輔色1 2 2 3 3 4 4" xfId="833"/>
    <cellStyle name="20% - 輔色1 2 2 3 3 5" xfId="834"/>
    <cellStyle name="20% - 輔色1 2 2 3 3 5 2" xfId="835"/>
    <cellStyle name="20% - 輔色1 2 2 3 3 5 3" xfId="836"/>
    <cellStyle name="20% - 輔色1 2 2 3 3 6" xfId="837"/>
    <cellStyle name="20% - 輔色1 2 2 3 3 7" xfId="838"/>
    <cellStyle name="20% - 輔色1 2 2 3 4" xfId="839"/>
    <cellStyle name="20% - 輔色1 2 2 3 4 2" xfId="840"/>
    <cellStyle name="20% - 輔色1 2 2 3 4 2 2" xfId="841"/>
    <cellStyle name="20% - 輔色1 2 2 3 4 2 2 2" xfId="842"/>
    <cellStyle name="20% - 輔色1 2 2 3 4 2 2 3" xfId="843"/>
    <cellStyle name="20% - 輔色1 2 2 3 4 2 3" xfId="844"/>
    <cellStyle name="20% - 輔色1 2 2 3 4 2 4" xfId="845"/>
    <cellStyle name="20% - 輔色1 2 2 3 4 3" xfId="846"/>
    <cellStyle name="20% - 輔色1 2 2 3 4 3 2" xfId="847"/>
    <cellStyle name="20% - 輔色1 2 2 3 4 3 2 2" xfId="848"/>
    <cellStyle name="20% - 輔色1 2 2 3 4 3 2 3" xfId="849"/>
    <cellStyle name="20% - 輔色1 2 2 3 4 3 3" xfId="850"/>
    <cellStyle name="20% - 輔色1 2 2 3 4 3 4" xfId="851"/>
    <cellStyle name="20% - 輔色1 2 2 3 4 4" xfId="852"/>
    <cellStyle name="20% - 輔色1 2 2 3 4 4 2" xfId="853"/>
    <cellStyle name="20% - 輔色1 2 2 3 4 4 3" xfId="854"/>
    <cellStyle name="20% - 輔色1 2 2 3 4 5" xfId="855"/>
    <cellStyle name="20% - 輔色1 2 2 3 4 6" xfId="856"/>
    <cellStyle name="20% - 輔色1 2 2 3 5" xfId="857"/>
    <cellStyle name="20% - 輔色1 2 2 3 5 2" xfId="858"/>
    <cellStyle name="20% - 輔色1 2 2 3 5 2 2" xfId="859"/>
    <cellStyle name="20% - 輔色1 2 2 3 5 2 3" xfId="860"/>
    <cellStyle name="20% - 輔色1 2 2 3 5 3" xfId="861"/>
    <cellStyle name="20% - 輔色1 2 2 3 5 4" xfId="862"/>
    <cellStyle name="20% - 輔色1 2 2 3 6" xfId="863"/>
    <cellStyle name="20% - 輔色1 2 2 3 6 2" xfId="864"/>
    <cellStyle name="20% - 輔色1 2 2 3 6 2 2" xfId="865"/>
    <cellStyle name="20% - 輔色1 2 2 3 6 2 3" xfId="866"/>
    <cellStyle name="20% - 輔色1 2 2 3 6 3" xfId="867"/>
    <cellStyle name="20% - 輔色1 2 2 3 6 4" xfId="868"/>
    <cellStyle name="20% - 輔色1 2 2 3 7" xfId="869"/>
    <cellStyle name="20% - 輔色1 2 2 3 7 2" xfId="870"/>
    <cellStyle name="20% - 輔色1 2 2 3 7 3" xfId="871"/>
    <cellStyle name="20% - 輔色1 2 2 3 8" xfId="872"/>
    <cellStyle name="20% - 輔色1 2 2 3 9" xfId="873"/>
    <cellStyle name="20% - 輔色1 2 2 4" xfId="874"/>
    <cellStyle name="20% - 輔色1 2 2 4 2" xfId="875"/>
    <cellStyle name="20% - 輔色1 2 2 4 2 2" xfId="876"/>
    <cellStyle name="20% - 輔色1 2 2 4 2 2 2" xfId="877"/>
    <cellStyle name="20% - 輔色1 2 2 4 2 2 2 2" xfId="878"/>
    <cellStyle name="20% - 輔色1 2 2 4 2 2 2 2 2" xfId="879"/>
    <cellStyle name="20% - 輔色1 2 2 4 2 2 2 2 3" xfId="880"/>
    <cellStyle name="20% - 輔色1 2 2 4 2 2 2 3" xfId="881"/>
    <cellStyle name="20% - 輔色1 2 2 4 2 2 2 4" xfId="882"/>
    <cellStyle name="20% - 輔色1 2 2 4 2 2 3" xfId="883"/>
    <cellStyle name="20% - 輔色1 2 2 4 2 2 3 2" xfId="884"/>
    <cellStyle name="20% - 輔色1 2 2 4 2 2 3 2 2" xfId="885"/>
    <cellStyle name="20% - 輔色1 2 2 4 2 2 3 2 3" xfId="886"/>
    <cellStyle name="20% - 輔色1 2 2 4 2 2 3 3" xfId="887"/>
    <cellStyle name="20% - 輔色1 2 2 4 2 2 3 4" xfId="888"/>
    <cellStyle name="20% - 輔色1 2 2 4 2 2 4" xfId="889"/>
    <cellStyle name="20% - 輔色1 2 2 4 2 2 4 2" xfId="890"/>
    <cellStyle name="20% - 輔色1 2 2 4 2 2 4 3" xfId="891"/>
    <cellStyle name="20% - 輔色1 2 2 4 2 2 5" xfId="892"/>
    <cellStyle name="20% - 輔色1 2 2 4 2 2 6" xfId="893"/>
    <cellStyle name="20% - 輔色1 2 2 4 2 3" xfId="894"/>
    <cellStyle name="20% - 輔色1 2 2 4 2 3 2" xfId="895"/>
    <cellStyle name="20% - 輔色1 2 2 4 2 3 2 2" xfId="896"/>
    <cellStyle name="20% - 輔色1 2 2 4 2 3 2 3" xfId="897"/>
    <cellStyle name="20% - 輔色1 2 2 4 2 3 3" xfId="898"/>
    <cellStyle name="20% - 輔色1 2 2 4 2 3 4" xfId="899"/>
    <cellStyle name="20% - 輔色1 2 2 4 2 4" xfId="900"/>
    <cellStyle name="20% - 輔色1 2 2 4 2 4 2" xfId="901"/>
    <cellStyle name="20% - 輔色1 2 2 4 2 4 2 2" xfId="902"/>
    <cellStyle name="20% - 輔色1 2 2 4 2 4 2 3" xfId="903"/>
    <cellStyle name="20% - 輔色1 2 2 4 2 4 3" xfId="904"/>
    <cellStyle name="20% - 輔色1 2 2 4 2 4 4" xfId="905"/>
    <cellStyle name="20% - 輔色1 2 2 4 2 5" xfId="906"/>
    <cellStyle name="20% - 輔色1 2 2 4 2 5 2" xfId="907"/>
    <cellStyle name="20% - 輔色1 2 2 4 2 5 3" xfId="908"/>
    <cellStyle name="20% - 輔色1 2 2 4 2 6" xfId="909"/>
    <cellStyle name="20% - 輔色1 2 2 4 2 7" xfId="910"/>
    <cellStyle name="20% - 輔色1 2 2 4 3" xfId="911"/>
    <cellStyle name="20% - 輔色1 2 2 4 3 2" xfId="912"/>
    <cellStyle name="20% - 輔色1 2 2 4 3 2 2" xfId="913"/>
    <cellStyle name="20% - 輔色1 2 2 4 3 2 2 2" xfId="914"/>
    <cellStyle name="20% - 輔色1 2 2 4 3 2 2 3" xfId="915"/>
    <cellStyle name="20% - 輔色1 2 2 4 3 2 3" xfId="916"/>
    <cellStyle name="20% - 輔色1 2 2 4 3 2 4" xfId="917"/>
    <cellStyle name="20% - 輔色1 2 2 4 3 3" xfId="918"/>
    <cellStyle name="20% - 輔色1 2 2 4 3 3 2" xfId="919"/>
    <cellStyle name="20% - 輔色1 2 2 4 3 3 2 2" xfId="920"/>
    <cellStyle name="20% - 輔色1 2 2 4 3 3 2 3" xfId="921"/>
    <cellStyle name="20% - 輔色1 2 2 4 3 3 3" xfId="922"/>
    <cellStyle name="20% - 輔色1 2 2 4 3 3 4" xfId="923"/>
    <cellStyle name="20% - 輔色1 2 2 4 3 4" xfId="924"/>
    <cellStyle name="20% - 輔色1 2 2 4 3 4 2" xfId="925"/>
    <cellStyle name="20% - 輔色1 2 2 4 3 4 3" xfId="926"/>
    <cellStyle name="20% - 輔色1 2 2 4 3 5" xfId="927"/>
    <cellStyle name="20% - 輔色1 2 2 4 3 6" xfId="928"/>
    <cellStyle name="20% - 輔色1 2 2 4 4" xfId="929"/>
    <cellStyle name="20% - 輔色1 2 2 4 4 2" xfId="930"/>
    <cellStyle name="20% - 輔色1 2 2 4 4 2 2" xfId="931"/>
    <cellStyle name="20% - 輔色1 2 2 4 4 2 3" xfId="932"/>
    <cellStyle name="20% - 輔色1 2 2 4 4 3" xfId="933"/>
    <cellStyle name="20% - 輔色1 2 2 4 4 4" xfId="934"/>
    <cellStyle name="20% - 輔色1 2 2 4 5" xfId="935"/>
    <cellStyle name="20% - 輔色1 2 2 4 5 2" xfId="936"/>
    <cellStyle name="20% - 輔色1 2 2 4 5 2 2" xfId="937"/>
    <cellStyle name="20% - 輔色1 2 2 4 5 2 3" xfId="938"/>
    <cellStyle name="20% - 輔色1 2 2 4 5 3" xfId="939"/>
    <cellStyle name="20% - 輔色1 2 2 4 5 4" xfId="940"/>
    <cellStyle name="20% - 輔色1 2 2 4 6" xfId="941"/>
    <cellStyle name="20% - 輔色1 2 2 4 6 2" xfId="942"/>
    <cellStyle name="20% - 輔色1 2 2 4 6 3" xfId="943"/>
    <cellStyle name="20% - 輔色1 2 2 4 7" xfId="944"/>
    <cellStyle name="20% - 輔色1 2 2 4 8" xfId="945"/>
    <cellStyle name="20% - 輔色1 2 2 5" xfId="946"/>
    <cellStyle name="20% - 輔色1 2 2 5 2" xfId="947"/>
    <cellStyle name="20% - 輔色1 2 2 5 2 2" xfId="948"/>
    <cellStyle name="20% - 輔色1 2 2 5 2 2 2" xfId="949"/>
    <cellStyle name="20% - 輔色1 2 2 5 2 2 2 2" xfId="950"/>
    <cellStyle name="20% - 輔色1 2 2 5 2 2 2 2 2" xfId="951"/>
    <cellStyle name="20% - 輔色1 2 2 5 2 2 2 2 3" xfId="952"/>
    <cellStyle name="20% - 輔色1 2 2 5 2 2 2 3" xfId="953"/>
    <cellStyle name="20% - 輔色1 2 2 5 2 2 2 4" xfId="954"/>
    <cellStyle name="20% - 輔色1 2 2 5 2 2 3" xfId="955"/>
    <cellStyle name="20% - 輔色1 2 2 5 2 2 3 2" xfId="956"/>
    <cellStyle name="20% - 輔色1 2 2 5 2 2 3 2 2" xfId="957"/>
    <cellStyle name="20% - 輔色1 2 2 5 2 2 3 2 3" xfId="958"/>
    <cellStyle name="20% - 輔色1 2 2 5 2 2 3 3" xfId="959"/>
    <cellStyle name="20% - 輔色1 2 2 5 2 2 3 4" xfId="960"/>
    <cellStyle name="20% - 輔色1 2 2 5 2 2 4" xfId="961"/>
    <cellStyle name="20% - 輔色1 2 2 5 2 2 4 2" xfId="962"/>
    <cellStyle name="20% - 輔色1 2 2 5 2 2 4 3" xfId="963"/>
    <cellStyle name="20% - 輔色1 2 2 5 2 2 5" xfId="964"/>
    <cellStyle name="20% - 輔色1 2 2 5 2 2 6" xfId="965"/>
    <cellStyle name="20% - 輔色1 2 2 5 2 3" xfId="966"/>
    <cellStyle name="20% - 輔色1 2 2 5 2 3 2" xfId="967"/>
    <cellStyle name="20% - 輔色1 2 2 5 2 3 2 2" xfId="968"/>
    <cellStyle name="20% - 輔色1 2 2 5 2 3 2 3" xfId="969"/>
    <cellStyle name="20% - 輔色1 2 2 5 2 3 3" xfId="970"/>
    <cellStyle name="20% - 輔色1 2 2 5 2 3 4" xfId="971"/>
    <cellStyle name="20% - 輔色1 2 2 5 2 4" xfId="972"/>
    <cellStyle name="20% - 輔色1 2 2 5 2 4 2" xfId="973"/>
    <cellStyle name="20% - 輔色1 2 2 5 2 4 2 2" xfId="974"/>
    <cellStyle name="20% - 輔色1 2 2 5 2 4 2 3" xfId="975"/>
    <cellStyle name="20% - 輔色1 2 2 5 2 4 3" xfId="976"/>
    <cellStyle name="20% - 輔色1 2 2 5 2 4 4" xfId="977"/>
    <cellStyle name="20% - 輔色1 2 2 5 2 5" xfId="978"/>
    <cellStyle name="20% - 輔色1 2 2 5 2 5 2" xfId="979"/>
    <cellStyle name="20% - 輔色1 2 2 5 2 5 3" xfId="980"/>
    <cellStyle name="20% - 輔色1 2 2 5 2 6" xfId="981"/>
    <cellStyle name="20% - 輔色1 2 2 5 2 7" xfId="982"/>
    <cellStyle name="20% - 輔色1 2 2 5 3" xfId="983"/>
    <cellStyle name="20% - 輔色1 2 2 5 3 2" xfId="984"/>
    <cellStyle name="20% - 輔色1 2 2 5 3 2 2" xfId="985"/>
    <cellStyle name="20% - 輔色1 2 2 5 3 2 2 2" xfId="986"/>
    <cellStyle name="20% - 輔色1 2 2 5 3 2 2 3" xfId="987"/>
    <cellStyle name="20% - 輔色1 2 2 5 3 2 3" xfId="988"/>
    <cellStyle name="20% - 輔色1 2 2 5 3 2 4" xfId="989"/>
    <cellStyle name="20% - 輔色1 2 2 5 3 3" xfId="990"/>
    <cellStyle name="20% - 輔色1 2 2 5 3 3 2" xfId="991"/>
    <cellStyle name="20% - 輔色1 2 2 5 3 3 2 2" xfId="992"/>
    <cellStyle name="20% - 輔色1 2 2 5 3 3 2 3" xfId="993"/>
    <cellStyle name="20% - 輔色1 2 2 5 3 3 3" xfId="994"/>
    <cellStyle name="20% - 輔色1 2 2 5 3 3 4" xfId="995"/>
    <cellStyle name="20% - 輔色1 2 2 5 3 4" xfId="996"/>
    <cellStyle name="20% - 輔色1 2 2 5 3 4 2" xfId="997"/>
    <cellStyle name="20% - 輔色1 2 2 5 3 4 3" xfId="998"/>
    <cellStyle name="20% - 輔色1 2 2 5 3 5" xfId="999"/>
    <cellStyle name="20% - 輔色1 2 2 5 3 6" xfId="1000"/>
    <cellStyle name="20% - 輔色1 2 2 5 4" xfId="1001"/>
    <cellStyle name="20% - 輔色1 2 2 5 4 2" xfId="1002"/>
    <cellStyle name="20% - 輔色1 2 2 5 4 2 2" xfId="1003"/>
    <cellStyle name="20% - 輔色1 2 2 5 4 2 3" xfId="1004"/>
    <cellStyle name="20% - 輔色1 2 2 5 4 3" xfId="1005"/>
    <cellStyle name="20% - 輔色1 2 2 5 4 4" xfId="1006"/>
    <cellStyle name="20% - 輔色1 2 2 5 5" xfId="1007"/>
    <cellStyle name="20% - 輔色1 2 2 5 5 2" xfId="1008"/>
    <cellStyle name="20% - 輔色1 2 2 5 5 2 2" xfId="1009"/>
    <cellStyle name="20% - 輔色1 2 2 5 5 2 3" xfId="1010"/>
    <cellStyle name="20% - 輔色1 2 2 5 5 3" xfId="1011"/>
    <cellStyle name="20% - 輔色1 2 2 5 5 4" xfId="1012"/>
    <cellStyle name="20% - 輔色1 2 2 5 6" xfId="1013"/>
    <cellStyle name="20% - 輔色1 2 2 5 6 2" xfId="1014"/>
    <cellStyle name="20% - 輔色1 2 2 5 6 3" xfId="1015"/>
    <cellStyle name="20% - 輔色1 2 2 5 7" xfId="1016"/>
    <cellStyle name="20% - 輔色1 2 2 5 8" xfId="1017"/>
    <cellStyle name="20% - 輔色1 2 2 6" xfId="1018"/>
    <cellStyle name="20% - 輔色1 2 2 6 2" xfId="1019"/>
    <cellStyle name="20% - 輔色1 2 2 6 2 2" xfId="1020"/>
    <cellStyle name="20% - 輔色1 2 2 6 2 2 2" xfId="1021"/>
    <cellStyle name="20% - 輔色1 2 2 6 2 2 2 2" xfId="1022"/>
    <cellStyle name="20% - 輔色1 2 2 6 2 2 2 3" xfId="1023"/>
    <cellStyle name="20% - 輔色1 2 2 6 2 2 3" xfId="1024"/>
    <cellStyle name="20% - 輔色1 2 2 6 2 2 4" xfId="1025"/>
    <cellStyle name="20% - 輔色1 2 2 6 2 3" xfId="1026"/>
    <cellStyle name="20% - 輔色1 2 2 6 2 3 2" xfId="1027"/>
    <cellStyle name="20% - 輔色1 2 2 6 2 3 2 2" xfId="1028"/>
    <cellStyle name="20% - 輔色1 2 2 6 2 3 2 3" xfId="1029"/>
    <cellStyle name="20% - 輔色1 2 2 6 2 3 3" xfId="1030"/>
    <cellStyle name="20% - 輔色1 2 2 6 2 3 4" xfId="1031"/>
    <cellStyle name="20% - 輔色1 2 2 6 2 4" xfId="1032"/>
    <cellStyle name="20% - 輔色1 2 2 6 2 4 2" xfId="1033"/>
    <cellStyle name="20% - 輔色1 2 2 6 2 4 3" xfId="1034"/>
    <cellStyle name="20% - 輔色1 2 2 6 2 5" xfId="1035"/>
    <cellStyle name="20% - 輔色1 2 2 6 2 6" xfId="1036"/>
    <cellStyle name="20% - 輔色1 2 2 6 3" xfId="1037"/>
    <cellStyle name="20% - 輔色1 2 2 6 3 2" xfId="1038"/>
    <cellStyle name="20% - 輔色1 2 2 6 3 2 2" xfId="1039"/>
    <cellStyle name="20% - 輔色1 2 2 6 3 2 3" xfId="1040"/>
    <cellStyle name="20% - 輔色1 2 2 6 3 3" xfId="1041"/>
    <cellStyle name="20% - 輔色1 2 2 6 3 4" xfId="1042"/>
    <cellStyle name="20% - 輔色1 2 2 6 4" xfId="1043"/>
    <cellStyle name="20% - 輔色1 2 2 6 4 2" xfId="1044"/>
    <cellStyle name="20% - 輔色1 2 2 6 4 2 2" xfId="1045"/>
    <cellStyle name="20% - 輔色1 2 2 6 4 2 3" xfId="1046"/>
    <cellStyle name="20% - 輔色1 2 2 6 4 3" xfId="1047"/>
    <cellStyle name="20% - 輔色1 2 2 6 4 4" xfId="1048"/>
    <cellStyle name="20% - 輔色1 2 2 6 5" xfId="1049"/>
    <cellStyle name="20% - 輔色1 2 2 6 5 2" xfId="1050"/>
    <cellStyle name="20% - 輔色1 2 2 6 5 3" xfId="1051"/>
    <cellStyle name="20% - 輔色1 2 2 6 6" xfId="1052"/>
    <cellStyle name="20% - 輔色1 2 2 6 7" xfId="1053"/>
    <cellStyle name="20% - 輔色1 2 2 7" xfId="1054"/>
    <cellStyle name="20% - 輔色1 2 2 7 2" xfId="1055"/>
    <cellStyle name="20% - 輔色1 2 2 7 2 2" xfId="1056"/>
    <cellStyle name="20% - 輔色1 2 2 7 2 2 2" xfId="1057"/>
    <cellStyle name="20% - 輔色1 2 2 7 2 2 3" xfId="1058"/>
    <cellStyle name="20% - 輔色1 2 2 7 2 3" xfId="1059"/>
    <cellStyle name="20% - 輔色1 2 2 7 2 4" xfId="1060"/>
    <cellStyle name="20% - 輔色1 2 2 7 3" xfId="1061"/>
    <cellStyle name="20% - 輔色1 2 2 7 3 2" xfId="1062"/>
    <cellStyle name="20% - 輔色1 2 2 7 3 2 2" xfId="1063"/>
    <cellStyle name="20% - 輔色1 2 2 7 3 2 3" xfId="1064"/>
    <cellStyle name="20% - 輔色1 2 2 7 3 3" xfId="1065"/>
    <cellStyle name="20% - 輔色1 2 2 7 3 4" xfId="1066"/>
    <cellStyle name="20% - 輔色1 2 2 7 4" xfId="1067"/>
    <cellStyle name="20% - 輔色1 2 2 7 4 2" xfId="1068"/>
    <cellStyle name="20% - 輔色1 2 2 7 4 3" xfId="1069"/>
    <cellStyle name="20% - 輔色1 2 2 7 5" xfId="1070"/>
    <cellStyle name="20% - 輔色1 2 2 7 6" xfId="1071"/>
    <cellStyle name="20% - 輔色1 2 2 8" xfId="1072"/>
    <cellStyle name="20% - 輔色1 2 2 8 2" xfId="1073"/>
    <cellStyle name="20% - 輔色1 2 2 8 2 2" xfId="1074"/>
    <cellStyle name="20% - 輔色1 2 2 8 2 3" xfId="1075"/>
    <cellStyle name="20% - 輔色1 2 2 8 3" xfId="1076"/>
    <cellStyle name="20% - 輔色1 2 2 8 4" xfId="1077"/>
    <cellStyle name="20% - 輔色1 2 2 9" xfId="1078"/>
    <cellStyle name="20% - 輔色1 2 2 9 2" xfId="1079"/>
    <cellStyle name="20% - 輔色1 2 2 9 2 2" xfId="1080"/>
    <cellStyle name="20% - 輔色1 2 2 9 2 3" xfId="1081"/>
    <cellStyle name="20% - 輔色1 2 2 9 3" xfId="1082"/>
    <cellStyle name="20% - 輔色1 2 2 9 4" xfId="1083"/>
    <cellStyle name="20% - 輔色1 2 3" xfId="1084"/>
    <cellStyle name="20% - 輔色1 2 3 10" xfId="1085"/>
    <cellStyle name="20% - 輔色1 2 3 2" xfId="1086"/>
    <cellStyle name="20% - 輔色1 2 3 2 2" xfId="1087"/>
    <cellStyle name="20% - 輔色1 2 3 2 2 2" xfId="1088"/>
    <cellStyle name="20% - 輔色1 2 3 2 2 2 2" xfId="1089"/>
    <cellStyle name="20% - 輔色1 2 3 2 2 2 2 2" xfId="1090"/>
    <cellStyle name="20% - 輔色1 2 3 2 2 2 2 2 2" xfId="1091"/>
    <cellStyle name="20% - 輔色1 2 3 2 2 2 2 2 2 2" xfId="1092"/>
    <cellStyle name="20% - 輔色1 2 3 2 2 2 2 2 2 3" xfId="1093"/>
    <cellStyle name="20% - 輔色1 2 3 2 2 2 2 2 3" xfId="1094"/>
    <cellStyle name="20% - 輔色1 2 3 2 2 2 2 2 4" xfId="1095"/>
    <cellStyle name="20% - 輔色1 2 3 2 2 2 2 3" xfId="1096"/>
    <cellStyle name="20% - 輔色1 2 3 2 2 2 2 3 2" xfId="1097"/>
    <cellStyle name="20% - 輔色1 2 3 2 2 2 2 3 2 2" xfId="1098"/>
    <cellStyle name="20% - 輔色1 2 3 2 2 2 2 3 2 3" xfId="1099"/>
    <cellStyle name="20% - 輔色1 2 3 2 2 2 2 3 3" xfId="1100"/>
    <cellStyle name="20% - 輔色1 2 3 2 2 2 2 3 4" xfId="1101"/>
    <cellStyle name="20% - 輔色1 2 3 2 2 2 2 4" xfId="1102"/>
    <cellStyle name="20% - 輔色1 2 3 2 2 2 2 4 2" xfId="1103"/>
    <cellStyle name="20% - 輔色1 2 3 2 2 2 2 4 3" xfId="1104"/>
    <cellStyle name="20% - 輔色1 2 3 2 2 2 2 5" xfId="1105"/>
    <cellStyle name="20% - 輔色1 2 3 2 2 2 2 6" xfId="1106"/>
    <cellStyle name="20% - 輔色1 2 3 2 2 2 3" xfId="1107"/>
    <cellStyle name="20% - 輔色1 2 3 2 2 2 3 2" xfId="1108"/>
    <cellStyle name="20% - 輔色1 2 3 2 2 2 3 2 2" xfId="1109"/>
    <cellStyle name="20% - 輔色1 2 3 2 2 2 3 2 3" xfId="1110"/>
    <cellStyle name="20% - 輔色1 2 3 2 2 2 3 3" xfId="1111"/>
    <cellStyle name="20% - 輔色1 2 3 2 2 2 3 4" xfId="1112"/>
    <cellStyle name="20% - 輔色1 2 3 2 2 2 4" xfId="1113"/>
    <cellStyle name="20% - 輔色1 2 3 2 2 2 4 2" xfId="1114"/>
    <cellStyle name="20% - 輔色1 2 3 2 2 2 4 2 2" xfId="1115"/>
    <cellStyle name="20% - 輔色1 2 3 2 2 2 4 2 3" xfId="1116"/>
    <cellStyle name="20% - 輔色1 2 3 2 2 2 4 3" xfId="1117"/>
    <cellStyle name="20% - 輔色1 2 3 2 2 2 4 4" xfId="1118"/>
    <cellStyle name="20% - 輔色1 2 3 2 2 2 5" xfId="1119"/>
    <cellStyle name="20% - 輔色1 2 3 2 2 2 5 2" xfId="1120"/>
    <cellStyle name="20% - 輔色1 2 3 2 2 2 5 3" xfId="1121"/>
    <cellStyle name="20% - 輔色1 2 3 2 2 2 6" xfId="1122"/>
    <cellStyle name="20% - 輔色1 2 3 2 2 2 7" xfId="1123"/>
    <cellStyle name="20% - 輔色1 2 3 2 2 3" xfId="1124"/>
    <cellStyle name="20% - 輔色1 2 3 2 2 3 2" xfId="1125"/>
    <cellStyle name="20% - 輔色1 2 3 2 2 3 2 2" xfId="1126"/>
    <cellStyle name="20% - 輔色1 2 3 2 2 3 2 2 2" xfId="1127"/>
    <cellStyle name="20% - 輔色1 2 3 2 2 3 2 2 3" xfId="1128"/>
    <cellStyle name="20% - 輔色1 2 3 2 2 3 2 3" xfId="1129"/>
    <cellStyle name="20% - 輔色1 2 3 2 2 3 2 4" xfId="1130"/>
    <cellStyle name="20% - 輔色1 2 3 2 2 3 3" xfId="1131"/>
    <cellStyle name="20% - 輔色1 2 3 2 2 3 3 2" xfId="1132"/>
    <cellStyle name="20% - 輔色1 2 3 2 2 3 3 2 2" xfId="1133"/>
    <cellStyle name="20% - 輔色1 2 3 2 2 3 3 2 3" xfId="1134"/>
    <cellStyle name="20% - 輔色1 2 3 2 2 3 3 3" xfId="1135"/>
    <cellStyle name="20% - 輔色1 2 3 2 2 3 3 4" xfId="1136"/>
    <cellStyle name="20% - 輔色1 2 3 2 2 3 4" xfId="1137"/>
    <cellStyle name="20% - 輔色1 2 3 2 2 3 4 2" xfId="1138"/>
    <cellStyle name="20% - 輔色1 2 3 2 2 3 4 3" xfId="1139"/>
    <cellStyle name="20% - 輔色1 2 3 2 2 3 5" xfId="1140"/>
    <cellStyle name="20% - 輔色1 2 3 2 2 3 6" xfId="1141"/>
    <cellStyle name="20% - 輔色1 2 3 2 2 4" xfId="1142"/>
    <cellStyle name="20% - 輔色1 2 3 2 2 4 2" xfId="1143"/>
    <cellStyle name="20% - 輔色1 2 3 2 2 4 2 2" xfId="1144"/>
    <cellStyle name="20% - 輔色1 2 3 2 2 4 2 3" xfId="1145"/>
    <cellStyle name="20% - 輔色1 2 3 2 2 4 3" xfId="1146"/>
    <cellStyle name="20% - 輔色1 2 3 2 2 4 4" xfId="1147"/>
    <cellStyle name="20% - 輔色1 2 3 2 2 5" xfId="1148"/>
    <cellStyle name="20% - 輔色1 2 3 2 2 5 2" xfId="1149"/>
    <cellStyle name="20% - 輔色1 2 3 2 2 5 2 2" xfId="1150"/>
    <cellStyle name="20% - 輔色1 2 3 2 2 5 2 3" xfId="1151"/>
    <cellStyle name="20% - 輔色1 2 3 2 2 5 3" xfId="1152"/>
    <cellStyle name="20% - 輔色1 2 3 2 2 5 4" xfId="1153"/>
    <cellStyle name="20% - 輔色1 2 3 2 2 6" xfId="1154"/>
    <cellStyle name="20% - 輔色1 2 3 2 2 6 2" xfId="1155"/>
    <cellStyle name="20% - 輔色1 2 3 2 2 6 3" xfId="1156"/>
    <cellStyle name="20% - 輔色1 2 3 2 2 7" xfId="1157"/>
    <cellStyle name="20% - 輔色1 2 3 2 2 8" xfId="1158"/>
    <cellStyle name="20% - 輔色1 2 3 2 3" xfId="1159"/>
    <cellStyle name="20% - 輔色1 2 3 2 3 2" xfId="1160"/>
    <cellStyle name="20% - 輔色1 2 3 2 3 2 2" xfId="1161"/>
    <cellStyle name="20% - 輔色1 2 3 2 3 2 2 2" xfId="1162"/>
    <cellStyle name="20% - 輔色1 2 3 2 3 2 2 2 2" xfId="1163"/>
    <cellStyle name="20% - 輔色1 2 3 2 3 2 2 2 3" xfId="1164"/>
    <cellStyle name="20% - 輔色1 2 3 2 3 2 2 3" xfId="1165"/>
    <cellStyle name="20% - 輔色1 2 3 2 3 2 2 4" xfId="1166"/>
    <cellStyle name="20% - 輔色1 2 3 2 3 2 3" xfId="1167"/>
    <cellStyle name="20% - 輔色1 2 3 2 3 2 3 2" xfId="1168"/>
    <cellStyle name="20% - 輔色1 2 3 2 3 2 3 2 2" xfId="1169"/>
    <cellStyle name="20% - 輔色1 2 3 2 3 2 3 2 3" xfId="1170"/>
    <cellStyle name="20% - 輔色1 2 3 2 3 2 3 3" xfId="1171"/>
    <cellStyle name="20% - 輔色1 2 3 2 3 2 3 4" xfId="1172"/>
    <cellStyle name="20% - 輔色1 2 3 2 3 2 4" xfId="1173"/>
    <cellStyle name="20% - 輔色1 2 3 2 3 2 4 2" xfId="1174"/>
    <cellStyle name="20% - 輔色1 2 3 2 3 2 4 3" xfId="1175"/>
    <cellStyle name="20% - 輔色1 2 3 2 3 2 5" xfId="1176"/>
    <cellStyle name="20% - 輔色1 2 3 2 3 2 6" xfId="1177"/>
    <cellStyle name="20% - 輔色1 2 3 2 3 3" xfId="1178"/>
    <cellStyle name="20% - 輔色1 2 3 2 3 3 2" xfId="1179"/>
    <cellStyle name="20% - 輔色1 2 3 2 3 3 2 2" xfId="1180"/>
    <cellStyle name="20% - 輔色1 2 3 2 3 3 2 3" xfId="1181"/>
    <cellStyle name="20% - 輔色1 2 3 2 3 3 3" xfId="1182"/>
    <cellStyle name="20% - 輔色1 2 3 2 3 3 4" xfId="1183"/>
    <cellStyle name="20% - 輔色1 2 3 2 3 4" xfId="1184"/>
    <cellStyle name="20% - 輔色1 2 3 2 3 4 2" xfId="1185"/>
    <cellStyle name="20% - 輔色1 2 3 2 3 4 2 2" xfId="1186"/>
    <cellStyle name="20% - 輔色1 2 3 2 3 4 2 3" xfId="1187"/>
    <cellStyle name="20% - 輔色1 2 3 2 3 4 3" xfId="1188"/>
    <cellStyle name="20% - 輔色1 2 3 2 3 4 4" xfId="1189"/>
    <cellStyle name="20% - 輔色1 2 3 2 3 5" xfId="1190"/>
    <cellStyle name="20% - 輔色1 2 3 2 3 5 2" xfId="1191"/>
    <cellStyle name="20% - 輔色1 2 3 2 3 5 3" xfId="1192"/>
    <cellStyle name="20% - 輔色1 2 3 2 3 6" xfId="1193"/>
    <cellStyle name="20% - 輔色1 2 3 2 3 7" xfId="1194"/>
    <cellStyle name="20% - 輔色1 2 3 2 4" xfId="1195"/>
    <cellStyle name="20% - 輔色1 2 3 2 4 2" xfId="1196"/>
    <cellStyle name="20% - 輔色1 2 3 2 4 2 2" xfId="1197"/>
    <cellStyle name="20% - 輔色1 2 3 2 4 2 2 2" xfId="1198"/>
    <cellStyle name="20% - 輔色1 2 3 2 4 2 2 3" xfId="1199"/>
    <cellStyle name="20% - 輔色1 2 3 2 4 2 3" xfId="1200"/>
    <cellStyle name="20% - 輔色1 2 3 2 4 2 4" xfId="1201"/>
    <cellStyle name="20% - 輔色1 2 3 2 4 3" xfId="1202"/>
    <cellStyle name="20% - 輔色1 2 3 2 4 3 2" xfId="1203"/>
    <cellStyle name="20% - 輔色1 2 3 2 4 3 2 2" xfId="1204"/>
    <cellStyle name="20% - 輔色1 2 3 2 4 3 2 3" xfId="1205"/>
    <cellStyle name="20% - 輔色1 2 3 2 4 3 3" xfId="1206"/>
    <cellStyle name="20% - 輔色1 2 3 2 4 3 4" xfId="1207"/>
    <cellStyle name="20% - 輔色1 2 3 2 4 4" xfId="1208"/>
    <cellStyle name="20% - 輔色1 2 3 2 4 4 2" xfId="1209"/>
    <cellStyle name="20% - 輔色1 2 3 2 4 4 3" xfId="1210"/>
    <cellStyle name="20% - 輔色1 2 3 2 4 5" xfId="1211"/>
    <cellStyle name="20% - 輔色1 2 3 2 4 6" xfId="1212"/>
    <cellStyle name="20% - 輔色1 2 3 2 5" xfId="1213"/>
    <cellStyle name="20% - 輔色1 2 3 2 5 2" xfId="1214"/>
    <cellStyle name="20% - 輔色1 2 3 2 5 2 2" xfId="1215"/>
    <cellStyle name="20% - 輔色1 2 3 2 5 2 3" xfId="1216"/>
    <cellStyle name="20% - 輔色1 2 3 2 5 3" xfId="1217"/>
    <cellStyle name="20% - 輔色1 2 3 2 5 4" xfId="1218"/>
    <cellStyle name="20% - 輔色1 2 3 2 6" xfId="1219"/>
    <cellStyle name="20% - 輔色1 2 3 2 6 2" xfId="1220"/>
    <cellStyle name="20% - 輔色1 2 3 2 6 2 2" xfId="1221"/>
    <cellStyle name="20% - 輔色1 2 3 2 6 2 3" xfId="1222"/>
    <cellStyle name="20% - 輔色1 2 3 2 6 3" xfId="1223"/>
    <cellStyle name="20% - 輔色1 2 3 2 6 4" xfId="1224"/>
    <cellStyle name="20% - 輔色1 2 3 2 7" xfId="1225"/>
    <cellStyle name="20% - 輔色1 2 3 2 7 2" xfId="1226"/>
    <cellStyle name="20% - 輔色1 2 3 2 7 3" xfId="1227"/>
    <cellStyle name="20% - 輔色1 2 3 2 8" xfId="1228"/>
    <cellStyle name="20% - 輔色1 2 3 2 9" xfId="1229"/>
    <cellStyle name="20% - 輔色1 2 3 3" xfId="1230"/>
    <cellStyle name="20% - 輔色1 2 3 3 2" xfId="1231"/>
    <cellStyle name="20% - 輔色1 2 3 3 2 2" xfId="1232"/>
    <cellStyle name="20% - 輔色1 2 3 3 2 2 2" xfId="1233"/>
    <cellStyle name="20% - 輔色1 2 3 3 2 2 2 2" xfId="1234"/>
    <cellStyle name="20% - 輔色1 2 3 3 2 2 2 2 2" xfId="1235"/>
    <cellStyle name="20% - 輔色1 2 3 3 2 2 2 2 3" xfId="1236"/>
    <cellStyle name="20% - 輔色1 2 3 3 2 2 2 3" xfId="1237"/>
    <cellStyle name="20% - 輔色1 2 3 3 2 2 2 4" xfId="1238"/>
    <cellStyle name="20% - 輔色1 2 3 3 2 2 3" xfId="1239"/>
    <cellStyle name="20% - 輔色1 2 3 3 2 2 3 2" xfId="1240"/>
    <cellStyle name="20% - 輔色1 2 3 3 2 2 3 2 2" xfId="1241"/>
    <cellStyle name="20% - 輔色1 2 3 3 2 2 3 2 3" xfId="1242"/>
    <cellStyle name="20% - 輔色1 2 3 3 2 2 3 3" xfId="1243"/>
    <cellStyle name="20% - 輔色1 2 3 3 2 2 3 4" xfId="1244"/>
    <cellStyle name="20% - 輔色1 2 3 3 2 2 4" xfId="1245"/>
    <cellStyle name="20% - 輔色1 2 3 3 2 2 4 2" xfId="1246"/>
    <cellStyle name="20% - 輔色1 2 3 3 2 2 4 3" xfId="1247"/>
    <cellStyle name="20% - 輔色1 2 3 3 2 2 5" xfId="1248"/>
    <cellStyle name="20% - 輔色1 2 3 3 2 2 6" xfId="1249"/>
    <cellStyle name="20% - 輔色1 2 3 3 2 3" xfId="1250"/>
    <cellStyle name="20% - 輔色1 2 3 3 2 3 2" xfId="1251"/>
    <cellStyle name="20% - 輔色1 2 3 3 2 3 2 2" xfId="1252"/>
    <cellStyle name="20% - 輔色1 2 3 3 2 3 2 3" xfId="1253"/>
    <cellStyle name="20% - 輔色1 2 3 3 2 3 3" xfId="1254"/>
    <cellStyle name="20% - 輔色1 2 3 3 2 3 4" xfId="1255"/>
    <cellStyle name="20% - 輔色1 2 3 3 2 4" xfId="1256"/>
    <cellStyle name="20% - 輔色1 2 3 3 2 4 2" xfId="1257"/>
    <cellStyle name="20% - 輔色1 2 3 3 2 4 2 2" xfId="1258"/>
    <cellStyle name="20% - 輔色1 2 3 3 2 4 2 3" xfId="1259"/>
    <cellStyle name="20% - 輔色1 2 3 3 2 4 3" xfId="1260"/>
    <cellStyle name="20% - 輔色1 2 3 3 2 4 4" xfId="1261"/>
    <cellStyle name="20% - 輔色1 2 3 3 2 5" xfId="1262"/>
    <cellStyle name="20% - 輔色1 2 3 3 2 5 2" xfId="1263"/>
    <cellStyle name="20% - 輔色1 2 3 3 2 5 3" xfId="1264"/>
    <cellStyle name="20% - 輔色1 2 3 3 2 6" xfId="1265"/>
    <cellStyle name="20% - 輔色1 2 3 3 2 7" xfId="1266"/>
    <cellStyle name="20% - 輔色1 2 3 3 3" xfId="1267"/>
    <cellStyle name="20% - 輔色1 2 3 3 3 2" xfId="1268"/>
    <cellStyle name="20% - 輔色1 2 3 3 3 2 2" xfId="1269"/>
    <cellStyle name="20% - 輔色1 2 3 3 3 2 2 2" xfId="1270"/>
    <cellStyle name="20% - 輔色1 2 3 3 3 2 2 3" xfId="1271"/>
    <cellStyle name="20% - 輔色1 2 3 3 3 2 3" xfId="1272"/>
    <cellStyle name="20% - 輔色1 2 3 3 3 2 4" xfId="1273"/>
    <cellStyle name="20% - 輔色1 2 3 3 3 3" xfId="1274"/>
    <cellStyle name="20% - 輔色1 2 3 3 3 3 2" xfId="1275"/>
    <cellStyle name="20% - 輔色1 2 3 3 3 3 2 2" xfId="1276"/>
    <cellStyle name="20% - 輔色1 2 3 3 3 3 2 3" xfId="1277"/>
    <cellStyle name="20% - 輔色1 2 3 3 3 3 3" xfId="1278"/>
    <cellStyle name="20% - 輔色1 2 3 3 3 3 4" xfId="1279"/>
    <cellStyle name="20% - 輔色1 2 3 3 3 4" xfId="1280"/>
    <cellStyle name="20% - 輔色1 2 3 3 3 4 2" xfId="1281"/>
    <cellStyle name="20% - 輔色1 2 3 3 3 4 3" xfId="1282"/>
    <cellStyle name="20% - 輔色1 2 3 3 3 5" xfId="1283"/>
    <cellStyle name="20% - 輔色1 2 3 3 3 6" xfId="1284"/>
    <cellStyle name="20% - 輔色1 2 3 3 4" xfId="1285"/>
    <cellStyle name="20% - 輔色1 2 3 3 4 2" xfId="1286"/>
    <cellStyle name="20% - 輔色1 2 3 3 4 2 2" xfId="1287"/>
    <cellStyle name="20% - 輔色1 2 3 3 4 2 3" xfId="1288"/>
    <cellStyle name="20% - 輔色1 2 3 3 4 3" xfId="1289"/>
    <cellStyle name="20% - 輔色1 2 3 3 4 4" xfId="1290"/>
    <cellStyle name="20% - 輔色1 2 3 3 5" xfId="1291"/>
    <cellStyle name="20% - 輔色1 2 3 3 5 2" xfId="1292"/>
    <cellStyle name="20% - 輔色1 2 3 3 5 2 2" xfId="1293"/>
    <cellStyle name="20% - 輔色1 2 3 3 5 2 3" xfId="1294"/>
    <cellStyle name="20% - 輔色1 2 3 3 5 3" xfId="1295"/>
    <cellStyle name="20% - 輔色1 2 3 3 5 4" xfId="1296"/>
    <cellStyle name="20% - 輔色1 2 3 3 6" xfId="1297"/>
    <cellStyle name="20% - 輔色1 2 3 3 6 2" xfId="1298"/>
    <cellStyle name="20% - 輔色1 2 3 3 6 3" xfId="1299"/>
    <cellStyle name="20% - 輔色1 2 3 3 7" xfId="1300"/>
    <cellStyle name="20% - 輔色1 2 3 3 8" xfId="1301"/>
    <cellStyle name="20% - 輔色1 2 3 4" xfId="1302"/>
    <cellStyle name="20% - 輔色1 2 3 4 2" xfId="1303"/>
    <cellStyle name="20% - 輔色1 2 3 4 2 2" xfId="1304"/>
    <cellStyle name="20% - 輔色1 2 3 4 2 2 2" xfId="1305"/>
    <cellStyle name="20% - 輔色1 2 3 4 2 2 2 2" xfId="1306"/>
    <cellStyle name="20% - 輔色1 2 3 4 2 2 2 3" xfId="1307"/>
    <cellStyle name="20% - 輔色1 2 3 4 2 2 3" xfId="1308"/>
    <cellStyle name="20% - 輔色1 2 3 4 2 2 4" xfId="1309"/>
    <cellStyle name="20% - 輔色1 2 3 4 2 3" xfId="1310"/>
    <cellStyle name="20% - 輔色1 2 3 4 2 3 2" xfId="1311"/>
    <cellStyle name="20% - 輔色1 2 3 4 2 3 2 2" xfId="1312"/>
    <cellStyle name="20% - 輔色1 2 3 4 2 3 2 3" xfId="1313"/>
    <cellStyle name="20% - 輔色1 2 3 4 2 3 3" xfId="1314"/>
    <cellStyle name="20% - 輔色1 2 3 4 2 3 4" xfId="1315"/>
    <cellStyle name="20% - 輔色1 2 3 4 2 4" xfId="1316"/>
    <cellStyle name="20% - 輔色1 2 3 4 2 4 2" xfId="1317"/>
    <cellStyle name="20% - 輔色1 2 3 4 2 4 3" xfId="1318"/>
    <cellStyle name="20% - 輔色1 2 3 4 2 5" xfId="1319"/>
    <cellStyle name="20% - 輔色1 2 3 4 2 6" xfId="1320"/>
    <cellStyle name="20% - 輔色1 2 3 4 3" xfId="1321"/>
    <cellStyle name="20% - 輔色1 2 3 4 3 2" xfId="1322"/>
    <cellStyle name="20% - 輔色1 2 3 4 3 2 2" xfId="1323"/>
    <cellStyle name="20% - 輔色1 2 3 4 3 2 3" xfId="1324"/>
    <cellStyle name="20% - 輔色1 2 3 4 3 3" xfId="1325"/>
    <cellStyle name="20% - 輔色1 2 3 4 3 4" xfId="1326"/>
    <cellStyle name="20% - 輔色1 2 3 4 4" xfId="1327"/>
    <cellStyle name="20% - 輔色1 2 3 4 4 2" xfId="1328"/>
    <cellStyle name="20% - 輔色1 2 3 4 4 2 2" xfId="1329"/>
    <cellStyle name="20% - 輔色1 2 3 4 4 2 3" xfId="1330"/>
    <cellStyle name="20% - 輔色1 2 3 4 4 3" xfId="1331"/>
    <cellStyle name="20% - 輔色1 2 3 4 4 4" xfId="1332"/>
    <cellStyle name="20% - 輔色1 2 3 4 5" xfId="1333"/>
    <cellStyle name="20% - 輔色1 2 3 4 5 2" xfId="1334"/>
    <cellStyle name="20% - 輔色1 2 3 4 5 3" xfId="1335"/>
    <cellStyle name="20% - 輔色1 2 3 4 6" xfId="1336"/>
    <cellStyle name="20% - 輔色1 2 3 4 7" xfId="1337"/>
    <cellStyle name="20% - 輔色1 2 3 5" xfId="1338"/>
    <cellStyle name="20% - 輔色1 2 3 5 2" xfId="1339"/>
    <cellStyle name="20% - 輔色1 2 3 5 2 2" xfId="1340"/>
    <cellStyle name="20% - 輔色1 2 3 5 2 2 2" xfId="1341"/>
    <cellStyle name="20% - 輔色1 2 3 5 2 2 3" xfId="1342"/>
    <cellStyle name="20% - 輔色1 2 3 5 2 3" xfId="1343"/>
    <cellStyle name="20% - 輔色1 2 3 5 2 4" xfId="1344"/>
    <cellStyle name="20% - 輔色1 2 3 5 3" xfId="1345"/>
    <cellStyle name="20% - 輔色1 2 3 5 3 2" xfId="1346"/>
    <cellStyle name="20% - 輔色1 2 3 5 3 2 2" xfId="1347"/>
    <cellStyle name="20% - 輔色1 2 3 5 3 2 3" xfId="1348"/>
    <cellStyle name="20% - 輔色1 2 3 5 3 3" xfId="1349"/>
    <cellStyle name="20% - 輔色1 2 3 5 3 4" xfId="1350"/>
    <cellStyle name="20% - 輔色1 2 3 5 4" xfId="1351"/>
    <cellStyle name="20% - 輔色1 2 3 5 4 2" xfId="1352"/>
    <cellStyle name="20% - 輔色1 2 3 5 4 3" xfId="1353"/>
    <cellStyle name="20% - 輔色1 2 3 5 5" xfId="1354"/>
    <cellStyle name="20% - 輔色1 2 3 5 6" xfId="1355"/>
    <cellStyle name="20% - 輔色1 2 3 6" xfId="1356"/>
    <cellStyle name="20% - 輔色1 2 3 6 2" xfId="1357"/>
    <cellStyle name="20% - 輔色1 2 3 6 2 2" xfId="1358"/>
    <cellStyle name="20% - 輔色1 2 3 6 2 3" xfId="1359"/>
    <cellStyle name="20% - 輔色1 2 3 6 3" xfId="1360"/>
    <cellStyle name="20% - 輔色1 2 3 6 4" xfId="1361"/>
    <cellStyle name="20% - 輔色1 2 3 7" xfId="1362"/>
    <cellStyle name="20% - 輔色1 2 3 7 2" xfId="1363"/>
    <cellStyle name="20% - 輔色1 2 3 7 2 2" xfId="1364"/>
    <cellStyle name="20% - 輔色1 2 3 7 2 3" xfId="1365"/>
    <cellStyle name="20% - 輔色1 2 3 7 3" xfId="1366"/>
    <cellStyle name="20% - 輔色1 2 3 7 4" xfId="1367"/>
    <cellStyle name="20% - 輔色1 2 3 8" xfId="1368"/>
    <cellStyle name="20% - 輔色1 2 3 8 2" xfId="1369"/>
    <cellStyle name="20% - 輔色1 2 3 8 3" xfId="1370"/>
    <cellStyle name="20% - 輔色1 2 3 9" xfId="1371"/>
    <cellStyle name="20% - 輔色1 2 4" xfId="1372"/>
    <cellStyle name="20% - 輔色1 2 4 2" xfId="1373"/>
    <cellStyle name="20% - 輔色1 2 4 2 2" xfId="1374"/>
    <cellStyle name="20% - 輔色1 2 4 2 2 2" xfId="1375"/>
    <cellStyle name="20% - 輔色1 2 4 2 2 2 2" xfId="1376"/>
    <cellStyle name="20% - 輔色1 2 4 2 2 2 2 2" xfId="1377"/>
    <cellStyle name="20% - 輔色1 2 4 2 2 2 2 2 2" xfId="1378"/>
    <cellStyle name="20% - 輔色1 2 4 2 2 2 2 2 3" xfId="1379"/>
    <cellStyle name="20% - 輔色1 2 4 2 2 2 2 3" xfId="1380"/>
    <cellStyle name="20% - 輔色1 2 4 2 2 2 2 4" xfId="1381"/>
    <cellStyle name="20% - 輔色1 2 4 2 2 2 3" xfId="1382"/>
    <cellStyle name="20% - 輔色1 2 4 2 2 2 3 2" xfId="1383"/>
    <cellStyle name="20% - 輔色1 2 4 2 2 2 3 2 2" xfId="1384"/>
    <cellStyle name="20% - 輔色1 2 4 2 2 2 3 2 3" xfId="1385"/>
    <cellStyle name="20% - 輔色1 2 4 2 2 2 3 3" xfId="1386"/>
    <cellStyle name="20% - 輔色1 2 4 2 2 2 3 4" xfId="1387"/>
    <cellStyle name="20% - 輔色1 2 4 2 2 2 4" xfId="1388"/>
    <cellStyle name="20% - 輔色1 2 4 2 2 2 4 2" xfId="1389"/>
    <cellStyle name="20% - 輔色1 2 4 2 2 2 4 3" xfId="1390"/>
    <cellStyle name="20% - 輔色1 2 4 2 2 2 5" xfId="1391"/>
    <cellStyle name="20% - 輔色1 2 4 2 2 2 6" xfId="1392"/>
    <cellStyle name="20% - 輔色1 2 4 2 2 3" xfId="1393"/>
    <cellStyle name="20% - 輔色1 2 4 2 2 3 2" xfId="1394"/>
    <cellStyle name="20% - 輔色1 2 4 2 2 3 2 2" xfId="1395"/>
    <cellStyle name="20% - 輔色1 2 4 2 2 3 2 3" xfId="1396"/>
    <cellStyle name="20% - 輔色1 2 4 2 2 3 3" xfId="1397"/>
    <cellStyle name="20% - 輔色1 2 4 2 2 3 4" xfId="1398"/>
    <cellStyle name="20% - 輔色1 2 4 2 2 4" xfId="1399"/>
    <cellStyle name="20% - 輔色1 2 4 2 2 4 2" xfId="1400"/>
    <cellStyle name="20% - 輔色1 2 4 2 2 4 2 2" xfId="1401"/>
    <cellStyle name="20% - 輔色1 2 4 2 2 4 2 3" xfId="1402"/>
    <cellStyle name="20% - 輔色1 2 4 2 2 4 3" xfId="1403"/>
    <cellStyle name="20% - 輔色1 2 4 2 2 4 4" xfId="1404"/>
    <cellStyle name="20% - 輔色1 2 4 2 2 5" xfId="1405"/>
    <cellStyle name="20% - 輔色1 2 4 2 2 5 2" xfId="1406"/>
    <cellStyle name="20% - 輔色1 2 4 2 2 5 3" xfId="1407"/>
    <cellStyle name="20% - 輔色1 2 4 2 2 6" xfId="1408"/>
    <cellStyle name="20% - 輔色1 2 4 2 2 7" xfId="1409"/>
    <cellStyle name="20% - 輔色1 2 4 2 3" xfId="1410"/>
    <cellStyle name="20% - 輔色1 2 4 2 3 2" xfId="1411"/>
    <cellStyle name="20% - 輔色1 2 4 2 3 2 2" xfId="1412"/>
    <cellStyle name="20% - 輔色1 2 4 2 3 2 2 2" xfId="1413"/>
    <cellStyle name="20% - 輔色1 2 4 2 3 2 2 3" xfId="1414"/>
    <cellStyle name="20% - 輔色1 2 4 2 3 2 3" xfId="1415"/>
    <cellStyle name="20% - 輔色1 2 4 2 3 2 4" xfId="1416"/>
    <cellStyle name="20% - 輔色1 2 4 2 3 3" xfId="1417"/>
    <cellStyle name="20% - 輔色1 2 4 2 3 3 2" xfId="1418"/>
    <cellStyle name="20% - 輔色1 2 4 2 3 3 2 2" xfId="1419"/>
    <cellStyle name="20% - 輔色1 2 4 2 3 3 2 3" xfId="1420"/>
    <cellStyle name="20% - 輔色1 2 4 2 3 3 3" xfId="1421"/>
    <cellStyle name="20% - 輔色1 2 4 2 3 3 4" xfId="1422"/>
    <cellStyle name="20% - 輔色1 2 4 2 3 4" xfId="1423"/>
    <cellStyle name="20% - 輔色1 2 4 2 3 4 2" xfId="1424"/>
    <cellStyle name="20% - 輔色1 2 4 2 3 4 3" xfId="1425"/>
    <cellStyle name="20% - 輔色1 2 4 2 3 5" xfId="1426"/>
    <cellStyle name="20% - 輔色1 2 4 2 3 6" xfId="1427"/>
    <cellStyle name="20% - 輔色1 2 4 2 4" xfId="1428"/>
    <cellStyle name="20% - 輔色1 2 4 2 4 2" xfId="1429"/>
    <cellStyle name="20% - 輔色1 2 4 2 4 2 2" xfId="1430"/>
    <cellStyle name="20% - 輔色1 2 4 2 4 2 3" xfId="1431"/>
    <cellStyle name="20% - 輔色1 2 4 2 4 3" xfId="1432"/>
    <cellStyle name="20% - 輔色1 2 4 2 4 4" xfId="1433"/>
    <cellStyle name="20% - 輔色1 2 4 2 5" xfId="1434"/>
    <cellStyle name="20% - 輔色1 2 4 2 5 2" xfId="1435"/>
    <cellStyle name="20% - 輔色1 2 4 2 5 2 2" xfId="1436"/>
    <cellStyle name="20% - 輔色1 2 4 2 5 2 3" xfId="1437"/>
    <cellStyle name="20% - 輔色1 2 4 2 5 3" xfId="1438"/>
    <cellStyle name="20% - 輔色1 2 4 2 5 4" xfId="1439"/>
    <cellStyle name="20% - 輔色1 2 4 2 6" xfId="1440"/>
    <cellStyle name="20% - 輔色1 2 4 2 6 2" xfId="1441"/>
    <cellStyle name="20% - 輔色1 2 4 2 6 3" xfId="1442"/>
    <cellStyle name="20% - 輔色1 2 4 2 7" xfId="1443"/>
    <cellStyle name="20% - 輔色1 2 4 2 8" xfId="1444"/>
    <cellStyle name="20% - 輔色1 2 4 3" xfId="1445"/>
    <cellStyle name="20% - 輔色1 2 4 3 2" xfId="1446"/>
    <cellStyle name="20% - 輔色1 2 4 3 2 2" xfId="1447"/>
    <cellStyle name="20% - 輔色1 2 4 3 2 2 2" xfId="1448"/>
    <cellStyle name="20% - 輔色1 2 4 3 2 2 2 2" xfId="1449"/>
    <cellStyle name="20% - 輔色1 2 4 3 2 2 2 3" xfId="1450"/>
    <cellStyle name="20% - 輔色1 2 4 3 2 2 3" xfId="1451"/>
    <cellStyle name="20% - 輔色1 2 4 3 2 2 4" xfId="1452"/>
    <cellStyle name="20% - 輔色1 2 4 3 2 3" xfId="1453"/>
    <cellStyle name="20% - 輔色1 2 4 3 2 3 2" xfId="1454"/>
    <cellStyle name="20% - 輔色1 2 4 3 2 3 2 2" xfId="1455"/>
    <cellStyle name="20% - 輔色1 2 4 3 2 3 2 3" xfId="1456"/>
    <cellStyle name="20% - 輔色1 2 4 3 2 3 3" xfId="1457"/>
    <cellStyle name="20% - 輔色1 2 4 3 2 3 4" xfId="1458"/>
    <cellStyle name="20% - 輔色1 2 4 3 2 4" xfId="1459"/>
    <cellStyle name="20% - 輔色1 2 4 3 2 4 2" xfId="1460"/>
    <cellStyle name="20% - 輔色1 2 4 3 2 4 3" xfId="1461"/>
    <cellStyle name="20% - 輔色1 2 4 3 2 5" xfId="1462"/>
    <cellStyle name="20% - 輔色1 2 4 3 2 6" xfId="1463"/>
    <cellStyle name="20% - 輔色1 2 4 3 3" xfId="1464"/>
    <cellStyle name="20% - 輔色1 2 4 3 3 2" xfId="1465"/>
    <cellStyle name="20% - 輔色1 2 4 3 3 2 2" xfId="1466"/>
    <cellStyle name="20% - 輔色1 2 4 3 3 2 3" xfId="1467"/>
    <cellStyle name="20% - 輔色1 2 4 3 3 3" xfId="1468"/>
    <cellStyle name="20% - 輔色1 2 4 3 3 4" xfId="1469"/>
    <cellStyle name="20% - 輔色1 2 4 3 4" xfId="1470"/>
    <cellStyle name="20% - 輔色1 2 4 3 4 2" xfId="1471"/>
    <cellStyle name="20% - 輔色1 2 4 3 4 2 2" xfId="1472"/>
    <cellStyle name="20% - 輔色1 2 4 3 4 2 3" xfId="1473"/>
    <cellStyle name="20% - 輔色1 2 4 3 4 3" xfId="1474"/>
    <cellStyle name="20% - 輔色1 2 4 3 4 4" xfId="1475"/>
    <cellStyle name="20% - 輔色1 2 4 3 5" xfId="1476"/>
    <cellStyle name="20% - 輔色1 2 4 3 5 2" xfId="1477"/>
    <cellStyle name="20% - 輔色1 2 4 3 5 3" xfId="1478"/>
    <cellStyle name="20% - 輔色1 2 4 3 6" xfId="1479"/>
    <cellStyle name="20% - 輔色1 2 4 3 7" xfId="1480"/>
    <cellStyle name="20% - 輔色1 2 4 4" xfId="1481"/>
    <cellStyle name="20% - 輔色1 2 4 4 2" xfId="1482"/>
    <cellStyle name="20% - 輔色1 2 4 4 2 2" xfId="1483"/>
    <cellStyle name="20% - 輔色1 2 4 4 2 2 2" xfId="1484"/>
    <cellStyle name="20% - 輔色1 2 4 4 2 2 3" xfId="1485"/>
    <cellStyle name="20% - 輔色1 2 4 4 2 3" xfId="1486"/>
    <cellStyle name="20% - 輔色1 2 4 4 2 4" xfId="1487"/>
    <cellStyle name="20% - 輔色1 2 4 4 3" xfId="1488"/>
    <cellStyle name="20% - 輔色1 2 4 4 3 2" xfId="1489"/>
    <cellStyle name="20% - 輔色1 2 4 4 3 2 2" xfId="1490"/>
    <cellStyle name="20% - 輔色1 2 4 4 3 2 3" xfId="1491"/>
    <cellStyle name="20% - 輔色1 2 4 4 3 3" xfId="1492"/>
    <cellStyle name="20% - 輔色1 2 4 4 3 4" xfId="1493"/>
    <cellStyle name="20% - 輔色1 2 4 4 4" xfId="1494"/>
    <cellStyle name="20% - 輔色1 2 4 4 4 2" xfId="1495"/>
    <cellStyle name="20% - 輔色1 2 4 4 4 3" xfId="1496"/>
    <cellStyle name="20% - 輔色1 2 4 4 5" xfId="1497"/>
    <cellStyle name="20% - 輔色1 2 4 4 6" xfId="1498"/>
    <cellStyle name="20% - 輔色1 2 4 5" xfId="1499"/>
    <cellStyle name="20% - 輔色1 2 4 5 2" xfId="1500"/>
    <cellStyle name="20% - 輔色1 2 4 5 2 2" xfId="1501"/>
    <cellStyle name="20% - 輔色1 2 4 5 2 3" xfId="1502"/>
    <cellStyle name="20% - 輔色1 2 4 5 3" xfId="1503"/>
    <cellStyle name="20% - 輔色1 2 4 5 4" xfId="1504"/>
    <cellStyle name="20% - 輔色1 2 4 6" xfId="1505"/>
    <cellStyle name="20% - 輔色1 2 4 6 2" xfId="1506"/>
    <cellStyle name="20% - 輔色1 2 4 6 2 2" xfId="1507"/>
    <cellStyle name="20% - 輔色1 2 4 6 2 3" xfId="1508"/>
    <cellStyle name="20% - 輔色1 2 4 6 3" xfId="1509"/>
    <cellStyle name="20% - 輔色1 2 4 6 4" xfId="1510"/>
    <cellStyle name="20% - 輔色1 2 4 7" xfId="1511"/>
    <cellStyle name="20% - 輔色1 2 4 7 2" xfId="1512"/>
    <cellStyle name="20% - 輔色1 2 4 7 3" xfId="1513"/>
    <cellStyle name="20% - 輔色1 2 4 8" xfId="1514"/>
    <cellStyle name="20% - 輔色1 2 4 9" xfId="1515"/>
    <cellStyle name="20% - 輔色1 2 5" xfId="1516"/>
    <cellStyle name="20% - 輔色1 2 5 2" xfId="1517"/>
    <cellStyle name="20% - 輔色1 2 5 2 2" xfId="1518"/>
    <cellStyle name="20% - 輔色1 2 5 2 2 2" xfId="1519"/>
    <cellStyle name="20% - 輔色1 2 5 2 2 2 2" xfId="1520"/>
    <cellStyle name="20% - 輔色1 2 5 2 2 2 2 2" xfId="1521"/>
    <cellStyle name="20% - 輔色1 2 5 2 2 2 2 3" xfId="1522"/>
    <cellStyle name="20% - 輔色1 2 5 2 2 2 3" xfId="1523"/>
    <cellStyle name="20% - 輔色1 2 5 2 2 2 4" xfId="1524"/>
    <cellStyle name="20% - 輔色1 2 5 2 2 3" xfId="1525"/>
    <cellStyle name="20% - 輔色1 2 5 2 2 3 2" xfId="1526"/>
    <cellStyle name="20% - 輔色1 2 5 2 2 3 2 2" xfId="1527"/>
    <cellStyle name="20% - 輔色1 2 5 2 2 3 2 3" xfId="1528"/>
    <cellStyle name="20% - 輔色1 2 5 2 2 3 3" xfId="1529"/>
    <cellStyle name="20% - 輔色1 2 5 2 2 3 4" xfId="1530"/>
    <cellStyle name="20% - 輔色1 2 5 2 2 4" xfId="1531"/>
    <cellStyle name="20% - 輔色1 2 5 2 2 4 2" xfId="1532"/>
    <cellStyle name="20% - 輔色1 2 5 2 2 4 3" xfId="1533"/>
    <cellStyle name="20% - 輔色1 2 5 2 2 5" xfId="1534"/>
    <cellStyle name="20% - 輔色1 2 5 2 2 6" xfId="1535"/>
    <cellStyle name="20% - 輔色1 2 5 2 3" xfId="1536"/>
    <cellStyle name="20% - 輔色1 2 5 2 3 2" xfId="1537"/>
    <cellStyle name="20% - 輔色1 2 5 2 3 2 2" xfId="1538"/>
    <cellStyle name="20% - 輔色1 2 5 2 3 2 3" xfId="1539"/>
    <cellStyle name="20% - 輔色1 2 5 2 3 3" xfId="1540"/>
    <cellStyle name="20% - 輔色1 2 5 2 3 4" xfId="1541"/>
    <cellStyle name="20% - 輔色1 2 5 2 4" xfId="1542"/>
    <cellStyle name="20% - 輔色1 2 5 2 4 2" xfId="1543"/>
    <cellStyle name="20% - 輔色1 2 5 2 4 2 2" xfId="1544"/>
    <cellStyle name="20% - 輔色1 2 5 2 4 2 3" xfId="1545"/>
    <cellStyle name="20% - 輔色1 2 5 2 4 3" xfId="1546"/>
    <cellStyle name="20% - 輔色1 2 5 2 4 4" xfId="1547"/>
    <cellStyle name="20% - 輔色1 2 5 2 5" xfId="1548"/>
    <cellStyle name="20% - 輔色1 2 5 2 5 2" xfId="1549"/>
    <cellStyle name="20% - 輔色1 2 5 2 5 3" xfId="1550"/>
    <cellStyle name="20% - 輔色1 2 5 2 6" xfId="1551"/>
    <cellStyle name="20% - 輔色1 2 5 2 7" xfId="1552"/>
    <cellStyle name="20% - 輔色1 2 5 3" xfId="1553"/>
    <cellStyle name="20% - 輔色1 2 5 3 2" xfId="1554"/>
    <cellStyle name="20% - 輔色1 2 5 3 2 2" xfId="1555"/>
    <cellStyle name="20% - 輔色1 2 5 3 2 2 2" xfId="1556"/>
    <cellStyle name="20% - 輔色1 2 5 3 2 2 3" xfId="1557"/>
    <cellStyle name="20% - 輔色1 2 5 3 2 3" xfId="1558"/>
    <cellStyle name="20% - 輔色1 2 5 3 2 4" xfId="1559"/>
    <cellStyle name="20% - 輔色1 2 5 3 3" xfId="1560"/>
    <cellStyle name="20% - 輔色1 2 5 3 3 2" xfId="1561"/>
    <cellStyle name="20% - 輔色1 2 5 3 3 2 2" xfId="1562"/>
    <cellStyle name="20% - 輔色1 2 5 3 3 2 3" xfId="1563"/>
    <cellStyle name="20% - 輔色1 2 5 3 3 3" xfId="1564"/>
    <cellStyle name="20% - 輔色1 2 5 3 3 4" xfId="1565"/>
    <cellStyle name="20% - 輔色1 2 5 3 4" xfId="1566"/>
    <cellStyle name="20% - 輔色1 2 5 3 4 2" xfId="1567"/>
    <cellStyle name="20% - 輔色1 2 5 3 4 3" xfId="1568"/>
    <cellStyle name="20% - 輔色1 2 5 3 5" xfId="1569"/>
    <cellStyle name="20% - 輔色1 2 5 3 6" xfId="1570"/>
    <cellStyle name="20% - 輔色1 2 5 4" xfId="1571"/>
    <cellStyle name="20% - 輔色1 2 5 4 2" xfId="1572"/>
    <cellStyle name="20% - 輔色1 2 5 4 2 2" xfId="1573"/>
    <cellStyle name="20% - 輔色1 2 5 4 2 3" xfId="1574"/>
    <cellStyle name="20% - 輔色1 2 5 4 3" xfId="1575"/>
    <cellStyle name="20% - 輔色1 2 5 4 4" xfId="1576"/>
    <cellStyle name="20% - 輔色1 2 5 5" xfId="1577"/>
    <cellStyle name="20% - 輔色1 2 5 5 2" xfId="1578"/>
    <cellStyle name="20% - 輔色1 2 5 5 2 2" xfId="1579"/>
    <cellStyle name="20% - 輔色1 2 5 5 2 3" xfId="1580"/>
    <cellStyle name="20% - 輔色1 2 5 5 3" xfId="1581"/>
    <cellStyle name="20% - 輔色1 2 5 5 4" xfId="1582"/>
    <cellStyle name="20% - 輔色1 2 5 6" xfId="1583"/>
    <cellStyle name="20% - 輔色1 2 5 6 2" xfId="1584"/>
    <cellStyle name="20% - 輔色1 2 5 6 3" xfId="1585"/>
    <cellStyle name="20% - 輔色1 2 5 7" xfId="1586"/>
    <cellStyle name="20% - 輔色1 2 5 8" xfId="1587"/>
    <cellStyle name="20% - 輔色1 2 6" xfId="1588"/>
    <cellStyle name="20% - 輔色1 2 6 2" xfId="1589"/>
    <cellStyle name="20% - 輔色1 2 6 2 2" xfId="1590"/>
    <cellStyle name="20% - 輔色1 2 6 2 2 2" xfId="1591"/>
    <cellStyle name="20% - 輔色1 2 6 2 2 2 2" xfId="1592"/>
    <cellStyle name="20% - 輔色1 2 6 2 2 2 2 2" xfId="1593"/>
    <cellStyle name="20% - 輔色1 2 6 2 2 2 2 3" xfId="1594"/>
    <cellStyle name="20% - 輔色1 2 6 2 2 2 3" xfId="1595"/>
    <cellStyle name="20% - 輔色1 2 6 2 2 2 4" xfId="1596"/>
    <cellStyle name="20% - 輔色1 2 6 2 2 3" xfId="1597"/>
    <cellStyle name="20% - 輔色1 2 6 2 2 3 2" xfId="1598"/>
    <cellStyle name="20% - 輔色1 2 6 2 2 3 2 2" xfId="1599"/>
    <cellStyle name="20% - 輔色1 2 6 2 2 3 2 3" xfId="1600"/>
    <cellStyle name="20% - 輔色1 2 6 2 2 3 3" xfId="1601"/>
    <cellStyle name="20% - 輔色1 2 6 2 2 3 4" xfId="1602"/>
    <cellStyle name="20% - 輔色1 2 6 2 2 4" xfId="1603"/>
    <cellStyle name="20% - 輔色1 2 6 2 2 4 2" xfId="1604"/>
    <cellStyle name="20% - 輔色1 2 6 2 2 4 3" xfId="1605"/>
    <cellStyle name="20% - 輔色1 2 6 2 2 5" xfId="1606"/>
    <cellStyle name="20% - 輔色1 2 6 2 2 6" xfId="1607"/>
    <cellStyle name="20% - 輔色1 2 6 2 3" xfId="1608"/>
    <cellStyle name="20% - 輔色1 2 6 2 3 2" xfId="1609"/>
    <cellStyle name="20% - 輔色1 2 6 2 3 2 2" xfId="1610"/>
    <cellStyle name="20% - 輔色1 2 6 2 3 2 3" xfId="1611"/>
    <cellStyle name="20% - 輔色1 2 6 2 3 3" xfId="1612"/>
    <cellStyle name="20% - 輔色1 2 6 2 3 4" xfId="1613"/>
    <cellStyle name="20% - 輔色1 2 6 2 4" xfId="1614"/>
    <cellStyle name="20% - 輔色1 2 6 2 4 2" xfId="1615"/>
    <cellStyle name="20% - 輔色1 2 6 2 4 2 2" xfId="1616"/>
    <cellStyle name="20% - 輔色1 2 6 2 4 2 3" xfId="1617"/>
    <cellStyle name="20% - 輔色1 2 6 2 4 3" xfId="1618"/>
    <cellStyle name="20% - 輔色1 2 6 2 4 4" xfId="1619"/>
    <cellStyle name="20% - 輔色1 2 6 2 5" xfId="1620"/>
    <cellStyle name="20% - 輔色1 2 6 2 5 2" xfId="1621"/>
    <cellStyle name="20% - 輔色1 2 6 2 5 3" xfId="1622"/>
    <cellStyle name="20% - 輔色1 2 6 2 6" xfId="1623"/>
    <cellStyle name="20% - 輔色1 2 6 2 7" xfId="1624"/>
    <cellStyle name="20% - 輔色1 2 6 3" xfId="1625"/>
    <cellStyle name="20% - 輔色1 2 6 3 2" xfId="1626"/>
    <cellStyle name="20% - 輔色1 2 6 3 2 2" xfId="1627"/>
    <cellStyle name="20% - 輔色1 2 6 3 2 2 2" xfId="1628"/>
    <cellStyle name="20% - 輔色1 2 6 3 2 2 3" xfId="1629"/>
    <cellStyle name="20% - 輔色1 2 6 3 2 3" xfId="1630"/>
    <cellStyle name="20% - 輔色1 2 6 3 2 4" xfId="1631"/>
    <cellStyle name="20% - 輔色1 2 6 3 3" xfId="1632"/>
    <cellStyle name="20% - 輔色1 2 6 3 3 2" xfId="1633"/>
    <cellStyle name="20% - 輔色1 2 6 3 3 2 2" xfId="1634"/>
    <cellStyle name="20% - 輔色1 2 6 3 3 2 3" xfId="1635"/>
    <cellStyle name="20% - 輔色1 2 6 3 3 3" xfId="1636"/>
    <cellStyle name="20% - 輔色1 2 6 3 3 4" xfId="1637"/>
    <cellStyle name="20% - 輔色1 2 6 3 4" xfId="1638"/>
    <cellStyle name="20% - 輔色1 2 6 3 4 2" xfId="1639"/>
    <cellStyle name="20% - 輔色1 2 6 3 4 3" xfId="1640"/>
    <cellStyle name="20% - 輔色1 2 6 3 5" xfId="1641"/>
    <cellStyle name="20% - 輔色1 2 6 3 6" xfId="1642"/>
    <cellStyle name="20% - 輔色1 2 6 4" xfId="1643"/>
    <cellStyle name="20% - 輔色1 2 6 4 2" xfId="1644"/>
    <cellStyle name="20% - 輔色1 2 6 4 2 2" xfId="1645"/>
    <cellStyle name="20% - 輔色1 2 6 4 2 3" xfId="1646"/>
    <cellStyle name="20% - 輔色1 2 6 4 3" xfId="1647"/>
    <cellStyle name="20% - 輔色1 2 6 4 4" xfId="1648"/>
    <cellStyle name="20% - 輔色1 2 6 5" xfId="1649"/>
    <cellStyle name="20% - 輔色1 2 6 5 2" xfId="1650"/>
    <cellStyle name="20% - 輔色1 2 6 5 2 2" xfId="1651"/>
    <cellStyle name="20% - 輔色1 2 6 5 2 3" xfId="1652"/>
    <cellStyle name="20% - 輔色1 2 6 5 3" xfId="1653"/>
    <cellStyle name="20% - 輔色1 2 6 5 4" xfId="1654"/>
    <cellStyle name="20% - 輔色1 2 6 6" xfId="1655"/>
    <cellStyle name="20% - 輔色1 2 6 6 2" xfId="1656"/>
    <cellStyle name="20% - 輔色1 2 6 6 3" xfId="1657"/>
    <cellStyle name="20% - 輔色1 2 6 7" xfId="1658"/>
    <cellStyle name="20% - 輔色1 2 6 8" xfId="1659"/>
    <cellStyle name="20% - 輔色1 2 7" xfId="1660"/>
    <cellStyle name="20% - 輔色1 2 7 2" xfId="1661"/>
    <cellStyle name="20% - 輔色1 2 7 2 2" xfId="1662"/>
    <cellStyle name="20% - 輔色1 2 7 2 2 2" xfId="1663"/>
    <cellStyle name="20% - 輔色1 2 7 2 2 2 2" xfId="1664"/>
    <cellStyle name="20% - 輔色1 2 7 2 2 2 3" xfId="1665"/>
    <cellStyle name="20% - 輔色1 2 7 2 2 3" xfId="1666"/>
    <cellStyle name="20% - 輔色1 2 7 2 2 4" xfId="1667"/>
    <cellStyle name="20% - 輔色1 2 7 2 3" xfId="1668"/>
    <cellStyle name="20% - 輔色1 2 7 2 3 2" xfId="1669"/>
    <cellStyle name="20% - 輔色1 2 7 2 3 2 2" xfId="1670"/>
    <cellStyle name="20% - 輔色1 2 7 2 3 2 3" xfId="1671"/>
    <cellStyle name="20% - 輔色1 2 7 2 3 3" xfId="1672"/>
    <cellStyle name="20% - 輔色1 2 7 2 3 4" xfId="1673"/>
    <cellStyle name="20% - 輔色1 2 7 2 4" xfId="1674"/>
    <cellStyle name="20% - 輔色1 2 7 2 4 2" xfId="1675"/>
    <cellStyle name="20% - 輔色1 2 7 2 4 3" xfId="1676"/>
    <cellStyle name="20% - 輔色1 2 7 2 5" xfId="1677"/>
    <cellStyle name="20% - 輔色1 2 7 2 6" xfId="1678"/>
    <cellStyle name="20% - 輔色1 2 7 3" xfId="1679"/>
    <cellStyle name="20% - 輔色1 2 7 3 2" xfId="1680"/>
    <cellStyle name="20% - 輔色1 2 7 3 2 2" xfId="1681"/>
    <cellStyle name="20% - 輔色1 2 7 3 2 3" xfId="1682"/>
    <cellStyle name="20% - 輔色1 2 7 3 3" xfId="1683"/>
    <cellStyle name="20% - 輔色1 2 7 3 4" xfId="1684"/>
    <cellStyle name="20% - 輔色1 2 7 4" xfId="1685"/>
    <cellStyle name="20% - 輔色1 2 7 4 2" xfId="1686"/>
    <cellStyle name="20% - 輔色1 2 7 4 2 2" xfId="1687"/>
    <cellStyle name="20% - 輔色1 2 7 4 2 3" xfId="1688"/>
    <cellStyle name="20% - 輔色1 2 7 4 3" xfId="1689"/>
    <cellStyle name="20% - 輔色1 2 7 4 4" xfId="1690"/>
    <cellStyle name="20% - 輔色1 2 7 5" xfId="1691"/>
    <cellStyle name="20% - 輔色1 2 7 5 2" xfId="1692"/>
    <cellStyle name="20% - 輔色1 2 7 5 3" xfId="1693"/>
    <cellStyle name="20% - 輔色1 2 7 6" xfId="1694"/>
    <cellStyle name="20% - 輔色1 2 7 7" xfId="1695"/>
    <cellStyle name="20% - 輔色1 2 8" xfId="1696"/>
    <cellStyle name="20% - 輔色1 2 8 2" xfId="1697"/>
    <cellStyle name="20% - 輔色1 2 8 2 2" xfId="1698"/>
    <cellStyle name="20% - 輔色1 2 8 2 2 2" xfId="1699"/>
    <cellStyle name="20% - 輔色1 2 8 2 2 3" xfId="1700"/>
    <cellStyle name="20% - 輔色1 2 8 2 3" xfId="1701"/>
    <cellStyle name="20% - 輔色1 2 8 2 4" xfId="1702"/>
    <cellStyle name="20% - 輔色1 2 8 3" xfId="1703"/>
    <cellStyle name="20% - 輔色1 2 8 3 2" xfId="1704"/>
    <cellStyle name="20% - 輔色1 2 8 3 2 2" xfId="1705"/>
    <cellStyle name="20% - 輔色1 2 8 3 2 3" xfId="1706"/>
    <cellStyle name="20% - 輔色1 2 8 3 3" xfId="1707"/>
    <cellStyle name="20% - 輔色1 2 8 3 4" xfId="1708"/>
    <cellStyle name="20% - 輔色1 2 8 4" xfId="1709"/>
    <cellStyle name="20% - 輔色1 2 8 4 2" xfId="1710"/>
    <cellStyle name="20% - 輔色1 2 8 4 3" xfId="1711"/>
    <cellStyle name="20% - 輔色1 2 8 5" xfId="1712"/>
    <cellStyle name="20% - 輔色1 2 8 6" xfId="1713"/>
    <cellStyle name="20% - 輔色1 2 9" xfId="1714"/>
    <cellStyle name="20% - 輔色1 2 9 2" xfId="1715"/>
    <cellStyle name="20% - 輔色1 2 9 2 2" xfId="1716"/>
    <cellStyle name="20% - 輔色1 2 9 2 3" xfId="1717"/>
    <cellStyle name="20% - 輔色1 2 9 3" xfId="1718"/>
    <cellStyle name="20% - 輔色1 2 9 4" xfId="1719"/>
    <cellStyle name="20% - 輔色1 3" xfId="1720"/>
    <cellStyle name="20% - 輔色1 3 10" xfId="1721"/>
    <cellStyle name="20% - 輔色1 3 10 2" xfId="1722"/>
    <cellStyle name="20% - 輔色1 3 10 3" xfId="1723"/>
    <cellStyle name="20% - 輔色1 3 11" xfId="1724"/>
    <cellStyle name="20% - 輔色1 3 12" xfId="1725"/>
    <cellStyle name="20% - 輔色1 3 2" xfId="1726"/>
    <cellStyle name="20% - 輔色1 3 2 10" xfId="1727"/>
    <cellStyle name="20% - 輔色1 3 2 2" xfId="1728"/>
    <cellStyle name="20% - 輔色1 3 2 2 2" xfId="1729"/>
    <cellStyle name="20% - 輔色1 3 2 2 2 2" xfId="1730"/>
    <cellStyle name="20% - 輔色1 3 2 2 2 2 2" xfId="1731"/>
    <cellStyle name="20% - 輔色1 3 2 2 2 2 2 2" xfId="1732"/>
    <cellStyle name="20% - 輔色1 3 2 2 2 2 2 2 2" xfId="1733"/>
    <cellStyle name="20% - 輔色1 3 2 2 2 2 2 2 2 2" xfId="1734"/>
    <cellStyle name="20% - 輔色1 3 2 2 2 2 2 2 2 3" xfId="1735"/>
    <cellStyle name="20% - 輔色1 3 2 2 2 2 2 2 3" xfId="1736"/>
    <cellStyle name="20% - 輔色1 3 2 2 2 2 2 2 4" xfId="1737"/>
    <cellStyle name="20% - 輔色1 3 2 2 2 2 2 3" xfId="1738"/>
    <cellStyle name="20% - 輔色1 3 2 2 2 2 2 3 2" xfId="1739"/>
    <cellStyle name="20% - 輔色1 3 2 2 2 2 2 3 2 2" xfId="1740"/>
    <cellStyle name="20% - 輔色1 3 2 2 2 2 2 3 2 3" xfId="1741"/>
    <cellStyle name="20% - 輔色1 3 2 2 2 2 2 3 3" xfId="1742"/>
    <cellStyle name="20% - 輔色1 3 2 2 2 2 2 3 4" xfId="1743"/>
    <cellStyle name="20% - 輔色1 3 2 2 2 2 2 4" xfId="1744"/>
    <cellStyle name="20% - 輔色1 3 2 2 2 2 2 4 2" xfId="1745"/>
    <cellStyle name="20% - 輔色1 3 2 2 2 2 2 4 3" xfId="1746"/>
    <cellStyle name="20% - 輔色1 3 2 2 2 2 2 5" xfId="1747"/>
    <cellStyle name="20% - 輔色1 3 2 2 2 2 2 6" xfId="1748"/>
    <cellStyle name="20% - 輔色1 3 2 2 2 2 3" xfId="1749"/>
    <cellStyle name="20% - 輔色1 3 2 2 2 2 3 2" xfId="1750"/>
    <cellStyle name="20% - 輔色1 3 2 2 2 2 3 2 2" xfId="1751"/>
    <cellStyle name="20% - 輔色1 3 2 2 2 2 3 2 3" xfId="1752"/>
    <cellStyle name="20% - 輔色1 3 2 2 2 2 3 3" xfId="1753"/>
    <cellStyle name="20% - 輔色1 3 2 2 2 2 3 4" xfId="1754"/>
    <cellStyle name="20% - 輔色1 3 2 2 2 2 4" xfId="1755"/>
    <cellStyle name="20% - 輔色1 3 2 2 2 2 4 2" xfId="1756"/>
    <cellStyle name="20% - 輔色1 3 2 2 2 2 4 2 2" xfId="1757"/>
    <cellStyle name="20% - 輔色1 3 2 2 2 2 4 2 3" xfId="1758"/>
    <cellStyle name="20% - 輔色1 3 2 2 2 2 4 3" xfId="1759"/>
    <cellStyle name="20% - 輔色1 3 2 2 2 2 4 4" xfId="1760"/>
    <cellStyle name="20% - 輔色1 3 2 2 2 2 5" xfId="1761"/>
    <cellStyle name="20% - 輔色1 3 2 2 2 2 5 2" xfId="1762"/>
    <cellStyle name="20% - 輔色1 3 2 2 2 2 5 3" xfId="1763"/>
    <cellStyle name="20% - 輔色1 3 2 2 2 2 6" xfId="1764"/>
    <cellStyle name="20% - 輔色1 3 2 2 2 2 7" xfId="1765"/>
    <cellStyle name="20% - 輔色1 3 2 2 2 3" xfId="1766"/>
    <cellStyle name="20% - 輔色1 3 2 2 2 3 2" xfId="1767"/>
    <cellStyle name="20% - 輔色1 3 2 2 2 3 2 2" xfId="1768"/>
    <cellStyle name="20% - 輔色1 3 2 2 2 3 2 2 2" xfId="1769"/>
    <cellStyle name="20% - 輔色1 3 2 2 2 3 2 2 3" xfId="1770"/>
    <cellStyle name="20% - 輔色1 3 2 2 2 3 2 3" xfId="1771"/>
    <cellStyle name="20% - 輔色1 3 2 2 2 3 2 4" xfId="1772"/>
    <cellStyle name="20% - 輔色1 3 2 2 2 3 3" xfId="1773"/>
    <cellStyle name="20% - 輔色1 3 2 2 2 3 3 2" xfId="1774"/>
    <cellStyle name="20% - 輔色1 3 2 2 2 3 3 2 2" xfId="1775"/>
    <cellStyle name="20% - 輔色1 3 2 2 2 3 3 2 3" xfId="1776"/>
    <cellStyle name="20% - 輔色1 3 2 2 2 3 3 3" xfId="1777"/>
    <cellStyle name="20% - 輔色1 3 2 2 2 3 3 4" xfId="1778"/>
    <cellStyle name="20% - 輔色1 3 2 2 2 3 4" xfId="1779"/>
    <cellStyle name="20% - 輔色1 3 2 2 2 3 4 2" xfId="1780"/>
    <cellStyle name="20% - 輔色1 3 2 2 2 3 4 3" xfId="1781"/>
    <cellStyle name="20% - 輔色1 3 2 2 2 3 5" xfId="1782"/>
    <cellStyle name="20% - 輔色1 3 2 2 2 3 6" xfId="1783"/>
    <cellStyle name="20% - 輔色1 3 2 2 2 4" xfId="1784"/>
    <cellStyle name="20% - 輔色1 3 2 2 2 4 2" xfId="1785"/>
    <cellStyle name="20% - 輔色1 3 2 2 2 4 2 2" xfId="1786"/>
    <cellStyle name="20% - 輔色1 3 2 2 2 4 2 3" xfId="1787"/>
    <cellStyle name="20% - 輔色1 3 2 2 2 4 3" xfId="1788"/>
    <cellStyle name="20% - 輔色1 3 2 2 2 4 4" xfId="1789"/>
    <cellStyle name="20% - 輔色1 3 2 2 2 5" xfId="1790"/>
    <cellStyle name="20% - 輔色1 3 2 2 2 5 2" xfId="1791"/>
    <cellStyle name="20% - 輔色1 3 2 2 2 5 2 2" xfId="1792"/>
    <cellStyle name="20% - 輔色1 3 2 2 2 5 2 3" xfId="1793"/>
    <cellStyle name="20% - 輔色1 3 2 2 2 5 3" xfId="1794"/>
    <cellStyle name="20% - 輔色1 3 2 2 2 5 4" xfId="1795"/>
    <cellStyle name="20% - 輔色1 3 2 2 2 6" xfId="1796"/>
    <cellStyle name="20% - 輔色1 3 2 2 2 6 2" xfId="1797"/>
    <cellStyle name="20% - 輔色1 3 2 2 2 6 3" xfId="1798"/>
    <cellStyle name="20% - 輔色1 3 2 2 2 7" xfId="1799"/>
    <cellStyle name="20% - 輔色1 3 2 2 2 8" xfId="1800"/>
    <cellStyle name="20% - 輔色1 3 2 2 3" xfId="1801"/>
    <cellStyle name="20% - 輔色1 3 2 2 3 2" xfId="1802"/>
    <cellStyle name="20% - 輔色1 3 2 2 3 2 2" xfId="1803"/>
    <cellStyle name="20% - 輔色1 3 2 2 3 2 2 2" xfId="1804"/>
    <cellStyle name="20% - 輔色1 3 2 2 3 2 2 2 2" xfId="1805"/>
    <cellStyle name="20% - 輔色1 3 2 2 3 2 2 2 3" xfId="1806"/>
    <cellStyle name="20% - 輔色1 3 2 2 3 2 2 3" xfId="1807"/>
    <cellStyle name="20% - 輔色1 3 2 2 3 2 2 4" xfId="1808"/>
    <cellStyle name="20% - 輔色1 3 2 2 3 2 3" xfId="1809"/>
    <cellStyle name="20% - 輔色1 3 2 2 3 2 3 2" xfId="1810"/>
    <cellStyle name="20% - 輔色1 3 2 2 3 2 3 2 2" xfId="1811"/>
    <cellStyle name="20% - 輔色1 3 2 2 3 2 3 2 3" xfId="1812"/>
    <cellStyle name="20% - 輔色1 3 2 2 3 2 3 3" xfId="1813"/>
    <cellStyle name="20% - 輔色1 3 2 2 3 2 3 4" xfId="1814"/>
    <cellStyle name="20% - 輔色1 3 2 2 3 2 4" xfId="1815"/>
    <cellStyle name="20% - 輔色1 3 2 2 3 2 4 2" xfId="1816"/>
    <cellStyle name="20% - 輔色1 3 2 2 3 2 4 3" xfId="1817"/>
    <cellStyle name="20% - 輔色1 3 2 2 3 2 5" xfId="1818"/>
    <cellStyle name="20% - 輔色1 3 2 2 3 2 6" xfId="1819"/>
    <cellStyle name="20% - 輔色1 3 2 2 3 3" xfId="1820"/>
    <cellStyle name="20% - 輔色1 3 2 2 3 3 2" xfId="1821"/>
    <cellStyle name="20% - 輔色1 3 2 2 3 3 2 2" xfId="1822"/>
    <cellStyle name="20% - 輔色1 3 2 2 3 3 2 3" xfId="1823"/>
    <cellStyle name="20% - 輔色1 3 2 2 3 3 3" xfId="1824"/>
    <cellStyle name="20% - 輔色1 3 2 2 3 3 4" xfId="1825"/>
    <cellStyle name="20% - 輔色1 3 2 2 3 4" xfId="1826"/>
    <cellStyle name="20% - 輔色1 3 2 2 3 4 2" xfId="1827"/>
    <cellStyle name="20% - 輔色1 3 2 2 3 4 2 2" xfId="1828"/>
    <cellStyle name="20% - 輔色1 3 2 2 3 4 2 3" xfId="1829"/>
    <cellStyle name="20% - 輔色1 3 2 2 3 4 3" xfId="1830"/>
    <cellStyle name="20% - 輔色1 3 2 2 3 4 4" xfId="1831"/>
    <cellStyle name="20% - 輔色1 3 2 2 3 5" xfId="1832"/>
    <cellStyle name="20% - 輔色1 3 2 2 3 5 2" xfId="1833"/>
    <cellStyle name="20% - 輔色1 3 2 2 3 5 3" xfId="1834"/>
    <cellStyle name="20% - 輔色1 3 2 2 3 6" xfId="1835"/>
    <cellStyle name="20% - 輔色1 3 2 2 3 7" xfId="1836"/>
    <cellStyle name="20% - 輔色1 3 2 2 4" xfId="1837"/>
    <cellStyle name="20% - 輔色1 3 2 2 4 2" xfId="1838"/>
    <cellStyle name="20% - 輔色1 3 2 2 4 2 2" xfId="1839"/>
    <cellStyle name="20% - 輔色1 3 2 2 4 2 2 2" xfId="1840"/>
    <cellStyle name="20% - 輔色1 3 2 2 4 2 2 3" xfId="1841"/>
    <cellStyle name="20% - 輔色1 3 2 2 4 2 3" xfId="1842"/>
    <cellStyle name="20% - 輔色1 3 2 2 4 2 4" xfId="1843"/>
    <cellStyle name="20% - 輔色1 3 2 2 4 3" xfId="1844"/>
    <cellStyle name="20% - 輔色1 3 2 2 4 3 2" xfId="1845"/>
    <cellStyle name="20% - 輔色1 3 2 2 4 3 2 2" xfId="1846"/>
    <cellStyle name="20% - 輔色1 3 2 2 4 3 2 3" xfId="1847"/>
    <cellStyle name="20% - 輔色1 3 2 2 4 3 3" xfId="1848"/>
    <cellStyle name="20% - 輔色1 3 2 2 4 3 4" xfId="1849"/>
    <cellStyle name="20% - 輔色1 3 2 2 4 4" xfId="1850"/>
    <cellStyle name="20% - 輔色1 3 2 2 4 4 2" xfId="1851"/>
    <cellStyle name="20% - 輔色1 3 2 2 4 4 3" xfId="1852"/>
    <cellStyle name="20% - 輔色1 3 2 2 4 5" xfId="1853"/>
    <cellStyle name="20% - 輔色1 3 2 2 4 6" xfId="1854"/>
    <cellStyle name="20% - 輔色1 3 2 2 5" xfId="1855"/>
    <cellStyle name="20% - 輔色1 3 2 2 5 2" xfId="1856"/>
    <cellStyle name="20% - 輔色1 3 2 2 5 2 2" xfId="1857"/>
    <cellStyle name="20% - 輔色1 3 2 2 5 2 3" xfId="1858"/>
    <cellStyle name="20% - 輔色1 3 2 2 5 3" xfId="1859"/>
    <cellStyle name="20% - 輔色1 3 2 2 5 4" xfId="1860"/>
    <cellStyle name="20% - 輔色1 3 2 2 6" xfId="1861"/>
    <cellStyle name="20% - 輔色1 3 2 2 6 2" xfId="1862"/>
    <cellStyle name="20% - 輔色1 3 2 2 6 2 2" xfId="1863"/>
    <cellStyle name="20% - 輔色1 3 2 2 6 2 3" xfId="1864"/>
    <cellStyle name="20% - 輔色1 3 2 2 6 3" xfId="1865"/>
    <cellStyle name="20% - 輔色1 3 2 2 6 4" xfId="1866"/>
    <cellStyle name="20% - 輔色1 3 2 2 7" xfId="1867"/>
    <cellStyle name="20% - 輔色1 3 2 2 7 2" xfId="1868"/>
    <cellStyle name="20% - 輔色1 3 2 2 7 3" xfId="1869"/>
    <cellStyle name="20% - 輔色1 3 2 2 8" xfId="1870"/>
    <cellStyle name="20% - 輔色1 3 2 2 9" xfId="1871"/>
    <cellStyle name="20% - 輔色1 3 2 3" xfId="1872"/>
    <cellStyle name="20% - 輔色1 3 2 3 2" xfId="1873"/>
    <cellStyle name="20% - 輔色1 3 2 3 2 2" xfId="1874"/>
    <cellStyle name="20% - 輔色1 3 2 3 2 2 2" xfId="1875"/>
    <cellStyle name="20% - 輔色1 3 2 3 2 2 2 2" xfId="1876"/>
    <cellStyle name="20% - 輔色1 3 2 3 2 2 2 2 2" xfId="1877"/>
    <cellStyle name="20% - 輔色1 3 2 3 2 2 2 2 3" xfId="1878"/>
    <cellStyle name="20% - 輔色1 3 2 3 2 2 2 3" xfId="1879"/>
    <cellStyle name="20% - 輔色1 3 2 3 2 2 2 4" xfId="1880"/>
    <cellStyle name="20% - 輔色1 3 2 3 2 2 3" xfId="1881"/>
    <cellStyle name="20% - 輔色1 3 2 3 2 2 3 2" xfId="1882"/>
    <cellStyle name="20% - 輔色1 3 2 3 2 2 3 2 2" xfId="1883"/>
    <cellStyle name="20% - 輔色1 3 2 3 2 2 3 2 3" xfId="1884"/>
    <cellStyle name="20% - 輔色1 3 2 3 2 2 3 3" xfId="1885"/>
    <cellStyle name="20% - 輔色1 3 2 3 2 2 3 4" xfId="1886"/>
    <cellStyle name="20% - 輔色1 3 2 3 2 2 4" xfId="1887"/>
    <cellStyle name="20% - 輔色1 3 2 3 2 2 4 2" xfId="1888"/>
    <cellStyle name="20% - 輔色1 3 2 3 2 2 4 3" xfId="1889"/>
    <cellStyle name="20% - 輔色1 3 2 3 2 2 5" xfId="1890"/>
    <cellStyle name="20% - 輔色1 3 2 3 2 2 6" xfId="1891"/>
    <cellStyle name="20% - 輔色1 3 2 3 2 3" xfId="1892"/>
    <cellStyle name="20% - 輔色1 3 2 3 2 3 2" xfId="1893"/>
    <cellStyle name="20% - 輔色1 3 2 3 2 3 2 2" xfId="1894"/>
    <cellStyle name="20% - 輔色1 3 2 3 2 3 2 3" xfId="1895"/>
    <cellStyle name="20% - 輔色1 3 2 3 2 3 3" xfId="1896"/>
    <cellStyle name="20% - 輔色1 3 2 3 2 3 4" xfId="1897"/>
    <cellStyle name="20% - 輔色1 3 2 3 2 4" xfId="1898"/>
    <cellStyle name="20% - 輔色1 3 2 3 2 4 2" xfId="1899"/>
    <cellStyle name="20% - 輔色1 3 2 3 2 4 2 2" xfId="1900"/>
    <cellStyle name="20% - 輔色1 3 2 3 2 4 2 3" xfId="1901"/>
    <cellStyle name="20% - 輔色1 3 2 3 2 4 3" xfId="1902"/>
    <cellStyle name="20% - 輔色1 3 2 3 2 4 4" xfId="1903"/>
    <cellStyle name="20% - 輔色1 3 2 3 2 5" xfId="1904"/>
    <cellStyle name="20% - 輔色1 3 2 3 2 5 2" xfId="1905"/>
    <cellStyle name="20% - 輔色1 3 2 3 2 5 3" xfId="1906"/>
    <cellStyle name="20% - 輔色1 3 2 3 2 6" xfId="1907"/>
    <cellStyle name="20% - 輔色1 3 2 3 2 7" xfId="1908"/>
    <cellStyle name="20% - 輔色1 3 2 3 3" xfId="1909"/>
    <cellStyle name="20% - 輔色1 3 2 3 3 2" xfId="1910"/>
    <cellStyle name="20% - 輔色1 3 2 3 3 2 2" xfId="1911"/>
    <cellStyle name="20% - 輔色1 3 2 3 3 2 2 2" xfId="1912"/>
    <cellStyle name="20% - 輔色1 3 2 3 3 2 2 3" xfId="1913"/>
    <cellStyle name="20% - 輔色1 3 2 3 3 2 3" xfId="1914"/>
    <cellStyle name="20% - 輔色1 3 2 3 3 2 4" xfId="1915"/>
    <cellStyle name="20% - 輔色1 3 2 3 3 3" xfId="1916"/>
    <cellStyle name="20% - 輔色1 3 2 3 3 3 2" xfId="1917"/>
    <cellStyle name="20% - 輔色1 3 2 3 3 3 2 2" xfId="1918"/>
    <cellStyle name="20% - 輔色1 3 2 3 3 3 2 3" xfId="1919"/>
    <cellStyle name="20% - 輔色1 3 2 3 3 3 3" xfId="1920"/>
    <cellStyle name="20% - 輔色1 3 2 3 3 3 4" xfId="1921"/>
    <cellStyle name="20% - 輔色1 3 2 3 3 4" xfId="1922"/>
    <cellStyle name="20% - 輔色1 3 2 3 3 4 2" xfId="1923"/>
    <cellStyle name="20% - 輔色1 3 2 3 3 4 3" xfId="1924"/>
    <cellStyle name="20% - 輔色1 3 2 3 3 5" xfId="1925"/>
    <cellStyle name="20% - 輔色1 3 2 3 3 6" xfId="1926"/>
    <cellStyle name="20% - 輔色1 3 2 3 4" xfId="1927"/>
    <cellStyle name="20% - 輔色1 3 2 3 4 2" xfId="1928"/>
    <cellStyle name="20% - 輔色1 3 2 3 4 2 2" xfId="1929"/>
    <cellStyle name="20% - 輔色1 3 2 3 4 2 3" xfId="1930"/>
    <cellStyle name="20% - 輔色1 3 2 3 4 3" xfId="1931"/>
    <cellStyle name="20% - 輔色1 3 2 3 4 4" xfId="1932"/>
    <cellStyle name="20% - 輔色1 3 2 3 5" xfId="1933"/>
    <cellStyle name="20% - 輔色1 3 2 3 5 2" xfId="1934"/>
    <cellStyle name="20% - 輔色1 3 2 3 5 2 2" xfId="1935"/>
    <cellStyle name="20% - 輔色1 3 2 3 5 2 3" xfId="1936"/>
    <cellStyle name="20% - 輔色1 3 2 3 5 3" xfId="1937"/>
    <cellStyle name="20% - 輔色1 3 2 3 5 4" xfId="1938"/>
    <cellStyle name="20% - 輔色1 3 2 3 6" xfId="1939"/>
    <cellStyle name="20% - 輔色1 3 2 3 6 2" xfId="1940"/>
    <cellStyle name="20% - 輔色1 3 2 3 6 3" xfId="1941"/>
    <cellStyle name="20% - 輔色1 3 2 3 7" xfId="1942"/>
    <cellStyle name="20% - 輔色1 3 2 3 8" xfId="1943"/>
    <cellStyle name="20% - 輔色1 3 2 4" xfId="1944"/>
    <cellStyle name="20% - 輔色1 3 2 4 2" xfId="1945"/>
    <cellStyle name="20% - 輔色1 3 2 4 2 2" xfId="1946"/>
    <cellStyle name="20% - 輔色1 3 2 4 2 2 2" xfId="1947"/>
    <cellStyle name="20% - 輔色1 3 2 4 2 2 2 2" xfId="1948"/>
    <cellStyle name="20% - 輔色1 3 2 4 2 2 2 3" xfId="1949"/>
    <cellStyle name="20% - 輔色1 3 2 4 2 2 3" xfId="1950"/>
    <cellStyle name="20% - 輔色1 3 2 4 2 2 4" xfId="1951"/>
    <cellStyle name="20% - 輔色1 3 2 4 2 3" xfId="1952"/>
    <cellStyle name="20% - 輔色1 3 2 4 2 3 2" xfId="1953"/>
    <cellStyle name="20% - 輔色1 3 2 4 2 3 2 2" xfId="1954"/>
    <cellStyle name="20% - 輔色1 3 2 4 2 3 2 3" xfId="1955"/>
    <cellStyle name="20% - 輔色1 3 2 4 2 3 3" xfId="1956"/>
    <cellStyle name="20% - 輔色1 3 2 4 2 3 4" xfId="1957"/>
    <cellStyle name="20% - 輔色1 3 2 4 2 4" xfId="1958"/>
    <cellStyle name="20% - 輔色1 3 2 4 2 4 2" xfId="1959"/>
    <cellStyle name="20% - 輔色1 3 2 4 2 4 3" xfId="1960"/>
    <cellStyle name="20% - 輔色1 3 2 4 2 5" xfId="1961"/>
    <cellStyle name="20% - 輔色1 3 2 4 2 6" xfId="1962"/>
    <cellStyle name="20% - 輔色1 3 2 4 3" xfId="1963"/>
    <cellStyle name="20% - 輔色1 3 2 4 3 2" xfId="1964"/>
    <cellStyle name="20% - 輔色1 3 2 4 3 2 2" xfId="1965"/>
    <cellStyle name="20% - 輔色1 3 2 4 3 2 3" xfId="1966"/>
    <cellStyle name="20% - 輔色1 3 2 4 3 3" xfId="1967"/>
    <cellStyle name="20% - 輔色1 3 2 4 3 4" xfId="1968"/>
    <cellStyle name="20% - 輔色1 3 2 4 4" xfId="1969"/>
    <cellStyle name="20% - 輔色1 3 2 4 4 2" xfId="1970"/>
    <cellStyle name="20% - 輔色1 3 2 4 4 2 2" xfId="1971"/>
    <cellStyle name="20% - 輔色1 3 2 4 4 2 3" xfId="1972"/>
    <cellStyle name="20% - 輔色1 3 2 4 4 3" xfId="1973"/>
    <cellStyle name="20% - 輔色1 3 2 4 4 4" xfId="1974"/>
    <cellStyle name="20% - 輔色1 3 2 4 5" xfId="1975"/>
    <cellStyle name="20% - 輔色1 3 2 4 5 2" xfId="1976"/>
    <cellStyle name="20% - 輔色1 3 2 4 5 3" xfId="1977"/>
    <cellStyle name="20% - 輔色1 3 2 4 6" xfId="1978"/>
    <cellStyle name="20% - 輔色1 3 2 4 7" xfId="1979"/>
    <cellStyle name="20% - 輔色1 3 2 5" xfId="1980"/>
    <cellStyle name="20% - 輔色1 3 2 5 2" xfId="1981"/>
    <cellStyle name="20% - 輔色1 3 2 5 2 2" xfId="1982"/>
    <cellStyle name="20% - 輔色1 3 2 5 2 2 2" xfId="1983"/>
    <cellStyle name="20% - 輔色1 3 2 5 2 2 3" xfId="1984"/>
    <cellStyle name="20% - 輔色1 3 2 5 2 3" xfId="1985"/>
    <cellStyle name="20% - 輔色1 3 2 5 2 4" xfId="1986"/>
    <cellStyle name="20% - 輔色1 3 2 5 3" xfId="1987"/>
    <cellStyle name="20% - 輔色1 3 2 5 3 2" xfId="1988"/>
    <cellStyle name="20% - 輔色1 3 2 5 3 2 2" xfId="1989"/>
    <cellStyle name="20% - 輔色1 3 2 5 3 2 3" xfId="1990"/>
    <cellStyle name="20% - 輔色1 3 2 5 3 3" xfId="1991"/>
    <cellStyle name="20% - 輔色1 3 2 5 3 4" xfId="1992"/>
    <cellStyle name="20% - 輔色1 3 2 5 4" xfId="1993"/>
    <cellStyle name="20% - 輔色1 3 2 5 4 2" xfId="1994"/>
    <cellStyle name="20% - 輔色1 3 2 5 4 3" xfId="1995"/>
    <cellStyle name="20% - 輔色1 3 2 5 5" xfId="1996"/>
    <cellStyle name="20% - 輔色1 3 2 5 6" xfId="1997"/>
    <cellStyle name="20% - 輔色1 3 2 6" xfId="1998"/>
    <cellStyle name="20% - 輔色1 3 2 6 2" xfId="1999"/>
    <cellStyle name="20% - 輔色1 3 2 6 2 2" xfId="2000"/>
    <cellStyle name="20% - 輔色1 3 2 6 2 3" xfId="2001"/>
    <cellStyle name="20% - 輔色1 3 2 6 3" xfId="2002"/>
    <cellStyle name="20% - 輔色1 3 2 6 4" xfId="2003"/>
    <cellStyle name="20% - 輔色1 3 2 7" xfId="2004"/>
    <cellStyle name="20% - 輔色1 3 2 7 2" xfId="2005"/>
    <cellStyle name="20% - 輔色1 3 2 7 2 2" xfId="2006"/>
    <cellStyle name="20% - 輔色1 3 2 7 2 3" xfId="2007"/>
    <cellStyle name="20% - 輔色1 3 2 7 3" xfId="2008"/>
    <cellStyle name="20% - 輔色1 3 2 7 4" xfId="2009"/>
    <cellStyle name="20% - 輔色1 3 2 8" xfId="2010"/>
    <cellStyle name="20% - 輔色1 3 2 8 2" xfId="2011"/>
    <cellStyle name="20% - 輔色1 3 2 8 3" xfId="2012"/>
    <cellStyle name="20% - 輔色1 3 2 9" xfId="2013"/>
    <cellStyle name="20% - 輔色1 3 3" xfId="2014"/>
    <cellStyle name="20% - 輔色1 3 3 2" xfId="2015"/>
    <cellStyle name="20% - 輔色1 3 3 2 2" xfId="2016"/>
    <cellStyle name="20% - 輔色1 3 3 2 2 2" xfId="2017"/>
    <cellStyle name="20% - 輔色1 3 3 2 2 2 2" xfId="2018"/>
    <cellStyle name="20% - 輔色1 3 3 2 2 2 2 2" xfId="2019"/>
    <cellStyle name="20% - 輔色1 3 3 2 2 2 2 2 2" xfId="2020"/>
    <cellStyle name="20% - 輔色1 3 3 2 2 2 2 2 3" xfId="2021"/>
    <cellStyle name="20% - 輔色1 3 3 2 2 2 2 3" xfId="2022"/>
    <cellStyle name="20% - 輔色1 3 3 2 2 2 2 4" xfId="2023"/>
    <cellStyle name="20% - 輔色1 3 3 2 2 2 3" xfId="2024"/>
    <cellStyle name="20% - 輔色1 3 3 2 2 2 3 2" xfId="2025"/>
    <cellStyle name="20% - 輔色1 3 3 2 2 2 3 2 2" xfId="2026"/>
    <cellStyle name="20% - 輔色1 3 3 2 2 2 3 2 3" xfId="2027"/>
    <cellStyle name="20% - 輔色1 3 3 2 2 2 3 3" xfId="2028"/>
    <cellStyle name="20% - 輔色1 3 3 2 2 2 3 4" xfId="2029"/>
    <cellStyle name="20% - 輔色1 3 3 2 2 2 4" xfId="2030"/>
    <cellStyle name="20% - 輔色1 3 3 2 2 2 4 2" xfId="2031"/>
    <cellStyle name="20% - 輔色1 3 3 2 2 2 4 3" xfId="2032"/>
    <cellStyle name="20% - 輔色1 3 3 2 2 2 5" xfId="2033"/>
    <cellStyle name="20% - 輔色1 3 3 2 2 2 6" xfId="2034"/>
    <cellStyle name="20% - 輔色1 3 3 2 2 3" xfId="2035"/>
    <cellStyle name="20% - 輔色1 3 3 2 2 3 2" xfId="2036"/>
    <cellStyle name="20% - 輔色1 3 3 2 2 3 2 2" xfId="2037"/>
    <cellStyle name="20% - 輔色1 3 3 2 2 3 2 3" xfId="2038"/>
    <cellStyle name="20% - 輔色1 3 3 2 2 3 3" xfId="2039"/>
    <cellStyle name="20% - 輔色1 3 3 2 2 3 4" xfId="2040"/>
    <cellStyle name="20% - 輔色1 3 3 2 2 4" xfId="2041"/>
    <cellStyle name="20% - 輔色1 3 3 2 2 4 2" xfId="2042"/>
    <cellStyle name="20% - 輔色1 3 3 2 2 4 2 2" xfId="2043"/>
    <cellStyle name="20% - 輔色1 3 3 2 2 4 2 3" xfId="2044"/>
    <cellStyle name="20% - 輔色1 3 3 2 2 4 3" xfId="2045"/>
    <cellStyle name="20% - 輔色1 3 3 2 2 4 4" xfId="2046"/>
    <cellStyle name="20% - 輔色1 3 3 2 2 5" xfId="2047"/>
    <cellStyle name="20% - 輔色1 3 3 2 2 5 2" xfId="2048"/>
    <cellStyle name="20% - 輔色1 3 3 2 2 5 3" xfId="2049"/>
    <cellStyle name="20% - 輔色1 3 3 2 2 6" xfId="2050"/>
    <cellStyle name="20% - 輔色1 3 3 2 2 7" xfId="2051"/>
    <cellStyle name="20% - 輔色1 3 3 2 3" xfId="2052"/>
    <cellStyle name="20% - 輔色1 3 3 2 3 2" xfId="2053"/>
    <cellStyle name="20% - 輔色1 3 3 2 3 2 2" xfId="2054"/>
    <cellStyle name="20% - 輔色1 3 3 2 3 2 2 2" xfId="2055"/>
    <cellStyle name="20% - 輔色1 3 3 2 3 2 2 3" xfId="2056"/>
    <cellStyle name="20% - 輔色1 3 3 2 3 2 3" xfId="2057"/>
    <cellStyle name="20% - 輔色1 3 3 2 3 2 4" xfId="2058"/>
    <cellStyle name="20% - 輔色1 3 3 2 3 3" xfId="2059"/>
    <cellStyle name="20% - 輔色1 3 3 2 3 3 2" xfId="2060"/>
    <cellStyle name="20% - 輔色1 3 3 2 3 3 2 2" xfId="2061"/>
    <cellStyle name="20% - 輔色1 3 3 2 3 3 2 3" xfId="2062"/>
    <cellStyle name="20% - 輔色1 3 3 2 3 3 3" xfId="2063"/>
    <cellStyle name="20% - 輔色1 3 3 2 3 3 4" xfId="2064"/>
    <cellStyle name="20% - 輔色1 3 3 2 3 4" xfId="2065"/>
    <cellStyle name="20% - 輔色1 3 3 2 3 4 2" xfId="2066"/>
    <cellStyle name="20% - 輔色1 3 3 2 3 4 3" xfId="2067"/>
    <cellStyle name="20% - 輔色1 3 3 2 3 5" xfId="2068"/>
    <cellStyle name="20% - 輔色1 3 3 2 3 6" xfId="2069"/>
    <cellStyle name="20% - 輔色1 3 3 2 4" xfId="2070"/>
    <cellStyle name="20% - 輔色1 3 3 2 4 2" xfId="2071"/>
    <cellStyle name="20% - 輔色1 3 3 2 4 2 2" xfId="2072"/>
    <cellStyle name="20% - 輔色1 3 3 2 4 2 3" xfId="2073"/>
    <cellStyle name="20% - 輔色1 3 3 2 4 3" xfId="2074"/>
    <cellStyle name="20% - 輔色1 3 3 2 4 4" xfId="2075"/>
    <cellStyle name="20% - 輔色1 3 3 2 5" xfId="2076"/>
    <cellStyle name="20% - 輔色1 3 3 2 5 2" xfId="2077"/>
    <cellStyle name="20% - 輔色1 3 3 2 5 2 2" xfId="2078"/>
    <cellStyle name="20% - 輔色1 3 3 2 5 2 3" xfId="2079"/>
    <cellStyle name="20% - 輔色1 3 3 2 5 3" xfId="2080"/>
    <cellStyle name="20% - 輔色1 3 3 2 5 4" xfId="2081"/>
    <cellStyle name="20% - 輔色1 3 3 2 6" xfId="2082"/>
    <cellStyle name="20% - 輔色1 3 3 2 6 2" xfId="2083"/>
    <cellStyle name="20% - 輔色1 3 3 2 6 3" xfId="2084"/>
    <cellStyle name="20% - 輔色1 3 3 2 7" xfId="2085"/>
    <cellStyle name="20% - 輔色1 3 3 2 8" xfId="2086"/>
    <cellStyle name="20% - 輔色1 3 3 3" xfId="2087"/>
    <cellStyle name="20% - 輔色1 3 3 3 2" xfId="2088"/>
    <cellStyle name="20% - 輔色1 3 3 3 2 2" xfId="2089"/>
    <cellStyle name="20% - 輔色1 3 3 3 2 2 2" xfId="2090"/>
    <cellStyle name="20% - 輔色1 3 3 3 2 2 2 2" xfId="2091"/>
    <cellStyle name="20% - 輔色1 3 3 3 2 2 2 3" xfId="2092"/>
    <cellStyle name="20% - 輔色1 3 3 3 2 2 3" xfId="2093"/>
    <cellStyle name="20% - 輔色1 3 3 3 2 2 4" xfId="2094"/>
    <cellStyle name="20% - 輔色1 3 3 3 2 3" xfId="2095"/>
    <cellStyle name="20% - 輔色1 3 3 3 2 3 2" xfId="2096"/>
    <cellStyle name="20% - 輔色1 3 3 3 2 3 2 2" xfId="2097"/>
    <cellStyle name="20% - 輔色1 3 3 3 2 3 2 3" xfId="2098"/>
    <cellStyle name="20% - 輔色1 3 3 3 2 3 3" xfId="2099"/>
    <cellStyle name="20% - 輔色1 3 3 3 2 3 4" xfId="2100"/>
    <cellStyle name="20% - 輔色1 3 3 3 2 4" xfId="2101"/>
    <cellStyle name="20% - 輔色1 3 3 3 2 4 2" xfId="2102"/>
    <cellStyle name="20% - 輔色1 3 3 3 2 4 3" xfId="2103"/>
    <cellStyle name="20% - 輔色1 3 3 3 2 5" xfId="2104"/>
    <cellStyle name="20% - 輔色1 3 3 3 2 6" xfId="2105"/>
    <cellStyle name="20% - 輔色1 3 3 3 3" xfId="2106"/>
    <cellStyle name="20% - 輔色1 3 3 3 3 2" xfId="2107"/>
    <cellStyle name="20% - 輔色1 3 3 3 3 2 2" xfId="2108"/>
    <cellStyle name="20% - 輔色1 3 3 3 3 2 3" xfId="2109"/>
    <cellStyle name="20% - 輔色1 3 3 3 3 3" xfId="2110"/>
    <cellStyle name="20% - 輔色1 3 3 3 3 4" xfId="2111"/>
    <cellStyle name="20% - 輔色1 3 3 3 4" xfId="2112"/>
    <cellStyle name="20% - 輔色1 3 3 3 4 2" xfId="2113"/>
    <cellStyle name="20% - 輔色1 3 3 3 4 2 2" xfId="2114"/>
    <cellStyle name="20% - 輔色1 3 3 3 4 2 3" xfId="2115"/>
    <cellStyle name="20% - 輔色1 3 3 3 4 3" xfId="2116"/>
    <cellStyle name="20% - 輔色1 3 3 3 4 4" xfId="2117"/>
    <cellStyle name="20% - 輔色1 3 3 3 5" xfId="2118"/>
    <cellStyle name="20% - 輔色1 3 3 3 5 2" xfId="2119"/>
    <cellStyle name="20% - 輔色1 3 3 3 5 3" xfId="2120"/>
    <cellStyle name="20% - 輔色1 3 3 3 6" xfId="2121"/>
    <cellStyle name="20% - 輔色1 3 3 3 7" xfId="2122"/>
    <cellStyle name="20% - 輔色1 3 3 4" xfId="2123"/>
    <cellStyle name="20% - 輔色1 3 3 4 2" xfId="2124"/>
    <cellStyle name="20% - 輔色1 3 3 4 2 2" xfId="2125"/>
    <cellStyle name="20% - 輔色1 3 3 4 2 2 2" xfId="2126"/>
    <cellStyle name="20% - 輔色1 3 3 4 2 2 3" xfId="2127"/>
    <cellStyle name="20% - 輔色1 3 3 4 2 3" xfId="2128"/>
    <cellStyle name="20% - 輔色1 3 3 4 2 4" xfId="2129"/>
    <cellStyle name="20% - 輔色1 3 3 4 3" xfId="2130"/>
    <cellStyle name="20% - 輔色1 3 3 4 3 2" xfId="2131"/>
    <cellStyle name="20% - 輔色1 3 3 4 3 2 2" xfId="2132"/>
    <cellStyle name="20% - 輔色1 3 3 4 3 2 3" xfId="2133"/>
    <cellStyle name="20% - 輔色1 3 3 4 3 3" xfId="2134"/>
    <cellStyle name="20% - 輔色1 3 3 4 3 4" xfId="2135"/>
    <cellStyle name="20% - 輔色1 3 3 4 4" xfId="2136"/>
    <cellStyle name="20% - 輔色1 3 3 4 4 2" xfId="2137"/>
    <cellStyle name="20% - 輔色1 3 3 4 4 3" xfId="2138"/>
    <cellStyle name="20% - 輔色1 3 3 4 5" xfId="2139"/>
    <cellStyle name="20% - 輔色1 3 3 4 6" xfId="2140"/>
    <cellStyle name="20% - 輔色1 3 3 5" xfId="2141"/>
    <cellStyle name="20% - 輔色1 3 3 5 2" xfId="2142"/>
    <cellStyle name="20% - 輔色1 3 3 5 2 2" xfId="2143"/>
    <cellStyle name="20% - 輔色1 3 3 5 2 3" xfId="2144"/>
    <cellStyle name="20% - 輔色1 3 3 5 3" xfId="2145"/>
    <cellStyle name="20% - 輔色1 3 3 5 4" xfId="2146"/>
    <cellStyle name="20% - 輔色1 3 3 6" xfId="2147"/>
    <cellStyle name="20% - 輔色1 3 3 6 2" xfId="2148"/>
    <cellStyle name="20% - 輔色1 3 3 6 2 2" xfId="2149"/>
    <cellStyle name="20% - 輔色1 3 3 6 2 3" xfId="2150"/>
    <cellStyle name="20% - 輔色1 3 3 6 3" xfId="2151"/>
    <cellStyle name="20% - 輔色1 3 3 6 4" xfId="2152"/>
    <cellStyle name="20% - 輔色1 3 3 7" xfId="2153"/>
    <cellStyle name="20% - 輔色1 3 3 7 2" xfId="2154"/>
    <cellStyle name="20% - 輔色1 3 3 7 3" xfId="2155"/>
    <cellStyle name="20% - 輔色1 3 3 8" xfId="2156"/>
    <cellStyle name="20% - 輔色1 3 3 9" xfId="2157"/>
    <cellStyle name="20% - 輔色1 3 4" xfId="2158"/>
    <cellStyle name="20% - 輔色1 3 4 2" xfId="2159"/>
    <cellStyle name="20% - 輔色1 3 4 2 2" xfId="2160"/>
    <cellStyle name="20% - 輔色1 3 4 2 2 2" xfId="2161"/>
    <cellStyle name="20% - 輔色1 3 4 2 2 2 2" xfId="2162"/>
    <cellStyle name="20% - 輔色1 3 4 2 2 2 2 2" xfId="2163"/>
    <cellStyle name="20% - 輔色1 3 4 2 2 2 2 3" xfId="2164"/>
    <cellStyle name="20% - 輔色1 3 4 2 2 2 3" xfId="2165"/>
    <cellStyle name="20% - 輔色1 3 4 2 2 2 4" xfId="2166"/>
    <cellStyle name="20% - 輔色1 3 4 2 2 3" xfId="2167"/>
    <cellStyle name="20% - 輔色1 3 4 2 2 3 2" xfId="2168"/>
    <cellStyle name="20% - 輔色1 3 4 2 2 3 2 2" xfId="2169"/>
    <cellStyle name="20% - 輔色1 3 4 2 2 3 2 3" xfId="2170"/>
    <cellStyle name="20% - 輔色1 3 4 2 2 3 3" xfId="2171"/>
    <cellStyle name="20% - 輔色1 3 4 2 2 3 4" xfId="2172"/>
    <cellStyle name="20% - 輔色1 3 4 2 2 4" xfId="2173"/>
    <cellStyle name="20% - 輔色1 3 4 2 2 4 2" xfId="2174"/>
    <cellStyle name="20% - 輔色1 3 4 2 2 4 3" xfId="2175"/>
    <cellStyle name="20% - 輔色1 3 4 2 2 5" xfId="2176"/>
    <cellStyle name="20% - 輔色1 3 4 2 2 6" xfId="2177"/>
    <cellStyle name="20% - 輔色1 3 4 2 3" xfId="2178"/>
    <cellStyle name="20% - 輔色1 3 4 2 3 2" xfId="2179"/>
    <cellStyle name="20% - 輔色1 3 4 2 3 2 2" xfId="2180"/>
    <cellStyle name="20% - 輔色1 3 4 2 3 2 3" xfId="2181"/>
    <cellStyle name="20% - 輔色1 3 4 2 3 3" xfId="2182"/>
    <cellStyle name="20% - 輔色1 3 4 2 3 4" xfId="2183"/>
    <cellStyle name="20% - 輔色1 3 4 2 4" xfId="2184"/>
    <cellStyle name="20% - 輔色1 3 4 2 4 2" xfId="2185"/>
    <cellStyle name="20% - 輔色1 3 4 2 4 2 2" xfId="2186"/>
    <cellStyle name="20% - 輔色1 3 4 2 4 2 3" xfId="2187"/>
    <cellStyle name="20% - 輔色1 3 4 2 4 3" xfId="2188"/>
    <cellStyle name="20% - 輔色1 3 4 2 4 4" xfId="2189"/>
    <cellStyle name="20% - 輔色1 3 4 2 5" xfId="2190"/>
    <cellStyle name="20% - 輔色1 3 4 2 5 2" xfId="2191"/>
    <cellStyle name="20% - 輔色1 3 4 2 5 3" xfId="2192"/>
    <cellStyle name="20% - 輔色1 3 4 2 6" xfId="2193"/>
    <cellStyle name="20% - 輔色1 3 4 2 7" xfId="2194"/>
    <cellStyle name="20% - 輔色1 3 4 3" xfId="2195"/>
    <cellStyle name="20% - 輔色1 3 4 3 2" xfId="2196"/>
    <cellStyle name="20% - 輔色1 3 4 3 2 2" xfId="2197"/>
    <cellStyle name="20% - 輔色1 3 4 3 2 2 2" xfId="2198"/>
    <cellStyle name="20% - 輔色1 3 4 3 2 2 3" xfId="2199"/>
    <cellStyle name="20% - 輔色1 3 4 3 2 3" xfId="2200"/>
    <cellStyle name="20% - 輔色1 3 4 3 2 4" xfId="2201"/>
    <cellStyle name="20% - 輔色1 3 4 3 3" xfId="2202"/>
    <cellStyle name="20% - 輔色1 3 4 3 3 2" xfId="2203"/>
    <cellStyle name="20% - 輔色1 3 4 3 3 2 2" xfId="2204"/>
    <cellStyle name="20% - 輔色1 3 4 3 3 2 3" xfId="2205"/>
    <cellStyle name="20% - 輔色1 3 4 3 3 3" xfId="2206"/>
    <cellStyle name="20% - 輔色1 3 4 3 3 4" xfId="2207"/>
    <cellStyle name="20% - 輔色1 3 4 3 4" xfId="2208"/>
    <cellStyle name="20% - 輔色1 3 4 3 4 2" xfId="2209"/>
    <cellStyle name="20% - 輔色1 3 4 3 4 3" xfId="2210"/>
    <cellStyle name="20% - 輔色1 3 4 3 5" xfId="2211"/>
    <cellStyle name="20% - 輔色1 3 4 3 6" xfId="2212"/>
    <cellStyle name="20% - 輔色1 3 4 4" xfId="2213"/>
    <cellStyle name="20% - 輔色1 3 4 4 2" xfId="2214"/>
    <cellStyle name="20% - 輔色1 3 4 4 2 2" xfId="2215"/>
    <cellStyle name="20% - 輔色1 3 4 4 2 3" xfId="2216"/>
    <cellStyle name="20% - 輔色1 3 4 4 3" xfId="2217"/>
    <cellStyle name="20% - 輔色1 3 4 4 4" xfId="2218"/>
    <cellStyle name="20% - 輔色1 3 4 5" xfId="2219"/>
    <cellStyle name="20% - 輔色1 3 4 5 2" xfId="2220"/>
    <cellStyle name="20% - 輔色1 3 4 5 2 2" xfId="2221"/>
    <cellStyle name="20% - 輔色1 3 4 5 2 3" xfId="2222"/>
    <cellStyle name="20% - 輔色1 3 4 5 3" xfId="2223"/>
    <cellStyle name="20% - 輔色1 3 4 5 4" xfId="2224"/>
    <cellStyle name="20% - 輔色1 3 4 6" xfId="2225"/>
    <cellStyle name="20% - 輔色1 3 4 6 2" xfId="2226"/>
    <cellStyle name="20% - 輔色1 3 4 6 3" xfId="2227"/>
    <cellStyle name="20% - 輔色1 3 4 7" xfId="2228"/>
    <cellStyle name="20% - 輔色1 3 4 8" xfId="2229"/>
    <cellStyle name="20% - 輔色1 3 5" xfId="2230"/>
    <cellStyle name="20% - 輔色1 3 5 2" xfId="2231"/>
    <cellStyle name="20% - 輔色1 3 5 2 2" xfId="2232"/>
    <cellStyle name="20% - 輔色1 3 5 2 2 2" xfId="2233"/>
    <cellStyle name="20% - 輔色1 3 5 2 2 2 2" xfId="2234"/>
    <cellStyle name="20% - 輔色1 3 5 2 2 2 2 2" xfId="2235"/>
    <cellStyle name="20% - 輔色1 3 5 2 2 2 2 3" xfId="2236"/>
    <cellStyle name="20% - 輔色1 3 5 2 2 2 3" xfId="2237"/>
    <cellStyle name="20% - 輔色1 3 5 2 2 2 4" xfId="2238"/>
    <cellStyle name="20% - 輔色1 3 5 2 2 3" xfId="2239"/>
    <cellStyle name="20% - 輔色1 3 5 2 2 3 2" xfId="2240"/>
    <cellStyle name="20% - 輔色1 3 5 2 2 3 2 2" xfId="2241"/>
    <cellStyle name="20% - 輔色1 3 5 2 2 3 2 3" xfId="2242"/>
    <cellStyle name="20% - 輔色1 3 5 2 2 3 3" xfId="2243"/>
    <cellStyle name="20% - 輔色1 3 5 2 2 3 4" xfId="2244"/>
    <cellStyle name="20% - 輔色1 3 5 2 2 4" xfId="2245"/>
    <cellStyle name="20% - 輔色1 3 5 2 2 4 2" xfId="2246"/>
    <cellStyle name="20% - 輔色1 3 5 2 2 4 3" xfId="2247"/>
    <cellStyle name="20% - 輔色1 3 5 2 2 5" xfId="2248"/>
    <cellStyle name="20% - 輔色1 3 5 2 2 6" xfId="2249"/>
    <cellStyle name="20% - 輔色1 3 5 2 3" xfId="2250"/>
    <cellStyle name="20% - 輔色1 3 5 2 3 2" xfId="2251"/>
    <cellStyle name="20% - 輔色1 3 5 2 3 2 2" xfId="2252"/>
    <cellStyle name="20% - 輔色1 3 5 2 3 2 3" xfId="2253"/>
    <cellStyle name="20% - 輔色1 3 5 2 3 3" xfId="2254"/>
    <cellStyle name="20% - 輔色1 3 5 2 3 4" xfId="2255"/>
    <cellStyle name="20% - 輔色1 3 5 2 4" xfId="2256"/>
    <cellStyle name="20% - 輔色1 3 5 2 4 2" xfId="2257"/>
    <cellStyle name="20% - 輔色1 3 5 2 4 2 2" xfId="2258"/>
    <cellStyle name="20% - 輔色1 3 5 2 4 2 3" xfId="2259"/>
    <cellStyle name="20% - 輔色1 3 5 2 4 3" xfId="2260"/>
    <cellStyle name="20% - 輔色1 3 5 2 4 4" xfId="2261"/>
    <cellStyle name="20% - 輔色1 3 5 2 5" xfId="2262"/>
    <cellStyle name="20% - 輔色1 3 5 2 5 2" xfId="2263"/>
    <cellStyle name="20% - 輔色1 3 5 2 5 3" xfId="2264"/>
    <cellStyle name="20% - 輔色1 3 5 2 6" xfId="2265"/>
    <cellStyle name="20% - 輔色1 3 5 2 7" xfId="2266"/>
    <cellStyle name="20% - 輔色1 3 5 3" xfId="2267"/>
    <cellStyle name="20% - 輔色1 3 5 3 2" xfId="2268"/>
    <cellStyle name="20% - 輔色1 3 5 3 2 2" xfId="2269"/>
    <cellStyle name="20% - 輔色1 3 5 3 2 2 2" xfId="2270"/>
    <cellStyle name="20% - 輔色1 3 5 3 2 2 3" xfId="2271"/>
    <cellStyle name="20% - 輔色1 3 5 3 2 3" xfId="2272"/>
    <cellStyle name="20% - 輔色1 3 5 3 2 4" xfId="2273"/>
    <cellStyle name="20% - 輔色1 3 5 3 3" xfId="2274"/>
    <cellStyle name="20% - 輔色1 3 5 3 3 2" xfId="2275"/>
    <cellStyle name="20% - 輔色1 3 5 3 3 2 2" xfId="2276"/>
    <cellStyle name="20% - 輔色1 3 5 3 3 2 3" xfId="2277"/>
    <cellStyle name="20% - 輔色1 3 5 3 3 3" xfId="2278"/>
    <cellStyle name="20% - 輔色1 3 5 3 3 4" xfId="2279"/>
    <cellStyle name="20% - 輔色1 3 5 3 4" xfId="2280"/>
    <cellStyle name="20% - 輔色1 3 5 3 4 2" xfId="2281"/>
    <cellStyle name="20% - 輔色1 3 5 3 4 3" xfId="2282"/>
    <cellStyle name="20% - 輔色1 3 5 3 5" xfId="2283"/>
    <cellStyle name="20% - 輔色1 3 5 3 6" xfId="2284"/>
    <cellStyle name="20% - 輔色1 3 5 4" xfId="2285"/>
    <cellStyle name="20% - 輔色1 3 5 4 2" xfId="2286"/>
    <cellStyle name="20% - 輔色1 3 5 4 2 2" xfId="2287"/>
    <cellStyle name="20% - 輔色1 3 5 4 2 3" xfId="2288"/>
    <cellStyle name="20% - 輔色1 3 5 4 3" xfId="2289"/>
    <cellStyle name="20% - 輔色1 3 5 4 4" xfId="2290"/>
    <cellStyle name="20% - 輔色1 3 5 5" xfId="2291"/>
    <cellStyle name="20% - 輔色1 3 5 5 2" xfId="2292"/>
    <cellStyle name="20% - 輔色1 3 5 5 2 2" xfId="2293"/>
    <cellStyle name="20% - 輔色1 3 5 5 2 3" xfId="2294"/>
    <cellStyle name="20% - 輔色1 3 5 5 3" xfId="2295"/>
    <cellStyle name="20% - 輔色1 3 5 5 4" xfId="2296"/>
    <cellStyle name="20% - 輔色1 3 5 6" xfId="2297"/>
    <cellStyle name="20% - 輔色1 3 5 6 2" xfId="2298"/>
    <cellStyle name="20% - 輔色1 3 5 6 3" xfId="2299"/>
    <cellStyle name="20% - 輔色1 3 5 7" xfId="2300"/>
    <cellStyle name="20% - 輔色1 3 5 8" xfId="2301"/>
    <cellStyle name="20% - 輔色1 3 6" xfId="2302"/>
    <cellStyle name="20% - 輔色1 3 6 2" xfId="2303"/>
    <cellStyle name="20% - 輔色1 3 6 2 2" xfId="2304"/>
    <cellStyle name="20% - 輔色1 3 6 2 2 2" xfId="2305"/>
    <cellStyle name="20% - 輔色1 3 6 2 2 2 2" xfId="2306"/>
    <cellStyle name="20% - 輔色1 3 6 2 2 2 3" xfId="2307"/>
    <cellStyle name="20% - 輔色1 3 6 2 2 3" xfId="2308"/>
    <cellStyle name="20% - 輔色1 3 6 2 2 4" xfId="2309"/>
    <cellStyle name="20% - 輔色1 3 6 2 3" xfId="2310"/>
    <cellStyle name="20% - 輔色1 3 6 2 3 2" xfId="2311"/>
    <cellStyle name="20% - 輔色1 3 6 2 3 2 2" xfId="2312"/>
    <cellStyle name="20% - 輔色1 3 6 2 3 2 3" xfId="2313"/>
    <cellStyle name="20% - 輔色1 3 6 2 3 3" xfId="2314"/>
    <cellStyle name="20% - 輔色1 3 6 2 3 4" xfId="2315"/>
    <cellStyle name="20% - 輔色1 3 6 2 4" xfId="2316"/>
    <cellStyle name="20% - 輔色1 3 6 2 4 2" xfId="2317"/>
    <cellStyle name="20% - 輔色1 3 6 2 4 3" xfId="2318"/>
    <cellStyle name="20% - 輔色1 3 6 2 5" xfId="2319"/>
    <cellStyle name="20% - 輔色1 3 6 2 6" xfId="2320"/>
    <cellStyle name="20% - 輔色1 3 6 3" xfId="2321"/>
    <cellStyle name="20% - 輔色1 3 6 3 2" xfId="2322"/>
    <cellStyle name="20% - 輔色1 3 6 3 2 2" xfId="2323"/>
    <cellStyle name="20% - 輔色1 3 6 3 2 3" xfId="2324"/>
    <cellStyle name="20% - 輔色1 3 6 3 3" xfId="2325"/>
    <cellStyle name="20% - 輔色1 3 6 3 4" xfId="2326"/>
    <cellStyle name="20% - 輔色1 3 6 4" xfId="2327"/>
    <cellStyle name="20% - 輔色1 3 6 4 2" xfId="2328"/>
    <cellStyle name="20% - 輔色1 3 6 4 2 2" xfId="2329"/>
    <cellStyle name="20% - 輔色1 3 6 4 2 3" xfId="2330"/>
    <cellStyle name="20% - 輔色1 3 6 4 3" xfId="2331"/>
    <cellStyle name="20% - 輔色1 3 6 4 4" xfId="2332"/>
    <cellStyle name="20% - 輔色1 3 6 5" xfId="2333"/>
    <cellStyle name="20% - 輔色1 3 6 5 2" xfId="2334"/>
    <cellStyle name="20% - 輔色1 3 6 5 3" xfId="2335"/>
    <cellStyle name="20% - 輔色1 3 6 6" xfId="2336"/>
    <cellStyle name="20% - 輔色1 3 6 7" xfId="2337"/>
    <cellStyle name="20% - 輔色1 3 7" xfId="2338"/>
    <cellStyle name="20% - 輔色1 3 7 2" xfId="2339"/>
    <cellStyle name="20% - 輔色1 3 7 2 2" xfId="2340"/>
    <cellStyle name="20% - 輔色1 3 7 2 2 2" xfId="2341"/>
    <cellStyle name="20% - 輔色1 3 7 2 2 3" xfId="2342"/>
    <cellStyle name="20% - 輔色1 3 7 2 3" xfId="2343"/>
    <cellStyle name="20% - 輔色1 3 7 2 4" xfId="2344"/>
    <cellStyle name="20% - 輔色1 3 7 3" xfId="2345"/>
    <cellStyle name="20% - 輔色1 3 7 3 2" xfId="2346"/>
    <cellStyle name="20% - 輔色1 3 7 3 2 2" xfId="2347"/>
    <cellStyle name="20% - 輔色1 3 7 3 2 3" xfId="2348"/>
    <cellStyle name="20% - 輔色1 3 7 3 3" xfId="2349"/>
    <cellStyle name="20% - 輔色1 3 7 3 4" xfId="2350"/>
    <cellStyle name="20% - 輔色1 3 7 4" xfId="2351"/>
    <cellStyle name="20% - 輔色1 3 7 4 2" xfId="2352"/>
    <cellStyle name="20% - 輔色1 3 7 4 3" xfId="2353"/>
    <cellStyle name="20% - 輔色1 3 7 5" xfId="2354"/>
    <cellStyle name="20% - 輔色1 3 7 6" xfId="2355"/>
    <cellStyle name="20% - 輔色1 3 8" xfId="2356"/>
    <cellStyle name="20% - 輔色1 3 8 2" xfId="2357"/>
    <cellStyle name="20% - 輔色1 3 8 2 2" xfId="2358"/>
    <cellStyle name="20% - 輔色1 3 8 2 3" xfId="2359"/>
    <cellStyle name="20% - 輔色1 3 8 3" xfId="2360"/>
    <cellStyle name="20% - 輔色1 3 8 4" xfId="2361"/>
    <cellStyle name="20% - 輔色1 3 9" xfId="2362"/>
    <cellStyle name="20% - 輔色1 3 9 2" xfId="2363"/>
    <cellStyle name="20% - 輔色1 3 9 2 2" xfId="2364"/>
    <cellStyle name="20% - 輔色1 3 9 2 3" xfId="2365"/>
    <cellStyle name="20% - 輔色1 3 9 3" xfId="2366"/>
    <cellStyle name="20% - 輔色1 3 9 4" xfId="2367"/>
    <cellStyle name="20% - 輔色1 4" xfId="2368"/>
    <cellStyle name="20% - 輔色1 4 10" xfId="2369"/>
    <cellStyle name="20% - 輔色1 4 2" xfId="2370"/>
    <cellStyle name="20% - 輔色1 4 2 2" xfId="2371"/>
    <cellStyle name="20% - 輔色1 4 2 2 2" xfId="2372"/>
    <cellStyle name="20% - 輔色1 4 2 2 2 2" xfId="2373"/>
    <cellStyle name="20% - 輔色1 4 2 2 2 2 2" xfId="2374"/>
    <cellStyle name="20% - 輔色1 4 2 2 2 2 2 2" xfId="2375"/>
    <cellStyle name="20% - 輔色1 4 2 2 2 2 2 2 2" xfId="2376"/>
    <cellStyle name="20% - 輔色1 4 2 2 2 2 2 2 3" xfId="2377"/>
    <cellStyle name="20% - 輔色1 4 2 2 2 2 2 3" xfId="2378"/>
    <cellStyle name="20% - 輔色1 4 2 2 2 2 2 4" xfId="2379"/>
    <cellStyle name="20% - 輔色1 4 2 2 2 2 3" xfId="2380"/>
    <cellStyle name="20% - 輔色1 4 2 2 2 2 3 2" xfId="2381"/>
    <cellStyle name="20% - 輔色1 4 2 2 2 2 3 2 2" xfId="2382"/>
    <cellStyle name="20% - 輔色1 4 2 2 2 2 3 2 3" xfId="2383"/>
    <cellStyle name="20% - 輔色1 4 2 2 2 2 3 3" xfId="2384"/>
    <cellStyle name="20% - 輔色1 4 2 2 2 2 3 4" xfId="2385"/>
    <cellStyle name="20% - 輔色1 4 2 2 2 2 4" xfId="2386"/>
    <cellStyle name="20% - 輔色1 4 2 2 2 2 4 2" xfId="2387"/>
    <cellStyle name="20% - 輔色1 4 2 2 2 2 4 3" xfId="2388"/>
    <cellStyle name="20% - 輔色1 4 2 2 2 2 5" xfId="2389"/>
    <cellStyle name="20% - 輔色1 4 2 2 2 2 6" xfId="2390"/>
    <cellStyle name="20% - 輔色1 4 2 2 2 3" xfId="2391"/>
    <cellStyle name="20% - 輔色1 4 2 2 2 3 2" xfId="2392"/>
    <cellStyle name="20% - 輔色1 4 2 2 2 3 2 2" xfId="2393"/>
    <cellStyle name="20% - 輔色1 4 2 2 2 3 2 3" xfId="2394"/>
    <cellStyle name="20% - 輔色1 4 2 2 2 3 3" xfId="2395"/>
    <cellStyle name="20% - 輔色1 4 2 2 2 3 4" xfId="2396"/>
    <cellStyle name="20% - 輔色1 4 2 2 2 4" xfId="2397"/>
    <cellStyle name="20% - 輔色1 4 2 2 2 4 2" xfId="2398"/>
    <cellStyle name="20% - 輔色1 4 2 2 2 4 2 2" xfId="2399"/>
    <cellStyle name="20% - 輔色1 4 2 2 2 4 2 3" xfId="2400"/>
    <cellStyle name="20% - 輔色1 4 2 2 2 4 3" xfId="2401"/>
    <cellStyle name="20% - 輔色1 4 2 2 2 4 4" xfId="2402"/>
    <cellStyle name="20% - 輔色1 4 2 2 2 5" xfId="2403"/>
    <cellStyle name="20% - 輔色1 4 2 2 2 5 2" xfId="2404"/>
    <cellStyle name="20% - 輔色1 4 2 2 2 5 3" xfId="2405"/>
    <cellStyle name="20% - 輔色1 4 2 2 2 6" xfId="2406"/>
    <cellStyle name="20% - 輔色1 4 2 2 2 7" xfId="2407"/>
    <cellStyle name="20% - 輔色1 4 2 2 3" xfId="2408"/>
    <cellStyle name="20% - 輔色1 4 2 2 3 2" xfId="2409"/>
    <cellStyle name="20% - 輔色1 4 2 2 3 2 2" xfId="2410"/>
    <cellStyle name="20% - 輔色1 4 2 2 3 2 2 2" xfId="2411"/>
    <cellStyle name="20% - 輔色1 4 2 2 3 2 2 3" xfId="2412"/>
    <cellStyle name="20% - 輔色1 4 2 2 3 2 3" xfId="2413"/>
    <cellStyle name="20% - 輔色1 4 2 2 3 2 4" xfId="2414"/>
    <cellStyle name="20% - 輔色1 4 2 2 3 3" xfId="2415"/>
    <cellStyle name="20% - 輔色1 4 2 2 3 3 2" xfId="2416"/>
    <cellStyle name="20% - 輔色1 4 2 2 3 3 2 2" xfId="2417"/>
    <cellStyle name="20% - 輔色1 4 2 2 3 3 2 3" xfId="2418"/>
    <cellStyle name="20% - 輔色1 4 2 2 3 3 3" xfId="2419"/>
    <cellStyle name="20% - 輔色1 4 2 2 3 3 4" xfId="2420"/>
    <cellStyle name="20% - 輔色1 4 2 2 3 4" xfId="2421"/>
    <cellStyle name="20% - 輔色1 4 2 2 3 4 2" xfId="2422"/>
    <cellStyle name="20% - 輔色1 4 2 2 3 4 3" xfId="2423"/>
    <cellStyle name="20% - 輔色1 4 2 2 3 5" xfId="2424"/>
    <cellStyle name="20% - 輔色1 4 2 2 3 6" xfId="2425"/>
    <cellStyle name="20% - 輔色1 4 2 2 4" xfId="2426"/>
    <cellStyle name="20% - 輔色1 4 2 2 4 2" xfId="2427"/>
    <cellStyle name="20% - 輔色1 4 2 2 4 2 2" xfId="2428"/>
    <cellStyle name="20% - 輔色1 4 2 2 4 2 3" xfId="2429"/>
    <cellStyle name="20% - 輔色1 4 2 2 4 3" xfId="2430"/>
    <cellStyle name="20% - 輔色1 4 2 2 4 4" xfId="2431"/>
    <cellStyle name="20% - 輔色1 4 2 2 5" xfId="2432"/>
    <cellStyle name="20% - 輔色1 4 2 2 5 2" xfId="2433"/>
    <cellStyle name="20% - 輔色1 4 2 2 5 2 2" xfId="2434"/>
    <cellStyle name="20% - 輔色1 4 2 2 5 2 3" xfId="2435"/>
    <cellStyle name="20% - 輔色1 4 2 2 5 3" xfId="2436"/>
    <cellStyle name="20% - 輔色1 4 2 2 5 4" xfId="2437"/>
    <cellStyle name="20% - 輔色1 4 2 2 6" xfId="2438"/>
    <cellStyle name="20% - 輔色1 4 2 2 6 2" xfId="2439"/>
    <cellStyle name="20% - 輔色1 4 2 2 6 3" xfId="2440"/>
    <cellStyle name="20% - 輔色1 4 2 2 7" xfId="2441"/>
    <cellStyle name="20% - 輔色1 4 2 2 8" xfId="2442"/>
    <cellStyle name="20% - 輔色1 4 2 3" xfId="2443"/>
    <cellStyle name="20% - 輔色1 4 2 3 2" xfId="2444"/>
    <cellStyle name="20% - 輔色1 4 2 3 2 2" xfId="2445"/>
    <cellStyle name="20% - 輔色1 4 2 3 2 2 2" xfId="2446"/>
    <cellStyle name="20% - 輔色1 4 2 3 2 2 2 2" xfId="2447"/>
    <cellStyle name="20% - 輔色1 4 2 3 2 2 2 3" xfId="2448"/>
    <cellStyle name="20% - 輔色1 4 2 3 2 2 3" xfId="2449"/>
    <cellStyle name="20% - 輔色1 4 2 3 2 2 4" xfId="2450"/>
    <cellStyle name="20% - 輔色1 4 2 3 2 3" xfId="2451"/>
    <cellStyle name="20% - 輔色1 4 2 3 2 3 2" xfId="2452"/>
    <cellStyle name="20% - 輔色1 4 2 3 2 3 2 2" xfId="2453"/>
    <cellStyle name="20% - 輔色1 4 2 3 2 3 2 3" xfId="2454"/>
    <cellStyle name="20% - 輔色1 4 2 3 2 3 3" xfId="2455"/>
    <cellStyle name="20% - 輔色1 4 2 3 2 3 4" xfId="2456"/>
    <cellStyle name="20% - 輔色1 4 2 3 2 4" xfId="2457"/>
    <cellStyle name="20% - 輔色1 4 2 3 2 4 2" xfId="2458"/>
    <cellStyle name="20% - 輔色1 4 2 3 2 4 3" xfId="2459"/>
    <cellStyle name="20% - 輔色1 4 2 3 2 5" xfId="2460"/>
    <cellStyle name="20% - 輔色1 4 2 3 2 6" xfId="2461"/>
    <cellStyle name="20% - 輔色1 4 2 3 3" xfId="2462"/>
    <cellStyle name="20% - 輔色1 4 2 3 3 2" xfId="2463"/>
    <cellStyle name="20% - 輔色1 4 2 3 3 2 2" xfId="2464"/>
    <cellStyle name="20% - 輔色1 4 2 3 3 2 3" xfId="2465"/>
    <cellStyle name="20% - 輔色1 4 2 3 3 3" xfId="2466"/>
    <cellStyle name="20% - 輔色1 4 2 3 3 4" xfId="2467"/>
    <cellStyle name="20% - 輔色1 4 2 3 4" xfId="2468"/>
    <cellStyle name="20% - 輔色1 4 2 3 4 2" xfId="2469"/>
    <cellStyle name="20% - 輔色1 4 2 3 4 2 2" xfId="2470"/>
    <cellStyle name="20% - 輔色1 4 2 3 4 2 3" xfId="2471"/>
    <cellStyle name="20% - 輔色1 4 2 3 4 3" xfId="2472"/>
    <cellStyle name="20% - 輔色1 4 2 3 4 4" xfId="2473"/>
    <cellStyle name="20% - 輔色1 4 2 3 5" xfId="2474"/>
    <cellStyle name="20% - 輔色1 4 2 3 5 2" xfId="2475"/>
    <cellStyle name="20% - 輔色1 4 2 3 5 3" xfId="2476"/>
    <cellStyle name="20% - 輔色1 4 2 3 6" xfId="2477"/>
    <cellStyle name="20% - 輔色1 4 2 3 7" xfId="2478"/>
    <cellStyle name="20% - 輔色1 4 2 4" xfId="2479"/>
    <cellStyle name="20% - 輔色1 4 2 4 2" xfId="2480"/>
    <cellStyle name="20% - 輔色1 4 2 4 2 2" xfId="2481"/>
    <cellStyle name="20% - 輔色1 4 2 4 2 2 2" xfId="2482"/>
    <cellStyle name="20% - 輔色1 4 2 4 2 2 3" xfId="2483"/>
    <cellStyle name="20% - 輔色1 4 2 4 2 3" xfId="2484"/>
    <cellStyle name="20% - 輔色1 4 2 4 2 4" xfId="2485"/>
    <cellStyle name="20% - 輔色1 4 2 4 3" xfId="2486"/>
    <cellStyle name="20% - 輔色1 4 2 4 3 2" xfId="2487"/>
    <cellStyle name="20% - 輔色1 4 2 4 3 2 2" xfId="2488"/>
    <cellStyle name="20% - 輔色1 4 2 4 3 2 3" xfId="2489"/>
    <cellStyle name="20% - 輔色1 4 2 4 3 3" xfId="2490"/>
    <cellStyle name="20% - 輔色1 4 2 4 3 4" xfId="2491"/>
    <cellStyle name="20% - 輔色1 4 2 4 4" xfId="2492"/>
    <cellStyle name="20% - 輔色1 4 2 4 4 2" xfId="2493"/>
    <cellStyle name="20% - 輔色1 4 2 4 4 3" xfId="2494"/>
    <cellStyle name="20% - 輔色1 4 2 4 5" xfId="2495"/>
    <cellStyle name="20% - 輔色1 4 2 4 6" xfId="2496"/>
    <cellStyle name="20% - 輔色1 4 2 5" xfId="2497"/>
    <cellStyle name="20% - 輔色1 4 2 5 2" xfId="2498"/>
    <cellStyle name="20% - 輔色1 4 2 5 2 2" xfId="2499"/>
    <cellStyle name="20% - 輔色1 4 2 5 2 3" xfId="2500"/>
    <cellStyle name="20% - 輔色1 4 2 5 3" xfId="2501"/>
    <cellStyle name="20% - 輔色1 4 2 5 4" xfId="2502"/>
    <cellStyle name="20% - 輔色1 4 2 6" xfId="2503"/>
    <cellStyle name="20% - 輔色1 4 2 6 2" xfId="2504"/>
    <cellStyle name="20% - 輔色1 4 2 6 2 2" xfId="2505"/>
    <cellStyle name="20% - 輔色1 4 2 6 2 3" xfId="2506"/>
    <cellStyle name="20% - 輔色1 4 2 6 3" xfId="2507"/>
    <cellStyle name="20% - 輔色1 4 2 6 4" xfId="2508"/>
    <cellStyle name="20% - 輔色1 4 2 7" xfId="2509"/>
    <cellStyle name="20% - 輔色1 4 2 7 2" xfId="2510"/>
    <cellStyle name="20% - 輔色1 4 2 7 3" xfId="2511"/>
    <cellStyle name="20% - 輔色1 4 2 8" xfId="2512"/>
    <cellStyle name="20% - 輔色1 4 2 9" xfId="2513"/>
    <cellStyle name="20% - 輔色1 4 3" xfId="2514"/>
    <cellStyle name="20% - 輔色1 4 3 2" xfId="2515"/>
    <cellStyle name="20% - 輔色1 4 3 2 2" xfId="2516"/>
    <cellStyle name="20% - 輔色1 4 3 2 2 2" xfId="2517"/>
    <cellStyle name="20% - 輔色1 4 3 2 2 2 2" xfId="2518"/>
    <cellStyle name="20% - 輔色1 4 3 2 2 2 2 2" xfId="2519"/>
    <cellStyle name="20% - 輔色1 4 3 2 2 2 2 3" xfId="2520"/>
    <cellStyle name="20% - 輔色1 4 3 2 2 2 3" xfId="2521"/>
    <cellStyle name="20% - 輔色1 4 3 2 2 2 4" xfId="2522"/>
    <cellStyle name="20% - 輔色1 4 3 2 2 3" xfId="2523"/>
    <cellStyle name="20% - 輔色1 4 3 2 2 3 2" xfId="2524"/>
    <cellStyle name="20% - 輔色1 4 3 2 2 3 2 2" xfId="2525"/>
    <cellStyle name="20% - 輔色1 4 3 2 2 3 2 3" xfId="2526"/>
    <cellStyle name="20% - 輔色1 4 3 2 2 3 3" xfId="2527"/>
    <cellStyle name="20% - 輔色1 4 3 2 2 3 4" xfId="2528"/>
    <cellStyle name="20% - 輔色1 4 3 2 2 4" xfId="2529"/>
    <cellStyle name="20% - 輔色1 4 3 2 2 4 2" xfId="2530"/>
    <cellStyle name="20% - 輔色1 4 3 2 2 4 3" xfId="2531"/>
    <cellStyle name="20% - 輔色1 4 3 2 2 5" xfId="2532"/>
    <cellStyle name="20% - 輔色1 4 3 2 2 6" xfId="2533"/>
    <cellStyle name="20% - 輔色1 4 3 2 3" xfId="2534"/>
    <cellStyle name="20% - 輔色1 4 3 2 3 2" xfId="2535"/>
    <cellStyle name="20% - 輔色1 4 3 2 3 2 2" xfId="2536"/>
    <cellStyle name="20% - 輔色1 4 3 2 3 2 3" xfId="2537"/>
    <cellStyle name="20% - 輔色1 4 3 2 3 3" xfId="2538"/>
    <cellStyle name="20% - 輔色1 4 3 2 3 4" xfId="2539"/>
    <cellStyle name="20% - 輔色1 4 3 2 4" xfId="2540"/>
    <cellStyle name="20% - 輔色1 4 3 2 4 2" xfId="2541"/>
    <cellStyle name="20% - 輔色1 4 3 2 4 2 2" xfId="2542"/>
    <cellStyle name="20% - 輔色1 4 3 2 4 2 3" xfId="2543"/>
    <cellStyle name="20% - 輔色1 4 3 2 4 3" xfId="2544"/>
    <cellStyle name="20% - 輔色1 4 3 2 4 4" xfId="2545"/>
    <cellStyle name="20% - 輔色1 4 3 2 5" xfId="2546"/>
    <cellStyle name="20% - 輔色1 4 3 2 5 2" xfId="2547"/>
    <cellStyle name="20% - 輔色1 4 3 2 5 3" xfId="2548"/>
    <cellStyle name="20% - 輔色1 4 3 2 6" xfId="2549"/>
    <cellStyle name="20% - 輔色1 4 3 2 7" xfId="2550"/>
    <cellStyle name="20% - 輔色1 4 3 3" xfId="2551"/>
    <cellStyle name="20% - 輔色1 4 3 3 2" xfId="2552"/>
    <cellStyle name="20% - 輔色1 4 3 3 2 2" xfId="2553"/>
    <cellStyle name="20% - 輔色1 4 3 3 2 2 2" xfId="2554"/>
    <cellStyle name="20% - 輔色1 4 3 3 2 2 3" xfId="2555"/>
    <cellStyle name="20% - 輔色1 4 3 3 2 3" xfId="2556"/>
    <cellStyle name="20% - 輔色1 4 3 3 2 4" xfId="2557"/>
    <cellStyle name="20% - 輔色1 4 3 3 3" xfId="2558"/>
    <cellStyle name="20% - 輔色1 4 3 3 3 2" xfId="2559"/>
    <cellStyle name="20% - 輔色1 4 3 3 3 2 2" xfId="2560"/>
    <cellStyle name="20% - 輔色1 4 3 3 3 2 3" xfId="2561"/>
    <cellStyle name="20% - 輔色1 4 3 3 3 3" xfId="2562"/>
    <cellStyle name="20% - 輔色1 4 3 3 3 4" xfId="2563"/>
    <cellStyle name="20% - 輔色1 4 3 3 4" xfId="2564"/>
    <cellStyle name="20% - 輔色1 4 3 3 4 2" xfId="2565"/>
    <cellStyle name="20% - 輔色1 4 3 3 4 3" xfId="2566"/>
    <cellStyle name="20% - 輔色1 4 3 3 5" xfId="2567"/>
    <cellStyle name="20% - 輔色1 4 3 3 6" xfId="2568"/>
    <cellStyle name="20% - 輔色1 4 3 4" xfId="2569"/>
    <cellStyle name="20% - 輔色1 4 3 4 2" xfId="2570"/>
    <cellStyle name="20% - 輔色1 4 3 4 2 2" xfId="2571"/>
    <cellStyle name="20% - 輔色1 4 3 4 2 3" xfId="2572"/>
    <cellStyle name="20% - 輔色1 4 3 4 3" xfId="2573"/>
    <cellStyle name="20% - 輔色1 4 3 4 4" xfId="2574"/>
    <cellStyle name="20% - 輔色1 4 3 5" xfId="2575"/>
    <cellStyle name="20% - 輔色1 4 3 5 2" xfId="2576"/>
    <cellStyle name="20% - 輔色1 4 3 5 2 2" xfId="2577"/>
    <cellStyle name="20% - 輔色1 4 3 5 2 3" xfId="2578"/>
    <cellStyle name="20% - 輔色1 4 3 5 3" xfId="2579"/>
    <cellStyle name="20% - 輔色1 4 3 5 4" xfId="2580"/>
    <cellStyle name="20% - 輔色1 4 3 6" xfId="2581"/>
    <cellStyle name="20% - 輔色1 4 3 6 2" xfId="2582"/>
    <cellStyle name="20% - 輔色1 4 3 6 3" xfId="2583"/>
    <cellStyle name="20% - 輔色1 4 3 7" xfId="2584"/>
    <cellStyle name="20% - 輔色1 4 3 8" xfId="2585"/>
    <cellStyle name="20% - 輔色1 4 4" xfId="2586"/>
    <cellStyle name="20% - 輔色1 4 4 2" xfId="2587"/>
    <cellStyle name="20% - 輔色1 4 4 2 2" xfId="2588"/>
    <cellStyle name="20% - 輔色1 4 4 2 2 2" xfId="2589"/>
    <cellStyle name="20% - 輔色1 4 4 2 2 2 2" xfId="2590"/>
    <cellStyle name="20% - 輔色1 4 4 2 2 2 3" xfId="2591"/>
    <cellStyle name="20% - 輔色1 4 4 2 2 3" xfId="2592"/>
    <cellStyle name="20% - 輔色1 4 4 2 2 4" xfId="2593"/>
    <cellStyle name="20% - 輔色1 4 4 2 3" xfId="2594"/>
    <cellStyle name="20% - 輔色1 4 4 2 3 2" xfId="2595"/>
    <cellStyle name="20% - 輔色1 4 4 2 3 2 2" xfId="2596"/>
    <cellStyle name="20% - 輔色1 4 4 2 3 2 3" xfId="2597"/>
    <cellStyle name="20% - 輔色1 4 4 2 3 3" xfId="2598"/>
    <cellStyle name="20% - 輔色1 4 4 2 3 4" xfId="2599"/>
    <cellStyle name="20% - 輔色1 4 4 2 4" xfId="2600"/>
    <cellStyle name="20% - 輔色1 4 4 2 4 2" xfId="2601"/>
    <cellStyle name="20% - 輔色1 4 4 2 4 3" xfId="2602"/>
    <cellStyle name="20% - 輔色1 4 4 2 5" xfId="2603"/>
    <cellStyle name="20% - 輔色1 4 4 2 6" xfId="2604"/>
    <cellStyle name="20% - 輔色1 4 4 3" xfId="2605"/>
    <cellStyle name="20% - 輔色1 4 4 3 2" xfId="2606"/>
    <cellStyle name="20% - 輔色1 4 4 3 2 2" xfId="2607"/>
    <cellStyle name="20% - 輔色1 4 4 3 2 3" xfId="2608"/>
    <cellStyle name="20% - 輔色1 4 4 3 3" xfId="2609"/>
    <cellStyle name="20% - 輔色1 4 4 3 4" xfId="2610"/>
    <cellStyle name="20% - 輔色1 4 4 4" xfId="2611"/>
    <cellStyle name="20% - 輔色1 4 4 4 2" xfId="2612"/>
    <cellStyle name="20% - 輔色1 4 4 4 2 2" xfId="2613"/>
    <cellStyle name="20% - 輔色1 4 4 4 2 3" xfId="2614"/>
    <cellStyle name="20% - 輔色1 4 4 4 3" xfId="2615"/>
    <cellStyle name="20% - 輔色1 4 4 4 4" xfId="2616"/>
    <cellStyle name="20% - 輔色1 4 4 5" xfId="2617"/>
    <cellStyle name="20% - 輔色1 4 4 5 2" xfId="2618"/>
    <cellStyle name="20% - 輔色1 4 4 5 3" xfId="2619"/>
    <cellStyle name="20% - 輔色1 4 4 6" xfId="2620"/>
    <cellStyle name="20% - 輔色1 4 4 7" xfId="2621"/>
    <cellStyle name="20% - 輔色1 4 5" xfId="2622"/>
    <cellStyle name="20% - 輔色1 4 5 2" xfId="2623"/>
    <cellStyle name="20% - 輔色1 4 5 2 2" xfId="2624"/>
    <cellStyle name="20% - 輔色1 4 5 2 2 2" xfId="2625"/>
    <cellStyle name="20% - 輔色1 4 5 2 2 3" xfId="2626"/>
    <cellStyle name="20% - 輔色1 4 5 2 3" xfId="2627"/>
    <cellStyle name="20% - 輔色1 4 5 2 4" xfId="2628"/>
    <cellStyle name="20% - 輔色1 4 5 3" xfId="2629"/>
    <cellStyle name="20% - 輔色1 4 5 3 2" xfId="2630"/>
    <cellStyle name="20% - 輔色1 4 5 3 2 2" xfId="2631"/>
    <cellStyle name="20% - 輔色1 4 5 3 2 3" xfId="2632"/>
    <cellStyle name="20% - 輔色1 4 5 3 3" xfId="2633"/>
    <cellStyle name="20% - 輔色1 4 5 3 4" xfId="2634"/>
    <cellStyle name="20% - 輔色1 4 5 4" xfId="2635"/>
    <cellStyle name="20% - 輔色1 4 5 4 2" xfId="2636"/>
    <cellStyle name="20% - 輔色1 4 5 4 3" xfId="2637"/>
    <cellStyle name="20% - 輔色1 4 5 5" xfId="2638"/>
    <cellStyle name="20% - 輔色1 4 5 6" xfId="2639"/>
    <cellStyle name="20% - 輔色1 4 6" xfId="2640"/>
    <cellStyle name="20% - 輔色1 4 6 2" xfId="2641"/>
    <cellStyle name="20% - 輔色1 4 6 2 2" xfId="2642"/>
    <cellStyle name="20% - 輔色1 4 6 2 3" xfId="2643"/>
    <cellStyle name="20% - 輔色1 4 6 3" xfId="2644"/>
    <cellStyle name="20% - 輔色1 4 6 4" xfId="2645"/>
    <cellStyle name="20% - 輔色1 4 7" xfId="2646"/>
    <cellStyle name="20% - 輔色1 4 7 2" xfId="2647"/>
    <cellStyle name="20% - 輔色1 4 7 2 2" xfId="2648"/>
    <cellStyle name="20% - 輔色1 4 7 2 3" xfId="2649"/>
    <cellStyle name="20% - 輔色1 4 7 3" xfId="2650"/>
    <cellStyle name="20% - 輔色1 4 7 4" xfId="2651"/>
    <cellStyle name="20% - 輔色1 4 8" xfId="2652"/>
    <cellStyle name="20% - 輔色1 4 8 2" xfId="2653"/>
    <cellStyle name="20% - 輔色1 4 8 3" xfId="2654"/>
    <cellStyle name="20% - 輔色1 4 9" xfId="2655"/>
    <cellStyle name="20% - 輔色1 5" xfId="2656"/>
    <cellStyle name="20% - 輔色1 5 2" xfId="2657"/>
    <cellStyle name="20% - 輔色1 5 2 2" xfId="2658"/>
    <cellStyle name="20% - 輔色1 5 2 2 2" xfId="2659"/>
    <cellStyle name="20% - 輔色1 5 2 2 2 2" xfId="2660"/>
    <cellStyle name="20% - 輔色1 5 2 2 2 2 2" xfId="2661"/>
    <cellStyle name="20% - 輔色1 5 2 2 2 2 2 2" xfId="2662"/>
    <cellStyle name="20% - 輔色1 5 2 2 2 2 2 3" xfId="2663"/>
    <cellStyle name="20% - 輔色1 5 2 2 2 2 3" xfId="2664"/>
    <cellStyle name="20% - 輔色1 5 2 2 2 2 4" xfId="2665"/>
    <cellStyle name="20% - 輔色1 5 2 2 2 3" xfId="2666"/>
    <cellStyle name="20% - 輔色1 5 2 2 2 3 2" xfId="2667"/>
    <cellStyle name="20% - 輔色1 5 2 2 2 3 2 2" xfId="2668"/>
    <cellStyle name="20% - 輔色1 5 2 2 2 3 2 3" xfId="2669"/>
    <cellStyle name="20% - 輔色1 5 2 2 2 3 3" xfId="2670"/>
    <cellStyle name="20% - 輔色1 5 2 2 2 3 4" xfId="2671"/>
    <cellStyle name="20% - 輔色1 5 2 2 2 4" xfId="2672"/>
    <cellStyle name="20% - 輔色1 5 2 2 2 4 2" xfId="2673"/>
    <cellStyle name="20% - 輔色1 5 2 2 2 4 3" xfId="2674"/>
    <cellStyle name="20% - 輔色1 5 2 2 2 5" xfId="2675"/>
    <cellStyle name="20% - 輔色1 5 2 2 2 6" xfId="2676"/>
    <cellStyle name="20% - 輔色1 5 2 2 3" xfId="2677"/>
    <cellStyle name="20% - 輔色1 5 2 2 3 2" xfId="2678"/>
    <cellStyle name="20% - 輔色1 5 2 2 3 2 2" xfId="2679"/>
    <cellStyle name="20% - 輔色1 5 2 2 3 2 3" xfId="2680"/>
    <cellStyle name="20% - 輔色1 5 2 2 3 3" xfId="2681"/>
    <cellStyle name="20% - 輔色1 5 2 2 3 4" xfId="2682"/>
    <cellStyle name="20% - 輔色1 5 2 2 4" xfId="2683"/>
    <cellStyle name="20% - 輔色1 5 2 2 4 2" xfId="2684"/>
    <cellStyle name="20% - 輔色1 5 2 2 4 2 2" xfId="2685"/>
    <cellStyle name="20% - 輔色1 5 2 2 4 2 3" xfId="2686"/>
    <cellStyle name="20% - 輔色1 5 2 2 4 3" xfId="2687"/>
    <cellStyle name="20% - 輔色1 5 2 2 4 4" xfId="2688"/>
    <cellStyle name="20% - 輔色1 5 2 2 5" xfId="2689"/>
    <cellStyle name="20% - 輔色1 5 2 2 5 2" xfId="2690"/>
    <cellStyle name="20% - 輔色1 5 2 2 5 3" xfId="2691"/>
    <cellStyle name="20% - 輔色1 5 2 2 6" xfId="2692"/>
    <cellStyle name="20% - 輔色1 5 2 2 7" xfId="2693"/>
    <cellStyle name="20% - 輔色1 5 2 3" xfId="2694"/>
    <cellStyle name="20% - 輔色1 5 2 3 2" xfId="2695"/>
    <cellStyle name="20% - 輔色1 5 2 3 2 2" xfId="2696"/>
    <cellStyle name="20% - 輔色1 5 2 3 2 2 2" xfId="2697"/>
    <cellStyle name="20% - 輔色1 5 2 3 2 2 3" xfId="2698"/>
    <cellStyle name="20% - 輔色1 5 2 3 2 3" xfId="2699"/>
    <cellStyle name="20% - 輔色1 5 2 3 2 4" xfId="2700"/>
    <cellStyle name="20% - 輔色1 5 2 3 3" xfId="2701"/>
    <cellStyle name="20% - 輔色1 5 2 3 3 2" xfId="2702"/>
    <cellStyle name="20% - 輔色1 5 2 3 3 2 2" xfId="2703"/>
    <cellStyle name="20% - 輔色1 5 2 3 3 2 3" xfId="2704"/>
    <cellStyle name="20% - 輔色1 5 2 3 3 3" xfId="2705"/>
    <cellStyle name="20% - 輔色1 5 2 3 3 4" xfId="2706"/>
    <cellStyle name="20% - 輔色1 5 2 3 4" xfId="2707"/>
    <cellStyle name="20% - 輔色1 5 2 3 4 2" xfId="2708"/>
    <cellStyle name="20% - 輔色1 5 2 3 4 3" xfId="2709"/>
    <cellStyle name="20% - 輔色1 5 2 3 5" xfId="2710"/>
    <cellStyle name="20% - 輔色1 5 2 3 6" xfId="2711"/>
    <cellStyle name="20% - 輔色1 5 2 4" xfId="2712"/>
    <cellStyle name="20% - 輔色1 5 2 4 2" xfId="2713"/>
    <cellStyle name="20% - 輔色1 5 2 4 2 2" xfId="2714"/>
    <cellStyle name="20% - 輔色1 5 2 4 2 3" xfId="2715"/>
    <cellStyle name="20% - 輔色1 5 2 4 3" xfId="2716"/>
    <cellStyle name="20% - 輔色1 5 2 4 4" xfId="2717"/>
    <cellStyle name="20% - 輔色1 5 2 5" xfId="2718"/>
    <cellStyle name="20% - 輔色1 5 2 5 2" xfId="2719"/>
    <cellStyle name="20% - 輔色1 5 2 5 2 2" xfId="2720"/>
    <cellStyle name="20% - 輔色1 5 2 5 2 3" xfId="2721"/>
    <cellStyle name="20% - 輔色1 5 2 5 3" xfId="2722"/>
    <cellStyle name="20% - 輔色1 5 2 5 4" xfId="2723"/>
    <cellStyle name="20% - 輔色1 5 2 6" xfId="2724"/>
    <cellStyle name="20% - 輔色1 5 2 6 2" xfId="2725"/>
    <cellStyle name="20% - 輔色1 5 2 6 3" xfId="2726"/>
    <cellStyle name="20% - 輔色1 5 2 7" xfId="2727"/>
    <cellStyle name="20% - 輔色1 5 2 8" xfId="2728"/>
    <cellStyle name="20% - 輔色1 5 3" xfId="2729"/>
    <cellStyle name="20% - 輔色1 5 3 2" xfId="2730"/>
    <cellStyle name="20% - 輔色1 5 3 2 2" xfId="2731"/>
    <cellStyle name="20% - 輔色1 5 3 2 2 2" xfId="2732"/>
    <cellStyle name="20% - 輔色1 5 3 2 2 2 2" xfId="2733"/>
    <cellStyle name="20% - 輔色1 5 3 2 2 2 3" xfId="2734"/>
    <cellStyle name="20% - 輔色1 5 3 2 2 3" xfId="2735"/>
    <cellStyle name="20% - 輔色1 5 3 2 2 4" xfId="2736"/>
    <cellStyle name="20% - 輔色1 5 3 2 3" xfId="2737"/>
    <cellStyle name="20% - 輔色1 5 3 2 3 2" xfId="2738"/>
    <cellStyle name="20% - 輔色1 5 3 2 3 2 2" xfId="2739"/>
    <cellStyle name="20% - 輔色1 5 3 2 3 2 3" xfId="2740"/>
    <cellStyle name="20% - 輔色1 5 3 2 3 3" xfId="2741"/>
    <cellStyle name="20% - 輔色1 5 3 2 3 4" xfId="2742"/>
    <cellStyle name="20% - 輔色1 5 3 2 4" xfId="2743"/>
    <cellStyle name="20% - 輔色1 5 3 2 4 2" xfId="2744"/>
    <cellStyle name="20% - 輔色1 5 3 2 4 3" xfId="2745"/>
    <cellStyle name="20% - 輔色1 5 3 2 5" xfId="2746"/>
    <cellStyle name="20% - 輔色1 5 3 2 6" xfId="2747"/>
    <cellStyle name="20% - 輔色1 5 3 3" xfId="2748"/>
    <cellStyle name="20% - 輔色1 5 3 3 2" xfId="2749"/>
    <cellStyle name="20% - 輔色1 5 3 3 2 2" xfId="2750"/>
    <cellStyle name="20% - 輔色1 5 3 3 2 3" xfId="2751"/>
    <cellStyle name="20% - 輔色1 5 3 3 3" xfId="2752"/>
    <cellStyle name="20% - 輔色1 5 3 3 4" xfId="2753"/>
    <cellStyle name="20% - 輔色1 5 3 4" xfId="2754"/>
    <cellStyle name="20% - 輔色1 5 3 4 2" xfId="2755"/>
    <cellStyle name="20% - 輔色1 5 3 4 2 2" xfId="2756"/>
    <cellStyle name="20% - 輔色1 5 3 4 2 3" xfId="2757"/>
    <cellStyle name="20% - 輔色1 5 3 4 3" xfId="2758"/>
    <cellStyle name="20% - 輔色1 5 3 4 4" xfId="2759"/>
    <cellStyle name="20% - 輔色1 5 3 5" xfId="2760"/>
    <cellStyle name="20% - 輔色1 5 3 5 2" xfId="2761"/>
    <cellStyle name="20% - 輔色1 5 3 5 3" xfId="2762"/>
    <cellStyle name="20% - 輔色1 5 3 6" xfId="2763"/>
    <cellStyle name="20% - 輔色1 5 3 7" xfId="2764"/>
    <cellStyle name="20% - 輔色1 5 4" xfId="2765"/>
    <cellStyle name="20% - 輔色1 5 4 2" xfId="2766"/>
    <cellStyle name="20% - 輔色1 5 4 2 2" xfId="2767"/>
    <cellStyle name="20% - 輔色1 5 4 2 2 2" xfId="2768"/>
    <cellStyle name="20% - 輔色1 5 4 2 2 3" xfId="2769"/>
    <cellStyle name="20% - 輔色1 5 4 2 3" xfId="2770"/>
    <cellStyle name="20% - 輔色1 5 4 2 4" xfId="2771"/>
    <cellStyle name="20% - 輔色1 5 4 3" xfId="2772"/>
    <cellStyle name="20% - 輔色1 5 4 3 2" xfId="2773"/>
    <cellStyle name="20% - 輔色1 5 4 3 2 2" xfId="2774"/>
    <cellStyle name="20% - 輔色1 5 4 3 2 3" xfId="2775"/>
    <cellStyle name="20% - 輔色1 5 4 3 3" xfId="2776"/>
    <cellStyle name="20% - 輔色1 5 4 3 4" xfId="2777"/>
    <cellStyle name="20% - 輔色1 5 4 4" xfId="2778"/>
    <cellStyle name="20% - 輔色1 5 4 4 2" xfId="2779"/>
    <cellStyle name="20% - 輔色1 5 4 4 3" xfId="2780"/>
    <cellStyle name="20% - 輔色1 5 4 5" xfId="2781"/>
    <cellStyle name="20% - 輔色1 5 4 6" xfId="2782"/>
    <cellStyle name="20% - 輔色1 5 5" xfId="2783"/>
    <cellStyle name="20% - 輔色1 5 5 2" xfId="2784"/>
    <cellStyle name="20% - 輔色1 5 5 2 2" xfId="2785"/>
    <cellStyle name="20% - 輔色1 5 5 2 3" xfId="2786"/>
    <cellStyle name="20% - 輔色1 5 5 3" xfId="2787"/>
    <cellStyle name="20% - 輔色1 5 5 4" xfId="2788"/>
    <cellStyle name="20% - 輔色1 5 6" xfId="2789"/>
    <cellStyle name="20% - 輔色1 5 6 2" xfId="2790"/>
    <cellStyle name="20% - 輔色1 5 6 2 2" xfId="2791"/>
    <cellStyle name="20% - 輔色1 5 6 2 3" xfId="2792"/>
    <cellStyle name="20% - 輔色1 5 6 3" xfId="2793"/>
    <cellStyle name="20% - 輔色1 5 6 4" xfId="2794"/>
    <cellStyle name="20% - 輔色1 5 7" xfId="2795"/>
    <cellStyle name="20% - 輔色1 5 7 2" xfId="2796"/>
    <cellStyle name="20% - 輔色1 5 7 3" xfId="2797"/>
    <cellStyle name="20% - 輔色1 5 8" xfId="2798"/>
    <cellStyle name="20% - 輔色1 5 9" xfId="2799"/>
    <cellStyle name="20% - 輔色1 6" xfId="2800"/>
    <cellStyle name="20% - 輔色1 6 2" xfId="2801"/>
    <cellStyle name="20% - 輔色1 6 2 2" xfId="2802"/>
    <cellStyle name="20% - 輔色1 6 2 2 2" xfId="2803"/>
    <cellStyle name="20% - 輔色1 6 2 2 2 2" xfId="2804"/>
    <cellStyle name="20% - 輔色1 6 2 2 2 2 2" xfId="2805"/>
    <cellStyle name="20% - 輔色1 6 2 2 2 2 3" xfId="2806"/>
    <cellStyle name="20% - 輔色1 6 2 2 2 3" xfId="2807"/>
    <cellStyle name="20% - 輔色1 6 2 2 2 4" xfId="2808"/>
    <cellStyle name="20% - 輔色1 6 2 2 3" xfId="2809"/>
    <cellStyle name="20% - 輔色1 6 2 2 3 2" xfId="2810"/>
    <cellStyle name="20% - 輔色1 6 2 2 3 2 2" xfId="2811"/>
    <cellStyle name="20% - 輔色1 6 2 2 3 2 3" xfId="2812"/>
    <cellStyle name="20% - 輔色1 6 2 2 3 3" xfId="2813"/>
    <cellStyle name="20% - 輔色1 6 2 2 3 4" xfId="2814"/>
    <cellStyle name="20% - 輔色1 6 2 2 4" xfId="2815"/>
    <cellStyle name="20% - 輔色1 6 2 2 4 2" xfId="2816"/>
    <cellStyle name="20% - 輔色1 6 2 2 4 3" xfId="2817"/>
    <cellStyle name="20% - 輔色1 6 2 2 5" xfId="2818"/>
    <cellStyle name="20% - 輔色1 6 2 2 6" xfId="2819"/>
    <cellStyle name="20% - 輔色1 6 2 3" xfId="2820"/>
    <cellStyle name="20% - 輔色1 6 2 3 2" xfId="2821"/>
    <cellStyle name="20% - 輔色1 6 2 3 2 2" xfId="2822"/>
    <cellStyle name="20% - 輔色1 6 2 3 2 3" xfId="2823"/>
    <cellStyle name="20% - 輔色1 6 2 3 3" xfId="2824"/>
    <cellStyle name="20% - 輔色1 6 2 3 4" xfId="2825"/>
    <cellStyle name="20% - 輔色1 6 2 4" xfId="2826"/>
    <cellStyle name="20% - 輔色1 6 2 4 2" xfId="2827"/>
    <cellStyle name="20% - 輔色1 6 2 4 2 2" xfId="2828"/>
    <cellStyle name="20% - 輔色1 6 2 4 2 3" xfId="2829"/>
    <cellStyle name="20% - 輔色1 6 2 4 3" xfId="2830"/>
    <cellStyle name="20% - 輔色1 6 2 4 4" xfId="2831"/>
    <cellStyle name="20% - 輔色1 6 2 5" xfId="2832"/>
    <cellStyle name="20% - 輔色1 6 2 5 2" xfId="2833"/>
    <cellStyle name="20% - 輔色1 6 2 5 3" xfId="2834"/>
    <cellStyle name="20% - 輔色1 6 2 6" xfId="2835"/>
    <cellStyle name="20% - 輔色1 6 2 7" xfId="2836"/>
    <cellStyle name="20% - 輔色1 6 3" xfId="2837"/>
    <cellStyle name="20% - 輔色1 6 3 2" xfId="2838"/>
    <cellStyle name="20% - 輔色1 6 3 2 2" xfId="2839"/>
    <cellStyle name="20% - 輔色1 6 3 2 2 2" xfId="2840"/>
    <cellStyle name="20% - 輔色1 6 3 2 2 3" xfId="2841"/>
    <cellStyle name="20% - 輔色1 6 3 2 3" xfId="2842"/>
    <cellStyle name="20% - 輔色1 6 3 2 4" xfId="2843"/>
    <cellStyle name="20% - 輔色1 6 3 3" xfId="2844"/>
    <cellStyle name="20% - 輔色1 6 3 3 2" xfId="2845"/>
    <cellStyle name="20% - 輔色1 6 3 3 2 2" xfId="2846"/>
    <cellStyle name="20% - 輔色1 6 3 3 2 3" xfId="2847"/>
    <cellStyle name="20% - 輔色1 6 3 3 3" xfId="2848"/>
    <cellStyle name="20% - 輔色1 6 3 3 4" xfId="2849"/>
    <cellStyle name="20% - 輔色1 6 3 4" xfId="2850"/>
    <cellStyle name="20% - 輔色1 6 3 4 2" xfId="2851"/>
    <cellStyle name="20% - 輔色1 6 3 4 3" xfId="2852"/>
    <cellStyle name="20% - 輔色1 6 3 5" xfId="2853"/>
    <cellStyle name="20% - 輔色1 6 3 6" xfId="2854"/>
    <cellStyle name="20% - 輔色1 6 4" xfId="2855"/>
    <cellStyle name="20% - 輔色1 6 4 2" xfId="2856"/>
    <cellStyle name="20% - 輔色1 6 4 2 2" xfId="2857"/>
    <cellStyle name="20% - 輔色1 6 4 2 3" xfId="2858"/>
    <cellStyle name="20% - 輔色1 6 4 3" xfId="2859"/>
    <cellStyle name="20% - 輔色1 6 4 4" xfId="2860"/>
    <cellStyle name="20% - 輔色1 6 5" xfId="2861"/>
    <cellStyle name="20% - 輔色1 6 5 2" xfId="2862"/>
    <cellStyle name="20% - 輔色1 6 5 2 2" xfId="2863"/>
    <cellStyle name="20% - 輔色1 6 5 2 3" xfId="2864"/>
    <cellStyle name="20% - 輔色1 6 5 3" xfId="2865"/>
    <cellStyle name="20% - 輔色1 6 5 4" xfId="2866"/>
    <cellStyle name="20% - 輔色1 6 6" xfId="2867"/>
    <cellStyle name="20% - 輔色1 6 6 2" xfId="2868"/>
    <cellStyle name="20% - 輔色1 6 6 3" xfId="2869"/>
    <cellStyle name="20% - 輔色1 6 7" xfId="2870"/>
    <cellStyle name="20% - 輔色1 6 8" xfId="2871"/>
    <cellStyle name="20% - 輔色1 7" xfId="2872"/>
    <cellStyle name="20% - 輔色1 7 2" xfId="2873"/>
    <cellStyle name="20% - 輔色1 7 2 2" xfId="2874"/>
    <cellStyle name="20% - 輔色1 7 2 2 2" xfId="2875"/>
    <cellStyle name="20% - 輔色1 7 2 2 2 2" xfId="2876"/>
    <cellStyle name="20% - 輔色1 7 2 2 2 2 2" xfId="2877"/>
    <cellStyle name="20% - 輔色1 7 2 2 2 2 3" xfId="2878"/>
    <cellStyle name="20% - 輔色1 7 2 2 2 3" xfId="2879"/>
    <cellStyle name="20% - 輔色1 7 2 2 2 4" xfId="2880"/>
    <cellStyle name="20% - 輔色1 7 2 2 3" xfId="2881"/>
    <cellStyle name="20% - 輔色1 7 2 2 3 2" xfId="2882"/>
    <cellStyle name="20% - 輔色1 7 2 2 3 2 2" xfId="2883"/>
    <cellStyle name="20% - 輔色1 7 2 2 3 2 3" xfId="2884"/>
    <cellStyle name="20% - 輔色1 7 2 2 3 3" xfId="2885"/>
    <cellStyle name="20% - 輔色1 7 2 2 3 4" xfId="2886"/>
    <cellStyle name="20% - 輔色1 7 2 2 4" xfId="2887"/>
    <cellStyle name="20% - 輔色1 7 2 2 4 2" xfId="2888"/>
    <cellStyle name="20% - 輔色1 7 2 2 4 3" xfId="2889"/>
    <cellStyle name="20% - 輔色1 7 2 2 5" xfId="2890"/>
    <cellStyle name="20% - 輔色1 7 2 2 6" xfId="2891"/>
    <cellStyle name="20% - 輔色1 7 2 3" xfId="2892"/>
    <cellStyle name="20% - 輔色1 7 2 3 2" xfId="2893"/>
    <cellStyle name="20% - 輔色1 7 2 3 2 2" xfId="2894"/>
    <cellStyle name="20% - 輔色1 7 2 3 2 3" xfId="2895"/>
    <cellStyle name="20% - 輔色1 7 2 3 3" xfId="2896"/>
    <cellStyle name="20% - 輔色1 7 2 3 4" xfId="2897"/>
    <cellStyle name="20% - 輔色1 7 2 4" xfId="2898"/>
    <cellStyle name="20% - 輔色1 7 2 4 2" xfId="2899"/>
    <cellStyle name="20% - 輔色1 7 2 4 2 2" xfId="2900"/>
    <cellStyle name="20% - 輔色1 7 2 4 2 3" xfId="2901"/>
    <cellStyle name="20% - 輔色1 7 2 4 3" xfId="2902"/>
    <cellStyle name="20% - 輔色1 7 2 4 4" xfId="2903"/>
    <cellStyle name="20% - 輔色1 7 2 5" xfId="2904"/>
    <cellStyle name="20% - 輔色1 7 2 5 2" xfId="2905"/>
    <cellStyle name="20% - 輔色1 7 2 5 3" xfId="2906"/>
    <cellStyle name="20% - 輔色1 7 2 6" xfId="2907"/>
    <cellStyle name="20% - 輔色1 7 2 7" xfId="2908"/>
    <cellStyle name="20% - 輔色1 7 3" xfId="2909"/>
    <cellStyle name="20% - 輔色1 7 3 2" xfId="2910"/>
    <cellStyle name="20% - 輔色1 7 3 2 2" xfId="2911"/>
    <cellStyle name="20% - 輔色1 7 3 2 2 2" xfId="2912"/>
    <cellStyle name="20% - 輔色1 7 3 2 2 3" xfId="2913"/>
    <cellStyle name="20% - 輔色1 7 3 2 3" xfId="2914"/>
    <cellStyle name="20% - 輔色1 7 3 2 4" xfId="2915"/>
    <cellStyle name="20% - 輔色1 7 3 3" xfId="2916"/>
    <cellStyle name="20% - 輔色1 7 3 3 2" xfId="2917"/>
    <cellStyle name="20% - 輔色1 7 3 3 2 2" xfId="2918"/>
    <cellStyle name="20% - 輔色1 7 3 3 2 3" xfId="2919"/>
    <cellStyle name="20% - 輔色1 7 3 3 3" xfId="2920"/>
    <cellStyle name="20% - 輔色1 7 3 3 4" xfId="2921"/>
    <cellStyle name="20% - 輔色1 7 3 4" xfId="2922"/>
    <cellStyle name="20% - 輔色1 7 3 4 2" xfId="2923"/>
    <cellStyle name="20% - 輔色1 7 3 4 3" xfId="2924"/>
    <cellStyle name="20% - 輔色1 7 3 5" xfId="2925"/>
    <cellStyle name="20% - 輔色1 7 3 6" xfId="2926"/>
    <cellStyle name="20% - 輔色1 7 4" xfId="2927"/>
    <cellStyle name="20% - 輔色1 7 4 2" xfId="2928"/>
    <cellStyle name="20% - 輔色1 7 4 2 2" xfId="2929"/>
    <cellStyle name="20% - 輔色1 7 4 2 3" xfId="2930"/>
    <cellStyle name="20% - 輔色1 7 4 3" xfId="2931"/>
    <cellStyle name="20% - 輔色1 7 4 4" xfId="2932"/>
    <cellStyle name="20% - 輔色1 7 5" xfId="2933"/>
    <cellStyle name="20% - 輔色1 7 5 2" xfId="2934"/>
    <cellStyle name="20% - 輔色1 7 5 2 2" xfId="2935"/>
    <cellStyle name="20% - 輔色1 7 5 2 3" xfId="2936"/>
    <cellStyle name="20% - 輔色1 7 5 3" xfId="2937"/>
    <cellStyle name="20% - 輔色1 7 5 4" xfId="2938"/>
    <cellStyle name="20% - 輔色1 7 6" xfId="2939"/>
    <cellStyle name="20% - 輔色1 7 6 2" xfId="2940"/>
    <cellStyle name="20% - 輔色1 7 6 3" xfId="2941"/>
    <cellStyle name="20% - 輔色1 7 7" xfId="2942"/>
    <cellStyle name="20% - 輔色1 7 8" xfId="2943"/>
    <cellStyle name="20% - 輔色1 8" xfId="2944"/>
    <cellStyle name="20% - 輔色1 8 2" xfId="2945"/>
    <cellStyle name="20% - 輔色1 8 2 2" xfId="2946"/>
    <cellStyle name="20% - 輔色1 8 2 2 2" xfId="2947"/>
    <cellStyle name="20% - 輔色1 8 2 2 2 2" xfId="2948"/>
    <cellStyle name="20% - 輔色1 8 2 2 2 3" xfId="2949"/>
    <cellStyle name="20% - 輔色1 8 2 2 3" xfId="2950"/>
    <cellStyle name="20% - 輔色1 8 2 2 4" xfId="2951"/>
    <cellStyle name="20% - 輔色1 8 2 3" xfId="2952"/>
    <cellStyle name="20% - 輔色1 8 2 3 2" xfId="2953"/>
    <cellStyle name="20% - 輔色1 8 2 3 2 2" xfId="2954"/>
    <cellStyle name="20% - 輔色1 8 2 3 2 3" xfId="2955"/>
    <cellStyle name="20% - 輔色1 8 2 3 3" xfId="2956"/>
    <cellStyle name="20% - 輔色1 8 2 3 4" xfId="2957"/>
    <cellStyle name="20% - 輔色1 8 2 4" xfId="2958"/>
    <cellStyle name="20% - 輔色1 8 2 4 2" xfId="2959"/>
    <cellStyle name="20% - 輔色1 8 2 4 3" xfId="2960"/>
    <cellStyle name="20% - 輔色1 8 2 5" xfId="2961"/>
    <cellStyle name="20% - 輔色1 8 2 6" xfId="2962"/>
    <cellStyle name="20% - 輔色1 8 3" xfId="2963"/>
    <cellStyle name="20% - 輔色1 8 3 2" xfId="2964"/>
    <cellStyle name="20% - 輔色1 8 3 2 2" xfId="2965"/>
    <cellStyle name="20% - 輔色1 8 3 2 3" xfId="2966"/>
    <cellStyle name="20% - 輔色1 8 3 3" xfId="2967"/>
    <cellStyle name="20% - 輔色1 8 3 4" xfId="2968"/>
    <cellStyle name="20% - 輔色1 8 4" xfId="2969"/>
    <cellStyle name="20% - 輔色1 8 4 2" xfId="2970"/>
    <cellStyle name="20% - 輔色1 8 4 2 2" xfId="2971"/>
    <cellStyle name="20% - 輔色1 8 4 2 3" xfId="2972"/>
    <cellStyle name="20% - 輔色1 8 4 3" xfId="2973"/>
    <cellStyle name="20% - 輔色1 8 4 4" xfId="2974"/>
    <cellStyle name="20% - 輔色1 8 5" xfId="2975"/>
    <cellStyle name="20% - 輔色1 8 5 2" xfId="2976"/>
    <cellStyle name="20% - 輔色1 8 5 3" xfId="2977"/>
    <cellStyle name="20% - 輔色1 8 6" xfId="2978"/>
    <cellStyle name="20% - 輔色1 8 7" xfId="2979"/>
    <cellStyle name="20% - 輔色1 9" xfId="2980"/>
    <cellStyle name="20% - 輔色1 9 2" xfId="2981"/>
    <cellStyle name="20% - 輔色1 9 2 2" xfId="2982"/>
    <cellStyle name="20% - 輔色1 9 2 2 2" xfId="2983"/>
    <cellStyle name="20% - 輔色1 9 2 2 3" xfId="2984"/>
    <cellStyle name="20% - 輔色1 9 2 3" xfId="2985"/>
    <cellStyle name="20% - 輔色1 9 2 4" xfId="2986"/>
    <cellStyle name="20% - 輔色1 9 3" xfId="2987"/>
    <cellStyle name="20% - 輔色1 9 3 2" xfId="2988"/>
    <cellStyle name="20% - 輔色1 9 3 2 2" xfId="2989"/>
    <cellStyle name="20% - 輔色1 9 3 2 3" xfId="2990"/>
    <cellStyle name="20% - 輔色1 9 3 3" xfId="2991"/>
    <cellStyle name="20% - 輔色1 9 3 4" xfId="2992"/>
    <cellStyle name="20% - 輔色1 9 4" xfId="2993"/>
    <cellStyle name="20% - 輔色1 9 4 2" xfId="2994"/>
    <cellStyle name="20% - 輔色1 9 4 3" xfId="2995"/>
    <cellStyle name="20% - 輔色1 9 5" xfId="2996"/>
    <cellStyle name="20% - 輔色1 9 6" xfId="2997"/>
    <cellStyle name="20% - 輔色2 10" xfId="2998"/>
    <cellStyle name="20% - 輔色2 10 2" xfId="2999"/>
    <cellStyle name="20% - 輔色2 10 2 2" xfId="3000"/>
    <cellStyle name="20% - 輔色2 10 2 3" xfId="3001"/>
    <cellStyle name="20% - 輔色2 10 3" xfId="3002"/>
    <cellStyle name="20% - 輔色2 10 4" xfId="3003"/>
    <cellStyle name="20% - 輔色2 11" xfId="3004"/>
    <cellStyle name="20% - 輔色2 11 2" xfId="3005"/>
    <cellStyle name="20% - 輔色2 11 2 2" xfId="3006"/>
    <cellStyle name="20% - 輔色2 11 2 3" xfId="3007"/>
    <cellStyle name="20% - 輔色2 11 3" xfId="3008"/>
    <cellStyle name="20% - 輔色2 11 4" xfId="3009"/>
    <cellStyle name="20% - 輔色2 12" xfId="3010"/>
    <cellStyle name="20% - 輔色2 12 2" xfId="3011"/>
    <cellStyle name="20% - 輔色2 12 3" xfId="3012"/>
    <cellStyle name="20% - 輔色2 13" xfId="3013"/>
    <cellStyle name="20% - 輔色2 14" xfId="3014"/>
    <cellStyle name="20% - 輔色2 15" xfId="3015"/>
    <cellStyle name="20% - 輔色2 16" xfId="3016"/>
    <cellStyle name="20% - 輔色2 2" xfId="3017"/>
    <cellStyle name="20% - 輔色2 2 10" xfId="3018"/>
    <cellStyle name="20% - 輔色2 2 10 2" xfId="3019"/>
    <cellStyle name="20% - 輔色2 2 10 2 2" xfId="3020"/>
    <cellStyle name="20% - 輔色2 2 10 2 3" xfId="3021"/>
    <cellStyle name="20% - 輔色2 2 10 3" xfId="3022"/>
    <cellStyle name="20% - 輔色2 2 10 4" xfId="3023"/>
    <cellStyle name="20% - 輔色2 2 11" xfId="3024"/>
    <cellStyle name="20% - 輔色2 2 11 2" xfId="3025"/>
    <cellStyle name="20% - 輔色2 2 11 3" xfId="3026"/>
    <cellStyle name="20% - 輔色2 2 12" xfId="3027"/>
    <cellStyle name="20% - 輔色2 2 13" xfId="3028"/>
    <cellStyle name="20% - 輔色2 2 2" xfId="3029"/>
    <cellStyle name="20% - 輔色2 2 2 10" xfId="3030"/>
    <cellStyle name="20% - 輔色2 2 2 10 2" xfId="3031"/>
    <cellStyle name="20% - 輔色2 2 2 10 3" xfId="3032"/>
    <cellStyle name="20% - 輔色2 2 2 11" xfId="3033"/>
    <cellStyle name="20% - 輔色2 2 2 12" xfId="3034"/>
    <cellStyle name="20% - 輔色2 2 2 2" xfId="3035"/>
    <cellStyle name="20% - 輔色2 2 2 2 10" xfId="3036"/>
    <cellStyle name="20% - 輔色2 2 2 2 2" xfId="3037"/>
    <cellStyle name="20% - 輔色2 2 2 2 2 2" xfId="3038"/>
    <cellStyle name="20% - 輔色2 2 2 2 2 2 2" xfId="3039"/>
    <cellStyle name="20% - 輔色2 2 2 2 2 2 2 2" xfId="3040"/>
    <cellStyle name="20% - 輔色2 2 2 2 2 2 2 2 2" xfId="3041"/>
    <cellStyle name="20% - 輔色2 2 2 2 2 2 2 2 2 2" xfId="3042"/>
    <cellStyle name="20% - 輔色2 2 2 2 2 2 2 2 2 2 2" xfId="3043"/>
    <cellStyle name="20% - 輔色2 2 2 2 2 2 2 2 2 2 3" xfId="3044"/>
    <cellStyle name="20% - 輔色2 2 2 2 2 2 2 2 2 3" xfId="3045"/>
    <cellStyle name="20% - 輔色2 2 2 2 2 2 2 2 2 4" xfId="3046"/>
    <cellStyle name="20% - 輔色2 2 2 2 2 2 2 2 3" xfId="3047"/>
    <cellStyle name="20% - 輔色2 2 2 2 2 2 2 2 3 2" xfId="3048"/>
    <cellStyle name="20% - 輔色2 2 2 2 2 2 2 2 3 2 2" xfId="3049"/>
    <cellStyle name="20% - 輔色2 2 2 2 2 2 2 2 3 2 3" xfId="3050"/>
    <cellStyle name="20% - 輔色2 2 2 2 2 2 2 2 3 3" xfId="3051"/>
    <cellStyle name="20% - 輔色2 2 2 2 2 2 2 2 3 4" xfId="3052"/>
    <cellStyle name="20% - 輔色2 2 2 2 2 2 2 2 4" xfId="3053"/>
    <cellStyle name="20% - 輔色2 2 2 2 2 2 2 2 4 2" xfId="3054"/>
    <cellStyle name="20% - 輔色2 2 2 2 2 2 2 2 4 3" xfId="3055"/>
    <cellStyle name="20% - 輔色2 2 2 2 2 2 2 2 5" xfId="3056"/>
    <cellStyle name="20% - 輔色2 2 2 2 2 2 2 2 6" xfId="3057"/>
    <cellStyle name="20% - 輔色2 2 2 2 2 2 2 3" xfId="3058"/>
    <cellStyle name="20% - 輔色2 2 2 2 2 2 2 3 2" xfId="3059"/>
    <cellStyle name="20% - 輔色2 2 2 2 2 2 2 3 2 2" xfId="3060"/>
    <cellStyle name="20% - 輔色2 2 2 2 2 2 2 3 2 3" xfId="3061"/>
    <cellStyle name="20% - 輔色2 2 2 2 2 2 2 3 3" xfId="3062"/>
    <cellStyle name="20% - 輔色2 2 2 2 2 2 2 3 4" xfId="3063"/>
    <cellStyle name="20% - 輔色2 2 2 2 2 2 2 4" xfId="3064"/>
    <cellStyle name="20% - 輔色2 2 2 2 2 2 2 4 2" xfId="3065"/>
    <cellStyle name="20% - 輔色2 2 2 2 2 2 2 4 2 2" xfId="3066"/>
    <cellStyle name="20% - 輔色2 2 2 2 2 2 2 4 2 3" xfId="3067"/>
    <cellStyle name="20% - 輔色2 2 2 2 2 2 2 4 3" xfId="3068"/>
    <cellStyle name="20% - 輔色2 2 2 2 2 2 2 4 4" xfId="3069"/>
    <cellStyle name="20% - 輔色2 2 2 2 2 2 2 5" xfId="3070"/>
    <cellStyle name="20% - 輔色2 2 2 2 2 2 2 5 2" xfId="3071"/>
    <cellStyle name="20% - 輔色2 2 2 2 2 2 2 5 3" xfId="3072"/>
    <cellStyle name="20% - 輔色2 2 2 2 2 2 2 6" xfId="3073"/>
    <cellStyle name="20% - 輔色2 2 2 2 2 2 2 7" xfId="3074"/>
    <cellStyle name="20% - 輔色2 2 2 2 2 2 3" xfId="3075"/>
    <cellStyle name="20% - 輔色2 2 2 2 2 2 3 2" xfId="3076"/>
    <cellStyle name="20% - 輔色2 2 2 2 2 2 3 2 2" xfId="3077"/>
    <cellStyle name="20% - 輔色2 2 2 2 2 2 3 2 2 2" xfId="3078"/>
    <cellStyle name="20% - 輔色2 2 2 2 2 2 3 2 2 3" xfId="3079"/>
    <cellStyle name="20% - 輔色2 2 2 2 2 2 3 2 3" xfId="3080"/>
    <cellStyle name="20% - 輔色2 2 2 2 2 2 3 2 4" xfId="3081"/>
    <cellStyle name="20% - 輔色2 2 2 2 2 2 3 3" xfId="3082"/>
    <cellStyle name="20% - 輔色2 2 2 2 2 2 3 3 2" xfId="3083"/>
    <cellStyle name="20% - 輔色2 2 2 2 2 2 3 3 2 2" xfId="3084"/>
    <cellStyle name="20% - 輔色2 2 2 2 2 2 3 3 2 3" xfId="3085"/>
    <cellStyle name="20% - 輔色2 2 2 2 2 2 3 3 3" xfId="3086"/>
    <cellStyle name="20% - 輔色2 2 2 2 2 2 3 3 4" xfId="3087"/>
    <cellStyle name="20% - 輔色2 2 2 2 2 2 3 4" xfId="3088"/>
    <cellStyle name="20% - 輔色2 2 2 2 2 2 3 4 2" xfId="3089"/>
    <cellStyle name="20% - 輔色2 2 2 2 2 2 3 4 3" xfId="3090"/>
    <cellStyle name="20% - 輔色2 2 2 2 2 2 3 5" xfId="3091"/>
    <cellStyle name="20% - 輔色2 2 2 2 2 2 3 6" xfId="3092"/>
    <cellStyle name="20% - 輔色2 2 2 2 2 2 4" xfId="3093"/>
    <cellStyle name="20% - 輔色2 2 2 2 2 2 4 2" xfId="3094"/>
    <cellStyle name="20% - 輔色2 2 2 2 2 2 4 2 2" xfId="3095"/>
    <cellStyle name="20% - 輔色2 2 2 2 2 2 4 2 3" xfId="3096"/>
    <cellStyle name="20% - 輔色2 2 2 2 2 2 4 3" xfId="3097"/>
    <cellStyle name="20% - 輔色2 2 2 2 2 2 4 4" xfId="3098"/>
    <cellStyle name="20% - 輔色2 2 2 2 2 2 5" xfId="3099"/>
    <cellStyle name="20% - 輔色2 2 2 2 2 2 5 2" xfId="3100"/>
    <cellStyle name="20% - 輔色2 2 2 2 2 2 5 2 2" xfId="3101"/>
    <cellStyle name="20% - 輔色2 2 2 2 2 2 5 2 3" xfId="3102"/>
    <cellStyle name="20% - 輔色2 2 2 2 2 2 5 3" xfId="3103"/>
    <cellStyle name="20% - 輔色2 2 2 2 2 2 5 4" xfId="3104"/>
    <cellStyle name="20% - 輔色2 2 2 2 2 2 6" xfId="3105"/>
    <cellStyle name="20% - 輔色2 2 2 2 2 2 6 2" xfId="3106"/>
    <cellStyle name="20% - 輔色2 2 2 2 2 2 6 3" xfId="3107"/>
    <cellStyle name="20% - 輔色2 2 2 2 2 2 7" xfId="3108"/>
    <cellStyle name="20% - 輔色2 2 2 2 2 2 8" xfId="3109"/>
    <cellStyle name="20% - 輔色2 2 2 2 2 3" xfId="3110"/>
    <cellStyle name="20% - 輔色2 2 2 2 2 3 2" xfId="3111"/>
    <cellStyle name="20% - 輔色2 2 2 2 2 3 2 2" xfId="3112"/>
    <cellStyle name="20% - 輔色2 2 2 2 2 3 2 2 2" xfId="3113"/>
    <cellStyle name="20% - 輔色2 2 2 2 2 3 2 2 2 2" xfId="3114"/>
    <cellStyle name="20% - 輔色2 2 2 2 2 3 2 2 2 3" xfId="3115"/>
    <cellStyle name="20% - 輔色2 2 2 2 2 3 2 2 3" xfId="3116"/>
    <cellStyle name="20% - 輔色2 2 2 2 2 3 2 2 4" xfId="3117"/>
    <cellStyle name="20% - 輔色2 2 2 2 2 3 2 3" xfId="3118"/>
    <cellStyle name="20% - 輔色2 2 2 2 2 3 2 3 2" xfId="3119"/>
    <cellStyle name="20% - 輔色2 2 2 2 2 3 2 3 2 2" xfId="3120"/>
    <cellStyle name="20% - 輔色2 2 2 2 2 3 2 3 2 3" xfId="3121"/>
    <cellStyle name="20% - 輔色2 2 2 2 2 3 2 3 3" xfId="3122"/>
    <cellStyle name="20% - 輔色2 2 2 2 2 3 2 3 4" xfId="3123"/>
    <cellStyle name="20% - 輔色2 2 2 2 2 3 2 4" xfId="3124"/>
    <cellStyle name="20% - 輔色2 2 2 2 2 3 2 4 2" xfId="3125"/>
    <cellStyle name="20% - 輔色2 2 2 2 2 3 2 4 3" xfId="3126"/>
    <cellStyle name="20% - 輔色2 2 2 2 2 3 2 5" xfId="3127"/>
    <cellStyle name="20% - 輔色2 2 2 2 2 3 2 6" xfId="3128"/>
    <cellStyle name="20% - 輔色2 2 2 2 2 3 3" xfId="3129"/>
    <cellStyle name="20% - 輔色2 2 2 2 2 3 3 2" xfId="3130"/>
    <cellStyle name="20% - 輔色2 2 2 2 2 3 3 2 2" xfId="3131"/>
    <cellStyle name="20% - 輔色2 2 2 2 2 3 3 2 3" xfId="3132"/>
    <cellStyle name="20% - 輔色2 2 2 2 2 3 3 3" xfId="3133"/>
    <cellStyle name="20% - 輔色2 2 2 2 2 3 3 4" xfId="3134"/>
    <cellStyle name="20% - 輔色2 2 2 2 2 3 4" xfId="3135"/>
    <cellStyle name="20% - 輔色2 2 2 2 2 3 4 2" xfId="3136"/>
    <cellStyle name="20% - 輔色2 2 2 2 2 3 4 2 2" xfId="3137"/>
    <cellStyle name="20% - 輔色2 2 2 2 2 3 4 2 3" xfId="3138"/>
    <cellStyle name="20% - 輔色2 2 2 2 2 3 4 3" xfId="3139"/>
    <cellStyle name="20% - 輔色2 2 2 2 2 3 4 4" xfId="3140"/>
    <cellStyle name="20% - 輔色2 2 2 2 2 3 5" xfId="3141"/>
    <cellStyle name="20% - 輔色2 2 2 2 2 3 5 2" xfId="3142"/>
    <cellStyle name="20% - 輔色2 2 2 2 2 3 5 3" xfId="3143"/>
    <cellStyle name="20% - 輔色2 2 2 2 2 3 6" xfId="3144"/>
    <cellStyle name="20% - 輔色2 2 2 2 2 3 7" xfId="3145"/>
    <cellStyle name="20% - 輔色2 2 2 2 2 4" xfId="3146"/>
    <cellStyle name="20% - 輔色2 2 2 2 2 4 2" xfId="3147"/>
    <cellStyle name="20% - 輔色2 2 2 2 2 4 2 2" xfId="3148"/>
    <cellStyle name="20% - 輔色2 2 2 2 2 4 2 2 2" xfId="3149"/>
    <cellStyle name="20% - 輔色2 2 2 2 2 4 2 2 3" xfId="3150"/>
    <cellStyle name="20% - 輔色2 2 2 2 2 4 2 3" xfId="3151"/>
    <cellStyle name="20% - 輔色2 2 2 2 2 4 2 4" xfId="3152"/>
    <cellStyle name="20% - 輔色2 2 2 2 2 4 3" xfId="3153"/>
    <cellStyle name="20% - 輔色2 2 2 2 2 4 3 2" xfId="3154"/>
    <cellStyle name="20% - 輔色2 2 2 2 2 4 3 2 2" xfId="3155"/>
    <cellStyle name="20% - 輔色2 2 2 2 2 4 3 2 3" xfId="3156"/>
    <cellStyle name="20% - 輔色2 2 2 2 2 4 3 3" xfId="3157"/>
    <cellStyle name="20% - 輔色2 2 2 2 2 4 3 4" xfId="3158"/>
    <cellStyle name="20% - 輔色2 2 2 2 2 4 4" xfId="3159"/>
    <cellStyle name="20% - 輔色2 2 2 2 2 4 4 2" xfId="3160"/>
    <cellStyle name="20% - 輔色2 2 2 2 2 4 4 3" xfId="3161"/>
    <cellStyle name="20% - 輔色2 2 2 2 2 4 5" xfId="3162"/>
    <cellStyle name="20% - 輔色2 2 2 2 2 4 6" xfId="3163"/>
    <cellStyle name="20% - 輔色2 2 2 2 2 5" xfId="3164"/>
    <cellStyle name="20% - 輔色2 2 2 2 2 5 2" xfId="3165"/>
    <cellStyle name="20% - 輔色2 2 2 2 2 5 2 2" xfId="3166"/>
    <cellStyle name="20% - 輔色2 2 2 2 2 5 2 3" xfId="3167"/>
    <cellStyle name="20% - 輔色2 2 2 2 2 5 3" xfId="3168"/>
    <cellStyle name="20% - 輔色2 2 2 2 2 5 4" xfId="3169"/>
    <cellStyle name="20% - 輔色2 2 2 2 2 6" xfId="3170"/>
    <cellStyle name="20% - 輔色2 2 2 2 2 6 2" xfId="3171"/>
    <cellStyle name="20% - 輔色2 2 2 2 2 6 2 2" xfId="3172"/>
    <cellStyle name="20% - 輔色2 2 2 2 2 6 2 3" xfId="3173"/>
    <cellStyle name="20% - 輔色2 2 2 2 2 6 3" xfId="3174"/>
    <cellStyle name="20% - 輔色2 2 2 2 2 6 4" xfId="3175"/>
    <cellStyle name="20% - 輔色2 2 2 2 2 7" xfId="3176"/>
    <cellStyle name="20% - 輔色2 2 2 2 2 7 2" xfId="3177"/>
    <cellStyle name="20% - 輔色2 2 2 2 2 7 3" xfId="3178"/>
    <cellStyle name="20% - 輔色2 2 2 2 2 8" xfId="3179"/>
    <cellStyle name="20% - 輔色2 2 2 2 2 9" xfId="3180"/>
    <cellStyle name="20% - 輔色2 2 2 2 3" xfId="3181"/>
    <cellStyle name="20% - 輔色2 2 2 2 3 2" xfId="3182"/>
    <cellStyle name="20% - 輔色2 2 2 2 3 2 2" xfId="3183"/>
    <cellStyle name="20% - 輔色2 2 2 2 3 2 2 2" xfId="3184"/>
    <cellStyle name="20% - 輔色2 2 2 2 3 2 2 2 2" xfId="3185"/>
    <cellStyle name="20% - 輔色2 2 2 2 3 2 2 2 2 2" xfId="3186"/>
    <cellStyle name="20% - 輔色2 2 2 2 3 2 2 2 2 3" xfId="3187"/>
    <cellStyle name="20% - 輔色2 2 2 2 3 2 2 2 3" xfId="3188"/>
    <cellStyle name="20% - 輔色2 2 2 2 3 2 2 2 4" xfId="3189"/>
    <cellStyle name="20% - 輔色2 2 2 2 3 2 2 3" xfId="3190"/>
    <cellStyle name="20% - 輔色2 2 2 2 3 2 2 3 2" xfId="3191"/>
    <cellStyle name="20% - 輔色2 2 2 2 3 2 2 3 2 2" xfId="3192"/>
    <cellStyle name="20% - 輔色2 2 2 2 3 2 2 3 2 3" xfId="3193"/>
    <cellStyle name="20% - 輔色2 2 2 2 3 2 2 3 3" xfId="3194"/>
    <cellStyle name="20% - 輔色2 2 2 2 3 2 2 3 4" xfId="3195"/>
    <cellStyle name="20% - 輔色2 2 2 2 3 2 2 4" xfId="3196"/>
    <cellStyle name="20% - 輔色2 2 2 2 3 2 2 4 2" xfId="3197"/>
    <cellStyle name="20% - 輔色2 2 2 2 3 2 2 4 3" xfId="3198"/>
    <cellStyle name="20% - 輔色2 2 2 2 3 2 2 5" xfId="3199"/>
    <cellStyle name="20% - 輔色2 2 2 2 3 2 2 6" xfId="3200"/>
    <cellStyle name="20% - 輔色2 2 2 2 3 2 3" xfId="3201"/>
    <cellStyle name="20% - 輔色2 2 2 2 3 2 3 2" xfId="3202"/>
    <cellStyle name="20% - 輔色2 2 2 2 3 2 3 2 2" xfId="3203"/>
    <cellStyle name="20% - 輔色2 2 2 2 3 2 3 2 3" xfId="3204"/>
    <cellStyle name="20% - 輔色2 2 2 2 3 2 3 3" xfId="3205"/>
    <cellStyle name="20% - 輔色2 2 2 2 3 2 3 4" xfId="3206"/>
    <cellStyle name="20% - 輔色2 2 2 2 3 2 4" xfId="3207"/>
    <cellStyle name="20% - 輔色2 2 2 2 3 2 4 2" xfId="3208"/>
    <cellStyle name="20% - 輔色2 2 2 2 3 2 4 2 2" xfId="3209"/>
    <cellStyle name="20% - 輔色2 2 2 2 3 2 4 2 3" xfId="3210"/>
    <cellStyle name="20% - 輔色2 2 2 2 3 2 4 3" xfId="3211"/>
    <cellStyle name="20% - 輔色2 2 2 2 3 2 4 4" xfId="3212"/>
    <cellStyle name="20% - 輔色2 2 2 2 3 2 5" xfId="3213"/>
    <cellStyle name="20% - 輔色2 2 2 2 3 2 5 2" xfId="3214"/>
    <cellStyle name="20% - 輔色2 2 2 2 3 2 5 3" xfId="3215"/>
    <cellStyle name="20% - 輔色2 2 2 2 3 2 6" xfId="3216"/>
    <cellStyle name="20% - 輔色2 2 2 2 3 2 7" xfId="3217"/>
    <cellStyle name="20% - 輔色2 2 2 2 3 3" xfId="3218"/>
    <cellStyle name="20% - 輔色2 2 2 2 3 3 2" xfId="3219"/>
    <cellStyle name="20% - 輔色2 2 2 2 3 3 2 2" xfId="3220"/>
    <cellStyle name="20% - 輔色2 2 2 2 3 3 2 2 2" xfId="3221"/>
    <cellStyle name="20% - 輔色2 2 2 2 3 3 2 2 3" xfId="3222"/>
    <cellStyle name="20% - 輔色2 2 2 2 3 3 2 3" xfId="3223"/>
    <cellStyle name="20% - 輔色2 2 2 2 3 3 2 4" xfId="3224"/>
    <cellStyle name="20% - 輔色2 2 2 2 3 3 3" xfId="3225"/>
    <cellStyle name="20% - 輔色2 2 2 2 3 3 3 2" xfId="3226"/>
    <cellStyle name="20% - 輔色2 2 2 2 3 3 3 2 2" xfId="3227"/>
    <cellStyle name="20% - 輔色2 2 2 2 3 3 3 2 3" xfId="3228"/>
    <cellStyle name="20% - 輔色2 2 2 2 3 3 3 3" xfId="3229"/>
    <cellStyle name="20% - 輔色2 2 2 2 3 3 3 4" xfId="3230"/>
    <cellStyle name="20% - 輔色2 2 2 2 3 3 4" xfId="3231"/>
    <cellStyle name="20% - 輔色2 2 2 2 3 3 4 2" xfId="3232"/>
    <cellStyle name="20% - 輔色2 2 2 2 3 3 4 3" xfId="3233"/>
    <cellStyle name="20% - 輔色2 2 2 2 3 3 5" xfId="3234"/>
    <cellStyle name="20% - 輔色2 2 2 2 3 3 6" xfId="3235"/>
    <cellStyle name="20% - 輔色2 2 2 2 3 4" xfId="3236"/>
    <cellStyle name="20% - 輔色2 2 2 2 3 4 2" xfId="3237"/>
    <cellStyle name="20% - 輔色2 2 2 2 3 4 2 2" xfId="3238"/>
    <cellStyle name="20% - 輔色2 2 2 2 3 4 2 3" xfId="3239"/>
    <cellStyle name="20% - 輔色2 2 2 2 3 4 3" xfId="3240"/>
    <cellStyle name="20% - 輔色2 2 2 2 3 4 4" xfId="3241"/>
    <cellStyle name="20% - 輔色2 2 2 2 3 5" xfId="3242"/>
    <cellStyle name="20% - 輔色2 2 2 2 3 5 2" xfId="3243"/>
    <cellStyle name="20% - 輔色2 2 2 2 3 5 2 2" xfId="3244"/>
    <cellStyle name="20% - 輔色2 2 2 2 3 5 2 3" xfId="3245"/>
    <cellStyle name="20% - 輔色2 2 2 2 3 5 3" xfId="3246"/>
    <cellStyle name="20% - 輔色2 2 2 2 3 5 4" xfId="3247"/>
    <cellStyle name="20% - 輔色2 2 2 2 3 6" xfId="3248"/>
    <cellStyle name="20% - 輔色2 2 2 2 3 6 2" xfId="3249"/>
    <cellStyle name="20% - 輔色2 2 2 2 3 6 3" xfId="3250"/>
    <cellStyle name="20% - 輔色2 2 2 2 3 7" xfId="3251"/>
    <cellStyle name="20% - 輔色2 2 2 2 3 8" xfId="3252"/>
    <cellStyle name="20% - 輔色2 2 2 2 4" xfId="3253"/>
    <cellStyle name="20% - 輔色2 2 2 2 4 2" xfId="3254"/>
    <cellStyle name="20% - 輔色2 2 2 2 4 2 2" xfId="3255"/>
    <cellStyle name="20% - 輔色2 2 2 2 4 2 2 2" xfId="3256"/>
    <cellStyle name="20% - 輔色2 2 2 2 4 2 2 2 2" xfId="3257"/>
    <cellStyle name="20% - 輔色2 2 2 2 4 2 2 2 3" xfId="3258"/>
    <cellStyle name="20% - 輔色2 2 2 2 4 2 2 3" xfId="3259"/>
    <cellStyle name="20% - 輔色2 2 2 2 4 2 2 4" xfId="3260"/>
    <cellStyle name="20% - 輔色2 2 2 2 4 2 3" xfId="3261"/>
    <cellStyle name="20% - 輔色2 2 2 2 4 2 3 2" xfId="3262"/>
    <cellStyle name="20% - 輔色2 2 2 2 4 2 3 2 2" xfId="3263"/>
    <cellStyle name="20% - 輔色2 2 2 2 4 2 3 2 3" xfId="3264"/>
    <cellStyle name="20% - 輔色2 2 2 2 4 2 3 3" xfId="3265"/>
    <cellStyle name="20% - 輔色2 2 2 2 4 2 3 4" xfId="3266"/>
    <cellStyle name="20% - 輔色2 2 2 2 4 2 4" xfId="3267"/>
    <cellStyle name="20% - 輔色2 2 2 2 4 2 4 2" xfId="3268"/>
    <cellStyle name="20% - 輔色2 2 2 2 4 2 4 3" xfId="3269"/>
    <cellStyle name="20% - 輔色2 2 2 2 4 2 5" xfId="3270"/>
    <cellStyle name="20% - 輔色2 2 2 2 4 2 6" xfId="3271"/>
    <cellStyle name="20% - 輔色2 2 2 2 4 3" xfId="3272"/>
    <cellStyle name="20% - 輔色2 2 2 2 4 3 2" xfId="3273"/>
    <cellStyle name="20% - 輔色2 2 2 2 4 3 2 2" xfId="3274"/>
    <cellStyle name="20% - 輔色2 2 2 2 4 3 2 3" xfId="3275"/>
    <cellStyle name="20% - 輔色2 2 2 2 4 3 3" xfId="3276"/>
    <cellStyle name="20% - 輔色2 2 2 2 4 3 4" xfId="3277"/>
    <cellStyle name="20% - 輔色2 2 2 2 4 4" xfId="3278"/>
    <cellStyle name="20% - 輔色2 2 2 2 4 4 2" xfId="3279"/>
    <cellStyle name="20% - 輔色2 2 2 2 4 4 2 2" xfId="3280"/>
    <cellStyle name="20% - 輔色2 2 2 2 4 4 2 3" xfId="3281"/>
    <cellStyle name="20% - 輔色2 2 2 2 4 4 3" xfId="3282"/>
    <cellStyle name="20% - 輔色2 2 2 2 4 4 4" xfId="3283"/>
    <cellStyle name="20% - 輔色2 2 2 2 4 5" xfId="3284"/>
    <cellStyle name="20% - 輔色2 2 2 2 4 5 2" xfId="3285"/>
    <cellStyle name="20% - 輔色2 2 2 2 4 5 3" xfId="3286"/>
    <cellStyle name="20% - 輔色2 2 2 2 4 6" xfId="3287"/>
    <cellStyle name="20% - 輔色2 2 2 2 4 7" xfId="3288"/>
    <cellStyle name="20% - 輔色2 2 2 2 5" xfId="3289"/>
    <cellStyle name="20% - 輔色2 2 2 2 5 2" xfId="3290"/>
    <cellStyle name="20% - 輔色2 2 2 2 5 2 2" xfId="3291"/>
    <cellStyle name="20% - 輔色2 2 2 2 5 2 2 2" xfId="3292"/>
    <cellStyle name="20% - 輔色2 2 2 2 5 2 2 3" xfId="3293"/>
    <cellStyle name="20% - 輔色2 2 2 2 5 2 3" xfId="3294"/>
    <cellStyle name="20% - 輔色2 2 2 2 5 2 4" xfId="3295"/>
    <cellStyle name="20% - 輔色2 2 2 2 5 3" xfId="3296"/>
    <cellStyle name="20% - 輔色2 2 2 2 5 3 2" xfId="3297"/>
    <cellStyle name="20% - 輔色2 2 2 2 5 3 2 2" xfId="3298"/>
    <cellStyle name="20% - 輔色2 2 2 2 5 3 2 3" xfId="3299"/>
    <cellStyle name="20% - 輔色2 2 2 2 5 3 3" xfId="3300"/>
    <cellStyle name="20% - 輔色2 2 2 2 5 3 4" xfId="3301"/>
    <cellStyle name="20% - 輔色2 2 2 2 5 4" xfId="3302"/>
    <cellStyle name="20% - 輔色2 2 2 2 5 4 2" xfId="3303"/>
    <cellStyle name="20% - 輔色2 2 2 2 5 4 3" xfId="3304"/>
    <cellStyle name="20% - 輔色2 2 2 2 5 5" xfId="3305"/>
    <cellStyle name="20% - 輔色2 2 2 2 5 6" xfId="3306"/>
    <cellStyle name="20% - 輔色2 2 2 2 6" xfId="3307"/>
    <cellStyle name="20% - 輔色2 2 2 2 6 2" xfId="3308"/>
    <cellStyle name="20% - 輔色2 2 2 2 6 2 2" xfId="3309"/>
    <cellStyle name="20% - 輔色2 2 2 2 6 2 3" xfId="3310"/>
    <cellStyle name="20% - 輔色2 2 2 2 6 3" xfId="3311"/>
    <cellStyle name="20% - 輔色2 2 2 2 6 4" xfId="3312"/>
    <cellStyle name="20% - 輔色2 2 2 2 7" xfId="3313"/>
    <cellStyle name="20% - 輔色2 2 2 2 7 2" xfId="3314"/>
    <cellStyle name="20% - 輔色2 2 2 2 7 2 2" xfId="3315"/>
    <cellStyle name="20% - 輔色2 2 2 2 7 2 3" xfId="3316"/>
    <cellStyle name="20% - 輔色2 2 2 2 7 3" xfId="3317"/>
    <cellStyle name="20% - 輔色2 2 2 2 7 4" xfId="3318"/>
    <cellStyle name="20% - 輔色2 2 2 2 8" xfId="3319"/>
    <cellStyle name="20% - 輔色2 2 2 2 8 2" xfId="3320"/>
    <cellStyle name="20% - 輔色2 2 2 2 8 3" xfId="3321"/>
    <cellStyle name="20% - 輔色2 2 2 2 9" xfId="3322"/>
    <cellStyle name="20% - 輔色2 2 2 3" xfId="3323"/>
    <cellStyle name="20% - 輔色2 2 2 3 2" xfId="3324"/>
    <cellStyle name="20% - 輔色2 2 2 3 2 2" xfId="3325"/>
    <cellStyle name="20% - 輔色2 2 2 3 2 2 2" xfId="3326"/>
    <cellStyle name="20% - 輔色2 2 2 3 2 2 2 2" xfId="3327"/>
    <cellStyle name="20% - 輔色2 2 2 3 2 2 2 2 2" xfId="3328"/>
    <cellStyle name="20% - 輔色2 2 2 3 2 2 2 2 2 2" xfId="3329"/>
    <cellStyle name="20% - 輔色2 2 2 3 2 2 2 2 2 3" xfId="3330"/>
    <cellStyle name="20% - 輔色2 2 2 3 2 2 2 2 3" xfId="3331"/>
    <cellStyle name="20% - 輔色2 2 2 3 2 2 2 2 4" xfId="3332"/>
    <cellStyle name="20% - 輔色2 2 2 3 2 2 2 3" xfId="3333"/>
    <cellStyle name="20% - 輔色2 2 2 3 2 2 2 3 2" xfId="3334"/>
    <cellStyle name="20% - 輔色2 2 2 3 2 2 2 3 2 2" xfId="3335"/>
    <cellStyle name="20% - 輔色2 2 2 3 2 2 2 3 2 3" xfId="3336"/>
    <cellStyle name="20% - 輔色2 2 2 3 2 2 2 3 3" xfId="3337"/>
    <cellStyle name="20% - 輔色2 2 2 3 2 2 2 3 4" xfId="3338"/>
    <cellStyle name="20% - 輔色2 2 2 3 2 2 2 4" xfId="3339"/>
    <cellStyle name="20% - 輔色2 2 2 3 2 2 2 4 2" xfId="3340"/>
    <cellStyle name="20% - 輔色2 2 2 3 2 2 2 4 3" xfId="3341"/>
    <cellStyle name="20% - 輔色2 2 2 3 2 2 2 5" xfId="3342"/>
    <cellStyle name="20% - 輔色2 2 2 3 2 2 2 6" xfId="3343"/>
    <cellStyle name="20% - 輔色2 2 2 3 2 2 3" xfId="3344"/>
    <cellStyle name="20% - 輔色2 2 2 3 2 2 3 2" xfId="3345"/>
    <cellStyle name="20% - 輔色2 2 2 3 2 2 3 2 2" xfId="3346"/>
    <cellStyle name="20% - 輔色2 2 2 3 2 2 3 2 3" xfId="3347"/>
    <cellStyle name="20% - 輔色2 2 2 3 2 2 3 3" xfId="3348"/>
    <cellStyle name="20% - 輔色2 2 2 3 2 2 3 4" xfId="3349"/>
    <cellStyle name="20% - 輔色2 2 2 3 2 2 4" xfId="3350"/>
    <cellStyle name="20% - 輔色2 2 2 3 2 2 4 2" xfId="3351"/>
    <cellStyle name="20% - 輔色2 2 2 3 2 2 4 2 2" xfId="3352"/>
    <cellStyle name="20% - 輔色2 2 2 3 2 2 4 2 3" xfId="3353"/>
    <cellStyle name="20% - 輔色2 2 2 3 2 2 4 3" xfId="3354"/>
    <cellStyle name="20% - 輔色2 2 2 3 2 2 4 4" xfId="3355"/>
    <cellStyle name="20% - 輔色2 2 2 3 2 2 5" xfId="3356"/>
    <cellStyle name="20% - 輔色2 2 2 3 2 2 5 2" xfId="3357"/>
    <cellStyle name="20% - 輔色2 2 2 3 2 2 5 3" xfId="3358"/>
    <cellStyle name="20% - 輔色2 2 2 3 2 2 6" xfId="3359"/>
    <cellStyle name="20% - 輔色2 2 2 3 2 2 7" xfId="3360"/>
    <cellStyle name="20% - 輔色2 2 2 3 2 3" xfId="3361"/>
    <cellStyle name="20% - 輔色2 2 2 3 2 3 2" xfId="3362"/>
    <cellStyle name="20% - 輔色2 2 2 3 2 3 2 2" xfId="3363"/>
    <cellStyle name="20% - 輔色2 2 2 3 2 3 2 2 2" xfId="3364"/>
    <cellStyle name="20% - 輔色2 2 2 3 2 3 2 2 3" xfId="3365"/>
    <cellStyle name="20% - 輔色2 2 2 3 2 3 2 3" xfId="3366"/>
    <cellStyle name="20% - 輔色2 2 2 3 2 3 2 4" xfId="3367"/>
    <cellStyle name="20% - 輔色2 2 2 3 2 3 3" xfId="3368"/>
    <cellStyle name="20% - 輔色2 2 2 3 2 3 3 2" xfId="3369"/>
    <cellStyle name="20% - 輔色2 2 2 3 2 3 3 2 2" xfId="3370"/>
    <cellStyle name="20% - 輔色2 2 2 3 2 3 3 2 3" xfId="3371"/>
    <cellStyle name="20% - 輔色2 2 2 3 2 3 3 3" xfId="3372"/>
    <cellStyle name="20% - 輔色2 2 2 3 2 3 3 4" xfId="3373"/>
    <cellStyle name="20% - 輔色2 2 2 3 2 3 4" xfId="3374"/>
    <cellStyle name="20% - 輔色2 2 2 3 2 3 4 2" xfId="3375"/>
    <cellStyle name="20% - 輔色2 2 2 3 2 3 4 3" xfId="3376"/>
    <cellStyle name="20% - 輔色2 2 2 3 2 3 5" xfId="3377"/>
    <cellStyle name="20% - 輔色2 2 2 3 2 3 6" xfId="3378"/>
    <cellStyle name="20% - 輔色2 2 2 3 2 4" xfId="3379"/>
    <cellStyle name="20% - 輔色2 2 2 3 2 4 2" xfId="3380"/>
    <cellStyle name="20% - 輔色2 2 2 3 2 4 2 2" xfId="3381"/>
    <cellStyle name="20% - 輔色2 2 2 3 2 4 2 3" xfId="3382"/>
    <cellStyle name="20% - 輔色2 2 2 3 2 4 3" xfId="3383"/>
    <cellStyle name="20% - 輔色2 2 2 3 2 4 4" xfId="3384"/>
    <cellStyle name="20% - 輔色2 2 2 3 2 5" xfId="3385"/>
    <cellStyle name="20% - 輔色2 2 2 3 2 5 2" xfId="3386"/>
    <cellStyle name="20% - 輔色2 2 2 3 2 5 2 2" xfId="3387"/>
    <cellStyle name="20% - 輔色2 2 2 3 2 5 2 3" xfId="3388"/>
    <cellStyle name="20% - 輔色2 2 2 3 2 5 3" xfId="3389"/>
    <cellStyle name="20% - 輔色2 2 2 3 2 5 4" xfId="3390"/>
    <cellStyle name="20% - 輔色2 2 2 3 2 6" xfId="3391"/>
    <cellStyle name="20% - 輔色2 2 2 3 2 6 2" xfId="3392"/>
    <cellStyle name="20% - 輔色2 2 2 3 2 6 3" xfId="3393"/>
    <cellStyle name="20% - 輔色2 2 2 3 2 7" xfId="3394"/>
    <cellStyle name="20% - 輔色2 2 2 3 2 8" xfId="3395"/>
    <cellStyle name="20% - 輔色2 2 2 3 3" xfId="3396"/>
    <cellStyle name="20% - 輔色2 2 2 3 3 2" xfId="3397"/>
    <cellStyle name="20% - 輔色2 2 2 3 3 2 2" xfId="3398"/>
    <cellStyle name="20% - 輔色2 2 2 3 3 2 2 2" xfId="3399"/>
    <cellStyle name="20% - 輔色2 2 2 3 3 2 2 2 2" xfId="3400"/>
    <cellStyle name="20% - 輔色2 2 2 3 3 2 2 2 3" xfId="3401"/>
    <cellStyle name="20% - 輔色2 2 2 3 3 2 2 3" xfId="3402"/>
    <cellStyle name="20% - 輔色2 2 2 3 3 2 2 4" xfId="3403"/>
    <cellStyle name="20% - 輔色2 2 2 3 3 2 3" xfId="3404"/>
    <cellStyle name="20% - 輔色2 2 2 3 3 2 3 2" xfId="3405"/>
    <cellStyle name="20% - 輔色2 2 2 3 3 2 3 2 2" xfId="3406"/>
    <cellStyle name="20% - 輔色2 2 2 3 3 2 3 2 3" xfId="3407"/>
    <cellStyle name="20% - 輔色2 2 2 3 3 2 3 3" xfId="3408"/>
    <cellStyle name="20% - 輔色2 2 2 3 3 2 3 4" xfId="3409"/>
    <cellStyle name="20% - 輔色2 2 2 3 3 2 4" xfId="3410"/>
    <cellStyle name="20% - 輔色2 2 2 3 3 2 4 2" xfId="3411"/>
    <cellStyle name="20% - 輔色2 2 2 3 3 2 4 3" xfId="3412"/>
    <cellStyle name="20% - 輔色2 2 2 3 3 2 5" xfId="3413"/>
    <cellStyle name="20% - 輔色2 2 2 3 3 2 6" xfId="3414"/>
    <cellStyle name="20% - 輔色2 2 2 3 3 3" xfId="3415"/>
    <cellStyle name="20% - 輔色2 2 2 3 3 3 2" xfId="3416"/>
    <cellStyle name="20% - 輔色2 2 2 3 3 3 2 2" xfId="3417"/>
    <cellStyle name="20% - 輔色2 2 2 3 3 3 2 3" xfId="3418"/>
    <cellStyle name="20% - 輔色2 2 2 3 3 3 3" xfId="3419"/>
    <cellStyle name="20% - 輔色2 2 2 3 3 3 4" xfId="3420"/>
    <cellStyle name="20% - 輔色2 2 2 3 3 4" xfId="3421"/>
    <cellStyle name="20% - 輔色2 2 2 3 3 4 2" xfId="3422"/>
    <cellStyle name="20% - 輔色2 2 2 3 3 4 2 2" xfId="3423"/>
    <cellStyle name="20% - 輔色2 2 2 3 3 4 2 3" xfId="3424"/>
    <cellStyle name="20% - 輔色2 2 2 3 3 4 3" xfId="3425"/>
    <cellStyle name="20% - 輔色2 2 2 3 3 4 4" xfId="3426"/>
    <cellStyle name="20% - 輔色2 2 2 3 3 5" xfId="3427"/>
    <cellStyle name="20% - 輔色2 2 2 3 3 5 2" xfId="3428"/>
    <cellStyle name="20% - 輔色2 2 2 3 3 5 3" xfId="3429"/>
    <cellStyle name="20% - 輔色2 2 2 3 3 6" xfId="3430"/>
    <cellStyle name="20% - 輔色2 2 2 3 3 7" xfId="3431"/>
    <cellStyle name="20% - 輔色2 2 2 3 4" xfId="3432"/>
    <cellStyle name="20% - 輔色2 2 2 3 4 2" xfId="3433"/>
    <cellStyle name="20% - 輔色2 2 2 3 4 2 2" xfId="3434"/>
    <cellStyle name="20% - 輔色2 2 2 3 4 2 2 2" xfId="3435"/>
    <cellStyle name="20% - 輔色2 2 2 3 4 2 2 3" xfId="3436"/>
    <cellStyle name="20% - 輔色2 2 2 3 4 2 3" xfId="3437"/>
    <cellStyle name="20% - 輔色2 2 2 3 4 2 4" xfId="3438"/>
    <cellStyle name="20% - 輔色2 2 2 3 4 3" xfId="3439"/>
    <cellStyle name="20% - 輔色2 2 2 3 4 3 2" xfId="3440"/>
    <cellStyle name="20% - 輔色2 2 2 3 4 3 2 2" xfId="3441"/>
    <cellStyle name="20% - 輔色2 2 2 3 4 3 2 3" xfId="3442"/>
    <cellStyle name="20% - 輔色2 2 2 3 4 3 3" xfId="3443"/>
    <cellStyle name="20% - 輔色2 2 2 3 4 3 4" xfId="3444"/>
    <cellStyle name="20% - 輔色2 2 2 3 4 4" xfId="3445"/>
    <cellStyle name="20% - 輔色2 2 2 3 4 4 2" xfId="3446"/>
    <cellStyle name="20% - 輔色2 2 2 3 4 4 3" xfId="3447"/>
    <cellStyle name="20% - 輔色2 2 2 3 4 5" xfId="3448"/>
    <cellStyle name="20% - 輔色2 2 2 3 4 6" xfId="3449"/>
    <cellStyle name="20% - 輔色2 2 2 3 5" xfId="3450"/>
    <cellStyle name="20% - 輔色2 2 2 3 5 2" xfId="3451"/>
    <cellStyle name="20% - 輔色2 2 2 3 5 2 2" xfId="3452"/>
    <cellStyle name="20% - 輔色2 2 2 3 5 2 3" xfId="3453"/>
    <cellStyle name="20% - 輔色2 2 2 3 5 3" xfId="3454"/>
    <cellStyle name="20% - 輔色2 2 2 3 5 4" xfId="3455"/>
    <cellStyle name="20% - 輔色2 2 2 3 6" xfId="3456"/>
    <cellStyle name="20% - 輔色2 2 2 3 6 2" xfId="3457"/>
    <cellStyle name="20% - 輔色2 2 2 3 6 2 2" xfId="3458"/>
    <cellStyle name="20% - 輔色2 2 2 3 6 2 3" xfId="3459"/>
    <cellStyle name="20% - 輔色2 2 2 3 6 3" xfId="3460"/>
    <cellStyle name="20% - 輔色2 2 2 3 6 4" xfId="3461"/>
    <cellStyle name="20% - 輔色2 2 2 3 7" xfId="3462"/>
    <cellStyle name="20% - 輔色2 2 2 3 7 2" xfId="3463"/>
    <cellStyle name="20% - 輔色2 2 2 3 7 3" xfId="3464"/>
    <cellStyle name="20% - 輔色2 2 2 3 8" xfId="3465"/>
    <cellStyle name="20% - 輔色2 2 2 3 9" xfId="3466"/>
    <cellStyle name="20% - 輔色2 2 2 4" xfId="3467"/>
    <cellStyle name="20% - 輔色2 2 2 4 2" xfId="3468"/>
    <cellStyle name="20% - 輔色2 2 2 4 2 2" xfId="3469"/>
    <cellStyle name="20% - 輔色2 2 2 4 2 2 2" xfId="3470"/>
    <cellStyle name="20% - 輔色2 2 2 4 2 2 2 2" xfId="3471"/>
    <cellStyle name="20% - 輔色2 2 2 4 2 2 2 2 2" xfId="3472"/>
    <cellStyle name="20% - 輔色2 2 2 4 2 2 2 2 3" xfId="3473"/>
    <cellStyle name="20% - 輔色2 2 2 4 2 2 2 3" xfId="3474"/>
    <cellStyle name="20% - 輔色2 2 2 4 2 2 2 4" xfId="3475"/>
    <cellStyle name="20% - 輔色2 2 2 4 2 2 3" xfId="3476"/>
    <cellStyle name="20% - 輔色2 2 2 4 2 2 3 2" xfId="3477"/>
    <cellStyle name="20% - 輔色2 2 2 4 2 2 3 2 2" xfId="3478"/>
    <cellStyle name="20% - 輔色2 2 2 4 2 2 3 2 3" xfId="3479"/>
    <cellStyle name="20% - 輔色2 2 2 4 2 2 3 3" xfId="3480"/>
    <cellStyle name="20% - 輔色2 2 2 4 2 2 3 4" xfId="3481"/>
    <cellStyle name="20% - 輔色2 2 2 4 2 2 4" xfId="3482"/>
    <cellStyle name="20% - 輔色2 2 2 4 2 2 4 2" xfId="3483"/>
    <cellStyle name="20% - 輔色2 2 2 4 2 2 4 3" xfId="3484"/>
    <cellStyle name="20% - 輔色2 2 2 4 2 2 5" xfId="3485"/>
    <cellStyle name="20% - 輔色2 2 2 4 2 2 6" xfId="3486"/>
    <cellStyle name="20% - 輔色2 2 2 4 2 3" xfId="3487"/>
    <cellStyle name="20% - 輔色2 2 2 4 2 3 2" xfId="3488"/>
    <cellStyle name="20% - 輔色2 2 2 4 2 3 2 2" xfId="3489"/>
    <cellStyle name="20% - 輔色2 2 2 4 2 3 2 3" xfId="3490"/>
    <cellStyle name="20% - 輔色2 2 2 4 2 3 3" xfId="3491"/>
    <cellStyle name="20% - 輔色2 2 2 4 2 3 4" xfId="3492"/>
    <cellStyle name="20% - 輔色2 2 2 4 2 4" xfId="3493"/>
    <cellStyle name="20% - 輔色2 2 2 4 2 4 2" xfId="3494"/>
    <cellStyle name="20% - 輔色2 2 2 4 2 4 2 2" xfId="3495"/>
    <cellStyle name="20% - 輔色2 2 2 4 2 4 2 3" xfId="3496"/>
    <cellStyle name="20% - 輔色2 2 2 4 2 4 3" xfId="3497"/>
    <cellStyle name="20% - 輔色2 2 2 4 2 4 4" xfId="3498"/>
    <cellStyle name="20% - 輔色2 2 2 4 2 5" xfId="3499"/>
    <cellStyle name="20% - 輔色2 2 2 4 2 5 2" xfId="3500"/>
    <cellStyle name="20% - 輔色2 2 2 4 2 5 3" xfId="3501"/>
    <cellStyle name="20% - 輔色2 2 2 4 2 6" xfId="3502"/>
    <cellStyle name="20% - 輔色2 2 2 4 2 7" xfId="3503"/>
    <cellStyle name="20% - 輔色2 2 2 4 3" xfId="3504"/>
    <cellStyle name="20% - 輔色2 2 2 4 3 2" xfId="3505"/>
    <cellStyle name="20% - 輔色2 2 2 4 3 2 2" xfId="3506"/>
    <cellStyle name="20% - 輔色2 2 2 4 3 2 2 2" xfId="3507"/>
    <cellStyle name="20% - 輔色2 2 2 4 3 2 2 3" xfId="3508"/>
    <cellStyle name="20% - 輔色2 2 2 4 3 2 3" xfId="3509"/>
    <cellStyle name="20% - 輔色2 2 2 4 3 2 4" xfId="3510"/>
    <cellStyle name="20% - 輔色2 2 2 4 3 3" xfId="3511"/>
    <cellStyle name="20% - 輔色2 2 2 4 3 3 2" xfId="3512"/>
    <cellStyle name="20% - 輔色2 2 2 4 3 3 2 2" xfId="3513"/>
    <cellStyle name="20% - 輔色2 2 2 4 3 3 2 3" xfId="3514"/>
    <cellStyle name="20% - 輔色2 2 2 4 3 3 3" xfId="3515"/>
    <cellStyle name="20% - 輔色2 2 2 4 3 3 4" xfId="3516"/>
    <cellStyle name="20% - 輔色2 2 2 4 3 4" xfId="3517"/>
    <cellStyle name="20% - 輔色2 2 2 4 3 4 2" xfId="3518"/>
    <cellStyle name="20% - 輔色2 2 2 4 3 4 3" xfId="3519"/>
    <cellStyle name="20% - 輔色2 2 2 4 3 5" xfId="3520"/>
    <cellStyle name="20% - 輔色2 2 2 4 3 6" xfId="3521"/>
    <cellStyle name="20% - 輔色2 2 2 4 4" xfId="3522"/>
    <cellStyle name="20% - 輔色2 2 2 4 4 2" xfId="3523"/>
    <cellStyle name="20% - 輔色2 2 2 4 4 2 2" xfId="3524"/>
    <cellStyle name="20% - 輔色2 2 2 4 4 2 3" xfId="3525"/>
    <cellStyle name="20% - 輔色2 2 2 4 4 3" xfId="3526"/>
    <cellStyle name="20% - 輔色2 2 2 4 4 4" xfId="3527"/>
    <cellStyle name="20% - 輔色2 2 2 4 5" xfId="3528"/>
    <cellStyle name="20% - 輔色2 2 2 4 5 2" xfId="3529"/>
    <cellStyle name="20% - 輔色2 2 2 4 5 2 2" xfId="3530"/>
    <cellStyle name="20% - 輔色2 2 2 4 5 2 3" xfId="3531"/>
    <cellStyle name="20% - 輔色2 2 2 4 5 3" xfId="3532"/>
    <cellStyle name="20% - 輔色2 2 2 4 5 4" xfId="3533"/>
    <cellStyle name="20% - 輔色2 2 2 4 6" xfId="3534"/>
    <cellStyle name="20% - 輔色2 2 2 4 6 2" xfId="3535"/>
    <cellStyle name="20% - 輔色2 2 2 4 6 3" xfId="3536"/>
    <cellStyle name="20% - 輔色2 2 2 4 7" xfId="3537"/>
    <cellStyle name="20% - 輔色2 2 2 4 8" xfId="3538"/>
    <cellStyle name="20% - 輔色2 2 2 5" xfId="3539"/>
    <cellStyle name="20% - 輔色2 2 2 5 2" xfId="3540"/>
    <cellStyle name="20% - 輔色2 2 2 5 2 2" xfId="3541"/>
    <cellStyle name="20% - 輔色2 2 2 5 2 2 2" xfId="3542"/>
    <cellStyle name="20% - 輔色2 2 2 5 2 2 2 2" xfId="3543"/>
    <cellStyle name="20% - 輔色2 2 2 5 2 2 2 2 2" xfId="3544"/>
    <cellStyle name="20% - 輔色2 2 2 5 2 2 2 2 3" xfId="3545"/>
    <cellStyle name="20% - 輔色2 2 2 5 2 2 2 3" xfId="3546"/>
    <cellStyle name="20% - 輔色2 2 2 5 2 2 2 4" xfId="3547"/>
    <cellStyle name="20% - 輔色2 2 2 5 2 2 3" xfId="3548"/>
    <cellStyle name="20% - 輔色2 2 2 5 2 2 3 2" xfId="3549"/>
    <cellStyle name="20% - 輔色2 2 2 5 2 2 3 2 2" xfId="3550"/>
    <cellStyle name="20% - 輔色2 2 2 5 2 2 3 2 3" xfId="3551"/>
    <cellStyle name="20% - 輔色2 2 2 5 2 2 3 3" xfId="3552"/>
    <cellStyle name="20% - 輔色2 2 2 5 2 2 3 4" xfId="3553"/>
    <cellStyle name="20% - 輔色2 2 2 5 2 2 4" xfId="3554"/>
    <cellStyle name="20% - 輔色2 2 2 5 2 2 4 2" xfId="3555"/>
    <cellStyle name="20% - 輔色2 2 2 5 2 2 4 3" xfId="3556"/>
    <cellStyle name="20% - 輔色2 2 2 5 2 2 5" xfId="3557"/>
    <cellStyle name="20% - 輔色2 2 2 5 2 2 6" xfId="3558"/>
    <cellStyle name="20% - 輔色2 2 2 5 2 3" xfId="3559"/>
    <cellStyle name="20% - 輔色2 2 2 5 2 3 2" xfId="3560"/>
    <cellStyle name="20% - 輔色2 2 2 5 2 3 2 2" xfId="3561"/>
    <cellStyle name="20% - 輔色2 2 2 5 2 3 2 3" xfId="3562"/>
    <cellStyle name="20% - 輔色2 2 2 5 2 3 3" xfId="3563"/>
    <cellStyle name="20% - 輔色2 2 2 5 2 3 4" xfId="3564"/>
    <cellStyle name="20% - 輔色2 2 2 5 2 4" xfId="3565"/>
    <cellStyle name="20% - 輔色2 2 2 5 2 4 2" xfId="3566"/>
    <cellStyle name="20% - 輔色2 2 2 5 2 4 2 2" xfId="3567"/>
    <cellStyle name="20% - 輔色2 2 2 5 2 4 2 3" xfId="3568"/>
    <cellStyle name="20% - 輔色2 2 2 5 2 4 3" xfId="3569"/>
    <cellStyle name="20% - 輔色2 2 2 5 2 4 4" xfId="3570"/>
    <cellStyle name="20% - 輔色2 2 2 5 2 5" xfId="3571"/>
    <cellStyle name="20% - 輔色2 2 2 5 2 5 2" xfId="3572"/>
    <cellStyle name="20% - 輔色2 2 2 5 2 5 3" xfId="3573"/>
    <cellStyle name="20% - 輔色2 2 2 5 2 6" xfId="3574"/>
    <cellStyle name="20% - 輔色2 2 2 5 2 7" xfId="3575"/>
    <cellStyle name="20% - 輔色2 2 2 5 3" xfId="3576"/>
    <cellStyle name="20% - 輔色2 2 2 5 3 2" xfId="3577"/>
    <cellStyle name="20% - 輔色2 2 2 5 3 2 2" xfId="3578"/>
    <cellStyle name="20% - 輔色2 2 2 5 3 2 2 2" xfId="3579"/>
    <cellStyle name="20% - 輔色2 2 2 5 3 2 2 3" xfId="3580"/>
    <cellStyle name="20% - 輔色2 2 2 5 3 2 3" xfId="3581"/>
    <cellStyle name="20% - 輔色2 2 2 5 3 2 4" xfId="3582"/>
    <cellStyle name="20% - 輔色2 2 2 5 3 3" xfId="3583"/>
    <cellStyle name="20% - 輔色2 2 2 5 3 3 2" xfId="3584"/>
    <cellStyle name="20% - 輔色2 2 2 5 3 3 2 2" xfId="3585"/>
    <cellStyle name="20% - 輔色2 2 2 5 3 3 2 3" xfId="3586"/>
    <cellStyle name="20% - 輔色2 2 2 5 3 3 3" xfId="3587"/>
    <cellStyle name="20% - 輔色2 2 2 5 3 3 4" xfId="3588"/>
    <cellStyle name="20% - 輔色2 2 2 5 3 4" xfId="3589"/>
    <cellStyle name="20% - 輔色2 2 2 5 3 4 2" xfId="3590"/>
    <cellStyle name="20% - 輔色2 2 2 5 3 4 3" xfId="3591"/>
    <cellStyle name="20% - 輔色2 2 2 5 3 5" xfId="3592"/>
    <cellStyle name="20% - 輔色2 2 2 5 3 6" xfId="3593"/>
    <cellStyle name="20% - 輔色2 2 2 5 4" xfId="3594"/>
    <cellStyle name="20% - 輔色2 2 2 5 4 2" xfId="3595"/>
    <cellStyle name="20% - 輔色2 2 2 5 4 2 2" xfId="3596"/>
    <cellStyle name="20% - 輔色2 2 2 5 4 2 3" xfId="3597"/>
    <cellStyle name="20% - 輔色2 2 2 5 4 3" xfId="3598"/>
    <cellStyle name="20% - 輔色2 2 2 5 4 4" xfId="3599"/>
    <cellStyle name="20% - 輔色2 2 2 5 5" xfId="3600"/>
    <cellStyle name="20% - 輔色2 2 2 5 5 2" xfId="3601"/>
    <cellStyle name="20% - 輔色2 2 2 5 5 2 2" xfId="3602"/>
    <cellStyle name="20% - 輔色2 2 2 5 5 2 3" xfId="3603"/>
    <cellStyle name="20% - 輔色2 2 2 5 5 3" xfId="3604"/>
    <cellStyle name="20% - 輔色2 2 2 5 5 4" xfId="3605"/>
    <cellStyle name="20% - 輔色2 2 2 5 6" xfId="3606"/>
    <cellStyle name="20% - 輔色2 2 2 5 6 2" xfId="3607"/>
    <cellStyle name="20% - 輔色2 2 2 5 6 3" xfId="3608"/>
    <cellStyle name="20% - 輔色2 2 2 5 7" xfId="3609"/>
    <cellStyle name="20% - 輔色2 2 2 5 8" xfId="3610"/>
    <cellStyle name="20% - 輔色2 2 2 6" xfId="3611"/>
    <cellStyle name="20% - 輔色2 2 2 6 2" xfId="3612"/>
    <cellStyle name="20% - 輔色2 2 2 6 2 2" xfId="3613"/>
    <cellStyle name="20% - 輔色2 2 2 6 2 2 2" xfId="3614"/>
    <cellStyle name="20% - 輔色2 2 2 6 2 2 2 2" xfId="3615"/>
    <cellStyle name="20% - 輔色2 2 2 6 2 2 2 3" xfId="3616"/>
    <cellStyle name="20% - 輔色2 2 2 6 2 2 3" xfId="3617"/>
    <cellStyle name="20% - 輔色2 2 2 6 2 2 4" xfId="3618"/>
    <cellStyle name="20% - 輔色2 2 2 6 2 3" xfId="3619"/>
    <cellStyle name="20% - 輔色2 2 2 6 2 3 2" xfId="3620"/>
    <cellStyle name="20% - 輔色2 2 2 6 2 3 2 2" xfId="3621"/>
    <cellStyle name="20% - 輔色2 2 2 6 2 3 2 3" xfId="3622"/>
    <cellStyle name="20% - 輔色2 2 2 6 2 3 3" xfId="3623"/>
    <cellStyle name="20% - 輔色2 2 2 6 2 3 4" xfId="3624"/>
    <cellStyle name="20% - 輔色2 2 2 6 2 4" xfId="3625"/>
    <cellStyle name="20% - 輔色2 2 2 6 2 4 2" xfId="3626"/>
    <cellStyle name="20% - 輔色2 2 2 6 2 4 3" xfId="3627"/>
    <cellStyle name="20% - 輔色2 2 2 6 2 5" xfId="3628"/>
    <cellStyle name="20% - 輔色2 2 2 6 2 6" xfId="3629"/>
    <cellStyle name="20% - 輔色2 2 2 6 3" xfId="3630"/>
    <cellStyle name="20% - 輔色2 2 2 6 3 2" xfId="3631"/>
    <cellStyle name="20% - 輔色2 2 2 6 3 2 2" xfId="3632"/>
    <cellStyle name="20% - 輔色2 2 2 6 3 2 3" xfId="3633"/>
    <cellStyle name="20% - 輔色2 2 2 6 3 3" xfId="3634"/>
    <cellStyle name="20% - 輔色2 2 2 6 3 4" xfId="3635"/>
    <cellStyle name="20% - 輔色2 2 2 6 4" xfId="3636"/>
    <cellStyle name="20% - 輔色2 2 2 6 4 2" xfId="3637"/>
    <cellStyle name="20% - 輔色2 2 2 6 4 2 2" xfId="3638"/>
    <cellStyle name="20% - 輔色2 2 2 6 4 2 3" xfId="3639"/>
    <cellStyle name="20% - 輔色2 2 2 6 4 3" xfId="3640"/>
    <cellStyle name="20% - 輔色2 2 2 6 4 4" xfId="3641"/>
    <cellStyle name="20% - 輔色2 2 2 6 5" xfId="3642"/>
    <cellStyle name="20% - 輔色2 2 2 6 5 2" xfId="3643"/>
    <cellStyle name="20% - 輔色2 2 2 6 5 3" xfId="3644"/>
    <cellStyle name="20% - 輔色2 2 2 6 6" xfId="3645"/>
    <cellStyle name="20% - 輔色2 2 2 6 7" xfId="3646"/>
    <cellStyle name="20% - 輔色2 2 2 7" xfId="3647"/>
    <cellStyle name="20% - 輔色2 2 2 7 2" xfId="3648"/>
    <cellStyle name="20% - 輔色2 2 2 7 2 2" xfId="3649"/>
    <cellStyle name="20% - 輔色2 2 2 7 2 2 2" xfId="3650"/>
    <cellStyle name="20% - 輔色2 2 2 7 2 2 3" xfId="3651"/>
    <cellStyle name="20% - 輔色2 2 2 7 2 3" xfId="3652"/>
    <cellStyle name="20% - 輔色2 2 2 7 2 4" xfId="3653"/>
    <cellStyle name="20% - 輔色2 2 2 7 3" xfId="3654"/>
    <cellStyle name="20% - 輔色2 2 2 7 3 2" xfId="3655"/>
    <cellStyle name="20% - 輔色2 2 2 7 3 2 2" xfId="3656"/>
    <cellStyle name="20% - 輔色2 2 2 7 3 2 3" xfId="3657"/>
    <cellStyle name="20% - 輔色2 2 2 7 3 3" xfId="3658"/>
    <cellStyle name="20% - 輔色2 2 2 7 3 4" xfId="3659"/>
    <cellStyle name="20% - 輔色2 2 2 7 4" xfId="3660"/>
    <cellStyle name="20% - 輔色2 2 2 7 4 2" xfId="3661"/>
    <cellStyle name="20% - 輔色2 2 2 7 4 3" xfId="3662"/>
    <cellStyle name="20% - 輔色2 2 2 7 5" xfId="3663"/>
    <cellStyle name="20% - 輔色2 2 2 7 6" xfId="3664"/>
    <cellStyle name="20% - 輔色2 2 2 8" xfId="3665"/>
    <cellStyle name="20% - 輔色2 2 2 8 2" xfId="3666"/>
    <cellStyle name="20% - 輔色2 2 2 8 2 2" xfId="3667"/>
    <cellStyle name="20% - 輔色2 2 2 8 2 3" xfId="3668"/>
    <cellStyle name="20% - 輔色2 2 2 8 3" xfId="3669"/>
    <cellStyle name="20% - 輔色2 2 2 8 4" xfId="3670"/>
    <cellStyle name="20% - 輔色2 2 2 9" xfId="3671"/>
    <cellStyle name="20% - 輔色2 2 2 9 2" xfId="3672"/>
    <cellStyle name="20% - 輔色2 2 2 9 2 2" xfId="3673"/>
    <cellStyle name="20% - 輔色2 2 2 9 2 3" xfId="3674"/>
    <cellStyle name="20% - 輔色2 2 2 9 3" xfId="3675"/>
    <cellStyle name="20% - 輔色2 2 2 9 4" xfId="3676"/>
    <cellStyle name="20% - 輔色2 2 3" xfId="3677"/>
    <cellStyle name="20% - 輔色2 2 3 10" xfId="3678"/>
    <cellStyle name="20% - 輔色2 2 3 2" xfId="3679"/>
    <cellStyle name="20% - 輔色2 2 3 2 2" xfId="3680"/>
    <cellStyle name="20% - 輔色2 2 3 2 2 2" xfId="3681"/>
    <cellStyle name="20% - 輔色2 2 3 2 2 2 2" xfId="3682"/>
    <cellStyle name="20% - 輔色2 2 3 2 2 2 2 2" xfId="3683"/>
    <cellStyle name="20% - 輔色2 2 3 2 2 2 2 2 2" xfId="3684"/>
    <cellStyle name="20% - 輔色2 2 3 2 2 2 2 2 2 2" xfId="3685"/>
    <cellStyle name="20% - 輔色2 2 3 2 2 2 2 2 2 3" xfId="3686"/>
    <cellStyle name="20% - 輔色2 2 3 2 2 2 2 2 3" xfId="3687"/>
    <cellStyle name="20% - 輔色2 2 3 2 2 2 2 2 4" xfId="3688"/>
    <cellStyle name="20% - 輔色2 2 3 2 2 2 2 3" xfId="3689"/>
    <cellStyle name="20% - 輔色2 2 3 2 2 2 2 3 2" xfId="3690"/>
    <cellStyle name="20% - 輔色2 2 3 2 2 2 2 3 2 2" xfId="3691"/>
    <cellStyle name="20% - 輔色2 2 3 2 2 2 2 3 2 3" xfId="3692"/>
    <cellStyle name="20% - 輔色2 2 3 2 2 2 2 3 3" xfId="3693"/>
    <cellStyle name="20% - 輔色2 2 3 2 2 2 2 3 4" xfId="3694"/>
    <cellStyle name="20% - 輔色2 2 3 2 2 2 2 4" xfId="3695"/>
    <cellStyle name="20% - 輔色2 2 3 2 2 2 2 4 2" xfId="3696"/>
    <cellStyle name="20% - 輔色2 2 3 2 2 2 2 4 3" xfId="3697"/>
    <cellStyle name="20% - 輔色2 2 3 2 2 2 2 5" xfId="3698"/>
    <cellStyle name="20% - 輔色2 2 3 2 2 2 2 6" xfId="3699"/>
    <cellStyle name="20% - 輔色2 2 3 2 2 2 3" xfId="3700"/>
    <cellStyle name="20% - 輔色2 2 3 2 2 2 3 2" xfId="3701"/>
    <cellStyle name="20% - 輔色2 2 3 2 2 2 3 2 2" xfId="3702"/>
    <cellStyle name="20% - 輔色2 2 3 2 2 2 3 2 3" xfId="3703"/>
    <cellStyle name="20% - 輔色2 2 3 2 2 2 3 3" xfId="3704"/>
    <cellStyle name="20% - 輔色2 2 3 2 2 2 3 4" xfId="3705"/>
    <cellStyle name="20% - 輔色2 2 3 2 2 2 4" xfId="3706"/>
    <cellStyle name="20% - 輔色2 2 3 2 2 2 4 2" xfId="3707"/>
    <cellStyle name="20% - 輔色2 2 3 2 2 2 4 2 2" xfId="3708"/>
    <cellStyle name="20% - 輔色2 2 3 2 2 2 4 2 3" xfId="3709"/>
    <cellStyle name="20% - 輔色2 2 3 2 2 2 4 3" xfId="3710"/>
    <cellStyle name="20% - 輔色2 2 3 2 2 2 4 4" xfId="3711"/>
    <cellStyle name="20% - 輔色2 2 3 2 2 2 5" xfId="3712"/>
    <cellStyle name="20% - 輔色2 2 3 2 2 2 5 2" xfId="3713"/>
    <cellStyle name="20% - 輔色2 2 3 2 2 2 5 3" xfId="3714"/>
    <cellStyle name="20% - 輔色2 2 3 2 2 2 6" xfId="3715"/>
    <cellStyle name="20% - 輔色2 2 3 2 2 2 7" xfId="3716"/>
    <cellStyle name="20% - 輔色2 2 3 2 2 3" xfId="3717"/>
    <cellStyle name="20% - 輔色2 2 3 2 2 3 2" xfId="3718"/>
    <cellStyle name="20% - 輔色2 2 3 2 2 3 2 2" xfId="3719"/>
    <cellStyle name="20% - 輔色2 2 3 2 2 3 2 2 2" xfId="3720"/>
    <cellStyle name="20% - 輔色2 2 3 2 2 3 2 2 3" xfId="3721"/>
    <cellStyle name="20% - 輔色2 2 3 2 2 3 2 3" xfId="3722"/>
    <cellStyle name="20% - 輔色2 2 3 2 2 3 2 4" xfId="3723"/>
    <cellStyle name="20% - 輔色2 2 3 2 2 3 3" xfId="3724"/>
    <cellStyle name="20% - 輔色2 2 3 2 2 3 3 2" xfId="3725"/>
    <cellStyle name="20% - 輔色2 2 3 2 2 3 3 2 2" xfId="3726"/>
    <cellStyle name="20% - 輔色2 2 3 2 2 3 3 2 3" xfId="3727"/>
    <cellStyle name="20% - 輔色2 2 3 2 2 3 3 3" xfId="3728"/>
    <cellStyle name="20% - 輔色2 2 3 2 2 3 3 4" xfId="3729"/>
    <cellStyle name="20% - 輔色2 2 3 2 2 3 4" xfId="3730"/>
    <cellStyle name="20% - 輔色2 2 3 2 2 3 4 2" xfId="3731"/>
    <cellStyle name="20% - 輔色2 2 3 2 2 3 4 3" xfId="3732"/>
    <cellStyle name="20% - 輔色2 2 3 2 2 3 5" xfId="3733"/>
    <cellStyle name="20% - 輔色2 2 3 2 2 3 6" xfId="3734"/>
    <cellStyle name="20% - 輔色2 2 3 2 2 4" xfId="3735"/>
    <cellStyle name="20% - 輔色2 2 3 2 2 4 2" xfId="3736"/>
    <cellStyle name="20% - 輔色2 2 3 2 2 4 2 2" xfId="3737"/>
    <cellStyle name="20% - 輔色2 2 3 2 2 4 2 3" xfId="3738"/>
    <cellStyle name="20% - 輔色2 2 3 2 2 4 3" xfId="3739"/>
    <cellStyle name="20% - 輔色2 2 3 2 2 4 4" xfId="3740"/>
    <cellStyle name="20% - 輔色2 2 3 2 2 5" xfId="3741"/>
    <cellStyle name="20% - 輔色2 2 3 2 2 5 2" xfId="3742"/>
    <cellStyle name="20% - 輔色2 2 3 2 2 5 2 2" xfId="3743"/>
    <cellStyle name="20% - 輔色2 2 3 2 2 5 2 3" xfId="3744"/>
    <cellStyle name="20% - 輔色2 2 3 2 2 5 3" xfId="3745"/>
    <cellStyle name="20% - 輔色2 2 3 2 2 5 4" xfId="3746"/>
    <cellStyle name="20% - 輔色2 2 3 2 2 6" xfId="3747"/>
    <cellStyle name="20% - 輔色2 2 3 2 2 6 2" xfId="3748"/>
    <cellStyle name="20% - 輔色2 2 3 2 2 6 3" xfId="3749"/>
    <cellStyle name="20% - 輔色2 2 3 2 2 7" xfId="3750"/>
    <cellStyle name="20% - 輔色2 2 3 2 2 8" xfId="3751"/>
    <cellStyle name="20% - 輔色2 2 3 2 3" xfId="3752"/>
    <cellStyle name="20% - 輔色2 2 3 2 3 2" xfId="3753"/>
    <cellStyle name="20% - 輔色2 2 3 2 3 2 2" xfId="3754"/>
    <cellStyle name="20% - 輔色2 2 3 2 3 2 2 2" xfId="3755"/>
    <cellStyle name="20% - 輔色2 2 3 2 3 2 2 2 2" xfId="3756"/>
    <cellStyle name="20% - 輔色2 2 3 2 3 2 2 2 3" xfId="3757"/>
    <cellStyle name="20% - 輔色2 2 3 2 3 2 2 3" xfId="3758"/>
    <cellStyle name="20% - 輔色2 2 3 2 3 2 2 4" xfId="3759"/>
    <cellStyle name="20% - 輔色2 2 3 2 3 2 3" xfId="3760"/>
    <cellStyle name="20% - 輔色2 2 3 2 3 2 3 2" xfId="3761"/>
    <cellStyle name="20% - 輔色2 2 3 2 3 2 3 2 2" xfId="3762"/>
    <cellStyle name="20% - 輔色2 2 3 2 3 2 3 2 3" xfId="3763"/>
    <cellStyle name="20% - 輔色2 2 3 2 3 2 3 3" xfId="3764"/>
    <cellStyle name="20% - 輔色2 2 3 2 3 2 3 4" xfId="3765"/>
    <cellStyle name="20% - 輔色2 2 3 2 3 2 4" xfId="3766"/>
    <cellStyle name="20% - 輔色2 2 3 2 3 2 4 2" xfId="3767"/>
    <cellStyle name="20% - 輔色2 2 3 2 3 2 4 3" xfId="3768"/>
    <cellStyle name="20% - 輔色2 2 3 2 3 2 5" xfId="3769"/>
    <cellStyle name="20% - 輔色2 2 3 2 3 2 6" xfId="3770"/>
    <cellStyle name="20% - 輔色2 2 3 2 3 3" xfId="3771"/>
    <cellStyle name="20% - 輔色2 2 3 2 3 3 2" xfId="3772"/>
    <cellStyle name="20% - 輔色2 2 3 2 3 3 2 2" xfId="3773"/>
    <cellStyle name="20% - 輔色2 2 3 2 3 3 2 3" xfId="3774"/>
    <cellStyle name="20% - 輔色2 2 3 2 3 3 3" xfId="3775"/>
    <cellStyle name="20% - 輔色2 2 3 2 3 3 4" xfId="3776"/>
    <cellStyle name="20% - 輔色2 2 3 2 3 4" xfId="3777"/>
    <cellStyle name="20% - 輔色2 2 3 2 3 4 2" xfId="3778"/>
    <cellStyle name="20% - 輔色2 2 3 2 3 4 2 2" xfId="3779"/>
    <cellStyle name="20% - 輔色2 2 3 2 3 4 2 3" xfId="3780"/>
    <cellStyle name="20% - 輔色2 2 3 2 3 4 3" xfId="3781"/>
    <cellStyle name="20% - 輔色2 2 3 2 3 4 4" xfId="3782"/>
    <cellStyle name="20% - 輔色2 2 3 2 3 5" xfId="3783"/>
    <cellStyle name="20% - 輔色2 2 3 2 3 5 2" xfId="3784"/>
    <cellStyle name="20% - 輔色2 2 3 2 3 5 3" xfId="3785"/>
    <cellStyle name="20% - 輔色2 2 3 2 3 6" xfId="3786"/>
    <cellStyle name="20% - 輔色2 2 3 2 3 7" xfId="3787"/>
    <cellStyle name="20% - 輔色2 2 3 2 4" xfId="3788"/>
    <cellStyle name="20% - 輔色2 2 3 2 4 2" xfId="3789"/>
    <cellStyle name="20% - 輔色2 2 3 2 4 2 2" xfId="3790"/>
    <cellStyle name="20% - 輔色2 2 3 2 4 2 2 2" xfId="3791"/>
    <cellStyle name="20% - 輔色2 2 3 2 4 2 2 3" xfId="3792"/>
    <cellStyle name="20% - 輔色2 2 3 2 4 2 3" xfId="3793"/>
    <cellStyle name="20% - 輔色2 2 3 2 4 2 4" xfId="3794"/>
    <cellStyle name="20% - 輔色2 2 3 2 4 3" xfId="3795"/>
    <cellStyle name="20% - 輔色2 2 3 2 4 3 2" xfId="3796"/>
    <cellStyle name="20% - 輔色2 2 3 2 4 3 2 2" xfId="3797"/>
    <cellStyle name="20% - 輔色2 2 3 2 4 3 2 3" xfId="3798"/>
    <cellStyle name="20% - 輔色2 2 3 2 4 3 3" xfId="3799"/>
    <cellStyle name="20% - 輔色2 2 3 2 4 3 4" xfId="3800"/>
    <cellStyle name="20% - 輔色2 2 3 2 4 4" xfId="3801"/>
    <cellStyle name="20% - 輔色2 2 3 2 4 4 2" xfId="3802"/>
    <cellStyle name="20% - 輔色2 2 3 2 4 4 3" xfId="3803"/>
    <cellStyle name="20% - 輔色2 2 3 2 4 5" xfId="3804"/>
    <cellStyle name="20% - 輔色2 2 3 2 4 6" xfId="3805"/>
    <cellStyle name="20% - 輔色2 2 3 2 5" xfId="3806"/>
    <cellStyle name="20% - 輔色2 2 3 2 5 2" xfId="3807"/>
    <cellStyle name="20% - 輔色2 2 3 2 5 2 2" xfId="3808"/>
    <cellStyle name="20% - 輔色2 2 3 2 5 2 3" xfId="3809"/>
    <cellStyle name="20% - 輔色2 2 3 2 5 3" xfId="3810"/>
    <cellStyle name="20% - 輔色2 2 3 2 5 4" xfId="3811"/>
    <cellStyle name="20% - 輔色2 2 3 2 6" xfId="3812"/>
    <cellStyle name="20% - 輔色2 2 3 2 6 2" xfId="3813"/>
    <cellStyle name="20% - 輔色2 2 3 2 6 2 2" xfId="3814"/>
    <cellStyle name="20% - 輔色2 2 3 2 6 2 3" xfId="3815"/>
    <cellStyle name="20% - 輔色2 2 3 2 6 3" xfId="3816"/>
    <cellStyle name="20% - 輔色2 2 3 2 6 4" xfId="3817"/>
    <cellStyle name="20% - 輔色2 2 3 2 7" xfId="3818"/>
    <cellStyle name="20% - 輔色2 2 3 2 7 2" xfId="3819"/>
    <cellStyle name="20% - 輔色2 2 3 2 7 3" xfId="3820"/>
    <cellStyle name="20% - 輔色2 2 3 2 8" xfId="3821"/>
    <cellStyle name="20% - 輔色2 2 3 2 9" xfId="3822"/>
    <cellStyle name="20% - 輔色2 2 3 3" xfId="3823"/>
    <cellStyle name="20% - 輔色2 2 3 3 2" xfId="3824"/>
    <cellStyle name="20% - 輔色2 2 3 3 2 2" xfId="3825"/>
    <cellStyle name="20% - 輔色2 2 3 3 2 2 2" xfId="3826"/>
    <cellStyle name="20% - 輔色2 2 3 3 2 2 2 2" xfId="3827"/>
    <cellStyle name="20% - 輔色2 2 3 3 2 2 2 2 2" xfId="3828"/>
    <cellStyle name="20% - 輔色2 2 3 3 2 2 2 2 3" xfId="3829"/>
    <cellStyle name="20% - 輔色2 2 3 3 2 2 2 3" xfId="3830"/>
    <cellStyle name="20% - 輔色2 2 3 3 2 2 2 4" xfId="3831"/>
    <cellStyle name="20% - 輔色2 2 3 3 2 2 3" xfId="3832"/>
    <cellStyle name="20% - 輔色2 2 3 3 2 2 3 2" xfId="3833"/>
    <cellStyle name="20% - 輔色2 2 3 3 2 2 3 2 2" xfId="3834"/>
    <cellStyle name="20% - 輔色2 2 3 3 2 2 3 2 3" xfId="3835"/>
    <cellStyle name="20% - 輔色2 2 3 3 2 2 3 3" xfId="3836"/>
    <cellStyle name="20% - 輔色2 2 3 3 2 2 3 4" xfId="3837"/>
    <cellStyle name="20% - 輔色2 2 3 3 2 2 4" xfId="3838"/>
    <cellStyle name="20% - 輔色2 2 3 3 2 2 4 2" xfId="3839"/>
    <cellStyle name="20% - 輔色2 2 3 3 2 2 4 3" xfId="3840"/>
    <cellStyle name="20% - 輔色2 2 3 3 2 2 5" xfId="3841"/>
    <cellStyle name="20% - 輔色2 2 3 3 2 2 6" xfId="3842"/>
    <cellStyle name="20% - 輔色2 2 3 3 2 3" xfId="3843"/>
    <cellStyle name="20% - 輔色2 2 3 3 2 3 2" xfId="3844"/>
    <cellStyle name="20% - 輔色2 2 3 3 2 3 2 2" xfId="3845"/>
    <cellStyle name="20% - 輔色2 2 3 3 2 3 2 3" xfId="3846"/>
    <cellStyle name="20% - 輔色2 2 3 3 2 3 3" xfId="3847"/>
    <cellStyle name="20% - 輔色2 2 3 3 2 3 4" xfId="3848"/>
    <cellStyle name="20% - 輔色2 2 3 3 2 4" xfId="3849"/>
    <cellStyle name="20% - 輔色2 2 3 3 2 4 2" xfId="3850"/>
    <cellStyle name="20% - 輔色2 2 3 3 2 4 2 2" xfId="3851"/>
    <cellStyle name="20% - 輔色2 2 3 3 2 4 2 3" xfId="3852"/>
    <cellStyle name="20% - 輔色2 2 3 3 2 4 3" xfId="3853"/>
    <cellStyle name="20% - 輔色2 2 3 3 2 4 4" xfId="3854"/>
    <cellStyle name="20% - 輔色2 2 3 3 2 5" xfId="3855"/>
    <cellStyle name="20% - 輔色2 2 3 3 2 5 2" xfId="3856"/>
    <cellStyle name="20% - 輔色2 2 3 3 2 5 3" xfId="3857"/>
    <cellStyle name="20% - 輔色2 2 3 3 2 6" xfId="3858"/>
    <cellStyle name="20% - 輔色2 2 3 3 2 7" xfId="3859"/>
    <cellStyle name="20% - 輔色2 2 3 3 3" xfId="3860"/>
    <cellStyle name="20% - 輔色2 2 3 3 3 2" xfId="3861"/>
    <cellStyle name="20% - 輔色2 2 3 3 3 2 2" xfId="3862"/>
    <cellStyle name="20% - 輔色2 2 3 3 3 2 2 2" xfId="3863"/>
    <cellStyle name="20% - 輔色2 2 3 3 3 2 2 3" xfId="3864"/>
    <cellStyle name="20% - 輔色2 2 3 3 3 2 3" xfId="3865"/>
    <cellStyle name="20% - 輔色2 2 3 3 3 2 4" xfId="3866"/>
    <cellStyle name="20% - 輔色2 2 3 3 3 3" xfId="3867"/>
    <cellStyle name="20% - 輔色2 2 3 3 3 3 2" xfId="3868"/>
    <cellStyle name="20% - 輔色2 2 3 3 3 3 2 2" xfId="3869"/>
    <cellStyle name="20% - 輔色2 2 3 3 3 3 2 3" xfId="3870"/>
    <cellStyle name="20% - 輔色2 2 3 3 3 3 3" xfId="3871"/>
    <cellStyle name="20% - 輔色2 2 3 3 3 3 4" xfId="3872"/>
    <cellStyle name="20% - 輔色2 2 3 3 3 4" xfId="3873"/>
    <cellStyle name="20% - 輔色2 2 3 3 3 4 2" xfId="3874"/>
    <cellStyle name="20% - 輔色2 2 3 3 3 4 3" xfId="3875"/>
    <cellStyle name="20% - 輔色2 2 3 3 3 5" xfId="3876"/>
    <cellStyle name="20% - 輔色2 2 3 3 3 6" xfId="3877"/>
    <cellStyle name="20% - 輔色2 2 3 3 4" xfId="3878"/>
    <cellStyle name="20% - 輔色2 2 3 3 4 2" xfId="3879"/>
    <cellStyle name="20% - 輔色2 2 3 3 4 2 2" xfId="3880"/>
    <cellStyle name="20% - 輔色2 2 3 3 4 2 3" xfId="3881"/>
    <cellStyle name="20% - 輔色2 2 3 3 4 3" xfId="3882"/>
    <cellStyle name="20% - 輔色2 2 3 3 4 4" xfId="3883"/>
    <cellStyle name="20% - 輔色2 2 3 3 5" xfId="3884"/>
    <cellStyle name="20% - 輔色2 2 3 3 5 2" xfId="3885"/>
    <cellStyle name="20% - 輔色2 2 3 3 5 2 2" xfId="3886"/>
    <cellStyle name="20% - 輔色2 2 3 3 5 2 3" xfId="3887"/>
    <cellStyle name="20% - 輔色2 2 3 3 5 3" xfId="3888"/>
    <cellStyle name="20% - 輔色2 2 3 3 5 4" xfId="3889"/>
    <cellStyle name="20% - 輔色2 2 3 3 6" xfId="3890"/>
    <cellStyle name="20% - 輔色2 2 3 3 6 2" xfId="3891"/>
    <cellStyle name="20% - 輔色2 2 3 3 6 3" xfId="3892"/>
    <cellStyle name="20% - 輔色2 2 3 3 7" xfId="3893"/>
    <cellStyle name="20% - 輔色2 2 3 3 8" xfId="3894"/>
    <cellStyle name="20% - 輔色2 2 3 4" xfId="3895"/>
    <cellStyle name="20% - 輔色2 2 3 4 2" xfId="3896"/>
    <cellStyle name="20% - 輔色2 2 3 4 2 2" xfId="3897"/>
    <cellStyle name="20% - 輔色2 2 3 4 2 2 2" xfId="3898"/>
    <cellStyle name="20% - 輔色2 2 3 4 2 2 2 2" xfId="3899"/>
    <cellStyle name="20% - 輔色2 2 3 4 2 2 2 3" xfId="3900"/>
    <cellStyle name="20% - 輔色2 2 3 4 2 2 3" xfId="3901"/>
    <cellStyle name="20% - 輔色2 2 3 4 2 2 4" xfId="3902"/>
    <cellStyle name="20% - 輔色2 2 3 4 2 3" xfId="3903"/>
    <cellStyle name="20% - 輔色2 2 3 4 2 3 2" xfId="3904"/>
    <cellStyle name="20% - 輔色2 2 3 4 2 3 2 2" xfId="3905"/>
    <cellStyle name="20% - 輔色2 2 3 4 2 3 2 3" xfId="3906"/>
    <cellStyle name="20% - 輔色2 2 3 4 2 3 3" xfId="3907"/>
    <cellStyle name="20% - 輔色2 2 3 4 2 3 4" xfId="3908"/>
    <cellStyle name="20% - 輔色2 2 3 4 2 4" xfId="3909"/>
    <cellStyle name="20% - 輔色2 2 3 4 2 4 2" xfId="3910"/>
    <cellStyle name="20% - 輔色2 2 3 4 2 4 3" xfId="3911"/>
    <cellStyle name="20% - 輔色2 2 3 4 2 5" xfId="3912"/>
    <cellStyle name="20% - 輔色2 2 3 4 2 6" xfId="3913"/>
    <cellStyle name="20% - 輔色2 2 3 4 3" xfId="3914"/>
    <cellStyle name="20% - 輔色2 2 3 4 3 2" xfId="3915"/>
    <cellStyle name="20% - 輔色2 2 3 4 3 2 2" xfId="3916"/>
    <cellStyle name="20% - 輔色2 2 3 4 3 2 3" xfId="3917"/>
    <cellStyle name="20% - 輔色2 2 3 4 3 3" xfId="3918"/>
    <cellStyle name="20% - 輔色2 2 3 4 3 4" xfId="3919"/>
    <cellStyle name="20% - 輔色2 2 3 4 4" xfId="3920"/>
    <cellStyle name="20% - 輔色2 2 3 4 4 2" xfId="3921"/>
    <cellStyle name="20% - 輔色2 2 3 4 4 2 2" xfId="3922"/>
    <cellStyle name="20% - 輔色2 2 3 4 4 2 3" xfId="3923"/>
    <cellStyle name="20% - 輔色2 2 3 4 4 3" xfId="3924"/>
    <cellStyle name="20% - 輔色2 2 3 4 4 4" xfId="3925"/>
    <cellStyle name="20% - 輔色2 2 3 4 5" xfId="3926"/>
    <cellStyle name="20% - 輔色2 2 3 4 5 2" xfId="3927"/>
    <cellStyle name="20% - 輔色2 2 3 4 5 3" xfId="3928"/>
    <cellStyle name="20% - 輔色2 2 3 4 6" xfId="3929"/>
    <cellStyle name="20% - 輔色2 2 3 4 7" xfId="3930"/>
    <cellStyle name="20% - 輔色2 2 3 5" xfId="3931"/>
    <cellStyle name="20% - 輔色2 2 3 5 2" xfId="3932"/>
    <cellStyle name="20% - 輔色2 2 3 5 2 2" xfId="3933"/>
    <cellStyle name="20% - 輔色2 2 3 5 2 2 2" xfId="3934"/>
    <cellStyle name="20% - 輔色2 2 3 5 2 2 3" xfId="3935"/>
    <cellStyle name="20% - 輔色2 2 3 5 2 3" xfId="3936"/>
    <cellStyle name="20% - 輔色2 2 3 5 2 4" xfId="3937"/>
    <cellStyle name="20% - 輔色2 2 3 5 3" xfId="3938"/>
    <cellStyle name="20% - 輔色2 2 3 5 3 2" xfId="3939"/>
    <cellStyle name="20% - 輔色2 2 3 5 3 2 2" xfId="3940"/>
    <cellStyle name="20% - 輔色2 2 3 5 3 2 3" xfId="3941"/>
    <cellStyle name="20% - 輔色2 2 3 5 3 3" xfId="3942"/>
    <cellStyle name="20% - 輔色2 2 3 5 3 4" xfId="3943"/>
    <cellStyle name="20% - 輔色2 2 3 5 4" xfId="3944"/>
    <cellStyle name="20% - 輔色2 2 3 5 4 2" xfId="3945"/>
    <cellStyle name="20% - 輔色2 2 3 5 4 3" xfId="3946"/>
    <cellStyle name="20% - 輔色2 2 3 5 5" xfId="3947"/>
    <cellStyle name="20% - 輔色2 2 3 5 6" xfId="3948"/>
    <cellStyle name="20% - 輔色2 2 3 6" xfId="3949"/>
    <cellStyle name="20% - 輔色2 2 3 6 2" xfId="3950"/>
    <cellStyle name="20% - 輔色2 2 3 6 2 2" xfId="3951"/>
    <cellStyle name="20% - 輔色2 2 3 6 2 3" xfId="3952"/>
    <cellStyle name="20% - 輔色2 2 3 6 3" xfId="3953"/>
    <cellStyle name="20% - 輔色2 2 3 6 4" xfId="3954"/>
    <cellStyle name="20% - 輔色2 2 3 7" xfId="3955"/>
    <cellStyle name="20% - 輔色2 2 3 7 2" xfId="3956"/>
    <cellStyle name="20% - 輔色2 2 3 7 2 2" xfId="3957"/>
    <cellStyle name="20% - 輔色2 2 3 7 2 3" xfId="3958"/>
    <cellStyle name="20% - 輔色2 2 3 7 3" xfId="3959"/>
    <cellStyle name="20% - 輔色2 2 3 7 4" xfId="3960"/>
    <cellStyle name="20% - 輔色2 2 3 8" xfId="3961"/>
    <cellStyle name="20% - 輔色2 2 3 8 2" xfId="3962"/>
    <cellStyle name="20% - 輔色2 2 3 8 3" xfId="3963"/>
    <cellStyle name="20% - 輔色2 2 3 9" xfId="3964"/>
    <cellStyle name="20% - 輔色2 2 4" xfId="3965"/>
    <cellStyle name="20% - 輔色2 2 4 2" xfId="3966"/>
    <cellStyle name="20% - 輔色2 2 4 2 2" xfId="3967"/>
    <cellStyle name="20% - 輔色2 2 4 2 2 2" xfId="3968"/>
    <cellStyle name="20% - 輔色2 2 4 2 2 2 2" xfId="3969"/>
    <cellStyle name="20% - 輔色2 2 4 2 2 2 2 2" xfId="3970"/>
    <cellStyle name="20% - 輔色2 2 4 2 2 2 2 2 2" xfId="3971"/>
    <cellStyle name="20% - 輔色2 2 4 2 2 2 2 2 3" xfId="3972"/>
    <cellStyle name="20% - 輔色2 2 4 2 2 2 2 3" xfId="3973"/>
    <cellStyle name="20% - 輔色2 2 4 2 2 2 2 4" xfId="3974"/>
    <cellStyle name="20% - 輔色2 2 4 2 2 2 3" xfId="3975"/>
    <cellStyle name="20% - 輔色2 2 4 2 2 2 3 2" xfId="3976"/>
    <cellStyle name="20% - 輔色2 2 4 2 2 2 3 2 2" xfId="3977"/>
    <cellStyle name="20% - 輔色2 2 4 2 2 2 3 2 3" xfId="3978"/>
    <cellStyle name="20% - 輔色2 2 4 2 2 2 3 3" xfId="3979"/>
    <cellStyle name="20% - 輔色2 2 4 2 2 2 3 4" xfId="3980"/>
    <cellStyle name="20% - 輔色2 2 4 2 2 2 4" xfId="3981"/>
    <cellStyle name="20% - 輔色2 2 4 2 2 2 4 2" xfId="3982"/>
    <cellStyle name="20% - 輔色2 2 4 2 2 2 4 3" xfId="3983"/>
    <cellStyle name="20% - 輔色2 2 4 2 2 2 5" xfId="3984"/>
    <cellStyle name="20% - 輔色2 2 4 2 2 2 6" xfId="3985"/>
    <cellStyle name="20% - 輔色2 2 4 2 2 3" xfId="3986"/>
    <cellStyle name="20% - 輔色2 2 4 2 2 3 2" xfId="3987"/>
    <cellStyle name="20% - 輔色2 2 4 2 2 3 2 2" xfId="3988"/>
    <cellStyle name="20% - 輔色2 2 4 2 2 3 2 3" xfId="3989"/>
    <cellStyle name="20% - 輔色2 2 4 2 2 3 3" xfId="3990"/>
    <cellStyle name="20% - 輔色2 2 4 2 2 3 4" xfId="3991"/>
    <cellStyle name="20% - 輔色2 2 4 2 2 4" xfId="3992"/>
    <cellStyle name="20% - 輔色2 2 4 2 2 4 2" xfId="3993"/>
    <cellStyle name="20% - 輔色2 2 4 2 2 4 2 2" xfId="3994"/>
    <cellStyle name="20% - 輔色2 2 4 2 2 4 2 3" xfId="3995"/>
    <cellStyle name="20% - 輔色2 2 4 2 2 4 3" xfId="3996"/>
    <cellStyle name="20% - 輔色2 2 4 2 2 4 4" xfId="3997"/>
    <cellStyle name="20% - 輔色2 2 4 2 2 5" xfId="3998"/>
    <cellStyle name="20% - 輔色2 2 4 2 2 5 2" xfId="3999"/>
    <cellStyle name="20% - 輔色2 2 4 2 2 5 3" xfId="4000"/>
    <cellStyle name="20% - 輔色2 2 4 2 2 6" xfId="4001"/>
    <cellStyle name="20% - 輔色2 2 4 2 2 7" xfId="4002"/>
    <cellStyle name="20% - 輔色2 2 4 2 3" xfId="4003"/>
    <cellStyle name="20% - 輔色2 2 4 2 3 2" xfId="4004"/>
    <cellStyle name="20% - 輔色2 2 4 2 3 2 2" xfId="4005"/>
    <cellStyle name="20% - 輔色2 2 4 2 3 2 2 2" xfId="4006"/>
    <cellStyle name="20% - 輔色2 2 4 2 3 2 2 3" xfId="4007"/>
    <cellStyle name="20% - 輔色2 2 4 2 3 2 3" xfId="4008"/>
    <cellStyle name="20% - 輔色2 2 4 2 3 2 4" xfId="4009"/>
    <cellStyle name="20% - 輔色2 2 4 2 3 3" xfId="4010"/>
    <cellStyle name="20% - 輔色2 2 4 2 3 3 2" xfId="4011"/>
    <cellStyle name="20% - 輔色2 2 4 2 3 3 2 2" xfId="4012"/>
    <cellStyle name="20% - 輔色2 2 4 2 3 3 2 3" xfId="4013"/>
    <cellStyle name="20% - 輔色2 2 4 2 3 3 3" xfId="4014"/>
    <cellStyle name="20% - 輔色2 2 4 2 3 3 4" xfId="4015"/>
    <cellStyle name="20% - 輔色2 2 4 2 3 4" xfId="4016"/>
    <cellStyle name="20% - 輔色2 2 4 2 3 4 2" xfId="4017"/>
    <cellStyle name="20% - 輔色2 2 4 2 3 4 3" xfId="4018"/>
    <cellStyle name="20% - 輔色2 2 4 2 3 5" xfId="4019"/>
    <cellStyle name="20% - 輔色2 2 4 2 3 6" xfId="4020"/>
    <cellStyle name="20% - 輔色2 2 4 2 4" xfId="4021"/>
    <cellStyle name="20% - 輔色2 2 4 2 4 2" xfId="4022"/>
    <cellStyle name="20% - 輔色2 2 4 2 4 2 2" xfId="4023"/>
    <cellStyle name="20% - 輔色2 2 4 2 4 2 3" xfId="4024"/>
    <cellStyle name="20% - 輔色2 2 4 2 4 3" xfId="4025"/>
    <cellStyle name="20% - 輔色2 2 4 2 4 4" xfId="4026"/>
    <cellStyle name="20% - 輔色2 2 4 2 5" xfId="4027"/>
    <cellStyle name="20% - 輔色2 2 4 2 5 2" xfId="4028"/>
    <cellStyle name="20% - 輔色2 2 4 2 5 2 2" xfId="4029"/>
    <cellStyle name="20% - 輔色2 2 4 2 5 2 3" xfId="4030"/>
    <cellStyle name="20% - 輔色2 2 4 2 5 3" xfId="4031"/>
    <cellStyle name="20% - 輔色2 2 4 2 5 4" xfId="4032"/>
    <cellStyle name="20% - 輔色2 2 4 2 6" xfId="4033"/>
    <cellStyle name="20% - 輔色2 2 4 2 6 2" xfId="4034"/>
    <cellStyle name="20% - 輔色2 2 4 2 6 3" xfId="4035"/>
    <cellStyle name="20% - 輔色2 2 4 2 7" xfId="4036"/>
    <cellStyle name="20% - 輔色2 2 4 2 8" xfId="4037"/>
    <cellStyle name="20% - 輔色2 2 4 3" xfId="4038"/>
    <cellStyle name="20% - 輔色2 2 4 3 2" xfId="4039"/>
    <cellStyle name="20% - 輔色2 2 4 3 2 2" xfId="4040"/>
    <cellStyle name="20% - 輔色2 2 4 3 2 2 2" xfId="4041"/>
    <cellStyle name="20% - 輔色2 2 4 3 2 2 2 2" xfId="4042"/>
    <cellStyle name="20% - 輔色2 2 4 3 2 2 2 3" xfId="4043"/>
    <cellStyle name="20% - 輔色2 2 4 3 2 2 3" xfId="4044"/>
    <cellStyle name="20% - 輔色2 2 4 3 2 2 4" xfId="4045"/>
    <cellStyle name="20% - 輔色2 2 4 3 2 3" xfId="4046"/>
    <cellStyle name="20% - 輔色2 2 4 3 2 3 2" xfId="4047"/>
    <cellStyle name="20% - 輔色2 2 4 3 2 3 2 2" xfId="4048"/>
    <cellStyle name="20% - 輔色2 2 4 3 2 3 2 3" xfId="4049"/>
    <cellStyle name="20% - 輔色2 2 4 3 2 3 3" xfId="4050"/>
    <cellStyle name="20% - 輔色2 2 4 3 2 3 4" xfId="4051"/>
    <cellStyle name="20% - 輔色2 2 4 3 2 4" xfId="4052"/>
    <cellStyle name="20% - 輔色2 2 4 3 2 4 2" xfId="4053"/>
    <cellStyle name="20% - 輔色2 2 4 3 2 4 3" xfId="4054"/>
    <cellStyle name="20% - 輔色2 2 4 3 2 5" xfId="4055"/>
    <cellStyle name="20% - 輔色2 2 4 3 2 6" xfId="4056"/>
    <cellStyle name="20% - 輔色2 2 4 3 3" xfId="4057"/>
    <cellStyle name="20% - 輔色2 2 4 3 3 2" xfId="4058"/>
    <cellStyle name="20% - 輔色2 2 4 3 3 2 2" xfId="4059"/>
    <cellStyle name="20% - 輔色2 2 4 3 3 2 3" xfId="4060"/>
    <cellStyle name="20% - 輔色2 2 4 3 3 3" xfId="4061"/>
    <cellStyle name="20% - 輔色2 2 4 3 3 4" xfId="4062"/>
    <cellStyle name="20% - 輔色2 2 4 3 4" xfId="4063"/>
    <cellStyle name="20% - 輔色2 2 4 3 4 2" xfId="4064"/>
    <cellStyle name="20% - 輔色2 2 4 3 4 2 2" xfId="4065"/>
    <cellStyle name="20% - 輔色2 2 4 3 4 2 3" xfId="4066"/>
    <cellStyle name="20% - 輔色2 2 4 3 4 3" xfId="4067"/>
    <cellStyle name="20% - 輔色2 2 4 3 4 4" xfId="4068"/>
    <cellStyle name="20% - 輔色2 2 4 3 5" xfId="4069"/>
    <cellStyle name="20% - 輔色2 2 4 3 5 2" xfId="4070"/>
    <cellStyle name="20% - 輔色2 2 4 3 5 3" xfId="4071"/>
    <cellStyle name="20% - 輔色2 2 4 3 6" xfId="4072"/>
    <cellStyle name="20% - 輔色2 2 4 3 7" xfId="4073"/>
    <cellStyle name="20% - 輔色2 2 4 4" xfId="4074"/>
    <cellStyle name="20% - 輔色2 2 4 4 2" xfId="4075"/>
    <cellStyle name="20% - 輔色2 2 4 4 2 2" xfId="4076"/>
    <cellStyle name="20% - 輔色2 2 4 4 2 2 2" xfId="4077"/>
    <cellStyle name="20% - 輔色2 2 4 4 2 2 3" xfId="4078"/>
    <cellStyle name="20% - 輔色2 2 4 4 2 3" xfId="4079"/>
    <cellStyle name="20% - 輔色2 2 4 4 2 4" xfId="4080"/>
    <cellStyle name="20% - 輔色2 2 4 4 3" xfId="4081"/>
    <cellStyle name="20% - 輔色2 2 4 4 3 2" xfId="4082"/>
    <cellStyle name="20% - 輔色2 2 4 4 3 2 2" xfId="4083"/>
    <cellStyle name="20% - 輔色2 2 4 4 3 2 3" xfId="4084"/>
    <cellStyle name="20% - 輔色2 2 4 4 3 3" xfId="4085"/>
    <cellStyle name="20% - 輔色2 2 4 4 3 4" xfId="4086"/>
    <cellStyle name="20% - 輔色2 2 4 4 4" xfId="4087"/>
    <cellStyle name="20% - 輔色2 2 4 4 4 2" xfId="4088"/>
    <cellStyle name="20% - 輔色2 2 4 4 4 3" xfId="4089"/>
    <cellStyle name="20% - 輔色2 2 4 4 5" xfId="4090"/>
    <cellStyle name="20% - 輔色2 2 4 4 6" xfId="4091"/>
    <cellStyle name="20% - 輔色2 2 4 5" xfId="4092"/>
    <cellStyle name="20% - 輔色2 2 4 5 2" xfId="4093"/>
    <cellStyle name="20% - 輔色2 2 4 5 2 2" xfId="4094"/>
    <cellStyle name="20% - 輔色2 2 4 5 2 3" xfId="4095"/>
    <cellStyle name="20% - 輔色2 2 4 5 3" xfId="4096"/>
    <cellStyle name="20% - 輔色2 2 4 5 4" xfId="4097"/>
    <cellStyle name="20% - 輔色2 2 4 6" xfId="4098"/>
    <cellStyle name="20% - 輔色2 2 4 6 2" xfId="4099"/>
    <cellStyle name="20% - 輔色2 2 4 6 2 2" xfId="4100"/>
    <cellStyle name="20% - 輔色2 2 4 6 2 3" xfId="4101"/>
    <cellStyle name="20% - 輔色2 2 4 6 3" xfId="4102"/>
    <cellStyle name="20% - 輔色2 2 4 6 4" xfId="4103"/>
    <cellStyle name="20% - 輔色2 2 4 7" xfId="4104"/>
    <cellStyle name="20% - 輔色2 2 4 7 2" xfId="4105"/>
    <cellStyle name="20% - 輔色2 2 4 7 3" xfId="4106"/>
    <cellStyle name="20% - 輔色2 2 4 8" xfId="4107"/>
    <cellStyle name="20% - 輔色2 2 4 9" xfId="4108"/>
    <cellStyle name="20% - 輔色2 2 5" xfId="4109"/>
    <cellStyle name="20% - 輔色2 2 5 2" xfId="4110"/>
    <cellStyle name="20% - 輔色2 2 5 2 2" xfId="4111"/>
    <cellStyle name="20% - 輔色2 2 5 2 2 2" xfId="4112"/>
    <cellStyle name="20% - 輔色2 2 5 2 2 2 2" xfId="4113"/>
    <cellStyle name="20% - 輔色2 2 5 2 2 2 2 2" xfId="4114"/>
    <cellStyle name="20% - 輔色2 2 5 2 2 2 2 3" xfId="4115"/>
    <cellStyle name="20% - 輔色2 2 5 2 2 2 3" xfId="4116"/>
    <cellStyle name="20% - 輔色2 2 5 2 2 2 4" xfId="4117"/>
    <cellStyle name="20% - 輔色2 2 5 2 2 3" xfId="4118"/>
    <cellStyle name="20% - 輔色2 2 5 2 2 3 2" xfId="4119"/>
    <cellStyle name="20% - 輔色2 2 5 2 2 3 2 2" xfId="4120"/>
    <cellStyle name="20% - 輔色2 2 5 2 2 3 2 3" xfId="4121"/>
    <cellStyle name="20% - 輔色2 2 5 2 2 3 3" xfId="4122"/>
    <cellStyle name="20% - 輔色2 2 5 2 2 3 4" xfId="4123"/>
    <cellStyle name="20% - 輔色2 2 5 2 2 4" xfId="4124"/>
    <cellStyle name="20% - 輔色2 2 5 2 2 4 2" xfId="4125"/>
    <cellStyle name="20% - 輔色2 2 5 2 2 4 3" xfId="4126"/>
    <cellStyle name="20% - 輔色2 2 5 2 2 5" xfId="4127"/>
    <cellStyle name="20% - 輔色2 2 5 2 2 6" xfId="4128"/>
    <cellStyle name="20% - 輔色2 2 5 2 3" xfId="4129"/>
    <cellStyle name="20% - 輔色2 2 5 2 3 2" xfId="4130"/>
    <cellStyle name="20% - 輔色2 2 5 2 3 2 2" xfId="4131"/>
    <cellStyle name="20% - 輔色2 2 5 2 3 2 3" xfId="4132"/>
    <cellStyle name="20% - 輔色2 2 5 2 3 3" xfId="4133"/>
    <cellStyle name="20% - 輔色2 2 5 2 3 4" xfId="4134"/>
    <cellStyle name="20% - 輔色2 2 5 2 4" xfId="4135"/>
    <cellStyle name="20% - 輔色2 2 5 2 4 2" xfId="4136"/>
    <cellStyle name="20% - 輔色2 2 5 2 4 2 2" xfId="4137"/>
    <cellStyle name="20% - 輔色2 2 5 2 4 2 3" xfId="4138"/>
    <cellStyle name="20% - 輔色2 2 5 2 4 3" xfId="4139"/>
    <cellStyle name="20% - 輔色2 2 5 2 4 4" xfId="4140"/>
    <cellStyle name="20% - 輔色2 2 5 2 5" xfId="4141"/>
    <cellStyle name="20% - 輔色2 2 5 2 5 2" xfId="4142"/>
    <cellStyle name="20% - 輔色2 2 5 2 5 3" xfId="4143"/>
    <cellStyle name="20% - 輔色2 2 5 2 6" xfId="4144"/>
    <cellStyle name="20% - 輔色2 2 5 2 7" xfId="4145"/>
    <cellStyle name="20% - 輔色2 2 5 3" xfId="4146"/>
    <cellStyle name="20% - 輔色2 2 5 3 2" xfId="4147"/>
    <cellStyle name="20% - 輔色2 2 5 3 2 2" xfId="4148"/>
    <cellStyle name="20% - 輔色2 2 5 3 2 2 2" xfId="4149"/>
    <cellStyle name="20% - 輔色2 2 5 3 2 2 3" xfId="4150"/>
    <cellStyle name="20% - 輔色2 2 5 3 2 3" xfId="4151"/>
    <cellStyle name="20% - 輔色2 2 5 3 2 4" xfId="4152"/>
    <cellStyle name="20% - 輔色2 2 5 3 3" xfId="4153"/>
    <cellStyle name="20% - 輔色2 2 5 3 3 2" xfId="4154"/>
    <cellStyle name="20% - 輔色2 2 5 3 3 2 2" xfId="4155"/>
    <cellStyle name="20% - 輔色2 2 5 3 3 2 3" xfId="4156"/>
    <cellStyle name="20% - 輔色2 2 5 3 3 3" xfId="4157"/>
    <cellStyle name="20% - 輔色2 2 5 3 3 4" xfId="4158"/>
    <cellStyle name="20% - 輔色2 2 5 3 4" xfId="4159"/>
    <cellStyle name="20% - 輔色2 2 5 3 4 2" xfId="4160"/>
    <cellStyle name="20% - 輔色2 2 5 3 4 3" xfId="4161"/>
    <cellStyle name="20% - 輔色2 2 5 3 5" xfId="4162"/>
    <cellStyle name="20% - 輔色2 2 5 3 6" xfId="4163"/>
    <cellStyle name="20% - 輔色2 2 5 4" xfId="4164"/>
    <cellStyle name="20% - 輔色2 2 5 4 2" xfId="4165"/>
    <cellStyle name="20% - 輔色2 2 5 4 2 2" xfId="4166"/>
    <cellStyle name="20% - 輔色2 2 5 4 2 3" xfId="4167"/>
    <cellStyle name="20% - 輔色2 2 5 4 3" xfId="4168"/>
    <cellStyle name="20% - 輔色2 2 5 4 4" xfId="4169"/>
    <cellStyle name="20% - 輔色2 2 5 5" xfId="4170"/>
    <cellStyle name="20% - 輔色2 2 5 5 2" xfId="4171"/>
    <cellStyle name="20% - 輔色2 2 5 5 2 2" xfId="4172"/>
    <cellStyle name="20% - 輔色2 2 5 5 2 3" xfId="4173"/>
    <cellStyle name="20% - 輔色2 2 5 5 3" xfId="4174"/>
    <cellStyle name="20% - 輔色2 2 5 5 4" xfId="4175"/>
    <cellStyle name="20% - 輔色2 2 5 6" xfId="4176"/>
    <cellStyle name="20% - 輔色2 2 5 6 2" xfId="4177"/>
    <cellStyle name="20% - 輔色2 2 5 6 3" xfId="4178"/>
    <cellStyle name="20% - 輔色2 2 5 7" xfId="4179"/>
    <cellStyle name="20% - 輔色2 2 5 8" xfId="4180"/>
    <cellStyle name="20% - 輔色2 2 6" xfId="4181"/>
    <cellStyle name="20% - 輔色2 2 6 2" xfId="4182"/>
    <cellStyle name="20% - 輔色2 2 6 2 2" xfId="4183"/>
    <cellStyle name="20% - 輔色2 2 6 2 2 2" xfId="4184"/>
    <cellStyle name="20% - 輔色2 2 6 2 2 2 2" xfId="4185"/>
    <cellStyle name="20% - 輔色2 2 6 2 2 2 2 2" xfId="4186"/>
    <cellStyle name="20% - 輔色2 2 6 2 2 2 2 3" xfId="4187"/>
    <cellStyle name="20% - 輔色2 2 6 2 2 2 3" xfId="4188"/>
    <cellStyle name="20% - 輔色2 2 6 2 2 2 4" xfId="4189"/>
    <cellStyle name="20% - 輔色2 2 6 2 2 3" xfId="4190"/>
    <cellStyle name="20% - 輔色2 2 6 2 2 3 2" xfId="4191"/>
    <cellStyle name="20% - 輔色2 2 6 2 2 3 2 2" xfId="4192"/>
    <cellStyle name="20% - 輔色2 2 6 2 2 3 2 3" xfId="4193"/>
    <cellStyle name="20% - 輔色2 2 6 2 2 3 3" xfId="4194"/>
    <cellStyle name="20% - 輔色2 2 6 2 2 3 4" xfId="4195"/>
    <cellStyle name="20% - 輔色2 2 6 2 2 4" xfId="4196"/>
    <cellStyle name="20% - 輔色2 2 6 2 2 4 2" xfId="4197"/>
    <cellStyle name="20% - 輔色2 2 6 2 2 4 3" xfId="4198"/>
    <cellStyle name="20% - 輔色2 2 6 2 2 5" xfId="4199"/>
    <cellStyle name="20% - 輔色2 2 6 2 2 6" xfId="4200"/>
    <cellStyle name="20% - 輔色2 2 6 2 3" xfId="4201"/>
    <cellStyle name="20% - 輔色2 2 6 2 3 2" xfId="4202"/>
    <cellStyle name="20% - 輔色2 2 6 2 3 2 2" xfId="4203"/>
    <cellStyle name="20% - 輔色2 2 6 2 3 2 3" xfId="4204"/>
    <cellStyle name="20% - 輔色2 2 6 2 3 3" xfId="4205"/>
    <cellStyle name="20% - 輔色2 2 6 2 3 4" xfId="4206"/>
    <cellStyle name="20% - 輔色2 2 6 2 4" xfId="4207"/>
    <cellStyle name="20% - 輔色2 2 6 2 4 2" xfId="4208"/>
    <cellStyle name="20% - 輔色2 2 6 2 4 2 2" xfId="4209"/>
    <cellStyle name="20% - 輔色2 2 6 2 4 2 3" xfId="4210"/>
    <cellStyle name="20% - 輔色2 2 6 2 4 3" xfId="4211"/>
    <cellStyle name="20% - 輔色2 2 6 2 4 4" xfId="4212"/>
    <cellStyle name="20% - 輔色2 2 6 2 5" xfId="4213"/>
    <cellStyle name="20% - 輔色2 2 6 2 5 2" xfId="4214"/>
    <cellStyle name="20% - 輔色2 2 6 2 5 3" xfId="4215"/>
    <cellStyle name="20% - 輔色2 2 6 2 6" xfId="4216"/>
    <cellStyle name="20% - 輔色2 2 6 2 7" xfId="4217"/>
    <cellStyle name="20% - 輔色2 2 6 3" xfId="4218"/>
    <cellStyle name="20% - 輔色2 2 6 3 2" xfId="4219"/>
    <cellStyle name="20% - 輔色2 2 6 3 2 2" xfId="4220"/>
    <cellStyle name="20% - 輔色2 2 6 3 2 2 2" xfId="4221"/>
    <cellStyle name="20% - 輔色2 2 6 3 2 2 3" xfId="4222"/>
    <cellStyle name="20% - 輔色2 2 6 3 2 3" xfId="4223"/>
    <cellStyle name="20% - 輔色2 2 6 3 2 4" xfId="4224"/>
    <cellStyle name="20% - 輔色2 2 6 3 3" xfId="4225"/>
    <cellStyle name="20% - 輔色2 2 6 3 3 2" xfId="4226"/>
    <cellStyle name="20% - 輔色2 2 6 3 3 2 2" xfId="4227"/>
    <cellStyle name="20% - 輔色2 2 6 3 3 2 3" xfId="4228"/>
    <cellStyle name="20% - 輔色2 2 6 3 3 3" xfId="4229"/>
    <cellStyle name="20% - 輔色2 2 6 3 3 4" xfId="4230"/>
    <cellStyle name="20% - 輔色2 2 6 3 4" xfId="4231"/>
    <cellStyle name="20% - 輔色2 2 6 3 4 2" xfId="4232"/>
    <cellStyle name="20% - 輔色2 2 6 3 4 3" xfId="4233"/>
    <cellStyle name="20% - 輔色2 2 6 3 5" xfId="4234"/>
    <cellStyle name="20% - 輔色2 2 6 3 6" xfId="4235"/>
    <cellStyle name="20% - 輔色2 2 6 4" xfId="4236"/>
    <cellStyle name="20% - 輔色2 2 6 4 2" xfId="4237"/>
    <cellStyle name="20% - 輔色2 2 6 4 2 2" xfId="4238"/>
    <cellStyle name="20% - 輔色2 2 6 4 2 3" xfId="4239"/>
    <cellStyle name="20% - 輔色2 2 6 4 3" xfId="4240"/>
    <cellStyle name="20% - 輔色2 2 6 4 4" xfId="4241"/>
    <cellStyle name="20% - 輔色2 2 6 5" xfId="4242"/>
    <cellStyle name="20% - 輔色2 2 6 5 2" xfId="4243"/>
    <cellStyle name="20% - 輔色2 2 6 5 2 2" xfId="4244"/>
    <cellStyle name="20% - 輔色2 2 6 5 2 3" xfId="4245"/>
    <cellStyle name="20% - 輔色2 2 6 5 3" xfId="4246"/>
    <cellStyle name="20% - 輔色2 2 6 5 4" xfId="4247"/>
    <cellStyle name="20% - 輔色2 2 6 6" xfId="4248"/>
    <cellStyle name="20% - 輔色2 2 6 6 2" xfId="4249"/>
    <cellStyle name="20% - 輔色2 2 6 6 3" xfId="4250"/>
    <cellStyle name="20% - 輔色2 2 6 7" xfId="4251"/>
    <cellStyle name="20% - 輔色2 2 6 8" xfId="4252"/>
    <cellStyle name="20% - 輔色2 2 7" xfId="4253"/>
    <cellStyle name="20% - 輔色2 2 7 2" xfId="4254"/>
    <cellStyle name="20% - 輔色2 2 7 2 2" xfId="4255"/>
    <cellStyle name="20% - 輔色2 2 7 2 2 2" xfId="4256"/>
    <cellStyle name="20% - 輔色2 2 7 2 2 2 2" xfId="4257"/>
    <cellStyle name="20% - 輔色2 2 7 2 2 2 3" xfId="4258"/>
    <cellStyle name="20% - 輔色2 2 7 2 2 3" xfId="4259"/>
    <cellStyle name="20% - 輔色2 2 7 2 2 4" xfId="4260"/>
    <cellStyle name="20% - 輔色2 2 7 2 3" xfId="4261"/>
    <cellStyle name="20% - 輔色2 2 7 2 3 2" xfId="4262"/>
    <cellStyle name="20% - 輔色2 2 7 2 3 2 2" xfId="4263"/>
    <cellStyle name="20% - 輔色2 2 7 2 3 2 3" xfId="4264"/>
    <cellStyle name="20% - 輔色2 2 7 2 3 3" xfId="4265"/>
    <cellStyle name="20% - 輔色2 2 7 2 3 4" xfId="4266"/>
    <cellStyle name="20% - 輔色2 2 7 2 4" xfId="4267"/>
    <cellStyle name="20% - 輔色2 2 7 2 4 2" xfId="4268"/>
    <cellStyle name="20% - 輔色2 2 7 2 4 3" xfId="4269"/>
    <cellStyle name="20% - 輔色2 2 7 2 5" xfId="4270"/>
    <cellStyle name="20% - 輔色2 2 7 2 6" xfId="4271"/>
    <cellStyle name="20% - 輔色2 2 7 3" xfId="4272"/>
    <cellStyle name="20% - 輔色2 2 7 3 2" xfId="4273"/>
    <cellStyle name="20% - 輔色2 2 7 3 2 2" xfId="4274"/>
    <cellStyle name="20% - 輔色2 2 7 3 2 3" xfId="4275"/>
    <cellStyle name="20% - 輔色2 2 7 3 3" xfId="4276"/>
    <cellStyle name="20% - 輔色2 2 7 3 4" xfId="4277"/>
    <cellStyle name="20% - 輔色2 2 7 4" xfId="4278"/>
    <cellStyle name="20% - 輔色2 2 7 4 2" xfId="4279"/>
    <cellStyle name="20% - 輔色2 2 7 4 2 2" xfId="4280"/>
    <cellStyle name="20% - 輔色2 2 7 4 2 3" xfId="4281"/>
    <cellStyle name="20% - 輔色2 2 7 4 3" xfId="4282"/>
    <cellStyle name="20% - 輔色2 2 7 4 4" xfId="4283"/>
    <cellStyle name="20% - 輔色2 2 7 5" xfId="4284"/>
    <cellStyle name="20% - 輔色2 2 7 5 2" xfId="4285"/>
    <cellStyle name="20% - 輔色2 2 7 5 3" xfId="4286"/>
    <cellStyle name="20% - 輔色2 2 7 6" xfId="4287"/>
    <cellStyle name="20% - 輔色2 2 7 7" xfId="4288"/>
    <cellStyle name="20% - 輔色2 2 8" xfId="4289"/>
    <cellStyle name="20% - 輔色2 2 8 2" xfId="4290"/>
    <cellStyle name="20% - 輔色2 2 8 2 2" xfId="4291"/>
    <cellStyle name="20% - 輔色2 2 8 2 2 2" xfId="4292"/>
    <cellStyle name="20% - 輔色2 2 8 2 2 3" xfId="4293"/>
    <cellStyle name="20% - 輔色2 2 8 2 3" xfId="4294"/>
    <cellStyle name="20% - 輔色2 2 8 2 4" xfId="4295"/>
    <cellStyle name="20% - 輔色2 2 8 3" xfId="4296"/>
    <cellStyle name="20% - 輔色2 2 8 3 2" xfId="4297"/>
    <cellStyle name="20% - 輔色2 2 8 3 2 2" xfId="4298"/>
    <cellStyle name="20% - 輔色2 2 8 3 2 3" xfId="4299"/>
    <cellStyle name="20% - 輔色2 2 8 3 3" xfId="4300"/>
    <cellStyle name="20% - 輔色2 2 8 3 4" xfId="4301"/>
    <cellStyle name="20% - 輔色2 2 8 4" xfId="4302"/>
    <cellStyle name="20% - 輔色2 2 8 4 2" xfId="4303"/>
    <cellStyle name="20% - 輔色2 2 8 4 3" xfId="4304"/>
    <cellStyle name="20% - 輔色2 2 8 5" xfId="4305"/>
    <cellStyle name="20% - 輔色2 2 8 6" xfId="4306"/>
    <cellStyle name="20% - 輔色2 2 9" xfId="4307"/>
    <cellStyle name="20% - 輔色2 2 9 2" xfId="4308"/>
    <cellStyle name="20% - 輔色2 2 9 2 2" xfId="4309"/>
    <cellStyle name="20% - 輔色2 2 9 2 3" xfId="4310"/>
    <cellStyle name="20% - 輔色2 2 9 3" xfId="4311"/>
    <cellStyle name="20% - 輔色2 2 9 4" xfId="4312"/>
    <cellStyle name="20% - 輔色2 3" xfId="4313"/>
    <cellStyle name="20% - 輔色2 3 10" xfId="4314"/>
    <cellStyle name="20% - 輔色2 3 10 2" xfId="4315"/>
    <cellStyle name="20% - 輔色2 3 10 3" xfId="4316"/>
    <cellStyle name="20% - 輔色2 3 11" xfId="4317"/>
    <cellStyle name="20% - 輔色2 3 12" xfId="4318"/>
    <cellStyle name="20% - 輔色2 3 2" xfId="4319"/>
    <cellStyle name="20% - 輔色2 3 2 10" xfId="4320"/>
    <cellStyle name="20% - 輔色2 3 2 2" xfId="4321"/>
    <cellStyle name="20% - 輔色2 3 2 2 2" xfId="4322"/>
    <cellStyle name="20% - 輔色2 3 2 2 2 2" xfId="4323"/>
    <cellStyle name="20% - 輔色2 3 2 2 2 2 2" xfId="4324"/>
    <cellStyle name="20% - 輔色2 3 2 2 2 2 2 2" xfId="4325"/>
    <cellStyle name="20% - 輔色2 3 2 2 2 2 2 2 2" xfId="4326"/>
    <cellStyle name="20% - 輔色2 3 2 2 2 2 2 2 2 2" xfId="4327"/>
    <cellStyle name="20% - 輔色2 3 2 2 2 2 2 2 2 3" xfId="4328"/>
    <cellStyle name="20% - 輔色2 3 2 2 2 2 2 2 3" xfId="4329"/>
    <cellStyle name="20% - 輔色2 3 2 2 2 2 2 2 4" xfId="4330"/>
    <cellStyle name="20% - 輔色2 3 2 2 2 2 2 3" xfId="4331"/>
    <cellStyle name="20% - 輔色2 3 2 2 2 2 2 3 2" xfId="4332"/>
    <cellStyle name="20% - 輔色2 3 2 2 2 2 2 3 2 2" xfId="4333"/>
    <cellStyle name="20% - 輔色2 3 2 2 2 2 2 3 2 3" xfId="4334"/>
    <cellStyle name="20% - 輔色2 3 2 2 2 2 2 3 3" xfId="4335"/>
    <cellStyle name="20% - 輔色2 3 2 2 2 2 2 3 4" xfId="4336"/>
    <cellStyle name="20% - 輔色2 3 2 2 2 2 2 4" xfId="4337"/>
    <cellStyle name="20% - 輔色2 3 2 2 2 2 2 4 2" xfId="4338"/>
    <cellStyle name="20% - 輔色2 3 2 2 2 2 2 4 3" xfId="4339"/>
    <cellStyle name="20% - 輔色2 3 2 2 2 2 2 5" xfId="4340"/>
    <cellStyle name="20% - 輔色2 3 2 2 2 2 2 6" xfId="4341"/>
    <cellStyle name="20% - 輔色2 3 2 2 2 2 3" xfId="4342"/>
    <cellStyle name="20% - 輔色2 3 2 2 2 2 3 2" xfId="4343"/>
    <cellStyle name="20% - 輔色2 3 2 2 2 2 3 2 2" xfId="4344"/>
    <cellStyle name="20% - 輔色2 3 2 2 2 2 3 2 3" xfId="4345"/>
    <cellStyle name="20% - 輔色2 3 2 2 2 2 3 3" xfId="4346"/>
    <cellStyle name="20% - 輔色2 3 2 2 2 2 3 4" xfId="4347"/>
    <cellStyle name="20% - 輔色2 3 2 2 2 2 4" xfId="4348"/>
    <cellStyle name="20% - 輔色2 3 2 2 2 2 4 2" xfId="4349"/>
    <cellStyle name="20% - 輔色2 3 2 2 2 2 4 2 2" xfId="4350"/>
    <cellStyle name="20% - 輔色2 3 2 2 2 2 4 2 3" xfId="4351"/>
    <cellStyle name="20% - 輔色2 3 2 2 2 2 4 3" xfId="4352"/>
    <cellStyle name="20% - 輔色2 3 2 2 2 2 4 4" xfId="4353"/>
    <cellStyle name="20% - 輔色2 3 2 2 2 2 5" xfId="4354"/>
    <cellStyle name="20% - 輔色2 3 2 2 2 2 5 2" xfId="4355"/>
    <cellStyle name="20% - 輔色2 3 2 2 2 2 5 3" xfId="4356"/>
    <cellStyle name="20% - 輔色2 3 2 2 2 2 6" xfId="4357"/>
    <cellStyle name="20% - 輔色2 3 2 2 2 2 7" xfId="4358"/>
    <cellStyle name="20% - 輔色2 3 2 2 2 3" xfId="4359"/>
    <cellStyle name="20% - 輔色2 3 2 2 2 3 2" xfId="4360"/>
    <cellStyle name="20% - 輔色2 3 2 2 2 3 2 2" xfId="4361"/>
    <cellStyle name="20% - 輔色2 3 2 2 2 3 2 2 2" xfId="4362"/>
    <cellStyle name="20% - 輔色2 3 2 2 2 3 2 2 3" xfId="4363"/>
    <cellStyle name="20% - 輔色2 3 2 2 2 3 2 3" xfId="4364"/>
    <cellStyle name="20% - 輔色2 3 2 2 2 3 2 4" xfId="4365"/>
    <cellStyle name="20% - 輔色2 3 2 2 2 3 3" xfId="4366"/>
    <cellStyle name="20% - 輔色2 3 2 2 2 3 3 2" xfId="4367"/>
    <cellStyle name="20% - 輔色2 3 2 2 2 3 3 2 2" xfId="4368"/>
    <cellStyle name="20% - 輔色2 3 2 2 2 3 3 2 3" xfId="4369"/>
    <cellStyle name="20% - 輔色2 3 2 2 2 3 3 3" xfId="4370"/>
    <cellStyle name="20% - 輔色2 3 2 2 2 3 3 4" xfId="4371"/>
    <cellStyle name="20% - 輔色2 3 2 2 2 3 4" xfId="4372"/>
    <cellStyle name="20% - 輔色2 3 2 2 2 3 4 2" xfId="4373"/>
    <cellStyle name="20% - 輔色2 3 2 2 2 3 4 3" xfId="4374"/>
    <cellStyle name="20% - 輔色2 3 2 2 2 3 5" xfId="4375"/>
    <cellStyle name="20% - 輔色2 3 2 2 2 3 6" xfId="4376"/>
    <cellStyle name="20% - 輔色2 3 2 2 2 4" xfId="4377"/>
    <cellStyle name="20% - 輔色2 3 2 2 2 4 2" xfId="4378"/>
    <cellStyle name="20% - 輔色2 3 2 2 2 4 2 2" xfId="4379"/>
    <cellStyle name="20% - 輔色2 3 2 2 2 4 2 3" xfId="4380"/>
    <cellStyle name="20% - 輔色2 3 2 2 2 4 3" xfId="4381"/>
    <cellStyle name="20% - 輔色2 3 2 2 2 4 4" xfId="4382"/>
    <cellStyle name="20% - 輔色2 3 2 2 2 5" xfId="4383"/>
    <cellStyle name="20% - 輔色2 3 2 2 2 5 2" xfId="4384"/>
    <cellStyle name="20% - 輔色2 3 2 2 2 5 2 2" xfId="4385"/>
    <cellStyle name="20% - 輔色2 3 2 2 2 5 2 3" xfId="4386"/>
    <cellStyle name="20% - 輔色2 3 2 2 2 5 3" xfId="4387"/>
    <cellStyle name="20% - 輔色2 3 2 2 2 5 4" xfId="4388"/>
    <cellStyle name="20% - 輔色2 3 2 2 2 6" xfId="4389"/>
    <cellStyle name="20% - 輔色2 3 2 2 2 6 2" xfId="4390"/>
    <cellStyle name="20% - 輔色2 3 2 2 2 6 3" xfId="4391"/>
    <cellStyle name="20% - 輔色2 3 2 2 2 7" xfId="4392"/>
    <cellStyle name="20% - 輔色2 3 2 2 2 8" xfId="4393"/>
    <cellStyle name="20% - 輔色2 3 2 2 3" xfId="4394"/>
    <cellStyle name="20% - 輔色2 3 2 2 3 2" xfId="4395"/>
    <cellStyle name="20% - 輔色2 3 2 2 3 2 2" xfId="4396"/>
    <cellStyle name="20% - 輔色2 3 2 2 3 2 2 2" xfId="4397"/>
    <cellStyle name="20% - 輔色2 3 2 2 3 2 2 2 2" xfId="4398"/>
    <cellStyle name="20% - 輔色2 3 2 2 3 2 2 2 3" xfId="4399"/>
    <cellStyle name="20% - 輔色2 3 2 2 3 2 2 3" xfId="4400"/>
    <cellStyle name="20% - 輔色2 3 2 2 3 2 2 4" xfId="4401"/>
    <cellStyle name="20% - 輔色2 3 2 2 3 2 3" xfId="4402"/>
    <cellStyle name="20% - 輔色2 3 2 2 3 2 3 2" xfId="4403"/>
    <cellStyle name="20% - 輔色2 3 2 2 3 2 3 2 2" xfId="4404"/>
    <cellStyle name="20% - 輔色2 3 2 2 3 2 3 2 3" xfId="4405"/>
    <cellStyle name="20% - 輔色2 3 2 2 3 2 3 3" xfId="4406"/>
    <cellStyle name="20% - 輔色2 3 2 2 3 2 3 4" xfId="4407"/>
    <cellStyle name="20% - 輔色2 3 2 2 3 2 4" xfId="4408"/>
    <cellStyle name="20% - 輔色2 3 2 2 3 2 4 2" xfId="4409"/>
    <cellStyle name="20% - 輔色2 3 2 2 3 2 4 3" xfId="4410"/>
    <cellStyle name="20% - 輔色2 3 2 2 3 2 5" xfId="4411"/>
    <cellStyle name="20% - 輔色2 3 2 2 3 2 6" xfId="4412"/>
    <cellStyle name="20% - 輔色2 3 2 2 3 3" xfId="4413"/>
    <cellStyle name="20% - 輔色2 3 2 2 3 3 2" xfId="4414"/>
    <cellStyle name="20% - 輔色2 3 2 2 3 3 2 2" xfId="4415"/>
    <cellStyle name="20% - 輔色2 3 2 2 3 3 2 3" xfId="4416"/>
    <cellStyle name="20% - 輔色2 3 2 2 3 3 3" xfId="4417"/>
    <cellStyle name="20% - 輔色2 3 2 2 3 3 4" xfId="4418"/>
    <cellStyle name="20% - 輔色2 3 2 2 3 4" xfId="4419"/>
    <cellStyle name="20% - 輔色2 3 2 2 3 4 2" xfId="4420"/>
    <cellStyle name="20% - 輔色2 3 2 2 3 4 2 2" xfId="4421"/>
    <cellStyle name="20% - 輔色2 3 2 2 3 4 2 3" xfId="4422"/>
    <cellStyle name="20% - 輔色2 3 2 2 3 4 3" xfId="4423"/>
    <cellStyle name="20% - 輔色2 3 2 2 3 4 4" xfId="4424"/>
    <cellStyle name="20% - 輔色2 3 2 2 3 5" xfId="4425"/>
    <cellStyle name="20% - 輔色2 3 2 2 3 5 2" xfId="4426"/>
    <cellStyle name="20% - 輔色2 3 2 2 3 5 3" xfId="4427"/>
    <cellStyle name="20% - 輔色2 3 2 2 3 6" xfId="4428"/>
    <cellStyle name="20% - 輔色2 3 2 2 3 7" xfId="4429"/>
    <cellStyle name="20% - 輔色2 3 2 2 4" xfId="4430"/>
    <cellStyle name="20% - 輔色2 3 2 2 4 2" xfId="4431"/>
    <cellStyle name="20% - 輔色2 3 2 2 4 2 2" xfId="4432"/>
    <cellStyle name="20% - 輔色2 3 2 2 4 2 2 2" xfId="4433"/>
    <cellStyle name="20% - 輔色2 3 2 2 4 2 2 3" xfId="4434"/>
    <cellStyle name="20% - 輔色2 3 2 2 4 2 3" xfId="4435"/>
    <cellStyle name="20% - 輔色2 3 2 2 4 2 4" xfId="4436"/>
    <cellStyle name="20% - 輔色2 3 2 2 4 3" xfId="4437"/>
    <cellStyle name="20% - 輔色2 3 2 2 4 3 2" xfId="4438"/>
    <cellStyle name="20% - 輔色2 3 2 2 4 3 2 2" xfId="4439"/>
    <cellStyle name="20% - 輔色2 3 2 2 4 3 2 3" xfId="4440"/>
    <cellStyle name="20% - 輔色2 3 2 2 4 3 3" xfId="4441"/>
    <cellStyle name="20% - 輔色2 3 2 2 4 3 4" xfId="4442"/>
    <cellStyle name="20% - 輔色2 3 2 2 4 4" xfId="4443"/>
    <cellStyle name="20% - 輔色2 3 2 2 4 4 2" xfId="4444"/>
    <cellStyle name="20% - 輔色2 3 2 2 4 4 3" xfId="4445"/>
    <cellStyle name="20% - 輔色2 3 2 2 4 5" xfId="4446"/>
    <cellStyle name="20% - 輔色2 3 2 2 4 6" xfId="4447"/>
    <cellStyle name="20% - 輔色2 3 2 2 5" xfId="4448"/>
    <cellStyle name="20% - 輔色2 3 2 2 5 2" xfId="4449"/>
    <cellStyle name="20% - 輔色2 3 2 2 5 2 2" xfId="4450"/>
    <cellStyle name="20% - 輔色2 3 2 2 5 2 3" xfId="4451"/>
    <cellStyle name="20% - 輔色2 3 2 2 5 3" xfId="4452"/>
    <cellStyle name="20% - 輔色2 3 2 2 5 4" xfId="4453"/>
    <cellStyle name="20% - 輔色2 3 2 2 6" xfId="4454"/>
    <cellStyle name="20% - 輔色2 3 2 2 6 2" xfId="4455"/>
    <cellStyle name="20% - 輔色2 3 2 2 6 2 2" xfId="4456"/>
    <cellStyle name="20% - 輔色2 3 2 2 6 2 3" xfId="4457"/>
    <cellStyle name="20% - 輔色2 3 2 2 6 3" xfId="4458"/>
    <cellStyle name="20% - 輔色2 3 2 2 6 4" xfId="4459"/>
    <cellStyle name="20% - 輔色2 3 2 2 7" xfId="4460"/>
    <cellStyle name="20% - 輔色2 3 2 2 7 2" xfId="4461"/>
    <cellStyle name="20% - 輔色2 3 2 2 7 3" xfId="4462"/>
    <cellStyle name="20% - 輔色2 3 2 2 8" xfId="4463"/>
    <cellStyle name="20% - 輔色2 3 2 2 9" xfId="4464"/>
    <cellStyle name="20% - 輔色2 3 2 3" xfId="4465"/>
    <cellStyle name="20% - 輔色2 3 2 3 2" xfId="4466"/>
    <cellStyle name="20% - 輔色2 3 2 3 2 2" xfId="4467"/>
    <cellStyle name="20% - 輔色2 3 2 3 2 2 2" xfId="4468"/>
    <cellStyle name="20% - 輔色2 3 2 3 2 2 2 2" xfId="4469"/>
    <cellStyle name="20% - 輔色2 3 2 3 2 2 2 2 2" xfId="4470"/>
    <cellStyle name="20% - 輔色2 3 2 3 2 2 2 2 3" xfId="4471"/>
    <cellStyle name="20% - 輔色2 3 2 3 2 2 2 3" xfId="4472"/>
    <cellStyle name="20% - 輔色2 3 2 3 2 2 2 4" xfId="4473"/>
    <cellStyle name="20% - 輔色2 3 2 3 2 2 3" xfId="4474"/>
    <cellStyle name="20% - 輔色2 3 2 3 2 2 3 2" xfId="4475"/>
    <cellStyle name="20% - 輔色2 3 2 3 2 2 3 2 2" xfId="4476"/>
    <cellStyle name="20% - 輔色2 3 2 3 2 2 3 2 3" xfId="4477"/>
    <cellStyle name="20% - 輔色2 3 2 3 2 2 3 3" xfId="4478"/>
    <cellStyle name="20% - 輔色2 3 2 3 2 2 3 4" xfId="4479"/>
    <cellStyle name="20% - 輔色2 3 2 3 2 2 4" xfId="4480"/>
    <cellStyle name="20% - 輔色2 3 2 3 2 2 4 2" xfId="4481"/>
    <cellStyle name="20% - 輔色2 3 2 3 2 2 4 3" xfId="4482"/>
    <cellStyle name="20% - 輔色2 3 2 3 2 2 5" xfId="4483"/>
    <cellStyle name="20% - 輔色2 3 2 3 2 2 6" xfId="4484"/>
    <cellStyle name="20% - 輔色2 3 2 3 2 3" xfId="4485"/>
    <cellStyle name="20% - 輔色2 3 2 3 2 3 2" xfId="4486"/>
    <cellStyle name="20% - 輔色2 3 2 3 2 3 2 2" xfId="4487"/>
    <cellStyle name="20% - 輔色2 3 2 3 2 3 2 3" xfId="4488"/>
    <cellStyle name="20% - 輔色2 3 2 3 2 3 3" xfId="4489"/>
    <cellStyle name="20% - 輔色2 3 2 3 2 3 4" xfId="4490"/>
    <cellStyle name="20% - 輔色2 3 2 3 2 4" xfId="4491"/>
    <cellStyle name="20% - 輔色2 3 2 3 2 4 2" xfId="4492"/>
    <cellStyle name="20% - 輔色2 3 2 3 2 4 2 2" xfId="4493"/>
    <cellStyle name="20% - 輔色2 3 2 3 2 4 2 3" xfId="4494"/>
    <cellStyle name="20% - 輔色2 3 2 3 2 4 3" xfId="4495"/>
    <cellStyle name="20% - 輔色2 3 2 3 2 4 4" xfId="4496"/>
    <cellStyle name="20% - 輔色2 3 2 3 2 5" xfId="4497"/>
    <cellStyle name="20% - 輔色2 3 2 3 2 5 2" xfId="4498"/>
    <cellStyle name="20% - 輔色2 3 2 3 2 5 3" xfId="4499"/>
    <cellStyle name="20% - 輔色2 3 2 3 2 6" xfId="4500"/>
    <cellStyle name="20% - 輔色2 3 2 3 2 7" xfId="4501"/>
    <cellStyle name="20% - 輔色2 3 2 3 3" xfId="4502"/>
    <cellStyle name="20% - 輔色2 3 2 3 3 2" xfId="4503"/>
    <cellStyle name="20% - 輔色2 3 2 3 3 2 2" xfId="4504"/>
    <cellStyle name="20% - 輔色2 3 2 3 3 2 2 2" xfId="4505"/>
    <cellStyle name="20% - 輔色2 3 2 3 3 2 2 3" xfId="4506"/>
    <cellStyle name="20% - 輔色2 3 2 3 3 2 3" xfId="4507"/>
    <cellStyle name="20% - 輔色2 3 2 3 3 2 4" xfId="4508"/>
    <cellStyle name="20% - 輔色2 3 2 3 3 3" xfId="4509"/>
    <cellStyle name="20% - 輔色2 3 2 3 3 3 2" xfId="4510"/>
    <cellStyle name="20% - 輔色2 3 2 3 3 3 2 2" xfId="4511"/>
    <cellStyle name="20% - 輔色2 3 2 3 3 3 2 3" xfId="4512"/>
    <cellStyle name="20% - 輔色2 3 2 3 3 3 3" xfId="4513"/>
    <cellStyle name="20% - 輔色2 3 2 3 3 3 4" xfId="4514"/>
    <cellStyle name="20% - 輔色2 3 2 3 3 4" xfId="4515"/>
    <cellStyle name="20% - 輔色2 3 2 3 3 4 2" xfId="4516"/>
    <cellStyle name="20% - 輔色2 3 2 3 3 4 3" xfId="4517"/>
    <cellStyle name="20% - 輔色2 3 2 3 3 5" xfId="4518"/>
    <cellStyle name="20% - 輔色2 3 2 3 3 6" xfId="4519"/>
    <cellStyle name="20% - 輔色2 3 2 3 4" xfId="4520"/>
    <cellStyle name="20% - 輔色2 3 2 3 4 2" xfId="4521"/>
    <cellStyle name="20% - 輔色2 3 2 3 4 2 2" xfId="4522"/>
    <cellStyle name="20% - 輔色2 3 2 3 4 2 3" xfId="4523"/>
    <cellStyle name="20% - 輔色2 3 2 3 4 3" xfId="4524"/>
    <cellStyle name="20% - 輔色2 3 2 3 4 4" xfId="4525"/>
    <cellStyle name="20% - 輔色2 3 2 3 5" xfId="4526"/>
    <cellStyle name="20% - 輔色2 3 2 3 5 2" xfId="4527"/>
    <cellStyle name="20% - 輔色2 3 2 3 5 2 2" xfId="4528"/>
    <cellStyle name="20% - 輔色2 3 2 3 5 2 3" xfId="4529"/>
    <cellStyle name="20% - 輔色2 3 2 3 5 3" xfId="4530"/>
    <cellStyle name="20% - 輔色2 3 2 3 5 4" xfId="4531"/>
    <cellStyle name="20% - 輔色2 3 2 3 6" xfId="4532"/>
    <cellStyle name="20% - 輔色2 3 2 3 6 2" xfId="4533"/>
    <cellStyle name="20% - 輔色2 3 2 3 6 3" xfId="4534"/>
    <cellStyle name="20% - 輔色2 3 2 3 7" xfId="4535"/>
    <cellStyle name="20% - 輔色2 3 2 3 8" xfId="4536"/>
    <cellStyle name="20% - 輔色2 3 2 4" xfId="4537"/>
    <cellStyle name="20% - 輔色2 3 2 4 2" xfId="4538"/>
    <cellStyle name="20% - 輔色2 3 2 4 2 2" xfId="4539"/>
    <cellStyle name="20% - 輔色2 3 2 4 2 2 2" xfId="4540"/>
    <cellStyle name="20% - 輔色2 3 2 4 2 2 2 2" xfId="4541"/>
    <cellStyle name="20% - 輔色2 3 2 4 2 2 2 3" xfId="4542"/>
    <cellStyle name="20% - 輔色2 3 2 4 2 2 3" xfId="4543"/>
    <cellStyle name="20% - 輔色2 3 2 4 2 2 4" xfId="4544"/>
    <cellStyle name="20% - 輔色2 3 2 4 2 3" xfId="4545"/>
    <cellStyle name="20% - 輔色2 3 2 4 2 3 2" xfId="4546"/>
    <cellStyle name="20% - 輔色2 3 2 4 2 3 2 2" xfId="4547"/>
    <cellStyle name="20% - 輔色2 3 2 4 2 3 2 3" xfId="4548"/>
    <cellStyle name="20% - 輔色2 3 2 4 2 3 3" xfId="4549"/>
    <cellStyle name="20% - 輔色2 3 2 4 2 3 4" xfId="4550"/>
    <cellStyle name="20% - 輔色2 3 2 4 2 4" xfId="4551"/>
    <cellStyle name="20% - 輔色2 3 2 4 2 4 2" xfId="4552"/>
    <cellStyle name="20% - 輔色2 3 2 4 2 4 3" xfId="4553"/>
    <cellStyle name="20% - 輔色2 3 2 4 2 5" xfId="4554"/>
    <cellStyle name="20% - 輔色2 3 2 4 2 6" xfId="4555"/>
    <cellStyle name="20% - 輔色2 3 2 4 3" xfId="4556"/>
    <cellStyle name="20% - 輔色2 3 2 4 3 2" xfId="4557"/>
    <cellStyle name="20% - 輔色2 3 2 4 3 2 2" xfId="4558"/>
    <cellStyle name="20% - 輔色2 3 2 4 3 2 3" xfId="4559"/>
    <cellStyle name="20% - 輔色2 3 2 4 3 3" xfId="4560"/>
    <cellStyle name="20% - 輔色2 3 2 4 3 4" xfId="4561"/>
    <cellStyle name="20% - 輔色2 3 2 4 4" xfId="4562"/>
    <cellStyle name="20% - 輔色2 3 2 4 4 2" xfId="4563"/>
    <cellStyle name="20% - 輔色2 3 2 4 4 2 2" xfId="4564"/>
    <cellStyle name="20% - 輔色2 3 2 4 4 2 3" xfId="4565"/>
    <cellStyle name="20% - 輔色2 3 2 4 4 3" xfId="4566"/>
    <cellStyle name="20% - 輔色2 3 2 4 4 4" xfId="4567"/>
    <cellStyle name="20% - 輔色2 3 2 4 5" xfId="4568"/>
    <cellStyle name="20% - 輔色2 3 2 4 5 2" xfId="4569"/>
    <cellStyle name="20% - 輔色2 3 2 4 5 3" xfId="4570"/>
    <cellStyle name="20% - 輔色2 3 2 4 6" xfId="4571"/>
    <cellStyle name="20% - 輔色2 3 2 4 7" xfId="4572"/>
    <cellStyle name="20% - 輔色2 3 2 5" xfId="4573"/>
    <cellStyle name="20% - 輔色2 3 2 5 2" xfId="4574"/>
    <cellStyle name="20% - 輔色2 3 2 5 2 2" xfId="4575"/>
    <cellStyle name="20% - 輔色2 3 2 5 2 2 2" xfId="4576"/>
    <cellStyle name="20% - 輔色2 3 2 5 2 2 3" xfId="4577"/>
    <cellStyle name="20% - 輔色2 3 2 5 2 3" xfId="4578"/>
    <cellStyle name="20% - 輔色2 3 2 5 2 4" xfId="4579"/>
    <cellStyle name="20% - 輔色2 3 2 5 3" xfId="4580"/>
    <cellStyle name="20% - 輔色2 3 2 5 3 2" xfId="4581"/>
    <cellStyle name="20% - 輔色2 3 2 5 3 2 2" xfId="4582"/>
    <cellStyle name="20% - 輔色2 3 2 5 3 2 3" xfId="4583"/>
    <cellStyle name="20% - 輔色2 3 2 5 3 3" xfId="4584"/>
    <cellStyle name="20% - 輔色2 3 2 5 3 4" xfId="4585"/>
    <cellStyle name="20% - 輔色2 3 2 5 4" xfId="4586"/>
    <cellStyle name="20% - 輔色2 3 2 5 4 2" xfId="4587"/>
    <cellStyle name="20% - 輔色2 3 2 5 4 3" xfId="4588"/>
    <cellStyle name="20% - 輔色2 3 2 5 5" xfId="4589"/>
    <cellStyle name="20% - 輔色2 3 2 5 6" xfId="4590"/>
    <cellStyle name="20% - 輔色2 3 2 6" xfId="4591"/>
    <cellStyle name="20% - 輔色2 3 2 6 2" xfId="4592"/>
    <cellStyle name="20% - 輔色2 3 2 6 2 2" xfId="4593"/>
    <cellStyle name="20% - 輔色2 3 2 6 2 3" xfId="4594"/>
    <cellStyle name="20% - 輔色2 3 2 6 3" xfId="4595"/>
    <cellStyle name="20% - 輔色2 3 2 6 4" xfId="4596"/>
    <cellStyle name="20% - 輔色2 3 2 7" xfId="4597"/>
    <cellStyle name="20% - 輔色2 3 2 7 2" xfId="4598"/>
    <cellStyle name="20% - 輔色2 3 2 7 2 2" xfId="4599"/>
    <cellStyle name="20% - 輔色2 3 2 7 2 3" xfId="4600"/>
    <cellStyle name="20% - 輔色2 3 2 7 3" xfId="4601"/>
    <cellStyle name="20% - 輔色2 3 2 7 4" xfId="4602"/>
    <cellStyle name="20% - 輔色2 3 2 8" xfId="4603"/>
    <cellStyle name="20% - 輔色2 3 2 8 2" xfId="4604"/>
    <cellStyle name="20% - 輔色2 3 2 8 3" xfId="4605"/>
    <cellStyle name="20% - 輔色2 3 2 9" xfId="4606"/>
    <cellStyle name="20% - 輔色2 3 3" xfId="4607"/>
    <cellStyle name="20% - 輔色2 3 3 2" xfId="4608"/>
    <cellStyle name="20% - 輔色2 3 3 2 2" xfId="4609"/>
    <cellStyle name="20% - 輔色2 3 3 2 2 2" xfId="4610"/>
    <cellStyle name="20% - 輔色2 3 3 2 2 2 2" xfId="4611"/>
    <cellStyle name="20% - 輔色2 3 3 2 2 2 2 2" xfId="4612"/>
    <cellStyle name="20% - 輔色2 3 3 2 2 2 2 2 2" xfId="4613"/>
    <cellStyle name="20% - 輔色2 3 3 2 2 2 2 2 3" xfId="4614"/>
    <cellStyle name="20% - 輔色2 3 3 2 2 2 2 3" xfId="4615"/>
    <cellStyle name="20% - 輔色2 3 3 2 2 2 2 4" xfId="4616"/>
    <cellStyle name="20% - 輔色2 3 3 2 2 2 3" xfId="4617"/>
    <cellStyle name="20% - 輔色2 3 3 2 2 2 3 2" xfId="4618"/>
    <cellStyle name="20% - 輔色2 3 3 2 2 2 3 2 2" xfId="4619"/>
    <cellStyle name="20% - 輔色2 3 3 2 2 2 3 2 3" xfId="4620"/>
    <cellStyle name="20% - 輔色2 3 3 2 2 2 3 3" xfId="4621"/>
    <cellStyle name="20% - 輔色2 3 3 2 2 2 3 4" xfId="4622"/>
    <cellStyle name="20% - 輔色2 3 3 2 2 2 4" xfId="4623"/>
    <cellStyle name="20% - 輔色2 3 3 2 2 2 4 2" xfId="4624"/>
    <cellStyle name="20% - 輔色2 3 3 2 2 2 4 3" xfId="4625"/>
    <cellStyle name="20% - 輔色2 3 3 2 2 2 5" xfId="4626"/>
    <cellStyle name="20% - 輔色2 3 3 2 2 2 6" xfId="4627"/>
    <cellStyle name="20% - 輔色2 3 3 2 2 3" xfId="4628"/>
    <cellStyle name="20% - 輔色2 3 3 2 2 3 2" xfId="4629"/>
    <cellStyle name="20% - 輔色2 3 3 2 2 3 2 2" xfId="4630"/>
    <cellStyle name="20% - 輔色2 3 3 2 2 3 2 3" xfId="4631"/>
    <cellStyle name="20% - 輔色2 3 3 2 2 3 3" xfId="4632"/>
    <cellStyle name="20% - 輔色2 3 3 2 2 3 4" xfId="4633"/>
    <cellStyle name="20% - 輔色2 3 3 2 2 4" xfId="4634"/>
    <cellStyle name="20% - 輔色2 3 3 2 2 4 2" xfId="4635"/>
    <cellStyle name="20% - 輔色2 3 3 2 2 4 2 2" xfId="4636"/>
    <cellStyle name="20% - 輔色2 3 3 2 2 4 2 3" xfId="4637"/>
    <cellStyle name="20% - 輔色2 3 3 2 2 4 3" xfId="4638"/>
    <cellStyle name="20% - 輔色2 3 3 2 2 4 4" xfId="4639"/>
    <cellStyle name="20% - 輔色2 3 3 2 2 5" xfId="4640"/>
    <cellStyle name="20% - 輔色2 3 3 2 2 5 2" xfId="4641"/>
    <cellStyle name="20% - 輔色2 3 3 2 2 5 3" xfId="4642"/>
    <cellStyle name="20% - 輔色2 3 3 2 2 6" xfId="4643"/>
    <cellStyle name="20% - 輔色2 3 3 2 2 7" xfId="4644"/>
    <cellStyle name="20% - 輔色2 3 3 2 3" xfId="4645"/>
    <cellStyle name="20% - 輔色2 3 3 2 3 2" xfId="4646"/>
    <cellStyle name="20% - 輔色2 3 3 2 3 2 2" xfId="4647"/>
    <cellStyle name="20% - 輔色2 3 3 2 3 2 2 2" xfId="4648"/>
    <cellStyle name="20% - 輔色2 3 3 2 3 2 2 3" xfId="4649"/>
    <cellStyle name="20% - 輔色2 3 3 2 3 2 3" xfId="4650"/>
    <cellStyle name="20% - 輔色2 3 3 2 3 2 4" xfId="4651"/>
    <cellStyle name="20% - 輔色2 3 3 2 3 3" xfId="4652"/>
    <cellStyle name="20% - 輔色2 3 3 2 3 3 2" xfId="4653"/>
    <cellStyle name="20% - 輔色2 3 3 2 3 3 2 2" xfId="4654"/>
    <cellStyle name="20% - 輔色2 3 3 2 3 3 2 3" xfId="4655"/>
    <cellStyle name="20% - 輔色2 3 3 2 3 3 3" xfId="4656"/>
    <cellStyle name="20% - 輔色2 3 3 2 3 3 4" xfId="4657"/>
    <cellStyle name="20% - 輔色2 3 3 2 3 4" xfId="4658"/>
    <cellStyle name="20% - 輔色2 3 3 2 3 4 2" xfId="4659"/>
    <cellStyle name="20% - 輔色2 3 3 2 3 4 3" xfId="4660"/>
    <cellStyle name="20% - 輔色2 3 3 2 3 5" xfId="4661"/>
    <cellStyle name="20% - 輔色2 3 3 2 3 6" xfId="4662"/>
    <cellStyle name="20% - 輔色2 3 3 2 4" xfId="4663"/>
    <cellStyle name="20% - 輔色2 3 3 2 4 2" xfId="4664"/>
    <cellStyle name="20% - 輔色2 3 3 2 4 2 2" xfId="4665"/>
    <cellStyle name="20% - 輔色2 3 3 2 4 2 3" xfId="4666"/>
    <cellStyle name="20% - 輔色2 3 3 2 4 3" xfId="4667"/>
    <cellStyle name="20% - 輔色2 3 3 2 4 4" xfId="4668"/>
    <cellStyle name="20% - 輔色2 3 3 2 5" xfId="4669"/>
    <cellStyle name="20% - 輔色2 3 3 2 5 2" xfId="4670"/>
    <cellStyle name="20% - 輔色2 3 3 2 5 2 2" xfId="4671"/>
    <cellStyle name="20% - 輔色2 3 3 2 5 2 3" xfId="4672"/>
    <cellStyle name="20% - 輔色2 3 3 2 5 3" xfId="4673"/>
    <cellStyle name="20% - 輔色2 3 3 2 5 4" xfId="4674"/>
    <cellStyle name="20% - 輔色2 3 3 2 6" xfId="4675"/>
    <cellStyle name="20% - 輔色2 3 3 2 6 2" xfId="4676"/>
    <cellStyle name="20% - 輔色2 3 3 2 6 3" xfId="4677"/>
    <cellStyle name="20% - 輔色2 3 3 2 7" xfId="4678"/>
    <cellStyle name="20% - 輔色2 3 3 2 8" xfId="4679"/>
    <cellStyle name="20% - 輔色2 3 3 3" xfId="4680"/>
    <cellStyle name="20% - 輔色2 3 3 3 2" xfId="4681"/>
    <cellStyle name="20% - 輔色2 3 3 3 2 2" xfId="4682"/>
    <cellStyle name="20% - 輔色2 3 3 3 2 2 2" xfId="4683"/>
    <cellStyle name="20% - 輔色2 3 3 3 2 2 2 2" xfId="4684"/>
    <cellStyle name="20% - 輔色2 3 3 3 2 2 2 3" xfId="4685"/>
    <cellStyle name="20% - 輔色2 3 3 3 2 2 3" xfId="4686"/>
    <cellStyle name="20% - 輔色2 3 3 3 2 2 4" xfId="4687"/>
    <cellStyle name="20% - 輔色2 3 3 3 2 3" xfId="4688"/>
    <cellStyle name="20% - 輔色2 3 3 3 2 3 2" xfId="4689"/>
    <cellStyle name="20% - 輔色2 3 3 3 2 3 2 2" xfId="4690"/>
    <cellStyle name="20% - 輔色2 3 3 3 2 3 2 3" xfId="4691"/>
    <cellStyle name="20% - 輔色2 3 3 3 2 3 3" xfId="4692"/>
    <cellStyle name="20% - 輔色2 3 3 3 2 3 4" xfId="4693"/>
    <cellStyle name="20% - 輔色2 3 3 3 2 4" xfId="4694"/>
    <cellStyle name="20% - 輔色2 3 3 3 2 4 2" xfId="4695"/>
    <cellStyle name="20% - 輔色2 3 3 3 2 4 3" xfId="4696"/>
    <cellStyle name="20% - 輔色2 3 3 3 2 5" xfId="4697"/>
    <cellStyle name="20% - 輔色2 3 3 3 2 6" xfId="4698"/>
    <cellStyle name="20% - 輔色2 3 3 3 3" xfId="4699"/>
    <cellStyle name="20% - 輔色2 3 3 3 3 2" xfId="4700"/>
    <cellStyle name="20% - 輔色2 3 3 3 3 2 2" xfId="4701"/>
    <cellStyle name="20% - 輔色2 3 3 3 3 2 3" xfId="4702"/>
    <cellStyle name="20% - 輔色2 3 3 3 3 3" xfId="4703"/>
    <cellStyle name="20% - 輔色2 3 3 3 3 4" xfId="4704"/>
    <cellStyle name="20% - 輔色2 3 3 3 4" xfId="4705"/>
    <cellStyle name="20% - 輔色2 3 3 3 4 2" xfId="4706"/>
    <cellStyle name="20% - 輔色2 3 3 3 4 2 2" xfId="4707"/>
    <cellStyle name="20% - 輔色2 3 3 3 4 2 3" xfId="4708"/>
    <cellStyle name="20% - 輔色2 3 3 3 4 3" xfId="4709"/>
    <cellStyle name="20% - 輔色2 3 3 3 4 4" xfId="4710"/>
    <cellStyle name="20% - 輔色2 3 3 3 5" xfId="4711"/>
    <cellStyle name="20% - 輔色2 3 3 3 5 2" xfId="4712"/>
    <cellStyle name="20% - 輔色2 3 3 3 5 3" xfId="4713"/>
    <cellStyle name="20% - 輔色2 3 3 3 6" xfId="4714"/>
    <cellStyle name="20% - 輔色2 3 3 3 7" xfId="4715"/>
    <cellStyle name="20% - 輔色2 3 3 4" xfId="4716"/>
    <cellStyle name="20% - 輔色2 3 3 4 2" xfId="4717"/>
    <cellStyle name="20% - 輔色2 3 3 4 2 2" xfId="4718"/>
    <cellStyle name="20% - 輔色2 3 3 4 2 2 2" xfId="4719"/>
    <cellStyle name="20% - 輔色2 3 3 4 2 2 3" xfId="4720"/>
    <cellStyle name="20% - 輔色2 3 3 4 2 3" xfId="4721"/>
    <cellStyle name="20% - 輔色2 3 3 4 2 4" xfId="4722"/>
    <cellStyle name="20% - 輔色2 3 3 4 3" xfId="4723"/>
    <cellStyle name="20% - 輔色2 3 3 4 3 2" xfId="4724"/>
    <cellStyle name="20% - 輔色2 3 3 4 3 2 2" xfId="4725"/>
    <cellStyle name="20% - 輔色2 3 3 4 3 2 3" xfId="4726"/>
    <cellStyle name="20% - 輔色2 3 3 4 3 3" xfId="4727"/>
    <cellStyle name="20% - 輔色2 3 3 4 3 4" xfId="4728"/>
    <cellStyle name="20% - 輔色2 3 3 4 4" xfId="4729"/>
    <cellStyle name="20% - 輔色2 3 3 4 4 2" xfId="4730"/>
    <cellStyle name="20% - 輔色2 3 3 4 4 3" xfId="4731"/>
    <cellStyle name="20% - 輔色2 3 3 4 5" xfId="4732"/>
    <cellStyle name="20% - 輔色2 3 3 4 6" xfId="4733"/>
    <cellStyle name="20% - 輔色2 3 3 5" xfId="4734"/>
    <cellStyle name="20% - 輔色2 3 3 5 2" xfId="4735"/>
    <cellStyle name="20% - 輔色2 3 3 5 2 2" xfId="4736"/>
    <cellStyle name="20% - 輔色2 3 3 5 2 3" xfId="4737"/>
    <cellStyle name="20% - 輔色2 3 3 5 3" xfId="4738"/>
    <cellStyle name="20% - 輔色2 3 3 5 4" xfId="4739"/>
    <cellStyle name="20% - 輔色2 3 3 6" xfId="4740"/>
    <cellStyle name="20% - 輔色2 3 3 6 2" xfId="4741"/>
    <cellStyle name="20% - 輔色2 3 3 6 2 2" xfId="4742"/>
    <cellStyle name="20% - 輔色2 3 3 6 2 3" xfId="4743"/>
    <cellStyle name="20% - 輔色2 3 3 6 3" xfId="4744"/>
    <cellStyle name="20% - 輔色2 3 3 6 4" xfId="4745"/>
    <cellStyle name="20% - 輔色2 3 3 7" xfId="4746"/>
    <cellStyle name="20% - 輔色2 3 3 7 2" xfId="4747"/>
    <cellStyle name="20% - 輔色2 3 3 7 3" xfId="4748"/>
    <cellStyle name="20% - 輔色2 3 3 8" xfId="4749"/>
    <cellStyle name="20% - 輔色2 3 3 9" xfId="4750"/>
    <cellStyle name="20% - 輔色2 3 4" xfId="4751"/>
    <cellStyle name="20% - 輔色2 3 4 2" xfId="4752"/>
    <cellStyle name="20% - 輔色2 3 4 2 2" xfId="4753"/>
    <cellStyle name="20% - 輔色2 3 4 2 2 2" xfId="4754"/>
    <cellStyle name="20% - 輔色2 3 4 2 2 2 2" xfId="4755"/>
    <cellStyle name="20% - 輔色2 3 4 2 2 2 2 2" xfId="4756"/>
    <cellStyle name="20% - 輔色2 3 4 2 2 2 2 3" xfId="4757"/>
    <cellStyle name="20% - 輔色2 3 4 2 2 2 3" xfId="4758"/>
    <cellStyle name="20% - 輔色2 3 4 2 2 2 4" xfId="4759"/>
    <cellStyle name="20% - 輔色2 3 4 2 2 3" xfId="4760"/>
    <cellStyle name="20% - 輔色2 3 4 2 2 3 2" xfId="4761"/>
    <cellStyle name="20% - 輔色2 3 4 2 2 3 2 2" xfId="4762"/>
    <cellStyle name="20% - 輔色2 3 4 2 2 3 2 3" xfId="4763"/>
    <cellStyle name="20% - 輔色2 3 4 2 2 3 3" xfId="4764"/>
    <cellStyle name="20% - 輔色2 3 4 2 2 3 4" xfId="4765"/>
    <cellStyle name="20% - 輔色2 3 4 2 2 4" xfId="4766"/>
    <cellStyle name="20% - 輔色2 3 4 2 2 4 2" xfId="4767"/>
    <cellStyle name="20% - 輔色2 3 4 2 2 4 3" xfId="4768"/>
    <cellStyle name="20% - 輔色2 3 4 2 2 5" xfId="4769"/>
    <cellStyle name="20% - 輔色2 3 4 2 2 6" xfId="4770"/>
    <cellStyle name="20% - 輔色2 3 4 2 3" xfId="4771"/>
    <cellStyle name="20% - 輔色2 3 4 2 3 2" xfId="4772"/>
    <cellStyle name="20% - 輔色2 3 4 2 3 2 2" xfId="4773"/>
    <cellStyle name="20% - 輔色2 3 4 2 3 2 3" xfId="4774"/>
    <cellStyle name="20% - 輔色2 3 4 2 3 3" xfId="4775"/>
    <cellStyle name="20% - 輔色2 3 4 2 3 4" xfId="4776"/>
    <cellStyle name="20% - 輔色2 3 4 2 4" xfId="4777"/>
    <cellStyle name="20% - 輔色2 3 4 2 4 2" xfId="4778"/>
    <cellStyle name="20% - 輔色2 3 4 2 4 2 2" xfId="4779"/>
    <cellStyle name="20% - 輔色2 3 4 2 4 2 3" xfId="4780"/>
    <cellStyle name="20% - 輔色2 3 4 2 4 3" xfId="4781"/>
    <cellStyle name="20% - 輔色2 3 4 2 4 4" xfId="4782"/>
    <cellStyle name="20% - 輔色2 3 4 2 5" xfId="4783"/>
    <cellStyle name="20% - 輔色2 3 4 2 5 2" xfId="4784"/>
    <cellStyle name="20% - 輔色2 3 4 2 5 3" xfId="4785"/>
    <cellStyle name="20% - 輔色2 3 4 2 6" xfId="4786"/>
    <cellStyle name="20% - 輔色2 3 4 2 7" xfId="4787"/>
    <cellStyle name="20% - 輔色2 3 4 3" xfId="4788"/>
    <cellStyle name="20% - 輔色2 3 4 3 2" xfId="4789"/>
    <cellStyle name="20% - 輔色2 3 4 3 2 2" xfId="4790"/>
    <cellStyle name="20% - 輔色2 3 4 3 2 2 2" xfId="4791"/>
    <cellStyle name="20% - 輔色2 3 4 3 2 2 3" xfId="4792"/>
    <cellStyle name="20% - 輔色2 3 4 3 2 3" xfId="4793"/>
    <cellStyle name="20% - 輔色2 3 4 3 2 4" xfId="4794"/>
    <cellStyle name="20% - 輔色2 3 4 3 3" xfId="4795"/>
    <cellStyle name="20% - 輔色2 3 4 3 3 2" xfId="4796"/>
    <cellStyle name="20% - 輔色2 3 4 3 3 2 2" xfId="4797"/>
    <cellStyle name="20% - 輔色2 3 4 3 3 2 3" xfId="4798"/>
    <cellStyle name="20% - 輔色2 3 4 3 3 3" xfId="4799"/>
    <cellStyle name="20% - 輔色2 3 4 3 3 4" xfId="4800"/>
    <cellStyle name="20% - 輔色2 3 4 3 4" xfId="4801"/>
    <cellStyle name="20% - 輔色2 3 4 3 4 2" xfId="4802"/>
    <cellStyle name="20% - 輔色2 3 4 3 4 3" xfId="4803"/>
    <cellStyle name="20% - 輔色2 3 4 3 5" xfId="4804"/>
    <cellStyle name="20% - 輔色2 3 4 3 6" xfId="4805"/>
    <cellStyle name="20% - 輔色2 3 4 4" xfId="4806"/>
    <cellStyle name="20% - 輔色2 3 4 4 2" xfId="4807"/>
    <cellStyle name="20% - 輔色2 3 4 4 2 2" xfId="4808"/>
    <cellStyle name="20% - 輔色2 3 4 4 2 3" xfId="4809"/>
    <cellStyle name="20% - 輔色2 3 4 4 3" xfId="4810"/>
    <cellStyle name="20% - 輔色2 3 4 4 4" xfId="4811"/>
    <cellStyle name="20% - 輔色2 3 4 5" xfId="4812"/>
    <cellStyle name="20% - 輔色2 3 4 5 2" xfId="4813"/>
    <cellStyle name="20% - 輔色2 3 4 5 2 2" xfId="4814"/>
    <cellStyle name="20% - 輔色2 3 4 5 2 3" xfId="4815"/>
    <cellStyle name="20% - 輔色2 3 4 5 3" xfId="4816"/>
    <cellStyle name="20% - 輔色2 3 4 5 4" xfId="4817"/>
    <cellStyle name="20% - 輔色2 3 4 6" xfId="4818"/>
    <cellStyle name="20% - 輔色2 3 4 6 2" xfId="4819"/>
    <cellStyle name="20% - 輔色2 3 4 6 3" xfId="4820"/>
    <cellStyle name="20% - 輔色2 3 4 7" xfId="4821"/>
    <cellStyle name="20% - 輔色2 3 4 8" xfId="4822"/>
    <cellStyle name="20% - 輔色2 3 5" xfId="4823"/>
    <cellStyle name="20% - 輔色2 3 5 2" xfId="4824"/>
    <cellStyle name="20% - 輔色2 3 5 2 2" xfId="4825"/>
    <cellStyle name="20% - 輔色2 3 5 2 2 2" xfId="4826"/>
    <cellStyle name="20% - 輔色2 3 5 2 2 2 2" xfId="4827"/>
    <cellStyle name="20% - 輔色2 3 5 2 2 2 2 2" xfId="4828"/>
    <cellStyle name="20% - 輔色2 3 5 2 2 2 2 3" xfId="4829"/>
    <cellStyle name="20% - 輔色2 3 5 2 2 2 3" xfId="4830"/>
    <cellStyle name="20% - 輔色2 3 5 2 2 2 4" xfId="4831"/>
    <cellStyle name="20% - 輔色2 3 5 2 2 3" xfId="4832"/>
    <cellStyle name="20% - 輔色2 3 5 2 2 3 2" xfId="4833"/>
    <cellStyle name="20% - 輔色2 3 5 2 2 3 2 2" xfId="4834"/>
    <cellStyle name="20% - 輔色2 3 5 2 2 3 2 3" xfId="4835"/>
    <cellStyle name="20% - 輔色2 3 5 2 2 3 3" xfId="4836"/>
    <cellStyle name="20% - 輔色2 3 5 2 2 3 4" xfId="4837"/>
    <cellStyle name="20% - 輔色2 3 5 2 2 4" xfId="4838"/>
    <cellStyle name="20% - 輔色2 3 5 2 2 4 2" xfId="4839"/>
    <cellStyle name="20% - 輔色2 3 5 2 2 4 3" xfId="4840"/>
    <cellStyle name="20% - 輔色2 3 5 2 2 5" xfId="4841"/>
    <cellStyle name="20% - 輔色2 3 5 2 2 6" xfId="4842"/>
    <cellStyle name="20% - 輔色2 3 5 2 3" xfId="4843"/>
    <cellStyle name="20% - 輔色2 3 5 2 3 2" xfId="4844"/>
    <cellStyle name="20% - 輔色2 3 5 2 3 2 2" xfId="4845"/>
    <cellStyle name="20% - 輔色2 3 5 2 3 2 3" xfId="4846"/>
    <cellStyle name="20% - 輔色2 3 5 2 3 3" xfId="4847"/>
    <cellStyle name="20% - 輔色2 3 5 2 3 4" xfId="4848"/>
    <cellStyle name="20% - 輔色2 3 5 2 4" xfId="4849"/>
    <cellStyle name="20% - 輔色2 3 5 2 4 2" xfId="4850"/>
    <cellStyle name="20% - 輔色2 3 5 2 4 2 2" xfId="4851"/>
    <cellStyle name="20% - 輔色2 3 5 2 4 2 3" xfId="4852"/>
    <cellStyle name="20% - 輔色2 3 5 2 4 3" xfId="4853"/>
    <cellStyle name="20% - 輔色2 3 5 2 4 4" xfId="4854"/>
    <cellStyle name="20% - 輔色2 3 5 2 5" xfId="4855"/>
    <cellStyle name="20% - 輔色2 3 5 2 5 2" xfId="4856"/>
    <cellStyle name="20% - 輔色2 3 5 2 5 3" xfId="4857"/>
    <cellStyle name="20% - 輔色2 3 5 2 6" xfId="4858"/>
    <cellStyle name="20% - 輔色2 3 5 2 7" xfId="4859"/>
    <cellStyle name="20% - 輔色2 3 5 3" xfId="4860"/>
    <cellStyle name="20% - 輔色2 3 5 3 2" xfId="4861"/>
    <cellStyle name="20% - 輔色2 3 5 3 2 2" xfId="4862"/>
    <cellStyle name="20% - 輔色2 3 5 3 2 2 2" xfId="4863"/>
    <cellStyle name="20% - 輔色2 3 5 3 2 2 3" xfId="4864"/>
    <cellStyle name="20% - 輔色2 3 5 3 2 3" xfId="4865"/>
    <cellStyle name="20% - 輔色2 3 5 3 2 4" xfId="4866"/>
    <cellStyle name="20% - 輔色2 3 5 3 3" xfId="4867"/>
    <cellStyle name="20% - 輔色2 3 5 3 3 2" xfId="4868"/>
    <cellStyle name="20% - 輔色2 3 5 3 3 2 2" xfId="4869"/>
    <cellStyle name="20% - 輔色2 3 5 3 3 2 3" xfId="4870"/>
    <cellStyle name="20% - 輔色2 3 5 3 3 3" xfId="4871"/>
    <cellStyle name="20% - 輔色2 3 5 3 3 4" xfId="4872"/>
    <cellStyle name="20% - 輔色2 3 5 3 4" xfId="4873"/>
    <cellStyle name="20% - 輔色2 3 5 3 4 2" xfId="4874"/>
    <cellStyle name="20% - 輔色2 3 5 3 4 3" xfId="4875"/>
    <cellStyle name="20% - 輔色2 3 5 3 5" xfId="4876"/>
    <cellStyle name="20% - 輔色2 3 5 3 6" xfId="4877"/>
    <cellStyle name="20% - 輔色2 3 5 4" xfId="4878"/>
    <cellStyle name="20% - 輔色2 3 5 4 2" xfId="4879"/>
    <cellStyle name="20% - 輔色2 3 5 4 2 2" xfId="4880"/>
    <cellStyle name="20% - 輔色2 3 5 4 2 3" xfId="4881"/>
    <cellStyle name="20% - 輔色2 3 5 4 3" xfId="4882"/>
    <cellStyle name="20% - 輔色2 3 5 4 4" xfId="4883"/>
    <cellStyle name="20% - 輔色2 3 5 5" xfId="4884"/>
    <cellStyle name="20% - 輔色2 3 5 5 2" xfId="4885"/>
    <cellStyle name="20% - 輔色2 3 5 5 2 2" xfId="4886"/>
    <cellStyle name="20% - 輔色2 3 5 5 2 3" xfId="4887"/>
    <cellStyle name="20% - 輔色2 3 5 5 3" xfId="4888"/>
    <cellStyle name="20% - 輔色2 3 5 5 4" xfId="4889"/>
    <cellStyle name="20% - 輔色2 3 5 6" xfId="4890"/>
    <cellStyle name="20% - 輔色2 3 5 6 2" xfId="4891"/>
    <cellStyle name="20% - 輔色2 3 5 6 3" xfId="4892"/>
    <cellStyle name="20% - 輔色2 3 5 7" xfId="4893"/>
    <cellStyle name="20% - 輔色2 3 5 8" xfId="4894"/>
    <cellStyle name="20% - 輔色2 3 6" xfId="4895"/>
    <cellStyle name="20% - 輔色2 3 6 2" xfId="4896"/>
    <cellStyle name="20% - 輔色2 3 6 2 2" xfId="4897"/>
    <cellStyle name="20% - 輔色2 3 6 2 2 2" xfId="4898"/>
    <cellStyle name="20% - 輔色2 3 6 2 2 2 2" xfId="4899"/>
    <cellStyle name="20% - 輔色2 3 6 2 2 2 3" xfId="4900"/>
    <cellStyle name="20% - 輔色2 3 6 2 2 3" xfId="4901"/>
    <cellStyle name="20% - 輔色2 3 6 2 2 4" xfId="4902"/>
    <cellStyle name="20% - 輔色2 3 6 2 3" xfId="4903"/>
    <cellStyle name="20% - 輔色2 3 6 2 3 2" xfId="4904"/>
    <cellStyle name="20% - 輔色2 3 6 2 3 2 2" xfId="4905"/>
    <cellStyle name="20% - 輔色2 3 6 2 3 2 3" xfId="4906"/>
    <cellStyle name="20% - 輔色2 3 6 2 3 3" xfId="4907"/>
    <cellStyle name="20% - 輔色2 3 6 2 3 4" xfId="4908"/>
    <cellStyle name="20% - 輔色2 3 6 2 4" xfId="4909"/>
    <cellStyle name="20% - 輔色2 3 6 2 4 2" xfId="4910"/>
    <cellStyle name="20% - 輔色2 3 6 2 4 3" xfId="4911"/>
    <cellStyle name="20% - 輔色2 3 6 2 5" xfId="4912"/>
    <cellStyle name="20% - 輔色2 3 6 2 6" xfId="4913"/>
    <cellStyle name="20% - 輔色2 3 6 3" xfId="4914"/>
    <cellStyle name="20% - 輔色2 3 6 3 2" xfId="4915"/>
    <cellStyle name="20% - 輔色2 3 6 3 2 2" xfId="4916"/>
    <cellStyle name="20% - 輔色2 3 6 3 2 3" xfId="4917"/>
    <cellStyle name="20% - 輔色2 3 6 3 3" xfId="4918"/>
    <cellStyle name="20% - 輔色2 3 6 3 4" xfId="4919"/>
    <cellStyle name="20% - 輔色2 3 6 4" xfId="4920"/>
    <cellStyle name="20% - 輔色2 3 6 4 2" xfId="4921"/>
    <cellStyle name="20% - 輔色2 3 6 4 2 2" xfId="4922"/>
    <cellStyle name="20% - 輔色2 3 6 4 2 3" xfId="4923"/>
    <cellStyle name="20% - 輔色2 3 6 4 3" xfId="4924"/>
    <cellStyle name="20% - 輔色2 3 6 4 4" xfId="4925"/>
    <cellStyle name="20% - 輔色2 3 6 5" xfId="4926"/>
    <cellStyle name="20% - 輔色2 3 6 5 2" xfId="4927"/>
    <cellStyle name="20% - 輔色2 3 6 5 3" xfId="4928"/>
    <cellStyle name="20% - 輔色2 3 6 6" xfId="4929"/>
    <cellStyle name="20% - 輔色2 3 6 7" xfId="4930"/>
    <cellStyle name="20% - 輔色2 3 7" xfId="4931"/>
    <cellStyle name="20% - 輔色2 3 7 2" xfId="4932"/>
    <cellStyle name="20% - 輔色2 3 7 2 2" xfId="4933"/>
    <cellStyle name="20% - 輔色2 3 7 2 2 2" xfId="4934"/>
    <cellStyle name="20% - 輔色2 3 7 2 2 3" xfId="4935"/>
    <cellStyle name="20% - 輔色2 3 7 2 3" xfId="4936"/>
    <cellStyle name="20% - 輔色2 3 7 2 4" xfId="4937"/>
    <cellStyle name="20% - 輔色2 3 7 3" xfId="4938"/>
    <cellStyle name="20% - 輔色2 3 7 3 2" xfId="4939"/>
    <cellStyle name="20% - 輔色2 3 7 3 2 2" xfId="4940"/>
    <cellStyle name="20% - 輔色2 3 7 3 2 3" xfId="4941"/>
    <cellStyle name="20% - 輔色2 3 7 3 3" xfId="4942"/>
    <cellStyle name="20% - 輔色2 3 7 3 4" xfId="4943"/>
    <cellStyle name="20% - 輔色2 3 7 4" xfId="4944"/>
    <cellStyle name="20% - 輔色2 3 7 4 2" xfId="4945"/>
    <cellStyle name="20% - 輔色2 3 7 4 3" xfId="4946"/>
    <cellStyle name="20% - 輔色2 3 7 5" xfId="4947"/>
    <cellStyle name="20% - 輔色2 3 7 6" xfId="4948"/>
    <cellStyle name="20% - 輔色2 3 8" xfId="4949"/>
    <cellStyle name="20% - 輔色2 3 8 2" xfId="4950"/>
    <cellStyle name="20% - 輔色2 3 8 2 2" xfId="4951"/>
    <cellStyle name="20% - 輔色2 3 8 2 3" xfId="4952"/>
    <cellStyle name="20% - 輔色2 3 8 3" xfId="4953"/>
    <cellStyle name="20% - 輔色2 3 8 4" xfId="4954"/>
    <cellStyle name="20% - 輔色2 3 9" xfId="4955"/>
    <cellStyle name="20% - 輔色2 3 9 2" xfId="4956"/>
    <cellStyle name="20% - 輔色2 3 9 2 2" xfId="4957"/>
    <cellStyle name="20% - 輔色2 3 9 2 3" xfId="4958"/>
    <cellStyle name="20% - 輔色2 3 9 3" xfId="4959"/>
    <cellStyle name="20% - 輔色2 3 9 4" xfId="4960"/>
    <cellStyle name="20% - 輔色2 4" xfId="4961"/>
    <cellStyle name="20% - 輔色2 4 10" xfId="4962"/>
    <cellStyle name="20% - 輔色2 4 2" xfId="4963"/>
    <cellStyle name="20% - 輔色2 4 2 2" xfId="4964"/>
    <cellStyle name="20% - 輔色2 4 2 2 2" xfId="4965"/>
    <cellStyle name="20% - 輔色2 4 2 2 2 2" xfId="4966"/>
    <cellStyle name="20% - 輔色2 4 2 2 2 2 2" xfId="4967"/>
    <cellStyle name="20% - 輔色2 4 2 2 2 2 2 2" xfId="4968"/>
    <cellStyle name="20% - 輔色2 4 2 2 2 2 2 2 2" xfId="4969"/>
    <cellStyle name="20% - 輔色2 4 2 2 2 2 2 2 3" xfId="4970"/>
    <cellStyle name="20% - 輔色2 4 2 2 2 2 2 3" xfId="4971"/>
    <cellStyle name="20% - 輔色2 4 2 2 2 2 2 4" xfId="4972"/>
    <cellStyle name="20% - 輔色2 4 2 2 2 2 3" xfId="4973"/>
    <cellStyle name="20% - 輔色2 4 2 2 2 2 3 2" xfId="4974"/>
    <cellStyle name="20% - 輔色2 4 2 2 2 2 3 2 2" xfId="4975"/>
    <cellStyle name="20% - 輔色2 4 2 2 2 2 3 2 3" xfId="4976"/>
    <cellStyle name="20% - 輔色2 4 2 2 2 2 3 3" xfId="4977"/>
    <cellStyle name="20% - 輔色2 4 2 2 2 2 3 4" xfId="4978"/>
    <cellStyle name="20% - 輔色2 4 2 2 2 2 4" xfId="4979"/>
    <cellStyle name="20% - 輔色2 4 2 2 2 2 4 2" xfId="4980"/>
    <cellStyle name="20% - 輔色2 4 2 2 2 2 4 3" xfId="4981"/>
    <cellStyle name="20% - 輔色2 4 2 2 2 2 5" xfId="4982"/>
    <cellStyle name="20% - 輔色2 4 2 2 2 2 6" xfId="4983"/>
    <cellStyle name="20% - 輔色2 4 2 2 2 3" xfId="4984"/>
    <cellStyle name="20% - 輔色2 4 2 2 2 3 2" xfId="4985"/>
    <cellStyle name="20% - 輔色2 4 2 2 2 3 2 2" xfId="4986"/>
    <cellStyle name="20% - 輔色2 4 2 2 2 3 2 3" xfId="4987"/>
    <cellStyle name="20% - 輔色2 4 2 2 2 3 3" xfId="4988"/>
    <cellStyle name="20% - 輔色2 4 2 2 2 3 4" xfId="4989"/>
    <cellStyle name="20% - 輔色2 4 2 2 2 4" xfId="4990"/>
    <cellStyle name="20% - 輔色2 4 2 2 2 4 2" xfId="4991"/>
    <cellStyle name="20% - 輔色2 4 2 2 2 4 2 2" xfId="4992"/>
    <cellStyle name="20% - 輔色2 4 2 2 2 4 2 3" xfId="4993"/>
    <cellStyle name="20% - 輔色2 4 2 2 2 4 3" xfId="4994"/>
    <cellStyle name="20% - 輔色2 4 2 2 2 4 4" xfId="4995"/>
    <cellStyle name="20% - 輔色2 4 2 2 2 5" xfId="4996"/>
    <cellStyle name="20% - 輔色2 4 2 2 2 5 2" xfId="4997"/>
    <cellStyle name="20% - 輔色2 4 2 2 2 5 3" xfId="4998"/>
    <cellStyle name="20% - 輔色2 4 2 2 2 6" xfId="4999"/>
    <cellStyle name="20% - 輔色2 4 2 2 2 7" xfId="5000"/>
    <cellStyle name="20% - 輔色2 4 2 2 3" xfId="5001"/>
    <cellStyle name="20% - 輔色2 4 2 2 3 2" xfId="5002"/>
    <cellStyle name="20% - 輔色2 4 2 2 3 2 2" xfId="5003"/>
    <cellStyle name="20% - 輔色2 4 2 2 3 2 2 2" xfId="5004"/>
    <cellStyle name="20% - 輔色2 4 2 2 3 2 2 3" xfId="5005"/>
    <cellStyle name="20% - 輔色2 4 2 2 3 2 3" xfId="5006"/>
    <cellStyle name="20% - 輔色2 4 2 2 3 2 4" xfId="5007"/>
    <cellStyle name="20% - 輔色2 4 2 2 3 3" xfId="5008"/>
    <cellStyle name="20% - 輔色2 4 2 2 3 3 2" xfId="5009"/>
    <cellStyle name="20% - 輔色2 4 2 2 3 3 2 2" xfId="5010"/>
    <cellStyle name="20% - 輔色2 4 2 2 3 3 2 3" xfId="5011"/>
    <cellStyle name="20% - 輔色2 4 2 2 3 3 3" xfId="5012"/>
    <cellStyle name="20% - 輔色2 4 2 2 3 3 4" xfId="5013"/>
    <cellStyle name="20% - 輔色2 4 2 2 3 4" xfId="5014"/>
    <cellStyle name="20% - 輔色2 4 2 2 3 4 2" xfId="5015"/>
    <cellStyle name="20% - 輔色2 4 2 2 3 4 3" xfId="5016"/>
    <cellStyle name="20% - 輔色2 4 2 2 3 5" xfId="5017"/>
    <cellStyle name="20% - 輔色2 4 2 2 3 6" xfId="5018"/>
    <cellStyle name="20% - 輔色2 4 2 2 4" xfId="5019"/>
    <cellStyle name="20% - 輔色2 4 2 2 4 2" xfId="5020"/>
    <cellStyle name="20% - 輔色2 4 2 2 4 2 2" xfId="5021"/>
    <cellStyle name="20% - 輔色2 4 2 2 4 2 3" xfId="5022"/>
    <cellStyle name="20% - 輔色2 4 2 2 4 3" xfId="5023"/>
    <cellStyle name="20% - 輔色2 4 2 2 4 4" xfId="5024"/>
    <cellStyle name="20% - 輔色2 4 2 2 5" xfId="5025"/>
    <cellStyle name="20% - 輔色2 4 2 2 5 2" xfId="5026"/>
    <cellStyle name="20% - 輔色2 4 2 2 5 2 2" xfId="5027"/>
    <cellStyle name="20% - 輔色2 4 2 2 5 2 3" xfId="5028"/>
    <cellStyle name="20% - 輔色2 4 2 2 5 3" xfId="5029"/>
    <cellStyle name="20% - 輔色2 4 2 2 5 4" xfId="5030"/>
    <cellStyle name="20% - 輔色2 4 2 2 6" xfId="5031"/>
    <cellStyle name="20% - 輔色2 4 2 2 6 2" xfId="5032"/>
    <cellStyle name="20% - 輔色2 4 2 2 6 3" xfId="5033"/>
    <cellStyle name="20% - 輔色2 4 2 2 7" xfId="5034"/>
    <cellStyle name="20% - 輔色2 4 2 2 8" xfId="5035"/>
    <cellStyle name="20% - 輔色2 4 2 3" xfId="5036"/>
    <cellStyle name="20% - 輔色2 4 2 3 2" xfId="5037"/>
    <cellStyle name="20% - 輔色2 4 2 3 2 2" xfId="5038"/>
    <cellStyle name="20% - 輔色2 4 2 3 2 2 2" xfId="5039"/>
    <cellStyle name="20% - 輔色2 4 2 3 2 2 2 2" xfId="5040"/>
    <cellStyle name="20% - 輔色2 4 2 3 2 2 2 3" xfId="5041"/>
    <cellStyle name="20% - 輔色2 4 2 3 2 2 3" xfId="5042"/>
    <cellStyle name="20% - 輔色2 4 2 3 2 2 4" xfId="5043"/>
    <cellStyle name="20% - 輔色2 4 2 3 2 3" xfId="5044"/>
    <cellStyle name="20% - 輔色2 4 2 3 2 3 2" xfId="5045"/>
    <cellStyle name="20% - 輔色2 4 2 3 2 3 2 2" xfId="5046"/>
    <cellStyle name="20% - 輔色2 4 2 3 2 3 2 3" xfId="5047"/>
    <cellStyle name="20% - 輔色2 4 2 3 2 3 3" xfId="5048"/>
    <cellStyle name="20% - 輔色2 4 2 3 2 3 4" xfId="5049"/>
    <cellStyle name="20% - 輔色2 4 2 3 2 4" xfId="5050"/>
    <cellStyle name="20% - 輔色2 4 2 3 2 4 2" xfId="5051"/>
    <cellStyle name="20% - 輔色2 4 2 3 2 4 3" xfId="5052"/>
    <cellStyle name="20% - 輔色2 4 2 3 2 5" xfId="5053"/>
    <cellStyle name="20% - 輔色2 4 2 3 2 6" xfId="5054"/>
    <cellStyle name="20% - 輔色2 4 2 3 3" xfId="5055"/>
    <cellStyle name="20% - 輔色2 4 2 3 3 2" xfId="5056"/>
    <cellStyle name="20% - 輔色2 4 2 3 3 2 2" xfId="5057"/>
    <cellStyle name="20% - 輔色2 4 2 3 3 2 3" xfId="5058"/>
    <cellStyle name="20% - 輔色2 4 2 3 3 3" xfId="5059"/>
    <cellStyle name="20% - 輔色2 4 2 3 3 4" xfId="5060"/>
    <cellStyle name="20% - 輔色2 4 2 3 4" xfId="5061"/>
    <cellStyle name="20% - 輔色2 4 2 3 4 2" xfId="5062"/>
    <cellStyle name="20% - 輔色2 4 2 3 4 2 2" xfId="5063"/>
    <cellStyle name="20% - 輔色2 4 2 3 4 2 3" xfId="5064"/>
    <cellStyle name="20% - 輔色2 4 2 3 4 3" xfId="5065"/>
    <cellStyle name="20% - 輔色2 4 2 3 4 4" xfId="5066"/>
    <cellStyle name="20% - 輔色2 4 2 3 5" xfId="5067"/>
    <cellStyle name="20% - 輔色2 4 2 3 5 2" xfId="5068"/>
    <cellStyle name="20% - 輔色2 4 2 3 5 3" xfId="5069"/>
    <cellStyle name="20% - 輔色2 4 2 3 6" xfId="5070"/>
    <cellStyle name="20% - 輔色2 4 2 3 7" xfId="5071"/>
    <cellStyle name="20% - 輔色2 4 2 4" xfId="5072"/>
    <cellStyle name="20% - 輔色2 4 2 4 2" xfId="5073"/>
    <cellStyle name="20% - 輔色2 4 2 4 2 2" xfId="5074"/>
    <cellStyle name="20% - 輔色2 4 2 4 2 2 2" xfId="5075"/>
    <cellStyle name="20% - 輔色2 4 2 4 2 2 3" xfId="5076"/>
    <cellStyle name="20% - 輔色2 4 2 4 2 3" xfId="5077"/>
    <cellStyle name="20% - 輔色2 4 2 4 2 4" xfId="5078"/>
    <cellStyle name="20% - 輔色2 4 2 4 3" xfId="5079"/>
    <cellStyle name="20% - 輔色2 4 2 4 3 2" xfId="5080"/>
    <cellStyle name="20% - 輔色2 4 2 4 3 2 2" xfId="5081"/>
    <cellStyle name="20% - 輔色2 4 2 4 3 2 3" xfId="5082"/>
    <cellStyle name="20% - 輔色2 4 2 4 3 3" xfId="5083"/>
    <cellStyle name="20% - 輔色2 4 2 4 3 4" xfId="5084"/>
    <cellStyle name="20% - 輔色2 4 2 4 4" xfId="5085"/>
    <cellStyle name="20% - 輔色2 4 2 4 4 2" xfId="5086"/>
    <cellStyle name="20% - 輔色2 4 2 4 4 3" xfId="5087"/>
    <cellStyle name="20% - 輔色2 4 2 4 5" xfId="5088"/>
    <cellStyle name="20% - 輔色2 4 2 4 6" xfId="5089"/>
    <cellStyle name="20% - 輔色2 4 2 5" xfId="5090"/>
    <cellStyle name="20% - 輔色2 4 2 5 2" xfId="5091"/>
    <cellStyle name="20% - 輔色2 4 2 5 2 2" xfId="5092"/>
    <cellStyle name="20% - 輔色2 4 2 5 2 3" xfId="5093"/>
    <cellStyle name="20% - 輔色2 4 2 5 3" xfId="5094"/>
    <cellStyle name="20% - 輔色2 4 2 5 4" xfId="5095"/>
    <cellStyle name="20% - 輔色2 4 2 6" xfId="5096"/>
    <cellStyle name="20% - 輔色2 4 2 6 2" xfId="5097"/>
    <cellStyle name="20% - 輔色2 4 2 6 2 2" xfId="5098"/>
    <cellStyle name="20% - 輔色2 4 2 6 2 3" xfId="5099"/>
    <cellStyle name="20% - 輔色2 4 2 6 3" xfId="5100"/>
    <cellStyle name="20% - 輔色2 4 2 6 4" xfId="5101"/>
    <cellStyle name="20% - 輔色2 4 2 7" xfId="5102"/>
    <cellStyle name="20% - 輔色2 4 2 7 2" xfId="5103"/>
    <cellStyle name="20% - 輔色2 4 2 7 3" xfId="5104"/>
    <cellStyle name="20% - 輔色2 4 2 8" xfId="5105"/>
    <cellStyle name="20% - 輔色2 4 2 9" xfId="5106"/>
    <cellStyle name="20% - 輔色2 4 3" xfId="5107"/>
    <cellStyle name="20% - 輔色2 4 3 2" xfId="5108"/>
    <cellStyle name="20% - 輔色2 4 3 2 2" xfId="5109"/>
    <cellStyle name="20% - 輔色2 4 3 2 2 2" xfId="5110"/>
    <cellStyle name="20% - 輔色2 4 3 2 2 2 2" xfId="5111"/>
    <cellStyle name="20% - 輔色2 4 3 2 2 2 2 2" xfId="5112"/>
    <cellStyle name="20% - 輔色2 4 3 2 2 2 2 3" xfId="5113"/>
    <cellStyle name="20% - 輔色2 4 3 2 2 2 3" xfId="5114"/>
    <cellStyle name="20% - 輔色2 4 3 2 2 2 4" xfId="5115"/>
    <cellStyle name="20% - 輔色2 4 3 2 2 3" xfId="5116"/>
    <cellStyle name="20% - 輔色2 4 3 2 2 3 2" xfId="5117"/>
    <cellStyle name="20% - 輔色2 4 3 2 2 3 2 2" xfId="5118"/>
    <cellStyle name="20% - 輔色2 4 3 2 2 3 2 3" xfId="5119"/>
    <cellStyle name="20% - 輔色2 4 3 2 2 3 3" xfId="5120"/>
    <cellStyle name="20% - 輔色2 4 3 2 2 3 4" xfId="5121"/>
    <cellStyle name="20% - 輔色2 4 3 2 2 4" xfId="5122"/>
    <cellStyle name="20% - 輔色2 4 3 2 2 4 2" xfId="5123"/>
    <cellStyle name="20% - 輔色2 4 3 2 2 4 3" xfId="5124"/>
    <cellStyle name="20% - 輔色2 4 3 2 2 5" xfId="5125"/>
    <cellStyle name="20% - 輔色2 4 3 2 2 6" xfId="5126"/>
    <cellStyle name="20% - 輔色2 4 3 2 3" xfId="5127"/>
    <cellStyle name="20% - 輔色2 4 3 2 3 2" xfId="5128"/>
    <cellStyle name="20% - 輔色2 4 3 2 3 2 2" xfId="5129"/>
    <cellStyle name="20% - 輔色2 4 3 2 3 2 3" xfId="5130"/>
    <cellStyle name="20% - 輔色2 4 3 2 3 3" xfId="5131"/>
    <cellStyle name="20% - 輔色2 4 3 2 3 4" xfId="5132"/>
    <cellStyle name="20% - 輔色2 4 3 2 4" xfId="5133"/>
    <cellStyle name="20% - 輔色2 4 3 2 4 2" xfId="5134"/>
    <cellStyle name="20% - 輔色2 4 3 2 4 2 2" xfId="5135"/>
    <cellStyle name="20% - 輔色2 4 3 2 4 2 3" xfId="5136"/>
    <cellStyle name="20% - 輔色2 4 3 2 4 3" xfId="5137"/>
    <cellStyle name="20% - 輔色2 4 3 2 4 4" xfId="5138"/>
    <cellStyle name="20% - 輔色2 4 3 2 5" xfId="5139"/>
    <cellStyle name="20% - 輔色2 4 3 2 5 2" xfId="5140"/>
    <cellStyle name="20% - 輔色2 4 3 2 5 3" xfId="5141"/>
    <cellStyle name="20% - 輔色2 4 3 2 6" xfId="5142"/>
    <cellStyle name="20% - 輔色2 4 3 2 7" xfId="5143"/>
    <cellStyle name="20% - 輔色2 4 3 3" xfId="5144"/>
    <cellStyle name="20% - 輔色2 4 3 3 2" xfId="5145"/>
    <cellStyle name="20% - 輔色2 4 3 3 2 2" xfId="5146"/>
    <cellStyle name="20% - 輔色2 4 3 3 2 2 2" xfId="5147"/>
    <cellStyle name="20% - 輔色2 4 3 3 2 2 3" xfId="5148"/>
    <cellStyle name="20% - 輔色2 4 3 3 2 3" xfId="5149"/>
    <cellStyle name="20% - 輔色2 4 3 3 2 4" xfId="5150"/>
    <cellStyle name="20% - 輔色2 4 3 3 3" xfId="5151"/>
    <cellStyle name="20% - 輔色2 4 3 3 3 2" xfId="5152"/>
    <cellStyle name="20% - 輔色2 4 3 3 3 2 2" xfId="5153"/>
    <cellStyle name="20% - 輔色2 4 3 3 3 2 3" xfId="5154"/>
    <cellStyle name="20% - 輔色2 4 3 3 3 3" xfId="5155"/>
    <cellStyle name="20% - 輔色2 4 3 3 3 4" xfId="5156"/>
    <cellStyle name="20% - 輔色2 4 3 3 4" xfId="5157"/>
    <cellStyle name="20% - 輔色2 4 3 3 4 2" xfId="5158"/>
    <cellStyle name="20% - 輔色2 4 3 3 4 3" xfId="5159"/>
    <cellStyle name="20% - 輔色2 4 3 3 5" xfId="5160"/>
    <cellStyle name="20% - 輔色2 4 3 3 6" xfId="5161"/>
    <cellStyle name="20% - 輔色2 4 3 4" xfId="5162"/>
    <cellStyle name="20% - 輔色2 4 3 4 2" xfId="5163"/>
    <cellStyle name="20% - 輔色2 4 3 4 2 2" xfId="5164"/>
    <cellStyle name="20% - 輔色2 4 3 4 2 3" xfId="5165"/>
    <cellStyle name="20% - 輔色2 4 3 4 3" xfId="5166"/>
    <cellStyle name="20% - 輔色2 4 3 4 4" xfId="5167"/>
    <cellStyle name="20% - 輔色2 4 3 5" xfId="5168"/>
    <cellStyle name="20% - 輔色2 4 3 5 2" xfId="5169"/>
    <cellStyle name="20% - 輔色2 4 3 5 2 2" xfId="5170"/>
    <cellStyle name="20% - 輔色2 4 3 5 2 3" xfId="5171"/>
    <cellStyle name="20% - 輔色2 4 3 5 3" xfId="5172"/>
    <cellStyle name="20% - 輔色2 4 3 5 4" xfId="5173"/>
    <cellStyle name="20% - 輔色2 4 3 6" xfId="5174"/>
    <cellStyle name="20% - 輔色2 4 3 6 2" xfId="5175"/>
    <cellStyle name="20% - 輔色2 4 3 6 3" xfId="5176"/>
    <cellStyle name="20% - 輔色2 4 3 7" xfId="5177"/>
    <cellStyle name="20% - 輔色2 4 3 8" xfId="5178"/>
    <cellStyle name="20% - 輔色2 4 4" xfId="5179"/>
    <cellStyle name="20% - 輔色2 4 4 2" xfId="5180"/>
    <cellStyle name="20% - 輔色2 4 4 2 2" xfId="5181"/>
    <cellStyle name="20% - 輔色2 4 4 2 2 2" xfId="5182"/>
    <cellStyle name="20% - 輔色2 4 4 2 2 2 2" xfId="5183"/>
    <cellStyle name="20% - 輔色2 4 4 2 2 2 3" xfId="5184"/>
    <cellStyle name="20% - 輔色2 4 4 2 2 3" xfId="5185"/>
    <cellStyle name="20% - 輔色2 4 4 2 2 4" xfId="5186"/>
    <cellStyle name="20% - 輔色2 4 4 2 3" xfId="5187"/>
    <cellStyle name="20% - 輔色2 4 4 2 3 2" xfId="5188"/>
    <cellStyle name="20% - 輔色2 4 4 2 3 2 2" xfId="5189"/>
    <cellStyle name="20% - 輔色2 4 4 2 3 2 3" xfId="5190"/>
    <cellStyle name="20% - 輔色2 4 4 2 3 3" xfId="5191"/>
    <cellStyle name="20% - 輔色2 4 4 2 3 4" xfId="5192"/>
    <cellStyle name="20% - 輔色2 4 4 2 4" xfId="5193"/>
    <cellStyle name="20% - 輔色2 4 4 2 4 2" xfId="5194"/>
    <cellStyle name="20% - 輔色2 4 4 2 4 3" xfId="5195"/>
    <cellStyle name="20% - 輔色2 4 4 2 5" xfId="5196"/>
    <cellStyle name="20% - 輔色2 4 4 2 6" xfId="5197"/>
    <cellStyle name="20% - 輔色2 4 4 3" xfId="5198"/>
    <cellStyle name="20% - 輔色2 4 4 3 2" xfId="5199"/>
    <cellStyle name="20% - 輔色2 4 4 3 2 2" xfId="5200"/>
    <cellStyle name="20% - 輔色2 4 4 3 2 3" xfId="5201"/>
    <cellStyle name="20% - 輔色2 4 4 3 3" xfId="5202"/>
    <cellStyle name="20% - 輔色2 4 4 3 4" xfId="5203"/>
    <cellStyle name="20% - 輔色2 4 4 4" xfId="5204"/>
    <cellStyle name="20% - 輔色2 4 4 4 2" xfId="5205"/>
    <cellStyle name="20% - 輔色2 4 4 4 2 2" xfId="5206"/>
    <cellStyle name="20% - 輔色2 4 4 4 2 3" xfId="5207"/>
    <cellStyle name="20% - 輔色2 4 4 4 3" xfId="5208"/>
    <cellStyle name="20% - 輔色2 4 4 4 4" xfId="5209"/>
    <cellStyle name="20% - 輔色2 4 4 5" xfId="5210"/>
    <cellStyle name="20% - 輔色2 4 4 5 2" xfId="5211"/>
    <cellStyle name="20% - 輔色2 4 4 5 3" xfId="5212"/>
    <cellStyle name="20% - 輔色2 4 4 6" xfId="5213"/>
    <cellStyle name="20% - 輔色2 4 4 7" xfId="5214"/>
    <cellStyle name="20% - 輔色2 4 5" xfId="5215"/>
    <cellStyle name="20% - 輔色2 4 5 2" xfId="5216"/>
    <cellStyle name="20% - 輔色2 4 5 2 2" xfId="5217"/>
    <cellStyle name="20% - 輔色2 4 5 2 2 2" xfId="5218"/>
    <cellStyle name="20% - 輔色2 4 5 2 2 3" xfId="5219"/>
    <cellStyle name="20% - 輔色2 4 5 2 3" xfId="5220"/>
    <cellStyle name="20% - 輔色2 4 5 2 4" xfId="5221"/>
    <cellStyle name="20% - 輔色2 4 5 3" xfId="5222"/>
    <cellStyle name="20% - 輔色2 4 5 3 2" xfId="5223"/>
    <cellStyle name="20% - 輔色2 4 5 3 2 2" xfId="5224"/>
    <cellStyle name="20% - 輔色2 4 5 3 2 3" xfId="5225"/>
    <cellStyle name="20% - 輔色2 4 5 3 3" xfId="5226"/>
    <cellStyle name="20% - 輔色2 4 5 3 4" xfId="5227"/>
    <cellStyle name="20% - 輔色2 4 5 4" xfId="5228"/>
    <cellStyle name="20% - 輔色2 4 5 4 2" xfId="5229"/>
    <cellStyle name="20% - 輔色2 4 5 4 3" xfId="5230"/>
    <cellStyle name="20% - 輔色2 4 5 5" xfId="5231"/>
    <cellStyle name="20% - 輔色2 4 5 6" xfId="5232"/>
    <cellStyle name="20% - 輔色2 4 6" xfId="5233"/>
    <cellStyle name="20% - 輔色2 4 6 2" xfId="5234"/>
    <cellStyle name="20% - 輔色2 4 6 2 2" xfId="5235"/>
    <cellStyle name="20% - 輔色2 4 6 2 3" xfId="5236"/>
    <cellStyle name="20% - 輔色2 4 6 3" xfId="5237"/>
    <cellStyle name="20% - 輔色2 4 6 4" xfId="5238"/>
    <cellStyle name="20% - 輔色2 4 7" xfId="5239"/>
    <cellStyle name="20% - 輔色2 4 7 2" xfId="5240"/>
    <cellStyle name="20% - 輔色2 4 7 2 2" xfId="5241"/>
    <cellStyle name="20% - 輔色2 4 7 2 3" xfId="5242"/>
    <cellStyle name="20% - 輔色2 4 7 3" xfId="5243"/>
    <cellStyle name="20% - 輔色2 4 7 4" xfId="5244"/>
    <cellStyle name="20% - 輔色2 4 8" xfId="5245"/>
    <cellStyle name="20% - 輔色2 4 8 2" xfId="5246"/>
    <cellStyle name="20% - 輔色2 4 8 3" xfId="5247"/>
    <cellStyle name="20% - 輔色2 4 9" xfId="5248"/>
    <cellStyle name="20% - 輔色2 5" xfId="5249"/>
    <cellStyle name="20% - 輔色2 5 2" xfId="5250"/>
    <cellStyle name="20% - 輔色2 5 2 2" xfId="5251"/>
    <cellStyle name="20% - 輔色2 5 2 2 2" xfId="5252"/>
    <cellStyle name="20% - 輔色2 5 2 2 2 2" xfId="5253"/>
    <cellStyle name="20% - 輔色2 5 2 2 2 2 2" xfId="5254"/>
    <cellStyle name="20% - 輔色2 5 2 2 2 2 2 2" xfId="5255"/>
    <cellStyle name="20% - 輔色2 5 2 2 2 2 2 3" xfId="5256"/>
    <cellStyle name="20% - 輔色2 5 2 2 2 2 3" xfId="5257"/>
    <cellStyle name="20% - 輔色2 5 2 2 2 2 4" xfId="5258"/>
    <cellStyle name="20% - 輔色2 5 2 2 2 3" xfId="5259"/>
    <cellStyle name="20% - 輔色2 5 2 2 2 3 2" xfId="5260"/>
    <cellStyle name="20% - 輔色2 5 2 2 2 3 2 2" xfId="5261"/>
    <cellStyle name="20% - 輔色2 5 2 2 2 3 2 3" xfId="5262"/>
    <cellStyle name="20% - 輔色2 5 2 2 2 3 3" xfId="5263"/>
    <cellStyle name="20% - 輔色2 5 2 2 2 3 4" xfId="5264"/>
    <cellStyle name="20% - 輔色2 5 2 2 2 4" xfId="5265"/>
    <cellStyle name="20% - 輔色2 5 2 2 2 4 2" xfId="5266"/>
    <cellStyle name="20% - 輔色2 5 2 2 2 4 3" xfId="5267"/>
    <cellStyle name="20% - 輔色2 5 2 2 2 5" xfId="5268"/>
    <cellStyle name="20% - 輔色2 5 2 2 2 6" xfId="5269"/>
    <cellStyle name="20% - 輔色2 5 2 2 3" xfId="5270"/>
    <cellStyle name="20% - 輔色2 5 2 2 3 2" xfId="5271"/>
    <cellStyle name="20% - 輔色2 5 2 2 3 2 2" xfId="5272"/>
    <cellStyle name="20% - 輔色2 5 2 2 3 2 3" xfId="5273"/>
    <cellStyle name="20% - 輔色2 5 2 2 3 3" xfId="5274"/>
    <cellStyle name="20% - 輔色2 5 2 2 3 4" xfId="5275"/>
    <cellStyle name="20% - 輔色2 5 2 2 4" xfId="5276"/>
    <cellStyle name="20% - 輔色2 5 2 2 4 2" xfId="5277"/>
    <cellStyle name="20% - 輔色2 5 2 2 4 2 2" xfId="5278"/>
    <cellStyle name="20% - 輔色2 5 2 2 4 2 3" xfId="5279"/>
    <cellStyle name="20% - 輔色2 5 2 2 4 3" xfId="5280"/>
    <cellStyle name="20% - 輔色2 5 2 2 4 4" xfId="5281"/>
    <cellStyle name="20% - 輔色2 5 2 2 5" xfId="5282"/>
    <cellStyle name="20% - 輔色2 5 2 2 5 2" xfId="5283"/>
    <cellStyle name="20% - 輔色2 5 2 2 5 3" xfId="5284"/>
    <cellStyle name="20% - 輔色2 5 2 2 6" xfId="5285"/>
    <cellStyle name="20% - 輔色2 5 2 2 7" xfId="5286"/>
    <cellStyle name="20% - 輔色2 5 2 3" xfId="5287"/>
    <cellStyle name="20% - 輔色2 5 2 3 2" xfId="5288"/>
    <cellStyle name="20% - 輔色2 5 2 3 2 2" xfId="5289"/>
    <cellStyle name="20% - 輔色2 5 2 3 2 2 2" xfId="5290"/>
    <cellStyle name="20% - 輔色2 5 2 3 2 2 3" xfId="5291"/>
    <cellStyle name="20% - 輔色2 5 2 3 2 3" xfId="5292"/>
    <cellStyle name="20% - 輔色2 5 2 3 2 4" xfId="5293"/>
    <cellStyle name="20% - 輔色2 5 2 3 3" xfId="5294"/>
    <cellStyle name="20% - 輔色2 5 2 3 3 2" xfId="5295"/>
    <cellStyle name="20% - 輔色2 5 2 3 3 2 2" xfId="5296"/>
    <cellStyle name="20% - 輔色2 5 2 3 3 2 3" xfId="5297"/>
    <cellStyle name="20% - 輔色2 5 2 3 3 3" xfId="5298"/>
    <cellStyle name="20% - 輔色2 5 2 3 3 4" xfId="5299"/>
    <cellStyle name="20% - 輔色2 5 2 3 4" xfId="5300"/>
    <cellStyle name="20% - 輔色2 5 2 3 4 2" xfId="5301"/>
    <cellStyle name="20% - 輔色2 5 2 3 4 3" xfId="5302"/>
    <cellStyle name="20% - 輔色2 5 2 3 5" xfId="5303"/>
    <cellStyle name="20% - 輔色2 5 2 3 6" xfId="5304"/>
    <cellStyle name="20% - 輔色2 5 2 4" xfId="5305"/>
    <cellStyle name="20% - 輔色2 5 2 4 2" xfId="5306"/>
    <cellStyle name="20% - 輔色2 5 2 4 2 2" xfId="5307"/>
    <cellStyle name="20% - 輔色2 5 2 4 2 3" xfId="5308"/>
    <cellStyle name="20% - 輔色2 5 2 4 3" xfId="5309"/>
    <cellStyle name="20% - 輔色2 5 2 4 4" xfId="5310"/>
    <cellStyle name="20% - 輔色2 5 2 5" xfId="5311"/>
    <cellStyle name="20% - 輔色2 5 2 5 2" xfId="5312"/>
    <cellStyle name="20% - 輔色2 5 2 5 2 2" xfId="5313"/>
    <cellStyle name="20% - 輔色2 5 2 5 2 3" xfId="5314"/>
    <cellStyle name="20% - 輔色2 5 2 5 3" xfId="5315"/>
    <cellStyle name="20% - 輔色2 5 2 5 4" xfId="5316"/>
    <cellStyle name="20% - 輔色2 5 2 6" xfId="5317"/>
    <cellStyle name="20% - 輔色2 5 2 6 2" xfId="5318"/>
    <cellStyle name="20% - 輔色2 5 2 6 3" xfId="5319"/>
    <cellStyle name="20% - 輔色2 5 2 7" xfId="5320"/>
    <cellStyle name="20% - 輔色2 5 2 8" xfId="5321"/>
    <cellStyle name="20% - 輔色2 5 3" xfId="5322"/>
    <cellStyle name="20% - 輔色2 5 3 2" xfId="5323"/>
    <cellStyle name="20% - 輔色2 5 3 2 2" xfId="5324"/>
    <cellStyle name="20% - 輔色2 5 3 2 2 2" xfId="5325"/>
    <cellStyle name="20% - 輔色2 5 3 2 2 2 2" xfId="5326"/>
    <cellStyle name="20% - 輔色2 5 3 2 2 2 3" xfId="5327"/>
    <cellStyle name="20% - 輔色2 5 3 2 2 3" xfId="5328"/>
    <cellStyle name="20% - 輔色2 5 3 2 2 4" xfId="5329"/>
    <cellStyle name="20% - 輔色2 5 3 2 3" xfId="5330"/>
    <cellStyle name="20% - 輔色2 5 3 2 3 2" xfId="5331"/>
    <cellStyle name="20% - 輔色2 5 3 2 3 2 2" xfId="5332"/>
    <cellStyle name="20% - 輔色2 5 3 2 3 2 3" xfId="5333"/>
    <cellStyle name="20% - 輔色2 5 3 2 3 3" xfId="5334"/>
    <cellStyle name="20% - 輔色2 5 3 2 3 4" xfId="5335"/>
    <cellStyle name="20% - 輔色2 5 3 2 4" xfId="5336"/>
    <cellStyle name="20% - 輔色2 5 3 2 4 2" xfId="5337"/>
    <cellStyle name="20% - 輔色2 5 3 2 4 3" xfId="5338"/>
    <cellStyle name="20% - 輔色2 5 3 2 5" xfId="5339"/>
    <cellStyle name="20% - 輔色2 5 3 2 6" xfId="5340"/>
    <cellStyle name="20% - 輔色2 5 3 3" xfId="5341"/>
    <cellStyle name="20% - 輔色2 5 3 3 2" xfId="5342"/>
    <cellStyle name="20% - 輔色2 5 3 3 2 2" xfId="5343"/>
    <cellStyle name="20% - 輔色2 5 3 3 2 3" xfId="5344"/>
    <cellStyle name="20% - 輔色2 5 3 3 3" xfId="5345"/>
    <cellStyle name="20% - 輔色2 5 3 3 4" xfId="5346"/>
    <cellStyle name="20% - 輔色2 5 3 4" xfId="5347"/>
    <cellStyle name="20% - 輔色2 5 3 4 2" xfId="5348"/>
    <cellStyle name="20% - 輔色2 5 3 4 2 2" xfId="5349"/>
    <cellStyle name="20% - 輔色2 5 3 4 2 3" xfId="5350"/>
    <cellStyle name="20% - 輔色2 5 3 4 3" xfId="5351"/>
    <cellStyle name="20% - 輔色2 5 3 4 4" xfId="5352"/>
    <cellStyle name="20% - 輔色2 5 3 5" xfId="5353"/>
    <cellStyle name="20% - 輔色2 5 3 5 2" xfId="5354"/>
    <cellStyle name="20% - 輔色2 5 3 5 3" xfId="5355"/>
    <cellStyle name="20% - 輔色2 5 3 6" xfId="5356"/>
    <cellStyle name="20% - 輔色2 5 3 7" xfId="5357"/>
    <cellStyle name="20% - 輔色2 5 4" xfId="5358"/>
    <cellStyle name="20% - 輔色2 5 4 2" xfId="5359"/>
    <cellStyle name="20% - 輔色2 5 4 2 2" xfId="5360"/>
    <cellStyle name="20% - 輔色2 5 4 2 2 2" xfId="5361"/>
    <cellStyle name="20% - 輔色2 5 4 2 2 3" xfId="5362"/>
    <cellStyle name="20% - 輔色2 5 4 2 3" xfId="5363"/>
    <cellStyle name="20% - 輔色2 5 4 2 4" xfId="5364"/>
    <cellStyle name="20% - 輔色2 5 4 3" xfId="5365"/>
    <cellStyle name="20% - 輔色2 5 4 3 2" xfId="5366"/>
    <cellStyle name="20% - 輔色2 5 4 3 2 2" xfId="5367"/>
    <cellStyle name="20% - 輔色2 5 4 3 2 3" xfId="5368"/>
    <cellStyle name="20% - 輔色2 5 4 3 3" xfId="5369"/>
    <cellStyle name="20% - 輔色2 5 4 3 4" xfId="5370"/>
    <cellStyle name="20% - 輔色2 5 4 4" xfId="5371"/>
    <cellStyle name="20% - 輔色2 5 4 4 2" xfId="5372"/>
    <cellStyle name="20% - 輔色2 5 4 4 3" xfId="5373"/>
    <cellStyle name="20% - 輔色2 5 4 5" xfId="5374"/>
    <cellStyle name="20% - 輔色2 5 4 6" xfId="5375"/>
    <cellStyle name="20% - 輔色2 5 5" xfId="5376"/>
    <cellStyle name="20% - 輔色2 5 5 2" xfId="5377"/>
    <cellStyle name="20% - 輔色2 5 5 2 2" xfId="5378"/>
    <cellStyle name="20% - 輔色2 5 5 2 3" xfId="5379"/>
    <cellStyle name="20% - 輔色2 5 5 3" xfId="5380"/>
    <cellStyle name="20% - 輔色2 5 5 4" xfId="5381"/>
    <cellStyle name="20% - 輔色2 5 6" xfId="5382"/>
    <cellStyle name="20% - 輔色2 5 6 2" xfId="5383"/>
    <cellStyle name="20% - 輔色2 5 6 2 2" xfId="5384"/>
    <cellStyle name="20% - 輔色2 5 6 2 3" xfId="5385"/>
    <cellStyle name="20% - 輔色2 5 6 3" xfId="5386"/>
    <cellStyle name="20% - 輔色2 5 6 4" xfId="5387"/>
    <cellStyle name="20% - 輔色2 5 7" xfId="5388"/>
    <cellStyle name="20% - 輔色2 5 7 2" xfId="5389"/>
    <cellStyle name="20% - 輔色2 5 7 3" xfId="5390"/>
    <cellStyle name="20% - 輔色2 5 8" xfId="5391"/>
    <cellStyle name="20% - 輔色2 5 9" xfId="5392"/>
    <cellStyle name="20% - 輔色2 6" xfId="5393"/>
    <cellStyle name="20% - 輔色2 6 2" xfId="5394"/>
    <cellStyle name="20% - 輔色2 6 2 2" xfId="5395"/>
    <cellStyle name="20% - 輔色2 6 2 2 2" xfId="5396"/>
    <cellStyle name="20% - 輔色2 6 2 2 2 2" xfId="5397"/>
    <cellStyle name="20% - 輔色2 6 2 2 2 2 2" xfId="5398"/>
    <cellStyle name="20% - 輔色2 6 2 2 2 2 3" xfId="5399"/>
    <cellStyle name="20% - 輔色2 6 2 2 2 3" xfId="5400"/>
    <cellStyle name="20% - 輔色2 6 2 2 2 4" xfId="5401"/>
    <cellStyle name="20% - 輔色2 6 2 2 3" xfId="5402"/>
    <cellStyle name="20% - 輔色2 6 2 2 3 2" xfId="5403"/>
    <cellStyle name="20% - 輔色2 6 2 2 3 2 2" xfId="5404"/>
    <cellStyle name="20% - 輔色2 6 2 2 3 2 3" xfId="5405"/>
    <cellStyle name="20% - 輔色2 6 2 2 3 3" xfId="5406"/>
    <cellStyle name="20% - 輔色2 6 2 2 3 4" xfId="5407"/>
    <cellStyle name="20% - 輔色2 6 2 2 4" xfId="5408"/>
    <cellStyle name="20% - 輔色2 6 2 2 4 2" xfId="5409"/>
    <cellStyle name="20% - 輔色2 6 2 2 4 3" xfId="5410"/>
    <cellStyle name="20% - 輔色2 6 2 2 5" xfId="5411"/>
    <cellStyle name="20% - 輔色2 6 2 2 6" xfId="5412"/>
    <cellStyle name="20% - 輔色2 6 2 3" xfId="5413"/>
    <cellStyle name="20% - 輔色2 6 2 3 2" xfId="5414"/>
    <cellStyle name="20% - 輔色2 6 2 3 2 2" xfId="5415"/>
    <cellStyle name="20% - 輔色2 6 2 3 2 3" xfId="5416"/>
    <cellStyle name="20% - 輔色2 6 2 3 3" xfId="5417"/>
    <cellStyle name="20% - 輔色2 6 2 3 4" xfId="5418"/>
    <cellStyle name="20% - 輔色2 6 2 4" xfId="5419"/>
    <cellStyle name="20% - 輔色2 6 2 4 2" xfId="5420"/>
    <cellStyle name="20% - 輔色2 6 2 4 2 2" xfId="5421"/>
    <cellStyle name="20% - 輔色2 6 2 4 2 3" xfId="5422"/>
    <cellStyle name="20% - 輔色2 6 2 4 3" xfId="5423"/>
    <cellStyle name="20% - 輔色2 6 2 4 4" xfId="5424"/>
    <cellStyle name="20% - 輔色2 6 2 5" xfId="5425"/>
    <cellStyle name="20% - 輔色2 6 2 5 2" xfId="5426"/>
    <cellStyle name="20% - 輔色2 6 2 5 3" xfId="5427"/>
    <cellStyle name="20% - 輔色2 6 2 6" xfId="5428"/>
    <cellStyle name="20% - 輔色2 6 2 7" xfId="5429"/>
    <cellStyle name="20% - 輔色2 6 3" xfId="5430"/>
    <cellStyle name="20% - 輔色2 6 3 2" xfId="5431"/>
    <cellStyle name="20% - 輔色2 6 3 2 2" xfId="5432"/>
    <cellStyle name="20% - 輔色2 6 3 2 2 2" xfId="5433"/>
    <cellStyle name="20% - 輔色2 6 3 2 2 3" xfId="5434"/>
    <cellStyle name="20% - 輔色2 6 3 2 3" xfId="5435"/>
    <cellStyle name="20% - 輔色2 6 3 2 4" xfId="5436"/>
    <cellStyle name="20% - 輔色2 6 3 3" xfId="5437"/>
    <cellStyle name="20% - 輔色2 6 3 3 2" xfId="5438"/>
    <cellStyle name="20% - 輔色2 6 3 3 2 2" xfId="5439"/>
    <cellStyle name="20% - 輔色2 6 3 3 2 3" xfId="5440"/>
    <cellStyle name="20% - 輔色2 6 3 3 3" xfId="5441"/>
    <cellStyle name="20% - 輔色2 6 3 3 4" xfId="5442"/>
    <cellStyle name="20% - 輔色2 6 3 4" xfId="5443"/>
    <cellStyle name="20% - 輔色2 6 3 4 2" xfId="5444"/>
    <cellStyle name="20% - 輔色2 6 3 4 3" xfId="5445"/>
    <cellStyle name="20% - 輔色2 6 3 5" xfId="5446"/>
    <cellStyle name="20% - 輔色2 6 3 6" xfId="5447"/>
    <cellStyle name="20% - 輔色2 6 4" xfId="5448"/>
    <cellStyle name="20% - 輔色2 6 4 2" xfId="5449"/>
    <cellStyle name="20% - 輔色2 6 4 2 2" xfId="5450"/>
    <cellStyle name="20% - 輔色2 6 4 2 3" xfId="5451"/>
    <cellStyle name="20% - 輔色2 6 4 3" xfId="5452"/>
    <cellStyle name="20% - 輔色2 6 4 4" xfId="5453"/>
    <cellStyle name="20% - 輔色2 6 5" xfId="5454"/>
    <cellStyle name="20% - 輔色2 6 5 2" xfId="5455"/>
    <cellStyle name="20% - 輔色2 6 5 2 2" xfId="5456"/>
    <cellStyle name="20% - 輔色2 6 5 2 3" xfId="5457"/>
    <cellStyle name="20% - 輔色2 6 5 3" xfId="5458"/>
    <cellStyle name="20% - 輔色2 6 5 4" xfId="5459"/>
    <cellStyle name="20% - 輔色2 6 6" xfId="5460"/>
    <cellStyle name="20% - 輔色2 6 6 2" xfId="5461"/>
    <cellStyle name="20% - 輔色2 6 6 3" xfId="5462"/>
    <cellStyle name="20% - 輔色2 6 7" xfId="5463"/>
    <cellStyle name="20% - 輔色2 6 8" xfId="5464"/>
    <cellStyle name="20% - 輔色2 7" xfId="5465"/>
    <cellStyle name="20% - 輔色2 7 2" xfId="5466"/>
    <cellStyle name="20% - 輔色2 7 2 2" xfId="5467"/>
    <cellStyle name="20% - 輔色2 7 2 2 2" xfId="5468"/>
    <cellStyle name="20% - 輔色2 7 2 2 2 2" xfId="5469"/>
    <cellStyle name="20% - 輔色2 7 2 2 2 2 2" xfId="5470"/>
    <cellStyle name="20% - 輔色2 7 2 2 2 2 3" xfId="5471"/>
    <cellStyle name="20% - 輔色2 7 2 2 2 3" xfId="5472"/>
    <cellStyle name="20% - 輔色2 7 2 2 2 4" xfId="5473"/>
    <cellStyle name="20% - 輔色2 7 2 2 3" xfId="5474"/>
    <cellStyle name="20% - 輔色2 7 2 2 3 2" xfId="5475"/>
    <cellStyle name="20% - 輔色2 7 2 2 3 2 2" xfId="5476"/>
    <cellStyle name="20% - 輔色2 7 2 2 3 2 3" xfId="5477"/>
    <cellStyle name="20% - 輔色2 7 2 2 3 3" xfId="5478"/>
    <cellStyle name="20% - 輔色2 7 2 2 3 4" xfId="5479"/>
    <cellStyle name="20% - 輔色2 7 2 2 4" xfId="5480"/>
    <cellStyle name="20% - 輔色2 7 2 2 4 2" xfId="5481"/>
    <cellStyle name="20% - 輔色2 7 2 2 4 3" xfId="5482"/>
    <cellStyle name="20% - 輔色2 7 2 2 5" xfId="5483"/>
    <cellStyle name="20% - 輔色2 7 2 2 6" xfId="5484"/>
    <cellStyle name="20% - 輔色2 7 2 3" xfId="5485"/>
    <cellStyle name="20% - 輔色2 7 2 3 2" xfId="5486"/>
    <cellStyle name="20% - 輔色2 7 2 3 2 2" xfId="5487"/>
    <cellStyle name="20% - 輔色2 7 2 3 2 3" xfId="5488"/>
    <cellStyle name="20% - 輔色2 7 2 3 3" xfId="5489"/>
    <cellStyle name="20% - 輔色2 7 2 3 4" xfId="5490"/>
    <cellStyle name="20% - 輔色2 7 2 4" xfId="5491"/>
    <cellStyle name="20% - 輔色2 7 2 4 2" xfId="5492"/>
    <cellStyle name="20% - 輔色2 7 2 4 2 2" xfId="5493"/>
    <cellStyle name="20% - 輔色2 7 2 4 2 3" xfId="5494"/>
    <cellStyle name="20% - 輔色2 7 2 4 3" xfId="5495"/>
    <cellStyle name="20% - 輔色2 7 2 4 4" xfId="5496"/>
    <cellStyle name="20% - 輔色2 7 2 5" xfId="5497"/>
    <cellStyle name="20% - 輔色2 7 2 5 2" xfId="5498"/>
    <cellStyle name="20% - 輔色2 7 2 5 3" xfId="5499"/>
    <cellStyle name="20% - 輔色2 7 2 6" xfId="5500"/>
    <cellStyle name="20% - 輔色2 7 2 7" xfId="5501"/>
    <cellStyle name="20% - 輔色2 7 3" xfId="5502"/>
    <cellStyle name="20% - 輔色2 7 3 2" xfId="5503"/>
    <cellStyle name="20% - 輔色2 7 3 2 2" xfId="5504"/>
    <cellStyle name="20% - 輔色2 7 3 2 2 2" xfId="5505"/>
    <cellStyle name="20% - 輔色2 7 3 2 2 3" xfId="5506"/>
    <cellStyle name="20% - 輔色2 7 3 2 3" xfId="5507"/>
    <cellStyle name="20% - 輔色2 7 3 2 4" xfId="5508"/>
    <cellStyle name="20% - 輔色2 7 3 3" xfId="5509"/>
    <cellStyle name="20% - 輔色2 7 3 3 2" xfId="5510"/>
    <cellStyle name="20% - 輔色2 7 3 3 2 2" xfId="5511"/>
    <cellStyle name="20% - 輔色2 7 3 3 2 3" xfId="5512"/>
    <cellStyle name="20% - 輔色2 7 3 3 3" xfId="5513"/>
    <cellStyle name="20% - 輔色2 7 3 3 4" xfId="5514"/>
    <cellStyle name="20% - 輔色2 7 3 4" xfId="5515"/>
    <cellStyle name="20% - 輔色2 7 3 4 2" xfId="5516"/>
    <cellStyle name="20% - 輔色2 7 3 4 3" xfId="5517"/>
    <cellStyle name="20% - 輔色2 7 3 5" xfId="5518"/>
    <cellStyle name="20% - 輔色2 7 3 6" xfId="5519"/>
    <cellStyle name="20% - 輔色2 7 4" xfId="5520"/>
    <cellStyle name="20% - 輔色2 7 4 2" xfId="5521"/>
    <cellStyle name="20% - 輔色2 7 4 2 2" xfId="5522"/>
    <cellStyle name="20% - 輔色2 7 4 2 3" xfId="5523"/>
    <cellStyle name="20% - 輔色2 7 4 3" xfId="5524"/>
    <cellStyle name="20% - 輔色2 7 4 4" xfId="5525"/>
    <cellStyle name="20% - 輔色2 7 5" xfId="5526"/>
    <cellStyle name="20% - 輔色2 7 5 2" xfId="5527"/>
    <cellStyle name="20% - 輔色2 7 5 2 2" xfId="5528"/>
    <cellStyle name="20% - 輔色2 7 5 2 3" xfId="5529"/>
    <cellStyle name="20% - 輔色2 7 5 3" xfId="5530"/>
    <cellStyle name="20% - 輔色2 7 5 4" xfId="5531"/>
    <cellStyle name="20% - 輔色2 7 6" xfId="5532"/>
    <cellStyle name="20% - 輔色2 7 6 2" xfId="5533"/>
    <cellStyle name="20% - 輔色2 7 6 3" xfId="5534"/>
    <cellStyle name="20% - 輔色2 7 7" xfId="5535"/>
    <cellStyle name="20% - 輔色2 7 8" xfId="5536"/>
    <cellStyle name="20% - 輔色2 8" xfId="5537"/>
    <cellStyle name="20% - 輔色2 8 2" xfId="5538"/>
    <cellStyle name="20% - 輔色2 8 2 2" xfId="5539"/>
    <cellStyle name="20% - 輔色2 8 2 2 2" xfId="5540"/>
    <cellStyle name="20% - 輔色2 8 2 2 2 2" xfId="5541"/>
    <cellStyle name="20% - 輔色2 8 2 2 2 3" xfId="5542"/>
    <cellStyle name="20% - 輔色2 8 2 2 3" xfId="5543"/>
    <cellStyle name="20% - 輔色2 8 2 2 4" xfId="5544"/>
    <cellStyle name="20% - 輔色2 8 2 3" xfId="5545"/>
    <cellStyle name="20% - 輔色2 8 2 3 2" xfId="5546"/>
    <cellStyle name="20% - 輔色2 8 2 3 2 2" xfId="5547"/>
    <cellStyle name="20% - 輔色2 8 2 3 2 3" xfId="5548"/>
    <cellStyle name="20% - 輔色2 8 2 3 3" xfId="5549"/>
    <cellStyle name="20% - 輔色2 8 2 3 4" xfId="5550"/>
    <cellStyle name="20% - 輔色2 8 2 4" xfId="5551"/>
    <cellStyle name="20% - 輔色2 8 2 4 2" xfId="5552"/>
    <cellStyle name="20% - 輔色2 8 2 4 3" xfId="5553"/>
    <cellStyle name="20% - 輔色2 8 2 5" xfId="5554"/>
    <cellStyle name="20% - 輔色2 8 2 6" xfId="5555"/>
    <cellStyle name="20% - 輔色2 8 3" xfId="5556"/>
    <cellStyle name="20% - 輔色2 8 3 2" xfId="5557"/>
    <cellStyle name="20% - 輔色2 8 3 2 2" xfId="5558"/>
    <cellStyle name="20% - 輔色2 8 3 2 3" xfId="5559"/>
    <cellStyle name="20% - 輔色2 8 3 3" xfId="5560"/>
    <cellStyle name="20% - 輔色2 8 3 4" xfId="5561"/>
    <cellStyle name="20% - 輔色2 8 4" xfId="5562"/>
    <cellStyle name="20% - 輔色2 8 4 2" xfId="5563"/>
    <cellStyle name="20% - 輔色2 8 4 2 2" xfId="5564"/>
    <cellStyle name="20% - 輔色2 8 4 2 3" xfId="5565"/>
    <cellStyle name="20% - 輔色2 8 4 3" xfId="5566"/>
    <cellStyle name="20% - 輔色2 8 4 4" xfId="5567"/>
    <cellStyle name="20% - 輔色2 8 5" xfId="5568"/>
    <cellStyle name="20% - 輔色2 8 5 2" xfId="5569"/>
    <cellStyle name="20% - 輔色2 8 5 3" xfId="5570"/>
    <cellStyle name="20% - 輔色2 8 6" xfId="5571"/>
    <cellStyle name="20% - 輔色2 8 7" xfId="5572"/>
    <cellStyle name="20% - 輔色2 9" xfId="5573"/>
    <cellStyle name="20% - 輔色2 9 2" xfId="5574"/>
    <cellStyle name="20% - 輔色2 9 2 2" xfId="5575"/>
    <cellStyle name="20% - 輔色2 9 2 2 2" xfId="5576"/>
    <cellStyle name="20% - 輔色2 9 2 2 3" xfId="5577"/>
    <cellStyle name="20% - 輔色2 9 2 3" xfId="5578"/>
    <cellStyle name="20% - 輔色2 9 2 4" xfId="5579"/>
    <cellStyle name="20% - 輔色2 9 3" xfId="5580"/>
    <cellStyle name="20% - 輔色2 9 3 2" xfId="5581"/>
    <cellStyle name="20% - 輔色2 9 3 2 2" xfId="5582"/>
    <cellStyle name="20% - 輔色2 9 3 2 3" xfId="5583"/>
    <cellStyle name="20% - 輔色2 9 3 3" xfId="5584"/>
    <cellStyle name="20% - 輔色2 9 3 4" xfId="5585"/>
    <cellStyle name="20% - 輔色2 9 4" xfId="5586"/>
    <cellStyle name="20% - 輔色2 9 4 2" xfId="5587"/>
    <cellStyle name="20% - 輔色2 9 4 3" xfId="5588"/>
    <cellStyle name="20% - 輔色2 9 5" xfId="5589"/>
    <cellStyle name="20% - 輔色2 9 6" xfId="5590"/>
    <cellStyle name="20% - 輔色3 10" xfId="5591"/>
    <cellStyle name="20% - 輔色3 10 2" xfId="5592"/>
    <cellStyle name="20% - 輔色3 10 2 2" xfId="5593"/>
    <cellStyle name="20% - 輔色3 10 2 3" xfId="5594"/>
    <cellStyle name="20% - 輔色3 10 3" xfId="5595"/>
    <cellStyle name="20% - 輔色3 10 4" xfId="5596"/>
    <cellStyle name="20% - 輔色3 11" xfId="5597"/>
    <cellStyle name="20% - 輔色3 11 2" xfId="5598"/>
    <cellStyle name="20% - 輔色3 11 2 2" xfId="5599"/>
    <cellStyle name="20% - 輔色3 11 2 3" xfId="5600"/>
    <cellStyle name="20% - 輔色3 11 3" xfId="5601"/>
    <cellStyle name="20% - 輔色3 11 4" xfId="5602"/>
    <cellStyle name="20% - 輔色3 12" xfId="5603"/>
    <cellStyle name="20% - 輔色3 12 2" xfId="5604"/>
    <cellStyle name="20% - 輔色3 12 3" xfId="5605"/>
    <cellStyle name="20% - 輔色3 13" xfId="5606"/>
    <cellStyle name="20% - 輔色3 14" xfId="5607"/>
    <cellStyle name="20% - 輔色3 15" xfId="5608"/>
    <cellStyle name="20% - 輔色3 16" xfId="5609"/>
    <cellStyle name="20% - 輔色3 2" xfId="5610"/>
    <cellStyle name="20% - 輔色3 2 10" xfId="5611"/>
    <cellStyle name="20% - 輔色3 2 10 2" xfId="5612"/>
    <cellStyle name="20% - 輔色3 2 10 2 2" xfId="5613"/>
    <cellStyle name="20% - 輔色3 2 10 2 3" xfId="5614"/>
    <cellStyle name="20% - 輔色3 2 10 3" xfId="5615"/>
    <cellStyle name="20% - 輔色3 2 10 4" xfId="5616"/>
    <cellStyle name="20% - 輔色3 2 11" xfId="5617"/>
    <cellStyle name="20% - 輔色3 2 11 2" xfId="5618"/>
    <cellStyle name="20% - 輔色3 2 11 3" xfId="5619"/>
    <cellStyle name="20% - 輔色3 2 12" xfId="5620"/>
    <cellStyle name="20% - 輔色3 2 13" xfId="5621"/>
    <cellStyle name="20% - 輔色3 2 2" xfId="5622"/>
    <cellStyle name="20% - 輔色3 2 2 10" xfId="5623"/>
    <cellStyle name="20% - 輔色3 2 2 10 2" xfId="5624"/>
    <cellStyle name="20% - 輔色3 2 2 10 3" xfId="5625"/>
    <cellStyle name="20% - 輔色3 2 2 11" xfId="5626"/>
    <cellStyle name="20% - 輔色3 2 2 12" xfId="5627"/>
    <cellStyle name="20% - 輔色3 2 2 2" xfId="5628"/>
    <cellStyle name="20% - 輔色3 2 2 2 10" xfId="5629"/>
    <cellStyle name="20% - 輔色3 2 2 2 2" xfId="5630"/>
    <cellStyle name="20% - 輔色3 2 2 2 2 2" xfId="5631"/>
    <cellStyle name="20% - 輔色3 2 2 2 2 2 2" xfId="5632"/>
    <cellStyle name="20% - 輔色3 2 2 2 2 2 2 2" xfId="5633"/>
    <cellStyle name="20% - 輔色3 2 2 2 2 2 2 2 2" xfId="5634"/>
    <cellStyle name="20% - 輔色3 2 2 2 2 2 2 2 2 2" xfId="5635"/>
    <cellStyle name="20% - 輔色3 2 2 2 2 2 2 2 2 2 2" xfId="5636"/>
    <cellStyle name="20% - 輔色3 2 2 2 2 2 2 2 2 2 3" xfId="5637"/>
    <cellStyle name="20% - 輔色3 2 2 2 2 2 2 2 2 3" xfId="5638"/>
    <cellStyle name="20% - 輔色3 2 2 2 2 2 2 2 2 4" xfId="5639"/>
    <cellStyle name="20% - 輔色3 2 2 2 2 2 2 2 3" xfId="5640"/>
    <cellStyle name="20% - 輔色3 2 2 2 2 2 2 2 3 2" xfId="5641"/>
    <cellStyle name="20% - 輔色3 2 2 2 2 2 2 2 3 2 2" xfId="5642"/>
    <cellStyle name="20% - 輔色3 2 2 2 2 2 2 2 3 2 3" xfId="5643"/>
    <cellStyle name="20% - 輔色3 2 2 2 2 2 2 2 3 3" xfId="5644"/>
    <cellStyle name="20% - 輔色3 2 2 2 2 2 2 2 3 4" xfId="5645"/>
    <cellStyle name="20% - 輔色3 2 2 2 2 2 2 2 4" xfId="5646"/>
    <cellStyle name="20% - 輔色3 2 2 2 2 2 2 2 4 2" xfId="5647"/>
    <cellStyle name="20% - 輔色3 2 2 2 2 2 2 2 4 3" xfId="5648"/>
    <cellStyle name="20% - 輔色3 2 2 2 2 2 2 2 5" xfId="5649"/>
    <cellStyle name="20% - 輔色3 2 2 2 2 2 2 2 6" xfId="5650"/>
    <cellStyle name="20% - 輔色3 2 2 2 2 2 2 3" xfId="5651"/>
    <cellStyle name="20% - 輔色3 2 2 2 2 2 2 3 2" xfId="5652"/>
    <cellStyle name="20% - 輔色3 2 2 2 2 2 2 3 2 2" xfId="5653"/>
    <cellStyle name="20% - 輔色3 2 2 2 2 2 2 3 2 3" xfId="5654"/>
    <cellStyle name="20% - 輔色3 2 2 2 2 2 2 3 3" xfId="5655"/>
    <cellStyle name="20% - 輔色3 2 2 2 2 2 2 3 4" xfId="5656"/>
    <cellStyle name="20% - 輔色3 2 2 2 2 2 2 4" xfId="5657"/>
    <cellStyle name="20% - 輔色3 2 2 2 2 2 2 4 2" xfId="5658"/>
    <cellStyle name="20% - 輔色3 2 2 2 2 2 2 4 2 2" xfId="5659"/>
    <cellStyle name="20% - 輔色3 2 2 2 2 2 2 4 2 3" xfId="5660"/>
    <cellStyle name="20% - 輔色3 2 2 2 2 2 2 4 3" xfId="5661"/>
    <cellStyle name="20% - 輔色3 2 2 2 2 2 2 4 4" xfId="5662"/>
    <cellStyle name="20% - 輔色3 2 2 2 2 2 2 5" xfId="5663"/>
    <cellStyle name="20% - 輔色3 2 2 2 2 2 2 5 2" xfId="5664"/>
    <cellStyle name="20% - 輔色3 2 2 2 2 2 2 5 3" xfId="5665"/>
    <cellStyle name="20% - 輔色3 2 2 2 2 2 2 6" xfId="5666"/>
    <cellStyle name="20% - 輔色3 2 2 2 2 2 2 7" xfId="5667"/>
    <cellStyle name="20% - 輔色3 2 2 2 2 2 3" xfId="5668"/>
    <cellStyle name="20% - 輔色3 2 2 2 2 2 3 2" xfId="5669"/>
    <cellStyle name="20% - 輔色3 2 2 2 2 2 3 2 2" xfId="5670"/>
    <cellStyle name="20% - 輔色3 2 2 2 2 2 3 2 2 2" xfId="5671"/>
    <cellStyle name="20% - 輔色3 2 2 2 2 2 3 2 2 3" xfId="5672"/>
    <cellStyle name="20% - 輔色3 2 2 2 2 2 3 2 3" xfId="5673"/>
    <cellStyle name="20% - 輔色3 2 2 2 2 2 3 2 4" xfId="5674"/>
    <cellStyle name="20% - 輔色3 2 2 2 2 2 3 3" xfId="5675"/>
    <cellStyle name="20% - 輔色3 2 2 2 2 2 3 3 2" xfId="5676"/>
    <cellStyle name="20% - 輔色3 2 2 2 2 2 3 3 2 2" xfId="5677"/>
    <cellStyle name="20% - 輔色3 2 2 2 2 2 3 3 2 3" xfId="5678"/>
    <cellStyle name="20% - 輔色3 2 2 2 2 2 3 3 3" xfId="5679"/>
    <cellStyle name="20% - 輔色3 2 2 2 2 2 3 3 4" xfId="5680"/>
    <cellStyle name="20% - 輔色3 2 2 2 2 2 3 4" xfId="5681"/>
    <cellStyle name="20% - 輔色3 2 2 2 2 2 3 4 2" xfId="5682"/>
    <cellStyle name="20% - 輔色3 2 2 2 2 2 3 4 3" xfId="5683"/>
    <cellStyle name="20% - 輔色3 2 2 2 2 2 3 5" xfId="5684"/>
    <cellStyle name="20% - 輔色3 2 2 2 2 2 3 6" xfId="5685"/>
    <cellStyle name="20% - 輔色3 2 2 2 2 2 4" xfId="5686"/>
    <cellStyle name="20% - 輔色3 2 2 2 2 2 4 2" xfId="5687"/>
    <cellStyle name="20% - 輔色3 2 2 2 2 2 4 2 2" xfId="5688"/>
    <cellStyle name="20% - 輔色3 2 2 2 2 2 4 2 3" xfId="5689"/>
    <cellStyle name="20% - 輔色3 2 2 2 2 2 4 3" xfId="5690"/>
    <cellStyle name="20% - 輔色3 2 2 2 2 2 4 4" xfId="5691"/>
    <cellStyle name="20% - 輔色3 2 2 2 2 2 5" xfId="5692"/>
    <cellStyle name="20% - 輔色3 2 2 2 2 2 5 2" xfId="5693"/>
    <cellStyle name="20% - 輔色3 2 2 2 2 2 5 2 2" xfId="5694"/>
    <cellStyle name="20% - 輔色3 2 2 2 2 2 5 2 3" xfId="5695"/>
    <cellStyle name="20% - 輔色3 2 2 2 2 2 5 3" xfId="5696"/>
    <cellStyle name="20% - 輔色3 2 2 2 2 2 5 4" xfId="5697"/>
    <cellStyle name="20% - 輔色3 2 2 2 2 2 6" xfId="5698"/>
    <cellStyle name="20% - 輔色3 2 2 2 2 2 6 2" xfId="5699"/>
    <cellStyle name="20% - 輔色3 2 2 2 2 2 6 3" xfId="5700"/>
    <cellStyle name="20% - 輔色3 2 2 2 2 2 7" xfId="5701"/>
    <cellStyle name="20% - 輔色3 2 2 2 2 2 8" xfId="5702"/>
    <cellStyle name="20% - 輔色3 2 2 2 2 3" xfId="5703"/>
    <cellStyle name="20% - 輔色3 2 2 2 2 3 2" xfId="5704"/>
    <cellStyle name="20% - 輔色3 2 2 2 2 3 2 2" xfId="5705"/>
    <cellStyle name="20% - 輔色3 2 2 2 2 3 2 2 2" xfId="5706"/>
    <cellStyle name="20% - 輔色3 2 2 2 2 3 2 2 2 2" xfId="5707"/>
    <cellStyle name="20% - 輔色3 2 2 2 2 3 2 2 2 3" xfId="5708"/>
    <cellStyle name="20% - 輔色3 2 2 2 2 3 2 2 3" xfId="5709"/>
    <cellStyle name="20% - 輔色3 2 2 2 2 3 2 2 4" xfId="5710"/>
    <cellStyle name="20% - 輔色3 2 2 2 2 3 2 3" xfId="5711"/>
    <cellStyle name="20% - 輔色3 2 2 2 2 3 2 3 2" xfId="5712"/>
    <cellStyle name="20% - 輔色3 2 2 2 2 3 2 3 2 2" xfId="5713"/>
    <cellStyle name="20% - 輔色3 2 2 2 2 3 2 3 2 3" xfId="5714"/>
    <cellStyle name="20% - 輔色3 2 2 2 2 3 2 3 3" xfId="5715"/>
    <cellStyle name="20% - 輔色3 2 2 2 2 3 2 3 4" xfId="5716"/>
    <cellStyle name="20% - 輔色3 2 2 2 2 3 2 4" xfId="5717"/>
    <cellStyle name="20% - 輔色3 2 2 2 2 3 2 4 2" xfId="5718"/>
    <cellStyle name="20% - 輔色3 2 2 2 2 3 2 4 3" xfId="5719"/>
    <cellStyle name="20% - 輔色3 2 2 2 2 3 2 5" xfId="5720"/>
    <cellStyle name="20% - 輔色3 2 2 2 2 3 2 6" xfId="5721"/>
    <cellStyle name="20% - 輔色3 2 2 2 2 3 3" xfId="5722"/>
    <cellStyle name="20% - 輔色3 2 2 2 2 3 3 2" xfId="5723"/>
    <cellStyle name="20% - 輔色3 2 2 2 2 3 3 2 2" xfId="5724"/>
    <cellStyle name="20% - 輔色3 2 2 2 2 3 3 2 3" xfId="5725"/>
    <cellStyle name="20% - 輔色3 2 2 2 2 3 3 3" xfId="5726"/>
    <cellStyle name="20% - 輔色3 2 2 2 2 3 3 4" xfId="5727"/>
    <cellStyle name="20% - 輔色3 2 2 2 2 3 4" xfId="5728"/>
    <cellStyle name="20% - 輔色3 2 2 2 2 3 4 2" xfId="5729"/>
    <cellStyle name="20% - 輔色3 2 2 2 2 3 4 2 2" xfId="5730"/>
    <cellStyle name="20% - 輔色3 2 2 2 2 3 4 2 3" xfId="5731"/>
    <cellStyle name="20% - 輔色3 2 2 2 2 3 4 3" xfId="5732"/>
    <cellStyle name="20% - 輔色3 2 2 2 2 3 4 4" xfId="5733"/>
    <cellStyle name="20% - 輔色3 2 2 2 2 3 5" xfId="5734"/>
    <cellStyle name="20% - 輔色3 2 2 2 2 3 5 2" xfId="5735"/>
    <cellStyle name="20% - 輔色3 2 2 2 2 3 5 3" xfId="5736"/>
    <cellStyle name="20% - 輔色3 2 2 2 2 3 6" xfId="5737"/>
    <cellStyle name="20% - 輔色3 2 2 2 2 3 7" xfId="5738"/>
    <cellStyle name="20% - 輔色3 2 2 2 2 4" xfId="5739"/>
    <cellStyle name="20% - 輔色3 2 2 2 2 4 2" xfId="5740"/>
    <cellStyle name="20% - 輔色3 2 2 2 2 4 2 2" xfId="5741"/>
    <cellStyle name="20% - 輔色3 2 2 2 2 4 2 2 2" xfId="5742"/>
    <cellStyle name="20% - 輔色3 2 2 2 2 4 2 2 3" xfId="5743"/>
    <cellStyle name="20% - 輔色3 2 2 2 2 4 2 3" xfId="5744"/>
    <cellStyle name="20% - 輔色3 2 2 2 2 4 2 4" xfId="5745"/>
    <cellStyle name="20% - 輔色3 2 2 2 2 4 3" xfId="5746"/>
    <cellStyle name="20% - 輔色3 2 2 2 2 4 3 2" xfId="5747"/>
    <cellStyle name="20% - 輔色3 2 2 2 2 4 3 2 2" xfId="5748"/>
    <cellStyle name="20% - 輔色3 2 2 2 2 4 3 2 3" xfId="5749"/>
    <cellStyle name="20% - 輔色3 2 2 2 2 4 3 3" xfId="5750"/>
    <cellStyle name="20% - 輔色3 2 2 2 2 4 3 4" xfId="5751"/>
    <cellStyle name="20% - 輔色3 2 2 2 2 4 4" xfId="5752"/>
    <cellStyle name="20% - 輔色3 2 2 2 2 4 4 2" xfId="5753"/>
    <cellStyle name="20% - 輔色3 2 2 2 2 4 4 3" xfId="5754"/>
    <cellStyle name="20% - 輔色3 2 2 2 2 4 5" xfId="5755"/>
    <cellStyle name="20% - 輔色3 2 2 2 2 4 6" xfId="5756"/>
    <cellStyle name="20% - 輔色3 2 2 2 2 5" xfId="5757"/>
    <cellStyle name="20% - 輔色3 2 2 2 2 5 2" xfId="5758"/>
    <cellStyle name="20% - 輔色3 2 2 2 2 5 2 2" xfId="5759"/>
    <cellStyle name="20% - 輔色3 2 2 2 2 5 2 3" xfId="5760"/>
    <cellStyle name="20% - 輔色3 2 2 2 2 5 3" xfId="5761"/>
    <cellStyle name="20% - 輔色3 2 2 2 2 5 4" xfId="5762"/>
    <cellStyle name="20% - 輔色3 2 2 2 2 6" xfId="5763"/>
    <cellStyle name="20% - 輔色3 2 2 2 2 6 2" xfId="5764"/>
    <cellStyle name="20% - 輔色3 2 2 2 2 6 2 2" xfId="5765"/>
    <cellStyle name="20% - 輔色3 2 2 2 2 6 2 3" xfId="5766"/>
    <cellStyle name="20% - 輔色3 2 2 2 2 6 3" xfId="5767"/>
    <cellStyle name="20% - 輔色3 2 2 2 2 6 4" xfId="5768"/>
    <cellStyle name="20% - 輔色3 2 2 2 2 7" xfId="5769"/>
    <cellStyle name="20% - 輔色3 2 2 2 2 7 2" xfId="5770"/>
    <cellStyle name="20% - 輔色3 2 2 2 2 7 3" xfId="5771"/>
    <cellStyle name="20% - 輔色3 2 2 2 2 8" xfId="5772"/>
    <cellStyle name="20% - 輔色3 2 2 2 2 9" xfId="5773"/>
    <cellStyle name="20% - 輔色3 2 2 2 3" xfId="5774"/>
    <cellStyle name="20% - 輔色3 2 2 2 3 2" xfId="5775"/>
    <cellStyle name="20% - 輔色3 2 2 2 3 2 2" xfId="5776"/>
    <cellStyle name="20% - 輔色3 2 2 2 3 2 2 2" xfId="5777"/>
    <cellStyle name="20% - 輔色3 2 2 2 3 2 2 2 2" xfId="5778"/>
    <cellStyle name="20% - 輔色3 2 2 2 3 2 2 2 2 2" xfId="5779"/>
    <cellStyle name="20% - 輔色3 2 2 2 3 2 2 2 2 3" xfId="5780"/>
    <cellStyle name="20% - 輔色3 2 2 2 3 2 2 2 3" xfId="5781"/>
    <cellStyle name="20% - 輔色3 2 2 2 3 2 2 2 4" xfId="5782"/>
    <cellStyle name="20% - 輔色3 2 2 2 3 2 2 3" xfId="5783"/>
    <cellStyle name="20% - 輔色3 2 2 2 3 2 2 3 2" xfId="5784"/>
    <cellStyle name="20% - 輔色3 2 2 2 3 2 2 3 2 2" xfId="5785"/>
    <cellStyle name="20% - 輔色3 2 2 2 3 2 2 3 2 3" xfId="5786"/>
    <cellStyle name="20% - 輔色3 2 2 2 3 2 2 3 3" xfId="5787"/>
    <cellStyle name="20% - 輔色3 2 2 2 3 2 2 3 4" xfId="5788"/>
    <cellStyle name="20% - 輔色3 2 2 2 3 2 2 4" xfId="5789"/>
    <cellStyle name="20% - 輔色3 2 2 2 3 2 2 4 2" xfId="5790"/>
    <cellStyle name="20% - 輔色3 2 2 2 3 2 2 4 3" xfId="5791"/>
    <cellStyle name="20% - 輔色3 2 2 2 3 2 2 5" xfId="5792"/>
    <cellStyle name="20% - 輔色3 2 2 2 3 2 2 6" xfId="5793"/>
    <cellStyle name="20% - 輔色3 2 2 2 3 2 3" xfId="5794"/>
    <cellStyle name="20% - 輔色3 2 2 2 3 2 3 2" xfId="5795"/>
    <cellStyle name="20% - 輔色3 2 2 2 3 2 3 2 2" xfId="5796"/>
    <cellStyle name="20% - 輔色3 2 2 2 3 2 3 2 3" xfId="5797"/>
    <cellStyle name="20% - 輔色3 2 2 2 3 2 3 3" xfId="5798"/>
    <cellStyle name="20% - 輔色3 2 2 2 3 2 3 4" xfId="5799"/>
    <cellStyle name="20% - 輔色3 2 2 2 3 2 4" xfId="5800"/>
    <cellStyle name="20% - 輔色3 2 2 2 3 2 4 2" xfId="5801"/>
    <cellStyle name="20% - 輔色3 2 2 2 3 2 4 2 2" xfId="5802"/>
    <cellStyle name="20% - 輔色3 2 2 2 3 2 4 2 3" xfId="5803"/>
    <cellStyle name="20% - 輔色3 2 2 2 3 2 4 3" xfId="5804"/>
    <cellStyle name="20% - 輔色3 2 2 2 3 2 4 4" xfId="5805"/>
    <cellStyle name="20% - 輔色3 2 2 2 3 2 5" xfId="5806"/>
    <cellStyle name="20% - 輔色3 2 2 2 3 2 5 2" xfId="5807"/>
    <cellStyle name="20% - 輔色3 2 2 2 3 2 5 3" xfId="5808"/>
    <cellStyle name="20% - 輔色3 2 2 2 3 2 6" xfId="5809"/>
    <cellStyle name="20% - 輔色3 2 2 2 3 2 7" xfId="5810"/>
    <cellStyle name="20% - 輔色3 2 2 2 3 3" xfId="5811"/>
    <cellStyle name="20% - 輔色3 2 2 2 3 3 2" xfId="5812"/>
    <cellStyle name="20% - 輔色3 2 2 2 3 3 2 2" xfId="5813"/>
    <cellStyle name="20% - 輔色3 2 2 2 3 3 2 2 2" xfId="5814"/>
    <cellStyle name="20% - 輔色3 2 2 2 3 3 2 2 3" xfId="5815"/>
    <cellStyle name="20% - 輔色3 2 2 2 3 3 2 3" xfId="5816"/>
    <cellStyle name="20% - 輔色3 2 2 2 3 3 2 4" xfId="5817"/>
    <cellStyle name="20% - 輔色3 2 2 2 3 3 3" xfId="5818"/>
    <cellStyle name="20% - 輔色3 2 2 2 3 3 3 2" xfId="5819"/>
    <cellStyle name="20% - 輔色3 2 2 2 3 3 3 2 2" xfId="5820"/>
    <cellStyle name="20% - 輔色3 2 2 2 3 3 3 2 3" xfId="5821"/>
    <cellStyle name="20% - 輔色3 2 2 2 3 3 3 3" xfId="5822"/>
    <cellStyle name="20% - 輔色3 2 2 2 3 3 3 4" xfId="5823"/>
    <cellStyle name="20% - 輔色3 2 2 2 3 3 4" xfId="5824"/>
    <cellStyle name="20% - 輔色3 2 2 2 3 3 4 2" xfId="5825"/>
    <cellStyle name="20% - 輔色3 2 2 2 3 3 4 3" xfId="5826"/>
    <cellStyle name="20% - 輔色3 2 2 2 3 3 5" xfId="5827"/>
    <cellStyle name="20% - 輔色3 2 2 2 3 3 6" xfId="5828"/>
    <cellStyle name="20% - 輔色3 2 2 2 3 4" xfId="5829"/>
    <cellStyle name="20% - 輔色3 2 2 2 3 4 2" xfId="5830"/>
    <cellStyle name="20% - 輔色3 2 2 2 3 4 2 2" xfId="5831"/>
    <cellStyle name="20% - 輔色3 2 2 2 3 4 2 3" xfId="5832"/>
    <cellStyle name="20% - 輔色3 2 2 2 3 4 3" xfId="5833"/>
    <cellStyle name="20% - 輔色3 2 2 2 3 4 4" xfId="5834"/>
    <cellStyle name="20% - 輔色3 2 2 2 3 5" xfId="5835"/>
    <cellStyle name="20% - 輔色3 2 2 2 3 5 2" xfId="5836"/>
    <cellStyle name="20% - 輔色3 2 2 2 3 5 2 2" xfId="5837"/>
    <cellStyle name="20% - 輔色3 2 2 2 3 5 2 3" xfId="5838"/>
    <cellStyle name="20% - 輔色3 2 2 2 3 5 3" xfId="5839"/>
    <cellStyle name="20% - 輔色3 2 2 2 3 5 4" xfId="5840"/>
    <cellStyle name="20% - 輔色3 2 2 2 3 6" xfId="5841"/>
    <cellStyle name="20% - 輔色3 2 2 2 3 6 2" xfId="5842"/>
    <cellStyle name="20% - 輔色3 2 2 2 3 6 3" xfId="5843"/>
    <cellStyle name="20% - 輔色3 2 2 2 3 7" xfId="5844"/>
    <cellStyle name="20% - 輔色3 2 2 2 3 8" xfId="5845"/>
    <cellStyle name="20% - 輔色3 2 2 2 4" xfId="5846"/>
    <cellStyle name="20% - 輔色3 2 2 2 4 2" xfId="5847"/>
    <cellStyle name="20% - 輔色3 2 2 2 4 2 2" xfId="5848"/>
    <cellStyle name="20% - 輔色3 2 2 2 4 2 2 2" xfId="5849"/>
    <cellStyle name="20% - 輔色3 2 2 2 4 2 2 2 2" xfId="5850"/>
    <cellStyle name="20% - 輔色3 2 2 2 4 2 2 2 3" xfId="5851"/>
    <cellStyle name="20% - 輔色3 2 2 2 4 2 2 3" xfId="5852"/>
    <cellStyle name="20% - 輔色3 2 2 2 4 2 2 4" xfId="5853"/>
    <cellStyle name="20% - 輔色3 2 2 2 4 2 3" xfId="5854"/>
    <cellStyle name="20% - 輔色3 2 2 2 4 2 3 2" xfId="5855"/>
    <cellStyle name="20% - 輔色3 2 2 2 4 2 3 2 2" xfId="5856"/>
    <cellStyle name="20% - 輔色3 2 2 2 4 2 3 2 3" xfId="5857"/>
    <cellStyle name="20% - 輔色3 2 2 2 4 2 3 3" xfId="5858"/>
    <cellStyle name="20% - 輔色3 2 2 2 4 2 3 4" xfId="5859"/>
    <cellStyle name="20% - 輔色3 2 2 2 4 2 4" xfId="5860"/>
    <cellStyle name="20% - 輔色3 2 2 2 4 2 4 2" xfId="5861"/>
    <cellStyle name="20% - 輔色3 2 2 2 4 2 4 3" xfId="5862"/>
    <cellStyle name="20% - 輔色3 2 2 2 4 2 5" xfId="5863"/>
    <cellStyle name="20% - 輔色3 2 2 2 4 2 6" xfId="5864"/>
    <cellStyle name="20% - 輔色3 2 2 2 4 3" xfId="5865"/>
    <cellStyle name="20% - 輔色3 2 2 2 4 3 2" xfId="5866"/>
    <cellStyle name="20% - 輔色3 2 2 2 4 3 2 2" xfId="5867"/>
    <cellStyle name="20% - 輔色3 2 2 2 4 3 2 3" xfId="5868"/>
    <cellStyle name="20% - 輔色3 2 2 2 4 3 3" xfId="5869"/>
    <cellStyle name="20% - 輔色3 2 2 2 4 3 4" xfId="5870"/>
    <cellStyle name="20% - 輔色3 2 2 2 4 4" xfId="5871"/>
    <cellStyle name="20% - 輔色3 2 2 2 4 4 2" xfId="5872"/>
    <cellStyle name="20% - 輔色3 2 2 2 4 4 2 2" xfId="5873"/>
    <cellStyle name="20% - 輔色3 2 2 2 4 4 2 3" xfId="5874"/>
    <cellStyle name="20% - 輔色3 2 2 2 4 4 3" xfId="5875"/>
    <cellStyle name="20% - 輔色3 2 2 2 4 4 4" xfId="5876"/>
    <cellStyle name="20% - 輔色3 2 2 2 4 5" xfId="5877"/>
    <cellStyle name="20% - 輔色3 2 2 2 4 5 2" xfId="5878"/>
    <cellStyle name="20% - 輔色3 2 2 2 4 5 3" xfId="5879"/>
    <cellStyle name="20% - 輔色3 2 2 2 4 6" xfId="5880"/>
    <cellStyle name="20% - 輔色3 2 2 2 4 7" xfId="5881"/>
    <cellStyle name="20% - 輔色3 2 2 2 5" xfId="5882"/>
    <cellStyle name="20% - 輔色3 2 2 2 5 2" xfId="5883"/>
    <cellStyle name="20% - 輔色3 2 2 2 5 2 2" xfId="5884"/>
    <cellStyle name="20% - 輔色3 2 2 2 5 2 2 2" xfId="5885"/>
    <cellStyle name="20% - 輔色3 2 2 2 5 2 2 3" xfId="5886"/>
    <cellStyle name="20% - 輔色3 2 2 2 5 2 3" xfId="5887"/>
    <cellStyle name="20% - 輔色3 2 2 2 5 2 4" xfId="5888"/>
    <cellStyle name="20% - 輔色3 2 2 2 5 3" xfId="5889"/>
    <cellStyle name="20% - 輔色3 2 2 2 5 3 2" xfId="5890"/>
    <cellStyle name="20% - 輔色3 2 2 2 5 3 2 2" xfId="5891"/>
    <cellStyle name="20% - 輔色3 2 2 2 5 3 2 3" xfId="5892"/>
    <cellStyle name="20% - 輔色3 2 2 2 5 3 3" xfId="5893"/>
    <cellStyle name="20% - 輔色3 2 2 2 5 3 4" xfId="5894"/>
    <cellStyle name="20% - 輔色3 2 2 2 5 4" xfId="5895"/>
    <cellStyle name="20% - 輔色3 2 2 2 5 4 2" xfId="5896"/>
    <cellStyle name="20% - 輔色3 2 2 2 5 4 3" xfId="5897"/>
    <cellStyle name="20% - 輔色3 2 2 2 5 5" xfId="5898"/>
    <cellStyle name="20% - 輔色3 2 2 2 5 6" xfId="5899"/>
    <cellStyle name="20% - 輔色3 2 2 2 6" xfId="5900"/>
    <cellStyle name="20% - 輔色3 2 2 2 6 2" xfId="5901"/>
    <cellStyle name="20% - 輔色3 2 2 2 6 2 2" xfId="5902"/>
    <cellStyle name="20% - 輔色3 2 2 2 6 2 3" xfId="5903"/>
    <cellStyle name="20% - 輔色3 2 2 2 6 3" xfId="5904"/>
    <cellStyle name="20% - 輔色3 2 2 2 6 4" xfId="5905"/>
    <cellStyle name="20% - 輔色3 2 2 2 7" xfId="5906"/>
    <cellStyle name="20% - 輔色3 2 2 2 7 2" xfId="5907"/>
    <cellStyle name="20% - 輔色3 2 2 2 7 2 2" xfId="5908"/>
    <cellStyle name="20% - 輔色3 2 2 2 7 2 3" xfId="5909"/>
    <cellStyle name="20% - 輔色3 2 2 2 7 3" xfId="5910"/>
    <cellStyle name="20% - 輔色3 2 2 2 7 4" xfId="5911"/>
    <cellStyle name="20% - 輔色3 2 2 2 8" xfId="5912"/>
    <cellStyle name="20% - 輔色3 2 2 2 8 2" xfId="5913"/>
    <cellStyle name="20% - 輔色3 2 2 2 8 3" xfId="5914"/>
    <cellStyle name="20% - 輔色3 2 2 2 9" xfId="5915"/>
    <cellStyle name="20% - 輔色3 2 2 3" xfId="5916"/>
    <cellStyle name="20% - 輔色3 2 2 3 2" xfId="5917"/>
    <cellStyle name="20% - 輔色3 2 2 3 2 2" xfId="5918"/>
    <cellStyle name="20% - 輔色3 2 2 3 2 2 2" xfId="5919"/>
    <cellStyle name="20% - 輔色3 2 2 3 2 2 2 2" xfId="5920"/>
    <cellStyle name="20% - 輔色3 2 2 3 2 2 2 2 2" xfId="5921"/>
    <cellStyle name="20% - 輔色3 2 2 3 2 2 2 2 2 2" xfId="5922"/>
    <cellStyle name="20% - 輔色3 2 2 3 2 2 2 2 2 3" xfId="5923"/>
    <cellStyle name="20% - 輔色3 2 2 3 2 2 2 2 3" xfId="5924"/>
    <cellStyle name="20% - 輔色3 2 2 3 2 2 2 2 4" xfId="5925"/>
    <cellStyle name="20% - 輔色3 2 2 3 2 2 2 3" xfId="5926"/>
    <cellStyle name="20% - 輔色3 2 2 3 2 2 2 3 2" xfId="5927"/>
    <cellStyle name="20% - 輔色3 2 2 3 2 2 2 3 2 2" xfId="5928"/>
    <cellStyle name="20% - 輔色3 2 2 3 2 2 2 3 2 3" xfId="5929"/>
    <cellStyle name="20% - 輔色3 2 2 3 2 2 2 3 3" xfId="5930"/>
    <cellStyle name="20% - 輔色3 2 2 3 2 2 2 3 4" xfId="5931"/>
    <cellStyle name="20% - 輔色3 2 2 3 2 2 2 4" xfId="5932"/>
    <cellStyle name="20% - 輔色3 2 2 3 2 2 2 4 2" xfId="5933"/>
    <cellStyle name="20% - 輔色3 2 2 3 2 2 2 4 3" xfId="5934"/>
    <cellStyle name="20% - 輔色3 2 2 3 2 2 2 5" xfId="5935"/>
    <cellStyle name="20% - 輔色3 2 2 3 2 2 2 6" xfId="5936"/>
    <cellStyle name="20% - 輔色3 2 2 3 2 2 3" xfId="5937"/>
    <cellStyle name="20% - 輔色3 2 2 3 2 2 3 2" xfId="5938"/>
    <cellStyle name="20% - 輔色3 2 2 3 2 2 3 2 2" xfId="5939"/>
    <cellStyle name="20% - 輔色3 2 2 3 2 2 3 2 3" xfId="5940"/>
    <cellStyle name="20% - 輔色3 2 2 3 2 2 3 3" xfId="5941"/>
    <cellStyle name="20% - 輔色3 2 2 3 2 2 3 4" xfId="5942"/>
    <cellStyle name="20% - 輔色3 2 2 3 2 2 4" xfId="5943"/>
    <cellStyle name="20% - 輔色3 2 2 3 2 2 4 2" xfId="5944"/>
    <cellStyle name="20% - 輔色3 2 2 3 2 2 4 2 2" xfId="5945"/>
    <cellStyle name="20% - 輔色3 2 2 3 2 2 4 2 3" xfId="5946"/>
    <cellStyle name="20% - 輔色3 2 2 3 2 2 4 3" xfId="5947"/>
    <cellStyle name="20% - 輔色3 2 2 3 2 2 4 4" xfId="5948"/>
    <cellStyle name="20% - 輔色3 2 2 3 2 2 5" xfId="5949"/>
    <cellStyle name="20% - 輔色3 2 2 3 2 2 5 2" xfId="5950"/>
    <cellStyle name="20% - 輔色3 2 2 3 2 2 5 3" xfId="5951"/>
    <cellStyle name="20% - 輔色3 2 2 3 2 2 6" xfId="5952"/>
    <cellStyle name="20% - 輔色3 2 2 3 2 2 7" xfId="5953"/>
    <cellStyle name="20% - 輔色3 2 2 3 2 3" xfId="5954"/>
    <cellStyle name="20% - 輔色3 2 2 3 2 3 2" xfId="5955"/>
    <cellStyle name="20% - 輔色3 2 2 3 2 3 2 2" xfId="5956"/>
    <cellStyle name="20% - 輔色3 2 2 3 2 3 2 2 2" xfId="5957"/>
    <cellStyle name="20% - 輔色3 2 2 3 2 3 2 2 3" xfId="5958"/>
    <cellStyle name="20% - 輔色3 2 2 3 2 3 2 3" xfId="5959"/>
    <cellStyle name="20% - 輔色3 2 2 3 2 3 2 4" xfId="5960"/>
    <cellStyle name="20% - 輔色3 2 2 3 2 3 3" xfId="5961"/>
    <cellStyle name="20% - 輔色3 2 2 3 2 3 3 2" xfId="5962"/>
    <cellStyle name="20% - 輔色3 2 2 3 2 3 3 2 2" xfId="5963"/>
    <cellStyle name="20% - 輔色3 2 2 3 2 3 3 2 3" xfId="5964"/>
    <cellStyle name="20% - 輔色3 2 2 3 2 3 3 3" xfId="5965"/>
    <cellStyle name="20% - 輔色3 2 2 3 2 3 3 4" xfId="5966"/>
    <cellStyle name="20% - 輔色3 2 2 3 2 3 4" xfId="5967"/>
    <cellStyle name="20% - 輔色3 2 2 3 2 3 4 2" xfId="5968"/>
    <cellStyle name="20% - 輔色3 2 2 3 2 3 4 3" xfId="5969"/>
    <cellStyle name="20% - 輔色3 2 2 3 2 3 5" xfId="5970"/>
    <cellStyle name="20% - 輔色3 2 2 3 2 3 6" xfId="5971"/>
    <cellStyle name="20% - 輔色3 2 2 3 2 4" xfId="5972"/>
    <cellStyle name="20% - 輔色3 2 2 3 2 4 2" xfId="5973"/>
    <cellStyle name="20% - 輔色3 2 2 3 2 4 2 2" xfId="5974"/>
    <cellStyle name="20% - 輔色3 2 2 3 2 4 2 3" xfId="5975"/>
    <cellStyle name="20% - 輔色3 2 2 3 2 4 3" xfId="5976"/>
    <cellStyle name="20% - 輔色3 2 2 3 2 4 4" xfId="5977"/>
    <cellStyle name="20% - 輔色3 2 2 3 2 5" xfId="5978"/>
    <cellStyle name="20% - 輔色3 2 2 3 2 5 2" xfId="5979"/>
    <cellStyle name="20% - 輔色3 2 2 3 2 5 2 2" xfId="5980"/>
    <cellStyle name="20% - 輔色3 2 2 3 2 5 2 3" xfId="5981"/>
    <cellStyle name="20% - 輔色3 2 2 3 2 5 3" xfId="5982"/>
    <cellStyle name="20% - 輔色3 2 2 3 2 5 4" xfId="5983"/>
    <cellStyle name="20% - 輔色3 2 2 3 2 6" xfId="5984"/>
    <cellStyle name="20% - 輔色3 2 2 3 2 6 2" xfId="5985"/>
    <cellStyle name="20% - 輔色3 2 2 3 2 6 3" xfId="5986"/>
    <cellStyle name="20% - 輔色3 2 2 3 2 7" xfId="5987"/>
    <cellStyle name="20% - 輔色3 2 2 3 2 8" xfId="5988"/>
    <cellStyle name="20% - 輔色3 2 2 3 3" xfId="5989"/>
    <cellStyle name="20% - 輔色3 2 2 3 3 2" xfId="5990"/>
    <cellStyle name="20% - 輔色3 2 2 3 3 2 2" xfId="5991"/>
    <cellStyle name="20% - 輔色3 2 2 3 3 2 2 2" xfId="5992"/>
    <cellStyle name="20% - 輔色3 2 2 3 3 2 2 2 2" xfId="5993"/>
    <cellStyle name="20% - 輔色3 2 2 3 3 2 2 2 3" xfId="5994"/>
    <cellStyle name="20% - 輔色3 2 2 3 3 2 2 3" xfId="5995"/>
    <cellStyle name="20% - 輔色3 2 2 3 3 2 2 4" xfId="5996"/>
    <cellStyle name="20% - 輔色3 2 2 3 3 2 3" xfId="5997"/>
    <cellStyle name="20% - 輔色3 2 2 3 3 2 3 2" xfId="5998"/>
    <cellStyle name="20% - 輔色3 2 2 3 3 2 3 2 2" xfId="5999"/>
    <cellStyle name="20% - 輔色3 2 2 3 3 2 3 2 3" xfId="6000"/>
    <cellStyle name="20% - 輔色3 2 2 3 3 2 3 3" xfId="6001"/>
    <cellStyle name="20% - 輔色3 2 2 3 3 2 3 4" xfId="6002"/>
    <cellStyle name="20% - 輔色3 2 2 3 3 2 4" xfId="6003"/>
    <cellStyle name="20% - 輔色3 2 2 3 3 2 4 2" xfId="6004"/>
    <cellStyle name="20% - 輔色3 2 2 3 3 2 4 3" xfId="6005"/>
    <cellStyle name="20% - 輔色3 2 2 3 3 2 5" xfId="6006"/>
    <cellStyle name="20% - 輔色3 2 2 3 3 2 6" xfId="6007"/>
    <cellStyle name="20% - 輔色3 2 2 3 3 3" xfId="6008"/>
    <cellStyle name="20% - 輔色3 2 2 3 3 3 2" xfId="6009"/>
    <cellStyle name="20% - 輔色3 2 2 3 3 3 2 2" xfId="6010"/>
    <cellStyle name="20% - 輔色3 2 2 3 3 3 2 3" xfId="6011"/>
    <cellStyle name="20% - 輔色3 2 2 3 3 3 3" xfId="6012"/>
    <cellStyle name="20% - 輔色3 2 2 3 3 3 4" xfId="6013"/>
    <cellStyle name="20% - 輔色3 2 2 3 3 4" xfId="6014"/>
    <cellStyle name="20% - 輔色3 2 2 3 3 4 2" xfId="6015"/>
    <cellStyle name="20% - 輔色3 2 2 3 3 4 2 2" xfId="6016"/>
    <cellStyle name="20% - 輔色3 2 2 3 3 4 2 3" xfId="6017"/>
    <cellStyle name="20% - 輔色3 2 2 3 3 4 3" xfId="6018"/>
    <cellStyle name="20% - 輔色3 2 2 3 3 4 4" xfId="6019"/>
    <cellStyle name="20% - 輔色3 2 2 3 3 5" xfId="6020"/>
    <cellStyle name="20% - 輔色3 2 2 3 3 5 2" xfId="6021"/>
    <cellStyle name="20% - 輔色3 2 2 3 3 5 3" xfId="6022"/>
    <cellStyle name="20% - 輔色3 2 2 3 3 6" xfId="6023"/>
    <cellStyle name="20% - 輔色3 2 2 3 3 7" xfId="6024"/>
    <cellStyle name="20% - 輔色3 2 2 3 4" xfId="6025"/>
    <cellStyle name="20% - 輔色3 2 2 3 4 2" xfId="6026"/>
    <cellStyle name="20% - 輔色3 2 2 3 4 2 2" xfId="6027"/>
    <cellStyle name="20% - 輔色3 2 2 3 4 2 2 2" xfId="6028"/>
    <cellStyle name="20% - 輔色3 2 2 3 4 2 2 3" xfId="6029"/>
    <cellStyle name="20% - 輔色3 2 2 3 4 2 3" xfId="6030"/>
    <cellStyle name="20% - 輔色3 2 2 3 4 2 4" xfId="6031"/>
    <cellStyle name="20% - 輔色3 2 2 3 4 3" xfId="6032"/>
    <cellStyle name="20% - 輔色3 2 2 3 4 3 2" xfId="6033"/>
    <cellStyle name="20% - 輔色3 2 2 3 4 3 2 2" xfId="6034"/>
    <cellStyle name="20% - 輔色3 2 2 3 4 3 2 3" xfId="6035"/>
    <cellStyle name="20% - 輔色3 2 2 3 4 3 3" xfId="6036"/>
    <cellStyle name="20% - 輔色3 2 2 3 4 3 4" xfId="6037"/>
    <cellStyle name="20% - 輔色3 2 2 3 4 4" xfId="6038"/>
    <cellStyle name="20% - 輔色3 2 2 3 4 4 2" xfId="6039"/>
    <cellStyle name="20% - 輔色3 2 2 3 4 4 3" xfId="6040"/>
    <cellStyle name="20% - 輔色3 2 2 3 4 5" xfId="6041"/>
    <cellStyle name="20% - 輔色3 2 2 3 4 6" xfId="6042"/>
    <cellStyle name="20% - 輔色3 2 2 3 5" xfId="6043"/>
    <cellStyle name="20% - 輔色3 2 2 3 5 2" xfId="6044"/>
    <cellStyle name="20% - 輔色3 2 2 3 5 2 2" xfId="6045"/>
    <cellStyle name="20% - 輔色3 2 2 3 5 2 3" xfId="6046"/>
    <cellStyle name="20% - 輔色3 2 2 3 5 3" xfId="6047"/>
    <cellStyle name="20% - 輔色3 2 2 3 5 4" xfId="6048"/>
    <cellStyle name="20% - 輔色3 2 2 3 6" xfId="6049"/>
    <cellStyle name="20% - 輔色3 2 2 3 6 2" xfId="6050"/>
    <cellStyle name="20% - 輔色3 2 2 3 6 2 2" xfId="6051"/>
    <cellStyle name="20% - 輔色3 2 2 3 6 2 3" xfId="6052"/>
    <cellStyle name="20% - 輔色3 2 2 3 6 3" xfId="6053"/>
    <cellStyle name="20% - 輔色3 2 2 3 6 4" xfId="6054"/>
    <cellStyle name="20% - 輔色3 2 2 3 7" xfId="6055"/>
    <cellStyle name="20% - 輔色3 2 2 3 7 2" xfId="6056"/>
    <cellStyle name="20% - 輔色3 2 2 3 7 3" xfId="6057"/>
    <cellStyle name="20% - 輔色3 2 2 3 8" xfId="6058"/>
    <cellStyle name="20% - 輔色3 2 2 3 9" xfId="6059"/>
    <cellStyle name="20% - 輔色3 2 2 4" xfId="6060"/>
    <cellStyle name="20% - 輔色3 2 2 4 2" xfId="6061"/>
    <cellStyle name="20% - 輔色3 2 2 4 2 2" xfId="6062"/>
    <cellStyle name="20% - 輔色3 2 2 4 2 2 2" xfId="6063"/>
    <cellStyle name="20% - 輔色3 2 2 4 2 2 2 2" xfId="6064"/>
    <cellStyle name="20% - 輔色3 2 2 4 2 2 2 2 2" xfId="6065"/>
    <cellStyle name="20% - 輔色3 2 2 4 2 2 2 2 3" xfId="6066"/>
    <cellStyle name="20% - 輔色3 2 2 4 2 2 2 3" xfId="6067"/>
    <cellStyle name="20% - 輔色3 2 2 4 2 2 2 4" xfId="6068"/>
    <cellStyle name="20% - 輔色3 2 2 4 2 2 3" xfId="6069"/>
    <cellStyle name="20% - 輔色3 2 2 4 2 2 3 2" xfId="6070"/>
    <cellStyle name="20% - 輔色3 2 2 4 2 2 3 2 2" xfId="6071"/>
    <cellStyle name="20% - 輔色3 2 2 4 2 2 3 2 3" xfId="6072"/>
    <cellStyle name="20% - 輔色3 2 2 4 2 2 3 3" xfId="6073"/>
    <cellStyle name="20% - 輔色3 2 2 4 2 2 3 4" xfId="6074"/>
    <cellStyle name="20% - 輔色3 2 2 4 2 2 4" xfId="6075"/>
    <cellStyle name="20% - 輔色3 2 2 4 2 2 4 2" xfId="6076"/>
    <cellStyle name="20% - 輔色3 2 2 4 2 2 4 3" xfId="6077"/>
    <cellStyle name="20% - 輔色3 2 2 4 2 2 5" xfId="6078"/>
    <cellStyle name="20% - 輔色3 2 2 4 2 2 6" xfId="6079"/>
    <cellStyle name="20% - 輔色3 2 2 4 2 3" xfId="6080"/>
    <cellStyle name="20% - 輔色3 2 2 4 2 3 2" xfId="6081"/>
    <cellStyle name="20% - 輔色3 2 2 4 2 3 2 2" xfId="6082"/>
    <cellStyle name="20% - 輔色3 2 2 4 2 3 2 3" xfId="6083"/>
    <cellStyle name="20% - 輔色3 2 2 4 2 3 3" xfId="6084"/>
    <cellStyle name="20% - 輔色3 2 2 4 2 3 4" xfId="6085"/>
    <cellStyle name="20% - 輔色3 2 2 4 2 4" xfId="6086"/>
    <cellStyle name="20% - 輔色3 2 2 4 2 4 2" xfId="6087"/>
    <cellStyle name="20% - 輔色3 2 2 4 2 4 2 2" xfId="6088"/>
    <cellStyle name="20% - 輔色3 2 2 4 2 4 2 3" xfId="6089"/>
    <cellStyle name="20% - 輔色3 2 2 4 2 4 3" xfId="6090"/>
    <cellStyle name="20% - 輔色3 2 2 4 2 4 4" xfId="6091"/>
    <cellStyle name="20% - 輔色3 2 2 4 2 5" xfId="6092"/>
    <cellStyle name="20% - 輔色3 2 2 4 2 5 2" xfId="6093"/>
    <cellStyle name="20% - 輔色3 2 2 4 2 5 3" xfId="6094"/>
    <cellStyle name="20% - 輔色3 2 2 4 2 6" xfId="6095"/>
    <cellStyle name="20% - 輔色3 2 2 4 2 7" xfId="6096"/>
    <cellStyle name="20% - 輔色3 2 2 4 3" xfId="6097"/>
    <cellStyle name="20% - 輔色3 2 2 4 3 2" xfId="6098"/>
    <cellStyle name="20% - 輔色3 2 2 4 3 2 2" xfId="6099"/>
    <cellStyle name="20% - 輔色3 2 2 4 3 2 2 2" xfId="6100"/>
    <cellStyle name="20% - 輔色3 2 2 4 3 2 2 3" xfId="6101"/>
    <cellStyle name="20% - 輔色3 2 2 4 3 2 3" xfId="6102"/>
    <cellStyle name="20% - 輔色3 2 2 4 3 2 4" xfId="6103"/>
    <cellStyle name="20% - 輔色3 2 2 4 3 3" xfId="6104"/>
    <cellStyle name="20% - 輔色3 2 2 4 3 3 2" xfId="6105"/>
    <cellStyle name="20% - 輔色3 2 2 4 3 3 2 2" xfId="6106"/>
    <cellStyle name="20% - 輔色3 2 2 4 3 3 2 3" xfId="6107"/>
    <cellStyle name="20% - 輔色3 2 2 4 3 3 3" xfId="6108"/>
    <cellStyle name="20% - 輔色3 2 2 4 3 3 4" xfId="6109"/>
    <cellStyle name="20% - 輔色3 2 2 4 3 4" xfId="6110"/>
    <cellStyle name="20% - 輔色3 2 2 4 3 4 2" xfId="6111"/>
    <cellStyle name="20% - 輔色3 2 2 4 3 4 3" xfId="6112"/>
    <cellStyle name="20% - 輔色3 2 2 4 3 5" xfId="6113"/>
    <cellStyle name="20% - 輔色3 2 2 4 3 6" xfId="6114"/>
    <cellStyle name="20% - 輔色3 2 2 4 4" xfId="6115"/>
    <cellStyle name="20% - 輔色3 2 2 4 4 2" xfId="6116"/>
    <cellStyle name="20% - 輔色3 2 2 4 4 2 2" xfId="6117"/>
    <cellStyle name="20% - 輔色3 2 2 4 4 2 3" xfId="6118"/>
    <cellStyle name="20% - 輔色3 2 2 4 4 3" xfId="6119"/>
    <cellStyle name="20% - 輔色3 2 2 4 4 4" xfId="6120"/>
    <cellStyle name="20% - 輔色3 2 2 4 5" xfId="6121"/>
    <cellStyle name="20% - 輔色3 2 2 4 5 2" xfId="6122"/>
    <cellStyle name="20% - 輔色3 2 2 4 5 2 2" xfId="6123"/>
    <cellStyle name="20% - 輔色3 2 2 4 5 2 3" xfId="6124"/>
    <cellStyle name="20% - 輔色3 2 2 4 5 3" xfId="6125"/>
    <cellStyle name="20% - 輔色3 2 2 4 5 4" xfId="6126"/>
    <cellStyle name="20% - 輔色3 2 2 4 6" xfId="6127"/>
    <cellStyle name="20% - 輔色3 2 2 4 6 2" xfId="6128"/>
    <cellStyle name="20% - 輔色3 2 2 4 6 3" xfId="6129"/>
    <cellStyle name="20% - 輔色3 2 2 4 7" xfId="6130"/>
    <cellStyle name="20% - 輔色3 2 2 4 8" xfId="6131"/>
    <cellStyle name="20% - 輔色3 2 2 5" xfId="6132"/>
    <cellStyle name="20% - 輔色3 2 2 5 2" xfId="6133"/>
    <cellStyle name="20% - 輔色3 2 2 5 2 2" xfId="6134"/>
    <cellStyle name="20% - 輔色3 2 2 5 2 2 2" xfId="6135"/>
    <cellStyle name="20% - 輔色3 2 2 5 2 2 2 2" xfId="6136"/>
    <cellStyle name="20% - 輔色3 2 2 5 2 2 2 2 2" xfId="6137"/>
    <cellStyle name="20% - 輔色3 2 2 5 2 2 2 2 3" xfId="6138"/>
    <cellStyle name="20% - 輔色3 2 2 5 2 2 2 3" xfId="6139"/>
    <cellStyle name="20% - 輔色3 2 2 5 2 2 2 4" xfId="6140"/>
    <cellStyle name="20% - 輔色3 2 2 5 2 2 3" xfId="6141"/>
    <cellStyle name="20% - 輔色3 2 2 5 2 2 3 2" xfId="6142"/>
    <cellStyle name="20% - 輔色3 2 2 5 2 2 3 2 2" xfId="6143"/>
    <cellStyle name="20% - 輔色3 2 2 5 2 2 3 2 3" xfId="6144"/>
    <cellStyle name="20% - 輔色3 2 2 5 2 2 3 3" xfId="6145"/>
    <cellStyle name="20% - 輔色3 2 2 5 2 2 3 4" xfId="6146"/>
    <cellStyle name="20% - 輔色3 2 2 5 2 2 4" xfId="6147"/>
    <cellStyle name="20% - 輔色3 2 2 5 2 2 4 2" xfId="6148"/>
    <cellStyle name="20% - 輔色3 2 2 5 2 2 4 3" xfId="6149"/>
    <cellStyle name="20% - 輔色3 2 2 5 2 2 5" xfId="6150"/>
    <cellStyle name="20% - 輔色3 2 2 5 2 2 6" xfId="6151"/>
    <cellStyle name="20% - 輔色3 2 2 5 2 3" xfId="6152"/>
    <cellStyle name="20% - 輔色3 2 2 5 2 3 2" xfId="6153"/>
    <cellStyle name="20% - 輔色3 2 2 5 2 3 2 2" xfId="6154"/>
    <cellStyle name="20% - 輔色3 2 2 5 2 3 2 3" xfId="6155"/>
    <cellStyle name="20% - 輔色3 2 2 5 2 3 3" xfId="6156"/>
    <cellStyle name="20% - 輔色3 2 2 5 2 3 4" xfId="6157"/>
    <cellStyle name="20% - 輔色3 2 2 5 2 4" xfId="6158"/>
    <cellStyle name="20% - 輔色3 2 2 5 2 4 2" xfId="6159"/>
    <cellStyle name="20% - 輔色3 2 2 5 2 4 2 2" xfId="6160"/>
    <cellStyle name="20% - 輔色3 2 2 5 2 4 2 3" xfId="6161"/>
    <cellStyle name="20% - 輔色3 2 2 5 2 4 3" xfId="6162"/>
    <cellStyle name="20% - 輔色3 2 2 5 2 4 4" xfId="6163"/>
    <cellStyle name="20% - 輔色3 2 2 5 2 5" xfId="6164"/>
    <cellStyle name="20% - 輔色3 2 2 5 2 5 2" xfId="6165"/>
    <cellStyle name="20% - 輔色3 2 2 5 2 5 3" xfId="6166"/>
    <cellStyle name="20% - 輔色3 2 2 5 2 6" xfId="6167"/>
    <cellStyle name="20% - 輔色3 2 2 5 2 7" xfId="6168"/>
    <cellStyle name="20% - 輔色3 2 2 5 3" xfId="6169"/>
    <cellStyle name="20% - 輔色3 2 2 5 3 2" xfId="6170"/>
    <cellStyle name="20% - 輔色3 2 2 5 3 2 2" xfId="6171"/>
    <cellStyle name="20% - 輔色3 2 2 5 3 2 2 2" xfId="6172"/>
    <cellStyle name="20% - 輔色3 2 2 5 3 2 2 3" xfId="6173"/>
    <cellStyle name="20% - 輔色3 2 2 5 3 2 3" xfId="6174"/>
    <cellStyle name="20% - 輔色3 2 2 5 3 2 4" xfId="6175"/>
    <cellStyle name="20% - 輔色3 2 2 5 3 3" xfId="6176"/>
    <cellStyle name="20% - 輔色3 2 2 5 3 3 2" xfId="6177"/>
    <cellStyle name="20% - 輔色3 2 2 5 3 3 2 2" xfId="6178"/>
    <cellStyle name="20% - 輔色3 2 2 5 3 3 2 3" xfId="6179"/>
    <cellStyle name="20% - 輔色3 2 2 5 3 3 3" xfId="6180"/>
    <cellStyle name="20% - 輔色3 2 2 5 3 3 4" xfId="6181"/>
    <cellStyle name="20% - 輔色3 2 2 5 3 4" xfId="6182"/>
    <cellStyle name="20% - 輔色3 2 2 5 3 4 2" xfId="6183"/>
    <cellStyle name="20% - 輔色3 2 2 5 3 4 3" xfId="6184"/>
    <cellStyle name="20% - 輔色3 2 2 5 3 5" xfId="6185"/>
    <cellStyle name="20% - 輔色3 2 2 5 3 6" xfId="6186"/>
    <cellStyle name="20% - 輔色3 2 2 5 4" xfId="6187"/>
    <cellStyle name="20% - 輔色3 2 2 5 4 2" xfId="6188"/>
    <cellStyle name="20% - 輔色3 2 2 5 4 2 2" xfId="6189"/>
    <cellStyle name="20% - 輔色3 2 2 5 4 2 3" xfId="6190"/>
    <cellStyle name="20% - 輔色3 2 2 5 4 3" xfId="6191"/>
    <cellStyle name="20% - 輔色3 2 2 5 4 4" xfId="6192"/>
    <cellStyle name="20% - 輔色3 2 2 5 5" xfId="6193"/>
    <cellStyle name="20% - 輔色3 2 2 5 5 2" xfId="6194"/>
    <cellStyle name="20% - 輔色3 2 2 5 5 2 2" xfId="6195"/>
    <cellStyle name="20% - 輔色3 2 2 5 5 2 3" xfId="6196"/>
    <cellStyle name="20% - 輔色3 2 2 5 5 3" xfId="6197"/>
    <cellStyle name="20% - 輔色3 2 2 5 5 4" xfId="6198"/>
    <cellStyle name="20% - 輔色3 2 2 5 6" xfId="6199"/>
    <cellStyle name="20% - 輔色3 2 2 5 6 2" xfId="6200"/>
    <cellStyle name="20% - 輔色3 2 2 5 6 3" xfId="6201"/>
    <cellStyle name="20% - 輔色3 2 2 5 7" xfId="6202"/>
    <cellStyle name="20% - 輔色3 2 2 5 8" xfId="6203"/>
    <cellStyle name="20% - 輔色3 2 2 6" xfId="6204"/>
    <cellStyle name="20% - 輔色3 2 2 6 2" xfId="6205"/>
    <cellStyle name="20% - 輔色3 2 2 6 2 2" xfId="6206"/>
    <cellStyle name="20% - 輔色3 2 2 6 2 2 2" xfId="6207"/>
    <cellStyle name="20% - 輔色3 2 2 6 2 2 2 2" xfId="6208"/>
    <cellStyle name="20% - 輔色3 2 2 6 2 2 2 3" xfId="6209"/>
    <cellStyle name="20% - 輔色3 2 2 6 2 2 3" xfId="6210"/>
    <cellStyle name="20% - 輔色3 2 2 6 2 2 4" xfId="6211"/>
    <cellStyle name="20% - 輔色3 2 2 6 2 3" xfId="6212"/>
    <cellStyle name="20% - 輔色3 2 2 6 2 3 2" xfId="6213"/>
    <cellStyle name="20% - 輔色3 2 2 6 2 3 2 2" xfId="6214"/>
    <cellStyle name="20% - 輔色3 2 2 6 2 3 2 3" xfId="6215"/>
    <cellStyle name="20% - 輔色3 2 2 6 2 3 3" xfId="6216"/>
    <cellStyle name="20% - 輔色3 2 2 6 2 3 4" xfId="6217"/>
    <cellStyle name="20% - 輔色3 2 2 6 2 4" xfId="6218"/>
    <cellStyle name="20% - 輔色3 2 2 6 2 4 2" xfId="6219"/>
    <cellStyle name="20% - 輔色3 2 2 6 2 4 3" xfId="6220"/>
    <cellStyle name="20% - 輔色3 2 2 6 2 5" xfId="6221"/>
    <cellStyle name="20% - 輔色3 2 2 6 2 6" xfId="6222"/>
    <cellStyle name="20% - 輔色3 2 2 6 3" xfId="6223"/>
    <cellStyle name="20% - 輔色3 2 2 6 3 2" xfId="6224"/>
    <cellStyle name="20% - 輔色3 2 2 6 3 2 2" xfId="6225"/>
    <cellStyle name="20% - 輔色3 2 2 6 3 2 3" xfId="6226"/>
    <cellStyle name="20% - 輔色3 2 2 6 3 3" xfId="6227"/>
    <cellStyle name="20% - 輔色3 2 2 6 3 4" xfId="6228"/>
    <cellStyle name="20% - 輔色3 2 2 6 4" xfId="6229"/>
    <cellStyle name="20% - 輔色3 2 2 6 4 2" xfId="6230"/>
    <cellStyle name="20% - 輔色3 2 2 6 4 2 2" xfId="6231"/>
    <cellStyle name="20% - 輔色3 2 2 6 4 2 3" xfId="6232"/>
    <cellStyle name="20% - 輔色3 2 2 6 4 3" xfId="6233"/>
    <cellStyle name="20% - 輔色3 2 2 6 4 4" xfId="6234"/>
    <cellStyle name="20% - 輔色3 2 2 6 5" xfId="6235"/>
    <cellStyle name="20% - 輔色3 2 2 6 5 2" xfId="6236"/>
    <cellStyle name="20% - 輔色3 2 2 6 5 3" xfId="6237"/>
    <cellStyle name="20% - 輔色3 2 2 6 6" xfId="6238"/>
    <cellStyle name="20% - 輔色3 2 2 6 7" xfId="6239"/>
    <cellStyle name="20% - 輔色3 2 2 7" xfId="6240"/>
    <cellStyle name="20% - 輔色3 2 2 7 2" xfId="6241"/>
    <cellStyle name="20% - 輔色3 2 2 7 2 2" xfId="6242"/>
    <cellStyle name="20% - 輔色3 2 2 7 2 2 2" xfId="6243"/>
    <cellStyle name="20% - 輔色3 2 2 7 2 2 3" xfId="6244"/>
    <cellStyle name="20% - 輔色3 2 2 7 2 3" xfId="6245"/>
    <cellStyle name="20% - 輔色3 2 2 7 2 4" xfId="6246"/>
    <cellStyle name="20% - 輔色3 2 2 7 3" xfId="6247"/>
    <cellStyle name="20% - 輔色3 2 2 7 3 2" xfId="6248"/>
    <cellStyle name="20% - 輔色3 2 2 7 3 2 2" xfId="6249"/>
    <cellStyle name="20% - 輔色3 2 2 7 3 2 3" xfId="6250"/>
    <cellStyle name="20% - 輔色3 2 2 7 3 3" xfId="6251"/>
    <cellStyle name="20% - 輔色3 2 2 7 3 4" xfId="6252"/>
    <cellStyle name="20% - 輔色3 2 2 7 4" xfId="6253"/>
    <cellStyle name="20% - 輔色3 2 2 7 4 2" xfId="6254"/>
    <cellStyle name="20% - 輔色3 2 2 7 4 3" xfId="6255"/>
    <cellStyle name="20% - 輔色3 2 2 7 5" xfId="6256"/>
    <cellStyle name="20% - 輔色3 2 2 7 6" xfId="6257"/>
    <cellStyle name="20% - 輔色3 2 2 8" xfId="6258"/>
    <cellStyle name="20% - 輔色3 2 2 8 2" xfId="6259"/>
    <cellStyle name="20% - 輔色3 2 2 8 2 2" xfId="6260"/>
    <cellStyle name="20% - 輔色3 2 2 8 2 3" xfId="6261"/>
    <cellStyle name="20% - 輔色3 2 2 8 3" xfId="6262"/>
    <cellStyle name="20% - 輔色3 2 2 8 4" xfId="6263"/>
    <cellStyle name="20% - 輔色3 2 2 9" xfId="6264"/>
    <cellStyle name="20% - 輔色3 2 2 9 2" xfId="6265"/>
    <cellStyle name="20% - 輔色3 2 2 9 2 2" xfId="6266"/>
    <cellStyle name="20% - 輔色3 2 2 9 2 3" xfId="6267"/>
    <cellStyle name="20% - 輔色3 2 2 9 3" xfId="6268"/>
    <cellStyle name="20% - 輔色3 2 2 9 4" xfId="6269"/>
    <cellStyle name="20% - 輔色3 2 3" xfId="6270"/>
    <cellStyle name="20% - 輔色3 2 3 10" xfId="6271"/>
    <cellStyle name="20% - 輔色3 2 3 2" xfId="6272"/>
    <cellStyle name="20% - 輔色3 2 3 2 2" xfId="6273"/>
    <cellStyle name="20% - 輔色3 2 3 2 2 2" xfId="6274"/>
    <cellStyle name="20% - 輔色3 2 3 2 2 2 2" xfId="6275"/>
    <cellStyle name="20% - 輔色3 2 3 2 2 2 2 2" xfId="6276"/>
    <cellStyle name="20% - 輔色3 2 3 2 2 2 2 2 2" xfId="6277"/>
    <cellStyle name="20% - 輔色3 2 3 2 2 2 2 2 2 2" xfId="6278"/>
    <cellStyle name="20% - 輔色3 2 3 2 2 2 2 2 2 3" xfId="6279"/>
    <cellStyle name="20% - 輔色3 2 3 2 2 2 2 2 3" xfId="6280"/>
    <cellStyle name="20% - 輔色3 2 3 2 2 2 2 2 4" xfId="6281"/>
    <cellStyle name="20% - 輔色3 2 3 2 2 2 2 3" xfId="6282"/>
    <cellStyle name="20% - 輔色3 2 3 2 2 2 2 3 2" xfId="6283"/>
    <cellStyle name="20% - 輔色3 2 3 2 2 2 2 3 2 2" xfId="6284"/>
    <cellStyle name="20% - 輔色3 2 3 2 2 2 2 3 2 3" xfId="6285"/>
    <cellStyle name="20% - 輔色3 2 3 2 2 2 2 3 3" xfId="6286"/>
    <cellStyle name="20% - 輔色3 2 3 2 2 2 2 3 4" xfId="6287"/>
    <cellStyle name="20% - 輔色3 2 3 2 2 2 2 4" xfId="6288"/>
    <cellStyle name="20% - 輔色3 2 3 2 2 2 2 4 2" xfId="6289"/>
    <cellStyle name="20% - 輔色3 2 3 2 2 2 2 4 3" xfId="6290"/>
    <cellStyle name="20% - 輔色3 2 3 2 2 2 2 5" xfId="6291"/>
    <cellStyle name="20% - 輔色3 2 3 2 2 2 2 6" xfId="6292"/>
    <cellStyle name="20% - 輔色3 2 3 2 2 2 3" xfId="6293"/>
    <cellStyle name="20% - 輔色3 2 3 2 2 2 3 2" xfId="6294"/>
    <cellStyle name="20% - 輔色3 2 3 2 2 2 3 2 2" xfId="6295"/>
    <cellStyle name="20% - 輔色3 2 3 2 2 2 3 2 3" xfId="6296"/>
    <cellStyle name="20% - 輔色3 2 3 2 2 2 3 3" xfId="6297"/>
    <cellStyle name="20% - 輔色3 2 3 2 2 2 3 4" xfId="6298"/>
    <cellStyle name="20% - 輔色3 2 3 2 2 2 4" xfId="6299"/>
    <cellStyle name="20% - 輔色3 2 3 2 2 2 4 2" xfId="6300"/>
    <cellStyle name="20% - 輔色3 2 3 2 2 2 4 2 2" xfId="6301"/>
    <cellStyle name="20% - 輔色3 2 3 2 2 2 4 2 3" xfId="6302"/>
    <cellStyle name="20% - 輔色3 2 3 2 2 2 4 3" xfId="6303"/>
    <cellStyle name="20% - 輔色3 2 3 2 2 2 4 4" xfId="6304"/>
    <cellStyle name="20% - 輔色3 2 3 2 2 2 5" xfId="6305"/>
    <cellStyle name="20% - 輔色3 2 3 2 2 2 5 2" xfId="6306"/>
    <cellStyle name="20% - 輔色3 2 3 2 2 2 5 3" xfId="6307"/>
    <cellStyle name="20% - 輔色3 2 3 2 2 2 6" xfId="6308"/>
    <cellStyle name="20% - 輔色3 2 3 2 2 2 7" xfId="6309"/>
    <cellStyle name="20% - 輔色3 2 3 2 2 3" xfId="6310"/>
    <cellStyle name="20% - 輔色3 2 3 2 2 3 2" xfId="6311"/>
    <cellStyle name="20% - 輔色3 2 3 2 2 3 2 2" xfId="6312"/>
    <cellStyle name="20% - 輔色3 2 3 2 2 3 2 2 2" xfId="6313"/>
    <cellStyle name="20% - 輔色3 2 3 2 2 3 2 2 3" xfId="6314"/>
    <cellStyle name="20% - 輔色3 2 3 2 2 3 2 3" xfId="6315"/>
    <cellStyle name="20% - 輔色3 2 3 2 2 3 2 4" xfId="6316"/>
    <cellStyle name="20% - 輔色3 2 3 2 2 3 3" xfId="6317"/>
    <cellStyle name="20% - 輔色3 2 3 2 2 3 3 2" xfId="6318"/>
    <cellStyle name="20% - 輔色3 2 3 2 2 3 3 2 2" xfId="6319"/>
    <cellStyle name="20% - 輔色3 2 3 2 2 3 3 2 3" xfId="6320"/>
    <cellStyle name="20% - 輔色3 2 3 2 2 3 3 3" xfId="6321"/>
    <cellStyle name="20% - 輔色3 2 3 2 2 3 3 4" xfId="6322"/>
    <cellStyle name="20% - 輔色3 2 3 2 2 3 4" xfId="6323"/>
    <cellStyle name="20% - 輔色3 2 3 2 2 3 4 2" xfId="6324"/>
    <cellStyle name="20% - 輔色3 2 3 2 2 3 4 3" xfId="6325"/>
    <cellStyle name="20% - 輔色3 2 3 2 2 3 5" xfId="6326"/>
    <cellStyle name="20% - 輔色3 2 3 2 2 3 6" xfId="6327"/>
    <cellStyle name="20% - 輔色3 2 3 2 2 4" xfId="6328"/>
    <cellStyle name="20% - 輔色3 2 3 2 2 4 2" xfId="6329"/>
    <cellStyle name="20% - 輔色3 2 3 2 2 4 2 2" xfId="6330"/>
    <cellStyle name="20% - 輔色3 2 3 2 2 4 2 3" xfId="6331"/>
    <cellStyle name="20% - 輔色3 2 3 2 2 4 3" xfId="6332"/>
    <cellStyle name="20% - 輔色3 2 3 2 2 4 4" xfId="6333"/>
    <cellStyle name="20% - 輔色3 2 3 2 2 5" xfId="6334"/>
    <cellStyle name="20% - 輔色3 2 3 2 2 5 2" xfId="6335"/>
    <cellStyle name="20% - 輔色3 2 3 2 2 5 2 2" xfId="6336"/>
    <cellStyle name="20% - 輔色3 2 3 2 2 5 2 3" xfId="6337"/>
    <cellStyle name="20% - 輔色3 2 3 2 2 5 3" xfId="6338"/>
    <cellStyle name="20% - 輔色3 2 3 2 2 5 4" xfId="6339"/>
    <cellStyle name="20% - 輔色3 2 3 2 2 6" xfId="6340"/>
    <cellStyle name="20% - 輔色3 2 3 2 2 6 2" xfId="6341"/>
    <cellStyle name="20% - 輔色3 2 3 2 2 6 3" xfId="6342"/>
    <cellStyle name="20% - 輔色3 2 3 2 2 7" xfId="6343"/>
    <cellStyle name="20% - 輔色3 2 3 2 2 8" xfId="6344"/>
    <cellStyle name="20% - 輔色3 2 3 2 3" xfId="6345"/>
    <cellStyle name="20% - 輔色3 2 3 2 3 2" xfId="6346"/>
    <cellStyle name="20% - 輔色3 2 3 2 3 2 2" xfId="6347"/>
    <cellStyle name="20% - 輔色3 2 3 2 3 2 2 2" xfId="6348"/>
    <cellStyle name="20% - 輔色3 2 3 2 3 2 2 2 2" xfId="6349"/>
    <cellStyle name="20% - 輔色3 2 3 2 3 2 2 2 3" xfId="6350"/>
    <cellStyle name="20% - 輔色3 2 3 2 3 2 2 3" xfId="6351"/>
    <cellStyle name="20% - 輔色3 2 3 2 3 2 2 4" xfId="6352"/>
    <cellStyle name="20% - 輔色3 2 3 2 3 2 3" xfId="6353"/>
    <cellStyle name="20% - 輔色3 2 3 2 3 2 3 2" xfId="6354"/>
    <cellStyle name="20% - 輔色3 2 3 2 3 2 3 2 2" xfId="6355"/>
    <cellStyle name="20% - 輔色3 2 3 2 3 2 3 2 3" xfId="6356"/>
    <cellStyle name="20% - 輔色3 2 3 2 3 2 3 3" xfId="6357"/>
    <cellStyle name="20% - 輔色3 2 3 2 3 2 3 4" xfId="6358"/>
    <cellStyle name="20% - 輔色3 2 3 2 3 2 4" xfId="6359"/>
    <cellStyle name="20% - 輔色3 2 3 2 3 2 4 2" xfId="6360"/>
    <cellStyle name="20% - 輔色3 2 3 2 3 2 4 3" xfId="6361"/>
    <cellStyle name="20% - 輔色3 2 3 2 3 2 5" xfId="6362"/>
    <cellStyle name="20% - 輔色3 2 3 2 3 2 6" xfId="6363"/>
    <cellStyle name="20% - 輔色3 2 3 2 3 3" xfId="6364"/>
    <cellStyle name="20% - 輔色3 2 3 2 3 3 2" xfId="6365"/>
    <cellStyle name="20% - 輔色3 2 3 2 3 3 2 2" xfId="6366"/>
    <cellStyle name="20% - 輔色3 2 3 2 3 3 2 3" xfId="6367"/>
    <cellStyle name="20% - 輔色3 2 3 2 3 3 3" xfId="6368"/>
    <cellStyle name="20% - 輔色3 2 3 2 3 3 4" xfId="6369"/>
    <cellStyle name="20% - 輔色3 2 3 2 3 4" xfId="6370"/>
    <cellStyle name="20% - 輔色3 2 3 2 3 4 2" xfId="6371"/>
    <cellStyle name="20% - 輔色3 2 3 2 3 4 2 2" xfId="6372"/>
    <cellStyle name="20% - 輔色3 2 3 2 3 4 2 3" xfId="6373"/>
    <cellStyle name="20% - 輔色3 2 3 2 3 4 3" xfId="6374"/>
    <cellStyle name="20% - 輔色3 2 3 2 3 4 4" xfId="6375"/>
    <cellStyle name="20% - 輔色3 2 3 2 3 5" xfId="6376"/>
    <cellStyle name="20% - 輔色3 2 3 2 3 5 2" xfId="6377"/>
    <cellStyle name="20% - 輔色3 2 3 2 3 5 3" xfId="6378"/>
    <cellStyle name="20% - 輔色3 2 3 2 3 6" xfId="6379"/>
    <cellStyle name="20% - 輔色3 2 3 2 3 7" xfId="6380"/>
    <cellStyle name="20% - 輔色3 2 3 2 4" xfId="6381"/>
    <cellStyle name="20% - 輔色3 2 3 2 4 2" xfId="6382"/>
    <cellStyle name="20% - 輔色3 2 3 2 4 2 2" xfId="6383"/>
    <cellStyle name="20% - 輔色3 2 3 2 4 2 2 2" xfId="6384"/>
    <cellStyle name="20% - 輔色3 2 3 2 4 2 2 3" xfId="6385"/>
    <cellStyle name="20% - 輔色3 2 3 2 4 2 3" xfId="6386"/>
    <cellStyle name="20% - 輔色3 2 3 2 4 2 4" xfId="6387"/>
    <cellStyle name="20% - 輔色3 2 3 2 4 3" xfId="6388"/>
    <cellStyle name="20% - 輔色3 2 3 2 4 3 2" xfId="6389"/>
    <cellStyle name="20% - 輔色3 2 3 2 4 3 2 2" xfId="6390"/>
    <cellStyle name="20% - 輔色3 2 3 2 4 3 2 3" xfId="6391"/>
    <cellStyle name="20% - 輔色3 2 3 2 4 3 3" xfId="6392"/>
    <cellStyle name="20% - 輔色3 2 3 2 4 3 4" xfId="6393"/>
    <cellStyle name="20% - 輔色3 2 3 2 4 4" xfId="6394"/>
    <cellStyle name="20% - 輔色3 2 3 2 4 4 2" xfId="6395"/>
    <cellStyle name="20% - 輔色3 2 3 2 4 4 3" xfId="6396"/>
    <cellStyle name="20% - 輔色3 2 3 2 4 5" xfId="6397"/>
    <cellStyle name="20% - 輔色3 2 3 2 4 6" xfId="6398"/>
    <cellStyle name="20% - 輔色3 2 3 2 5" xfId="6399"/>
    <cellStyle name="20% - 輔色3 2 3 2 5 2" xfId="6400"/>
    <cellStyle name="20% - 輔色3 2 3 2 5 2 2" xfId="6401"/>
    <cellStyle name="20% - 輔色3 2 3 2 5 2 3" xfId="6402"/>
    <cellStyle name="20% - 輔色3 2 3 2 5 3" xfId="6403"/>
    <cellStyle name="20% - 輔色3 2 3 2 5 4" xfId="6404"/>
    <cellStyle name="20% - 輔色3 2 3 2 6" xfId="6405"/>
    <cellStyle name="20% - 輔色3 2 3 2 6 2" xfId="6406"/>
    <cellStyle name="20% - 輔色3 2 3 2 6 2 2" xfId="6407"/>
    <cellStyle name="20% - 輔色3 2 3 2 6 2 3" xfId="6408"/>
    <cellStyle name="20% - 輔色3 2 3 2 6 3" xfId="6409"/>
    <cellStyle name="20% - 輔色3 2 3 2 6 4" xfId="6410"/>
    <cellStyle name="20% - 輔色3 2 3 2 7" xfId="6411"/>
    <cellStyle name="20% - 輔色3 2 3 2 7 2" xfId="6412"/>
    <cellStyle name="20% - 輔色3 2 3 2 7 3" xfId="6413"/>
    <cellStyle name="20% - 輔色3 2 3 2 8" xfId="6414"/>
    <cellStyle name="20% - 輔色3 2 3 2 9" xfId="6415"/>
    <cellStyle name="20% - 輔色3 2 3 3" xfId="6416"/>
    <cellStyle name="20% - 輔色3 2 3 3 2" xfId="6417"/>
    <cellStyle name="20% - 輔色3 2 3 3 2 2" xfId="6418"/>
    <cellStyle name="20% - 輔色3 2 3 3 2 2 2" xfId="6419"/>
    <cellStyle name="20% - 輔色3 2 3 3 2 2 2 2" xfId="6420"/>
    <cellStyle name="20% - 輔色3 2 3 3 2 2 2 2 2" xfId="6421"/>
    <cellStyle name="20% - 輔色3 2 3 3 2 2 2 2 3" xfId="6422"/>
    <cellStyle name="20% - 輔色3 2 3 3 2 2 2 3" xfId="6423"/>
    <cellStyle name="20% - 輔色3 2 3 3 2 2 2 4" xfId="6424"/>
    <cellStyle name="20% - 輔色3 2 3 3 2 2 3" xfId="6425"/>
    <cellStyle name="20% - 輔色3 2 3 3 2 2 3 2" xfId="6426"/>
    <cellStyle name="20% - 輔色3 2 3 3 2 2 3 2 2" xfId="6427"/>
    <cellStyle name="20% - 輔色3 2 3 3 2 2 3 2 3" xfId="6428"/>
    <cellStyle name="20% - 輔色3 2 3 3 2 2 3 3" xfId="6429"/>
    <cellStyle name="20% - 輔色3 2 3 3 2 2 3 4" xfId="6430"/>
    <cellStyle name="20% - 輔色3 2 3 3 2 2 4" xfId="6431"/>
    <cellStyle name="20% - 輔色3 2 3 3 2 2 4 2" xfId="6432"/>
    <cellStyle name="20% - 輔色3 2 3 3 2 2 4 3" xfId="6433"/>
    <cellStyle name="20% - 輔色3 2 3 3 2 2 5" xfId="6434"/>
    <cellStyle name="20% - 輔色3 2 3 3 2 2 6" xfId="6435"/>
    <cellStyle name="20% - 輔色3 2 3 3 2 3" xfId="6436"/>
    <cellStyle name="20% - 輔色3 2 3 3 2 3 2" xfId="6437"/>
    <cellStyle name="20% - 輔色3 2 3 3 2 3 2 2" xfId="6438"/>
    <cellStyle name="20% - 輔色3 2 3 3 2 3 2 3" xfId="6439"/>
    <cellStyle name="20% - 輔色3 2 3 3 2 3 3" xfId="6440"/>
    <cellStyle name="20% - 輔色3 2 3 3 2 3 4" xfId="6441"/>
    <cellStyle name="20% - 輔色3 2 3 3 2 4" xfId="6442"/>
    <cellStyle name="20% - 輔色3 2 3 3 2 4 2" xfId="6443"/>
    <cellStyle name="20% - 輔色3 2 3 3 2 4 2 2" xfId="6444"/>
    <cellStyle name="20% - 輔色3 2 3 3 2 4 2 3" xfId="6445"/>
    <cellStyle name="20% - 輔色3 2 3 3 2 4 3" xfId="6446"/>
    <cellStyle name="20% - 輔色3 2 3 3 2 4 4" xfId="6447"/>
    <cellStyle name="20% - 輔色3 2 3 3 2 5" xfId="6448"/>
    <cellStyle name="20% - 輔色3 2 3 3 2 5 2" xfId="6449"/>
    <cellStyle name="20% - 輔色3 2 3 3 2 5 3" xfId="6450"/>
    <cellStyle name="20% - 輔色3 2 3 3 2 6" xfId="6451"/>
    <cellStyle name="20% - 輔色3 2 3 3 2 7" xfId="6452"/>
    <cellStyle name="20% - 輔色3 2 3 3 3" xfId="6453"/>
    <cellStyle name="20% - 輔色3 2 3 3 3 2" xfId="6454"/>
    <cellStyle name="20% - 輔色3 2 3 3 3 2 2" xfId="6455"/>
    <cellStyle name="20% - 輔色3 2 3 3 3 2 2 2" xfId="6456"/>
    <cellStyle name="20% - 輔色3 2 3 3 3 2 2 3" xfId="6457"/>
    <cellStyle name="20% - 輔色3 2 3 3 3 2 3" xfId="6458"/>
    <cellStyle name="20% - 輔色3 2 3 3 3 2 4" xfId="6459"/>
    <cellStyle name="20% - 輔色3 2 3 3 3 3" xfId="6460"/>
    <cellStyle name="20% - 輔色3 2 3 3 3 3 2" xfId="6461"/>
    <cellStyle name="20% - 輔色3 2 3 3 3 3 2 2" xfId="6462"/>
    <cellStyle name="20% - 輔色3 2 3 3 3 3 2 3" xfId="6463"/>
    <cellStyle name="20% - 輔色3 2 3 3 3 3 3" xfId="6464"/>
    <cellStyle name="20% - 輔色3 2 3 3 3 3 4" xfId="6465"/>
    <cellStyle name="20% - 輔色3 2 3 3 3 4" xfId="6466"/>
    <cellStyle name="20% - 輔色3 2 3 3 3 4 2" xfId="6467"/>
    <cellStyle name="20% - 輔色3 2 3 3 3 4 3" xfId="6468"/>
    <cellStyle name="20% - 輔色3 2 3 3 3 5" xfId="6469"/>
    <cellStyle name="20% - 輔色3 2 3 3 3 6" xfId="6470"/>
    <cellStyle name="20% - 輔色3 2 3 3 4" xfId="6471"/>
    <cellStyle name="20% - 輔色3 2 3 3 4 2" xfId="6472"/>
    <cellStyle name="20% - 輔色3 2 3 3 4 2 2" xfId="6473"/>
    <cellStyle name="20% - 輔色3 2 3 3 4 2 3" xfId="6474"/>
    <cellStyle name="20% - 輔色3 2 3 3 4 3" xfId="6475"/>
    <cellStyle name="20% - 輔色3 2 3 3 4 4" xfId="6476"/>
    <cellStyle name="20% - 輔色3 2 3 3 5" xfId="6477"/>
    <cellStyle name="20% - 輔色3 2 3 3 5 2" xfId="6478"/>
    <cellStyle name="20% - 輔色3 2 3 3 5 2 2" xfId="6479"/>
    <cellStyle name="20% - 輔色3 2 3 3 5 2 3" xfId="6480"/>
    <cellStyle name="20% - 輔色3 2 3 3 5 3" xfId="6481"/>
    <cellStyle name="20% - 輔色3 2 3 3 5 4" xfId="6482"/>
    <cellStyle name="20% - 輔色3 2 3 3 6" xfId="6483"/>
    <cellStyle name="20% - 輔色3 2 3 3 6 2" xfId="6484"/>
    <cellStyle name="20% - 輔色3 2 3 3 6 3" xfId="6485"/>
    <cellStyle name="20% - 輔色3 2 3 3 7" xfId="6486"/>
    <cellStyle name="20% - 輔色3 2 3 3 8" xfId="6487"/>
    <cellStyle name="20% - 輔色3 2 3 4" xfId="6488"/>
    <cellStyle name="20% - 輔色3 2 3 4 2" xfId="6489"/>
    <cellStyle name="20% - 輔色3 2 3 4 2 2" xfId="6490"/>
    <cellStyle name="20% - 輔色3 2 3 4 2 2 2" xfId="6491"/>
    <cellStyle name="20% - 輔色3 2 3 4 2 2 2 2" xfId="6492"/>
    <cellStyle name="20% - 輔色3 2 3 4 2 2 2 3" xfId="6493"/>
    <cellStyle name="20% - 輔色3 2 3 4 2 2 3" xfId="6494"/>
    <cellStyle name="20% - 輔色3 2 3 4 2 2 4" xfId="6495"/>
    <cellStyle name="20% - 輔色3 2 3 4 2 3" xfId="6496"/>
    <cellStyle name="20% - 輔色3 2 3 4 2 3 2" xfId="6497"/>
    <cellStyle name="20% - 輔色3 2 3 4 2 3 2 2" xfId="6498"/>
    <cellStyle name="20% - 輔色3 2 3 4 2 3 2 3" xfId="6499"/>
    <cellStyle name="20% - 輔色3 2 3 4 2 3 3" xfId="6500"/>
    <cellStyle name="20% - 輔色3 2 3 4 2 3 4" xfId="6501"/>
    <cellStyle name="20% - 輔色3 2 3 4 2 4" xfId="6502"/>
    <cellStyle name="20% - 輔色3 2 3 4 2 4 2" xfId="6503"/>
    <cellStyle name="20% - 輔色3 2 3 4 2 4 3" xfId="6504"/>
    <cellStyle name="20% - 輔色3 2 3 4 2 5" xfId="6505"/>
    <cellStyle name="20% - 輔色3 2 3 4 2 6" xfId="6506"/>
    <cellStyle name="20% - 輔色3 2 3 4 3" xfId="6507"/>
    <cellStyle name="20% - 輔色3 2 3 4 3 2" xfId="6508"/>
    <cellStyle name="20% - 輔色3 2 3 4 3 2 2" xfId="6509"/>
    <cellStyle name="20% - 輔色3 2 3 4 3 2 3" xfId="6510"/>
    <cellStyle name="20% - 輔色3 2 3 4 3 3" xfId="6511"/>
    <cellStyle name="20% - 輔色3 2 3 4 3 4" xfId="6512"/>
    <cellStyle name="20% - 輔色3 2 3 4 4" xfId="6513"/>
    <cellStyle name="20% - 輔色3 2 3 4 4 2" xfId="6514"/>
    <cellStyle name="20% - 輔色3 2 3 4 4 2 2" xfId="6515"/>
    <cellStyle name="20% - 輔色3 2 3 4 4 2 3" xfId="6516"/>
    <cellStyle name="20% - 輔色3 2 3 4 4 3" xfId="6517"/>
    <cellStyle name="20% - 輔色3 2 3 4 4 4" xfId="6518"/>
    <cellStyle name="20% - 輔色3 2 3 4 5" xfId="6519"/>
    <cellStyle name="20% - 輔色3 2 3 4 5 2" xfId="6520"/>
    <cellStyle name="20% - 輔色3 2 3 4 5 3" xfId="6521"/>
    <cellStyle name="20% - 輔色3 2 3 4 6" xfId="6522"/>
    <cellStyle name="20% - 輔色3 2 3 4 7" xfId="6523"/>
    <cellStyle name="20% - 輔色3 2 3 5" xfId="6524"/>
    <cellStyle name="20% - 輔色3 2 3 5 2" xfId="6525"/>
    <cellStyle name="20% - 輔色3 2 3 5 2 2" xfId="6526"/>
    <cellStyle name="20% - 輔色3 2 3 5 2 2 2" xfId="6527"/>
    <cellStyle name="20% - 輔色3 2 3 5 2 2 3" xfId="6528"/>
    <cellStyle name="20% - 輔色3 2 3 5 2 3" xfId="6529"/>
    <cellStyle name="20% - 輔色3 2 3 5 2 4" xfId="6530"/>
    <cellStyle name="20% - 輔色3 2 3 5 3" xfId="6531"/>
    <cellStyle name="20% - 輔色3 2 3 5 3 2" xfId="6532"/>
    <cellStyle name="20% - 輔色3 2 3 5 3 2 2" xfId="6533"/>
    <cellStyle name="20% - 輔色3 2 3 5 3 2 3" xfId="6534"/>
    <cellStyle name="20% - 輔色3 2 3 5 3 3" xfId="6535"/>
    <cellStyle name="20% - 輔色3 2 3 5 3 4" xfId="6536"/>
    <cellStyle name="20% - 輔色3 2 3 5 4" xfId="6537"/>
    <cellStyle name="20% - 輔色3 2 3 5 4 2" xfId="6538"/>
    <cellStyle name="20% - 輔色3 2 3 5 4 3" xfId="6539"/>
    <cellStyle name="20% - 輔色3 2 3 5 5" xfId="6540"/>
    <cellStyle name="20% - 輔色3 2 3 5 6" xfId="6541"/>
    <cellStyle name="20% - 輔色3 2 3 6" xfId="6542"/>
    <cellStyle name="20% - 輔色3 2 3 6 2" xfId="6543"/>
    <cellStyle name="20% - 輔色3 2 3 6 2 2" xfId="6544"/>
    <cellStyle name="20% - 輔色3 2 3 6 2 3" xfId="6545"/>
    <cellStyle name="20% - 輔色3 2 3 6 3" xfId="6546"/>
    <cellStyle name="20% - 輔色3 2 3 6 4" xfId="6547"/>
    <cellStyle name="20% - 輔色3 2 3 7" xfId="6548"/>
    <cellStyle name="20% - 輔色3 2 3 7 2" xfId="6549"/>
    <cellStyle name="20% - 輔色3 2 3 7 2 2" xfId="6550"/>
    <cellStyle name="20% - 輔色3 2 3 7 2 3" xfId="6551"/>
    <cellStyle name="20% - 輔色3 2 3 7 3" xfId="6552"/>
    <cellStyle name="20% - 輔色3 2 3 7 4" xfId="6553"/>
    <cellStyle name="20% - 輔色3 2 3 8" xfId="6554"/>
    <cellStyle name="20% - 輔色3 2 3 8 2" xfId="6555"/>
    <cellStyle name="20% - 輔色3 2 3 8 3" xfId="6556"/>
    <cellStyle name="20% - 輔色3 2 3 9" xfId="6557"/>
    <cellStyle name="20% - 輔色3 2 4" xfId="6558"/>
    <cellStyle name="20% - 輔色3 2 4 2" xfId="6559"/>
    <cellStyle name="20% - 輔色3 2 4 2 2" xfId="6560"/>
    <cellStyle name="20% - 輔色3 2 4 2 2 2" xfId="6561"/>
    <cellStyle name="20% - 輔色3 2 4 2 2 2 2" xfId="6562"/>
    <cellStyle name="20% - 輔色3 2 4 2 2 2 2 2" xfId="6563"/>
    <cellStyle name="20% - 輔色3 2 4 2 2 2 2 2 2" xfId="6564"/>
    <cellStyle name="20% - 輔色3 2 4 2 2 2 2 2 3" xfId="6565"/>
    <cellStyle name="20% - 輔色3 2 4 2 2 2 2 3" xfId="6566"/>
    <cellStyle name="20% - 輔色3 2 4 2 2 2 2 4" xfId="6567"/>
    <cellStyle name="20% - 輔色3 2 4 2 2 2 3" xfId="6568"/>
    <cellStyle name="20% - 輔色3 2 4 2 2 2 3 2" xfId="6569"/>
    <cellStyle name="20% - 輔色3 2 4 2 2 2 3 2 2" xfId="6570"/>
    <cellStyle name="20% - 輔色3 2 4 2 2 2 3 2 3" xfId="6571"/>
    <cellStyle name="20% - 輔色3 2 4 2 2 2 3 3" xfId="6572"/>
    <cellStyle name="20% - 輔色3 2 4 2 2 2 3 4" xfId="6573"/>
    <cellStyle name="20% - 輔色3 2 4 2 2 2 4" xfId="6574"/>
    <cellStyle name="20% - 輔色3 2 4 2 2 2 4 2" xfId="6575"/>
    <cellStyle name="20% - 輔色3 2 4 2 2 2 4 3" xfId="6576"/>
    <cellStyle name="20% - 輔色3 2 4 2 2 2 5" xfId="6577"/>
    <cellStyle name="20% - 輔色3 2 4 2 2 2 6" xfId="6578"/>
    <cellStyle name="20% - 輔色3 2 4 2 2 3" xfId="6579"/>
    <cellStyle name="20% - 輔色3 2 4 2 2 3 2" xfId="6580"/>
    <cellStyle name="20% - 輔色3 2 4 2 2 3 2 2" xfId="6581"/>
    <cellStyle name="20% - 輔色3 2 4 2 2 3 2 3" xfId="6582"/>
    <cellStyle name="20% - 輔色3 2 4 2 2 3 3" xfId="6583"/>
    <cellStyle name="20% - 輔色3 2 4 2 2 3 4" xfId="6584"/>
    <cellStyle name="20% - 輔色3 2 4 2 2 4" xfId="6585"/>
    <cellStyle name="20% - 輔色3 2 4 2 2 4 2" xfId="6586"/>
    <cellStyle name="20% - 輔色3 2 4 2 2 4 2 2" xfId="6587"/>
    <cellStyle name="20% - 輔色3 2 4 2 2 4 2 3" xfId="6588"/>
    <cellStyle name="20% - 輔色3 2 4 2 2 4 3" xfId="6589"/>
    <cellStyle name="20% - 輔色3 2 4 2 2 4 4" xfId="6590"/>
    <cellStyle name="20% - 輔色3 2 4 2 2 5" xfId="6591"/>
    <cellStyle name="20% - 輔色3 2 4 2 2 5 2" xfId="6592"/>
    <cellStyle name="20% - 輔色3 2 4 2 2 5 3" xfId="6593"/>
    <cellStyle name="20% - 輔色3 2 4 2 2 6" xfId="6594"/>
    <cellStyle name="20% - 輔色3 2 4 2 2 7" xfId="6595"/>
    <cellStyle name="20% - 輔色3 2 4 2 3" xfId="6596"/>
    <cellStyle name="20% - 輔色3 2 4 2 3 2" xfId="6597"/>
    <cellStyle name="20% - 輔色3 2 4 2 3 2 2" xfId="6598"/>
    <cellStyle name="20% - 輔色3 2 4 2 3 2 2 2" xfId="6599"/>
    <cellStyle name="20% - 輔色3 2 4 2 3 2 2 3" xfId="6600"/>
    <cellStyle name="20% - 輔色3 2 4 2 3 2 3" xfId="6601"/>
    <cellStyle name="20% - 輔色3 2 4 2 3 2 4" xfId="6602"/>
    <cellStyle name="20% - 輔色3 2 4 2 3 3" xfId="6603"/>
    <cellStyle name="20% - 輔色3 2 4 2 3 3 2" xfId="6604"/>
    <cellStyle name="20% - 輔色3 2 4 2 3 3 2 2" xfId="6605"/>
    <cellStyle name="20% - 輔色3 2 4 2 3 3 2 3" xfId="6606"/>
    <cellStyle name="20% - 輔色3 2 4 2 3 3 3" xfId="6607"/>
    <cellStyle name="20% - 輔色3 2 4 2 3 3 4" xfId="6608"/>
    <cellStyle name="20% - 輔色3 2 4 2 3 4" xfId="6609"/>
    <cellStyle name="20% - 輔色3 2 4 2 3 4 2" xfId="6610"/>
    <cellStyle name="20% - 輔色3 2 4 2 3 4 3" xfId="6611"/>
    <cellStyle name="20% - 輔色3 2 4 2 3 5" xfId="6612"/>
    <cellStyle name="20% - 輔色3 2 4 2 3 6" xfId="6613"/>
    <cellStyle name="20% - 輔色3 2 4 2 4" xfId="6614"/>
    <cellStyle name="20% - 輔色3 2 4 2 4 2" xfId="6615"/>
    <cellStyle name="20% - 輔色3 2 4 2 4 2 2" xfId="6616"/>
    <cellStyle name="20% - 輔色3 2 4 2 4 2 3" xfId="6617"/>
    <cellStyle name="20% - 輔色3 2 4 2 4 3" xfId="6618"/>
    <cellStyle name="20% - 輔色3 2 4 2 4 4" xfId="6619"/>
    <cellStyle name="20% - 輔色3 2 4 2 5" xfId="6620"/>
    <cellStyle name="20% - 輔色3 2 4 2 5 2" xfId="6621"/>
    <cellStyle name="20% - 輔色3 2 4 2 5 2 2" xfId="6622"/>
    <cellStyle name="20% - 輔色3 2 4 2 5 2 3" xfId="6623"/>
    <cellStyle name="20% - 輔色3 2 4 2 5 3" xfId="6624"/>
    <cellStyle name="20% - 輔色3 2 4 2 5 4" xfId="6625"/>
    <cellStyle name="20% - 輔色3 2 4 2 6" xfId="6626"/>
    <cellStyle name="20% - 輔色3 2 4 2 6 2" xfId="6627"/>
    <cellStyle name="20% - 輔色3 2 4 2 6 3" xfId="6628"/>
    <cellStyle name="20% - 輔色3 2 4 2 7" xfId="6629"/>
    <cellStyle name="20% - 輔色3 2 4 2 8" xfId="6630"/>
    <cellStyle name="20% - 輔色3 2 4 3" xfId="6631"/>
    <cellStyle name="20% - 輔色3 2 4 3 2" xfId="6632"/>
    <cellStyle name="20% - 輔色3 2 4 3 2 2" xfId="6633"/>
    <cellStyle name="20% - 輔色3 2 4 3 2 2 2" xfId="6634"/>
    <cellStyle name="20% - 輔色3 2 4 3 2 2 2 2" xfId="6635"/>
    <cellStyle name="20% - 輔色3 2 4 3 2 2 2 3" xfId="6636"/>
    <cellStyle name="20% - 輔色3 2 4 3 2 2 3" xfId="6637"/>
    <cellStyle name="20% - 輔色3 2 4 3 2 2 4" xfId="6638"/>
    <cellStyle name="20% - 輔色3 2 4 3 2 3" xfId="6639"/>
    <cellStyle name="20% - 輔色3 2 4 3 2 3 2" xfId="6640"/>
    <cellStyle name="20% - 輔色3 2 4 3 2 3 2 2" xfId="6641"/>
    <cellStyle name="20% - 輔色3 2 4 3 2 3 2 3" xfId="6642"/>
    <cellStyle name="20% - 輔色3 2 4 3 2 3 3" xfId="6643"/>
    <cellStyle name="20% - 輔色3 2 4 3 2 3 4" xfId="6644"/>
    <cellStyle name="20% - 輔色3 2 4 3 2 4" xfId="6645"/>
    <cellStyle name="20% - 輔色3 2 4 3 2 4 2" xfId="6646"/>
    <cellStyle name="20% - 輔色3 2 4 3 2 4 3" xfId="6647"/>
    <cellStyle name="20% - 輔色3 2 4 3 2 5" xfId="6648"/>
    <cellStyle name="20% - 輔色3 2 4 3 2 6" xfId="6649"/>
    <cellStyle name="20% - 輔色3 2 4 3 3" xfId="6650"/>
    <cellStyle name="20% - 輔色3 2 4 3 3 2" xfId="6651"/>
    <cellStyle name="20% - 輔色3 2 4 3 3 2 2" xfId="6652"/>
    <cellStyle name="20% - 輔色3 2 4 3 3 2 3" xfId="6653"/>
    <cellStyle name="20% - 輔色3 2 4 3 3 3" xfId="6654"/>
    <cellStyle name="20% - 輔色3 2 4 3 3 4" xfId="6655"/>
    <cellStyle name="20% - 輔色3 2 4 3 4" xfId="6656"/>
    <cellStyle name="20% - 輔色3 2 4 3 4 2" xfId="6657"/>
    <cellStyle name="20% - 輔色3 2 4 3 4 2 2" xfId="6658"/>
    <cellStyle name="20% - 輔色3 2 4 3 4 2 3" xfId="6659"/>
    <cellStyle name="20% - 輔色3 2 4 3 4 3" xfId="6660"/>
    <cellStyle name="20% - 輔色3 2 4 3 4 4" xfId="6661"/>
    <cellStyle name="20% - 輔色3 2 4 3 5" xfId="6662"/>
    <cellStyle name="20% - 輔色3 2 4 3 5 2" xfId="6663"/>
    <cellStyle name="20% - 輔色3 2 4 3 5 3" xfId="6664"/>
    <cellStyle name="20% - 輔色3 2 4 3 6" xfId="6665"/>
    <cellStyle name="20% - 輔色3 2 4 3 7" xfId="6666"/>
    <cellStyle name="20% - 輔色3 2 4 4" xfId="6667"/>
    <cellStyle name="20% - 輔色3 2 4 4 2" xfId="6668"/>
    <cellStyle name="20% - 輔色3 2 4 4 2 2" xfId="6669"/>
    <cellStyle name="20% - 輔色3 2 4 4 2 2 2" xfId="6670"/>
    <cellStyle name="20% - 輔色3 2 4 4 2 2 3" xfId="6671"/>
    <cellStyle name="20% - 輔色3 2 4 4 2 3" xfId="6672"/>
    <cellStyle name="20% - 輔色3 2 4 4 2 4" xfId="6673"/>
    <cellStyle name="20% - 輔色3 2 4 4 3" xfId="6674"/>
    <cellStyle name="20% - 輔色3 2 4 4 3 2" xfId="6675"/>
    <cellStyle name="20% - 輔色3 2 4 4 3 2 2" xfId="6676"/>
    <cellStyle name="20% - 輔色3 2 4 4 3 2 3" xfId="6677"/>
    <cellStyle name="20% - 輔色3 2 4 4 3 3" xfId="6678"/>
    <cellStyle name="20% - 輔色3 2 4 4 3 4" xfId="6679"/>
    <cellStyle name="20% - 輔色3 2 4 4 4" xfId="6680"/>
    <cellStyle name="20% - 輔色3 2 4 4 4 2" xfId="6681"/>
    <cellStyle name="20% - 輔色3 2 4 4 4 3" xfId="6682"/>
    <cellStyle name="20% - 輔色3 2 4 4 5" xfId="6683"/>
    <cellStyle name="20% - 輔色3 2 4 4 6" xfId="6684"/>
    <cellStyle name="20% - 輔色3 2 4 5" xfId="6685"/>
    <cellStyle name="20% - 輔色3 2 4 5 2" xfId="6686"/>
    <cellStyle name="20% - 輔色3 2 4 5 2 2" xfId="6687"/>
    <cellStyle name="20% - 輔色3 2 4 5 2 3" xfId="6688"/>
    <cellStyle name="20% - 輔色3 2 4 5 3" xfId="6689"/>
    <cellStyle name="20% - 輔色3 2 4 5 4" xfId="6690"/>
    <cellStyle name="20% - 輔色3 2 4 6" xfId="6691"/>
    <cellStyle name="20% - 輔色3 2 4 6 2" xfId="6692"/>
    <cellStyle name="20% - 輔色3 2 4 6 2 2" xfId="6693"/>
    <cellStyle name="20% - 輔色3 2 4 6 2 3" xfId="6694"/>
    <cellStyle name="20% - 輔色3 2 4 6 3" xfId="6695"/>
    <cellStyle name="20% - 輔色3 2 4 6 4" xfId="6696"/>
    <cellStyle name="20% - 輔色3 2 4 7" xfId="6697"/>
    <cellStyle name="20% - 輔色3 2 4 7 2" xfId="6698"/>
    <cellStyle name="20% - 輔色3 2 4 7 3" xfId="6699"/>
    <cellStyle name="20% - 輔色3 2 4 8" xfId="6700"/>
    <cellStyle name="20% - 輔色3 2 4 9" xfId="6701"/>
    <cellStyle name="20% - 輔色3 2 5" xfId="6702"/>
    <cellStyle name="20% - 輔色3 2 5 2" xfId="6703"/>
    <cellStyle name="20% - 輔色3 2 5 2 2" xfId="6704"/>
    <cellStyle name="20% - 輔色3 2 5 2 2 2" xfId="6705"/>
    <cellStyle name="20% - 輔色3 2 5 2 2 2 2" xfId="6706"/>
    <cellStyle name="20% - 輔色3 2 5 2 2 2 2 2" xfId="6707"/>
    <cellStyle name="20% - 輔色3 2 5 2 2 2 2 3" xfId="6708"/>
    <cellStyle name="20% - 輔色3 2 5 2 2 2 3" xfId="6709"/>
    <cellStyle name="20% - 輔色3 2 5 2 2 2 4" xfId="6710"/>
    <cellStyle name="20% - 輔色3 2 5 2 2 3" xfId="6711"/>
    <cellStyle name="20% - 輔色3 2 5 2 2 3 2" xfId="6712"/>
    <cellStyle name="20% - 輔色3 2 5 2 2 3 2 2" xfId="6713"/>
    <cellStyle name="20% - 輔色3 2 5 2 2 3 2 3" xfId="6714"/>
    <cellStyle name="20% - 輔色3 2 5 2 2 3 3" xfId="6715"/>
    <cellStyle name="20% - 輔色3 2 5 2 2 3 4" xfId="6716"/>
    <cellStyle name="20% - 輔色3 2 5 2 2 4" xfId="6717"/>
    <cellStyle name="20% - 輔色3 2 5 2 2 4 2" xfId="6718"/>
    <cellStyle name="20% - 輔色3 2 5 2 2 4 3" xfId="6719"/>
    <cellStyle name="20% - 輔色3 2 5 2 2 5" xfId="6720"/>
    <cellStyle name="20% - 輔色3 2 5 2 2 6" xfId="6721"/>
    <cellStyle name="20% - 輔色3 2 5 2 3" xfId="6722"/>
    <cellStyle name="20% - 輔色3 2 5 2 3 2" xfId="6723"/>
    <cellStyle name="20% - 輔色3 2 5 2 3 2 2" xfId="6724"/>
    <cellStyle name="20% - 輔色3 2 5 2 3 2 3" xfId="6725"/>
    <cellStyle name="20% - 輔色3 2 5 2 3 3" xfId="6726"/>
    <cellStyle name="20% - 輔色3 2 5 2 3 4" xfId="6727"/>
    <cellStyle name="20% - 輔色3 2 5 2 4" xfId="6728"/>
    <cellStyle name="20% - 輔色3 2 5 2 4 2" xfId="6729"/>
    <cellStyle name="20% - 輔色3 2 5 2 4 2 2" xfId="6730"/>
    <cellStyle name="20% - 輔色3 2 5 2 4 2 3" xfId="6731"/>
    <cellStyle name="20% - 輔色3 2 5 2 4 3" xfId="6732"/>
    <cellStyle name="20% - 輔色3 2 5 2 4 4" xfId="6733"/>
    <cellStyle name="20% - 輔色3 2 5 2 5" xfId="6734"/>
    <cellStyle name="20% - 輔色3 2 5 2 5 2" xfId="6735"/>
    <cellStyle name="20% - 輔色3 2 5 2 5 3" xfId="6736"/>
    <cellStyle name="20% - 輔色3 2 5 2 6" xfId="6737"/>
    <cellStyle name="20% - 輔色3 2 5 2 7" xfId="6738"/>
    <cellStyle name="20% - 輔色3 2 5 3" xfId="6739"/>
    <cellStyle name="20% - 輔色3 2 5 3 2" xfId="6740"/>
    <cellStyle name="20% - 輔色3 2 5 3 2 2" xfId="6741"/>
    <cellStyle name="20% - 輔色3 2 5 3 2 2 2" xfId="6742"/>
    <cellStyle name="20% - 輔色3 2 5 3 2 2 3" xfId="6743"/>
    <cellStyle name="20% - 輔色3 2 5 3 2 3" xfId="6744"/>
    <cellStyle name="20% - 輔色3 2 5 3 2 4" xfId="6745"/>
    <cellStyle name="20% - 輔色3 2 5 3 3" xfId="6746"/>
    <cellStyle name="20% - 輔色3 2 5 3 3 2" xfId="6747"/>
    <cellStyle name="20% - 輔色3 2 5 3 3 2 2" xfId="6748"/>
    <cellStyle name="20% - 輔色3 2 5 3 3 2 3" xfId="6749"/>
    <cellStyle name="20% - 輔色3 2 5 3 3 3" xfId="6750"/>
    <cellStyle name="20% - 輔色3 2 5 3 3 4" xfId="6751"/>
    <cellStyle name="20% - 輔色3 2 5 3 4" xfId="6752"/>
    <cellStyle name="20% - 輔色3 2 5 3 4 2" xfId="6753"/>
    <cellStyle name="20% - 輔色3 2 5 3 4 3" xfId="6754"/>
    <cellStyle name="20% - 輔色3 2 5 3 5" xfId="6755"/>
    <cellStyle name="20% - 輔色3 2 5 3 6" xfId="6756"/>
    <cellStyle name="20% - 輔色3 2 5 4" xfId="6757"/>
    <cellStyle name="20% - 輔色3 2 5 4 2" xfId="6758"/>
    <cellStyle name="20% - 輔色3 2 5 4 2 2" xfId="6759"/>
    <cellStyle name="20% - 輔色3 2 5 4 2 3" xfId="6760"/>
    <cellStyle name="20% - 輔色3 2 5 4 3" xfId="6761"/>
    <cellStyle name="20% - 輔色3 2 5 4 4" xfId="6762"/>
    <cellStyle name="20% - 輔色3 2 5 5" xfId="6763"/>
    <cellStyle name="20% - 輔色3 2 5 5 2" xfId="6764"/>
    <cellStyle name="20% - 輔色3 2 5 5 2 2" xfId="6765"/>
    <cellStyle name="20% - 輔色3 2 5 5 2 3" xfId="6766"/>
    <cellStyle name="20% - 輔色3 2 5 5 3" xfId="6767"/>
    <cellStyle name="20% - 輔色3 2 5 5 4" xfId="6768"/>
    <cellStyle name="20% - 輔色3 2 5 6" xfId="6769"/>
    <cellStyle name="20% - 輔色3 2 5 6 2" xfId="6770"/>
    <cellStyle name="20% - 輔色3 2 5 6 3" xfId="6771"/>
    <cellStyle name="20% - 輔色3 2 5 7" xfId="6772"/>
    <cellStyle name="20% - 輔色3 2 5 8" xfId="6773"/>
    <cellStyle name="20% - 輔色3 2 6" xfId="6774"/>
    <cellStyle name="20% - 輔色3 2 6 2" xfId="6775"/>
    <cellStyle name="20% - 輔色3 2 6 2 2" xfId="6776"/>
    <cellStyle name="20% - 輔色3 2 6 2 2 2" xfId="6777"/>
    <cellStyle name="20% - 輔色3 2 6 2 2 2 2" xfId="6778"/>
    <cellStyle name="20% - 輔色3 2 6 2 2 2 2 2" xfId="6779"/>
    <cellStyle name="20% - 輔色3 2 6 2 2 2 2 3" xfId="6780"/>
    <cellStyle name="20% - 輔色3 2 6 2 2 2 3" xfId="6781"/>
    <cellStyle name="20% - 輔色3 2 6 2 2 2 4" xfId="6782"/>
    <cellStyle name="20% - 輔色3 2 6 2 2 3" xfId="6783"/>
    <cellStyle name="20% - 輔色3 2 6 2 2 3 2" xfId="6784"/>
    <cellStyle name="20% - 輔色3 2 6 2 2 3 2 2" xfId="6785"/>
    <cellStyle name="20% - 輔色3 2 6 2 2 3 2 3" xfId="6786"/>
    <cellStyle name="20% - 輔色3 2 6 2 2 3 3" xfId="6787"/>
    <cellStyle name="20% - 輔色3 2 6 2 2 3 4" xfId="6788"/>
    <cellStyle name="20% - 輔色3 2 6 2 2 4" xfId="6789"/>
    <cellStyle name="20% - 輔色3 2 6 2 2 4 2" xfId="6790"/>
    <cellStyle name="20% - 輔色3 2 6 2 2 4 3" xfId="6791"/>
    <cellStyle name="20% - 輔色3 2 6 2 2 5" xfId="6792"/>
    <cellStyle name="20% - 輔色3 2 6 2 2 6" xfId="6793"/>
    <cellStyle name="20% - 輔色3 2 6 2 3" xfId="6794"/>
    <cellStyle name="20% - 輔色3 2 6 2 3 2" xfId="6795"/>
    <cellStyle name="20% - 輔色3 2 6 2 3 2 2" xfId="6796"/>
    <cellStyle name="20% - 輔色3 2 6 2 3 2 3" xfId="6797"/>
    <cellStyle name="20% - 輔色3 2 6 2 3 3" xfId="6798"/>
    <cellStyle name="20% - 輔色3 2 6 2 3 4" xfId="6799"/>
    <cellStyle name="20% - 輔色3 2 6 2 4" xfId="6800"/>
    <cellStyle name="20% - 輔色3 2 6 2 4 2" xfId="6801"/>
    <cellStyle name="20% - 輔色3 2 6 2 4 2 2" xfId="6802"/>
    <cellStyle name="20% - 輔色3 2 6 2 4 2 3" xfId="6803"/>
    <cellStyle name="20% - 輔色3 2 6 2 4 3" xfId="6804"/>
    <cellStyle name="20% - 輔色3 2 6 2 4 4" xfId="6805"/>
    <cellStyle name="20% - 輔色3 2 6 2 5" xfId="6806"/>
    <cellStyle name="20% - 輔色3 2 6 2 5 2" xfId="6807"/>
    <cellStyle name="20% - 輔色3 2 6 2 5 3" xfId="6808"/>
    <cellStyle name="20% - 輔色3 2 6 2 6" xfId="6809"/>
    <cellStyle name="20% - 輔色3 2 6 2 7" xfId="6810"/>
    <cellStyle name="20% - 輔色3 2 6 3" xfId="6811"/>
    <cellStyle name="20% - 輔色3 2 6 3 2" xfId="6812"/>
    <cellStyle name="20% - 輔色3 2 6 3 2 2" xfId="6813"/>
    <cellStyle name="20% - 輔色3 2 6 3 2 2 2" xfId="6814"/>
    <cellStyle name="20% - 輔色3 2 6 3 2 2 3" xfId="6815"/>
    <cellStyle name="20% - 輔色3 2 6 3 2 3" xfId="6816"/>
    <cellStyle name="20% - 輔色3 2 6 3 2 4" xfId="6817"/>
    <cellStyle name="20% - 輔色3 2 6 3 3" xfId="6818"/>
    <cellStyle name="20% - 輔色3 2 6 3 3 2" xfId="6819"/>
    <cellStyle name="20% - 輔色3 2 6 3 3 2 2" xfId="6820"/>
    <cellStyle name="20% - 輔色3 2 6 3 3 2 3" xfId="6821"/>
    <cellStyle name="20% - 輔色3 2 6 3 3 3" xfId="6822"/>
    <cellStyle name="20% - 輔色3 2 6 3 3 4" xfId="6823"/>
    <cellStyle name="20% - 輔色3 2 6 3 4" xfId="6824"/>
    <cellStyle name="20% - 輔色3 2 6 3 4 2" xfId="6825"/>
    <cellStyle name="20% - 輔色3 2 6 3 4 3" xfId="6826"/>
    <cellStyle name="20% - 輔色3 2 6 3 5" xfId="6827"/>
    <cellStyle name="20% - 輔色3 2 6 3 6" xfId="6828"/>
    <cellStyle name="20% - 輔色3 2 6 4" xfId="6829"/>
    <cellStyle name="20% - 輔色3 2 6 4 2" xfId="6830"/>
    <cellStyle name="20% - 輔色3 2 6 4 2 2" xfId="6831"/>
    <cellStyle name="20% - 輔色3 2 6 4 2 3" xfId="6832"/>
    <cellStyle name="20% - 輔色3 2 6 4 3" xfId="6833"/>
    <cellStyle name="20% - 輔色3 2 6 4 4" xfId="6834"/>
    <cellStyle name="20% - 輔色3 2 6 5" xfId="6835"/>
    <cellStyle name="20% - 輔色3 2 6 5 2" xfId="6836"/>
    <cellStyle name="20% - 輔色3 2 6 5 2 2" xfId="6837"/>
    <cellStyle name="20% - 輔色3 2 6 5 2 3" xfId="6838"/>
    <cellStyle name="20% - 輔色3 2 6 5 3" xfId="6839"/>
    <cellStyle name="20% - 輔色3 2 6 5 4" xfId="6840"/>
    <cellStyle name="20% - 輔色3 2 6 6" xfId="6841"/>
    <cellStyle name="20% - 輔色3 2 6 6 2" xfId="6842"/>
    <cellStyle name="20% - 輔色3 2 6 6 3" xfId="6843"/>
    <cellStyle name="20% - 輔色3 2 6 7" xfId="6844"/>
    <cellStyle name="20% - 輔色3 2 6 8" xfId="6845"/>
    <cellStyle name="20% - 輔色3 2 7" xfId="6846"/>
    <cellStyle name="20% - 輔色3 2 7 2" xfId="6847"/>
    <cellStyle name="20% - 輔色3 2 7 2 2" xfId="6848"/>
    <cellStyle name="20% - 輔色3 2 7 2 2 2" xfId="6849"/>
    <cellStyle name="20% - 輔色3 2 7 2 2 2 2" xfId="6850"/>
    <cellStyle name="20% - 輔色3 2 7 2 2 2 3" xfId="6851"/>
    <cellStyle name="20% - 輔色3 2 7 2 2 3" xfId="6852"/>
    <cellStyle name="20% - 輔色3 2 7 2 2 4" xfId="6853"/>
    <cellStyle name="20% - 輔色3 2 7 2 3" xfId="6854"/>
    <cellStyle name="20% - 輔色3 2 7 2 3 2" xfId="6855"/>
    <cellStyle name="20% - 輔色3 2 7 2 3 2 2" xfId="6856"/>
    <cellStyle name="20% - 輔色3 2 7 2 3 2 3" xfId="6857"/>
    <cellStyle name="20% - 輔色3 2 7 2 3 3" xfId="6858"/>
    <cellStyle name="20% - 輔色3 2 7 2 3 4" xfId="6859"/>
    <cellStyle name="20% - 輔色3 2 7 2 4" xfId="6860"/>
    <cellStyle name="20% - 輔色3 2 7 2 4 2" xfId="6861"/>
    <cellStyle name="20% - 輔色3 2 7 2 4 3" xfId="6862"/>
    <cellStyle name="20% - 輔色3 2 7 2 5" xfId="6863"/>
    <cellStyle name="20% - 輔色3 2 7 2 6" xfId="6864"/>
    <cellStyle name="20% - 輔色3 2 7 3" xfId="6865"/>
    <cellStyle name="20% - 輔色3 2 7 3 2" xfId="6866"/>
    <cellStyle name="20% - 輔色3 2 7 3 2 2" xfId="6867"/>
    <cellStyle name="20% - 輔色3 2 7 3 2 3" xfId="6868"/>
    <cellStyle name="20% - 輔色3 2 7 3 3" xfId="6869"/>
    <cellStyle name="20% - 輔色3 2 7 3 4" xfId="6870"/>
    <cellStyle name="20% - 輔色3 2 7 4" xfId="6871"/>
    <cellStyle name="20% - 輔色3 2 7 4 2" xfId="6872"/>
    <cellStyle name="20% - 輔色3 2 7 4 2 2" xfId="6873"/>
    <cellStyle name="20% - 輔色3 2 7 4 2 3" xfId="6874"/>
    <cellStyle name="20% - 輔色3 2 7 4 3" xfId="6875"/>
    <cellStyle name="20% - 輔色3 2 7 4 4" xfId="6876"/>
    <cellStyle name="20% - 輔色3 2 7 5" xfId="6877"/>
    <cellStyle name="20% - 輔色3 2 7 5 2" xfId="6878"/>
    <cellStyle name="20% - 輔色3 2 7 5 3" xfId="6879"/>
    <cellStyle name="20% - 輔色3 2 7 6" xfId="6880"/>
    <cellStyle name="20% - 輔色3 2 7 7" xfId="6881"/>
    <cellStyle name="20% - 輔色3 2 8" xfId="6882"/>
    <cellStyle name="20% - 輔色3 2 8 2" xfId="6883"/>
    <cellStyle name="20% - 輔色3 2 8 2 2" xfId="6884"/>
    <cellStyle name="20% - 輔色3 2 8 2 2 2" xfId="6885"/>
    <cellStyle name="20% - 輔色3 2 8 2 2 3" xfId="6886"/>
    <cellStyle name="20% - 輔色3 2 8 2 3" xfId="6887"/>
    <cellStyle name="20% - 輔色3 2 8 2 4" xfId="6888"/>
    <cellStyle name="20% - 輔色3 2 8 3" xfId="6889"/>
    <cellStyle name="20% - 輔色3 2 8 3 2" xfId="6890"/>
    <cellStyle name="20% - 輔色3 2 8 3 2 2" xfId="6891"/>
    <cellStyle name="20% - 輔色3 2 8 3 2 3" xfId="6892"/>
    <cellStyle name="20% - 輔色3 2 8 3 3" xfId="6893"/>
    <cellStyle name="20% - 輔色3 2 8 3 4" xfId="6894"/>
    <cellStyle name="20% - 輔色3 2 8 4" xfId="6895"/>
    <cellStyle name="20% - 輔色3 2 8 4 2" xfId="6896"/>
    <cellStyle name="20% - 輔色3 2 8 4 3" xfId="6897"/>
    <cellStyle name="20% - 輔色3 2 8 5" xfId="6898"/>
    <cellStyle name="20% - 輔色3 2 8 6" xfId="6899"/>
    <cellStyle name="20% - 輔色3 2 9" xfId="6900"/>
    <cellStyle name="20% - 輔色3 2 9 2" xfId="6901"/>
    <cellStyle name="20% - 輔色3 2 9 2 2" xfId="6902"/>
    <cellStyle name="20% - 輔色3 2 9 2 3" xfId="6903"/>
    <cellStyle name="20% - 輔色3 2 9 3" xfId="6904"/>
    <cellStyle name="20% - 輔色3 2 9 4" xfId="6905"/>
    <cellStyle name="20% - 輔色3 3" xfId="6906"/>
    <cellStyle name="20% - 輔色3 3 10" xfId="6907"/>
    <cellStyle name="20% - 輔色3 3 10 2" xfId="6908"/>
    <cellStyle name="20% - 輔色3 3 10 3" xfId="6909"/>
    <cellStyle name="20% - 輔色3 3 11" xfId="6910"/>
    <cellStyle name="20% - 輔色3 3 12" xfId="6911"/>
    <cellStyle name="20% - 輔色3 3 2" xfId="6912"/>
    <cellStyle name="20% - 輔色3 3 2 10" xfId="6913"/>
    <cellStyle name="20% - 輔色3 3 2 2" xfId="6914"/>
    <cellStyle name="20% - 輔色3 3 2 2 2" xfId="6915"/>
    <cellStyle name="20% - 輔色3 3 2 2 2 2" xfId="6916"/>
    <cellStyle name="20% - 輔色3 3 2 2 2 2 2" xfId="6917"/>
    <cellStyle name="20% - 輔色3 3 2 2 2 2 2 2" xfId="6918"/>
    <cellStyle name="20% - 輔色3 3 2 2 2 2 2 2 2" xfId="6919"/>
    <cellStyle name="20% - 輔色3 3 2 2 2 2 2 2 2 2" xfId="6920"/>
    <cellStyle name="20% - 輔色3 3 2 2 2 2 2 2 2 3" xfId="6921"/>
    <cellStyle name="20% - 輔色3 3 2 2 2 2 2 2 3" xfId="6922"/>
    <cellStyle name="20% - 輔色3 3 2 2 2 2 2 2 4" xfId="6923"/>
    <cellStyle name="20% - 輔色3 3 2 2 2 2 2 3" xfId="6924"/>
    <cellStyle name="20% - 輔色3 3 2 2 2 2 2 3 2" xfId="6925"/>
    <cellStyle name="20% - 輔色3 3 2 2 2 2 2 3 2 2" xfId="6926"/>
    <cellStyle name="20% - 輔色3 3 2 2 2 2 2 3 2 3" xfId="6927"/>
    <cellStyle name="20% - 輔色3 3 2 2 2 2 2 3 3" xfId="6928"/>
    <cellStyle name="20% - 輔色3 3 2 2 2 2 2 3 4" xfId="6929"/>
    <cellStyle name="20% - 輔色3 3 2 2 2 2 2 4" xfId="6930"/>
    <cellStyle name="20% - 輔色3 3 2 2 2 2 2 4 2" xfId="6931"/>
    <cellStyle name="20% - 輔色3 3 2 2 2 2 2 4 3" xfId="6932"/>
    <cellStyle name="20% - 輔色3 3 2 2 2 2 2 5" xfId="6933"/>
    <cellStyle name="20% - 輔色3 3 2 2 2 2 2 6" xfId="6934"/>
    <cellStyle name="20% - 輔色3 3 2 2 2 2 3" xfId="6935"/>
    <cellStyle name="20% - 輔色3 3 2 2 2 2 3 2" xfId="6936"/>
    <cellStyle name="20% - 輔色3 3 2 2 2 2 3 2 2" xfId="6937"/>
    <cellStyle name="20% - 輔色3 3 2 2 2 2 3 2 3" xfId="6938"/>
    <cellStyle name="20% - 輔色3 3 2 2 2 2 3 3" xfId="6939"/>
    <cellStyle name="20% - 輔色3 3 2 2 2 2 3 4" xfId="6940"/>
    <cellStyle name="20% - 輔色3 3 2 2 2 2 4" xfId="6941"/>
    <cellStyle name="20% - 輔色3 3 2 2 2 2 4 2" xfId="6942"/>
    <cellStyle name="20% - 輔色3 3 2 2 2 2 4 2 2" xfId="6943"/>
    <cellStyle name="20% - 輔色3 3 2 2 2 2 4 2 3" xfId="6944"/>
    <cellStyle name="20% - 輔色3 3 2 2 2 2 4 3" xfId="6945"/>
    <cellStyle name="20% - 輔色3 3 2 2 2 2 4 4" xfId="6946"/>
    <cellStyle name="20% - 輔色3 3 2 2 2 2 5" xfId="6947"/>
    <cellStyle name="20% - 輔色3 3 2 2 2 2 5 2" xfId="6948"/>
    <cellStyle name="20% - 輔色3 3 2 2 2 2 5 3" xfId="6949"/>
    <cellStyle name="20% - 輔色3 3 2 2 2 2 6" xfId="6950"/>
    <cellStyle name="20% - 輔色3 3 2 2 2 2 7" xfId="6951"/>
    <cellStyle name="20% - 輔色3 3 2 2 2 3" xfId="6952"/>
    <cellStyle name="20% - 輔色3 3 2 2 2 3 2" xfId="6953"/>
    <cellStyle name="20% - 輔色3 3 2 2 2 3 2 2" xfId="6954"/>
    <cellStyle name="20% - 輔色3 3 2 2 2 3 2 2 2" xfId="6955"/>
    <cellStyle name="20% - 輔色3 3 2 2 2 3 2 2 3" xfId="6956"/>
    <cellStyle name="20% - 輔色3 3 2 2 2 3 2 3" xfId="6957"/>
    <cellStyle name="20% - 輔色3 3 2 2 2 3 2 4" xfId="6958"/>
    <cellStyle name="20% - 輔色3 3 2 2 2 3 3" xfId="6959"/>
    <cellStyle name="20% - 輔色3 3 2 2 2 3 3 2" xfId="6960"/>
    <cellStyle name="20% - 輔色3 3 2 2 2 3 3 2 2" xfId="6961"/>
    <cellStyle name="20% - 輔色3 3 2 2 2 3 3 2 3" xfId="6962"/>
    <cellStyle name="20% - 輔色3 3 2 2 2 3 3 3" xfId="6963"/>
    <cellStyle name="20% - 輔色3 3 2 2 2 3 3 4" xfId="6964"/>
    <cellStyle name="20% - 輔色3 3 2 2 2 3 4" xfId="6965"/>
    <cellStyle name="20% - 輔色3 3 2 2 2 3 4 2" xfId="6966"/>
    <cellStyle name="20% - 輔色3 3 2 2 2 3 4 3" xfId="6967"/>
    <cellStyle name="20% - 輔色3 3 2 2 2 3 5" xfId="6968"/>
    <cellStyle name="20% - 輔色3 3 2 2 2 3 6" xfId="6969"/>
    <cellStyle name="20% - 輔色3 3 2 2 2 4" xfId="6970"/>
    <cellStyle name="20% - 輔色3 3 2 2 2 4 2" xfId="6971"/>
    <cellStyle name="20% - 輔色3 3 2 2 2 4 2 2" xfId="6972"/>
    <cellStyle name="20% - 輔色3 3 2 2 2 4 2 3" xfId="6973"/>
    <cellStyle name="20% - 輔色3 3 2 2 2 4 3" xfId="6974"/>
    <cellStyle name="20% - 輔色3 3 2 2 2 4 4" xfId="6975"/>
    <cellStyle name="20% - 輔色3 3 2 2 2 5" xfId="6976"/>
    <cellStyle name="20% - 輔色3 3 2 2 2 5 2" xfId="6977"/>
    <cellStyle name="20% - 輔色3 3 2 2 2 5 2 2" xfId="6978"/>
    <cellStyle name="20% - 輔色3 3 2 2 2 5 2 3" xfId="6979"/>
    <cellStyle name="20% - 輔色3 3 2 2 2 5 3" xfId="6980"/>
    <cellStyle name="20% - 輔色3 3 2 2 2 5 4" xfId="6981"/>
    <cellStyle name="20% - 輔色3 3 2 2 2 6" xfId="6982"/>
    <cellStyle name="20% - 輔色3 3 2 2 2 6 2" xfId="6983"/>
    <cellStyle name="20% - 輔色3 3 2 2 2 6 3" xfId="6984"/>
    <cellStyle name="20% - 輔色3 3 2 2 2 7" xfId="6985"/>
    <cellStyle name="20% - 輔色3 3 2 2 2 8" xfId="6986"/>
    <cellStyle name="20% - 輔色3 3 2 2 3" xfId="6987"/>
    <cellStyle name="20% - 輔色3 3 2 2 3 2" xfId="6988"/>
    <cellStyle name="20% - 輔色3 3 2 2 3 2 2" xfId="6989"/>
    <cellStyle name="20% - 輔色3 3 2 2 3 2 2 2" xfId="6990"/>
    <cellStyle name="20% - 輔色3 3 2 2 3 2 2 2 2" xfId="6991"/>
    <cellStyle name="20% - 輔色3 3 2 2 3 2 2 2 3" xfId="6992"/>
    <cellStyle name="20% - 輔色3 3 2 2 3 2 2 3" xfId="6993"/>
    <cellStyle name="20% - 輔色3 3 2 2 3 2 2 4" xfId="6994"/>
    <cellStyle name="20% - 輔色3 3 2 2 3 2 3" xfId="6995"/>
    <cellStyle name="20% - 輔色3 3 2 2 3 2 3 2" xfId="6996"/>
    <cellStyle name="20% - 輔色3 3 2 2 3 2 3 2 2" xfId="6997"/>
    <cellStyle name="20% - 輔色3 3 2 2 3 2 3 2 3" xfId="6998"/>
    <cellStyle name="20% - 輔色3 3 2 2 3 2 3 3" xfId="6999"/>
    <cellStyle name="20% - 輔色3 3 2 2 3 2 3 4" xfId="7000"/>
    <cellStyle name="20% - 輔色3 3 2 2 3 2 4" xfId="7001"/>
    <cellStyle name="20% - 輔色3 3 2 2 3 2 4 2" xfId="7002"/>
    <cellStyle name="20% - 輔色3 3 2 2 3 2 4 3" xfId="7003"/>
    <cellStyle name="20% - 輔色3 3 2 2 3 2 5" xfId="7004"/>
    <cellStyle name="20% - 輔色3 3 2 2 3 2 6" xfId="7005"/>
    <cellStyle name="20% - 輔色3 3 2 2 3 3" xfId="7006"/>
    <cellStyle name="20% - 輔色3 3 2 2 3 3 2" xfId="7007"/>
    <cellStyle name="20% - 輔色3 3 2 2 3 3 2 2" xfId="7008"/>
    <cellStyle name="20% - 輔色3 3 2 2 3 3 2 3" xfId="7009"/>
    <cellStyle name="20% - 輔色3 3 2 2 3 3 3" xfId="7010"/>
    <cellStyle name="20% - 輔色3 3 2 2 3 3 4" xfId="7011"/>
    <cellStyle name="20% - 輔色3 3 2 2 3 4" xfId="7012"/>
    <cellStyle name="20% - 輔色3 3 2 2 3 4 2" xfId="7013"/>
    <cellStyle name="20% - 輔色3 3 2 2 3 4 2 2" xfId="7014"/>
    <cellStyle name="20% - 輔色3 3 2 2 3 4 2 3" xfId="7015"/>
    <cellStyle name="20% - 輔色3 3 2 2 3 4 3" xfId="7016"/>
    <cellStyle name="20% - 輔色3 3 2 2 3 4 4" xfId="7017"/>
    <cellStyle name="20% - 輔色3 3 2 2 3 5" xfId="7018"/>
    <cellStyle name="20% - 輔色3 3 2 2 3 5 2" xfId="7019"/>
    <cellStyle name="20% - 輔色3 3 2 2 3 5 3" xfId="7020"/>
    <cellStyle name="20% - 輔色3 3 2 2 3 6" xfId="7021"/>
    <cellStyle name="20% - 輔色3 3 2 2 3 7" xfId="7022"/>
    <cellStyle name="20% - 輔色3 3 2 2 4" xfId="7023"/>
    <cellStyle name="20% - 輔色3 3 2 2 4 2" xfId="7024"/>
    <cellStyle name="20% - 輔色3 3 2 2 4 2 2" xfId="7025"/>
    <cellStyle name="20% - 輔色3 3 2 2 4 2 2 2" xfId="7026"/>
    <cellStyle name="20% - 輔色3 3 2 2 4 2 2 3" xfId="7027"/>
    <cellStyle name="20% - 輔色3 3 2 2 4 2 3" xfId="7028"/>
    <cellStyle name="20% - 輔色3 3 2 2 4 2 4" xfId="7029"/>
    <cellStyle name="20% - 輔色3 3 2 2 4 3" xfId="7030"/>
    <cellStyle name="20% - 輔色3 3 2 2 4 3 2" xfId="7031"/>
    <cellStyle name="20% - 輔色3 3 2 2 4 3 2 2" xfId="7032"/>
    <cellStyle name="20% - 輔色3 3 2 2 4 3 2 3" xfId="7033"/>
    <cellStyle name="20% - 輔色3 3 2 2 4 3 3" xfId="7034"/>
    <cellStyle name="20% - 輔色3 3 2 2 4 3 4" xfId="7035"/>
    <cellStyle name="20% - 輔色3 3 2 2 4 4" xfId="7036"/>
    <cellStyle name="20% - 輔色3 3 2 2 4 4 2" xfId="7037"/>
    <cellStyle name="20% - 輔色3 3 2 2 4 4 3" xfId="7038"/>
    <cellStyle name="20% - 輔色3 3 2 2 4 5" xfId="7039"/>
    <cellStyle name="20% - 輔色3 3 2 2 4 6" xfId="7040"/>
    <cellStyle name="20% - 輔色3 3 2 2 5" xfId="7041"/>
    <cellStyle name="20% - 輔色3 3 2 2 5 2" xfId="7042"/>
    <cellStyle name="20% - 輔色3 3 2 2 5 2 2" xfId="7043"/>
    <cellStyle name="20% - 輔色3 3 2 2 5 2 3" xfId="7044"/>
    <cellStyle name="20% - 輔色3 3 2 2 5 3" xfId="7045"/>
    <cellStyle name="20% - 輔色3 3 2 2 5 4" xfId="7046"/>
    <cellStyle name="20% - 輔色3 3 2 2 6" xfId="7047"/>
    <cellStyle name="20% - 輔色3 3 2 2 6 2" xfId="7048"/>
    <cellStyle name="20% - 輔色3 3 2 2 6 2 2" xfId="7049"/>
    <cellStyle name="20% - 輔色3 3 2 2 6 2 3" xfId="7050"/>
    <cellStyle name="20% - 輔色3 3 2 2 6 3" xfId="7051"/>
    <cellStyle name="20% - 輔色3 3 2 2 6 4" xfId="7052"/>
    <cellStyle name="20% - 輔色3 3 2 2 7" xfId="7053"/>
    <cellStyle name="20% - 輔色3 3 2 2 7 2" xfId="7054"/>
    <cellStyle name="20% - 輔色3 3 2 2 7 3" xfId="7055"/>
    <cellStyle name="20% - 輔色3 3 2 2 8" xfId="7056"/>
    <cellStyle name="20% - 輔色3 3 2 2 9" xfId="7057"/>
    <cellStyle name="20% - 輔色3 3 2 3" xfId="7058"/>
    <cellStyle name="20% - 輔色3 3 2 3 2" xfId="7059"/>
    <cellStyle name="20% - 輔色3 3 2 3 2 2" xfId="7060"/>
    <cellStyle name="20% - 輔色3 3 2 3 2 2 2" xfId="7061"/>
    <cellStyle name="20% - 輔色3 3 2 3 2 2 2 2" xfId="7062"/>
    <cellStyle name="20% - 輔色3 3 2 3 2 2 2 2 2" xfId="7063"/>
    <cellStyle name="20% - 輔色3 3 2 3 2 2 2 2 3" xfId="7064"/>
    <cellStyle name="20% - 輔色3 3 2 3 2 2 2 3" xfId="7065"/>
    <cellStyle name="20% - 輔色3 3 2 3 2 2 2 4" xfId="7066"/>
    <cellStyle name="20% - 輔色3 3 2 3 2 2 3" xfId="7067"/>
    <cellStyle name="20% - 輔色3 3 2 3 2 2 3 2" xfId="7068"/>
    <cellStyle name="20% - 輔色3 3 2 3 2 2 3 2 2" xfId="7069"/>
    <cellStyle name="20% - 輔色3 3 2 3 2 2 3 2 3" xfId="7070"/>
    <cellStyle name="20% - 輔色3 3 2 3 2 2 3 3" xfId="7071"/>
    <cellStyle name="20% - 輔色3 3 2 3 2 2 3 4" xfId="7072"/>
    <cellStyle name="20% - 輔色3 3 2 3 2 2 4" xfId="7073"/>
    <cellStyle name="20% - 輔色3 3 2 3 2 2 4 2" xfId="7074"/>
    <cellStyle name="20% - 輔色3 3 2 3 2 2 4 3" xfId="7075"/>
    <cellStyle name="20% - 輔色3 3 2 3 2 2 5" xfId="7076"/>
    <cellStyle name="20% - 輔色3 3 2 3 2 2 6" xfId="7077"/>
    <cellStyle name="20% - 輔色3 3 2 3 2 3" xfId="7078"/>
    <cellStyle name="20% - 輔色3 3 2 3 2 3 2" xfId="7079"/>
    <cellStyle name="20% - 輔色3 3 2 3 2 3 2 2" xfId="7080"/>
    <cellStyle name="20% - 輔色3 3 2 3 2 3 2 3" xfId="7081"/>
    <cellStyle name="20% - 輔色3 3 2 3 2 3 3" xfId="7082"/>
    <cellStyle name="20% - 輔色3 3 2 3 2 3 4" xfId="7083"/>
    <cellStyle name="20% - 輔色3 3 2 3 2 4" xfId="7084"/>
    <cellStyle name="20% - 輔色3 3 2 3 2 4 2" xfId="7085"/>
    <cellStyle name="20% - 輔色3 3 2 3 2 4 2 2" xfId="7086"/>
    <cellStyle name="20% - 輔色3 3 2 3 2 4 2 3" xfId="7087"/>
    <cellStyle name="20% - 輔色3 3 2 3 2 4 3" xfId="7088"/>
    <cellStyle name="20% - 輔色3 3 2 3 2 4 4" xfId="7089"/>
    <cellStyle name="20% - 輔色3 3 2 3 2 5" xfId="7090"/>
    <cellStyle name="20% - 輔色3 3 2 3 2 5 2" xfId="7091"/>
    <cellStyle name="20% - 輔色3 3 2 3 2 5 3" xfId="7092"/>
    <cellStyle name="20% - 輔色3 3 2 3 2 6" xfId="7093"/>
    <cellStyle name="20% - 輔色3 3 2 3 2 7" xfId="7094"/>
    <cellStyle name="20% - 輔色3 3 2 3 3" xfId="7095"/>
    <cellStyle name="20% - 輔色3 3 2 3 3 2" xfId="7096"/>
    <cellStyle name="20% - 輔色3 3 2 3 3 2 2" xfId="7097"/>
    <cellStyle name="20% - 輔色3 3 2 3 3 2 2 2" xfId="7098"/>
    <cellStyle name="20% - 輔色3 3 2 3 3 2 2 3" xfId="7099"/>
    <cellStyle name="20% - 輔色3 3 2 3 3 2 3" xfId="7100"/>
    <cellStyle name="20% - 輔色3 3 2 3 3 2 4" xfId="7101"/>
    <cellStyle name="20% - 輔色3 3 2 3 3 3" xfId="7102"/>
    <cellStyle name="20% - 輔色3 3 2 3 3 3 2" xfId="7103"/>
    <cellStyle name="20% - 輔色3 3 2 3 3 3 2 2" xfId="7104"/>
    <cellStyle name="20% - 輔色3 3 2 3 3 3 2 3" xfId="7105"/>
    <cellStyle name="20% - 輔色3 3 2 3 3 3 3" xfId="7106"/>
    <cellStyle name="20% - 輔色3 3 2 3 3 3 4" xfId="7107"/>
    <cellStyle name="20% - 輔色3 3 2 3 3 4" xfId="7108"/>
    <cellStyle name="20% - 輔色3 3 2 3 3 4 2" xfId="7109"/>
    <cellStyle name="20% - 輔色3 3 2 3 3 4 3" xfId="7110"/>
    <cellStyle name="20% - 輔色3 3 2 3 3 5" xfId="7111"/>
    <cellStyle name="20% - 輔色3 3 2 3 3 6" xfId="7112"/>
    <cellStyle name="20% - 輔色3 3 2 3 4" xfId="7113"/>
    <cellStyle name="20% - 輔色3 3 2 3 4 2" xfId="7114"/>
    <cellStyle name="20% - 輔色3 3 2 3 4 2 2" xfId="7115"/>
    <cellStyle name="20% - 輔色3 3 2 3 4 2 3" xfId="7116"/>
    <cellStyle name="20% - 輔色3 3 2 3 4 3" xfId="7117"/>
    <cellStyle name="20% - 輔色3 3 2 3 4 4" xfId="7118"/>
    <cellStyle name="20% - 輔色3 3 2 3 5" xfId="7119"/>
    <cellStyle name="20% - 輔色3 3 2 3 5 2" xfId="7120"/>
    <cellStyle name="20% - 輔色3 3 2 3 5 2 2" xfId="7121"/>
    <cellStyle name="20% - 輔色3 3 2 3 5 2 3" xfId="7122"/>
    <cellStyle name="20% - 輔色3 3 2 3 5 3" xfId="7123"/>
    <cellStyle name="20% - 輔色3 3 2 3 5 4" xfId="7124"/>
    <cellStyle name="20% - 輔色3 3 2 3 6" xfId="7125"/>
    <cellStyle name="20% - 輔色3 3 2 3 6 2" xfId="7126"/>
    <cellStyle name="20% - 輔色3 3 2 3 6 3" xfId="7127"/>
    <cellStyle name="20% - 輔色3 3 2 3 7" xfId="7128"/>
    <cellStyle name="20% - 輔色3 3 2 3 8" xfId="7129"/>
    <cellStyle name="20% - 輔色3 3 2 4" xfId="7130"/>
    <cellStyle name="20% - 輔色3 3 2 4 2" xfId="7131"/>
    <cellStyle name="20% - 輔色3 3 2 4 2 2" xfId="7132"/>
    <cellStyle name="20% - 輔色3 3 2 4 2 2 2" xfId="7133"/>
    <cellStyle name="20% - 輔色3 3 2 4 2 2 2 2" xfId="7134"/>
    <cellStyle name="20% - 輔色3 3 2 4 2 2 2 3" xfId="7135"/>
    <cellStyle name="20% - 輔色3 3 2 4 2 2 3" xfId="7136"/>
    <cellStyle name="20% - 輔色3 3 2 4 2 2 4" xfId="7137"/>
    <cellStyle name="20% - 輔色3 3 2 4 2 3" xfId="7138"/>
    <cellStyle name="20% - 輔色3 3 2 4 2 3 2" xfId="7139"/>
    <cellStyle name="20% - 輔色3 3 2 4 2 3 2 2" xfId="7140"/>
    <cellStyle name="20% - 輔色3 3 2 4 2 3 2 3" xfId="7141"/>
    <cellStyle name="20% - 輔色3 3 2 4 2 3 3" xfId="7142"/>
    <cellStyle name="20% - 輔色3 3 2 4 2 3 4" xfId="7143"/>
    <cellStyle name="20% - 輔色3 3 2 4 2 4" xfId="7144"/>
    <cellStyle name="20% - 輔色3 3 2 4 2 4 2" xfId="7145"/>
    <cellStyle name="20% - 輔色3 3 2 4 2 4 3" xfId="7146"/>
    <cellStyle name="20% - 輔色3 3 2 4 2 5" xfId="7147"/>
    <cellStyle name="20% - 輔色3 3 2 4 2 6" xfId="7148"/>
    <cellStyle name="20% - 輔色3 3 2 4 3" xfId="7149"/>
    <cellStyle name="20% - 輔色3 3 2 4 3 2" xfId="7150"/>
    <cellStyle name="20% - 輔色3 3 2 4 3 2 2" xfId="7151"/>
    <cellStyle name="20% - 輔色3 3 2 4 3 2 3" xfId="7152"/>
    <cellStyle name="20% - 輔色3 3 2 4 3 3" xfId="7153"/>
    <cellStyle name="20% - 輔色3 3 2 4 3 4" xfId="7154"/>
    <cellStyle name="20% - 輔色3 3 2 4 4" xfId="7155"/>
    <cellStyle name="20% - 輔色3 3 2 4 4 2" xfId="7156"/>
    <cellStyle name="20% - 輔色3 3 2 4 4 2 2" xfId="7157"/>
    <cellStyle name="20% - 輔色3 3 2 4 4 2 3" xfId="7158"/>
    <cellStyle name="20% - 輔色3 3 2 4 4 3" xfId="7159"/>
    <cellStyle name="20% - 輔色3 3 2 4 4 4" xfId="7160"/>
    <cellStyle name="20% - 輔色3 3 2 4 5" xfId="7161"/>
    <cellStyle name="20% - 輔色3 3 2 4 5 2" xfId="7162"/>
    <cellStyle name="20% - 輔色3 3 2 4 5 3" xfId="7163"/>
    <cellStyle name="20% - 輔色3 3 2 4 6" xfId="7164"/>
    <cellStyle name="20% - 輔色3 3 2 4 7" xfId="7165"/>
    <cellStyle name="20% - 輔色3 3 2 5" xfId="7166"/>
    <cellStyle name="20% - 輔色3 3 2 5 2" xfId="7167"/>
    <cellStyle name="20% - 輔色3 3 2 5 2 2" xfId="7168"/>
    <cellStyle name="20% - 輔色3 3 2 5 2 2 2" xfId="7169"/>
    <cellStyle name="20% - 輔色3 3 2 5 2 2 3" xfId="7170"/>
    <cellStyle name="20% - 輔色3 3 2 5 2 3" xfId="7171"/>
    <cellStyle name="20% - 輔色3 3 2 5 2 4" xfId="7172"/>
    <cellStyle name="20% - 輔色3 3 2 5 3" xfId="7173"/>
    <cellStyle name="20% - 輔色3 3 2 5 3 2" xfId="7174"/>
    <cellStyle name="20% - 輔色3 3 2 5 3 2 2" xfId="7175"/>
    <cellStyle name="20% - 輔色3 3 2 5 3 2 3" xfId="7176"/>
    <cellStyle name="20% - 輔色3 3 2 5 3 3" xfId="7177"/>
    <cellStyle name="20% - 輔色3 3 2 5 3 4" xfId="7178"/>
    <cellStyle name="20% - 輔色3 3 2 5 4" xfId="7179"/>
    <cellStyle name="20% - 輔色3 3 2 5 4 2" xfId="7180"/>
    <cellStyle name="20% - 輔色3 3 2 5 4 3" xfId="7181"/>
    <cellStyle name="20% - 輔色3 3 2 5 5" xfId="7182"/>
    <cellStyle name="20% - 輔色3 3 2 5 6" xfId="7183"/>
    <cellStyle name="20% - 輔色3 3 2 6" xfId="7184"/>
    <cellStyle name="20% - 輔色3 3 2 6 2" xfId="7185"/>
    <cellStyle name="20% - 輔色3 3 2 6 2 2" xfId="7186"/>
    <cellStyle name="20% - 輔色3 3 2 6 2 3" xfId="7187"/>
    <cellStyle name="20% - 輔色3 3 2 6 3" xfId="7188"/>
    <cellStyle name="20% - 輔色3 3 2 6 4" xfId="7189"/>
    <cellStyle name="20% - 輔色3 3 2 7" xfId="7190"/>
    <cellStyle name="20% - 輔色3 3 2 7 2" xfId="7191"/>
    <cellStyle name="20% - 輔色3 3 2 7 2 2" xfId="7192"/>
    <cellStyle name="20% - 輔色3 3 2 7 2 3" xfId="7193"/>
    <cellStyle name="20% - 輔色3 3 2 7 3" xfId="7194"/>
    <cellStyle name="20% - 輔色3 3 2 7 4" xfId="7195"/>
    <cellStyle name="20% - 輔色3 3 2 8" xfId="7196"/>
    <cellStyle name="20% - 輔色3 3 2 8 2" xfId="7197"/>
    <cellStyle name="20% - 輔色3 3 2 8 3" xfId="7198"/>
    <cellStyle name="20% - 輔色3 3 2 9" xfId="7199"/>
    <cellStyle name="20% - 輔色3 3 3" xfId="7200"/>
    <cellStyle name="20% - 輔色3 3 3 2" xfId="7201"/>
    <cellStyle name="20% - 輔色3 3 3 2 2" xfId="7202"/>
    <cellStyle name="20% - 輔色3 3 3 2 2 2" xfId="7203"/>
    <cellStyle name="20% - 輔色3 3 3 2 2 2 2" xfId="7204"/>
    <cellStyle name="20% - 輔色3 3 3 2 2 2 2 2" xfId="7205"/>
    <cellStyle name="20% - 輔色3 3 3 2 2 2 2 2 2" xfId="7206"/>
    <cellStyle name="20% - 輔色3 3 3 2 2 2 2 2 3" xfId="7207"/>
    <cellStyle name="20% - 輔色3 3 3 2 2 2 2 3" xfId="7208"/>
    <cellStyle name="20% - 輔色3 3 3 2 2 2 2 4" xfId="7209"/>
    <cellStyle name="20% - 輔色3 3 3 2 2 2 3" xfId="7210"/>
    <cellStyle name="20% - 輔色3 3 3 2 2 2 3 2" xfId="7211"/>
    <cellStyle name="20% - 輔色3 3 3 2 2 2 3 2 2" xfId="7212"/>
    <cellStyle name="20% - 輔色3 3 3 2 2 2 3 2 3" xfId="7213"/>
    <cellStyle name="20% - 輔色3 3 3 2 2 2 3 3" xfId="7214"/>
    <cellStyle name="20% - 輔色3 3 3 2 2 2 3 4" xfId="7215"/>
    <cellStyle name="20% - 輔色3 3 3 2 2 2 4" xfId="7216"/>
    <cellStyle name="20% - 輔色3 3 3 2 2 2 4 2" xfId="7217"/>
    <cellStyle name="20% - 輔色3 3 3 2 2 2 4 3" xfId="7218"/>
    <cellStyle name="20% - 輔色3 3 3 2 2 2 5" xfId="7219"/>
    <cellStyle name="20% - 輔色3 3 3 2 2 2 6" xfId="7220"/>
    <cellStyle name="20% - 輔色3 3 3 2 2 3" xfId="7221"/>
    <cellStyle name="20% - 輔色3 3 3 2 2 3 2" xfId="7222"/>
    <cellStyle name="20% - 輔色3 3 3 2 2 3 2 2" xfId="7223"/>
    <cellStyle name="20% - 輔色3 3 3 2 2 3 2 3" xfId="7224"/>
    <cellStyle name="20% - 輔色3 3 3 2 2 3 3" xfId="7225"/>
    <cellStyle name="20% - 輔色3 3 3 2 2 3 4" xfId="7226"/>
    <cellStyle name="20% - 輔色3 3 3 2 2 4" xfId="7227"/>
    <cellStyle name="20% - 輔色3 3 3 2 2 4 2" xfId="7228"/>
    <cellStyle name="20% - 輔色3 3 3 2 2 4 2 2" xfId="7229"/>
    <cellStyle name="20% - 輔色3 3 3 2 2 4 2 3" xfId="7230"/>
    <cellStyle name="20% - 輔色3 3 3 2 2 4 3" xfId="7231"/>
    <cellStyle name="20% - 輔色3 3 3 2 2 4 4" xfId="7232"/>
    <cellStyle name="20% - 輔色3 3 3 2 2 5" xfId="7233"/>
    <cellStyle name="20% - 輔色3 3 3 2 2 5 2" xfId="7234"/>
    <cellStyle name="20% - 輔色3 3 3 2 2 5 3" xfId="7235"/>
    <cellStyle name="20% - 輔色3 3 3 2 2 6" xfId="7236"/>
    <cellStyle name="20% - 輔色3 3 3 2 2 7" xfId="7237"/>
    <cellStyle name="20% - 輔色3 3 3 2 3" xfId="7238"/>
    <cellStyle name="20% - 輔色3 3 3 2 3 2" xfId="7239"/>
    <cellStyle name="20% - 輔色3 3 3 2 3 2 2" xfId="7240"/>
    <cellStyle name="20% - 輔色3 3 3 2 3 2 2 2" xfId="7241"/>
    <cellStyle name="20% - 輔色3 3 3 2 3 2 2 3" xfId="7242"/>
    <cellStyle name="20% - 輔色3 3 3 2 3 2 3" xfId="7243"/>
    <cellStyle name="20% - 輔色3 3 3 2 3 2 4" xfId="7244"/>
    <cellStyle name="20% - 輔色3 3 3 2 3 3" xfId="7245"/>
    <cellStyle name="20% - 輔色3 3 3 2 3 3 2" xfId="7246"/>
    <cellStyle name="20% - 輔色3 3 3 2 3 3 2 2" xfId="7247"/>
    <cellStyle name="20% - 輔色3 3 3 2 3 3 2 3" xfId="7248"/>
    <cellStyle name="20% - 輔色3 3 3 2 3 3 3" xfId="7249"/>
    <cellStyle name="20% - 輔色3 3 3 2 3 3 4" xfId="7250"/>
    <cellStyle name="20% - 輔色3 3 3 2 3 4" xfId="7251"/>
    <cellStyle name="20% - 輔色3 3 3 2 3 4 2" xfId="7252"/>
    <cellStyle name="20% - 輔色3 3 3 2 3 4 3" xfId="7253"/>
    <cellStyle name="20% - 輔色3 3 3 2 3 5" xfId="7254"/>
    <cellStyle name="20% - 輔色3 3 3 2 3 6" xfId="7255"/>
    <cellStyle name="20% - 輔色3 3 3 2 4" xfId="7256"/>
    <cellStyle name="20% - 輔色3 3 3 2 4 2" xfId="7257"/>
    <cellStyle name="20% - 輔色3 3 3 2 4 2 2" xfId="7258"/>
    <cellStyle name="20% - 輔色3 3 3 2 4 2 3" xfId="7259"/>
    <cellStyle name="20% - 輔色3 3 3 2 4 3" xfId="7260"/>
    <cellStyle name="20% - 輔色3 3 3 2 4 4" xfId="7261"/>
    <cellStyle name="20% - 輔色3 3 3 2 5" xfId="7262"/>
    <cellStyle name="20% - 輔色3 3 3 2 5 2" xfId="7263"/>
    <cellStyle name="20% - 輔色3 3 3 2 5 2 2" xfId="7264"/>
    <cellStyle name="20% - 輔色3 3 3 2 5 2 3" xfId="7265"/>
    <cellStyle name="20% - 輔色3 3 3 2 5 3" xfId="7266"/>
    <cellStyle name="20% - 輔色3 3 3 2 5 4" xfId="7267"/>
    <cellStyle name="20% - 輔色3 3 3 2 6" xfId="7268"/>
    <cellStyle name="20% - 輔色3 3 3 2 6 2" xfId="7269"/>
    <cellStyle name="20% - 輔色3 3 3 2 6 3" xfId="7270"/>
    <cellStyle name="20% - 輔色3 3 3 2 7" xfId="7271"/>
    <cellStyle name="20% - 輔色3 3 3 2 8" xfId="7272"/>
    <cellStyle name="20% - 輔色3 3 3 3" xfId="7273"/>
    <cellStyle name="20% - 輔色3 3 3 3 2" xfId="7274"/>
    <cellStyle name="20% - 輔色3 3 3 3 2 2" xfId="7275"/>
    <cellStyle name="20% - 輔色3 3 3 3 2 2 2" xfId="7276"/>
    <cellStyle name="20% - 輔色3 3 3 3 2 2 2 2" xfId="7277"/>
    <cellStyle name="20% - 輔色3 3 3 3 2 2 2 3" xfId="7278"/>
    <cellStyle name="20% - 輔色3 3 3 3 2 2 3" xfId="7279"/>
    <cellStyle name="20% - 輔色3 3 3 3 2 2 4" xfId="7280"/>
    <cellStyle name="20% - 輔色3 3 3 3 2 3" xfId="7281"/>
    <cellStyle name="20% - 輔色3 3 3 3 2 3 2" xfId="7282"/>
    <cellStyle name="20% - 輔色3 3 3 3 2 3 2 2" xfId="7283"/>
    <cellStyle name="20% - 輔色3 3 3 3 2 3 2 3" xfId="7284"/>
    <cellStyle name="20% - 輔色3 3 3 3 2 3 3" xfId="7285"/>
    <cellStyle name="20% - 輔色3 3 3 3 2 3 4" xfId="7286"/>
    <cellStyle name="20% - 輔色3 3 3 3 2 4" xfId="7287"/>
    <cellStyle name="20% - 輔色3 3 3 3 2 4 2" xfId="7288"/>
    <cellStyle name="20% - 輔色3 3 3 3 2 4 3" xfId="7289"/>
    <cellStyle name="20% - 輔色3 3 3 3 2 5" xfId="7290"/>
    <cellStyle name="20% - 輔色3 3 3 3 2 6" xfId="7291"/>
    <cellStyle name="20% - 輔色3 3 3 3 3" xfId="7292"/>
    <cellStyle name="20% - 輔色3 3 3 3 3 2" xfId="7293"/>
    <cellStyle name="20% - 輔色3 3 3 3 3 2 2" xfId="7294"/>
    <cellStyle name="20% - 輔色3 3 3 3 3 2 3" xfId="7295"/>
    <cellStyle name="20% - 輔色3 3 3 3 3 3" xfId="7296"/>
    <cellStyle name="20% - 輔色3 3 3 3 3 4" xfId="7297"/>
    <cellStyle name="20% - 輔色3 3 3 3 4" xfId="7298"/>
    <cellStyle name="20% - 輔色3 3 3 3 4 2" xfId="7299"/>
    <cellStyle name="20% - 輔色3 3 3 3 4 2 2" xfId="7300"/>
    <cellStyle name="20% - 輔色3 3 3 3 4 2 3" xfId="7301"/>
    <cellStyle name="20% - 輔色3 3 3 3 4 3" xfId="7302"/>
    <cellStyle name="20% - 輔色3 3 3 3 4 4" xfId="7303"/>
    <cellStyle name="20% - 輔色3 3 3 3 5" xfId="7304"/>
    <cellStyle name="20% - 輔色3 3 3 3 5 2" xfId="7305"/>
    <cellStyle name="20% - 輔色3 3 3 3 5 3" xfId="7306"/>
    <cellStyle name="20% - 輔色3 3 3 3 6" xfId="7307"/>
    <cellStyle name="20% - 輔色3 3 3 3 7" xfId="7308"/>
    <cellStyle name="20% - 輔色3 3 3 4" xfId="7309"/>
    <cellStyle name="20% - 輔色3 3 3 4 2" xfId="7310"/>
    <cellStyle name="20% - 輔色3 3 3 4 2 2" xfId="7311"/>
    <cellStyle name="20% - 輔色3 3 3 4 2 2 2" xfId="7312"/>
    <cellStyle name="20% - 輔色3 3 3 4 2 2 3" xfId="7313"/>
    <cellStyle name="20% - 輔色3 3 3 4 2 3" xfId="7314"/>
    <cellStyle name="20% - 輔色3 3 3 4 2 4" xfId="7315"/>
    <cellStyle name="20% - 輔色3 3 3 4 3" xfId="7316"/>
    <cellStyle name="20% - 輔色3 3 3 4 3 2" xfId="7317"/>
    <cellStyle name="20% - 輔色3 3 3 4 3 2 2" xfId="7318"/>
    <cellStyle name="20% - 輔色3 3 3 4 3 2 3" xfId="7319"/>
    <cellStyle name="20% - 輔色3 3 3 4 3 3" xfId="7320"/>
    <cellStyle name="20% - 輔色3 3 3 4 3 4" xfId="7321"/>
    <cellStyle name="20% - 輔色3 3 3 4 4" xfId="7322"/>
    <cellStyle name="20% - 輔色3 3 3 4 4 2" xfId="7323"/>
    <cellStyle name="20% - 輔色3 3 3 4 4 3" xfId="7324"/>
    <cellStyle name="20% - 輔色3 3 3 4 5" xfId="7325"/>
    <cellStyle name="20% - 輔色3 3 3 4 6" xfId="7326"/>
    <cellStyle name="20% - 輔色3 3 3 5" xfId="7327"/>
    <cellStyle name="20% - 輔色3 3 3 5 2" xfId="7328"/>
    <cellStyle name="20% - 輔色3 3 3 5 2 2" xfId="7329"/>
    <cellStyle name="20% - 輔色3 3 3 5 2 3" xfId="7330"/>
    <cellStyle name="20% - 輔色3 3 3 5 3" xfId="7331"/>
    <cellStyle name="20% - 輔色3 3 3 5 4" xfId="7332"/>
    <cellStyle name="20% - 輔色3 3 3 6" xfId="7333"/>
    <cellStyle name="20% - 輔色3 3 3 6 2" xfId="7334"/>
    <cellStyle name="20% - 輔色3 3 3 6 2 2" xfId="7335"/>
    <cellStyle name="20% - 輔色3 3 3 6 2 3" xfId="7336"/>
    <cellStyle name="20% - 輔色3 3 3 6 3" xfId="7337"/>
    <cellStyle name="20% - 輔色3 3 3 6 4" xfId="7338"/>
    <cellStyle name="20% - 輔色3 3 3 7" xfId="7339"/>
    <cellStyle name="20% - 輔色3 3 3 7 2" xfId="7340"/>
    <cellStyle name="20% - 輔色3 3 3 7 3" xfId="7341"/>
    <cellStyle name="20% - 輔色3 3 3 8" xfId="7342"/>
    <cellStyle name="20% - 輔色3 3 3 9" xfId="7343"/>
    <cellStyle name="20% - 輔色3 3 4" xfId="7344"/>
    <cellStyle name="20% - 輔色3 3 4 2" xfId="7345"/>
    <cellStyle name="20% - 輔色3 3 4 2 2" xfId="7346"/>
    <cellStyle name="20% - 輔色3 3 4 2 2 2" xfId="7347"/>
    <cellStyle name="20% - 輔色3 3 4 2 2 2 2" xfId="7348"/>
    <cellStyle name="20% - 輔色3 3 4 2 2 2 2 2" xfId="7349"/>
    <cellStyle name="20% - 輔色3 3 4 2 2 2 2 3" xfId="7350"/>
    <cellStyle name="20% - 輔色3 3 4 2 2 2 3" xfId="7351"/>
    <cellStyle name="20% - 輔色3 3 4 2 2 2 4" xfId="7352"/>
    <cellStyle name="20% - 輔色3 3 4 2 2 3" xfId="7353"/>
    <cellStyle name="20% - 輔色3 3 4 2 2 3 2" xfId="7354"/>
    <cellStyle name="20% - 輔色3 3 4 2 2 3 2 2" xfId="7355"/>
    <cellStyle name="20% - 輔色3 3 4 2 2 3 2 3" xfId="7356"/>
    <cellStyle name="20% - 輔色3 3 4 2 2 3 3" xfId="7357"/>
    <cellStyle name="20% - 輔色3 3 4 2 2 3 4" xfId="7358"/>
    <cellStyle name="20% - 輔色3 3 4 2 2 4" xfId="7359"/>
    <cellStyle name="20% - 輔色3 3 4 2 2 4 2" xfId="7360"/>
    <cellStyle name="20% - 輔色3 3 4 2 2 4 3" xfId="7361"/>
    <cellStyle name="20% - 輔色3 3 4 2 2 5" xfId="7362"/>
    <cellStyle name="20% - 輔色3 3 4 2 2 6" xfId="7363"/>
    <cellStyle name="20% - 輔色3 3 4 2 3" xfId="7364"/>
    <cellStyle name="20% - 輔色3 3 4 2 3 2" xfId="7365"/>
    <cellStyle name="20% - 輔色3 3 4 2 3 2 2" xfId="7366"/>
    <cellStyle name="20% - 輔色3 3 4 2 3 2 3" xfId="7367"/>
    <cellStyle name="20% - 輔色3 3 4 2 3 3" xfId="7368"/>
    <cellStyle name="20% - 輔色3 3 4 2 3 4" xfId="7369"/>
    <cellStyle name="20% - 輔色3 3 4 2 4" xfId="7370"/>
    <cellStyle name="20% - 輔色3 3 4 2 4 2" xfId="7371"/>
    <cellStyle name="20% - 輔色3 3 4 2 4 2 2" xfId="7372"/>
    <cellStyle name="20% - 輔色3 3 4 2 4 2 3" xfId="7373"/>
    <cellStyle name="20% - 輔色3 3 4 2 4 3" xfId="7374"/>
    <cellStyle name="20% - 輔色3 3 4 2 4 4" xfId="7375"/>
    <cellStyle name="20% - 輔色3 3 4 2 5" xfId="7376"/>
    <cellStyle name="20% - 輔色3 3 4 2 5 2" xfId="7377"/>
    <cellStyle name="20% - 輔色3 3 4 2 5 3" xfId="7378"/>
    <cellStyle name="20% - 輔色3 3 4 2 6" xfId="7379"/>
    <cellStyle name="20% - 輔色3 3 4 2 7" xfId="7380"/>
    <cellStyle name="20% - 輔色3 3 4 3" xfId="7381"/>
    <cellStyle name="20% - 輔色3 3 4 3 2" xfId="7382"/>
    <cellStyle name="20% - 輔色3 3 4 3 2 2" xfId="7383"/>
    <cellStyle name="20% - 輔色3 3 4 3 2 2 2" xfId="7384"/>
    <cellStyle name="20% - 輔色3 3 4 3 2 2 3" xfId="7385"/>
    <cellStyle name="20% - 輔色3 3 4 3 2 3" xfId="7386"/>
    <cellStyle name="20% - 輔色3 3 4 3 2 4" xfId="7387"/>
    <cellStyle name="20% - 輔色3 3 4 3 3" xfId="7388"/>
    <cellStyle name="20% - 輔色3 3 4 3 3 2" xfId="7389"/>
    <cellStyle name="20% - 輔色3 3 4 3 3 2 2" xfId="7390"/>
    <cellStyle name="20% - 輔色3 3 4 3 3 2 3" xfId="7391"/>
    <cellStyle name="20% - 輔色3 3 4 3 3 3" xfId="7392"/>
    <cellStyle name="20% - 輔色3 3 4 3 3 4" xfId="7393"/>
    <cellStyle name="20% - 輔色3 3 4 3 4" xfId="7394"/>
    <cellStyle name="20% - 輔色3 3 4 3 4 2" xfId="7395"/>
    <cellStyle name="20% - 輔色3 3 4 3 4 3" xfId="7396"/>
    <cellStyle name="20% - 輔色3 3 4 3 5" xfId="7397"/>
    <cellStyle name="20% - 輔色3 3 4 3 6" xfId="7398"/>
    <cellStyle name="20% - 輔色3 3 4 4" xfId="7399"/>
    <cellStyle name="20% - 輔色3 3 4 4 2" xfId="7400"/>
    <cellStyle name="20% - 輔色3 3 4 4 2 2" xfId="7401"/>
    <cellStyle name="20% - 輔色3 3 4 4 2 3" xfId="7402"/>
    <cellStyle name="20% - 輔色3 3 4 4 3" xfId="7403"/>
    <cellStyle name="20% - 輔色3 3 4 4 4" xfId="7404"/>
    <cellStyle name="20% - 輔色3 3 4 5" xfId="7405"/>
    <cellStyle name="20% - 輔色3 3 4 5 2" xfId="7406"/>
    <cellStyle name="20% - 輔色3 3 4 5 2 2" xfId="7407"/>
    <cellStyle name="20% - 輔色3 3 4 5 2 3" xfId="7408"/>
    <cellStyle name="20% - 輔色3 3 4 5 3" xfId="7409"/>
    <cellStyle name="20% - 輔色3 3 4 5 4" xfId="7410"/>
    <cellStyle name="20% - 輔色3 3 4 6" xfId="7411"/>
    <cellStyle name="20% - 輔色3 3 4 6 2" xfId="7412"/>
    <cellStyle name="20% - 輔色3 3 4 6 3" xfId="7413"/>
    <cellStyle name="20% - 輔色3 3 4 7" xfId="7414"/>
    <cellStyle name="20% - 輔色3 3 4 8" xfId="7415"/>
    <cellStyle name="20% - 輔色3 3 5" xfId="7416"/>
    <cellStyle name="20% - 輔色3 3 5 2" xfId="7417"/>
    <cellStyle name="20% - 輔色3 3 5 2 2" xfId="7418"/>
    <cellStyle name="20% - 輔色3 3 5 2 2 2" xfId="7419"/>
    <cellStyle name="20% - 輔色3 3 5 2 2 2 2" xfId="7420"/>
    <cellStyle name="20% - 輔色3 3 5 2 2 2 2 2" xfId="7421"/>
    <cellStyle name="20% - 輔色3 3 5 2 2 2 2 3" xfId="7422"/>
    <cellStyle name="20% - 輔色3 3 5 2 2 2 3" xfId="7423"/>
    <cellStyle name="20% - 輔色3 3 5 2 2 2 4" xfId="7424"/>
    <cellStyle name="20% - 輔色3 3 5 2 2 3" xfId="7425"/>
    <cellStyle name="20% - 輔色3 3 5 2 2 3 2" xfId="7426"/>
    <cellStyle name="20% - 輔色3 3 5 2 2 3 2 2" xfId="7427"/>
    <cellStyle name="20% - 輔色3 3 5 2 2 3 2 3" xfId="7428"/>
    <cellStyle name="20% - 輔色3 3 5 2 2 3 3" xfId="7429"/>
    <cellStyle name="20% - 輔色3 3 5 2 2 3 4" xfId="7430"/>
    <cellStyle name="20% - 輔色3 3 5 2 2 4" xfId="7431"/>
    <cellStyle name="20% - 輔色3 3 5 2 2 4 2" xfId="7432"/>
    <cellStyle name="20% - 輔色3 3 5 2 2 4 3" xfId="7433"/>
    <cellStyle name="20% - 輔色3 3 5 2 2 5" xfId="7434"/>
    <cellStyle name="20% - 輔色3 3 5 2 2 6" xfId="7435"/>
    <cellStyle name="20% - 輔色3 3 5 2 3" xfId="7436"/>
    <cellStyle name="20% - 輔色3 3 5 2 3 2" xfId="7437"/>
    <cellStyle name="20% - 輔色3 3 5 2 3 2 2" xfId="7438"/>
    <cellStyle name="20% - 輔色3 3 5 2 3 2 3" xfId="7439"/>
    <cellStyle name="20% - 輔色3 3 5 2 3 3" xfId="7440"/>
    <cellStyle name="20% - 輔色3 3 5 2 3 4" xfId="7441"/>
    <cellStyle name="20% - 輔色3 3 5 2 4" xfId="7442"/>
    <cellStyle name="20% - 輔色3 3 5 2 4 2" xfId="7443"/>
    <cellStyle name="20% - 輔色3 3 5 2 4 2 2" xfId="7444"/>
    <cellStyle name="20% - 輔色3 3 5 2 4 2 3" xfId="7445"/>
    <cellStyle name="20% - 輔色3 3 5 2 4 3" xfId="7446"/>
    <cellStyle name="20% - 輔色3 3 5 2 4 4" xfId="7447"/>
    <cellStyle name="20% - 輔色3 3 5 2 5" xfId="7448"/>
    <cellStyle name="20% - 輔色3 3 5 2 5 2" xfId="7449"/>
    <cellStyle name="20% - 輔色3 3 5 2 5 3" xfId="7450"/>
    <cellStyle name="20% - 輔色3 3 5 2 6" xfId="7451"/>
    <cellStyle name="20% - 輔色3 3 5 2 7" xfId="7452"/>
    <cellStyle name="20% - 輔色3 3 5 3" xfId="7453"/>
    <cellStyle name="20% - 輔色3 3 5 3 2" xfId="7454"/>
    <cellStyle name="20% - 輔色3 3 5 3 2 2" xfId="7455"/>
    <cellStyle name="20% - 輔色3 3 5 3 2 2 2" xfId="7456"/>
    <cellStyle name="20% - 輔色3 3 5 3 2 2 3" xfId="7457"/>
    <cellStyle name="20% - 輔色3 3 5 3 2 3" xfId="7458"/>
    <cellStyle name="20% - 輔色3 3 5 3 2 4" xfId="7459"/>
    <cellStyle name="20% - 輔色3 3 5 3 3" xfId="7460"/>
    <cellStyle name="20% - 輔色3 3 5 3 3 2" xfId="7461"/>
    <cellStyle name="20% - 輔色3 3 5 3 3 2 2" xfId="7462"/>
    <cellStyle name="20% - 輔色3 3 5 3 3 2 3" xfId="7463"/>
    <cellStyle name="20% - 輔色3 3 5 3 3 3" xfId="7464"/>
    <cellStyle name="20% - 輔色3 3 5 3 3 4" xfId="7465"/>
    <cellStyle name="20% - 輔色3 3 5 3 4" xfId="7466"/>
    <cellStyle name="20% - 輔色3 3 5 3 4 2" xfId="7467"/>
    <cellStyle name="20% - 輔色3 3 5 3 4 3" xfId="7468"/>
    <cellStyle name="20% - 輔色3 3 5 3 5" xfId="7469"/>
    <cellStyle name="20% - 輔色3 3 5 3 6" xfId="7470"/>
    <cellStyle name="20% - 輔色3 3 5 4" xfId="7471"/>
    <cellStyle name="20% - 輔色3 3 5 4 2" xfId="7472"/>
    <cellStyle name="20% - 輔色3 3 5 4 2 2" xfId="7473"/>
    <cellStyle name="20% - 輔色3 3 5 4 2 3" xfId="7474"/>
    <cellStyle name="20% - 輔色3 3 5 4 3" xfId="7475"/>
    <cellStyle name="20% - 輔色3 3 5 4 4" xfId="7476"/>
    <cellStyle name="20% - 輔色3 3 5 5" xfId="7477"/>
    <cellStyle name="20% - 輔色3 3 5 5 2" xfId="7478"/>
    <cellStyle name="20% - 輔色3 3 5 5 2 2" xfId="7479"/>
    <cellStyle name="20% - 輔色3 3 5 5 2 3" xfId="7480"/>
    <cellStyle name="20% - 輔色3 3 5 5 3" xfId="7481"/>
    <cellStyle name="20% - 輔色3 3 5 5 4" xfId="7482"/>
    <cellStyle name="20% - 輔色3 3 5 6" xfId="7483"/>
    <cellStyle name="20% - 輔色3 3 5 6 2" xfId="7484"/>
    <cellStyle name="20% - 輔色3 3 5 6 3" xfId="7485"/>
    <cellStyle name="20% - 輔色3 3 5 7" xfId="7486"/>
    <cellStyle name="20% - 輔色3 3 5 8" xfId="7487"/>
    <cellStyle name="20% - 輔色3 3 6" xfId="7488"/>
    <cellStyle name="20% - 輔色3 3 6 2" xfId="7489"/>
    <cellStyle name="20% - 輔色3 3 6 2 2" xfId="7490"/>
    <cellStyle name="20% - 輔色3 3 6 2 2 2" xfId="7491"/>
    <cellStyle name="20% - 輔色3 3 6 2 2 2 2" xfId="7492"/>
    <cellStyle name="20% - 輔色3 3 6 2 2 2 3" xfId="7493"/>
    <cellStyle name="20% - 輔色3 3 6 2 2 3" xfId="7494"/>
    <cellStyle name="20% - 輔色3 3 6 2 2 4" xfId="7495"/>
    <cellStyle name="20% - 輔色3 3 6 2 3" xfId="7496"/>
    <cellStyle name="20% - 輔色3 3 6 2 3 2" xfId="7497"/>
    <cellStyle name="20% - 輔色3 3 6 2 3 2 2" xfId="7498"/>
    <cellStyle name="20% - 輔色3 3 6 2 3 2 3" xfId="7499"/>
    <cellStyle name="20% - 輔色3 3 6 2 3 3" xfId="7500"/>
    <cellStyle name="20% - 輔色3 3 6 2 3 4" xfId="7501"/>
    <cellStyle name="20% - 輔色3 3 6 2 4" xfId="7502"/>
    <cellStyle name="20% - 輔色3 3 6 2 4 2" xfId="7503"/>
    <cellStyle name="20% - 輔色3 3 6 2 4 3" xfId="7504"/>
    <cellStyle name="20% - 輔色3 3 6 2 5" xfId="7505"/>
    <cellStyle name="20% - 輔色3 3 6 2 6" xfId="7506"/>
    <cellStyle name="20% - 輔色3 3 6 3" xfId="7507"/>
    <cellStyle name="20% - 輔色3 3 6 3 2" xfId="7508"/>
    <cellStyle name="20% - 輔色3 3 6 3 2 2" xfId="7509"/>
    <cellStyle name="20% - 輔色3 3 6 3 2 3" xfId="7510"/>
    <cellStyle name="20% - 輔色3 3 6 3 3" xfId="7511"/>
    <cellStyle name="20% - 輔色3 3 6 3 4" xfId="7512"/>
    <cellStyle name="20% - 輔色3 3 6 4" xfId="7513"/>
    <cellStyle name="20% - 輔色3 3 6 4 2" xfId="7514"/>
    <cellStyle name="20% - 輔色3 3 6 4 2 2" xfId="7515"/>
    <cellStyle name="20% - 輔色3 3 6 4 2 3" xfId="7516"/>
    <cellStyle name="20% - 輔色3 3 6 4 3" xfId="7517"/>
    <cellStyle name="20% - 輔色3 3 6 4 4" xfId="7518"/>
    <cellStyle name="20% - 輔色3 3 6 5" xfId="7519"/>
    <cellStyle name="20% - 輔色3 3 6 5 2" xfId="7520"/>
    <cellStyle name="20% - 輔色3 3 6 5 3" xfId="7521"/>
    <cellStyle name="20% - 輔色3 3 6 6" xfId="7522"/>
    <cellStyle name="20% - 輔色3 3 6 7" xfId="7523"/>
    <cellStyle name="20% - 輔色3 3 7" xfId="7524"/>
    <cellStyle name="20% - 輔色3 3 7 2" xfId="7525"/>
    <cellStyle name="20% - 輔色3 3 7 2 2" xfId="7526"/>
    <cellStyle name="20% - 輔色3 3 7 2 2 2" xfId="7527"/>
    <cellStyle name="20% - 輔色3 3 7 2 2 3" xfId="7528"/>
    <cellStyle name="20% - 輔色3 3 7 2 3" xfId="7529"/>
    <cellStyle name="20% - 輔色3 3 7 2 4" xfId="7530"/>
    <cellStyle name="20% - 輔色3 3 7 3" xfId="7531"/>
    <cellStyle name="20% - 輔色3 3 7 3 2" xfId="7532"/>
    <cellStyle name="20% - 輔色3 3 7 3 2 2" xfId="7533"/>
    <cellStyle name="20% - 輔色3 3 7 3 2 3" xfId="7534"/>
    <cellStyle name="20% - 輔色3 3 7 3 3" xfId="7535"/>
    <cellStyle name="20% - 輔色3 3 7 3 4" xfId="7536"/>
    <cellStyle name="20% - 輔色3 3 7 4" xfId="7537"/>
    <cellStyle name="20% - 輔色3 3 7 4 2" xfId="7538"/>
    <cellStyle name="20% - 輔色3 3 7 4 3" xfId="7539"/>
    <cellStyle name="20% - 輔色3 3 7 5" xfId="7540"/>
    <cellStyle name="20% - 輔色3 3 7 6" xfId="7541"/>
    <cellStyle name="20% - 輔色3 3 8" xfId="7542"/>
    <cellStyle name="20% - 輔色3 3 8 2" xfId="7543"/>
    <cellStyle name="20% - 輔色3 3 8 2 2" xfId="7544"/>
    <cellStyle name="20% - 輔色3 3 8 2 3" xfId="7545"/>
    <cellStyle name="20% - 輔色3 3 8 3" xfId="7546"/>
    <cellStyle name="20% - 輔色3 3 8 4" xfId="7547"/>
    <cellStyle name="20% - 輔色3 3 9" xfId="7548"/>
    <cellStyle name="20% - 輔色3 3 9 2" xfId="7549"/>
    <cellStyle name="20% - 輔色3 3 9 2 2" xfId="7550"/>
    <cellStyle name="20% - 輔色3 3 9 2 3" xfId="7551"/>
    <cellStyle name="20% - 輔色3 3 9 3" xfId="7552"/>
    <cellStyle name="20% - 輔色3 3 9 4" xfId="7553"/>
    <cellStyle name="20% - 輔色3 4" xfId="7554"/>
    <cellStyle name="20% - 輔色3 4 10" xfId="7555"/>
    <cellStyle name="20% - 輔色3 4 2" xfId="7556"/>
    <cellStyle name="20% - 輔色3 4 2 2" xfId="7557"/>
    <cellStyle name="20% - 輔色3 4 2 2 2" xfId="7558"/>
    <cellStyle name="20% - 輔色3 4 2 2 2 2" xfId="7559"/>
    <cellStyle name="20% - 輔色3 4 2 2 2 2 2" xfId="7560"/>
    <cellStyle name="20% - 輔色3 4 2 2 2 2 2 2" xfId="7561"/>
    <cellStyle name="20% - 輔色3 4 2 2 2 2 2 2 2" xfId="7562"/>
    <cellStyle name="20% - 輔色3 4 2 2 2 2 2 2 3" xfId="7563"/>
    <cellStyle name="20% - 輔色3 4 2 2 2 2 2 3" xfId="7564"/>
    <cellStyle name="20% - 輔色3 4 2 2 2 2 2 4" xfId="7565"/>
    <cellStyle name="20% - 輔色3 4 2 2 2 2 3" xfId="7566"/>
    <cellStyle name="20% - 輔色3 4 2 2 2 2 3 2" xfId="7567"/>
    <cellStyle name="20% - 輔色3 4 2 2 2 2 3 2 2" xfId="7568"/>
    <cellStyle name="20% - 輔色3 4 2 2 2 2 3 2 3" xfId="7569"/>
    <cellStyle name="20% - 輔色3 4 2 2 2 2 3 3" xfId="7570"/>
    <cellStyle name="20% - 輔色3 4 2 2 2 2 3 4" xfId="7571"/>
    <cellStyle name="20% - 輔色3 4 2 2 2 2 4" xfId="7572"/>
    <cellStyle name="20% - 輔色3 4 2 2 2 2 4 2" xfId="7573"/>
    <cellStyle name="20% - 輔色3 4 2 2 2 2 4 3" xfId="7574"/>
    <cellStyle name="20% - 輔色3 4 2 2 2 2 5" xfId="7575"/>
    <cellStyle name="20% - 輔色3 4 2 2 2 2 6" xfId="7576"/>
    <cellStyle name="20% - 輔色3 4 2 2 2 3" xfId="7577"/>
    <cellStyle name="20% - 輔色3 4 2 2 2 3 2" xfId="7578"/>
    <cellStyle name="20% - 輔色3 4 2 2 2 3 2 2" xfId="7579"/>
    <cellStyle name="20% - 輔色3 4 2 2 2 3 2 3" xfId="7580"/>
    <cellStyle name="20% - 輔色3 4 2 2 2 3 3" xfId="7581"/>
    <cellStyle name="20% - 輔色3 4 2 2 2 3 4" xfId="7582"/>
    <cellStyle name="20% - 輔色3 4 2 2 2 4" xfId="7583"/>
    <cellStyle name="20% - 輔色3 4 2 2 2 4 2" xfId="7584"/>
    <cellStyle name="20% - 輔色3 4 2 2 2 4 2 2" xfId="7585"/>
    <cellStyle name="20% - 輔色3 4 2 2 2 4 2 3" xfId="7586"/>
    <cellStyle name="20% - 輔色3 4 2 2 2 4 3" xfId="7587"/>
    <cellStyle name="20% - 輔色3 4 2 2 2 4 4" xfId="7588"/>
    <cellStyle name="20% - 輔色3 4 2 2 2 5" xfId="7589"/>
    <cellStyle name="20% - 輔色3 4 2 2 2 5 2" xfId="7590"/>
    <cellStyle name="20% - 輔色3 4 2 2 2 5 3" xfId="7591"/>
    <cellStyle name="20% - 輔色3 4 2 2 2 6" xfId="7592"/>
    <cellStyle name="20% - 輔色3 4 2 2 2 7" xfId="7593"/>
    <cellStyle name="20% - 輔色3 4 2 2 3" xfId="7594"/>
    <cellStyle name="20% - 輔色3 4 2 2 3 2" xfId="7595"/>
    <cellStyle name="20% - 輔色3 4 2 2 3 2 2" xfId="7596"/>
    <cellStyle name="20% - 輔色3 4 2 2 3 2 2 2" xfId="7597"/>
    <cellStyle name="20% - 輔色3 4 2 2 3 2 2 3" xfId="7598"/>
    <cellStyle name="20% - 輔色3 4 2 2 3 2 3" xfId="7599"/>
    <cellStyle name="20% - 輔色3 4 2 2 3 2 4" xfId="7600"/>
    <cellStyle name="20% - 輔色3 4 2 2 3 3" xfId="7601"/>
    <cellStyle name="20% - 輔色3 4 2 2 3 3 2" xfId="7602"/>
    <cellStyle name="20% - 輔色3 4 2 2 3 3 2 2" xfId="7603"/>
    <cellStyle name="20% - 輔色3 4 2 2 3 3 2 3" xfId="7604"/>
    <cellStyle name="20% - 輔色3 4 2 2 3 3 3" xfId="7605"/>
    <cellStyle name="20% - 輔色3 4 2 2 3 3 4" xfId="7606"/>
    <cellStyle name="20% - 輔色3 4 2 2 3 4" xfId="7607"/>
    <cellStyle name="20% - 輔色3 4 2 2 3 4 2" xfId="7608"/>
    <cellStyle name="20% - 輔色3 4 2 2 3 4 3" xfId="7609"/>
    <cellStyle name="20% - 輔色3 4 2 2 3 5" xfId="7610"/>
    <cellStyle name="20% - 輔色3 4 2 2 3 6" xfId="7611"/>
    <cellStyle name="20% - 輔色3 4 2 2 4" xfId="7612"/>
    <cellStyle name="20% - 輔色3 4 2 2 4 2" xfId="7613"/>
    <cellStyle name="20% - 輔色3 4 2 2 4 2 2" xfId="7614"/>
    <cellStyle name="20% - 輔色3 4 2 2 4 2 3" xfId="7615"/>
    <cellStyle name="20% - 輔色3 4 2 2 4 3" xfId="7616"/>
    <cellStyle name="20% - 輔色3 4 2 2 4 4" xfId="7617"/>
    <cellStyle name="20% - 輔色3 4 2 2 5" xfId="7618"/>
    <cellStyle name="20% - 輔色3 4 2 2 5 2" xfId="7619"/>
    <cellStyle name="20% - 輔色3 4 2 2 5 2 2" xfId="7620"/>
    <cellStyle name="20% - 輔色3 4 2 2 5 2 3" xfId="7621"/>
    <cellStyle name="20% - 輔色3 4 2 2 5 3" xfId="7622"/>
    <cellStyle name="20% - 輔色3 4 2 2 5 4" xfId="7623"/>
    <cellStyle name="20% - 輔色3 4 2 2 6" xfId="7624"/>
    <cellStyle name="20% - 輔色3 4 2 2 6 2" xfId="7625"/>
    <cellStyle name="20% - 輔色3 4 2 2 6 3" xfId="7626"/>
    <cellStyle name="20% - 輔色3 4 2 2 7" xfId="7627"/>
    <cellStyle name="20% - 輔色3 4 2 2 8" xfId="7628"/>
    <cellStyle name="20% - 輔色3 4 2 3" xfId="7629"/>
    <cellStyle name="20% - 輔色3 4 2 3 2" xfId="7630"/>
    <cellStyle name="20% - 輔色3 4 2 3 2 2" xfId="7631"/>
    <cellStyle name="20% - 輔色3 4 2 3 2 2 2" xfId="7632"/>
    <cellStyle name="20% - 輔色3 4 2 3 2 2 2 2" xfId="7633"/>
    <cellStyle name="20% - 輔色3 4 2 3 2 2 2 3" xfId="7634"/>
    <cellStyle name="20% - 輔色3 4 2 3 2 2 3" xfId="7635"/>
    <cellStyle name="20% - 輔色3 4 2 3 2 2 4" xfId="7636"/>
    <cellStyle name="20% - 輔色3 4 2 3 2 3" xfId="7637"/>
    <cellStyle name="20% - 輔色3 4 2 3 2 3 2" xfId="7638"/>
    <cellStyle name="20% - 輔色3 4 2 3 2 3 2 2" xfId="7639"/>
    <cellStyle name="20% - 輔色3 4 2 3 2 3 2 3" xfId="7640"/>
    <cellStyle name="20% - 輔色3 4 2 3 2 3 3" xfId="7641"/>
    <cellStyle name="20% - 輔色3 4 2 3 2 3 4" xfId="7642"/>
    <cellStyle name="20% - 輔色3 4 2 3 2 4" xfId="7643"/>
    <cellStyle name="20% - 輔色3 4 2 3 2 4 2" xfId="7644"/>
    <cellStyle name="20% - 輔色3 4 2 3 2 4 3" xfId="7645"/>
    <cellStyle name="20% - 輔色3 4 2 3 2 5" xfId="7646"/>
    <cellStyle name="20% - 輔色3 4 2 3 2 6" xfId="7647"/>
    <cellStyle name="20% - 輔色3 4 2 3 3" xfId="7648"/>
    <cellStyle name="20% - 輔色3 4 2 3 3 2" xfId="7649"/>
    <cellStyle name="20% - 輔色3 4 2 3 3 2 2" xfId="7650"/>
    <cellStyle name="20% - 輔色3 4 2 3 3 2 3" xfId="7651"/>
    <cellStyle name="20% - 輔色3 4 2 3 3 3" xfId="7652"/>
    <cellStyle name="20% - 輔色3 4 2 3 3 4" xfId="7653"/>
    <cellStyle name="20% - 輔色3 4 2 3 4" xfId="7654"/>
    <cellStyle name="20% - 輔色3 4 2 3 4 2" xfId="7655"/>
    <cellStyle name="20% - 輔色3 4 2 3 4 2 2" xfId="7656"/>
    <cellStyle name="20% - 輔色3 4 2 3 4 2 3" xfId="7657"/>
    <cellStyle name="20% - 輔色3 4 2 3 4 3" xfId="7658"/>
    <cellStyle name="20% - 輔色3 4 2 3 4 4" xfId="7659"/>
    <cellStyle name="20% - 輔色3 4 2 3 5" xfId="7660"/>
    <cellStyle name="20% - 輔色3 4 2 3 5 2" xfId="7661"/>
    <cellStyle name="20% - 輔色3 4 2 3 5 3" xfId="7662"/>
    <cellStyle name="20% - 輔色3 4 2 3 6" xfId="7663"/>
    <cellStyle name="20% - 輔色3 4 2 3 7" xfId="7664"/>
    <cellStyle name="20% - 輔色3 4 2 4" xfId="7665"/>
    <cellStyle name="20% - 輔色3 4 2 4 2" xfId="7666"/>
    <cellStyle name="20% - 輔色3 4 2 4 2 2" xfId="7667"/>
    <cellStyle name="20% - 輔色3 4 2 4 2 2 2" xfId="7668"/>
    <cellStyle name="20% - 輔色3 4 2 4 2 2 3" xfId="7669"/>
    <cellStyle name="20% - 輔色3 4 2 4 2 3" xfId="7670"/>
    <cellStyle name="20% - 輔色3 4 2 4 2 4" xfId="7671"/>
    <cellStyle name="20% - 輔色3 4 2 4 3" xfId="7672"/>
    <cellStyle name="20% - 輔色3 4 2 4 3 2" xfId="7673"/>
    <cellStyle name="20% - 輔色3 4 2 4 3 2 2" xfId="7674"/>
    <cellStyle name="20% - 輔色3 4 2 4 3 2 3" xfId="7675"/>
    <cellStyle name="20% - 輔色3 4 2 4 3 3" xfId="7676"/>
    <cellStyle name="20% - 輔色3 4 2 4 3 4" xfId="7677"/>
    <cellStyle name="20% - 輔色3 4 2 4 4" xfId="7678"/>
    <cellStyle name="20% - 輔色3 4 2 4 4 2" xfId="7679"/>
    <cellStyle name="20% - 輔色3 4 2 4 4 3" xfId="7680"/>
    <cellStyle name="20% - 輔色3 4 2 4 5" xfId="7681"/>
    <cellStyle name="20% - 輔色3 4 2 4 6" xfId="7682"/>
    <cellStyle name="20% - 輔色3 4 2 5" xfId="7683"/>
    <cellStyle name="20% - 輔色3 4 2 5 2" xfId="7684"/>
    <cellStyle name="20% - 輔色3 4 2 5 2 2" xfId="7685"/>
    <cellStyle name="20% - 輔色3 4 2 5 2 3" xfId="7686"/>
    <cellStyle name="20% - 輔色3 4 2 5 3" xfId="7687"/>
    <cellStyle name="20% - 輔色3 4 2 5 4" xfId="7688"/>
    <cellStyle name="20% - 輔色3 4 2 6" xfId="7689"/>
    <cellStyle name="20% - 輔色3 4 2 6 2" xfId="7690"/>
    <cellStyle name="20% - 輔色3 4 2 6 2 2" xfId="7691"/>
    <cellStyle name="20% - 輔色3 4 2 6 2 3" xfId="7692"/>
    <cellStyle name="20% - 輔色3 4 2 6 3" xfId="7693"/>
    <cellStyle name="20% - 輔色3 4 2 6 4" xfId="7694"/>
    <cellStyle name="20% - 輔色3 4 2 7" xfId="7695"/>
    <cellStyle name="20% - 輔色3 4 2 7 2" xfId="7696"/>
    <cellStyle name="20% - 輔色3 4 2 7 3" xfId="7697"/>
    <cellStyle name="20% - 輔色3 4 2 8" xfId="7698"/>
    <cellStyle name="20% - 輔色3 4 2 9" xfId="7699"/>
    <cellStyle name="20% - 輔色3 4 3" xfId="7700"/>
    <cellStyle name="20% - 輔色3 4 3 2" xfId="7701"/>
    <cellStyle name="20% - 輔色3 4 3 2 2" xfId="7702"/>
    <cellStyle name="20% - 輔色3 4 3 2 2 2" xfId="7703"/>
    <cellStyle name="20% - 輔色3 4 3 2 2 2 2" xfId="7704"/>
    <cellStyle name="20% - 輔色3 4 3 2 2 2 2 2" xfId="7705"/>
    <cellStyle name="20% - 輔色3 4 3 2 2 2 2 3" xfId="7706"/>
    <cellStyle name="20% - 輔色3 4 3 2 2 2 3" xfId="7707"/>
    <cellStyle name="20% - 輔色3 4 3 2 2 2 4" xfId="7708"/>
    <cellStyle name="20% - 輔色3 4 3 2 2 3" xfId="7709"/>
    <cellStyle name="20% - 輔色3 4 3 2 2 3 2" xfId="7710"/>
    <cellStyle name="20% - 輔色3 4 3 2 2 3 2 2" xfId="7711"/>
    <cellStyle name="20% - 輔色3 4 3 2 2 3 2 3" xfId="7712"/>
    <cellStyle name="20% - 輔色3 4 3 2 2 3 3" xfId="7713"/>
    <cellStyle name="20% - 輔色3 4 3 2 2 3 4" xfId="7714"/>
    <cellStyle name="20% - 輔色3 4 3 2 2 4" xfId="7715"/>
    <cellStyle name="20% - 輔色3 4 3 2 2 4 2" xfId="7716"/>
    <cellStyle name="20% - 輔色3 4 3 2 2 4 3" xfId="7717"/>
    <cellStyle name="20% - 輔色3 4 3 2 2 5" xfId="7718"/>
    <cellStyle name="20% - 輔色3 4 3 2 2 6" xfId="7719"/>
    <cellStyle name="20% - 輔色3 4 3 2 3" xfId="7720"/>
    <cellStyle name="20% - 輔色3 4 3 2 3 2" xfId="7721"/>
    <cellStyle name="20% - 輔色3 4 3 2 3 2 2" xfId="7722"/>
    <cellStyle name="20% - 輔色3 4 3 2 3 2 3" xfId="7723"/>
    <cellStyle name="20% - 輔色3 4 3 2 3 3" xfId="7724"/>
    <cellStyle name="20% - 輔色3 4 3 2 3 4" xfId="7725"/>
    <cellStyle name="20% - 輔色3 4 3 2 4" xfId="7726"/>
    <cellStyle name="20% - 輔色3 4 3 2 4 2" xfId="7727"/>
    <cellStyle name="20% - 輔色3 4 3 2 4 2 2" xfId="7728"/>
    <cellStyle name="20% - 輔色3 4 3 2 4 2 3" xfId="7729"/>
    <cellStyle name="20% - 輔色3 4 3 2 4 3" xfId="7730"/>
    <cellStyle name="20% - 輔色3 4 3 2 4 4" xfId="7731"/>
    <cellStyle name="20% - 輔色3 4 3 2 5" xfId="7732"/>
    <cellStyle name="20% - 輔色3 4 3 2 5 2" xfId="7733"/>
    <cellStyle name="20% - 輔色3 4 3 2 5 3" xfId="7734"/>
    <cellStyle name="20% - 輔色3 4 3 2 6" xfId="7735"/>
    <cellStyle name="20% - 輔色3 4 3 2 7" xfId="7736"/>
    <cellStyle name="20% - 輔色3 4 3 3" xfId="7737"/>
    <cellStyle name="20% - 輔色3 4 3 3 2" xfId="7738"/>
    <cellStyle name="20% - 輔色3 4 3 3 2 2" xfId="7739"/>
    <cellStyle name="20% - 輔色3 4 3 3 2 2 2" xfId="7740"/>
    <cellStyle name="20% - 輔色3 4 3 3 2 2 3" xfId="7741"/>
    <cellStyle name="20% - 輔色3 4 3 3 2 3" xfId="7742"/>
    <cellStyle name="20% - 輔色3 4 3 3 2 4" xfId="7743"/>
    <cellStyle name="20% - 輔色3 4 3 3 3" xfId="7744"/>
    <cellStyle name="20% - 輔色3 4 3 3 3 2" xfId="7745"/>
    <cellStyle name="20% - 輔色3 4 3 3 3 2 2" xfId="7746"/>
    <cellStyle name="20% - 輔色3 4 3 3 3 2 3" xfId="7747"/>
    <cellStyle name="20% - 輔色3 4 3 3 3 3" xfId="7748"/>
    <cellStyle name="20% - 輔色3 4 3 3 3 4" xfId="7749"/>
    <cellStyle name="20% - 輔色3 4 3 3 4" xfId="7750"/>
    <cellStyle name="20% - 輔色3 4 3 3 4 2" xfId="7751"/>
    <cellStyle name="20% - 輔色3 4 3 3 4 3" xfId="7752"/>
    <cellStyle name="20% - 輔色3 4 3 3 5" xfId="7753"/>
    <cellStyle name="20% - 輔色3 4 3 3 6" xfId="7754"/>
    <cellStyle name="20% - 輔色3 4 3 4" xfId="7755"/>
    <cellStyle name="20% - 輔色3 4 3 4 2" xfId="7756"/>
    <cellStyle name="20% - 輔色3 4 3 4 2 2" xfId="7757"/>
    <cellStyle name="20% - 輔色3 4 3 4 2 3" xfId="7758"/>
    <cellStyle name="20% - 輔色3 4 3 4 3" xfId="7759"/>
    <cellStyle name="20% - 輔色3 4 3 4 4" xfId="7760"/>
    <cellStyle name="20% - 輔色3 4 3 5" xfId="7761"/>
    <cellStyle name="20% - 輔色3 4 3 5 2" xfId="7762"/>
    <cellStyle name="20% - 輔色3 4 3 5 2 2" xfId="7763"/>
    <cellStyle name="20% - 輔色3 4 3 5 2 3" xfId="7764"/>
    <cellStyle name="20% - 輔色3 4 3 5 3" xfId="7765"/>
    <cellStyle name="20% - 輔色3 4 3 5 4" xfId="7766"/>
    <cellStyle name="20% - 輔色3 4 3 6" xfId="7767"/>
    <cellStyle name="20% - 輔色3 4 3 6 2" xfId="7768"/>
    <cellStyle name="20% - 輔色3 4 3 6 3" xfId="7769"/>
    <cellStyle name="20% - 輔色3 4 3 7" xfId="7770"/>
    <cellStyle name="20% - 輔色3 4 3 8" xfId="7771"/>
    <cellStyle name="20% - 輔色3 4 4" xfId="7772"/>
    <cellStyle name="20% - 輔色3 4 4 2" xfId="7773"/>
    <cellStyle name="20% - 輔色3 4 4 2 2" xfId="7774"/>
    <cellStyle name="20% - 輔色3 4 4 2 2 2" xfId="7775"/>
    <cellStyle name="20% - 輔色3 4 4 2 2 2 2" xfId="7776"/>
    <cellStyle name="20% - 輔色3 4 4 2 2 2 3" xfId="7777"/>
    <cellStyle name="20% - 輔色3 4 4 2 2 3" xfId="7778"/>
    <cellStyle name="20% - 輔色3 4 4 2 2 4" xfId="7779"/>
    <cellStyle name="20% - 輔色3 4 4 2 3" xfId="7780"/>
    <cellStyle name="20% - 輔色3 4 4 2 3 2" xfId="7781"/>
    <cellStyle name="20% - 輔色3 4 4 2 3 2 2" xfId="7782"/>
    <cellStyle name="20% - 輔色3 4 4 2 3 2 3" xfId="7783"/>
    <cellStyle name="20% - 輔色3 4 4 2 3 3" xfId="7784"/>
    <cellStyle name="20% - 輔色3 4 4 2 3 4" xfId="7785"/>
    <cellStyle name="20% - 輔色3 4 4 2 4" xfId="7786"/>
    <cellStyle name="20% - 輔色3 4 4 2 4 2" xfId="7787"/>
    <cellStyle name="20% - 輔色3 4 4 2 4 3" xfId="7788"/>
    <cellStyle name="20% - 輔色3 4 4 2 5" xfId="7789"/>
    <cellStyle name="20% - 輔色3 4 4 2 6" xfId="7790"/>
    <cellStyle name="20% - 輔色3 4 4 3" xfId="7791"/>
    <cellStyle name="20% - 輔色3 4 4 3 2" xfId="7792"/>
    <cellStyle name="20% - 輔色3 4 4 3 2 2" xfId="7793"/>
    <cellStyle name="20% - 輔色3 4 4 3 2 3" xfId="7794"/>
    <cellStyle name="20% - 輔色3 4 4 3 3" xfId="7795"/>
    <cellStyle name="20% - 輔色3 4 4 3 4" xfId="7796"/>
    <cellStyle name="20% - 輔色3 4 4 4" xfId="7797"/>
    <cellStyle name="20% - 輔色3 4 4 4 2" xfId="7798"/>
    <cellStyle name="20% - 輔色3 4 4 4 2 2" xfId="7799"/>
    <cellStyle name="20% - 輔色3 4 4 4 2 3" xfId="7800"/>
    <cellStyle name="20% - 輔色3 4 4 4 3" xfId="7801"/>
    <cellStyle name="20% - 輔色3 4 4 4 4" xfId="7802"/>
    <cellStyle name="20% - 輔色3 4 4 5" xfId="7803"/>
    <cellStyle name="20% - 輔色3 4 4 5 2" xfId="7804"/>
    <cellStyle name="20% - 輔色3 4 4 5 3" xfId="7805"/>
    <cellStyle name="20% - 輔色3 4 4 6" xfId="7806"/>
    <cellStyle name="20% - 輔色3 4 4 7" xfId="7807"/>
    <cellStyle name="20% - 輔色3 4 5" xfId="7808"/>
    <cellStyle name="20% - 輔色3 4 5 2" xfId="7809"/>
    <cellStyle name="20% - 輔色3 4 5 2 2" xfId="7810"/>
    <cellStyle name="20% - 輔色3 4 5 2 2 2" xfId="7811"/>
    <cellStyle name="20% - 輔色3 4 5 2 2 3" xfId="7812"/>
    <cellStyle name="20% - 輔色3 4 5 2 3" xfId="7813"/>
    <cellStyle name="20% - 輔色3 4 5 2 4" xfId="7814"/>
    <cellStyle name="20% - 輔色3 4 5 3" xfId="7815"/>
    <cellStyle name="20% - 輔色3 4 5 3 2" xfId="7816"/>
    <cellStyle name="20% - 輔色3 4 5 3 2 2" xfId="7817"/>
    <cellStyle name="20% - 輔色3 4 5 3 2 3" xfId="7818"/>
    <cellStyle name="20% - 輔色3 4 5 3 3" xfId="7819"/>
    <cellStyle name="20% - 輔色3 4 5 3 4" xfId="7820"/>
    <cellStyle name="20% - 輔色3 4 5 4" xfId="7821"/>
    <cellStyle name="20% - 輔色3 4 5 4 2" xfId="7822"/>
    <cellStyle name="20% - 輔色3 4 5 4 3" xfId="7823"/>
    <cellStyle name="20% - 輔色3 4 5 5" xfId="7824"/>
    <cellStyle name="20% - 輔色3 4 5 6" xfId="7825"/>
    <cellStyle name="20% - 輔色3 4 6" xfId="7826"/>
    <cellStyle name="20% - 輔色3 4 6 2" xfId="7827"/>
    <cellStyle name="20% - 輔色3 4 6 2 2" xfId="7828"/>
    <cellStyle name="20% - 輔色3 4 6 2 3" xfId="7829"/>
    <cellStyle name="20% - 輔色3 4 6 3" xfId="7830"/>
    <cellStyle name="20% - 輔色3 4 6 4" xfId="7831"/>
    <cellStyle name="20% - 輔色3 4 7" xfId="7832"/>
    <cellStyle name="20% - 輔色3 4 7 2" xfId="7833"/>
    <cellStyle name="20% - 輔色3 4 7 2 2" xfId="7834"/>
    <cellStyle name="20% - 輔色3 4 7 2 3" xfId="7835"/>
    <cellStyle name="20% - 輔色3 4 7 3" xfId="7836"/>
    <cellStyle name="20% - 輔色3 4 7 4" xfId="7837"/>
    <cellStyle name="20% - 輔色3 4 8" xfId="7838"/>
    <cellStyle name="20% - 輔色3 4 8 2" xfId="7839"/>
    <cellStyle name="20% - 輔色3 4 8 3" xfId="7840"/>
    <cellStyle name="20% - 輔色3 4 9" xfId="7841"/>
    <cellStyle name="20% - 輔色3 5" xfId="7842"/>
    <cellStyle name="20% - 輔色3 5 2" xfId="7843"/>
    <cellStyle name="20% - 輔色3 5 2 2" xfId="7844"/>
    <cellStyle name="20% - 輔色3 5 2 2 2" xfId="7845"/>
    <cellStyle name="20% - 輔色3 5 2 2 2 2" xfId="7846"/>
    <cellStyle name="20% - 輔色3 5 2 2 2 2 2" xfId="7847"/>
    <cellStyle name="20% - 輔色3 5 2 2 2 2 2 2" xfId="7848"/>
    <cellStyle name="20% - 輔色3 5 2 2 2 2 2 3" xfId="7849"/>
    <cellStyle name="20% - 輔色3 5 2 2 2 2 3" xfId="7850"/>
    <cellStyle name="20% - 輔色3 5 2 2 2 2 4" xfId="7851"/>
    <cellStyle name="20% - 輔色3 5 2 2 2 3" xfId="7852"/>
    <cellStyle name="20% - 輔色3 5 2 2 2 3 2" xfId="7853"/>
    <cellStyle name="20% - 輔色3 5 2 2 2 3 2 2" xfId="7854"/>
    <cellStyle name="20% - 輔色3 5 2 2 2 3 2 3" xfId="7855"/>
    <cellStyle name="20% - 輔色3 5 2 2 2 3 3" xfId="7856"/>
    <cellStyle name="20% - 輔色3 5 2 2 2 3 4" xfId="7857"/>
    <cellStyle name="20% - 輔色3 5 2 2 2 4" xfId="7858"/>
    <cellStyle name="20% - 輔色3 5 2 2 2 4 2" xfId="7859"/>
    <cellStyle name="20% - 輔色3 5 2 2 2 4 3" xfId="7860"/>
    <cellStyle name="20% - 輔色3 5 2 2 2 5" xfId="7861"/>
    <cellStyle name="20% - 輔色3 5 2 2 2 6" xfId="7862"/>
    <cellStyle name="20% - 輔色3 5 2 2 3" xfId="7863"/>
    <cellStyle name="20% - 輔色3 5 2 2 3 2" xfId="7864"/>
    <cellStyle name="20% - 輔色3 5 2 2 3 2 2" xfId="7865"/>
    <cellStyle name="20% - 輔色3 5 2 2 3 2 3" xfId="7866"/>
    <cellStyle name="20% - 輔色3 5 2 2 3 3" xfId="7867"/>
    <cellStyle name="20% - 輔色3 5 2 2 3 4" xfId="7868"/>
    <cellStyle name="20% - 輔色3 5 2 2 4" xfId="7869"/>
    <cellStyle name="20% - 輔色3 5 2 2 4 2" xfId="7870"/>
    <cellStyle name="20% - 輔色3 5 2 2 4 2 2" xfId="7871"/>
    <cellStyle name="20% - 輔色3 5 2 2 4 2 3" xfId="7872"/>
    <cellStyle name="20% - 輔色3 5 2 2 4 3" xfId="7873"/>
    <cellStyle name="20% - 輔色3 5 2 2 4 4" xfId="7874"/>
    <cellStyle name="20% - 輔色3 5 2 2 5" xfId="7875"/>
    <cellStyle name="20% - 輔色3 5 2 2 5 2" xfId="7876"/>
    <cellStyle name="20% - 輔色3 5 2 2 5 3" xfId="7877"/>
    <cellStyle name="20% - 輔色3 5 2 2 6" xfId="7878"/>
    <cellStyle name="20% - 輔色3 5 2 2 7" xfId="7879"/>
    <cellStyle name="20% - 輔色3 5 2 3" xfId="7880"/>
    <cellStyle name="20% - 輔色3 5 2 3 2" xfId="7881"/>
    <cellStyle name="20% - 輔色3 5 2 3 2 2" xfId="7882"/>
    <cellStyle name="20% - 輔色3 5 2 3 2 2 2" xfId="7883"/>
    <cellStyle name="20% - 輔色3 5 2 3 2 2 3" xfId="7884"/>
    <cellStyle name="20% - 輔色3 5 2 3 2 3" xfId="7885"/>
    <cellStyle name="20% - 輔色3 5 2 3 2 4" xfId="7886"/>
    <cellStyle name="20% - 輔色3 5 2 3 3" xfId="7887"/>
    <cellStyle name="20% - 輔色3 5 2 3 3 2" xfId="7888"/>
    <cellStyle name="20% - 輔色3 5 2 3 3 2 2" xfId="7889"/>
    <cellStyle name="20% - 輔色3 5 2 3 3 2 3" xfId="7890"/>
    <cellStyle name="20% - 輔色3 5 2 3 3 3" xfId="7891"/>
    <cellStyle name="20% - 輔色3 5 2 3 3 4" xfId="7892"/>
    <cellStyle name="20% - 輔色3 5 2 3 4" xfId="7893"/>
    <cellStyle name="20% - 輔色3 5 2 3 4 2" xfId="7894"/>
    <cellStyle name="20% - 輔色3 5 2 3 4 3" xfId="7895"/>
    <cellStyle name="20% - 輔色3 5 2 3 5" xfId="7896"/>
    <cellStyle name="20% - 輔色3 5 2 3 6" xfId="7897"/>
    <cellStyle name="20% - 輔色3 5 2 4" xfId="7898"/>
    <cellStyle name="20% - 輔色3 5 2 4 2" xfId="7899"/>
    <cellStyle name="20% - 輔色3 5 2 4 2 2" xfId="7900"/>
    <cellStyle name="20% - 輔色3 5 2 4 2 3" xfId="7901"/>
    <cellStyle name="20% - 輔色3 5 2 4 3" xfId="7902"/>
    <cellStyle name="20% - 輔色3 5 2 4 4" xfId="7903"/>
    <cellStyle name="20% - 輔色3 5 2 5" xfId="7904"/>
    <cellStyle name="20% - 輔色3 5 2 5 2" xfId="7905"/>
    <cellStyle name="20% - 輔色3 5 2 5 2 2" xfId="7906"/>
    <cellStyle name="20% - 輔色3 5 2 5 2 3" xfId="7907"/>
    <cellStyle name="20% - 輔色3 5 2 5 3" xfId="7908"/>
    <cellStyle name="20% - 輔色3 5 2 5 4" xfId="7909"/>
    <cellStyle name="20% - 輔色3 5 2 6" xfId="7910"/>
    <cellStyle name="20% - 輔色3 5 2 6 2" xfId="7911"/>
    <cellStyle name="20% - 輔色3 5 2 6 3" xfId="7912"/>
    <cellStyle name="20% - 輔色3 5 2 7" xfId="7913"/>
    <cellStyle name="20% - 輔色3 5 2 8" xfId="7914"/>
    <cellStyle name="20% - 輔色3 5 3" xfId="7915"/>
    <cellStyle name="20% - 輔色3 5 3 2" xfId="7916"/>
    <cellStyle name="20% - 輔色3 5 3 2 2" xfId="7917"/>
    <cellStyle name="20% - 輔色3 5 3 2 2 2" xfId="7918"/>
    <cellStyle name="20% - 輔色3 5 3 2 2 2 2" xfId="7919"/>
    <cellStyle name="20% - 輔色3 5 3 2 2 2 3" xfId="7920"/>
    <cellStyle name="20% - 輔色3 5 3 2 2 3" xfId="7921"/>
    <cellStyle name="20% - 輔色3 5 3 2 2 4" xfId="7922"/>
    <cellStyle name="20% - 輔色3 5 3 2 3" xfId="7923"/>
    <cellStyle name="20% - 輔色3 5 3 2 3 2" xfId="7924"/>
    <cellStyle name="20% - 輔色3 5 3 2 3 2 2" xfId="7925"/>
    <cellStyle name="20% - 輔色3 5 3 2 3 2 3" xfId="7926"/>
    <cellStyle name="20% - 輔色3 5 3 2 3 3" xfId="7927"/>
    <cellStyle name="20% - 輔色3 5 3 2 3 4" xfId="7928"/>
    <cellStyle name="20% - 輔色3 5 3 2 4" xfId="7929"/>
    <cellStyle name="20% - 輔色3 5 3 2 4 2" xfId="7930"/>
    <cellStyle name="20% - 輔色3 5 3 2 4 3" xfId="7931"/>
    <cellStyle name="20% - 輔色3 5 3 2 5" xfId="7932"/>
    <cellStyle name="20% - 輔色3 5 3 2 6" xfId="7933"/>
    <cellStyle name="20% - 輔色3 5 3 3" xfId="7934"/>
    <cellStyle name="20% - 輔色3 5 3 3 2" xfId="7935"/>
    <cellStyle name="20% - 輔色3 5 3 3 2 2" xfId="7936"/>
    <cellStyle name="20% - 輔色3 5 3 3 2 3" xfId="7937"/>
    <cellStyle name="20% - 輔色3 5 3 3 3" xfId="7938"/>
    <cellStyle name="20% - 輔色3 5 3 3 4" xfId="7939"/>
    <cellStyle name="20% - 輔色3 5 3 4" xfId="7940"/>
    <cellStyle name="20% - 輔色3 5 3 4 2" xfId="7941"/>
    <cellStyle name="20% - 輔色3 5 3 4 2 2" xfId="7942"/>
    <cellStyle name="20% - 輔色3 5 3 4 2 3" xfId="7943"/>
    <cellStyle name="20% - 輔色3 5 3 4 3" xfId="7944"/>
    <cellStyle name="20% - 輔色3 5 3 4 4" xfId="7945"/>
    <cellStyle name="20% - 輔色3 5 3 5" xfId="7946"/>
    <cellStyle name="20% - 輔色3 5 3 5 2" xfId="7947"/>
    <cellStyle name="20% - 輔色3 5 3 5 3" xfId="7948"/>
    <cellStyle name="20% - 輔色3 5 3 6" xfId="7949"/>
    <cellStyle name="20% - 輔色3 5 3 7" xfId="7950"/>
    <cellStyle name="20% - 輔色3 5 4" xfId="7951"/>
    <cellStyle name="20% - 輔色3 5 4 2" xfId="7952"/>
    <cellStyle name="20% - 輔色3 5 4 2 2" xfId="7953"/>
    <cellStyle name="20% - 輔色3 5 4 2 2 2" xfId="7954"/>
    <cellStyle name="20% - 輔色3 5 4 2 2 3" xfId="7955"/>
    <cellStyle name="20% - 輔色3 5 4 2 3" xfId="7956"/>
    <cellStyle name="20% - 輔色3 5 4 2 4" xfId="7957"/>
    <cellStyle name="20% - 輔色3 5 4 3" xfId="7958"/>
    <cellStyle name="20% - 輔色3 5 4 3 2" xfId="7959"/>
    <cellStyle name="20% - 輔色3 5 4 3 2 2" xfId="7960"/>
    <cellStyle name="20% - 輔色3 5 4 3 2 3" xfId="7961"/>
    <cellStyle name="20% - 輔色3 5 4 3 3" xfId="7962"/>
    <cellStyle name="20% - 輔色3 5 4 3 4" xfId="7963"/>
    <cellStyle name="20% - 輔色3 5 4 4" xfId="7964"/>
    <cellStyle name="20% - 輔色3 5 4 4 2" xfId="7965"/>
    <cellStyle name="20% - 輔色3 5 4 4 3" xfId="7966"/>
    <cellStyle name="20% - 輔色3 5 4 5" xfId="7967"/>
    <cellStyle name="20% - 輔色3 5 4 6" xfId="7968"/>
    <cellStyle name="20% - 輔色3 5 5" xfId="7969"/>
    <cellStyle name="20% - 輔色3 5 5 2" xfId="7970"/>
    <cellStyle name="20% - 輔色3 5 5 2 2" xfId="7971"/>
    <cellStyle name="20% - 輔色3 5 5 2 3" xfId="7972"/>
    <cellStyle name="20% - 輔色3 5 5 3" xfId="7973"/>
    <cellStyle name="20% - 輔色3 5 5 4" xfId="7974"/>
    <cellStyle name="20% - 輔色3 5 6" xfId="7975"/>
    <cellStyle name="20% - 輔色3 5 6 2" xfId="7976"/>
    <cellStyle name="20% - 輔色3 5 6 2 2" xfId="7977"/>
    <cellStyle name="20% - 輔色3 5 6 2 3" xfId="7978"/>
    <cellStyle name="20% - 輔色3 5 6 3" xfId="7979"/>
    <cellStyle name="20% - 輔色3 5 6 4" xfId="7980"/>
    <cellStyle name="20% - 輔色3 5 7" xfId="7981"/>
    <cellStyle name="20% - 輔色3 5 7 2" xfId="7982"/>
    <cellStyle name="20% - 輔色3 5 7 3" xfId="7983"/>
    <cellStyle name="20% - 輔色3 5 8" xfId="7984"/>
    <cellStyle name="20% - 輔色3 5 9" xfId="7985"/>
    <cellStyle name="20% - 輔色3 6" xfId="7986"/>
    <cellStyle name="20% - 輔色3 6 2" xfId="7987"/>
    <cellStyle name="20% - 輔色3 6 2 2" xfId="7988"/>
    <cellStyle name="20% - 輔色3 6 2 2 2" xfId="7989"/>
    <cellStyle name="20% - 輔色3 6 2 2 2 2" xfId="7990"/>
    <cellStyle name="20% - 輔色3 6 2 2 2 2 2" xfId="7991"/>
    <cellStyle name="20% - 輔色3 6 2 2 2 2 3" xfId="7992"/>
    <cellStyle name="20% - 輔色3 6 2 2 2 3" xfId="7993"/>
    <cellStyle name="20% - 輔色3 6 2 2 2 4" xfId="7994"/>
    <cellStyle name="20% - 輔色3 6 2 2 3" xfId="7995"/>
    <cellStyle name="20% - 輔色3 6 2 2 3 2" xfId="7996"/>
    <cellStyle name="20% - 輔色3 6 2 2 3 2 2" xfId="7997"/>
    <cellStyle name="20% - 輔色3 6 2 2 3 2 3" xfId="7998"/>
    <cellStyle name="20% - 輔色3 6 2 2 3 3" xfId="7999"/>
    <cellStyle name="20% - 輔色3 6 2 2 3 4" xfId="8000"/>
    <cellStyle name="20% - 輔色3 6 2 2 4" xfId="8001"/>
    <cellStyle name="20% - 輔色3 6 2 2 4 2" xfId="8002"/>
    <cellStyle name="20% - 輔色3 6 2 2 4 3" xfId="8003"/>
    <cellStyle name="20% - 輔色3 6 2 2 5" xfId="8004"/>
    <cellStyle name="20% - 輔色3 6 2 2 6" xfId="8005"/>
    <cellStyle name="20% - 輔色3 6 2 3" xfId="8006"/>
    <cellStyle name="20% - 輔色3 6 2 3 2" xfId="8007"/>
    <cellStyle name="20% - 輔色3 6 2 3 2 2" xfId="8008"/>
    <cellStyle name="20% - 輔色3 6 2 3 2 3" xfId="8009"/>
    <cellStyle name="20% - 輔色3 6 2 3 3" xfId="8010"/>
    <cellStyle name="20% - 輔色3 6 2 3 4" xfId="8011"/>
    <cellStyle name="20% - 輔色3 6 2 4" xfId="8012"/>
    <cellStyle name="20% - 輔色3 6 2 4 2" xfId="8013"/>
    <cellStyle name="20% - 輔色3 6 2 4 2 2" xfId="8014"/>
    <cellStyle name="20% - 輔色3 6 2 4 2 3" xfId="8015"/>
    <cellStyle name="20% - 輔色3 6 2 4 3" xfId="8016"/>
    <cellStyle name="20% - 輔色3 6 2 4 4" xfId="8017"/>
    <cellStyle name="20% - 輔色3 6 2 5" xfId="8018"/>
    <cellStyle name="20% - 輔色3 6 2 5 2" xfId="8019"/>
    <cellStyle name="20% - 輔色3 6 2 5 3" xfId="8020"/>
    <cellStyle name="20% - 輔色3 6 2 6" xfId="8021"/>
    <cellStyle name="20% - 輔色3 6 2 7" xfId="8022"/>
    <cellStyle name="20% - 輔色3 6 3" xfId="8023"/>
    <cellStyle name="20% - 輔色3 6 3 2" xfId="8024"/>
    <cellStyle name="20% - 輔色3 6 3 2 2" xfId="8025"/>
    <cellStyle name="20% - 輔色3 6 3 2 2 2" xfId="8026"/>
    <cellStyle name="20% - 輔色3 6 3 2 2 3" xfId="8027"/>
    <cellStyle name="20% - 輔色3 6 3 2 3" xfId="8028"/>
    <cellStyle name="20% - 輔色3 6 3 2 4" xfId="8029"/>
    <cellStyle name="20% - 輔色3 6 3 3" xfId="8030"/>
    <cellStyle name="20% - 輔色3 6 3 3 2" xfId="8031"/>
    <cellStyle name="20% - 輔色3 6 3 3 2 2" xfId="8032"/>
    <cellStyle name="20% - 輔色3 6 3 3 2 3" xfId="8033"/>
    <cellStyle name="20% - 輔色3 6 3 3 3" xfId="8034"/>
    <cellStyle name="20% - 輔色3 6 3 3 4" xfId="8035"/>
    <cellStyle name="20% - 輔色3 6 3 4" xfId="8036"/>
    <cellStyle name="20% - 輔色3 6 3 4 2" xfId="8037"/>
    <cellStyle name="20% - 輔色3 6 3 4 3" xfId="8038"/>
    <cellStyle name="20% - 輔色3 6 3 5" xfId="8039"/>
    <cellStyle name="20% - 輔色3 6 3 6" xfId="8040"/>
    <cellStyle name="20% - 輔色3 6 4" xfId="8041"/>
    <cellStyle name="20% - 輔色3 6 4 2" xfId="8042"/>
    <cellStyle name="20% - 輔色3 6 4 2 2" xfId="8043"/>
    <cellStyle name="20% - 輔色3 6 4 2 3" xfId="8044"/>
    <cellStyle name="20% - 輔色3 6 4 3" xfId="8045"/>
    <cellStyle name="20% - 輔色3 6 4 4" xfId="8046"/>
    <cellStyle name="20% - 輔色3 6 5" xfId="8047"/>
    <cellStyle name="20% - 輔色3 6 5 2" xfId="8048"/>
    <cellStyle name="20% - 輔色3 6 5 2 2" xfId="8049"/>
    <cellStyle name="20% - 輔色3 6 5 2 3" xfId="8050"/>
    <cellStyle name="20% - 輔色3 6 5 3" xfId="8051"/>
    <cellStyle name="20% - 輔色3 6 5 4" xfId="8052"/>
    <cellStyle name="20% - 輔色3 6 6" xfId="8053"/>
    <cellStyle name="20% - 輔色3 6 6 2" xfId="8054"/>
    <cellStyle name="20% - 輔色3 6 6 3" xfId="8055"/>
    <cellStyle name="20% - 輔色3 6 7" xfId="8056"/>
    <cellStyle name="20% - 輔色3 6 8" xfId="8057"/>
    <cellStyle name="20% - 輔色3 7" xfId="8058"/>
    <cellStyle name="20% - 輔色3 7 2" xfId="8059"/>
    <cellStyle name="20% - 輔色3 7 2 2" xfId="8060"/>
    <cellStyle name="20% - 輔色3 7 2 2 2" xfId="8061"/>
    <cellStyle name="20% - 輔色3 7 2 2 2 2" xfId="8062"/>
    <cellStyle name="20% - 輔色3 7 2 2 2 2 2" xfId="8063"/>
    <cellStyle name="20% - 輔色3 7 2 2 2 2 3" xfId="8064"/>
    <cellStyle name="20% - 輔色3 7 2 2 2 3" xfId="8065"/>
    <cellStyle name="20% - 輔色3 7 2 2 2 4" xfId="8066"/>
    <cellStyle name="20% - 輔色3 7 2 2 3" xfId="8067"/>
    <cellStyle name="20% - 輔色3 7 2 2 3 2" xfId="8068"/>
    <cellStyle name="20% - 輔色3 7 2 2 3 2 2" xfId="8069"/>
    <cellStyle name="20% - 輔色3 7 2 2 3 2 3" xfId="8070"/>
    <cellStyle name="20% - 輔色3 7 2 2 3 3" xfId="8071"/>
    <cellStyle name="20% - 輔色3 7 2 2 3 4" xfId="8072"/>
    <cellStyle name="20% - 輔色3 7 2 2 4" xfId="8073"/>
    <cellStyle name="20% - 輔色3 7 2 2 4 2" xfId="8074"/>
    <cellStyle name="20% - 輔色3 7 2 2 4 3" xfId="8075"/>
    <cellStyle name="20% - 輔色3 7 2 2 5" xfId="8076"/>
    <cellStyle name="20% - 輔色3 7 2 2 6" xfId="8077"/>
    <cellStyle name="20% - 輔色3 7 2 3" xfId="8078"/>
    <cellStyle name="20% - 輔色3 7 2 3 2" xfId="8079"/>
    <cellStyle name="20% - 輔色3 7 2 3 2 2" xfId="8080"/>
    <cellStyle name="20% - 輔色3 7 2 3 2 3" xfId="8081"/>
    <cellStyle name="20% - 輔色3 7 2 3 3" xfId="8082"/>
    <cellStyle name="20% - 輔色3 7 2 3 4" xfId="8083"/>
    <cellStyle name="20% - 輔色3 7 2 4" xfId="8084"/>
    <cellStyle name="20% - 輔色3 7 2 4 2" xfId="8085"/>
    <cellStyle name="20% - 輔色3 7 2 4 2 2" xfId="8086"/>
    <cellStyle name="20% - 輔色3 7 2 4 2 3" xfId="8087"/>
    <cellStyle name="20% - 輔色3 7 2 4 3" xfId="8088"/>
    <cellStyle name="20% - 輔色3 7 2 4 4" xfId="8089"/>
    <cellStyle name="20% - 輔色3 7 2 5" xfId="8090"/>
    <cellStyle name="20% - 輔色3 7 2 5 2" xfId="8091"/>
    <cellStyle name="20% - 輔色3 7 2 5 3" xfId="8092"/>
    <cellStyle name="20% - 輔色3 7 2 6" xfId="8093"/>
    <cellStyle name="20% - 輔色3 7 2 7" xfId="8094"/>
    <cellStyle name="20% - 輔色3 7 3" xfId="8095"/>
    <cellStyle name="20% - 輔色3 7 3 2" xfId="8096"/>
    <cellStyle name="20% - 輔色3 7 3 2 2" xfId="8097"/>
    <cellStyle name="20% - 輔色3 7 3 2 2 2" xfId="8098"/>
    <cellStyle name="20% - 輔色3 7 3 2 2 3" xfId="8099"/>
    <cellStyle name="20% - 輔色3 7 3 2 3" xfId="8100"/>
    <cellStyle name="20% - 輔色3 7 3 2 4" xfId="8101"/>
    <cellStyle name="20% - 輔色3 7 3 3" xfId="8102"/>
    <cellStyle name="20% - 輔色3 7 3 3 2" xfId="8103"/>
    <cellStyle name="20% - 輔色3 7 3 3 2 2" xfId="8104"/>
    <cellStyle name="20% - 輔色3 7 3 3 2 3" xfId="8105"/>
    <cellStyle name="20% - 輔色3 7 3 3 3" xfId="8106"/>
    <cellStyle name="20% - 輔色3 7 3 3 4" xfId="8107"/>
    <cellStyle name="20% - 輔色3 7 3 4" xfId="8108"/>
    <cellStyle name="20% - 輔色3 7 3 4 2" xfId="8109"/>
    <cellStyle name="20% - 輔色3 7 3 4 3" xfId="8110"/>
    <cellStyle name="20% - 輔色3 7 3 5" xfId="8111"/>
    <cellStyle name="20% - 輔色3 7 3 6" xfId="8112"/>
    <cellStyle name="20% - 輔色3 7 4" xfId="8113"/>
    <cellStyle name="20% - 輔色3 7 4 2" xfId="8114"/>
    <cellStyle name="20% - 輔色3 7 4 2 2" xfId="8115"/>
    <cellStyle name="20% - 輔色3 7 4 2 3" xfId="8116"/>
    <cellStyle name="20% - 輔色3 7 4 3" xfId="8117"/>
    <cellStyle name="20% - 輔色3 7 4 4" xfId="8118"/>
    <cellStyle name="20% - 輔色3 7 5" xfId="8119"/>
    <cellStyle name="20% - 輔色3 7 5 2" xfId="8120"/>
    <cellStyle name="20% - 輔色3 7 5 2 2" xfId="8121"/>
    <cellStyle name="20% - 輔色3 7 5 2 3" xfId="8122"/>
    <cellStyle name="20% - 輔色3 7 5 3" xfId="8123"/>
    <cellStyle name="20% - 輔色3 7 5 4" xfId="8124"/>
    <cellStyle name="20% - 輔色3 7 6" xfId="8125"/>
    <cellStyle name="20% - 輔色3 7 6 2" xfId="8126"/>
    <cellStyle name="20% - 輔色3 7 6 3" xfId="8127"/>
    <cellStyle name="20% - 輔色3 7 7" xfId="8128"/>
    <cellStyle name="20% - 輔色3 7 8" xfId="8129"/>
    <cellStyle name="20% - 輔色3 8" xfId="8130"/>
    <cellStyle name="20% - 輔色3 8 2" xfId="8131"/>
    <cellStyle name="20% - 輔色3 8 2 2" xfId="8132"/>
    <cellStyle name="20% - 輔色3 8 2 2 2" xfId="8133"/>
    <cellStyle name="20% - 輔色3 8 2 2 2 2" xfId="8134"/>
    <cellStyle name="20% - 輔色3 8 2 2 2 3" xfId="8135"/>
    <cellStyle name="20% - 輔色3 8 2 2 3" xfId="8136"/>
    <cellStyle name="20% - 輔色3 8 2 2 4" xfId="8137"/>
    <cellStyle name="20% - 輔色3 8 2 3" xfId="8138"/>
    <cellStyle name="20% - 輔色3 8 2 3 2" xfId="8139"/>
    <cellStyle name="20% - 輔色3 8 2 3 2 2" xfId="8140"/>
    <cellStyle name="20% - 輔色3 8 2 3 2 3" xfId="8141"/>
    <cellStyle name="20% - 輔色3 8 2 3 3" xfId="8142"/>
    <cellStyle name="20% - 輔色3 8 2 3 4" xfId="8143"/>
    <cellStyle name="20% - 輔色3 8 2 4" xfId="8144"/>
    <cellStyle name="20% - 輔色3 8 2 4 2" xfId="8145"/>
    <cellStyle name="20% - 輔色3 8 2 4 3" xfId="8146"/>
    <cellStyle name="20% - 輔色3 8 2 5" xfId="8147"/>
    <cellStyle name="20% - 輔色3 8 2 6" xfId="8148"/>
    <cellStyle name="20% - 輔色3 8 3" xfId="8149"/>
    <cellStyle name="20% - 輔色3 8 3 2" xfId="8150"/>
    <cellStyle name="20% - 輔色3 8 3 2 2" xfId="8151"/>
    <cellStyle name="20% - 輔色3 8 3 2 3" xfId="8152"/>
    <cellStyle name="20% - 輔色3 8 3 3" xfId="8153"/>
    <cellStyle name="20% - 輔色3 8 3 4" xfId="8154"/>
    <cellStyle name="20% - 輔色3 8 4" xfId="8155"/>
    <cellStyle name="20% - 輔色3 8 4 2" xfId="8156"/>
    <cellStyle name="20% - 輔色3 8 4 2 2" xfId="8157"/>
    <cellStyle name="20% - 輔色3 8 4 2 3" xfId="8158"/>
    <cellStyle name="20% - 輔色3 8 4 3" xfId="8159"/>
    <cellStyle name="20% - 輔色3 8 4 4" xfId="8160"/>
    <cellStyle name="20% - 輔色3 8 5" xfId="8161"/>
    <cellStyle name="20% - 輔色3 8 5 2" xfId="8162"/>
    <cellStyle name="20% - 輔色3 8 5 3" xfId="8163"/>
    <cellStyle name="20% - 輔色3 8 6" xfId="8164"/>
    <cellStyle name="20% - 輔色3 8 7" xfId="8165"/>
    <cellStyle name="20% - 輔色3 9" xfId="8166"/>
    <cellStyle name="20% - 輔色3 9 2" xfId="8167"/>
    <cellStyle name="20% - 輔色3 9 2 2" xfId="8168"/>
    <cellStyle name="20% - 輔色3 9 2 2 2" xfId="8169"/>
    <cellStyle name="20% - 輔色3 9 2 2 3" xfId="8170"/>
    <cellStyle name="20% - 輔色3 9 2 3" xfId="8171"/>
    <cellStyle name="20% - 輔色3 9 2 4" xfId="8172"/>
    <cellStyle name="20% - 輔色3 9 3" xfId="8173"/>
    <cellStyle name="20% - 輔色3 9 3 2" xfId="8174"/>
    <cellStyle name="20% - 輔色3 9 3 2 2" xfId="8175"/>
    <cellStyle name="20% - 輔色3 9 3 2 3" xfId="8176"/>
    <cellStyle name="20% - 輔色3 9 3 3" xfId="8177"/>
    <cellStyle name="20% - 輔色3 9 3 4" xfId="8178"/>
    <cellStyle name="20% - 輔色3 9 4" xfId="8179"/>
    <cellStyle name="20% - 輔色3 9 4 2" xfId="8180"/>
    <cellStyle name="20% - 輔色3 9 4 3" xfId="8181"/>
    <cellStyle name="20% - 輔色3 9 5" xfId="8182"/>
    <cellStyle name="20% - 輔色3 9 6" xfId="8183"/>
    <cellStyle name="20% - 輔色4 10" xfId="8184"/>
    <cellStyle name="20% - 輔色4 10 2" xfId="8185"/>
    <cellStyle name="20% - 輔色4 10 2 2" xfId="8186"/>
    <cellStyle name="20% - 輔色4 10 2 3" xfId="8187"/>
    <cellStyle name="20% - 輔色4 10 3" xfId="8188"/>
    <cellStyle name="20% - 輔色4 10 4" xfId="8189"/>
    <cellStyle name="20% - 輔色4 11" xfId="8190"/>
    <cellStyle name="20% - 輔色4 11 2" xfId="8191"/>
    <cellStyle name="20% - 輔色4 11 2 2" xfId="8192"/>
    <cellStyle name="20% - 輔色4 11 2 3" xfId="8193"/>
    <cellStyle name="20% - 輔色4 11 3" xfId="8194"/>
    <cellStyle name="20% - 輔色4 11 4" xfId="8195"/>
    <cellStyle name="20% - 輔色4 12" xfId="8196"/>
    <cellStyle name="20% - 輔色4 12 2" xfId="8197"/>
    <cellStyle name="20% - 輔色4 12 3" xfId="8198"/>
    <cellStyle name="20% - 輔色4 13" xfId="8199"/>
    <cellStyle name="20% - 輔色4 14" xfId="8200"/>
    <cellStyle name="20% - 輔色4 15" xfId="8201"/>
    <cellStyle name="20% - 輔色4 16" xfId="8202"/>
    <cellStyle name="20% - 輔色4 2" xfId="8203"/>
    <cellStyle name="20% - 輔色4 2 10" xfId="8204"/>
    <cellStyle name="20% - 輔色4 2 10 2" xfId="8205"/>
    <cellStyle name="20% - 輔色4 2 10 2 2" xfId="8206"/>
    <cellStyle name="20% - 輔色4 2 10 2 3" xfId="8207"/>
    <cellStyle name="20% - 輔色4 2 10 3" xfId="8208"/>
    <cellStyle name="20% - 輔色4 2 10 4" xfId="8209"/>
    <cellStyle name="20% - 輔色4 2 11" xfId="8210"/>
    <cellStyle name="20% - 輔色4 2 11 2" xfId="8211"/>
    <cellStyle name="20% - 輔色4 2 11 3" xfId="8212"/>
    <cellStyle name="20% - 輔色4 2 12" xfId="8213"/>
    <cellStyle name="20% - 輔色4 2 13" xfId="8214"/>
    <cellStyle name="20% - 輔色4 2 2" xfId="8215"/>
    <cellStyle name="20% - 輔色4 2 2 10" xfId="8216"/>
    <cellStyle name="20% - 輔色4 2 2 10 2" xfId="8217"/>
    <cellStyle name="20% - 輔色4 2 2 10 3" xfId="8218"/>
    <cellStyle name="20% - 輔色4 2 2 11" xfId="8219"/>
    <cellStyle name="20% - 輔色4 2 2 12" xfId="8220"/>
    <cellStyle name="20% - 輔色4 2 2 2" xfId="8221"/>
    <cellStyle name="20% - 輔色4 2 2 2 10" xfId="8222"/>
    <cellStyle name="20% - 輔色4 2 2 2 2" xfId="8223"/>
    <cellStyle name="20% - 輔色4 2 2 2 2 2" xfId="8224"/>
    <cellStyle name="20% - 輔色4 2 2 2 2 2 2" xfId="8225"/>
    <cellStyle name="20% - 輔色4 2 2 2 2 2 2 2" xfId="8226"/>
    <cellStyle name="20% - 輔色4 2 2 2 2 2 2 2 2" xfId="8227"/>
    <cellStyle name="20% - 輔色4 2 2 2 2 2 2 2 2 2" xfId="8228"/>
    <cellStyle name="20% - 輔色4 2 2 2 2 2 2 2 2 2 2" xfId="8229"/>
    <cellStyle name="20% - 輔色4 2 2 2 2 2 2 2 2 2 3" xfId="8230"/>
    <cellStyle name="20% - 輔色4 2 2 2 2 2 2 2 2 3" xfId="8231"/>
    <cellStyle name="20% - 輔色4 2 2 2 2 2 2 2 2 4" xfId="8232"/>
    <cellStyle name="20% - 輔色4 2 2 2 2 2 2 2 3" xfId="8233"/>
    <cellStyle name="20% - 輔色4 2 2 2 2 2 2 2 3 2" xfId="8234"/>
    <cellStyle name="20% - 輔色4 2 2 2 2 2 2 2 3 2 2" xfId="8235"/>
    <cellStyle name="20% - 輔色4 2 2 2 2 2 2 2 3 2 3" xfId="8236"/>
    <cellStyle name="20% - 輔色4 2 2 2 2 2 2 2 3 3" xfId="8237"/>
    <cellStyle name="20% - 輔色4 2 2 2 2 2 2 2 3 4" xfId="8238"/>
    <cellStyle name="20% - 輔色4 2 2 2 2 2 2 2 4" xfId="8239"/>
    <cellStyle name="20% - 輔色4 2 2 2 2 2 2 2 4 2" xfId="8240"/>
    <cellStyle name="20% - 輔色4 2 2 2 2 2 2 2 4 3" xfId="8241"/>
    <cellStyle name="20% - 輔色4 2 2 2 2 2 2 2 5" xfId="8242"/>
    <cellStyle name="20% - 輔色4 2 2 2 2 2 2 2 6" xfId="8243"/>
    <cellStyle name="20% - 輔色4 2 2 2 2 2 2 3" xfId="8244"/>
    <cellStyle name="20% - 輔色4 2 2 2 2 2 2 3 2" xfId="8245"/>
    <cellStyle name="20% - 輔色4 2 2 2 2 2 2 3 2 2" xfId="8246"/>
    <cellStyle name="20% - 輔色4 2 2 2 2 2 2 3 2 3" xfId="8247"/>
    <cellStyle name="20% - 輔色4 2 2 2 2 2 2 3 3" xfId="8248"/>
    <cellStyle name="20% - 輔色4 2 2 2 2 2 2 3 4" xfId="8249"/>
    <cellStyle name="20% - 輔色4 2 2 2 2 2 2 4" xfId="8250"/>
    <cellStyle name="20% - 輔色4 2 2 2 2 2 2 4 2" xfId="8251"/>
    <cellStyle name="20% - 輔色4 2 2 2 2 2 2 4 2 2" xfId="8252"/>
    <cellStyle name="20% - 輔色4 2 2 2 2 2 2 4 2 3" xfId="8253"/>
    <cellStyle name="20% - 輔色4 2 2 2 2 2 2 4 3" xfId="8254"/>
    <cellStyle name="20% - 輔色4 2 2 2 2 2 2 4 4" xfId="8255"/>
    <cellStyle name="20% - 輔色4 2 2 2 2 2 2 5" xfId="8256"/>
    <cellStyle name="20% - 輔色4 2 2 2 2 2 2 5 2" xfId="8257"/>
    <cellStyle name="20% - 輔色4 2 2 2 2 2 2 5 3" xfId="8258"/>
    <cellStyle name="20% - 輔色4 2 2 2 2 2 2 6" xfId="8259"/>
    <cellStyle name="20% - 輔色4 2 2 2 2 2 2 7" xfId="8260"/>
    <cellStyle name="20% - 輔色4 2 2 2 2 2 3" xfId="8261"/>
    <cellStyle name="20% - 輔色4 2 2 2 2 2 3 2" xfId="8262"/>
    <cellStyle name="20% - 輔色4 2 2 2 2 2 3 2 2" xfId="8263"/>
    <cellStyle name="20% - 輔色4 2 2 2 2 2 3 2 2 2" xfId="8264"/>
    <cellStyle name="20% - 輔色4 2 2 2 2 2 3 2 2 3" xfId="8265"/>
    <cellStyle name="20% - 輔色4 2 2 2 2 2 3 2 3" xfId="8266"/>
    <cellStyle name="20% - 輔色4 2 2 2 2 2 3 2 4" xfId="8267"/>
    <cellStyle name="20% - 輔色4 2 2 2 2 2 3 3" xfId="8268"/>
    <cellStyle name="20% - 輔色4 2 2 2 2 2 3 3 2" xfId="8269"/>
    <cellStyle name="20% - 輔色4 2 2 2 2 2 3 3 2 2" xfId="8270"/>
    <cellStyle name="20% - 輔色4 2 2 2 2 2 3 3 2 3" xfId="8271"/>
    <cellStyle name="20% - 輔色4 2 2 2 2 2 3 3 3" xfId="8272"/>
    <cellStyle name="20% - 輔色4 2 2 2 2 2 3 3 4" xfId="8273"/>
    <cellStyle name="20% - 輔色4 2 2 2 2 2 3 4" xfId="8274"/>
    <cellStyle name="20% - 輔色4 2 2 2 2 2 3 4 2" xfId="8275"/>
    <cellStyle name="20% - 輔色4 2 2 2 2 2 3 4 3" xfId="8276"/>
    <cellStyle name="20% - 輔色4 2 2 2 2 2 3 5" xfId="8277"/>
    <cellStyle name="20% - 輔色4 2 2 2 2 2 3 6" xfId="8278"/>
    <cellStyle name="20% - 輔色4 2 2 2 2 2 4" xfId="8279"/>
    <cellStyle name="20% - 輔色4 2 2 2 2 2 4 2" xfId="8280"/>
    <cellStyle name="20% - 輔色4 2 2 2 2 2 4 2 2" xfId="8281"/>
    <cellStyle name="20% - 輔色4 2 2 2 2 2 4 2 3" xfId="8282"/>
    <cellStyle name="20% - 輔色4 2 2 2 2 2 4 3" xfId="8283"/>
    <cellStyle name="20% - 輔色4 2 2 2 2 2 4 4" xfId="8284"/>
    <cellStyle name="20% - 輔色4 2 2 2 2 2 5" xfId="8285"/>
    <cellStyle name="20% - 輔色4 2 2 2 2 2 5 2" xfId="8286"/>
    <cellStyle name="20% - 輔色4 2 2 2 2 2 5 2 2" xfId="8287"/>
    <cellStyle name="20% - 輔色4 2 2 2 2 2 5 2 3" xfId="8288"/>
    <cellStyle name="20% - 輔色4 2 2 2 2 2 5 3" xfId="8289"/>
    <cellStyle name="20% - 輔色4 2 2 2 2 2 5 4" xfId="8290"/>
    <cellStyle name="20% - 輔色4 2 2 2 2 2 6" xfId="8291"/>
    <cellStyle name="20% - 輔色4 2 2 2 2 2 6 2" xfId="8292"/>
    <cellStyle name="20% - 輔色4 2 2 2 2 2 6 3" xfId="8293"/>
    <cellStyle name="20% - 輔色4 2 2 2 2 2 7" xfId="8294"/>
    <cellStyle name="20% - 輔色4 2 2 2 2 2 8" xfId="8295"/>
    <cellStyle name="20% - 輔色4 2 2 2 2 3" xfId="8296"/>
    <cellStyle name="20% - 輔色4 2 2 2 2 3 2" xfId="8297"/>
    <cellStyle name="20% - 輔色4 2 2 2 2 3 2 2" xfId="8298"/>
    <cellStyle name="20% - 輔色4 2 2 2 2 3 2 2 2" xfId="8299"/>
    <cellStyle name="20% - 輔色4 2 2 2 2 3 2 2 2 2" xfId="8300"/>
    <cellStyle name="20% - 輔色4 2 2 2 2 3 2 2 2 3" xfId="8301"/>
    <cellStyle name="20% - 輔色4 2 2 2 2 3 2 2 3" xfId="8302"/>
    <cellStyle name="20% - 輔色4 2 2 2 2 3 2 2 4" xfId="8303"/>
    <cellStyle name="20% - 輔色4 2 2 2 2 3 2 3" xfId="8304"/>
    <cellStyle name="20% - 輔色4 2 2 2 2 3 2 3 2" xfId="8305"/>
    <cellStyle name="20% - 輔色4 2 2 2 2 3 2 3 2 2" xfId="8306"/>
    <cellStyle name="20% - 輔色4 2 2 2 2 3 2 3 2 3" xfId="8307"/>
    <cellStyle name="20% - 輔色4 2 2 2 2 3 2 3 3" xfId="8308"/>
    <cellStyle name="20% - 輔色4 2 2 2 2 3 2 3 4" xfId="8309"/>
    <cellStyle name="20% - 輔色4 2 2 2 2 3 2 4" xfId="8310"/>
    <cellStyle name="20% - 輔色4 2 2 2 2 3 2 4 2" xfId="8311"/>
    <cellStyle name="20% - 輔色4 2 2 2 2 3 2 4 3" xfId="8312"/>
    <cellStyle name="20% - 輔色4 2 2 2 2 3 2 5" xfId="8313"/>
    <cellStyle name="20% - 輔色4 2 2 2 2 3 2 6" xfId="8314"/>
    <cellStyle name="20% - 輔色4 2 2 2 2 3 3" xfId="8315"/>
    <cellStyle name="20% - 輔色4 2 2 2 2 3 3 2" xfId="8316"/>
    <cellStyle name="20% - 輔色4 2 2 2 2 3 3 2 2" xfId="8317"/>
    <cellStyle name="20% - 輔色4 2 2 2 2 3 3 2 3" xfId="8318"/>
    <cellStyle name="20% - 輔色4 2 2 2 2 3 3 3" xfId="8319"/>
    <cellStyle name="20% - 輔色4 2 2 2 2 3 3 4" xfId="8320"/>
    <cellStyle name="20% - 輔色4 2 2 2 2 3 4" xfId="8321"/>
    <cellStyle name="20% - 輔色4 2 2 2 2 3 4 2" xfId="8322"/>
    <cellStyle name="20% - 輔色4 2 2 2 2 3 4 2 2" xfId="8323"/>
    <cellStyle name="20% - 輔色4 2 2 2 2 3 4 2 3" xfId="8324"/>
    <cellStyle name="20% - 輔色4 2 2 2 2 3 4 3" xfId="8325"/>
    <cellStyle name="20% - 輔色4 2 2 2 2 3 4 4" xfId="8326"/>
    <cellStyle name="20% - 輔色4 2 2 2 2 3 5" xfId="8327"/>
    <cellStyle name="20% - 輔色4 2 2 2 2 3 5 2" xfId="8328"/>
    <cellStyle name="20% - 輔色4 2 2 2 2 3 5 3" xfId="8329"/>
    <cellStyle name="20% - 輔色4 2 2 2 2 3 6" xfId="8330"/>
    <cellStyle name="20% - 輔色4 2 2 2 2 3 7" xfId="8331"/>
    <cellStyle name="20% - 輔色4 2 2 2 2 4" xfId="8332"/>
    <cellStyle name="20% - 輔色4 2 2 2 2 4 2" xfId="8333"/>
    <cellStyle name="20% - 輔色4 2 2 2 2 4 2 2" xfId="8334"/>
    <cellStyle name="20% - 輔色4 2 2 2 2 4 2 2 2" xfId="8335"/>
    <cellStyle name="20% - 輔色4 2 2 2 2 4 2 2 3" xfId="8336"/>
    <cellStyle name="20% - 輔色4 2 2 2 2 4 2 3" xfId="8337"/>
    <cellStyle name="20% - 輔色4 2 2 2 2 4 2 4" xfId="8338"/>
    <cellStyle name="20% - 輔色4 2 2 2 2 4 3" xfId="8339"/>
    <cellStyle name="20% - 輔色4 2 2 2 2 4 3 2" xfId="8340"/>
    <cellStyle name="20% - 輔色4 2 2 2 2 4 3 2 2" xfId="8341"/>
    <cellStyle name="20% - 輔色4 2 2 2 2 4 3 2 3" xfId="8342"/>
    <cellStyle name="20% - 輔色4 2 2 2 2 4 3 3" xfId="8343"/>
    <cellStyle name="20% - 輔色4 2 2 2 2 4 3 4" xfId="8344"/>
    <cellStyle name="20% - 輔色4 2 2 2 2 4 4" xfId="8345"/>
    <cellStyle name="20% - 輔色4 2 2 2 2 4 4 2" xfId="8346"/>
    <cellStyle name="20% - 輔色4 2 2 2 2 4 4 3" xfId="8347"/>
    <cellStyle name="20% - 輔色4 2 2 2 2 4 5" xfId="8348"/>
    <cellStyle name="20% - 輔色4 2 2 2 2 4 6" xfId="8349"/>
    <cellStyle name="20% - 輔色4 2 2 2 2 5" xfId="8350"/>
    <cellStyle name="20% - 輔色4 2 2 2 2 5 2" xfId="8351"/>
    <cellStyle name="20% - 輔色4 2 2 2 2 5 2 2" xfId="8352"/>
    <cellStyle name="20% - 輔色4 2 2 2 2 5 2 3" xfId="8353"/>
    <cellStyle name="20% - 輔色4 2 2 2 2 5 3" xfId="8354"/>
    <cellStyle name="20% - 輔色4 2 2 2 2 5 4" xfId="8355"/>
    <cellStyle name="20% - 輔色4 2 2 2 2 6" xfId="8356"/>
    <cellStyle name="20% - 輔色4 2 2 2 2 6 2" xfId="8357"/>
    <cellStyle name="20% - 輔色4 2 2 2 2 6 2 2" xfId="8358"/>
    <cellStyle name="20% - 輔色4 2 2 2 2 6 2 3" xfId="8359"/>
    <cellStyle name="20% - 輔色4 2 2 2 2 6 3" xfId="8360"/>
    <cellStyle name="20% - 輔色4 2 2 2 2 6 4" xfId="8361"/>
    <cellStyle name="20% - 輔色4 2 2 2 2 7" xfId="8362"/>
    <cellStyle name="20% - 輔色4 2 2 2 2 7 2" xfId="8363"/>
    <cellStyle name="20% - 輔色4 2 2 2 2 7 3" xfId="8364"/>
    <cellStyle name="20% - 輔色4 2 2 2 2 8" xfId="8365"/>
    <cellStyle name="20% - 輔色4 2 2 2 2 9" xfId="8366"/>
    <cellStyle name="20% - 輔色4 2 2 2 3" xfId="8367"/>
    <cellStyle name="20% - 輔色4 2 2 2 3 2" xfId="8368"/>
    <cellStyle name="20% - 輔色4 2 2 2 3 2 2" xfId="8369"/>
    <cellStyle name="20% - 輔色4 2 2 2 3 2 2 2" xfId="8370"/>
    <cellStyle name="20% - 輔色4 2 2 2 3 2 2 2 2" xfId="8371"/>
    <cellStyle name="20% - 輔色4 2 2 2 3 2 2 2 2 2" xfId="8372"/>
    <cellStyle name="20% - 輔色4 2 2 2 3 2 2 2 2 3" xfId="8373"/>
    <cellStyle name="20% - 輔色4 2 2 2 3 2 2 2 3" xfId="8374"/>
    <cellStyle name="20% - 輔色4 2 2 2 3 2 2 2 4" xfId="8375"/>
    <cellStyle name="20% - 輔色4 2 2 2 3 2 2 3" xfId="8376"/>
    <cellStyle name="20% - 輔色4 2 2 2 3 2 2 3 2" xfId="8377"/>
    <cellStyle name="20% - 輔色4 2 2 2 3 2 2 3 2 2" xfId="8378"/>
    <cellStyle name="20% - 輔色4 2 2 2 3 2 2 3 2 3" xfId="8379"/>
    <cellStyle name="20% - 輔色4 2 2 2 3 2 2 3 3" xfId="8380"/>
    <cellStyle name="20% - 輔色4 2 2 2 3 2 2 3 4" xfId="8381"/>
    <cellStyle name="20% - 輔色4 2 2 2 3 2 2 4" xfId="8382"/>
    <cellStyle name="20% - 輔色4 2 2 2 3 2 2 4 2" xfId="8383"/>
    <cellStyle name="20% - 輔色4 2 2 2 3 2 2 4 3" xfId="8384"/>
    <cellStyle name="20% - 輔色4 2 2 2 3 2 2 5" xfId="8385"/>
    <cellStyle name="20% - 輔色4 2 2 2 3 2 2 6" xfId="8386"/>
    <cellStyle name="20% - 輔色4 2 2 2 3 2 3" xfId="8387"/>
    <cellStyle name="20% - 輔色4 2 2 2 3 2 3 2" xfId="8388"/>
    <cellStyle name="20% - 輔色4 2 2 2 3 2 3 2 2" xfId="8389"/>
    <cellStyle name="20% - 輔色4 2 2 2 3 2 3 2 3" xfId="8390"/>
    <cellStyle name="20% - 輔色4 2 2 2 3 2 3 3" xfId="8391"/>
    <cellStyle name="20% - 輔色4 2 2 2 3 2 3 4" xfId="8392"/>
    <cellStyle name="20% - 輔色4 2 2 2 3 2 4" xfId="8393"/>
    <cellStyle name="20% - 輔色4 2 2 2 3 2 4 2" xfId="8394"/>
    <cellStyle name="20% - 輔色4 2 2 2 3 2 4 2 2" xfId="8395"/>
    <cellStyle name="20% - 輔色4 2 2 2 3 2 4 2 3" xfId="8396"/>
    <cellStyle name="20% - 輔色4 2 2 2 3 2 4 3" xfId="8397"/>
    <cellStyle name="20% - 輔色4 2 2 2 3 2 4 4" xfId="8398"/>
    <cellStyle name="20% - 輔色4 2 2 2 3 2 5" xfId="8399"/>
    <cellStyle name="20% - 輔色4 2 2 2 3 2 5 2" xfId="8400"/>
    <cellStyle name="20% - 輔色4 2 2 2 3 2 5 3" xfId="8401"/>
    <cellStyle name="20% - 輔色4 2 2 2 3 2 6" xfId="8402"/>
    <cellStyle name="20% - 輔色4 2 2 2 3 2 7" xfId="8403"/>
    <cellStyle name="20% - 輔色4 2 2 2 3 3" xfId="8404"/>
    <cellStyle name="20% - 輔色4 2 2 2 3 3 2" xfId="8405"/>
    <cellStyle name="20% - 輔色4 2 2 2 3 3 2 2" xfId="8406"/>
    <cellStyle name="20% - 輔色4 2 2 2 3 3 2 2 2" xfId="8407"/>
    <cellStyle name="20% - 輔色4 2 2 2 3 3 2 2 3" xfId="8408"/>
    <cellStyle name="20% - 輔色4 2 2 2 3 3 2 3" xfId="8409"/>
    <cellStyle name="20% - 輔色4 2 2 2 3 3 2 4" xfId="8410"/>
    <cellStyle name="20% - 輔色4 2 2 2 3 3 3" xfId="8411"/>
    <cellStyle name="20% - 輔色4 2 2 2 3 3 3 2" xfId="8412"/>
    <cellStyle name="20% - 輔色4 2 2 2 3 3 3 2 2" xfId="8413"/>
    <cellStyle name="20% - 輔色4 2 2 2 3 3 3 2 3" xfId="8414"/>
    <cellStyle name="20% - 輔色4 2 2 2 3 3 3 3" xfId="8415"/>
    <cellStyle name="20% - 輔色4 2 2 2 3 3 3 4" xfId="8416"/>
    <cellStyle name="20% - 輔色4 2 2 2 3 3 4" xfId="8417"/>
    <cellStyle name="20% - 輔色4 2 2 2 3 3 4 2" xfId="8418"/>
    <cellStyle name="20% - 輔色4 2 2 2 3 3 4 3" xfId="8419"/>
    <cellStyle name="20% - 輔色4 2 2 2 3 3 5" xfId="8420"/>
    <cellStyle name="20% - 輔色4 2 2 2 3 3 6" xfId="8421"/>
    <cellStyle name="20% - 輔色4 2 2 2 3 4" xfId="8422"/>
    <cellStyle name="20% - 輔色4 2 2 2 3 4 2" xfId="8423"/>
    <cellStyle name="20% - 輔色4 2 2 2 3 4 2 2" xfId="8424"/>
    <cellStyle name="20% - 輔色4 2 2 2 3 4 2 3" xfId="8425"/>
    <cellStyle name="20% - 輔色4 2 2 2 3 4 3" xfId="8426"/>
    <cellStyle name="20% - 輔色4 2 2 2 3 4 4" xfId="8427"/>
    <cellStyle name="20% - 輔色4 2 2 2 3 5" xfId="8428"/>
    <cellStyle name="20% - 輔色4 2 2 2 3 5 2" xfId="8429"/>
    <cellStyle name="20% - 輔色4 2 2 2 3 5 2 2" xfId="8430"/>
    <cellStyle name="20% - 輔色4 2 2 2 3 5 2 3" xfId="8431"/>
    <cellStyle name="20% - 輔色4 2 2 2 3 5 3" xfId="8432"/>
    <cellStyle name="20% - 輔色4 2 2 2 3 5 4" xfId="8433"/>
    <cellStyle name="20% - 輔色4 2 2 2 3 6" xfId="8434"/>
    <cellStyle name="20% - 輔色4 2 2 2 3 6 2" xfId="8435"/>
    <cellStyle name="20% - 輔色4 2 2 2 3 6 3" xfId="8436"/>
    <cellStyle name="20% - 輔色4 2 2 2 3 7" xfId="8437"/>
    <cellStyle name="20% - 輔色4 2 2 2 3 8" xfId="8438"/>
    <cellStyle name="20% - 輔色4 2 2 2 4" xfId="8439"/>
    <cellStyle name="20% - 輔色4 2 2 2 4 2" xfId="8440"/>
    <cellStyle name="20% - 輔色4 2 2 2 4 2 2" xfId="8441"/>
    <cellStyle name="20% - 輔色4 2 2 2 4 2 2 2" xfId="8442"/>
    <cellStyle name="20% - 輔色4 2 2 2 4 2 2 2 2" xfId="8443"/>
    <cellStyle name="20% - 輔色4 2 2 2 4 2 2 2 3" xfId="8444"/>
    <cellStyle name="20% - 輔色4 2 2 2 4 2 2 3" xfId="8445"/>
    <cellStyle name="20% - 輔色4 2 2 2 4 2 2 4" xfId="8446"/>
    <cellStyle name="20% - 輔色4 2 2 2 4 2 3" xfId="8447"/>
    <cellStyle name="20% - 輔色4 2 2 2 4 2 3 2" xfId="8448"/>
    <cellStyle name="20% - 輔色4 2 2 2 4 2 3 2 2" xfId="8449"/>
    <cellStyle name="20% - 輔色4 2 2 2 4 2 3 2 3" xfId="8450"/>
    <cellStyle name="20% - 輔色4 2 2 2 4 2 3 3" xfId="8451"/>
    <cellStyle name="20% - 輔色4 2 2 2 4 2 3 4" xfId="8452"/>
    <cellStyle name="20% - 輔色4 2 2 2 4 2 4" xfId="8453"/>
    <cellStyle name="20% - 輔色4 2 2 2 4 2 4 2" xfId="8454"/>
    <cellStyle name="20% - 輔色4 2 2 2 4 2 4 3" xfId="8455"/>
    <cellStyle name="20% - 輔色4 2 2 2 4 2 5" xfId="8456"/>
    <cellStyle name="20% - 輔色4 2 2 2 4 2 6" xfId="8457"/>
    <cellStyle name="20% - 輔色4 2 2 2 4 3" xfId="8458"/>
    <cellStyle name="20% - 輔色4 2 2 2 4 3 2" xfId="8459"/>
    <cellStyle name="20% - 輔色4 2 2 2 4 3 2 2" xfId="8460"/>
    <cellStyle name="20% - 輔色4 2 2 2 4 3 2 3" xfId="8461"/>
    <cellStyle name="20% - 輔色4 2 2 2 4 3 3" xfId="8462"/>
    <cellStyle name="20% - 輔色4 2 2 2 4 3 4" xfId="8463"/>
    <cellStyle name="20% - 輔色4 2 2 2 4 4" xfId="8464"/>
    <cellStyle name="20% - 輔色4 2 2 2 4 4 2" xfId="8465"/>
    <cellStyle name="20% - 輔色4 2 2 2 4 4 2 2" xfId="8466"/>
    <cellStyle name="20% - 輔色4 2 2 2 4 4 2 3" xfId="8467"/>
    <cellStyle name="20% - 輔色4 2 2 2 4 4 3" xfId="8468"/>
    <cellStyle name="20% - 輔色4 2 2 2 4 4 4" xfId="8469"/>
    <cellStyle name="20% - 輔色4 2 2 2 4 5" xfId="8470"/>
    <cellStyle name="20% - 輔色4 2 2 2 4 5 2" xfId="8471"/>
    <cellStyle name="20% - 輔色4 2 2 2 4 5 3" xfId="8472"/>
    <cellStyle name="20% - 輔色4 2 2 2 4 6" xfId="8473"/>
    <cellStyle name="20% - 輔色4 2 2 2 4 7" xfId="8474"/>
    <cellStyle name="20% - 輔色4 2 2 2 5" xfId="8475"/>
    <cellStyle name="20% - 輔色4 2 2 2 5 2" xfId="8476"/>
    <cellStyle name="20% - 輔色4 2 2 2 5 2 2" xfId="8477"/>
    <cellStyle name="20% - 輔色4 2 2 2 5 2 2 2" xfId="8478"/>
    <cellStyle name="20% - 輔色4 2 2 2 5 2 2 3" xfId="8479"/>
    <cellStyle name="20% - 輔色4 2 2 2 5 2 3" xfId="8480"/>
    <cellStyle name="20% - 輔色4 2 2 2 5 2 4" xfId="8481"/>
    <cellStyle name="20% - 輔色4 2 2 2 5 3" xfId="8482"/>
    <cellStyle name="20% - 輔色4 2 2 2 5 3 2" xfId="8483"/>
    <cellStyle name="20% - 輔色4 2 2 2 5 3 2 2" xfId="8484"/>
    <cellStyle name="20% - 輔色4 2 2 2 5 3 2 3" xfId="8485"/>
    <cellStyle name="20% - 輔色4 2 2 2 5 3 3" xfId="8486"/>
    <cellStyle name="20% - 輔色4 2 2 2 5 3 4" xfId="8487"/>
    <cellStyle name="20% - 輔色4 2 2 2 5 4" xfId="8488"/>
    <cellStyle name="20% - 輔色4 2 2 2 5 4 2" xfId="8489"/>
    <cellStyle name="20% - 輔色4 2 2 2 5 4 3" xfId="8490"/>
    <cellStyle name="20% - 輔色4 2 2 2 5 5" xfId="8491"/>
    <cellStyle name="20% - 輔色4 2 2 2 5 6" xfId="8492"/>
    <cellStyle name="20% - 輔色4 2 2 2 6" xfId="8493"/>
    <cellStyle name="20% - 輔色4 2 2 2 6 2" xfId="8494"/>
    <cellStyle name="20% - 輔色4 2 2 2 6 2 2" xfId="8495"/>
    <cellStyle name="20% - 輔色4 2 2 2 6 2 3" xfId="8496"/>
    <cellStyle name="20% - 輔色4 2 2 2 6 3" xfId="8497"/>
    <cellStyle name="20% - 輔色4 2 2 2 6 4" xfId="8498"/>
    <cellStyle name="20% - 輔色4 2 2 2 7" xfId="8499"/>
    <cellStyle name="20% - 輔色4 2 2 2 7 2" xfId="8500"/>
    <cellStyle name="20% - 輔色4 2 2 2 7 2 2" xfId="8501"/>
    <cellStyle name="20% - 輔色4 2 2 2 7 2 3" xfId="8502"/>
    <cellStyle name="20% - 輔色4 2 2 2 7 3" xfId="8503"/>
    <cellStyle name="20% - 輔色4 2 2 2 7 4" xfId="8504"/>
    <cellStyle name="20% - 輔色4 2 2 2 8" xfId="8505"/>
    <cellStyle name="20% - 輔色4 2 2 2 8 2" xfId="8506"/>
    <cellStyle name="20% - 輔色4 2 2 2 8 3" xfId="8507"/>
    <cellStyle name="20% - 輔色4 2 2 2 9" xfId="8508"/>
    <cellStyle name="20% - 輔色4 2 2 3" xfId="8509"/>
    <cellStyle name="20% - 輔色4 2 2 3 2" xfId="8510"/>
    <cellStyle name="20% - 輔色4 2 2 3 2 2" xfId="8511"/>
    <cellStyle name="20% - 輔色4 2 2 3 2 2 2" xfId="8512"/>
    <cellStyle name="20% - 輔色4 2 2 3 2 2 2 2" xfId="8513"/>
    <cellStyle name="20% - 輔色4 2 2 3 2 2 2 2 2" xfId="8514"/>
    <cellStyle name="20% - 輔色4 2 2 3 2 2 2 2 2 2" xfId="8515"/>
    <cellStyle name="20% - 輔色4 2 2 3 2 2 2 2 2 3" xfId="8516"/>
    <cellStyle name="20% - 輔色4 2 2 3 2 2 2 2 3" xfId="8517"/>
    <cellStyle name="20% - 輔色4 2 2 3 2 2 2 2 4" xfId="8518"/>
    <cellStyle name="20% - 輔色4 2 2 3 2 2 2 3" xfId="8519"/>
    <cellStyle name="20% - 輔色4 2 2 3 2 2 2 3 2" xfId="8520"/>
    <cellStyle name="20% - 輔色4 2 2 3 2 2 2 3 2 2" xfId="8521"/>
    <cellStyle name="20% - 輔色4 2 2 3 2 2 2 3 2 3" xfId="8522"/>
    <cellStyle name="20% - 輔色4 2 2 3 2 2 2 3 3" xfId="8523"/>
    <cellStyle name="20% - 輔色4 2 2 3 2 2 2 3 4" xfId="8524"/>
    <cellStyle name="20% - 輔色4 2 2 3 2 2 2 4" xfId="8525"/>
    <cellStyle name="20% - 輔色4 2 2 3 2 2 2 4 2" xfId="8526"/>
    <cellStyle name="20% - 輔色4 2 2 3 2 2 2 4 3" xfId="8527"/>
    <cellStyle name="20% - 輔色4 2 2 3 2 2 2 5" xfId="8528"/>
    <cellStyle name="20% - 輔色4 2 2 3 2 2 2 6" xfId="8529"/>
    <cellStyle name="20% - 輔色4 2 2 3 2 2 3" xfId="8530"/>
    <cellStyle name="20% - 輔色4 2 2 3 2 2 3 2" xfId="8531"/>
    <cellStyle name="20% - 輔色4 2 2 3 2 2 3 2 2" xfId="8532"/>
    <cellStyle name="20% - 輔色4 2 2 3 2 2 3 2 3" xfId="8533"/>
    <cellStyle name="20% - 輔色4 2 2 3 2 2 3 3" xfId="8534"/>
    <cellStyle name="20% - 輔色4 2 2 3 2 2 3 4" xfId="8535"/>
    <cellStyle name="20% - 輔色4 2 2 3 2 2 4" xfId="8536"/>
    <cellStyle name="20% - 輔色4 2 2 3 2 2 4 2" xfId="8537"/>
    <cellStyle name="20% - 輔色4 2 2 3 2 2 4 2 2" xfId="8538"/>
    <cellStyle name="20% - 輔色4 2 2 3 2 2 4 2 3" xfId="8539"/>
    <cellStyle name="20% - 輔色4 2 2 3 2 2 4 3" xfId="8540"/>
    <cellStyle name="20% - 輔色4 2 2 3 2 2 4 4" xfId="8541"/>
    <cellStyle name="20% - 輔色4 2 2 3 2 2 5" xfId="8542"/>
    <cellStyle name="20% - 輔色4 2 2 3 2 2 5 2" xfId="8543"/>
    <cellStyle name="20% - 輔色4 2 2 3 2 2 5 3" xfId="8544"/>
    <cellStyle name="20% - 輔色4 2 2 3 2 2 6" xfId="8545"/>
    <cellStyle name="20% - 輔色4 2 2 3 2 2 7" xfId="8546"/>
    <cellStyle name="20% - 輔色4 2 2 3 2 3" xfId="8547"/>
    <cellStyle name="20% - 輔色4 2 2 3 2 3 2" xfId="8548"/>
    <cellStyle name="20% - 輔色4 2 2 3 2 3 2 2" xfId="8549"/>
    <cellStyle name="20% - 輔色4 2 2 3 2 3 2 2 2" xfId="8550"/>
    <cellStyle name="20% - 輔色4 2 2 3 2 3 2 2 3" xfId="8551"/>
    <cellStyle name="20% - 輔色4 2 2 3 2 3 2 3" xfId="8552"/>
    <cellStyle name="20% - 輔色4 2 2 3 2 3 2 4" xfId="8553"/>
    <cellStyle name="20% - 輔色4 2 2 3 2 3 3" xfId="8554"/>
    <cellStyle name="20% - 輔色4 2 2 3 2 3 3 2" xfId="8555"/>
    <cellStyle name="20% - 輔色4 2 2 3 2 3 3 2 2" xfId="8556"/>
    <cellStyle name="20% - 輔色4 2 2 3 2 3 3 2 3" xfId="8557"/>
    <cellStyle name="20% - 輔色4 2 2 3 2 3 3 3" xfId="8558"/>
    <cellStyle name="20% - 輔色4 2 2 3 2 3 3 4" xfId="8559"/>
    <cellStyle name="20% - 輔色4 2 2 3 2 3 4" xfId="8560"/>
    <cellStyle name="20% - 輔色4 2 2 3 2 3 4 2" xfId="8561"/>
    <cellStyle name="20% - 輔色4 2 2 3 2 3 4 3" xfId="8562"/>
    <cellStyle name="20% - 輔色4 2 2 3 2 3 5" xfId="8563"/>
    <cellStyle name="20% - 輔色4 2 2 3 2 3 6" xfId="8564"/>
    <cellStyle name="20% - 輔色4 2 2 3 2 4" xfId="8565"/>
    <cellStyle name="20% - 輔色4 2 2 3 2 4 2" xfId="8566"/>
    <cellStyle name="20% - 輔色4 2 2 3 2 4 2 2" xfId="8567"/>
    <cellStyle name="20% - 輔色4 2 2 3 2 4 2 3" xfId="8568"/>
    <cellStyle name="20% - 輔色4 2 2 3 2 4 3" xfId="8569"/>
    <cellStyle name="20% - 輔色4 2 2 3 2 4 4" xfId="8570"/>
    <cellStyle name="20% - 輔色4 2 2 3 2 5" xfId="8571"/>
    <cellStyle name="20% - 輔色4 2 2 3 2 5 2" xfId="8572"/>
    <cellStyle name="20% - 輔色4 2 2 3 2 5 2 2" xfId="8573"/>
    <cellStyle name="20% - 輔色4 2 2 3 2 5 2 3" xfId="8574"/>
    <cellStyle name="20% - 輔色4 2 2 3 2 5 3" xfId="8575"/>
    <cellStyle name="20% - 輔色4 2 2 3 2 5 4" xfId="8576"/>
    <cellStyle name="20% - 輔色4 2 2 3 2 6" xfId="8577"/>
    <cellStyle name="20% - 輔色4 2 2 3 2 6 2" xfId="8578"/>
    <cellStyle name="20% - 輔色4 2 2 3 2 6 3" xfId="8579"/>
    <cellStyle name="20% - 輔色4 2 2 3 2 7" xfId="8580"/>
    <cellStyle name="20% - 輔色4 2 2 3 2 8" xfId="8581"/>
    <cellStyle name="20% - 輔色4 2 2 3 3" xfId="8582"/>
    <cellStyle name="20% - 輔色4 2 2 3 3 2" xfId="8583"/>
    <cellStyle name="20% - 輔色4 2 2 3 3 2 2" xfId="8584"/>
    <cellStyle name="20% - 輔色4 2 2 3 3 2 2 2" xfId="8585"/>
    <cellStyle name="20% - 輔色4 2 2 3 3 2 2 2 2" xfId="8586"/>
    <cellStyle name="20% - 輔色4 2 2 3 3 2 2 2 3" xfId="8587"/>
    <cellStyle name="20% - 輔色4 2 2 3 3 2 2 3" xfId="8588"/>
    <cellStyle name="20% - 輔色4 2 2 3 3 2 2 4" xfId="8589"/>
    <cellStyle name="20% - 輔色4 2 2 3 3 2 3" xfId="8590"/>
    <cellStyle name="20% - 輔色4 2 2 3 3 2 3 2" xfId="8591"/>
    <cellStyle name="20% - 輔色4 2 2 3 3 2 3 2 2" xfId="8592"/>
    <cellStyle name="20% - 輔色4 2 2 3 3 2 3 2 3" xfId="8593"/>
    <cellStyle name="20% - 輔色4 2 2 3 3 2 3 3" xfId="8594"/>
    <cellStyle name="20% - 輔色4 2 2 3 3 2 3 4" xfId="8595"/>
    <cellStyle name="20% - 輔色4 2 2 3 3 2 4" xfId="8596"/>
    <cellStyle name="20% - 輔色4 2 2 3 3 2 4 2" xfId="8597"/>
    <cellStyle name="20% - 輔色4 2 2 3 3 2 4 3" xfId="8598"/>
    <cellStyle name="20% - 輔色4 2 2 3 3 2 5" xfId="8599"/>
    <cellStyle name="20% - 輔色4 2 2 3 3 2 6" xfId="8600"/>
    <cellStyle name="20% - 輔色4 2 2 3 3 3" xfId="8601"/>
    <cellStyle name="20% - 輔色4 2 2 3 3 3 2" xfId="8602"/>
    <cellStyle name="20% - 輔色4 2 2 3 3 3 2 2" xfId="8603"/>
    <cellStyle name="20% - 輔色4 2 2 3 3 3 2 3" xfId="8604"/>
    <cellStyle name="20% - 輔色4 2 2 3 3 3 3" xfId="8605"/>
    <cellStyle name="20% - 輔色4 2 2 3 3 3 4" xfId="8606"/>
    <cellStyle name="20% - 輔色4 2 2 3 3 4" xfId="8607"/>
    <cellStyle name="20% - 輔色4 2 2 3 3 4 2" xfId="8608"/>
    <cellStyle name="20% - 輔色4 2 2 3 3 4 2 2" xfId="8609"/>
    <cellStyle name="20% - 輔色4 2 2 3 3 4 2 3" xfId="8610"/>
    <cellStyle name="20% - 輔色4 2 2 3 3 4 3" xfId="8611"/>
    <cellStyle name="20% - 輔色4 2 2 3 3 4 4" xfId="8612"/>
    <cellStyle name="20% - 輔色4 2 2 3 3 5" xfId="8613"/>
    <cellStyle name="20% - 輔色4 2 2 3 3 5 2" xfId="8614"/>
    <cellStyle name="20% - 輔色4 2 2 3 3 5 3" xfId="8615"/>
    <cellStyle name="20% - 輔色4 2 2 3 3 6" xfId="8616"/>
    <cellStyle name="20% - 輔色4 2 2 3 3 7" xfId="8617"/>
    <cellStyle name="20% - 輔色4 2 2 3 4" xfId="8618"/>
    <cellStyle name="20% - 輔色4 2 2 3 4 2" xfId="8619"/>
    <cellStyle name="20% - 輔色4 2 2 3 4 2 2" xfId="8620"/>
    <cellStyle name="20% - 輔色4 2 2 3 4 2 2 2" xfId="8621"/>
    <cellStyle name="20% - 輔色4 2 2 3 4 2 2 3" xfId="8622"/>
    <cellStyle name="20% - 輔色4 2 2 3 4 2 3" xfId="8623"/>
    <cellStyle name="20% - 輔色4 2 2 3 4 2 4" xfId="8624"/>
    <cellStyle name="20% - 輔色4 2 2 3 4 3" xfId="8625"/>
    <cellStyle name="20% - 輔色4 2 2 3 4 3 2" xfId="8626"/>
    <cellStyle name="20% - 輔色4 2 2 3 4 3 2 2" xfId="8627"/>
    <cellStyle name="20% - 輔色4 2 2 3 4 3 2 3" xfId="8628"/>
    <cellStyle name="20% - 輔色4 2 2 3 4 3 3" xfId="8629"/>
    <cellStyle name="20% - 輔色4 2 2 3 4 3 4" xfId="8630"/>
    <cellStyle name="20% - 輔色4 2 2 3 4 4" xfId="8631"/>
    <cellStyle name="20% - 輔色4 2 2 3 4 4 2" xfId="8632"/>
    <cellStyle name="20% - 輔色4 2 2 3 4 4 3" xfId="8633"/>
    <cellStyle name="20% - 輔色4 2 2 3 4 5" xfId="8634"/>
    <cellStyle name="20% - 輔色4 2 2 3 4 6" xfId="8635"/>
    <cellStyle name="20% - 輔色4 2 2 3 5" xfId="8636"/>
    <cellStyle name="20% - 輔色4 2 2 3 5 2" xfId="8637"/>
    <cellStyle name="20% - 輔色4 2 2 3 5 2 2" xfId="8638"/>
    <cellStyle name="20% - 輔色4 2 2 3 5 2 3" xfId="8639"/>
    <cellStyle name="20% - 輔色4 2 2 3 5 3" xfId="8640"/>
    <cellStyle name="20% - 輔色4 2 2 3 5 4" xfId="8641"/>
    <cellStyle name="20% - 輔色4 2 2 3 6" xfId="8642"/>
    <cellStyle name="20% - 輔色4 2 2 3 6 2" xfId="8643"/>
    <cellStyle name="20% - 輔色4 2 2 3 6 2 2" xfId="8644"/>
    <cellStyle name="20% - 輔色4 2 2 3 6 2 3" xfId="8645"/>
    <cellStyle name="20% - 輔色4 2 2 3 6 3" xfId="8646"/>
    <cellStyle name="20% - 輔色4 2 2 3 6 4" xfId="8647"/>
    <cellStyle name="20% - 輔色4 2 2 3 7" xfId="8648"/>
    <cellStyle name="20% - 輔色4 2 2 3 7 2" xfId="8649"/>
    <cellStyle name="20% - 輔色4 2 2 3 7 3" xfId="8650"/>
    <cellStyle name="20% - 輔色4 2 2 3 8" xfId="8651"/>
    <cellStyle name="20% - 輔色4 2 2 3 9" xfId="8652"/>
    <cellStyle name="20% - 輔色4 2 2 4" xfId="8653"/>
    <cellStyle name="20% - 輔色4 2 2 4 2" xfId="8654"/>
    <cellStyle name="20% - 輔色4 2 2 4 2 2" xfId="8655"/>
    <cellStyle name="20% - 輔色4 2 2 4 2 2 2" xfId="8656"/>
    <cellStyle name="20% - 輔色4 2 2 4 2 2 2 2" xfId="8657"/>
    <cellStyle name="20% - 輔色4 2 2 4 2 2 2 2 2" xfId="8658"/>
    <cellStyle name="20% - 輔色4 2 2 4 2 2 2 2 3" xfId="8659"/>
    <cellStyle name="20% - 輔色4 2 2 4 2 2 2 3" xfId="8660"/>
    <cellStyle name="20% - 輔色4 2 2 4 2 2 2 4" xfId="8661"/>
    <cellStyle name="20% - 輔色4 2 2 4 2 2 3" xfId="8662"/>
    <cellStyle name="20% - 輔色4 2 2 4 2 2 3 2" xfId="8663"/>
    <cellStyle name="20% - 輔色4 2 2 4 2 2 3 2 2" xfId="8664"/>
    <cellStyle name="20% - 輔色4 2 2 4 2 2 3 2 3" xfId="8665"/>
    <cellStyle name="20% - 輔色4 2 2 4 2 2 3 3" xfId="8666"/>
    <cellStyle name="20% - 輔色4 2 2 4 2 2 3 4" xfId="8667"/>
    <cellStyle name="20% - 輔色4 2 2 4 2 2 4" xfId="8668"/>
    <cellStyle name="20% - 輔色4 2 2 4 2 2 4 2" xfId="8669"/>
    <cellStyle name="20% - 輔色4 2 2 4 2 2 4 3" xfId="8670"/>
    <cellStyle name="20% - 輔色4 2 2 4 2 2 5" xfId="8671"/>
    <cellStyle name="20% - 輔色4 2 2 4 2 2 6" xfId="8672"/>
    <cellStyle name="20% - 輔色4 2 2 4 2 3" xfId="8673"/>
    <cellStyle name="20% - 輔色4 2 2 4 2 3 2" xfId="8674"/>
    <cellStyle name="20% - 輔色4 2 2 4 2 3 2 2" xfId="8675"/>
    <cellStyle name="20% - 輔色4 2 2 4 2 3 2 3" xfId="8676"/>
    <cellStyle name="20% - 輔色4 2 2 4 2 3 3" xfId="8677"/>
    <cellStyle name="20% - 輔色4 2 2 4 2 3 4" xfId="8678"/>
    <cellStyle name="20% - 輔色4 2 2 4 2 4" xfId="8679"/>
    <cellStyle name="20% - 輔色4 2 2 4 2 4 2" xfId="8680"/>
    <cellStyle name="20% - 輔色4 2 2 4 2 4 2 2" xfId="8681"/>
    <cellStyle name="20% - 輔色4 2 2 4 2 4 2 3" xfId="8682"/>
    <cellStyle name="20% - 輔色4 2 2 4 2 4 3" xfId="8683"/>
    <cellStyle name="20% - 輔色4 2 2 4 2 4 4" xfId="8684"/>
    <cellStyle name="20% - 輔色4 2 2 4 2 5" xfId="8685"/>
    <cellStyle name="20% - 輔色4 2 2 4 2 5 2" xfId="8686"/>
    <cellStyle name="20% - 輔色4 2 2 4 2 5 3" xfId="8687"/>
    <cellStyle name="20% - 輔色4 2 2 4 2 6" xfId="8688"/>
    <cellStyle name="20% - 輔色4 2 2 4 2 7" xfId="8689"/>
    <cellStyle name="20% - 輔色4 2 2 4 3" xfId="8690"/>
    <cellStyle name="20% - 輔色4 2 2 4 3 2" xfId="8691"/>
    <cellStyle name="20% - 輔色4 2 2 4 3 2 2" xfId="8692"/>
    <cellStyle name="20% - 輔色4 2 2 4 3 2 2 2" xfId="8693"/>
    <cellStyle name="20% - 輔色4 2 2 4 3 2 2 3" xfId="8694"/>
    <cellStyle name="20% - 輔色4 2 2 4 3 2 3" xfId="8695"/>
    <cellStyle name="20% - 輔色4 2 2 4 3 2 4" xfId="8696"/>
    <cellStyle name="20% - 輔色4 2 2 4 3 3" xfId="8697"/>
    <cellStyle name="20% - 輔色4 2 2 4 3 3 2" xfId="8698"/>
    <cellStyle name="20% - 輔色4 2 2 4 3 3 2 2" xfId="8699"/>
    <cellStyle name="20% - 輔色4 2 2 4 3 3 2 3" xfId="8700"/>
    <cellStyle name="20% - 輔色4 2 2 4 3 3 3" xfId="8701"/>
    <cellStyle name="20% - 輔色4 2 2 4 3 3 4" xfId="8702"/>
    <cellStyle name="20% - 輔色4 2 2 4 3 4" xfId="8703"/>
    <cellStyle name="20% - 輔色4 2 2 4 3 4 2" xfId="8704"/>
    <cellStyle name="20% - 輔色4 2 2 4 3 4 3" xfId="8705"/>
    <cellStyle name="20% - 輔色4 2 2 4 3 5" xfId="8706"/>
    <cellStyle name="20% - 輔色4 2 2 4 3 6" xfId="8707"/>
    <cellStyle name="20% - 輔色4 2 2 4 4" xfId="8708"/>
    <cellStyle name="20% - 輔色4 2 2 4 4 2" xfId="8709"/>
    <cellStyle name="20% - 輔色4 2 2 4 4 2 2" xfId="8710"/>
    <cellStyle name="20% - 輔色4 2 2 4 4 2 3" xfId="8711"/>
    <cellStyle name="20% - 輔色4 2 2 4 4 3" xfId="8712"/>
    <cellStyle name="20% - 輔色4 2 2 4 4 4" xfId="8713"/>
    <cellStyle name="20% - 輔色4 2 2 4 5" xfId="8714"/>
    <cellStyle name="20% - 輔色4 2 2 4 5 2" xfId="8715"/>
    <cellStyle name="20% - 輔色4 2 2 4 5 2 2" xfId="8716"/>
    <cellStyle name="20% - 輔色4 2 2 4 5 2 3" xfId="8717"/>
    <cellStyle name="20% - 輔色4 2 2 4 5 3" xfId="8718"/>
    <cellStyle name="20% - 輔色4 2 2 4 5 4" xfId="8719"/>
    <cellStyle name="20% - 輔色4 2 2 4 6" xfId="8720"/>
    <cellStyle name="20% - 輔色4 2 2 4 6 2" xfId="8721"/>
    <cellStyle name="20% - 輔色4 2 2 4 6 3" xfId="8722"/>
    <cellStyle name="20% - 輔色4 2 2 4 7" xfId="8723"/>
    <cellStyle name="20% - 輔色4 2 2 4 8" xfId="8724"/>
    <cellStyle name="20% - 輔色4 2 2 5" xfId="8725"/>
    <cellStyle name="20% - 輔色4 2 2 5 2" xfId="8726"/>
    <cellStyle name="20% - 輔色4 2 2 5 2 2" xfId="8727"/>
    <cellStyle name="20% - 輔色4 2 2 5 2 2 2" xfId="8728"/>
    <cellStyle name="20% - 輔色4 2 2 5 2 2 2 2" xfId="8729"/>
    <cellStyle name="20% - 輔色4 2 2 5 2 2 2 2 2" xfId="8730"/>
    <cellStyle name="20% - 輔色4 2 2 5 2 2 2 2 3" xfId="8731"/>
    <cellStyle name="20% - 輔色4 2 2 5 2 2 2 3" xfId="8732"/>
    <cellStyle name="20% - 輔色4 2 2 5 2 2 2 4" xfId="8733"/>
    <cellStyle name="20% - 輔色4 2 2 5 2 2 3" xfId="8734"/>
    <cellStyle name="20% - 輔色4 2 2 5 2 2 3 2" xfId="8735"/>
    <cellStyle name="20% - 輔色4 2 2 5 2 2 3 2 2" xfId="8736"/>
    <cellStyle name="20% - 輔色4 2 2 5 2 2 3 2 3" xfId="8737"/>
    <cellStyle name="20% - 輔色4 2 2 5 2 2 3 3" xfId="8738"/>
    <cellStyle name="20% - 輔色4 2 2 5 2 2 3 4" xfId="8739"/>
    <cellStyle name="20% - 輔色4 2 2 5 2 2 4" xfId="8740"/>
    <cellStyle name="20% - 輔色4 2 2 5 2 2 4 2" xfId="8741"/>
    <cellStyle name="20% - 輔色4 2 2 5 2 2 4 3" xfId="8742"/>
    <cellStyle name="20% - 輔色4 2 2 5 2 2 5" xfId="8743"/>
    <cellStyle name="20% - 輔色4 2 2 5 2 2 6" xfId="8744"/>
    <cellStyle name="20% - 輔色4 2 2 5 2 3" xfId="8745"/>
    <cellStyle name="20% - 輔色4 2 2 5 2 3 2" xfId="8746"/>
    <cellStyle name="20% - 輔色4 2 2 5 2 3 2 2" xfId="8747"/>
    <cellStyle name="20% - 輔色4 2 2 5 2 3 2 3" xfId="8748"/>
    <cellStyle name="20% - 輔色4 2 2 5 2 3 3" xfId="8749"/>
    <cellStyle name="20% - 輔色4 2 2 5 2 3 4" xfId="8750"/>
    <cellStyle name="20% - 輔色4 2 2 5 2 4" xfId="8751"/>
    <cellStyle name="20% - 輔色4 2 2 5 2 4 2" xfId="8752"/>
    <cellStyle name="20% - 輔色4 2 2 5 2 4 2 2" xfId="8753"/>
    <cellStyle name="20% - 輔色4 2 2 5 2 4 2 3" xfId="8754"/>
    <cellStyle name="20% - 輔色4 2 2 5 2 4 3" xfId="8755"/>
    <cellStyle name="20% - 輔色4 2 2 5 2 4 4" xfId="8756"/>
    <cellStyle name="20% - 輔色4 2 2 5 2 5" xfId="8757"/>
    <cellStyle name="20% - 輔色4 2 2 5 2 5 2" xfId="8758"/>
    <cellStyle name="20% - 輔色4 2 2 5 2 5 3" xfId="8759"/>
    <cellStyle name="20% - 輔色4 2 2 5 2 6" xfId="8760"/>
    <cellStyle name="20% - 輔色4 2 2 5 2 7" xfId="8761"/>
    <cellStyle name="20% - 輔色4 2 2 5 3" xfId="8762"/>
    <cellStyle name="20% - 輔色4 2 2 5 3 2" xfId="8763"/>
    <cellStyle name="20% - 輔色4 2 2 5 3 2 2" xfId="8764"/>
    <cellStyle name="20% - 輔色4 2 2 5 3 2 2 2" xfId="8765"/>
    <cellStyle name="20% - 輔色4 2 2 5 3 2 2 3" xfId="8766"/>
    <cellStyle name="20% - 輔色4 2 2 5 3 2 3" xfId="8767"/>
    <cellStyle name="20% - 輔色4 2 2 5 3 2 4" xfId="8768"/>
    <cellStyle name="20% - 輔色4 2 2 5 3 3" xfId="8769"/>
    <cellStyle name="20% - 輔色4 2 2 5 3 3 2" xfId="8770"/>
    <cellStyle name="20% - 輔色4 2 2 5 3 3 2 2" xfId="8771"/>
    <cellStyle name="20% - 輔色4 2 2 5 3 3 2 3" xfId="8772"/>
    <cellStyle name="20% - 輔色4 2 2 5 3 3 3" xfId="8773"/>
    <cellStyle name="20% - 輔色4 2 2 5 3 3 4" xfId="8774"/>
    <cellStyle name="20% - 輔色4 2 2 5 3 4" xfId="8775"/>
    <cellStyle name="20% - 輔色4 2 2 5 3 4 2" xfId="8776"/>
    <cellStyle name="20% - 輔色4 2 2 5 3 4 3" xfId="8777"/>
    <cellStyle name="20% - 輔色4 2 2 5 3 5" xfId="8778"/>
    <cellStyle name="20% - 輔色4 2 2 5 3 6" xfId="8779"/>
    <cellStyle name="20% - 輔色4 2 2 5 4" xfId="8780"/>
    <cellStyle name="20% - 輔色4 2 2 5 4 2" xfId="8781"/>
    <cellStyle name="20% - 輔色4 2 2 5 4 2 2" xfId="8782"/>
    <cellStyle name="20% - 輔色4 2 2 5 4 2 3" xfId="8783"/>
    <cellStyle name="20% - 輔色4 2 2 5 4 3" xfId="8784"/>
    <cellStyle name="20% - 輔色4 2 2 5 4 4" xfId="8785"/>
    <cellStyle name="20% - 輔色4 2 2 5 5" xfId="8786"/>
    <cellStyle name="20% - 輔色4 2 2 5 5 2" xfId="8787"/>
    <cellStyle name="20% - 輔色4 2 2 5 5 2 2" xfId="8788"/>
    <cellStyle name="20% - 輔色4 2 2 5 5 2 3" xfId="8789"/>
    <cellStyle name="20% - 輔色4 2 2 5 5 3" xfId="8790"/>
    <cellStyle name="20% - 輔色4 2 2 5 5 4" xfId="8791"/>
    <cellStyle name="20% - 輔色4 2 2 5 6" xfId="8792"/>
    <cellStyle name="20% - 輔色4 2 2 5 6 2" xfId="8793"/>
    <cellStyle name="20% - 輔色4 2 2 5 6 3" xfId="8794"/>
    <cellStyle name="20% - 輔色4 2 2 5 7" xfId="8795"/>
    <cellStyle name="20% - 輔色4 2 2 5 8" xfId="8796"/>
    <cellStyle name="20% - 輔色4 2 2 6" xfId="8797"/>
    <cellStyle name="20% - 輔色4 2 2 6 2" xfId="8798"/>
    <cellStyle name="20% - 輔色4 2 2 6 2 2" xfId="8799"/>
    <cellStyle name="20% - 輔色4 2 2 6 2 2 2" xfId="8800"/>
    <cellStyle name="20% - 輔色4 2 2 6 2 2 2 2" xfId="8801"/>
    <cellStyle name="20% - 輔色4 2 2 6 2 2 2 3" xfId="8802"/>
    <cellStyle name="20% - 輔色4 2 2 6 2 2 3" xfId="8803"/>
    <cellStyle name="20% - 輔色4 2 2 6 2 2 4" xfId="8804"/>
    <cellStyle name="20% - 輔色4 2 2 6 2 3" xfId="8805"/>
    <cellStyle name="20% - 輔色4 2 2 6 2 3 2" xfId="8806"/>
    <cellStyle name="20% - 輔色4 2 2 6 2 3 2 2" xfId="8807"/>
    <cellStyle name="20% - 輔色4 2 2 6 2 3 2 3" xfId="8808"/>
    <cellStyle name="20% - 輔色4 2 2 6 2 3 3" xfId="8809"/>
    <cellStyle name="20% - 輔色4 2 2 6 2 3 4" xfId="8810"/>
    <cellStyle name="20% - 輔色4 2 2 6 2 4" xfId="8811"/>
    <cellStyle name="20% - 輔色4 2 2 6 2 4 2" xfId="8812"/>
    <cellStyle name="20% - 輔色4 2 2 6 2 4 3" xfId="8813"/>
    <cellStyle name="20% - 輔色4 2 2 6 2 5" xfId="8814"/>
    <cellStyle name="20% - 輔色4 2 2 6 2 6" xfId="8815"/>
    <cellStyle name="20% - 輔色4 2 2 6 3" xfId="8816"/>
    <cellStyle name="20% - 輔色4 2 2 6 3 2" xfId="8817"/>
    <cellStyle name="20% - 輔色4 2 2 6 3 2 2" xfId="8818"/>
    <cellStyle name="20% - 輔色4 2 2 6 3 2 3" xfId="8819"/>
    <cellStyle name="20% - 輔色4 2 2 6 3 3" xfId="8820"/>
    <cellStyle name="20% - 輔色4 2 2 6 3 4" xfId="8821"/>
    <cellStyle name="20% - 輔色4 2 2 6 4" xfId="8822"/>
    <cellStyle name="20% - 輔色4 2 2 6 4 2" xfId="8823"/>
    <cellStyle name="20% - 輔色4 2 2 6 4 2 2" xfId="8824"/>
    <cellStyle name="20% - 輔色4 2 2 6 4 2 3" xfId="8825"/>
    <cellStyle name="20% - 輔色4 2 2 6 4 3" xfId="8826"/>
    <cellStyle name="20% - 輔色4 2 2 6 4 4" xfId="8827"/>
    <cellStyle name="20% - 輔色4 2 2 6 5" xfId="8828"/>
    <cellStyle name="20% - 輔色4 2 2 6 5 2" xfId="8829"/>
    <cellStyle name="20% - 輔色4 2 2 6 5 3" xfId="8830"/>
    <cellStyle name="20% - 輔色4 2 2 6 6" xfId="8831"/>
    <cellStyle name="20% - 輔色4 2 2 6 7" xfId="8832"/>
    <cellStyle name="20% - 輔色4 2 2 7" xfId="8833"/>
    <cellStyle name="20% - 輔色4 2 2 7 2" xfId="8834"/>
    <cellStyle name="20% - 輔色4 2 2 7 2 2" xfId="8835"/>
    <cellStyle name="20% - 輔色4 2 2 7 2 2 2" xfId="8836"/>
    <cellStyle name="20% - 輔色4 2 2 7 2 2 3" xfId="8837"/>
    <cellStyle name="20% - 輔色4 2 2 7 2 3" xfId="8838"/>
    <cellStyle name="20% - 輔色4 2 2 7 2 4" xfId="8839"/>
    <cellStyle name="20% - 輔色4 2 2 7 3" xfId="8840"/>
    <cellStyle name="20% - 輔色4 2 2 7 3 2" xfId="8841"/>
    <cellStyle name="20% - 輔色4 2 2 7 3 2 2" xfId="8842"/>
    <cellStyle name="20% - 輔色4 2 2 7 3 2 3" xfId="8843"/>
    <cellStyle name="20% - 輔色4 2 2 7 3 3" xfId="8844"/>
    <cellStyle name="20% - 輔色4 2 2 7 3 4" xfId="8845"/>
    <cellStyle name="20% - 輔色4 2 2 7 4" xfId="8846"/>
    <cellStyle name="20% - 輔色4 2 2 7 4 2" xfId="8847"/>
    <cellStyle name="20% - 輔色4 2 2 7 4 3" xfId="8848"/>
    <cellStyle name="20% - 輔色4 2 2 7 5" xfId="8849"/>
    <cellStyle name="20% - 輔色4 2 2 7 6" xfId="8850"/>
    <cellStyle name="20% - 輔色4 2 2 8" xfId="8851"/>
    <cellStyle name="20% - 輔色4 2 2 8 2" xfId="8852"/>
    <cellStyle name="20% - 輔色4 2 2 8 2 2" xfId="8853"/>
    <cellStyle name="20% - 輔色4 2 2 8 2 3" xfId="8854"/>
    <cellStyle name="20% - 輔色4 2 2 8 3" xfId="8855"/>
    <cellStyle name="20% - 輔色4 2 2 8 4" xfId="8856"/>
    <cellStyle name="20% - 輔色4 2 2 9" xfId="8857"/>
    <cellStyle name="20% - 輔色4 2 2 9 2" xfId="8858"/>
    <cellStyle name="20% - 輔色4 2 2 9 2 2" xfId="8859"/>
    <cellStyle name="20% - 輔色4 2 2 9 2 3" xfId="8860"/>
    <cellStyle name="20% - 輔色4 2 2 9 3" xfId="8861"/>
    <cellStyle name="20% - 輔色4 2 2 9 4" xfId="8862"/>
    <cellStyle name="20% - 輔色4 2 3" xfId="8863"/>
    <cellStyle name="20% - 輔色4 2 3 10" xfId="8864"/>
    <cellStyle name="20% - 輔色4 2 3 2" xfId="8865"/>
    <cellStyle name="20% - 輔色4 2 3 2 2" xfId="8866"/>
    <cellStyle name="20% - 輔色4 2 3 2 2 2" xfId="8867"/>
    <cellStyle name="20% - 輔色4 2 3 2 2 2 2" xfId="8868"/>
    <cellStyle name="20% - 輔色4 2 3 2 2 2 2 2" xfId="8869"/>
    <cellStyle name="20% - 輔色4 2 3 2 2 2 2 2 2" xfId="8870"/>
    <cellStyle name="20% - 輔色4 2 3 2 2 2 2 2 2 2" xfId="8871"/>
    <cellStyle name="20% - 輔色4 2 3 2 2 2 2 2 2 3" xfId="8872"/>
    <cellStyle name="20% - 輔色4 2 3 2 2 2 2 2 3" xfId="8873"/>
    <cellStyle name="20% - 輔色4 2 3 2 2 2 2 2 4" xfId="8874"/>
    <cellStyle name="20% - 輔色4 2 3 2 2 2 2 3" xfId="8875"/>
    <cellStyle name="20% - 輔色4 2 3 2 2 2 2 3 2" xfId="8876"/>
    <cellStyle name="20% - 輔色4 2 3 2 2 2 2 3 2 2" xfId="8877"/>
    <cellStyle name="20% - 輔色4 2 3 2 2 2 2 3 2 3" xfId="8878"/>
    <cellStyle name="20% - 輔色4 2 3 2 2 2 2 3 3" xfId="8879"/>
    <cellStyle name="20% - 輔色4 2 3 2 2 2 2 3 4" xfId="8880"/>
    <cellStyle name="20% - 輔色4 2 3 2 2 2 2 4" xfId="8881"/>
    <cellStyle name="20% - 輔色4 2 3 2 2 2 2 4 2" xfId="8882"/>
    <cellStyle name="20% - 輔色4 2 3 2 2 2 2 4 3" xfId="8883"/>
    <cellStyle name="20% - 輔色4 2 3 2 2 2 2 5" xfId="8884"/>
    <cellStyle name="20% - 輔色4 2 3 2 2 2 2 6" xfId="8885"/>
    <cellStyle name="20% - 輔色4 2 3 2 2 2 3" xfId="8886"/>
    <cellStyle name="20% - 輔色4 2 3 2 2 2 3 2" xfId="8887"/>
    <cellStyle name="20% - 輔色4 2 3 2 2 2 3 2 2" xfId="8888"/>
    <cellStyle name="20% - 輔色4 2 3 2 2 2 3 2 3" xfId="8889"/>
    <cellStyle name="20% - 輔色4 2 3 2 2 2 3 3" xfId="8890"/>
    <cellStyle name="20% - 輔色4 2 3 2 2 2 3 4" xfId="8891"/>
    <cellStyle name="20% - 輔色4 2 3 2 2 2 4" xfId="8892"/>
    <cellStyle name="20% - 輔色4 2 3 2 2 2 4 2" xfId="8893"/>
    <cellStyle name="20% - 輔色4 2 3 2 2 2 4 2 2" xfId="8894"/>
    <cellStyle name="20% - 輔色4 2 3 2 2 2 4 2 3" xfId="8895"/>
    <cellStyle name="20% - 輔色4 2 3 2 2 2 4 3" xfId="8896"/>
    <cellStyle name="20% - 輔色4 2 3 2 2 2 4 4" xfId="8897"/>
    <cellStyle name="20% - 輔色4 2 3 2 2 2 5" xfId="8898"/>
    <cellStyle name="20% - 輔色4 2 3 2 2 2 5 2" xfId="8899"/>
    <cellStyle name="20% - 輔色4 2 3 2 2 2 5 3" xfId="8900"/>
    <cellStyle name="20% - 輔色4 2 3 2 2 2 6" xfId="8901"/>
    <cellStyle name="20% - 輔色4 2 3 2 2 2 7" xfId="8902"/>
    <cellStyle name="20% - 輔色4 2 3 2 2 3" xfId="8903"/>
    <cellStyle name="20% - 輔色4 2 3 2 2 3 2" xfId="8904"/>
    <cellStyle name="20% - 輔色4 2 3 2 2 3 2 2" xfId="8905"/>
    <cellStyle name="20% - 輔色4 2 3 2 2 3 2 2 2" xfId="8906"/>
    <cellStyle name="20% - 輔色4 2 3 2 2 3 2 2 3" xfId="8907"/>
    <cellStyle name="20% - 輔色4 2 3 2 2 3 2 3" xfId="8908"/>
    <cellStyle name="20% - 輔色4 2 3 2 2 3 2 4" xfId="8909"/>
    <cellStyle name="20% - 輔色4 2 3 2 2 3 3" xfId="8910"/>
    <cellStyle name="20% - 輔色4 2 3 2 2 3 3 2" xfId="8911"/>
    <cellStyle name="20% - 輔色4 2 3 2 2 3 3 2 2" xfId="8912"/>
    <cellStyle name="20% - 輔色4 2 3 2 2 3 3 2 3" xfId="8913"/>
    <cellStyle name="20% - 輔色4 2 3 2 2 3 3 3" xfId="8914"/>
    <cellStyle name="20% - 輔色4 2 3 2 2 3 3 4" xfId="8915"/>
    <cellStyle name="20% - 輔色4 2 3 2 2 3 4" xfId="8916"/>
    <cellStyle name="20% - 輔色4 2 3 2 2 3 4 2" xfId="8917"/>
    <cellStyle name="20% - 輔色4 2 3 2 2 3 4 3" xfId="8918"/>
    <cellStyle name="20% - 輔色4 2 3 2 2 3 5" xfId="8919"/>
    <cellStyle name="20% - 輔色4 2 3 2 2 3 6" xfId="8920"/>
    <cellStyle name="20% - 輔色4 2 3 2 2 4" xfId="8921"/>
    <cellStyle name="20% - 輔色4 2 3 2 2 4 2" xfId="8922"/>
    <cellStyle name="20% - 輔色4 2 3 2 2 4 2 2" xfId="8923"/>
    <cellStyle name="20% - 輔色4 2 3 2 2 4 2 3" xfId="8924"/>
    <cellStyle name="20% - 輔色4 2 3 2 2 4 3" xfId="8925"/>
    <cellStyle name="20% - 輔色4 2 3 2 2 4 4" xfId="8926"/>
    <cellStyle name="20% - 輔色4 2 3 2 2 5" xfId="8927"/>
    <cellStyle name="20% - 輔色4 2 3 2 2 5 2" xfId="8928"/>
    <cellStyle name="20% - 輔色4 2 3 2 2 5 2 2" xfId="8929"/>
    <cellStyle name="20% - 輔色4 2 3 2 2 5 2 3" xfId="8930"/>
    <cellStyle name="20% - 輔色4 2 3 2 2 5 3" xfId="8931"/>
    <cellStyle name="20% - 輔色4 2 3 2 2 5 4" xfId="8932"/>
    <cellStyle name="20% - 輔色4 2 3 2 2 6" xfId="8933"/>
    <cellStyle name="20% - 輔色4 2 3 2 2 6 2" xfId="8934"/>
    <cellStyle name="20% - 輔色4 2 3 2 2 6 3" xfId="8935"/>
    <cellStyle name="20% - 輔色4 2 3 2 2 7" xfId="8936"/>
    <cellStyle name="20% - 輔色4 2 3 2 2 8" xfId="8937"/>
    <cellStyle name="20% - 輔色4 2 3 2 3" xfId="8938"/>
    <cellStyle name="20% - 輔色4 2 3 2 3 2" xfId="8939"/>
    <cellStyle name="20% - 輔色4 2 3 2 3 2 2" xfId="8940"/>
    <cellStyle name="20% - 輔色4 2 3 2 3 2 2 2" xfId="8941"/>
    <cellStyle name="20% - 輔色4 2 3 2 3 2 2 2 2" xfId="8942"/>
    <cellStyle name="20% - 輔色4 2 3 2 3 2 2 2 3" xfId="8943"/>
    <cellStyle name="20% - 輔色4 2 3 2 3 2 2 3" xfId="8944"/>
    <cellStyle name="20% - 輔色4 2 3 2 3 2 2 4" xfId="8945"/>
    <cellStyle name="20% - 輔色4 2 3 2 3 2 3" xfId="8946"/>
    <cellStyle name="20% - 輔色4 2 3 2 3 2 3 2" xfId="8947"/>
    <cellStyle name="20% - 輔色4 2 3 2 3 2 3 2 2" xfId="8948"/>
    <cellStyle name="20% - 輔色4 2 3 2 3 2 3 2 3" xfId="8949"/>
    <cellStyle name="20% - 輔色4 2 3 2 3 2 3 3" xfId="8950"/>
    <cellStyle name="20% - 輔色4 2 3 2 3 2 3 4" xfId="8951"/>
    <cellStyle name="20% - 輔色4 2 3 2 3 2 4" xfId="8952"/>
    <cellStyle name="20% - 輔色4 2 3 2 3 2 4 2" xfId="8953"/>
    <cellStyle name="20% - 輔色4 2 3 2 3 2 4 3" xfId="8954"/>
    <cellStyle name="20% - 輔色4 2 3 2 3 2 5" xfId="8955"/>
    <cellStyle name="20% - 輔色4 2 3 2 3 2 6" xfId="8956"/>
    <cellStyle name="20% - 輔色4 2 3 2 3 3" xfId="8957"/>
    <cellStyle name="20% - 輔色4 2 3 2 3 3 2" xfId="8958"/>
    <cellStyle name="20% - 輔色4 2 3 2 3 3 2 2" xfId="8959"/>
    <cellStyle name="20% - 輔色4 2 3 2 3 3 2 3" xfId="8960"/>
    <cellStyle name="20% - 輔色4 2 3 2 3 3 3" xfId="8961"/>
    <cellStyle name="20% - 輔色4 2 3 2 3 3 4" xfId="8962"/>
    <cellStyle name="20% - 輔色4 2 3 2 3 4" xfId="8963"/>
    <cellStyle name="20% - 輔色4 2 3 2 3 4 2" xfId="8964"/>
    <cellStyle name="20% - 輔色4 2 3 2 3 4 2 2" xfId="8965"/>
    <cellStyle name="20% - 輔色4 2 3 2 3 4 2 3" xfId="8966"/>
    <cellStyle name="20% - 輔色4 2 3 2 3 4 3" xfId="8967"/>
    <cellStyle name="20% - 輔色4 2 3 2 3 4 4" xfId="8968"/>
    <cellStyle name="20% - 輔色4 2 3 2 3 5" xfId="8969"/>
    <cellStyle name="20% - 輔色4 2 3 2 3 5 2" xfId="8970"/>
    <cellStyle name="20% - 輔色4 2 3 2 3 5 3" xfId="8971"/>
    <cellStyle name="20% - 輔色4 2 3 2 3 6" xfId="8972"/>
    <cellStyle name="20% - 輔色4 2 3 2 3 7" xfId="8973"/>
    <cellStyle name="20% - 輔色4 2 3 2 4" xfId="8974"/>
    <cellStyle name="20% - 輔色4 2 3 2 4 2" xfId="8975"/>
    <cellStyle name="20% - 輔色4 2 3 2 4 2 2" xfId="8976"/>
    <cellStyle name="20% - 輔色4 2 3 2 4 2 2 2" xfId="8977"/>
    <cellStyle name="20% - 輔色4 2 3 2 4 2 2 3" xfId="8978"/>
    <cellStyle name="20% - 輔色4 2 3 2 4 2 3" xfId="8979"/>
    <cellStyle name="20% - 輔色4 2 3 2 4 2 4" xfId="8980"/>
    <cellStyle name="20% - 輔色4 2 3 2 4 3" xfId="8981"/>
    <cellStyle name="20% - 輔色4 2 3 2 4 3 2" xfId="8982"/>
    <cellStyle name="20% - 輔色4 2 3 2 4 3 2 2" xfId="8983"/>
    <cellStyle name="20% - 輔色4 2 3 2 4 3 2 3" xfId="8984"/>
    <cellStyle name="20% - 輔色4 2 3 2 4 3 3" xfId="8985"/>
    <cellStyle name="20% - 輔色4 2 3 2 4 3 4" xfId="8986"/>
    <cellStyle name="20% - 輔色4 2 3 2 4 4" xfId="8987"/>
    <cellStyle name="20% - 輔色4 2 3 2 4 4 2" xfId="8988"/>
    <cellStyle name="20% - 輔色4 2 3 2 4 4 3" xfId="8989"/>
    <cellStyle name="20% - 輔色4 2 3 2 4 5" xfId="8990"/>
    <cellStyle name="20% - 輔色4 2 3 2 4 6" xfId="8991"/>
    <cellStyle name="20% - 輔色4 2 3 2 5" xfId="8992"/>
    <cellStyle name="20% - 輔色4 2 3 2 5 2" xfId="8993"/>
    <cellStyle name="20% - 輔色4 2 3 2 5 2 2" xfId="8994"/>
    <cellStyle name="20% - 輔色4 2 3 2 5 2 3" xfId="8995"/>
    <cellStyle name="20% - 輔色4 2 3 2 5 3" xfId="8996"/>
    <cellStyle name="20% - 輔色4 2 3 2 5 4" xfId="8997"/>
    <cellStyle name="20% - 輔色4 2 3 2 6" xfId="8998"/>
    <cellStyle name="20% - 輔色4 2 3 2 6 2" xfId="8999"/>
    <cellStyle name="20% - 輔色4 2 3 2 6 2 2" xfId="9000"/>
    <cellStyle name="20% - 輔色4 2 3 2 6 2 3" xfId="9001"/>
    <cellStyle name="20% - 輔色4 2 3 2 6 3" xfId="9002"/>
    <cellStyle name="20% - 輔色4 2 3 2 6 4" xfId="9003"/>
    <cellStyle name="20% - 輔色4 2 3 2 7" xfId="9004"/>
    <cellStyle name="20% - 輔色4 2 3 2 7 2" xfId="9005"/>
    <cellStyle name="20% - 輔色4 2 3 2 7 3" xfId="9006"/>
    <cellStyle name="20% - 輔色4 2 3 2 8" xfId="9007"/>
    <cellStyle name="20% - 輔色4 2 3 2 9" xfId="9008"/>
    <cellStyle name="20% - 輔色4 2 3 3" xfId="9009"/>
    <cellStyle name="20% - 輔色4 2 3 3 2" xfId="9010"/>
    <cellStyle name="20% - 輔色4 2 3 3 2 2" xfId="9011"/>
    <cellStyle name="20% - 輔色4 2 3 3 2 2 2" xfId="9012"/>
    <cellStyle name="20% - 輔色4 2 3 3 2 2 2 2" xfId="9013"/>
    <cellStyle name="20% - 輔色4 2 3 3 2 2 2 2 2" xfId="9014"/>
    <cellStyle name="20% - 輔色4 2 3 3 2 2 2 2 3" xfId="9015"/>
    <cellStyle name="20% - 輔色4 2 3 3 2 2 2 3" xfId="9016"/>
    <cellStyle name="20% - 輔色4 2 3 3 2 2 2 4" xfId="9017"/>
    <cellStyle name="20% - 輔色4 2 3 3 2 2 3" xfId="9018"/>
    <cellStyle name="20% - 輔色4 2 3 3 2 2 3 2" xfId="9019"/>
    <cellStyle name="20% - 輔色4 2 3 3 2 2 3 2 2" xfId="9020"/>
    <cellStyle name="20% - 輔色4 2 3 3 2 2 3 2 3" xfId="9021"/>
    <cellStyle name="20% - 輔色4 2 3 3 2 2 3 3" xfId="9022"/>
    <cellStyle name="20% - 輔色4 2 3 3 2 2 3 4" xfId="9023"/>
    <cellStyle name="20% - 輔色4 2 3 3 2 2 4" xfId="9024"/>
    <cellStyle name="20% - 輔色4 2 3 3 2 2 4 2" xfId="9025"/>
    <cellStyle name="20% - 輔色4 2 3 3 2 2 4 3" xfId="9026"/>
    <cellStyle name="20% - 輔色4 2 3 3 2 2 5" xfId="9027"/>
    <cellStyle name="20% - 輔色4 2 3 3 2 2 6" xfId="9028"/>
    <cellStyle name="20% - 輔色4 2 3 3 2 3" xfId="9029"/>
    <cellStyle name="20% - 輔色4 2 3 3 2 3 2" xfId="9030"/>
    <cellStyle name="20% - 輔色4 2 3 3 2 3 2 2" xfId="9031"/>
    <cellStyle name="20% - 輔色4 2 3 3 2 3 2 3" xfId="9032"/>
    <cellStyle name="20% - 輔色4 2 3 3 2 3 3" xfId="9033"/>
    <cellStyle name="20% - 輔色4 2 3 3 2 3 4" xfId="9034"/>
    <cellStyle name="20% - 輔色4 2 3 3 2 4" xfId="9035"/>
    <cellStyle name="20% - 輔色4 2 3 3 2 4 2" xfId="9036"/>
    <cellStyle name="20% - 輔色4 2 3 3 2 4 2 2" xfId="9037"/>
    <cellStyle name="20% - 輔色4 2 3 3 2 4 2 3" xfId="9038"/>
    <cellStyle name="20% - 輔色4 2 3 3 2 4 3" xfId="9039"/>
    <cellStyle name="20% - 輔色4 2 3 3 2 4 4" xfId="9040"/>
    <cellStyle name="20% - 輔色4 2 3 3 2 5" xfId="9041"/>
    <cellStyle name="20% - 輔色4 2 3 3 2 5 2" xfId="9042"/>
    <cellStyle name="20% - 輔色4 2 3 3 2 5 3" xfId="9043"/>
    <cellStyle name="20% - 輔色4 2 3 3 2 6" xfId="9044"/>
    <cellStyle name="20% - 輔色4 2 3 3 2 7" xfId="9045"/>
    <cellStyle name="20% - 輔色4 2 3 3 3" xfId="9046"/>
    <cellStyle name="20% - 輔色4 2 3 3 3 2" xfId="9047"/>
    <cellStyle name="20% - 輔色4 2 3 3 3 2 2" xfId="9048"/>
    <cellStyle name="20% - 輔色4 2 3 3 3 2 2 2" xfId="9049"/>
    <cellStyle name="20% - 輔色4 2 3 3 3 2 2 3" xfId="9050"/>
    <cellStyle name="20% - 輔色4 2 3 3 3 2 3" xfId="9051"/>
    <cellStyle name="20% - 輔色4 2 3 3 3 2 4" xfId="9052"/>
    <cellStyle name="20% - 輔色4 2 3 3 3 3" xfId="9053"/>
    <cellStyle name="20% - 輔色4 2 3 3 3 3 2" xfId="9054"/>
    <cellStyle name="20% - 輔色4 2 3 3 3 3 2 2" xfId="9055"/>
    <cellStyle name="20% - 輔色4 2 3 3 3 3 2 3" xfId="9056"/>
    <cellStyle name="20% - 輔色4 2 3 3 3 3 3" xfId="9057"/>
    <cellStyle name="20% - 輔色4 2 3 3 3 3 4" xfId="9058"/>
    <cellStyle name="20% - 輔色4 2 3 3 3 4" xfId="9059"/>
    <cellStyle name="20% - 輔色4 2 3 3 3 4 2" xfId="9060"/>
    <cellStyle name="20% - 輔色4 2 3 3 3 4 3" xfId="9061"/>
    <cellStyle name="20% - 輔色4 2 3 3 3 5" xfId="9062"/>
    <cellStyle name="20% - 輔色4 2 3 3 3 6" xfId="9063"/>
    <cellStyle name="20% - 輔色4 2 3 3 4" xfId="9064"/>
    <cellStyle name="20% - 輔色4 2 3 3 4 2" xfId="9065"/>
    <cellStyle name="20% - 輔色4 2 3 3 4 2 2" xfId="9066"/>
    <cellStyle name="20% - 輔色4 2 3 3 4 2 3" xfId="9067"/>
    <cellStyle name="20% - 輔色4 2 3 3 4 3" xfId="9068"/>
    <cellStyle name="20% - 輔色4 2 3 3 4 4" xfId="9069"/>
    <cellStyle name="20% - 輔色4 2 3 3 5" xfId="9070"/>
    <cellStyle name="20% - 輔色4 2 3 3 5 2" xfId="9071"/>
    <cellStyle name="20% - 輔色4 2 3 3 5 2 2" xfId="9072"/>
    <cellStyle name="20% - 輔色4 2 3 3 5 2 3" xfId="9073"/>
    <cellStyle name="20% - 輔色4 2 3 3 5 3" xfId="9074"/>
    <cellStyle name="20% - 輔色4 2 3 3 5 4" xfId="9075"/>
    <cellStyle name="20% - 輔色4 2 3 3 6" xfId="9076"/>
    <cellStyle name="20% - 輔色4 2 3 3 6 2" xfId="9077"/>
    <cellStyle name="20% - 輔色4 2 3 3 6 3" xfId="9078"/>
    <cellStyle name="20% - 輔色4 2 3 3 7" xfId="9079"/>
    <cellStyle name="20% - 輔色4 2 3 3 8" xfId="9080"/>
    <cellStyle name="20% - 輔色4 2 3 4" xfId="9081"/>
    <cellStyle name="20% - 輔色4 2 3 4 2" xfId="9082"/>
    <cellStyle name="20% - 輔色4 2 3 4 2 2" xfId="9083"/>
    <cellStyle name="20% - 輔色4 2 3 4 2 2 2" xfId="9084"/>
    <cellStyle name="20% - 輔色4 2 3 4 2 2 2 2" xfId="9085"/>
    <cellStyle name="20% - 輔色4 2 3 4 2 2 2 3" xfId="9086"/>
    <cellStyle name="20% - 輔色4 2 3 4 2 2 3" xfId="9087"/>
    <cellStyle name="20% - 輔色4 2 3 4 2 2 4" xfId="9088"/>
    <cellStyle name="20% - 輔色4 2 3 4 2 3" xfId="9089"/>
    <cellStyle name="20% - 輔色4 2 3 4 2 3 2" xfId="9090"/>
    <cellStyle name="20% - 輔色4 2 3 4 2 3 2 2" xfId="9091"/>
    <cellStyle name="20% - 輔色4 2 3 4 2 3 2 3" xfId="9092"/>
    <cellStyle name="20% - 輔色4 2 3 4 2 3 3" xfId="9093"/>
    <cellStyle name="20% - 輔色4 2 3 4 2 3 4" xfId="9094"/>
    <cellStyle name="20% - 輔色4 2 3 4 2 4" xfId="9095"/>
    <cellStyle name="20% - 輔色4 2 3 4 2 4 2" xfId="9096"/>
    <cellStyle name="20% - 輔色4 2 3 4 2 4 3" xfId="9097"/>
    <cellStyle name="20% - 輔色4 2 3 4 2 5" xfId="9098"/>
    <cellStyle name="20% - 輔色4 2 3 4 2 6" xfId="9099"/>
    <cellStyle name="20% - 輔色4 2 3 4 3" xfId="9100"/>
    <cellStyle name="20% - 輔色4 2 3 4 3 2" xfId="9101"/>
    <cellStyle name="20% - 輔色4 2 3 4 3 2 2" xfId="9102"/>
    <cellStyle name="20% - 輔色4 2 3 4 3 2 3" xfId="9103"/>
    <cellStyle name="20% - 輔色4 2 3 4 3 3" xfId="9104"/>
    <cellStyle name="20% - 輔色4 2 3 4 3 4" xfId="9105"/>
    <cellStyle name="20% - 輔色4 2 3 4 4" xfId="9106"/>
    <cellStyle name="20% - 輔色4 2 3 4 4 2" xfId="9107"/>
    <cellStyle name="20% - 輔色4 2 3 4 4 2 2" xfId="9108"/>
    <cellStyle name="20% - 輔色4 2 3 4 4 2 3" xfId="9109"/>
    <cellStyle name="20% - 輔色4 2 3 4 4 3" xfId="9110"/>
    <cellStyle name="20% - 輔色4 2 3 4 4 4" xfId="9111"/>
    <cellStyle name="20% - 輔色4 2 3 4 5" xfId="9112"/>
    <cellStyle name="20% - 輔色4 2 3 4 5 2" xfId="9113"/>
    <cellStyle name="20% - 輔色4 2 3 4 5 3" xfId="9114"/>
    <cellStyle name="20% - 輔色4 2 3 4 6" xfId="9115"/>
    <cellStyle name="20% - 輔色4 2 3 4 7" xfId="9116"/>
    <cellStyle name="20% - 輔色4 2 3 5" xfId="9117"/>
    <cellStyle name="20% - 輔色4 2 3 5 2" xfId="9118"/>
    <cellStyle name="20% - 輔色4 2 3 5 2 2" xfId="9119"/>
    <cellStyle name="20% - 輔色4 2 3 5 2 2 2" xfId="9120"/>
    <cellStyle name="20% - 輔色4 2 3 5 2 2 3" xfId="9121"/>
    <cellStyle name="20% - 輔色4 2 3 5 2 3" xfId="9122"/>
    <cellStyle name="20% - 輔色4 2 3 5 2 4" xfId="9123"/>
    <cellStyle name="20% - 輔色4 2 3 5 3" xfId="9124"/>
    <cellStyle name="20% - 輔色4 2 3 5 3 2" xfId="9125"/>
    <cellStyle name="20% - 輔色4 2 3 5 3 2 2" xfId="9126"/>
    <cellStyle name="20% - 輔色4 2 3 5 3 2 3" xfId="9127"/>
    <cellStyle name="20% - 輔色4 2 3 5 3 3" xfId="9128"/>
    <cellStyle name="20% - 輔色4 2 3 5 3 4" xfId="9129"/>
    <cellStyle name="20% - 輔色4 2 3 5 4" xfId="9130"/>
    <cellStyle name="20% - 輔色4 2 3 5 4 2" xfId="9131"/>
    <cellStyle name="20% - 輔色4 2 3 5 4 3" xfId="9132"/>
    <cellStyle name="20% - 輔色4 2 3 5 5" xfId="9133"/>
    <cellStyle name="20% - 輔色4 2 3 5 6" xfId="9134"/>
    <cellStyle name="20% - 輔色4 2 3 6" xfId="9135"/>
    <cellStyle name="20% - 輔色4 2 3 6 2" xfId="9136"/>
    <cellStyle name="20% - 輔色4 2 3 6 2 2" xfId="9137"/>
    <cellStyle name="20% - 輔色4 2 3 6 2 3" xfId="9138"/>
    <cellStyle name="20% - 輔色4 2 3 6 3" xfId="9139"/>
    <cellStyle name="20% - 輔色4 2 3 6 4" xfId="9140"/>
    <cellStyle name="20% - 輔色4 2 3 7" xfId="9141"/>
    <cellStyle name="20% - 輔色4 2 3 7 2" xfId="9142"/>
    <cellStyle name="20% - 輔色4 2 3 7 2 2" xfId="9143"/>
    <cellStyle name="20% - 輔色4 2 3 7 2 3" xfId="9144"/>
    <cellStyle name="20% - 輔色4 2 3 7 3" xfId="9145"/>
    <cellStyle name="20% - 輔色4 2 3 7 4" xfId="9146"/>
    <cellStyle name="20% - 輔色4 2 3 8" xfId="9147"/>
    <cellStyle name="20% - 輔色4 2 3 8 2" xfId="9148"/>
    <cellStyle name="20% - 輔色4 2 3 8 3" xfId="9149"/>
    <cellStyle name="20% - 輔色4 2 3 9" xfId="9150"/>
    <cellStyle name="20% - 輔色4 2 4" xfId="9151"/>
    <cellStyle name="20% - 輔色4 2 4 2" xfId="9152"/>
    <cellStyle name="20% - 輔色4 2 4 2 2" xfId="9153"/>
    <cellStyle name="20% - 輔色4 2 4 2 2 2" xfId="9154"/>
    <cellStyle name="20% - 輔色4 2 4 2 2 2 2" xfId="9155"/>
    <cellStyle name="20% - 輔色4 2 4 2 2 2 2 2" xfId="9156"/>
    <cellStyle name="20% - 輔色4 2 4 2 2 2 2 2 2" xfId="9157"/>
    <cellStyle name="20% - 輔色4 2 4 2 2 2 2 2 3" xfId="9158"/>
    <cellStyle name="20% - 輔色4 2 4 2 2 2 2 3" xfId="9159"/>
    <cellStyle name="20% - 輔色4 2 4 2 2 2 2 4" xfId="9160"/>
    <cellStyle name="20% - 輔色4 2 4 2 2 2 3" xfId="9161"/>
    <cellStyle name="20% - 輔色4 2 4 2 2 2 3 2" xfId="9162"/>
    <cellStyle name="20% - 輔色4 2 4 2 2 2 3 2 2" xfId="9163"/>
    <cellStyle name="20% - 輔色4 2 4 2 2 2 3 2 3" xfId="9164"/>
    <cellStyle name="20% - 輔色4 2 4 2 2 2 3 3" xfId="9165"/>
    <cellStyle name="20% - 輔色4 2 4 2 2 2 3 4" xfId="9166"/>
    <cellStyle name="20% - 輔色4 2 4 2 2 2 4" xfId="9167"/>
    <cellStyle name="20% - 輔色4 2 4 2 2 2 4 2" xfId="9168"/>
    <cellStyle name="20% - 輔色4 2 4 2 2 2 4 3" xfId="9169"/>
    <cellStyle name="20% - 輔色4 2 4 2 2 2 5" xfId="9170"/>
    <cellStyle name="20% - 輔色4 2 4 2 2 2 6" xfId="9171"/>
    <cellStyle name="20% - 輔色4 2 4 2 2 3" xfId="9172"/>
    <cellStyle name="20% - 輔色4 2 4 2 2 3 2" xfId="9173"/>
    <cellStyle name="20% - 輔色4 2 4 2 2 3 2 2" xfId="9174"/>
    <cellStyle name="20% - 輔色4 2 4 2 2 3 2 3" xfId="9175"/>
    <cellStyle name="20% - 輔色4 2 4 2 2 3 3" xfId="9176"/>
    <cellStyle name="20% - 輔色4 2 4 2 2 3 4" xfId="9177"/>
    <cellStyle name="20% - 輔色4 2 4 2 2 4" xfId="9178"/>
    <cellStyle name="20% - 輔色4 2 4 2 2 4 2" xfId="9179"/>
    <cellStyle name="20% - 輔色4 2 4 2 2 4 2 2" xfId="9180"/>
    <cellStyle name="20% - 輔色4 2 4 2 2 4 2 3" xfId="9181"/>
    <cellStyle name="20% - 輔色4 2 4 2 2 4 3" xfId="9182"/>
    <cellStyle name="20% - 輔色4 2 4 2 2 4 4" xfId="9183"/>
    <cellStyle name="20% - 輔色4 2 4 2 2 5" xfId="9184"/>
    <cellStyle name="20% - 輔色4 2 4 2 2 5 2" xfId="9185"/>
    <cellStyle name="20% - 輔色4 2 4 2 2 5 3" xfId="9186"/>
    <cellStyle name="20% - 輔色4 2 4 2 2 6" xfId="9187"/>
    <cellStyle name="20% - 輔色4 2 4 2 2 7" xfId="9188"/>
    <cellStyle name="20% - 輔色4 2 4 2 3" xfId="9189"/>
    <cellStyle name="20% - 輔色4 2 4 2 3 2" xfId="9190"/>
    <cellStyle name="20% - 輔色4 2 4 2 3 2 2" xfId="9191"/>
    <cellStyle name="20% - 輔色4 2 4 2 3 2 2 2" xfId="9192"/>
    <cellStyle name="20% - 輔色4 2 4 2 3 2 2 3" xfId="9193"/>
    <cellStyle name="20% - 輔色4 2 4 2 3 2 3" xfId="9194"/>
    <cellStyle name="20% - 輔色4 2 4 2 3 2 4" xfId="9195"/>
    <cellStyle name="20% - 輔色4 2 4 2 3 3" xfId="9196"/>
    <cellStyle name="20% - 輔色4 2 4 2 3 3 2" xfId="9197"/>
    <cellStyle name="20% - 輔色4 2 4 2 3 3 2 2" xfId="9198"/>
    <cellStyle name="20% - 輔色4 2 4 2 3 3 2 3" xfId="9199"/>
    <cellStyle name="20% - 輔色4 2 4 2 3 3 3" xfId="9200"/>
    <cellStyle name="20% - 輔色4 2 4 2 3 3 4" xfId="9201"/>
    <cellStyle name="20% - 輔色4 2 4 2 3 4" xfId="9202"/>
    <cellStyle name="20% - 輔色4 2 4 2 3 4 2" xfId="9203"/>
    <cellStyle name="20% - 輔色4 2 4 2 3 4 3" xfId="9204"/>
    <cellStyle name="20% - 輔色4 2 4 2 3 5" xfId="9205"/>
    <cellStyle name="20% - 輔色4 2 4 2 3 6" xfId="9206"/>
    <cellStyle name="20% - 輔色4 2 4 2 4" xfId="9207"/>
    <cellStyle name="20% - 輔色4 2 4 2 4 2" xfId="9208"/>
    <cellStyle name="20% - 輔色4 2 4 2 4 2 2" xfId="9209"/>
    <cellStyle name="20% - 輔色4 2 4 2 4 2 3" xfId="9210"/>
    <cellStyle name="20% - 輔色4 2 4 2 4 3" xfId="9211"/>
    <cellStyle name="20% - 輔色4 2 4 2 4 4" xfId="9212"/>
    <cellStyle name="20% - 輔色4 2 4 2 5" xfId="9213"/>
    <cellStyle name="20% - 輔色4 2 4 2 5 2" xfId="9214"/>
    <cellStyle name="20% - 輔色4 2 4 2 5 2 2" xfId="9215"/>
    <cellStyle name="20% - 輔色4 2 4 2 5 2 3" xfId="9216"/>
    <cellStyle name="20% - 輔色4 2 4 2 5 3" xfId="9217"/>
    <cellStyle name="20% - 輔色4 2 4 2 5 4" xfId="9218"/>
    <cellStyle name="20% - 輔色4 2 4 2 6" xfId="9219"/>
    <cellStyle name="20% - 輔色4 2 4 2 6 2" xfId="9220"/>
    <cellStyle name="20% - 輔色4 2 4 2 6 3" xfId="9221"/>
    <cellStyle name="20% - 輔色4 2 4 2 7" xfId="9222"/>
    <cellStyle name="20% - 輔色4 2 4 2 8" xfId="9223"/>
    <cellStyle name="20% - 輔色4 2 4 3" xfId="9224"/>
    <cellStyle name="20% - 輔色4 2 4 3 2" xfId="9225"/>
    <cellStyle name="20% - 輔色4 2 4 3 2 2" xfId="9226"/>
    <cellStyle name="20% - 輔色4 2 4 3 2 2 2" xfId="9227"/>
    <cellStyle name="20% - 輔色4 2 4 3 2 2 2 2" xfId="9228"/>
    <cellStyle name="20% - 輔色4 2 4 3 2 2 2 3" xfId="9229"/>
    <cellStyle name="20% - 輔色4 2 4 3 2 2 3" xfId="9230"/>
    <cellStyle name="20% - 輔色4 2 4 3 2 2 4" xfId="9231"/>
    <cellStyle name="20% - 輔色4 2 4 3 2 3" xfId="9232"/>
    <cellStyle name="20% - 輔色4 2 4 3 2 3 2" xfId="9233"/>
    <cellStyle name="20% - 輔色4 2 4 3 2 3 2 2" xfId="9234"/>
    <cellStyle name="20% - 輔色4 2 4 3 2 3 2 3" xfId="9235"/>
    <cellStyle name="20% - 輔色4 2 4 3 2 3 3" xfId="9236"/>
    <cellStyle name="20% - 輔色4 2 4 3 2 3 4" xfId="9237"/>
    <cellStyle name="20% - 輔色4 2 4 3 2 4" xfId="9238"/>
    <cellStyle name="20% - 輔色4 2 4 3 2 4 2" xfId="9239"/>
    <cellStyle name="20% - 輔色4 2 4 3 2 4 3" xfId="9240"/>
    <cellStyle name="20% - 輔色4 2 4 3 2 5" xfId="9241"/>
    <cellStyle name="20% - 輔色4 2 4 3 2 6" xfId="9242"/>
    <cellStyle name="20% - 輔色4 2 4 3 3" xfId="9243"/>
    <cellStyle name="20% - 輔色4 2 4 3 3 2" xfId="9244"/>
    <cellStyle name="20% - 輔色4 2 4 3 3 2 2" xfId="9245"/>
    <cellStyle name="20% - 輔色4 2 4 3 3 2 3" xfId="9246"/>
    <cellStyle name="20% - 輔色4 2 4 3 3 3" xfId="9247"/>
    <cellStyle name="20% - 輔色4 2 4 3 3 4" xfId="9248"/>
    <cellStyle name="20% - 輔色4 2 4 3 4" xfId="9249"/>
    <cellStyle name="20% - 輔色4 2 4 3 4 2" xfId="9250"/>
    <cellStyle name="20% - 輔色4 2 4 3 4 2 2" xfId="9251"/>
    <cellStyle name="20% - 輔色4 2 4 3 4 2 3" xfId="9252"/>
    <cellStyle name="20% - 輔色4 2 4 3 4 3" xfId="9253"/>
    <cellStyle name="20% - 輔色4 2 4 3 4 4" xfId="9254"/>
    <cellStyle name="20% - 輔色4 2 4 3 5" xfId="9255"/>
    <cellStyle name="20% - 輔色4 2 4 3 5 2" xfId="9256"/>
    <cellStyle name="20% - 輔色4 2 4 3 5 3" xfId="9257"/>
    <cellStyle name="20% - 輔色4 2 4 3 6" xfId="9258"/>
    <cellStyle name="20% - 輔色4 2 4 3 7" xfId="9259"/>
    <cellStyle name="20% - 輔色4 2 4 4" xfId="9260"/>
    <cellStyle name="20% - 輔色4 2 4 4 2" xfId="9261"/>
    <cellStyle name="20% - 輔色4 2 4 4 2 2" xfId="9262"/>
    <cellStyle name="20% - 輔色4 2 4 4 2 2 2" xfId="9263"/>
    <cellStyle name="20% - 輔色4 2 4 4 2 2 3" xfId="9264"/>
    <cellStyle name="20% - 輔色4 2 4 4 2 3" xfId="9265"/>
    <cellStyle name="20% - 輔色4 2 4 4 2 4" xfId="9266"/>
    <cellStyle name="20% - 輔色4 2 4 4 3" xfId="9267"/>
    <cellStyle name="20% - 輔色4 2 4 4 3 2" xfId="9268"/>
    <cellStyle name="20% - 輔色4 2 4 4 3 2 2" xfId="9269"/>
    <cellStyle name="20% - 輔色4 2 4 4 3 2 3" xfId="9270"/>
    <cellStyle name="20% - 輔色4 2 4 4 3 3" xfId="9271"/>
    <cellStyle name="20% - 輔色4 2 4 4 3 4" xfId="9272"/>
    <cellStyle name="20% - 輔色4 2 4 4 4" xfId="9273"/>
    <cellStyle name="20% - 輔色4 2 4 4 4 2" xfId="9274"/>
    <cellStyle name="20% - 輔色4 2 4 4 4 3" xfId="9275"/>
    <cellStyle name="20% - 輔色4 2 4 4 5" xfId="9276"/>
    <cellStyle name="20% - 輔色4 2 4 4 6" xfId="9277"/>
    <cellStyle name="20% - 輔色4 2 4 5" xfId="9278"/>
    <cellStyle name="20% - 輔色4 2 4 5 2" xfId="9279"/>
    <cellStyle name="20% - 輔色4 2 4 5 2 2" xfId="9280"/>
    <cellStyle name="20% - 輔色4 2 4 5 2 3" xfId="9281"/>
    <cellStyle name="20% - 輔色4 2 4 5 3" xfId="9282"/>
    <cellStyle name="20% - 輔色4 2 4 5 4" xfId="9283"/>
    <cellStyle name="20% - 輔色4 2 4 6" xfId="9284"/>
    <cellStyle name="20% - 輔色4 2 4 6 2" xfId="9285"/>
    <cellStyle name="20% - 輔色4 2 4 6 2 2" xfId="9286"/>
    <cellStyle name="20% - 輔色4 2 4 6 2 3" xfId="9287"/>
    <cellStyle name="20% - 輔色4 2 4 6 3" xfId="9288"/>
    <cellStyle name="20% - 輔色4 2 4 6 4" xfId="9289"/>
    <cellStyle name="20% - 輔色4 2 4 7" xfId="9290"/>
    <cellStyle name="20% - 輔色4 2 4 7 2" xfId="9291"/>
    <cellStyle name="20% - 輔色4 2 4 7 3" xfId="9292"/>
    <cellStyle name="20% - 輔色4 2 4 8" xfId="9293"/>
    <cellStyle name="20% - 輔色4 2 4 9" xfId="9294"/>
    <cellStyle name="20% - 輔色4 2 5" xfId="9295"/>
    <cellStyle name="20% - 輔色4 2 5 2" xfId="9296"/>
    <cellStyle name="20% - 輔色4 2 5 2 2" xfId="9297"/>
    <cellStyle name="20% - 輔色4 2 5 2 2 2" xfId="9298"/>
    <cellStyle name="20% - 輔色4 2 5 2 2 2 2" xfId="9299"/>
    <cellStyle name="20% - 輔色4 2 5 2 2 2 2 2" xfId="9300"/>
    <cellStyle name="20% - 輔色4 2 5 2 2 2 2 3" xfId="9301"/>
    <cellStyle name="20% - 輔色4 2 5 2 2 2 3" xfId="9302"/>
    <cellStyle name="20% - 輔色4 2 5 2 2 2 4" xfId="9303"/>
    <cellStyle name="20% - 輔色4 2 5 2 2 3" xfId="9304"/>
    <cellStyle name="20% - 輔色4 2 5 2 2 3 2" xfId="9305"/>
    <cellStyle name="20% - 輔色4 2 5 2 2 3 2 2" xfId="9306"/>
    <cellStyle name="20% - 輔色4 2 5 2 2 3 2 3" xfId="9307"/>
    <cellStyle name="20% - 輔色4 2 5 2 2 3 3" xfId="9308"/>
    <cellStyle name="20% - 輔色4 2 5 2 2 3 4" xfId="9309"/>
    <cellStyle name="20% - 輔色4 2 5 2 2 4" xfId="9310"/>
    <cellStyle name="20% - 輔色4 2 5 2 2 4 2" xfId="9311"/>
    <cellStyle name="20% - 輔色4 2 5 2 2 4 3" xfId="9312"/>
    <cellStyle name="20% - 輔色4 2 5 2 2 5" xfId="9313"/>
    <cellStyle name="20% - 輔色4 2 5 2 2 6" xfId="9314"/>
    <cellStyle name="20% - 輔色4 2 5 2 3" xfId="9315"/>
    <cellStyle name="20% - 輔色4 2 5 2 3 2" xfId="9316"/>
    <cellStyle name="20% - 輔色4 2 5 2 3 2 2" xfId="9317"/>
    <cellStyle name="20% - 輔色4 2 5 2 3 2 3" xfId="9318"/>
    <cellStyle name="20% - 輔色4 2 5 2 3 3" xfId="9319"/>
    <cellStyle name="20% - 輔色4 2 5 2 3 4" xfId="9320"/>
    <cellStyle name="20% - 輔色4 2 5 2 4" xfId="9321"/>
    <cellStyle name="20% - 輔色4 2 5 2 4 2" xfId="9322"/>
    <cellStyle name="20% - 輔色4 2 5 2 4 2 2" xfId="9323"/>
    <cellStyle name="20% - 輔色4 2 5 2 4 2 3" xfId="9324"/>
    <cellStyle name="20% - 輔色4 2 5 2 4 3" xfId="9325"/>
    <cellStyle name="20% - 輔色4 2 5 2 4 4" xfId="9326"/>
    <cellStyle name="20% - 輔色4 2 5 2 5" xfId="9327"/>
    <cellStyle name="20% - 輔色4 2 5 2 5 2" xfId="9328"/>
    <cellStyle name="20% - 輔色4 2 5 2 5 3" xfId="9329"/>
    <cellStyle name="20% - 輔色4 2 5 2 6" xfId="9330"/>
    <cellStyle name="20% - 輔色4 2 5 2 7" xfId="9331"/>
    <cellStyle name="20% - 輔色4 2 5 3" xfId="9332"/>
    <cellStyle name="20% - 輔色4 2 5 3 2" xfId="9333"/>
    <cellStyle name="20% - 輔色4 2 5 3 2 2" xfId="9334"/>
    <cellStyle name="20% - 輔色4 2 5 3 2 2 2" xfId="9335"/>
    <cellStyle name="20% - 輔色4 2 5 3 2 2 3" xfId="9336"/>
    <cellStyle name="20% - 輔色4 2 5 3 2 3" xfId="9337"/>
    <cellStyle name="20% - 輔色4 2 5 3 2 4" xfId="9338"/>
    <cellStyle name="20% - 輔色4 2 5 3 3" xfId="9339"/>
    <cellStyle name="20% - 輔色4 2 5 3 3 2" xfId="9340"/>
    <cellStyle name="20% - 輔色4 2 5 3 3 2 2" xfId="9341"/>
    <cellStyle name="20% - 輔色4 2 5 3 3 2 3" xfId="9342"/>
    <cellStyle name="20% - 輔色4 2 5 3 3 3" xfId="9343"/>
    <cellStyle name="20% - 輔色4 2 5 3 3 4" xfId="9344"/>
    <cellStyle name="20% - 輔色4 2 5 3 4" xfId="9345"/>
    <cellStyle name="20% - 輔色4 2 5 3 4 2" xfId="9346"/>
    <cellStyle name="20% - 輔色4 2 5 3 4 3" xfId="9347"/>
    <cellStyle name="20% - 輔色4 2 5 3 5" xfId="9348"/>
    <cellStyle name="20% - 輔色4 2 5 3 6" xfId="9349"/>
    <cellStyle name="20% - 輔色4 2 5 4" xfId="9350"/>
    <cellStyle name="20% - 輔色4 2 5 4 2" xfId="9351"/>
    <cellStyle name="20% - 輔色4 2 5 4 2 2" xfId="9352"/>
    <cellStyle name="20% - 輔色4 2 5 4 2 3" xfId="9353"/>
    <cellStyle name="20% - 輔色4 2 5 4 3" xfId="9354"/>
    <cellStyle name="20% - 輔色4 2 5 4 4" xfId="9355"/>
    <cellStyle name="20% - 輔色4 2 5 5" xfId="9356"/>
    <cellStyle name="20% - 輔色4 2 5 5 2" xfId="9357"/>
    <cellStyle name="20% - 輔色4 2 5 5 2 2" xfId="9358"/>
    <cellStyle name="20% - 輔色4 2 5 5 2 3" xfId="9359"/>
    <cellStyle name="20% - 輔色4 2 5 5 3" xfId="9360"/>
    <cellStyle name="20% - 輔色4 2 5 5 4" xfId="9361"/>
    <cellStyle name="20% - 輔色4 2 5 6" xfId="9362"/>
    <cellStyle name="20% - 輔色4 2 5 6 2" xfId="9363"/>
    <cellStyle name="20% - 輔色4 2 5 6 3" xfId="9364"/>
    <cellStyle name="20% - 輔色4 2 5 7" xfId="9365"/>
    <cellStyle name="20% - 輔色4 2 5 8" xfId="9366"/>
    <cellStyle name="20% - 輔色4 2 6" xfId="9367"/>
    <cellStyle name="20% - 輔色4 2 6 2" xfId="9368"/>
    <cellStyle name="20% - 輔色4 2 6 2 2" xfId="9369"/>
    <cellStyle name="20% - 輔色4 2 6 2 2 2" xfId="9370"/>
    <cellStyle name="20% - 輔色4 2 6 2 2 2 2" xfId="9371"/>
    <cellStyle name="20% - 輔色4 2 6 2 2 2 2 2" xfId="9372"/>
    <cellStyle name="20% - 輔色4 2 6 2 2 2 2 3" xfId="9373"/>
    <cellStyle name="20% - 輔色4 2 6 2 2 2 3" xfId="9374"/>
    <cellStyle name="20% - 輔色4 2 6 2 2 2 4" xfId="9375"/>
    <cellStyle name="20% - 輔色4 2 6 2 2 3" xfId="9376"/>
    <cellStyle name="20% - 輔色4 2 6 2 2 3 2" xfId="9377"/>
    <cellStyle name="20% - 輔色4 2 6 2 2 3 2 2" xfId="9378"/>
    <cellStyle name="20% - 輔色4 2 6 2 2 3 2 3" xfId="9379"/>
    <cellStyle name="20% - 輔色4 2 6 2 2 3 3" xfId="9380"/>
    <cellStyle name="20% - 輔色4 2 6 2 2 3 4" xfId="9381"/>
    <cellStyle name="20% - 輔色4 2 6 2 2 4" xfId="9382"/>
    <cellStyle name="20% - 輔色4 2 6 2 2 4 2" xfId="9383"/>
    <cellStyle name="20% - 輔色4 2 6 2 2 4 3" xfId="9384"/>
    <cellStyle name="20% - 輔色4 2 6 2 2 5" xfId="9385"/>
    <cellStyle name="20% - 輔色4 2 6 2 2 6" xfId="9386"/>
    <cellStyle name="20% - 輔色4 2 6 2 3" xfId="9387"/>
    <cellStyle name="20% - 輔色4 2 6 2 3 2" xfId="9388"/>
    <cellStyle name="20% - 輔色4 2 6 2 3 2 2" xfId="9389"/>
    <cellStyle name="20% - 輔色4 2 6 2 3 2 3" xfId="9390"/>
    <cellStyle name="20% - 輔色4 2 6 2 3 3" xfId="9391"/>
    <cellStyle name="20% - 輔色4 2 6 2 3 4" xfId="9392"/>
    <cellStyle name="20% - 輔色4 2 6 2 4" xfId="9393"/>
    <cellStyle name="20% - 輔色4 2 6 2 4 2" xfId="9394"/>
    <cellStyle name="20% - 輔色4 2 6 2 4 2 2" xfId="9395"/>
    <cellStyle name="20% - 輔色4 2 6 2 4 2 3" xfId="9396"/>
    <cellStyle name="20% - 輔色4 2 6 2 4 3" xfId="9397"/>
    <cellStyle name="20% - 輔色4 2 6 2 4 4" xfId="9398"/>
    <cellStyle name="20% - 輔色4 2 6 2 5" xfId="9399"/>
    <cellStyle name="20% - 輔色4 2 6 2 5 2" xfId="9400"/>
    <cellStyle name="20% - 輔色4 2 6 2 5 3" xfId="9401"/>
    <cellStyle name="20% - 輔色4 2 6 2 6" xfId="9402"/>
    <cellStyle name="20% - 輔色4 2 6 2 7" xfId="9403"/>
    <cellStyle name="20% - 輔色4 2 6 3" xfId="9404"/>
    <cellStyle name="20% - 輔色4 2 6 3 2" xfId="9405"/>
    <cellStyle name="20% - 輔色4 2 6 3 2 2" xfId="9406"/>
    <cellStyle name="20% - 輔色4 2 6 3 2 2 2" xfId="9407"/>
    <cellStyle name="20% - 輔色4 2 6 3 2 2 3" xfId="9408"/>
    <cellStyle name="20% - 輔色4 2 6 3 2 3" xfId="9409"/>
    <cellStyle name="20% - 輔色4 2 6 3 2 4" xfId="9410"/>
    <cellStyle name="20% - 輔色4 2 6 3 3" xfId="9411"/>
    <cellStyle name="20% - 輔色4 2 6 3 3 2" xfId="9412"/>
    <cellStyle name="20% - 輔色4 2 6 3 3 2 2" xfId="9413"/>
    <cellStyle name="20% - 輔色4 2 6 3 3 2 3" xfId="9414"/>
    <cellStyle name="20% - 輔色4 2 6 3 3 3" xfId="9415"/>
    <cellStyle name="20% - 輔色4 2 6 3 3 4" xfId="9416"/>
    <cellStyle name="20% - 輔色4 2 6 3 4" xfId="9417"/>
    <cellStyle name="20% - 輔色4 2 6 3 4 2" xfId="9418"/>
    <cellStyle name="20% - 輔色4 2 6 3 4 3" xfId="9419"/>
    <cellStyle name="20% - 輔色4 2 6 3 5" xfId="9420"/>
    <cellStyle name="20% - 輔色4 2 6 3 6" xfId="9421"/>
    <cellStyle name="20% - 輔色4 2 6 4" xfId="9422"/>
    <cellStyle name="20% - 輔色4 2 6 4 2" xfId="9423"/>
    <cellStyle name="20% - 輔色4 2 6 4 2 2" xfId="9424"/>
    <cellStyle name="20% - 輔色4 2 6 4 2 3" xfId="9425"/>
    <cellStyle name="20% - 輔色4 2 6 4 3" xfId="9426"/>
    <cellStyle name="20% - 輔色4 2 6 4 4" xfId="9427"/>
    <cellStyle name="20% - 輔色4 2 6 5" xfId="9428"/>
    <cellStyle name="20% - 輔色4 2 6 5 2" xfId="9429"/>
    <cellStyle name="20% - 輔色4 2 6 5 2 2" xfId="9430"/>
    <cellStyle name="20% - 輔色4 2 6 5 2 3" xfId="9431"/>
    <cellStyle name="20% - 輔色4 2 6 5 3" xfId="9432"/>
    <cellStyle name="20% - 輔色4 2 6 5 4" xfId="9433"/>
    <cellStyle name="20% - 輔色4 2 6 6" xfId="9434"/>
    <cellStyle name="20% - 輔色4 2 6 6 2" xfId="9435"/>
    <cellStyle name="20% - 輔色4 2 6 6 3" xfId="9436"/>
    <cellStyle name="20% - 輔色4 2 6 7" xfId="9437"/>
    <cellStyle name="20% - 輔色4 2 6 8" xfId="9438"/>
    <cellStyle name="20% - 輔色4 2 7" xfId="9439"/>
    <cellStyle name="20% - 輔色4 2 7 2" xfId="9440"/>
    <cellStyle name="20% - 輔色4 2 7 2 2" xfId="9441"/>
    <cellStyle name="20% - 輔色4 2 7 2 2 2" xfId="9442"/>
    <cellStyle name="20% - 輔色4 2 7 2 2 2 2" xfId="9443"/>
    <cellStyle name="20% - 輔色4 2 7 2 2 2 3" xfId="9444"/>
    <cellStyle name="20% - 輔色4 2 7 2 2 3" xfId="9445"/>
    <cellStyle name="20% - 輔色4 2 7 2 2 4" xfId="9446"/>
    <cellStyle name="20% - 輔色4 2 7 2 3" xfId="9447"/>
    <cellStyle name="20% - 輔色4 2 7 2 3 2" xfId="9448"/>
    <cellStyle name="20% - 輔色4 2 7 2 3 2 2" xfId="9449"/>
    <cellStyle name="20% - 輔色4 2 7 2 3 2 3" xfId="9450"/>
    <cellStyle name="20% - 輔色4 2 7 2 3 3" xfId="9451"/>
    <cellStyle name="20% - 輔色4 2 7 2 3 4" xfId="9452"/>
    <cellStyle name="20% - 輔色4 2 7 2 4" xfId="9453"/>
    <cellStyle name="20% - 輔色4 2 7 2 4 2" xfId="9454"/>
    <cellStyle name="20% - 輔色4 2 7 2 4 3" xfId="9455"/>
    <cellStyle name="20% - 輔色4 2 7 2 5" xfId="9456"/>
    <cellStyle name="20% - 輔色4 2 7 2 6" xfId="9457"/>
    <cellStyle name="20% - 輔色4 2 7 3" xfId="9458"/>
    <cellStyle name="20% - 輔色4 2 7 3 2" xfId="9459"/>
    <cellStyle name="20% - 輔色4 2 7 3 2 2" xfId="9460"/>
    <cellStyle name="20% - 輔色4 2 7 3 2 3" xfId="9461"/>
    <cellStyle name="20% - 輔色4 2 7 3 3" xfId="9462"/>
    <cellStyle name="20% - 輔色4 2 7 3 4" xfId="9463"/>
    <cellStyle name="20% - 輔色4 2 7 4" xfId="9464"/>
    <cellStyle name="20% - 輔色4 2 7 4 2" xfId="9465"/>
    <cellStyle name="20% - 輔色4 2 7 4 2 2" xfId="9466"/>
    <cellStyle name="20% - 輔色4 2 7 4 2 3" xfId="9467"/>
    <cellStyle name="20% - 輔色4 2 7 4 3" xfId="9468"/>
    <cellStyle name="20% - 輔色4 2 7 4 4" xfId="9469"/>
    <cellStyle name="20% - 輔色4 2 7 5" xfId="9470"/>
    <cellStyle name="20% - 輔色4 2 7 5 2" xfId="9471"/>
    <cellStyle name="20% - 輔色4 2 7 5 3" xfId="9472"/>
    <cellStyle name="20% - 輔色4 2 7 6" xfId="9473"/>
    <cellStyle name="20% - 輔色4 2 7 7" xfId="9474"/>
    <cellStyle name="20% - 輔色4 2 8" xfId="9475"/>
    <cellStyle name="20% - 輔色4 2 8 2" xfId="9476"/>
    <cellStyle name="20% - 輔色4 2 8 2 2" xfId="9477"/>
    <cellStyle name="20% - 輔色4 2 8 2 2 2" xfId="9478"/>
    <cellStyle name="20% - 輔色4 2 8 2 2 3" xfId="9479"/>
    <cellStyle name="20% - 輔色4 2 8 2 3" xfId="9480"/>
    <cellStyle name="20% - 輔色4 2 8 2 4" xfId="9481"/>
    <cellStyle name="20% - 輔色4 2 8 3" xfId="9482"/>
    <cellStyle name="20% - 輔色4 2 8 3 2" xfId="9483"/>
    <cellStyle name="20% - 輔色4 2 8 3 2 2" xfId="9484"/>
    <cellStyle name="20% - 輔色4 2 8 3 2 3" xfId="9485"/>
    <cellStyle name="20% - 輔色4 2 8 3 3" xfId="9486"/>
    <cellStyle name="20% - 輔色4 2 8 3 4" xfId="9487"/>
    <cellStyle name="20% - 輔色4 2 8 4" xfId="9488"/>
    <cellStyle name="20% - 輔色4 2 8 4 2" xfId="9489"/>
    <cellStyle name="20% - 輔色4 2 8 4 3" xfId="9490"/>
    <cellStyle name="20% - 輔色4 2 8 5" xfId="9491"/>
    <cellStyle name="20% - 輔色4 2 8 6" xfId="9492"/>
    <cellStyle name="20% - 輔色4 2 9" xfId="9493"/>
    <cellStyle name="20% - 輔色4 2 9 2" xfId="9494"/>
    <cellStyle name="20% - 輔色4 2 9 2 2" xfId="9495"/>
    <cellStyle name="20% - 輔色4 2 9 2 3" xfId="9496"/>
    <cellStyle name="20% - 輔色4 2 9 3" xfId="9497"/>
    <cellStyle name="20% - 輔色4 2 9 4" xfId="9498"/>
    <cellStyle name="20% - 輔色4 3" xfId="9499"/>
    <cellStyle name="20% - 輔色4 3 10" xfId="9500"/>
    <cellStyle name="20% - 輔色4 3 10 2" xfId="9501"/>
    <cellStyle name="20% - 輔色4 3 10 3" xfId="9502"/>
    <cellStyle name="20% - 輔色4 3 11" xfId="9503"/>
    <cellStyle name="20% - 輔色4 3 12" xfId="9504"/>
    <cellStyle name="20% - 輔色4 3 2" xfId="9505"/>
    <cellStyle name="20% - 輔色4 3 2 10" xfId="9506"/>
    <cellStyle name="20% - 輔色4 3 2 2" xfId="9507"/>
    <cellStyle name="20% - 輔色4 3 2 2 2" xfId="9508"/>
    <cellStyle name="20% - 輔色4 3 2 2 2 2" xfId="9509"/>
    <cellStyle name="20% - 輔色4 3 2 2 2 2 2" xfId="9510"/>
    <cellStyle name="20% - 輔色4 3 2 2 2 2 2 2" xfId="9511"/>
    <cellStyle name="20% - 輔色4 3 2 2 2 2 2 2 2" xfId="9512"/>
    <cellStyle name="20% - 輔色4 3 2 2 2 2 2 2 2 2" xfId="9513"/>
    <cellStyle name="20% - 輔色4 3 2 2 2 2 2 2 2 3" xfId="9514"/>
    <cellStyle name="20% - 輔色4 3 2 2 2 2 2 2 3" xfId="9515"/>
    <cellStyle name="20% - 輔色4 3 2 2 2 2 2 2 4" xfId="9516"/>
    <cellStyle name="20% - 輔色4 3 2 2 2 2 2 3" xfId="9517"/>
    <cellStyle name="20% - 輔色4 3 2 2 2 2 2 3 2" xfId="9518"/>
    <cellStyle name="20% - 輔色4 3 2 2 2 2 2 3 2 2" xfId="9519"/>
    <cellStyle name="20% - 輔色4 3 2 2 2 2 2 3 2 3" xfId="9520"/>
    <cellStyle name="20% - 輔色4 3 2 2 2 2 2 3 3" xfId="9521"/>
    <cellStyle name="20% - 輔色4 3 2 2 2 2 2 3 4" xfId="9522"/>
    <cellStyle name="20% - 輔色4 3 2 2 2 2 2 4" xfId="9523"/>
    <cellStyle name="20% - 輔色4 3 2 2 2 2 2 4 2" xfId="9524"/>
    <cellStyle name="20% - 輔色4 3 2 2 2 2 2 4 3" xfId="9525"/>
    <cellStyle name="20% - 輔色4 3 2 2 2 2 2 5" xfId="9526"/>
    <cellStyle name="20% - 輔色4 3 2 2 2 2 2 6" xfId="9527"/>
    <cellStyle name="20% - 輔色4 3 2 2 2 2 3" xfId="9528"/>
    <cellStyle name="20% - 輔色4 3 2 2 2 2 3 2" xfId="9529"/>
    <cellStyle name="20% - 輔色4 3 2 2 2 2 3 2 2" xfId="9530"/>
    <cellStyle name="20% - 輔色4 3 2 2 2 2 3 2 3" xfId="9531"/>
    <cellStyle name="20% - 輔色4 3 2 2 2 2 3 3" xfId="9532"/>
    <cellStyle name="20% - 輔色4 3 2 2 2 2 3 4" xfId="9533"/>
    <cellStyle name="20% - 輔色4 3 2 2 2 2 4" xfId="9534"/>
    <cellStyle name="20% - 輔色4 3 2 2 2 2 4 2" xfId="9535"/>
    <cellStyle name="20% - 輔色4 3 2 2 2 2 4 2 2" xfId="9536"/>
    <cellStyle name="20% - 輔色4 3 2 2 2 2 4 2 3" xfId="9537"/>
    <cellStyle name="20% - 輔色4 3 2 2 2 2 4 3" xfId="9538"/>
    <cellStyle name="20% - 輔色4 3 2 2 2 2 4 4" xfId="9539"/>
    <cellStyle name="20% - 輔色4 3 2 2 2 2 5" xfId="9540"/>
    <cellStyle name="20% - 輔色4 3 2 2 2 2 5 2" xfId="9541"/>
    <cellStyle name="20% - 輔色4 3 2 2 2 2 5 3" xfId="9542"/>
    <cellStyle name="20% - 輔色4 3 2 2 2 2 6" xfId="9543"/>
    <cellStyle name="20% - 輔色4 3 2 2 2 2 7" xfId="9544"/>
    <cellStyle name="20% - 輔色4 3 2 2 2 3" xfId="9545"/>
    <cellStyle name="20% - 輔色4 3 2 2 2 3 2" xfId="9546"/>
    <cellStyle name="20% - 輔色4 3 2 2 2 3 2 2" xfId="9547"/>
    <cellStyle name="20% - 輔色4 3 2 2 2 3 2 2 2" xfId="9548"/>
    <cellStyle name="20% - 輔色4 3 2 2 2 3 2 2 3" xfId="9549"/>
    <cellStyle name="20% - 輔色4 3 2 2 2 3 2 3" xfId="9550"/>
    <cellStyle name="20% - 輔色4 3 2 2 2 3 2 4" xfId="9551"/>
    <cellStyle name="20% - 輔色4 3 2 2 2 3 3" xfId="9552"/>
    <cellStyle name="20% - 輔色4 3 2 2 2 3 3 2" xfId="9553"/>
    <cellStyle name="20% - 輔色4 3 2 2 2 3 3 2 2" xfId="9554"/>
    <cellStyle name="20% - 輔色4 3 2 2 2 3 3 2 3" xfId="9555"/>
    <cellStyle name="20% - 輔色4 3 2 2 2 3 3 3" xfId="9556"/>
    <cellStyle name="20% - 輔色4 3 2 2 2 3 3 4" xfId="9557"/>
    <cellStyle name="20% - 輔色4 3 2 2 2 3 4" xfId="9558"/>
    <cellStyle name="20% - 輔色4 3 2 2 2 3 4 2" xfId="9559"/>
    <cellStyle name="20% - 輔色4 3 2 2 2 3 4 3" xfId="9560"/>
    <cellStyle name="20% - 輔色4 3 2 2 2 3 5" xfId="9561"/>
    <cellStyle name="20% - 輔色4 3 2 2 2 3 6" xfId="9562"/>
    <cellStyle name="20% - 輔色4 3 2 2 2 4" xfId="9563"/>
    <cellStyle name="20% - 輔色4 3 2 2 2 4 2" xfId="9564"/>
    <cellStyle name="20% - 輔色4 3 2 2 2 4 2 2" xfId="9565"/>
    <cellStyle name="20% - 輔色4 3 2 2 2 4 2 3" xfId="9566"/>
    <cellStyle name="20% - 輔色4 3 2 2 2 4 3" xfId="9567"/>
    <cellStyle name="20% - 輔色4 3 2 2 2 4 4" xfId="9568"/>
    <cellStyle name="20% - 輔色4 3 2 2 2 5" xfId="9569"/>
    <cellStyle name="20% - 輔色4 3 2 2 2 5 2" xfId="9570"/>
    <cellStyle name="20% - 輔色4 3 2 2 2 5 2 2" xfId="9571"/>
    <cellStyle name="20% - 輔色4 3 2 2 2 5 2 3" xfId="9572"/>
    <cellStyle name="20% - 輔色4 3 2 2 2 5 3" xfId="9573"/>
    <cellStyle name="20% - 輔色4 3 2 2 2 5 4" xfId="9574"/>
    <cellStyle name="20% - 輔色4 3 2 2 2 6" xfId="9575"/>
    <cellStyle name="20% - 輔色4 3 2 2 2 6 2" xfId="9576"/>
    <cellStyle name="20% - 輔色4 3 2 2 2 6 3" xfId="9577"/>
    <cellStyle name="20% - 輔色4 3 2 2 2 7" xfId="9578"/>
    <cellStyle name="20% - 輔色4 3 2 2 2 8" xfId="9579"/>
    <cellStyle name="20% - 輔色4 3 2 2 3" xfId="9580"/>
    <cellStyle name="20% - 輔色4 3 2 2 3 2" xfId="9581"/>
    <cellStyle name="20% - 輔色4 3 2 2 3 2 2" xfId="9582"/>
    <cellStyle name="20% - 輔色4 3 2 2 3 2 2 2" xfId="9583"/>
    <cellStyle name="20% - 輔色4 3 2 2 3 2 2 2 2" xfId="9584"/>
    <cellStyle name="20% - 輔色4 3 2 2 3 2 2 2 3" xfId="9585"/>
    <cellStyle name="20% - 輔色4 3 2 2 3 2 2 3" xfId="9586"/>
    <cellStyle name="20% - 輔色4 3 2 2 3 2 2 4" xfId="9587"/>
    <cellStyle name="20% - 輔色4 3 2 2 3 2 3" xfId="9588"/>
    <cellStyle name="20% - 輔色4 3 2 2 3 2 3 2" xfId="9589"/>
    <cellStyle name="20% - 輔色4 3 2 2 3 2 3 2 2" xfId="9590"/>
    <cellStyle name="20% - 輔色4 3 2 2 3 2 3 2 3" xfId="9591"/>
    <cellStyle name="20% - 輔色4 3 2 2 3 2 3 3" xfId="9592"/>
    <cellStyle name="20% - 輔色4 3 2 2 3 2 3 4" xfId="9593"/>
    <cellStyle name="20% - 輔色4 3 2 2 3 2 4" xfId="9594"/>
    <cellStyle name="20% - 輔色4 3 2 2 3 2 4 2" xfId="9595"/>
    <cellStyle name="20% - 輔色4 3 2 2 3 2 4 3" xfId="9596"/>
    <cellStyle name="20% - 輔色4 3 2 2 3 2 5" xfId="9597"/>
    <cellStyle name="20% - 輔色4 3 2 2 3 2 6" xfId="9598"/>
    <cellStyle name="20% - 輔色4 3 2 2 3 3" xfId="9599"/>
    <cellStyle name="20% - 輔色4 3 2 2 3 3 2" xfId="9600"/>
    <cellStyle name="20% - 輔色4 3 2 2 3 3 2 2" xfId="9601"/>
    <cellStyle name="20% - 輔色4 3 2 2 3 3 2 3" xfId="9602"/>
    <cellStyle name="20% - 輔色4 3 2 2 3 3 3" xfId="9603"/>
    <cellStyle name="20% - 輔色4 3 2 2 3 3 4" xfId="9604"/>
    <cellStyle name="20% - 輔色4 3 2 2 3 4" xfId="9605"/>
    <cellStyle name="20% - 輔色4 3 2 2 3 4 2" xfId="9606"/>
    <cellStyle name="20% - 輔色4 3 2 2 3 4 2 2" xfId="9607"/>
    <cellStyle name="20% - 輔色4 3 2 2 3 4 2 3" xfId="9608"/>
    <cellStyle name="20% - 輔色4 3 2 2 3 4 3" xfId="9609"/>
    <cellStyle name="20% - 輔色4 3 2 2 3 4 4" xfId="9610"/>
    <cellStyle name="20% - 輔色4 3 2 2 3 5" xfId="9611"/>
    <cellStyle name="20% - 輔色4 3 2 2 3 5 2" xfId="9612"/>
    <cellStyle name="20% - 輔色4 3 2 2 3 5 3" xfId="9613"/>
    <cellStyle name="20% - 輔色4 3 2 2 3 6" xfId="9614"/>
    <cellStyle name="20% - 輔色4 3 2 2 3 7" xfId="9615"/>
    <cellStyle name="20% - 輔色4 3 2 2 4" xfId="9616"/>
    <cellStyle name="20% - 輔色4 3 2 2 4 2" xfId="9617"/>
    <cellStyle name="20% - 輔色4 3 2 2 4 2 2" xfId="9618"/>
    <cellStyle name="20% - 輔色4 3 2 2 4 2 2 2" xfId="9619"/>
    <cellStyle name="20% - 輔色4 3 2 2 4 2 2 3" xfId="9620"/>
    <cellStyle name="20% - 輔色4 3 2 2 4 2 3" xfId="9621"/>
    <cellStyle name="20% - 輔色4 3 2 2 4 2 4" xfId="9622"/>
    <cellStyle name="20% - 輔色4 3 2 2 4 3" xfId="9623"/>
    <cellStyle name="20% - 輔色4 3 2 2 4 3 2" xfId="9624"/>
    <cellStyle name="20% - 輔色4 3 2 2 4 3 2 2" xfId="9625"/>
    <cellStyle name="20% - 輔色4 3 2 2 4 3 2 3" xfId="9626"/>
    <cellStyle name="20% - 輔色4 3 2 2 4 3 3" xfId="9627"/>
    <cellStyle name="20% - 輔色4 3 2 2 4 3 4" xfId="9628"/>
    <cellStyle name="20% - 輔色4 3 2 2 4 4" xfId="9629"/>
    <cellStyle name="20% - 輔色4 3 2 2 4 4 2" xfId="9630"/>
    <cellStyle name="20% - 輔色4 3 2 2 4 4 3" xfId="9631"/>
    <cellStyle name="20% - 輔色4 3 2 2 4 5" xfId="9632"/>
    <cellStyle name="20% - 輔色4 3 2 2 4 6" xfId="9633"/>
    <cellStyle name="20% - 輔色4 3 2 2 5" xfId="9634"/>
    <cellStyle name="20% - 輔色4 3 2 2 5 2" xfId="9635"/>
    <cellStyle name="20% - 輔色4 3 2 2 5 2 2" xfId="9636"/>
    <cellStyle name="20% - 輔色4 3 2 2 5 2 3" xfId="9637"/>
    <cellStyle name="20% - 輔色4 3 2 2 5 3" xfId="9638"/>
    <cellStyle name="20% - 輔色4 3 2 2 5 4" xfId="9639"/>
    <cellStyle name="20% - 輔色4 3 2 2 6" xfId="9640"/>
    <cellStyle name="20% - 輔色4 3 2 2 6 2" xfId="9641"/>
    <cellStyle name="20% - 輔色4 3 2 2 6 2 2" xfId="9642"/>
    <cellStyle name="20% - 輔色4 3 2 2 6 2 3" xfId="9643"/>
    <cellStyle name="20% - 輔色4 3 2 2 6 3" xfId="9644"/>
    <cellStyle name="20% - 輔色4 3 2 2 6 4" xfId="9645"/>
    <cellStyle name="20% - 輔色4 3 2 2 7" xfId="9646"/>
    <cellStyle name="20% - 輔色4 3 2 2 7 2" xfId="9647"/>
    <cellStyle name="20% - 輔色4 3 2 2 7 3" xfId="9648"/>
    <cellStyle name="20% - 輔色4 3 2 2 8" xfId="9649"/>
    <cellStyle name="20% - 輔色4 3 2 2 9" xfId="9650"/>
    <cellStyle name="20% - 輔色4 3 2 3" xfId="9651"/>
    <cellStyle name="20% - 輔色4 3 2 3 2" xfId="9652"/>
    <cellStyle name="20% - 輔色4 3 2 3 2 2" xfId="9653"/>
    <cellStyle name="20% - 輔色4 3 2 3 2 2 2" xfId="9654"/>
    <cellStyle name="20% - 輔色4 3 2 3 2 2 2 2" xfId="9655"/>
    <cellStyle name="20% - 輔色4 3 2 3 2 2 2 2 2" xfId="9656"/>
    <cellStyle name="20% - 輔色4 3 2 3 2 2 2 2 3" xfId="9657"/>
    <cellStyle name="20% - 輔色4 3 2 3 2 2 2 3" xfId="9658"/>
    <cellStyle name="20% - 輔色4 3 2 3 2 2 2 4" xfId="9659"/>
    <cellStyle name="20% - 輔色4 3 2 3 2 2 3" xfId="9660"/>
    <cellStyle name="20% - 輔色4 3 2 3 2 2 3 2" xfId="9661"/>
    <cellStyle name="20% - 輔色4 3 2 3 2 2 3 2 2" xfId="9662"/>
    <cellStyle name="20% - 輔色4 3 2 3 2 2 3 2 3" xfId="9663"/>
    <cellStyle name="20% - 輔色4 3 2 3 2 2 3 3" xfId="9664"/>
    <cellStyle name="20% - 輔色4 3 2 3 2 2 3 4" xfId="9665"/>
    <cellStyle name="20% - 輔色4 3 2 3 2 2 4" xfId="9666"/>
    <cellStyle name="20% - 輔色4 3 2 3 2 2 4 2" xfId="9667"/>
    <cellStyle name="20% - 輔色4 3 2 3 2 2 4 3" xfId="9668"/>
    <cellStyle name="20% - 輔色4 3 2 3 2 2 5" xfId="9669"/>
    <cellStyle name="20% - 輔色4 3 2 3 2 2 6" xfId="9670"/>
    <cellStyle name="20% - 輔色4 3 2 3 2 3" xfId="9671"/>
    <cellStyle name="20% - 輔色4 3 2 3 2 3 2" xfId="9672"/>
    <cellStyle name="20% - 輔色4 3 2 3 2 3 2 2" xfId="9673"/>
    <cellStyle name="20% - 輔色4 3 2 3 2 3 2 3" xfId="9674"/>
    <cellStyle name="20% - 輔色4 3 2 3 2 3 3" xfId="9675"/>
    <cellStyle name="20% - 輔色4 3 2 3 2 3 4" xfId="9676"/>
    <cellStyle name="20% - 輔色4 3 2 3 2 4" xfId="9677"/>
    <cellStyle name="20% - 輔色4 3 2 3 2 4 2" xfId="9678"/>
    <cellStyle name="20% - 輔色4 3 2 3 2 4 2 2" xfId="9679"/>
    <cellStyle name="20% - 輔色4 3 2 3 2 4 2 3" xfId="9680"/>
    <cellStyle name="20% - 輔色4 3 2 3 2 4 3" xfId="9681"/>
    <cellStyle name="20% - 輔色4 3 2 3 2 4 4" xfId="9682"/>
    <cellStyle name="20% - 輔色4 3 2 3 2 5" xfId="9683"/>
    <cellStyle name="20% - 輔色4 3 2 3 2 5 2" xfId="9684"/>
    <cellStyle name="20% - 輔色4 3 2 3 2 5 3" xfId="9685"/>
    <cellStyle name="20% - 輔色4 3 2 3 2 6" xfId="9686"/>
    <cellStyle name="20% - 輔色4 3 2 3 2 7" xfId="9687"/>
    <cellStyle name="20% - 輔色4 3 2 3 3" xfId="9688"/>
    <cellStyle name="20% - 輔色4 3 2 3 3 2" xfId="9689"/>
    <cellStyle name="20% - 輔色4 3 2 3 3 2 2" xfId="9690"/>
    <cellStyle name="20% - 輔色4 3 2 3 3 2 2 2" xfId="9691"/>
    <cellStyle name="20% - 輔色4 3 2 3 3 2 2 3" xfId="9692"/>
    <cellStyle name="20% - 輔色4 3 2 3 3 2 3" xfId="9693"/>
    <cellStyle name="20% - 輔色4 3 2 3 3 2 4" xfId="9694"/>
    <cellStyle name="20% - 輔色4 3 2 3 3 3" xfId="9695"/>
    <cellStyle name="20% - 輔色4 3 2 3 3 3 2" xfId="9696"/>
    <cellStyle name="20% - 輔色4 3 2 3 3 3 2 2" xfId="9697"/>
    <cellStyle name="20% - 輔色4 3 2 3 3 3 2 3" xfId="9698"/>
    <cellStyle name="20% - 輔色4 3 2 3 3 3 3" xfId="9699"/>
    <cellStyle name="20% - 輔色4 3 2 3 3 3 4" xfId="9700"/>
    <cellStyle name="20% - 輔色4 3 2 3 3 4" xfId="9701"/>
    <cellStyle name="20% - 輔色4 3 2 3 3 4 2" xfId="9702"/>
    <cellStyle name="20% - 輔色4 3 2 3 3 4 3" xfId="9703"/>
    <cellStyle name="20% - 輔色4 3 2 3 3 5" xfId="9704"/>
    <cellStyle name="20% - 輔色4 3 2 3 3 6" xfId="9705"/>
    <cellStyle name="20% - 輔色4 3 2 3 4" xfId="9706"/>
    <cellStyle name="20% - 輔色4 3 2 3 4 2" xfId="9707"/>
    <cellStyle name="20% - 輔色4 3 2 3 4 2 2" xfId="9708"/>
    <cellStyle name="20% - 輔色4 3 2 3 4 2 3" xfId="9709"/>
    <cellStyle name="20% - 輔色4 3 2 3 4 3" xfId="9710"/>
    <cellStyle name="20% - 輔色4 3 2 3 4 4" xfId="9711"/>
    <cellStyle name="20% - 輔色4 3 2 3 5" xfId="9712"/>
    <cellStyle name="20% - 輔色4 3 2 3 5 2" xfId="9713"/>
    <cellStyle name="20% - 輔色4 3 2 3 5 2 2" xfId="9714"/>
    <cellStyle name="20% - 輔色4 3 2 3 5 2 3" xfId="9715"/>
    <cellStyle name="20% - 輔色4 3 2 3 5 3" xfId="9716"/>
    <cellStyle name="20% - 輔色4 3 2 3 5 4" xfId="9717"/>
    <cellStyle name="20% - 輔色4 3 2 3 6" xfId="9718"/>
    <cellStyle name="20% - 輔色4 3 2 3 6 2" xfId="9719"/>
    <cellStyle name="20% - 輔色4 3 2 3 6 3" xfId="9720"/>
    <cellStyle name="20% - 輔色4 3 2 3 7" xfId="9721"/>
    <cellStyle name="20% - 輔色4 3 2 3 8" xfId="9722"/>
    <cellStyle name="20% - 輔色4 3 2 4" xfId="9723"/>
    <cellStyle name="20% - 輔色4 3 2 4 2" xfId="9724"/>
    <cellStyle name="20% - 輔色4 3 2 4 2 2" xfId="9725"/>
    <cellStyle name="20% - 輔色4 3 2 4 2 2 2" xfId="9726"/>
    <cellStyle name="20% - 輔色4 3 2 4 2 2 2 2" xfId="9727"/>
    <cellStyle name="20% - 輔色4 3 2 4 2 2 2 3" xfId="9728"/>
    <cellStyle name="20% - 輔色4 3 2 4 2 2 3" xfId="9729"/>
    <cellStyle name="20% - 輔色4 3 2 4 2 2 4" xfId="9730"/>
    <cellStyle name="20% - 輔色4 3 2 4 2 3" xfId="9731"/>
    <cellStyle name="20% - 輔色4 3 2 4 2 3 2" xfId="9732"/>
    <cellStyle name="20% - 輔色4 3 2 4 2 3 2 2" xfId="9733"/>
    <cellStyle name="20% - 輔色4 3 2 4 2 3 2 3" xfId="9734"/>
    <cellStyle name="20% - 輔色4 3 2 4 2 3 3" xfId="9735"/>
    <cellStyle name="20% - 輔色4 3 2 4 2 3 4" xfId="9736"/>
    <cellStyle name="20% - 輔色4 3 2 4 2 4" xfId="9737"/>
    <cellStyle name="20% - 輔色4 3 2 4 2 4 2" xfId="9738"/>
    <cellStyle name="20% - 輔色4 3 2 4 2 4 3" xfId="9739"/>
    <cellStyle name="20% - 輔色4 3 2 4 2 5" xfId="9740"/>
    <cellStyle name="20% - 輔色4 3 2 4 2 6" xfId="9741"/>
    <cellStyle name="20% - 輔色4 3 2 4 3" xfId="9742"/>
    <cellStyle name="20% - 輔色4 3 2 4 3 2" xfId="9743"/>
    <cellStyle name="20% - 輔色4 3 2 4 3 2 2" xfId="9744"/>
    <cellStyle name="20% - 輔色4 3 2 4 3 2 3" xfId="9745"/>
    <cellStyle name="20% - 輔色4 3 2 4 3 3" xfId="9746"/>
    <cellStyle name="20% - 輔色4 3 2 4 3 4" xfId="9747"/>
    <cellStyle name="20% - 輔色4 3 2 4 4" xfId="9748"/>
    <cellStyle name="20% - 輔色4 3 2 4 4 2" xfId="9749"/>
    <cellStyle name="20% - 輔色4 3 2 4 4 2 2" xfId="9750"/>
    <cellStyle name="20% - 輔色4 3 2 4 4 2 3" xfId="9751"/>
    <cellStyle name="20% - 輔色4 3 2 4 4 3" xfId="9752"/>
    <cellStyle name="20% - 輔色4 3 2 4 4 4" xfId="9753"/>
    <cellStyle name="20% - 輔色4 3 2 4 5" xfId="9754"/>
    <cellStyle name="20% - 輔色4 3 2 4 5 2" xfId="9755"/>
    <cellStyle name="20% - 輔色4 3 2 4 5 3" xfId="9756"/>
    <cellStyle name="20% - 輔色4 3 2 4 6" xfId="9757"/>
    <cellStyle name="20% - 輔色4 3 2 4 7" xfId="9758"/>
    <cellStyle name="20% - 輔色4 3 2 5" xfId="9759"/>
    <cellStyle name="20% - 輔色4 3 2 5 2" xfId="9760"/>
    <cellStyle name="20% - 輔色4 3 2 5 2 2" xfId="9761"/>
    <cellStyle name="20% - 輔色4 3 2 5 2 2 2" xfId="9762"/>
    <cellStyle name="20% - 輔色4 3 2 5 2 2 3" xfId="9763"/>
    <cellStyle name="20% - 輔色4 3 2 5 2 3" xfId="9764"/>
    <cellStyle name="20% - 輔色4 3 2 5 2 4" xfId="9765"/>
    <cellStyle name="20% - 輔色4 3 2 5 3" xfId="9766"/>
    <cellStyle name="20% - 輔色4 3 2 5 3 2" xfId="9767"/>
    <cellStyle name="20% - 輔色4 3 2 5 3 2 2" xfId="9768"/>
    <cellStyle name="20% - 輔色4 3 2 5 3 2 3" xfId="9769"/>
    <cellStyle name="20% - 輔色4 3 2 5 3 3" xfId="9770"/>
    <cellStyle name="20% - 輔色4 3 2 5 3 4" xfId="9771"/>
    <cellStyle name="20% - 輔色4 3 2 5 4" xfId="9772"/>
    <cellStyle name="20% - 輔色4 3 2 5 4 2" xfId="9773"/>
    <cellStyle name="20% - 輔色4 3 2 5 4 3" xfId="9774"/>
    <cellStyle name="20% - 輔色4 3 2 5 5" xfId="9775"/>
    <cellStyle name="20% - 輔色4 3 2 5 6" xfId="9776"/>
    <cellStyle name="20% - 輔色4 3 2 6" xfId="9777"/>
    <cellStyle name="20% - 輔色4 3 2 6 2" xfId="9778"/>
    <cellStyle name="20% - 輔色4 3 2 6 2 2" xfId="9779"/>
    <cellStyle name="20% - 輔色4 3 2 6 2 3" xfId="9780"/>
    <cellStyle name="20% - 輔色4 3 2 6 3" xfId="9781"/>
    <cellStyle name="20% - 輔色4 3 2 6 4" xfId="9782"/>
    <cellStyle name="20% - 輔色4 3 2 7" xfId="9783"/>
    <cellStyle name="20% - 輔色4 3 2 7 2" xfId="9784"/>
    <cellStyle name="20% - 輔色4 3 2 7 2 2" xfId="9785"/>
    <cellStyle name="20% - 輔色4 3 2 7 2 3" xfId="9786"/>
    <cellStyle name="20% - 輔色4 3 2 7 3" xfId="9787"/>
    <cellStyle name="20% - 輔色4 3 2 7 4" xfId="9788"/>
    <cellStyle name="20% - 輔色4 3 2 8" xfId="9789"/>
    <cellStyle name="20% - 輔色4 3 2 8 2" xfId="9790"/>
    <cellStyle name="20% - 輔色4 3 2 8 3" xfId="9791"/>
    <cellStyle name="20% - 輔色4 3 2 9" xfId="9792"/>
    <cellStyle name="20% - 輔色4 3 3" xfId="9793"/>
    <cellStyle name="20% - 輔色4 3 3 2" xfId="9794"/>
    <cellStyle name="20% - 輔色4 3 3 2 2" xfId="9795"/>
    <cellStyle name="20% - 輔色4 3 3 2 2 2" xfId="9796"/>
    <cellStyle name="20% - 輔色4 3 3 2 2 2 2" xfId="9797"/>
    <cellStyle name="20% - 輔色4 3 3 2 2 2 2 2" xfId="9798"/>
    <cellStyle name="20% - 輔色4 3 3 2 2 2 2 2 2" xfId="9799"/>
    <cellStyle name="20% - 輔色4 3 3 2 2 2 2 2 3" xfId="9800"/>
    <cellStyle name="20% - 輔色4 3 3 2 2 2 2 3" xfId="9801"/>
    <cellStyle name="20% - 輔色4 3 3 2 2 2 2 4" xfId="9802"/>
    <cellStyle name="20% - 輔色4 3 3 2 2 2 3" xfId="9803"/>
    <cellStyle name="20% - 輔色4 3 3 2 2 2 3 2" xfId="9804"/>
    <cellStyle name="20% - 輔色4 3 3 2 2 2 3 2 2" xfId="9805"/>
    <cellStyle name="20% - 輔色4 3 3 2 2 2 3 2 3" xfId="9806"/>
    <cellStyle name="20% - 輔色4 3 3 2 2 2 3 3" xfId="9807"/>
    <cellStyle name="20% - 輔色4 3 3 2 2 2 3 4" xfId="9808"/>
    <cellStyle name="20% - 輔色4 3 3 2 2 2 4" xfId="9809"/>
    <cellStyle name="20% - 輔色4 3 3 2 2 2 4 2" xfId="9810"/>
    <cellStyle name="20% - 輔色4 3 3 2 2 2 4 3" xfId="9811"/>
    <cellStyle name="20% - 輔色4 3 3 2 2 2 5" xfId="9812"/>
    <cellStyle name="20% - 輔色4 3 3 2 2 2 6" xfId="9813"/>
    <cellStyle name="20% - 輔色4 3 3 2 2 3" xfId="9814"/>
    <cellStyle name="20% - 輔色4 3 3 2 2 3 2" xfId="9815"/>
    <cellStyle name="20% - 輔色4 3 3 2 2 3 2 2" xfId="9816"/>
    <cellStyle name="20% - 輔色4 3 3 2 2 3 2 3" xfId="9817"/>
    <cellStyle name="20% - 輔色4 3 3 2 2 3 3" xfId="9818"/>
    <cellStyle name="20% - 輔色4 3 3 2 2 3 4" xfId="9819"/>
    <cellStyle name="20% - 輔色4 3 3 2 2 4" xfId="9820"/>
    <cellStyle name="20% - 輔色4 3 3 2 2 4 2" xfId="9821"/>
    <cellStyle name="20% - 輔色4 3 3 2 2 4 2 2" xfId="9822"/>
    <cellStyle name="20% - 輔色4 3 3 2 2 4 2 3" xfId="9823"/>
    <cellStyle name="20% - 輔色4 3 3 2 2 4 3" xfId="9824"/>
    <cellStyle name="20% - 輔色4 3 3 2 2 4 4" xfId="9825"/>
    <cellStyle name="20% - 輔色4 3 3 2 2 5" xfId="9826"/>
    <cellStyle name="20% - 輔色4 3 3 2 2 5 2" xfId="9827"/>
    <cellStyle name="20% - 輔色4 3 3 2 2 5 3" xfId="9828"/>
    <cellStyle name="20% - 輔色4 3 3 2 2 6" xfId="9829"/>
    <cellStyle name="20% - 輔色4 3 3 2 2 7" xfId="9830"/>
    <cellStyle name="20% - 輔色4 3 3 2 3" xfId="9831"/>
    <cellStyle name="20% - 輔色4 3 3 2 3 2" xfId="9832"/>
    <cellStyle name="20% - 輔色4 3 3 2 3 2 2" xfId="9833"/>
    <cellStyle name="20% - 輔色4 3 3 2 3 2 2 2" xfId="9834"/>
    <cellStyle name="20% - 輔色4 3 3 2 3 2 2 3" xfId="9835"/>
    <cellStyle name="20% - 輔色4 3 3 2 3 2 3" xfId="9836"/>
    <cellStyle name="20% - 輔色4 3 3 2 3 2 4" xfId="9837"/>
    <cellStyle name="20% - 輔色4 3 3 2 3 3" xfId="9838"/>
    <cellStyle name="20% - 輔色4 3 3 2 3 3 2" xfId="9839"/>
    <cellStyle name="20% - 輔色4 3 3 2 3 3 2 2" xfId="9840"/>
    <cellStyle name="20% - 輔色4 3 3 2 3 3 2 3" xfId="9841"/>
    <cellStyle name="20% - 輔色4 3 3 2 3 3 3" xfId="9842"/>
    <cellStyle name="20% - 輔色4 3 3 2 3 3 4" xfId="9843"/>
    <cellStyle name="20% - 輔色4 3 3 2 3 4" xfId="9844"/>
    <cellStyle name="20% - 輔色4 3 3 2 3 4 2" xfId="9845"/>
    <cellStyle name="20% - 輔色4 3 3 2 3 4 3" xfId="9846"/>
    <cellStyle name="20% - 輔色4 3 3 2 3 5" xfId="9847"/>
    <cellStyle name="20% - 輔色4 3 3 2 3 6" xfId="9848"/>
    <cellStyle name="20% - 輔色4 3 3 2 4" xfId="9849"/>
    <cellStyle name="20% - 輔色4 3 3 2 4 2" xfId="9850"/>
    <cellStyle name="20% - 輔色4 3 3 2 4 2 2" xfId="9851"/>
    <cellStyle name="20% - 輔色4 3 3 2 4 2 3" xfId="9852"/>
    <cellStyle name="20% - 輔色4 3 3 2 4 3" xfId="9853"/>
    <cellStyle name="20% - 輔色4 3 3 2 4 4" xfId="9854"/>
    <cellStyle name="20% - 輔色4 3 3 2 5" xfId="9855"/>
    <cellStyle name="20% - 輔色4 3 3 2 5 2" xfId="9856"/>
    <cellStyle name="20% - 輔色4 3 3 2 5 2 2" xfId="9857"/>
    <cellStyle name="20% - 輔色4 3 3 2 5 2 3" xfId="9858"/>
    <cellStyle name="20% - 輔色4 3 3 2 5 3" xfId="9859"/>
    <cellStyle name="20% - 輔色4 3 3 2 5 4" xfId="9860"/>
    <cellStyle name="20% - 輔色4 3 3 2 6" xfId="9861"/>
    <cellStyle name="20% - 輔色4 3 3 2 6 2" xfId="9862"/>
    <cellStyle name="20% - 輔色4 3 3 2 6 3" xfId="9863"/>
    <cellStyle name="20% - 輔色4 3 3 2 7" xfId="9864"/>
    <cellStyle name="20% - 輔色4 3 3 2 8" xfId="9865"/>
    <cellStyle name="20% - 輔色4 3 3 3" xfId="9866"/>
    <cellStyle name="20% - 輔色4 3 3 3 2" xfId="9867"/>
    <cellStyle name="20% - 輔色4 3 3 3 2 2" xfId="9868"/>
    <cellStyle name="20% - 輔色4 3 3 3 2 2 2" xfId="9869"/>
    <cellStyle name="20% - 輔色4 3 3 3 2 2 2 2" xfId="9870"/>
    <cellStyle name="20% - 輔色4 3 3 3 2 2 2 3" xfId="9871"/>
    <cellStyle name="20% - 輔色4 3 3 3 2 2 3" xfId="9872"/>
    <cellStyle name="20% - 輔色4 3 3 3 2 2 4" xfId="9873"/>
    <cellStyle name="20% - 輔色4 3 3 3 2 3" xfId="9874"/>
    <cellStyle name="20% - 輔色4 3 3 3 2 3 2" xfId="9875"/>
    <cellStyle name="20% - 輔色4 3 3 3 2 3 2 2" xfId="9876"/>
    <cellStyle name="20% - 輔色4 3 3 3 2 3 2 3" xfId="9877"/>
    <cellStyle name="20% - 輔色4 3 3 3 2 3 3" xfId="9878"/>
    <cellStyle name="20% - 輔色4 3 3 3 2 3 4" xfId="9879"/>
    <cellStyle name="20% - 輔色4 3 3 3 2 4" xfId="9880"/>
    <cellStyle name="20% - 輔色4 3 3 3 2 4 2" xfId="9881"/>
    <cellStyle name="20% - 輔色4 3 3 3 2 4 3" xfId="9882"/>
    <cellStyle name="20% - 輔色4 3 3 3 2 5" xfId="9883"/>
    <cellStyle name="20% - 輔色4 3 3 3 2 6" xfId="9884"/>
    <cellStyle name="20% - 輔色4 3 3 3 3" xfId="9885"/>
    <cellStyle name="20% - 輔色4 3 3 3 3 2" xfId="9886"/>
    <cellStyle name="20% - 輔色4 3 3 3 3 2 2" xfId="9887"/>
    <cellStyle name="20% - 輔色4 3 3 3 3 2 3" xfId="9888"/>
    <cellStyle name="20% - 輔色4 3 3 3 3 3" xfId="9889"/>
    <cellStyle name="20% - 輔色4 3 3 3 3 4" xfId="9890"/>
    <cellStyle name="20% - 輔色4 3 3 3 4" xfId="9891"/>
    <cellStyle name="20% - 輔色4 3 3 3 4 2" xfId="9892"/>
    <cellStyle name="20% - 輔色4 3 3 3 4 2 2" xfId="9893"/>
    <cellStyle name="20% - 輔色4 3 3 3 4 2 3" xfId="9894"/>
    <cellStyle name="20% - 輔色4 3 3 3 4 3" xfId="9895"/>
    <cellStyle name="20% - 輔色4 3 3 3 4 4" xfId="9896"/>
    <cellStyle name="20% - 輔色4 3 3 3 5" xfId="9897"/>
    <cellStyle name="20% - 輔色4 3 3 3 5 2" xfId="9898"/>
    <cellStyle name="20% - 輔色4 3 3 3 5 3" xfId="9899"/>
    <cellStyle name="20% - 輔色4 3 3 3 6" xfId="9900"/>
    <cellStyle name="20% - 輔色4 3 3 3 7" xfId="9901"/>
    <cellStyle name="20% - 輔色4 3 3 4" xfId="9902"/>
    <cellStyle name="20% - 輔色4 3 3 4 2" xfId="9903"/>
    <cellStyle name="20% - 輔色4 3 3 4 2 2" xfId="9904"/>
    <cellStyle name="20% - 輔色4 3 3 4 2 2 2" xfId="9905"/>
    <cellStyle name="20% - 輔色4 3 3 4 2 2 3" xfId="9906"/>
    <cellStyle name="20% - 輔色4 3 3 4 2 3" xfId="9907"/>
    <cellStyle name="20% - 輔色4 3 3 4 2 4" xfId="9908"/>
    <cellStyle name="20% - 輔色4 3 3 4 3" xfId="9909"/>
    <cellStyle name="20% - 輔色4 3 3 4 3 2" xfId="9910"/>
    <cellStyle name="20% - 輔色4 3 3 4 3 2 2" xfId="9911"/>
    <cellStyle name="20% - 輔色4 3 3 4 3 2 3" xfId="9912"/>
    <cellStyle name="20% - 輔色4 3 3 4 3 3" xfId="9913"/>
    <cellStyle name="20% - 輔色4 3 3 4 3 4" xfId="9914"/>
    <cellStyle name="20% - 輔色4 3 3 4 4" xfId="9915"/>
    <cellStyle name="20% - 輔色4 3 3 4 4 2" xfId="9916"/>
    <cellStyle name="20% - 輔色4 3 3 4 4 3" xfId="9917"/>
    <cellStyle name="20% - 輔色4 3 3 4 5" xfId="9918"/>
    <cellStyle name="20% - 輔色4 3 3 4 6" xfId="9919"/>
    <cellStyle name="20% - 輔色4 3 3 5" xfId="9920"/>
    <cellStyle name="20% - 輔色4 3 3 5 2" xfId="9921"/>
    <cellStyle name="20% - 輔色4 3 3 5 2 2" xfId="9922"/>
    <cellStyle name="20% - 輔色4 3 3 5 2 3" xfId="9923"/>
    <cellStyle name="20% - 輔色4 3 3 5 3" xfId="9924"/>
    <cellStyle name="20% - 輔色4 3 3 5 4" xfId="9925"/>
    <cellStyle name="20% - 輔色4 3 3 6" xfId="9926"/>
    <cellStyle name="20% - 輔色4 3 3 6 2" xfId="9927"/>
    <cellStyle name="20% - 輔色4 3 3 6 2 2" xfId="9928"/>
    <cellStyle name="20% - 輔色4 3 3 6 2 3" xfId="9929"/>
    <cellStyle name="20% - 輔色4 3 3 6 3" xfId="9930"/>
    <cellStyle name="20% - 輔色4 3 3 6 4" xfId="9931"/>
    <cellStyle name="20% - 輔色4 3 3 7" xfId="9932"/>
    <cellStyle name="20% - 輔色4 3 3 7 2" xfId="9933"/>
    <cellStyle name="20% - 輔色4 3 3 7 3" xfId="9934"/>
    <cellStyle name="20% - 輔色4 3 3 8" xfId="9935"/>
    <cellStyle name="20% - 輔色4 3 3 9" xfId="9936"/>
    <cellStyle name="20% - 輔色4 3 4" xfId="9937"/>
    <cellStyle name="20% - 輔色4 3 4 2" xfId="9938"/>
    <cellStyle name="20% - 輔色4 3 4 2 2" xfId="9939"/>
    <cellStyle name="20% - 輔色4 3 4 2 2 2" xfId="9940"/>
    <cellStyle name="20% - 輔色4 3 4 2 2 2 2" xfId="9941"/>
    <cellStyle name="20% - 輔色4 3 4 2 2 2 2 2" xfId="9942"/>
    <cellStyle name="20% - 輔色4 3 4 2 2 2 2 3" xfId="9943"/>
    <cellStyle name="20% - 輔色4 3 4 2 2 2 3" xfId="9944"/>
    <cellStyle name="20% - 輔色4 3 4 2 2 2 4" xfId="9945"/>
    <cellStyle name="20% - 輔色4 3 4 2 2 3" xfId="9946"/>
    <cellStyle name="20% - 輔色4 3 4 2 2 3 2" xfId="9947"/>
    <cellStyle name="20% - 輔色4 3 4 2 2 3 2 2" xfId="9948"/>
    <cellStyle name="20% - 輔色4 3 4 2 2 3 2 3" xfId="9949"/>
    <cellStyle name="20% - 輔色4 3 4 2 2 3 3" xfId="9950"/>
    <cellStyle name="20% - 輔色4 3 4 2 2 3 4" xfId="9951"/>
    <cellStyle name="20% - 輔色4 3 4 2 2 4" xfId="9952"/>
    <cellStyle name="20% - 輔色4 3 4 2 2 4 2" xfId="9953"/>
    <cellStyle name="20% - 輔色4 3 4 2 2 4 3" xfId="9954"/>
    <cellStyle name="20% - 輔色4 3 4 2 2 5" xfId="9955"/>
    <cellStyle name="20% - 輔色4 3 4 2 2 6" xfId="9956"/>
    <cellStyle name="20% - 輔色4 3 4 2 3" xfId="9957"/>
    <cellStyle name="20% - 輔色4 3 4 2 3 2" xfId="9958"/>
    <cellStyle name="20% - 輔色4 3 4 2 3 2 2" xfId="9959"/>
    <cellStyle name="20% - 輔色4 3 4 2 3 2 3" xfId="9960"/>
    <cellStyle name="20% - 輔色4 3 4 2 3 3" xfId="9961"/>
    <cellStyle name="20% - 輔色4 3 4 2 3 4" xfId="9962"/>
    <cellStyle name="20% - 輔色4 3 4 2 4" xfId="9963"/>
    <cellStyle name="20% - 輔色4 3 4 2 4 2" xfId="9964"/>
    <cellStyle name="20% - 輔色4 3 4 2 4 2 2" xfId="9965"/>
    <cellStyle name="20% - 輔色4 3 4 2 4 2 3" xfId="9966"/>
    <cellStyle name="20% - 輔色4 3 4 2 4 3" xfId="9967"/>
    <cellStyle name="20% - 輔色4 3 4 2 4 4" xfId="9968"/>
    <cellStyle name="20% - 輔色4 3 4 2 5" xfId="9969"/>
    <cellStyle name="20% - 輔色4 3 4 2 5 2" xfId="9970"/>
    <cellStyle name="20% - 輔色4 3 4 2 5 3" xfId="9971"/>
    <cellStyle name="20% - 輔色4 3 4 2 6" xfId="9972"/>
    <cellStyle name="20% - 輔色4 3 4 2 7" xfId="9973"/>
    <cellStyle name="20% - 輔色4 3 4 3" xfId="9974"/>
    <cellStyle name="20% - 輔色4 3 4 3 2" xfId="9975"/>
    <cellStyle name="20% - 輔色4 3 4 3 2 2" xfId="9976"/>
    <cellStyle name="20% - 輔色4 3 4 3 2 2 2" xfId="9977"/>
    <cellStyle name="20% - 輔色4 3 4 3 2 2 3" xfId="9978"/>
    <cellStyle name="20% - 輔色4 3 4 3 2 3" xfId="9979"/>
    <cellStyle name="20% - 輔色4 3 4 3 2 4" xfId="9980"/>
    <cellStyle name="20% - 輔色4 3 4 3 3" xfId="9981"/>
    <cellStyle name="20% - 輔色4 3 4 3 3 2" xfId="9982"/>
    <cellStyle name="20% - 輔色4 3 4 3 3 2 2" xfId="9983"/>
    <cellStyle name="20% - 輔色4 3 4 3 3 2 3" xfId="9984"/>
    <cellStyle name="20% - 輔色4 3 4 3 3 3" xfId="9985"/>
    <cellStyle name="20% - 輔色4 3 4 3 3 4" xfId="9986"/>
    <cellStyle name="20% - 輔色4 3 4 3 4" xfId="9987"/>
    <cellStyle name="20% - 輔色4 3 4 3 4 2" xfId="9988"/>
    <cellStyle name="20% - 輔色4 3 4 3 4 3" xfId="9989"/>
    <cellStyle name="20% - 輔色4 3 4 3 5" xfId="9990"/>
    <cellStyle name="20% - 輔色4 3 4 3 6" xfId="9991"/>
    <cellStyle name="20% - 輔色4 3 4 4" xfId="9992"/>
    <cellStyle name="20% - 輔色4 3 4 4 2" xfId="9993"/>
    <cellStyle name="20% - 輔色4 3 4 4 2 2" xfId="9994"/>
    <cellStyle name="20% - 輔色4 3 4 4 2 3" xfId="9995"/>
    <cellStyle name="20% - 輔色4 3 4 4 3" xfId="9996"/>
    <cellStyle name="20% - 輔色4 3 4 4 4" xfId="9997"/>
    <cellStyle name="20% - 輔色4 3 4 5" xfId="9998"/>
    <cellStyle name="20% - 輔色4 3 4 5 2" xfId="9999"/>
    <cellStyle name="20% - 輔色4 3 4 5 2 2" xfId="10000"/>
    <cellStyle name="20% - 輔色4 3 4 5 2 3" xfId="10001"/>
    <cellStyle name="20% - 輔色4 3 4 5 3" xfId="10002"/>
    <cellStyle name="20% - 輔色4 3 4 5 4" xfId="10003"/>
    <cellStyle name="20% - 輔色4 3 4 6" xfId="10004"/>
    <cellStyle name="20% - 輔色4 3 4 6 2" xfId="10005"/>
    <cellStyle name="20% - 輔色4 3 4 6 3" xfId="10006"/>
    <cellStyle name="20% - 輔色4 3 4 7" xfId="10007"/>
    <cellStyle name="20% - 輔色4 3 4 8" xfId="10008"/>
    <cellStyle name="20% - 輔色4 3 5" xfId="10009"/>
    <cellStyle name="20% - 輔色4 3 5 2" xfId="10010"/>
    <cellStyle name="20% - 輔色4 3 5 2 2" xfId="10011"/>
    <cellStyle name="20% - 輔色4 3 5 2 2 2" xfId="10012"/>
    <cellStyle name="20% - 輔色4 3 5 2 2 2 2" xfId="10013"/>
    <cellStyle name="20% - 輔色4 3 5 2 2 2 2 2" xfId="10014"/>
    <cellStyle name="20% - 輔色4 3 5 2 2 2 2 3" xfId="10015"/>
    <cellStyle name="20% - 輔色4 3 5 2 2 2 3" xfId="10016"/>
    <cellStyle name="20% - 輔色4 3 5 2 2 2 4" xfId="10017"/>
    <cellStyle name="20% - 輔色4 3 5 2 2 3" xfId="10018"/>
    <cellStyle name="20% - 輔色4 3 5 2 2 3 2" xfId="10019"/>
    <cellStyle name="20% - 輔色4 3 5 2 2 3 2 2" xfId="10020"/>
    <cellStyle name="20% - 輔色4 3 5 2 2 3 2 3" xfId="10021"/>
    <cellStyle name="20% - 輔色4 3 5 2 2 3 3" xfId="10022"/>
    <cellStyle name="20% - 輔色4 3 5 2 2 3 4" xfId="10023"/>
    <cellStyle name="20% - 輔色4 3 5 2 2 4" xfId="10024"/>
    <cellStyle name="20% - 輔色4 3 5 2 2 4 2" xfId="10025"/>
    <cellStyle name="20% - 輔色4 3 5 2 2 4 3" xfId="10026"/>
    <cellStyle name="20% - 輔色4 3 5 2 2 5" xfId="10027"/>
    <cellStyle name="20% - 輔色4 3 5 2 2 6" xfId="10028"/>
    <cellStyle name="20% - 輔色4 3 5 2 3" xfId="10029"/>
    <cellStyle name="20% - 輔色4 3 5 2 3 2" xfId="10030"/>
    <cellStyle name="20% - 輔色4 3 5 2 3 2 2" xfId="10031"/>
    <cellStyle name="20% - 輔色4 3 5 2 3 2 3" xfId="10032"/>
    <cellStyle name="20% - 輔色4 3 5 2 3 3" xfId="10033"/>
    <cellStyle name="20% - 輔色4 3 5 2 3 4" xfId="10034"/>
    <cellStyle name="20% - 輔色4 3 5 2 4" xfId="10035"/>
    <cellStyle name="20% - 輔色4 3 5 2 4 2" xfId="10036"/>
    <cellStyle name="20% - 輔色4 3 5 2 4 2 2" xfId="10037"/>
    <cellStyle name="20% - 輔色4 3 5 2 4 2 3" xfId="10038"/>
    <cellStyle name="20% - 輔色4 3 5 2 4 3" xfId="10039"/>
    <cellStyle name="20% - 輔色4 3 5 2 4 4" xfId="10040"/>
    <cellStyle name="20% - 輔色4 3 5 2 5" xfId="10041"/>
    <cellStyle name="20% - 輔色4 3 5 2 5 2" xfId="10042"/>
    <cellStyle name="20% - 輔色4 3 5 2 5 3" xfId="10043"/>
    <cellStyle name="20% - 輔色4 3 5 2 6" xfId="10044"/>
    <cellStyle name="20% - 輔色4 3 5 2 7" xfId="10045"/>
    <cellStyle name="20% - 輔色4 3 5 3" xfId="10046"/>
    <cellStyle name="20% - 輔色4 3 5 3 2" xfId="10047"/>
    <cellStyle name="20% - 輔色4 3 5 3 2 2" xfId="10048"/>
    <cellStyle name="20% - 輔色4 3 5 3 2 2 2" xfId="10049"/>
    <cellStyle name="20% - 輔色4 3 5 3 2 2 3" xfId="10050"/>
    <cellStyle name="20% - 輔色4 3 5 3 2 3" xfId="10051"/>
    <cellStyle name="20% - 輔色4 3 5 3 2 4" xfId="10052"/>
    <cellStyle name="20% - 輔色4 3 5 3 3" xfId="10053"/>
    <cellStyle name="20% - 輔色4 3 5 3 3 2" xfId="10054"/>
    <cellStyle name="20% - 輔色4 3 5 3 3 2 2" xfId="10055"/>
    <cellStyle name="20% - 輔色4 3 5 3 3 2 3" xfId="10056"/>
    <cellStyle name="20% - 輔色4 3 5 3 3 3" xfId="10057"/>
    <cellStyle name="20% - 輔色4 3 5 3 3 4" xfId="10058"/>
    <cellStyle name="20% - 輔色4 3 5 3 4" xfId="10059"/>
    <cellStyle name="20% - 輔色4 3 5 3 4 2" xfId="10060"/>
    <cellStyle name="20% - 輔色4 3 5 3 4 3" xfId="10061"/>
    <cellStyle name="20% - 輔色4 3 5 3 5" xfId="10062"/>
    <cellStyle name="20% - 輔色4 3 5 3 6" xfId="10063"/>
    <cellStyle name="20% - 輔色4 3 5 4" xfId="10064"/>
    <cellStyle name="20% - 輔色4 3 5 4 2" xfId="10065"/>
    <cellStyle name="20% - 輔色4 3 5 4 2 2" xfId="10066"/>
    <cellStyle name="20% - 輔色4 3 5 4 2 3" xfId="10067"/>
    <cellStyle name="20% - 輔色4 3 5 4 3" xfId="10068"/>
    <cellStyle name="20% - 輔色4 3 5 4 4" xfId="10069"/>
    <cellStyle name="20% - 輔色4 3 5 5" xfId="10070"/>
    <cellStyle name="20% - 輔色4 3 5 5 2" xfId="10071"/>
    <cellStyle name="20% - 輔色4 3 5 5 2 2" xfId="10072"/>
    <cellStyle name="20% - 輔色4 3 5 5 2 3" xfId="10073"/>
    <cellStyle name="20% - 輔色4 3 5 5 3" xfId="10074"/>
    <cellStyle name="20% - 輔色4 3 5 5 4" xfId="10075"/>
    <cellStyle name="20% - 輔色4 3 5 6" xfId="10076"/>
    <cellStyle name="20% - 輔色4 3 5 6 2" xfId="10077"/>
    <cellStyle name="20% - 輔色4 3 5 6 3" xfId="10078"/>
    <cellStyle name="20% - 輔色4 3 5 7" xfId="10079"/>
    <cellStyle name="20% - 輔色4 3 5 8" xfId="10080"/>
    <cellStyle name="20% - 輔色4 3 6" xfId="10081"/>
    <cellStyle name="20% - 輔色4 3 6 2" xfId="10082"/>
    <cellStyle name="20% - 輔色4 3 6 2 2" xfId="10083"/>
    <cellStyle name="20% - 輔色4 3 6 2 2 2" xfId="10084"/>
    <cellStyle name="20% - 輔色4 3 6 2 2 2 2" xfId="10085"/>
    <cellStyle name="20% - 輔色4 3 6 2 2 2 3" xfId="10086"/>
    <cellStyle name="20% - 輔色4 3 6 2 2 3" xfId="10087"/>
    <cellStyle name="20% - 輔色4 3 6 2 2 4" xfId="10088"/>
    <cellStyle name="20% - 輔色4 3 6 2 3" xfId="10089"/>
    <cellStyle name="20% - 輔色4 3 6 2 3 2" xfId="10090"/>
    <cellStyle name="20% - 輔色4 3 6 2 3 2 2" xfId="10091"/>
    <cellStyle name="20% - 輔色4 3 6 2 3 2 3" xfId="10092"/>
    <cellStyle name="20% - 輔色4 3 6 2 3 3" xfId="10093"/>
    <cellStyle name="20% - 輔色4 3 6 2 3 4" xfId="10094"/>
    <cellStyle name="20% - 輔色4 3 6 2 4" xfId="10095"/>
    <cellStyle name="20% - 輔色4 3 6 2 4 2" xfId="10096"/>
    <cellStyle name="20% - 輔色4 3 6 2 4 3" xfId="10097"/>
    <cellStyle name="20% - 輔色4 3 6 2 5" xfId="10098"/>
    <cellStyle name="20% - 輔色4 3 6 2 6" xfId="10099"/>
    <cellStyle name="20% - 輔色4 3 6 3" xfId="10100"/>
    <cellStyle name="20% - 輔色4 3 6 3 2" xfId="10101"/>
    <cellStyle name="20% - 輔色4 3 6 3 2 2" xfId="10102"/>
    <cellStyle name="20% - 輔色4 3 6 3 2 3" xfId="10103"/>
    <cellStyle name="20% - 輔色4 3 6 3 3" xfId="10104"/>
    <cellStyle name="20% - 輔色4 3 6 3 4" xfId="10105"/>
    <cellStyle name="20% - 輔色4 3 6 4" xfId="10106"/>
    <cellStyle name="20% - 輔色4 3 6 4 2" xfId="10107"/>
    <cellStyle name="20% - 輔色4 3 6 4 2 2" xfId="10108"/>
    <cellStyle name="20% - 輔色4 3 6 4 2 3" xfId="10109"/>
    <cellStyle name="20% - 輔色4 3 6 4 3" xfId="10110"/>
    <cellStyle name="20% - 輔色4 3 6 4 4" xfId="10111"/>
    <cellStyle name="20% - 輔色4 3 6 5" xfId="10112"/>
    <cellStyle name="20% - 輔色4 3 6 5 2" xfId="10113"/>
    <cellStyle name="20% - 輔色4 3 6 5 3" xfId="10114"/>
    <cellStyle name="20% - 輔色4 3 6 6" xfId="10115"/>
    <cellStyle name="20% - 輔色4 3 6 7" xfId="10116"/>
    <cellStyle name="20% - 輔色4 3 7" xfId="10117"/>
    <cellStyle name="20% - 輔色4 3 7 2" xfId="10118"/>
    <cellStyle name="20% - 輔色4 3 7 2 2" xfId="10119"/>
    <cellStyle name="20% - 輔色4 3 7 2 2 2" xfId="10120"/>
    <cellStyle name="20% - 輔色4 3 7 2 2 3" xfId="10121"/>
    <cellStyle name="20% - 輔色4 3 7 2 3" xfId="10122"/>
    <cellStyle name="20% - 輔色4 3 7 2 4" xfId="10123"/>
    <cellStyle name="20% - 輔色4 3 7 3" xfId="10124"/>
    <cellStyle name="20% - 輔色4 3 7 3 2" xfId="10125"/>
    <cellStyle name="20% - 輔色4 3 7 3 2 2" xfId="10126"/>
    <cellStyle name="20% - 輔色4 3 7 3 2 3" xfId="10127"/>
    <cellStyle name="20% - 輔色4 3 7 3 3" xfId="10128"/>
    <cellStyle name="20% - 輔色4 3 7 3 4" xfId="10129"/>
    <cellStyle name="20% - 輔色4 3 7 4" xfId="10130"/>
    <cellStyle name="20% - 輔色4 3 7 4 2" xfId="10131"/>
    <cellStyle name="20% - 輔色4 3 7 4 3" xfId="10132"/>
    <cellStyle name="20% - 輔色4 3 7 5" xfId="10133"/>
    <cellStyle name="20% - 輔色4 3 7 6" xfId="10134"/>
    <cellStyle name="20% - 輔色4 3 8" xfId="10135"/>
    <cellStyle name="20% - 輔色4 3 8 2" xfId="10136"/>
    <cellStyle name="20% - 輔色4 3 8 2 2" xfId="10137"/>
    <cellStyle name="20% - 輔色4 3 8 2 3" xfId="10138"/>
    <cellStyle name="20% - 輔色4 3 8 3" xfId="10139"/>
    <cellStyle name="20% - 輔色4 3 8 4" xfId="10140"/>
    <cellStyle name="20% - 輔色4 3 9" xfId="10141"/>
    <cellStyle name="20% - 輔色4 3 9 2" xfId="10142"/>
    <cellStyle name="20% - 輔色4 3 9 2 2" xfId="10143"/>
    <cellStyle name="20% - 輔色4 3 9 2 3" xfId="10144"/>
    <cellStyle name="20% - 輔色4 3 9 3" xfId="10145"/>
    <cellStyle name="20% - 輔色4 3 9 4" xfId="10146"/>
    <cellStyle name="20% - 輔色4 4" xfId="10147"/>
    <cellStyle name="20% - 輔色4 4 10" xfId="10148"/>
    <cellStyle name="20% - 輔色4 4 2" xfId="10149"/>
    <cellStyle name="20% - 輔色4 4 2 2" xfId="10150"/>
    <cellStyle name="20% - 輔色4 4 2 2 2" xfId="10151"/>
    <cellStyle name="20% - 輔色4 4 2 2 2 2" xfId="10152"/>
    <cellStyle name="20% - 輔色4 4 2 2 2 2 2" xfId="10153"/>
    <cellStyle name="20% - 輔色4 4 2 2 2 2 2 2" xfId="10154"/>
    <cellStyle name="20% - 輔色4 4 2 2 2 2 2 2 2" xfId="10155"/>
    <cellStyle name="20% - 輔色4 4 2 2 2 2 2 2 3" xfId="10156"/>
    <cellStyle name="20% - 輔色4 4 2 2 2 2 2 3" xfId="10157"/>
    <cellStyle name="20% - 輔色4 4 2 2 2 2 2 4" xfId="10158"/>
    <cellStyle name="20% - 輔色4 4 2 2 2 2 3" xfId="10159"/>
    <cellStyle name="20% - 輔色4 4 2 2 2 2 3 2" xfId="10160"/>
    <cellStyle name="20% - 輔色4 4 2 2 2 2 3 2 2" xfId="10161"/>
    <cellStyle name="20% - 輔色4 4 2 2 2 2 3 2 3" xfId="10162"/>
    <cellStyle name="20% - 輔色4 4 2 2 2 2 3 3" xfId="10163"/>
    <cellStyle name="20% - 輔色4 4 2 2 2 2 3 4" xfId="10164"/>
    <cellStyle name="20% - 輔色4 4 2 2 2 2 4" xfId="10165"/>
    <cellStyle name="20% - 輔色4 4 2 2 2 2 4 2" xfId="10166"/>
    <cellStyle name="20% - 輔色4 4 2 2 2 2 4 3" xfId="10167"/>
    <cellStyle name="20% - 輔色4 4 2 2 2 2 5" xfId="10168"/>
    <cellStyle name="20% - 輔色4 4 2 2 2 2 6" xfId="10169"/>
    <cellStyle name="20% - 輔色4 4 2 2 2 3" xfId="10170"/>
    <cellStyle name="20% - 輔色4 4 2 2 2 3 2" xfId="10171"/>
    <cellStyle name="20% - 輔色4 4 2 2 2 3 2 2" xfId="10172"/>
    <cellStyle name="20% - 輔色4 4 2 2 2 3 2 3" xfId="10173"/>
    <cellStyle name="20% - 輔色4 4 2 2 2 3 3" xfId="10174"/>
    <cellStyle name="20% - 輔色4 4 2 2 2 3 4" xfId="10175"/>
    <cellStyle name="20% - 輔色4 4 2 2 2 4" xfId="10176"/>
    <cellStyle name="20% - 輔色4 4 2 2 2 4 2" xfId="10177"/>
    <cellStyle name="20% - 輔色4 4 2 2 2 4 2 2" xfId="10178"/>
    <cellStyle name="20% - 輔色4 4 2 2 2 4 2 3" xfId="10179"/>
    <cellStyle name="20% - 輔色4 4 2 2 2 4 3" xfId="10180"/>
    <cellStyle name="20% - 輔色4 4 2 2 2 4 4" xfId="10181"/>
    <cellStyle name="20% - 輔色4 4 2 2 2 5" xfId="10182"/>
    <cellStyle name="20% - 輔色4 4 2 2 2 5 2" xfId="10183"/>
    <cellStyle name="20% - 輔色4 4 2 2 2 5 3" xfId="10184"/>
    <cellStyle name="20% - 輔色4 4 2 2 2 6" xfId="10185"/>
    <cellStyle name="20% - 輔色4 4 2 2 2 7" xfId="10186"/>
    <cellStyle name="20% - 輔色4 4 2 2 3" xfId="10187"/>
    <cellStyle name="20% - 輔色4 4 2 2 3 2" xfId="10188"/>
    <cellStyle name="20% - 輔色4 4 2 2 3 2 2" xfId="10189"/>
    <cellStyle name="20% - 輔色4 4 2 2 3 2 2 2" xfId="10190"/>
    <cellStyle name="20% - 輔色4 4 2 2 3 2 2 3" xfId="10191"/>
    <cellStyle name="20% - 輔色4 4 2 2 3 2 3" xfId="10192"/>
    <cellStyle name="20% - 輔色4 4 2 2 3 2 4" xfId="10193"/>
    <cellStyle name="20% - 輔色4 4 2 2 3 3" xfId="10194"/>
    <cellStyle name="20% - 輔色4 4 2 2 3 3 2" xfId="10195"/>
    <cellStyle name="20% - 輔色4 4 2 2 3 3 2 2" xfId="10196"/>
    <cellStyle name="20% - 輔色4 4 2 2 3 3 2 3" xfId="10197"/>
    <cellStyle name="20% - 輔色4 4 2 2 3 3 3" xfId="10198"/>
    <cellStyle name="20% - 輔色4 4 2 2 3 3 4" xfId="10199"/>
    <cellStyle name="20% - 輔色4 4 2 2 3 4" xfId="10200"/>
    <cellStyle name="20% - 輔色4 4 2 2 3 4 2" xfId="10201"/>
    <cellStyle name="20% - 輔色4 4 2 2 3 4 3" xfId="10202"/>
    <cellStyle name="20% - 輔色4 4 2 2 3 5" xfId="10203"/>
    <cellStyle name="20% - 輔色4 4 2 2 3 6" xfId="10204"/>
    <cellStyle name="20% - 輔色4 4 2 2 4" xfId="10205"/>
    <cellStyle name="20% - 輔色4 4 2 2 4 2" xfId="10206"/>
    <cellStyle name="20% - 輔色4 4 2 2 4 2 2" xfId="10207"/>
    <cellStyle name="20% - 輔色4 4 2 2 4 2 3" xfId="10208"/>
    <cellStyle name="20% - 輔色4 4 2 2 4 3" xfId="10209"/>
    <cellStyle name="20% - 輔色4 4 2 2 4 4" xfId="10210"/>
    <cellStyle name="20% - 輔色4 4 2 2 5" xfId="10211"/>
    <cellStyle name="20% - 輔色4 4 2 2 5 2" xfId="10212"/>
    <cellStyle name="20% - 輔色4 4 2 2 5 2 2" xfId="10213"/>
    <cellStyle name="20% - 輔色4 4 2 2 5 2 3" xfId="10214"/>
    <cellStyle name="20% - 輔色4 4 2 2 5 3" xfId="10215"/>
    <cellStyle name="20% - 輔色4 4 2 2 5 4" xfId="10216"/>
    <cellStyle name="20% - 輔色4 4 2 2 6" xfId="10217"/>
    <cellStyle name="20% - 輔色4 4 2 2 6 2" xfId="10218"/>
    <cellStyle name="20% - 輔色4 4 2 2 6 3" xfId="10219"/>
    <cellStyle name="20% - 輔色4 4 2 2 7" xfId="10220"/>
    <cellStyle name="20% - 輔色4 4 2 2 8" xfId="10221"/>
    <cellStyle name="20% - 輔色4 4 2 3" xfId="10222"/>
    <cellStyle name="20% - 輔色4 4 2 3 2" xfId="10223"/>
    <cellStyle name="20% - 輔色4 4 2 3 2 2" xfId="10224"/>
    <cellStyle name="20% - 輔色4 4 2 3 2 2 2" xfId="10225"/>
    <cellStyle name="20% - 輔色4 4 2 3 2 2 2 2" xfId="10226"/>
    <cellStyle name="20% - 輔色4 4 2 3 2 2 2 3" xfId="10227"/>
    <cellStyle name="20% - 輔色4 4 2 3 2 2 3" xfId="10228"/>
    <cellStyle name="20% - 輔色4 4 2 3 2 2 4" xfId="10229"/>
    <cellStyle name="20% - 輔色4 4 2 3 2 3" xfId="10230"/>
    <cellStyle name="20% - 輔色4 4 2 3 2 3 2" xfId="10231"/>
    <cellStyle name="20% - 輔色4 4 2 3 2 3 2 2" xfId="10232"/>
    <cellStyle name="20% - 輔色4 4 2 3 2 3 2 3" xfId="10233"/>
    <cellStyle name="20% - 輔色4 4 2 3 2 3 3" xfId="10234"/>
    <cellStyle name="20% - 輔色4 4 2 3 2 3 4" xfId="10235"/>
    <cellStyle name="20% - 輔色4 4 2 3 2 4" xfId="10236"/>
    <cellStyle name="20% - 輔色4 4 2 3 2 4 2" xfId="10237"/>
    <cellStyle name="20% - 輔色4 4 2 3 2 4 3" xfId="10238"/>
    <cellStyle name="20% - 輔色4 4 2 3 2 5" xfId="10239"/>
    <cellStyle name="20% - 輔色4 4 2 3 2 6" xfId="10240"/>
    <cellStyle name="20% - 輔色4 4 2 3 3" xfId="10241"/>
    <cellStyle name="20% - 輔色4 4 2 3 3 2" xfId="10242"/>
    <cellStyle name="20% - 輔色4 4 2 3 3 2 2" xfId="10243"/>
    <cellStyle name="20% - 輔色4 4 2 3 3 2 3" xfId="10244"/>
    <cellStyle name="20% - 輔色4 4 2 3 3 3" xfId="10245"/>
    <cellStyle name="20% - 輔色4 4 2 3 3 4" xfId="10246"/>
    <cellStyle name="20% - 輔色4 4 2 3 4" xfId="10247"/>
    <cellStyle name="20% - 輔色4 4 2 3 4 2" xfId="10248"/>
    <cellStyle name="20% - 輔色4 4 2 3 4 2 2" xfId="10249"/>
    <cellStyle name="20% - 輔色4 4 2 3 4 2 3" xfId="10250"/>
    <cellStyle name="20% - 輔色4 4 2 3 4 3" xfId="10251"/>
    <cellStyle name="20% - 輔色4 4 2 3 4 4" xfId="10252"/>
    <cellStyle name="20% - 輔色4 4 2 3 5" xfId="10253"/>
    <cellStyle name="20% - 輔色4 4 2 3 5 2" xfId="10254"/>
    <cellStyle name="20% - 輔色4 4 2 3 5 3" xfId="10255"/>
    <cellStyle name="20% - 輔色4 4 2 3 6" xfId="10256"/>
    <cellStyle name="20% - 輔色4 4 2 3 7" xfId="10257"/>
    <cellStyle name="20% - 輔色4 4 2 4" xfId="10258"/>
    <cellStyle name="20% - 輔色4 4 2 4 2" xfId="10259"/>
    <cellStyle name="20% - 輔色4 4 2 4 2 2" xfId="10260"/>
    <cellStyle name="20% - 輔色4 4 2 4 2 2 2" xfId="10261"/>
    <cellStyle name="20% - 輔色4 4 2 4 2 2 3" xfId="10262"/>
    <cellStyle name="20% - 輔色4 4 2 4 2 3" xfId="10263"/>
    <cellStyle name="20% - 輔色4 4 2 4 2 4" xfId="10264"/>
    <cellStyle name="20% - 輔色4 4 2 4 3" xfId="10265"/>
    <cellStyle name="20% - 輔色4 4 2 4 3 2" xfId="10266"/>
    <cellStyle name="20% - 輔色4 4 2 4 3 2 2" xfId="10267"/>
    <cellStyle name="20% - 輔色4 4 2 4 3 2 3" xfId="10268"/>
    <cellStyle name="20% - 輔色4 4 2 4 3 3" xfId="10269"/>
    <cellStyle name="20% - 輔色4 4 2 4 3 4" xfId="10270"/>
    <cellStyle name="20% - 輔色4 4 2 4 4" xfId="10271"/>
    <cellStyle name="20% - 輔色4 4 2 4 4 2" xfId="10272"/>
    <cellStyle name="20% - 輔色4 4 2 4 4 3" xfId="10273"/>
    <cellStyle name="20% - 輔色4 4 2 4 5" xfId="10274"/>
    <cellStyle name="20% - 輔色4 4 2 4 6" xfId="10275"/>
    <cellStyle name="20% - 輔色4 4 2 5" xfId="10276"/>
    <cellStyle name="20% - 輔色4 4 2 5 2" xfId="10277"/>
    <cellStyle name="20% - 輔色4 4 2 5 2 2" xfId="10278"/>
    <cellStyle name="20% - 輔色4 4 2 5 2 3" xfId="10279"/>
    <cellStyle name="20% - 輔色4 4 2 5 3" xfId="10280"/>
    <cellStyle name="20% - 輔色4 4 2 5 4" xfId="10281"/>
    <cellStyle name="20% - 輔色4 4 2 6" xfId="10282"/>
    <cellStyle name="20% - 輔色4 4 2 6 2" xfId="10283"/>
    <cellStyle name="20% - 輔色4 4 2 6 2 2" xfId="10284"/>
    <cellStyle name="20% - 輔色4 4 2 6 2 3" xfId="10285"/>
    <cellStyle name="20% - 輔色4 4 2 6 3" xfId="10286"/>
    <cellStyle name="20% - 輔色4 4 2 6 4" xfId="10287"/>
    <cellStyle name="20% - 輔色4 4 2 7" xfId="10288"/>
    <cellStyle name="20% - 輔色4 4 2 7 2" xfId="10289"/>
    <cellStyle name="20% - 輔色4 4 2 7 3" xfId="10290"/>
    <cellStyle name="20% - 輔色4 4 2 8" xfId="10291"/>
    <cellStyle name="20% - 輔色4 4 2 9" xfId="10292"/>
    <cellStyle name="20% - 輔色4 4 3" xfId="10293"/>
    <cellStyle name="20% - 輔色4 4 3 2" xfId="10294"/>
    <cellStyle name="20% - 輔色4 4 3 2 2" xfId="10295"/>
    <cellStyle name="20% - 輔色4 4 3 2 2 2" xfId="10296"/>
    <cellStyle name="20% - 輔色4 4 3 2 2 2 2" xfId="10297"/>
    <cellStyle name="20% - 輔色4 4 3 2 2 2 2 2" xfId="10298"/>
    <cellStyle name="20% - 輔色4 4 3 2 2 2 2 3" xfId="10299"/>
    <cellStyle name="20% - 輔色4 4 3 2 2 2 3" xfId="10300"/>
    <cellStyle name="20% - 輔色4 4 3 2 2 2 4" xfId="10301"/>
    <cellStyle name="20% - 輔色4 4 3 2 2 3" xfId="10302"/>
    <cellStyle name="20% - 輔色4 4 3 2 2 3 2" xfId="10303"/>
    <cellStyle name="20% - 輔色4 4 3 2 2 3 2 2" xfId="10304"/>
    <cellStyle name="20% - 輔色4 4 3 2 2 3 2 3" xfId="10305"/>
    <cellStyle name="20% - 輔色4 4 3 2 2 3 3" xfId="10306"/>
    <cellStyle name="20% - 輔色4 4 3 2 2 3 4" xfId="10307"/>
    <cellStyle name="20% - 輔色4 4 3 2 2 4" xfId="10308"/>
    <cellStyle name="20% - 輔色4 4 3 2 2 4 2" xfId="10309"/>
    <cellStyle name="20% - 輔色4 4 3 2 2 4 3" xfId="10310"/>
    <cellStyle name="20% - 輔色4 4 3 2 2 5" xfId="10311"/>
    <cellStyle name="20% - 輔色4 4 3 2 2 6" xfId="10312"/>
    <cellStyle name="20% - 輔色4 4 3 2 3" xfId="10313"/>
    <cellStyle name="20% - 輔色4 4 3 2 3 2" xfId="10314"/>
    <cellStyle name="20% - 輔色4 4 3 2 3 2 2" xfId="10315"/>
    <cellStyle name="20% - 輔色4 4 3 2 3 2 3" xfId="10316"/>
    <cellStyle name="20% - 輔色4 4 3 2 3 3" xfId="10317"/>
    <cellStyle name="20% - 輔色4 4 3 2 3 4" xfId="10318"/>
    <cellStyle name="20% - 輔色4 4 3 2 4" xfId="10319"/>
    <cellStyle name="20% - 輔色4 4 3 2 4 2" xfId="10320"/>
    <cellStyle name="20% - 輔色4 4 3 2 4 2 2" xfId="10321"/>
    <cellStyle name="20% - 輔色4 4 3 2 4 2 3" xfId="10322"/>
    <cellStyle name="20% - 輔色4 4 3 2 4 3" xfId="10323"/>
    <cellStyle name="20% - 輔色4 4 3 2 4 4" xfId="10324"/>
    <cellStyle name="20% - 輔色4 4 3 2 5" xfId="10325"/>
    <cellStyle name="20% - 輔色4 4 3 2 5 2" xfId="10326"/>
    <cellStyle name="20% - 輔色4 4 3 2 5 3" xfId="10327"/>
    <cellStyle name="20% - 輔色4 4 3 2 6" xfId="10328"/>
    <cellStyle name="20% - 輔色4 4 3 2 7" xfId="10329"/>
    <cellStyle name="20% - 輔色4 4 3 3" xfId="10330"/>
    <cellStyle name="20% - 輔色4 4 3 3 2" xfId="10331"/>
    <cellStyle name="20% - 輔色4 4 3 3 2 2" xfId="10332"/>
    <cellStyle name="20% - 輔色4 4 3 3 2 2 2" xfId="10333"/>
    <cellStyle name="20% - 輔色4 4 3 3 2 2 3" xfId="10334"/>
    <cellStyle name="20% - 輔色4 4 3 3 2 3" xfId="10335"/>
    <cellStyle name="20% - 輔色4 4 3 3 2 4" xfId="10336"/>
    <cellStyle name="20% - 輔色4 4 3 3 3" xfId="10337"/>
    <cellStyle name="20% - 輔色4 4 3 3 3 2" xfId="10338"/>
    <cellStyle name="20% - 輔色4 4 3 3 3 2 2" xfId="10339"/>
    <cellStyle name="20% - 輔色4 4 3 3 3 2 3" xfId="10340"/>
    <cellStyle name="20% - 輔色4 4 3 3 3 3" xfId="10341"/>
    <cellStyle name="20% - 輔色4 4 3 3 3 4" xfId="10342"/>
    <cellStyle name="20% - 輔色4 4 3 3 4" xfId="10343"/>
    <cellStyle name="20% - 輔色4 4 3 3 4 2" xfId="10344"/>
    <cellStyle name="20% - 輔色4 4 3 3 4 3" xfId="10345"/>
    <cellStyle name="20% - 輔色4 4 3 3 5" xfId="10346"/>
    <cellStyle name="20% - 輔色4 4 3 3 6" xfId="10347"/>
    <cellStyle name="20% - 輔色4 4 3 4" xfId="10348"/>
    <cellStyle name="20% - 輔色4 4 3 4 2" xfId="10349"/>
    <cellStyle name="20% - 輔色4 4 3 4 2 2" xfId="10350"/>
    <cellStyle name="20% - 輔色4 4 3 4 2 3" xfId="10351"/>
    <cellStyle name="20% - 輔色4 4 3 4 3" xfId="10352"/>
    <cellStyle name="20% - 輔色4 4 3 4 4" xfId="10353"/>
    <cellStyle name="20% - 輔色4 4 3 5" xfId="10354"/>
    <cellStyle name="20% - 輔色4 4 3 5 2" xfId="10355"/>
    <cellStyle name="20% - 輔色4 4 3 5 2 2" xfId="10356"/>
    <cellStyle name="20% - 輔色4 4 3 5 2 3" xfId="10357"/>
    <cellStyle name="20% - 輔色4 4 3 5 3" xfId="10358"/>
    <cellStyle name="20% - 輔色4 4 3 5 4" xfId="10359"/>
    <cellStyle name="20% - 輔色4 4 3 6" xfId="10360"/>
    <cellStyle name="20% - 輔色4 4 3 6 2" xfId="10361"/>
    <cellStyle name="20% - 輔色4 4 3 6 3" xfId="10362"/>
    <cellStyle name="20% - 輔色4 4 3 7" xfId="10363"/>
    <cellStyle name="20% - 輔色4 4 3 8" xfId="10364"/>
    <cellStyle name="20% - 輔色4 4 4" xfId="10365"/>
    <cellStyle name="20% - 輔色4 4 4 2" xfId="10366"/>
    <cellStyle name="20% - 輔色4 4 4 2 2" xfId="10367"/>
    <cellStyle name="20% - 輔色4 4 4 2 2 2" xfId="10368"/>
    <cellStyle name="20% - 輔色4 4 4 2 2 2 2" xfId="10369"/>
    <cellStyle name="20% - 輔色4 4 4 2 2 2 3" xfId="10370"/>
    <cellStyle name="20% - 輔色4 4 4 2 2 3" xfId="10371"/>
    <cellStyle name="20% - 輔色4 4 4 2 2 4" xfId="10372"/>
    <cellStyle name="20% - 輔色4 4 4 2 3" xfId="10373"/>
    <cellStyle name="20% - 輔色4 4 4 2 3 2" xfId="10374"/>
    <cellStyle name="20% - 輔色4 4 4 2 3 2 2" xfId="10375"/>
    <cellStyle name="20% - 輔色4 4 4 2 3 2 3" xfId="10376"/>
    <cellStyle name="20% - 輔色4 4 4 2 3 3" xfId="10377"/>
    <cellStyle name="20% - 輔色4 4 4 2 3 4" xfId="10378"/>
    <cellStyle name="20% - 輔色4 4 4 2 4" xfId="10379"/>
    <cellStyle name="20% - 輔色4 4 4 2 4 2" xfId="10380"/>
    <cellStyle name="20% - 輔色4 4 4 2 4 3" xfId="10381"/>
    <cellStyle name="20% - 輔色4 4 4 2 5" xfId="10382"/>
    <cellStyle name="20% - 輔色4 4 4 2 6" xfId="10383"/>
    <cellStyle name="20% - 輔色4 4 4 3" xfId="10384"/>
    <cellStyle name="20% - 輔色4 4 4 3 2" xfId="10385"/>
    <cellStyle name="20% - 輔色4 4 4 3 2 2" xfId="10386"/>
    <cellStyle name="20% - 輔色4 4 4 3 2 3" xfId="10387"/>
    <cellStyle name="20% - 輔色4 4 4 3 3" xfId="10388"/>
    <cellStyle name="20% - 輔色4 4 4 3 4" xfId="10389"/>
    <cellStyle name="20% - 輔色4 4 4 4" xfId="10390"/>
    <cellStyle name="20% - 輔色4 4 4 4 2" xfId="10391"/>
    <cellStyle name="20% - 輔色4 4 4 4 2 2" xfId="10392"/>
    <cellStyle name="20% - 輔色4 4 4 4 2 3" xfId="10393"/>
    <cellStyle name="20% - 輔色4 4 4 4 3" xfId="10394"/>
    <cellStyle name="20% - 輔色4 4 4 4 4" xfId="10395"/>
    <cellStyle name="20% - 輔色4 4 4 5" xfId="10396"/>
    <cellStyle name="20% - 輔色4 4 4 5 2" xfId="10397"/>
    <cellStyle name="20% - 輔色4 4 4 5 3" xfId="10398"/>
    <cellStyle name="20% - 輔色4 4 4 6" xfId="10399"/>
    <cellStyle name="20% - 輔色4 4 4 7" xfId="10400"/>
    <cellStyle name="20% - 輔色4 4 5" xfId="10401"/>
    <cellStyle name="20% - 輔色4 4 5 2" xfId="10402"/>
    <cellStyle name="20% - 輔色4 4 5 2 2" xfId="10403"/>
    <cellStyle name="20% - 輔色4 4 5 2 2 2" xfId="10404"/>
    <cellStyle name="20% - 輔色4 4 5 2 2 3" xfId="10405"/>
    <cellStyle name="20% - 輔色4 4 5 2 3" xfId="10406"/>
    <cellStyle name="20% - 輔色4 4 5 2 4" xfId="10407"/>
    <cellStyle name="20% - 輔色4 4 5 3" xfId="10408"/>
    <cellStyle name="20% - 輔色4 4 5 3 2" xfId="10409"/>
    <cellStyle name="20% - 輔色4 4 5 3 2 2" xfId="10410"/>
    <cellStyle name="20% - 輔色4 4 5 3 2 3" xfId="10411"/>
    <cellStyle name="20% - 輔色4 4 5 3 3" xfId="10412"/>
    <cellStyle name="20% - 輔色4 4 5 3 4" xfId="10413"/>
    <cellStyle name="20% - 輔色4 4 5 4" xfId="10414"/>
    <cellStyle name="20% - 輔色4 4 5 4 2" xfId="10415"/>
    <cellStyle name="20% - 輔色4 4 5 4 3" xfId="10416"/>
    <cellStyle name="20% - 輔色4 4 5 5" xfId="10417"/>
    <cellStyle name="20% - 輔色4 4 5 6" xfId="10418"/>
    <cellStyle name="20% - 輔色4 4 6" xfId="10419"/>
    <cellStyle name="20% - 輔色4 4 6 2" xfId="10420"/>
    <cellStyle name="20% - 輔色4 4 6 2 2" xfId="10421"/>
    <cellStyle name="20% - 輔色4 4 6 2 3" xfId="10422"/>
    <cellStyle name="20% - 輔色4 4 6 3" xfId="10423"/>
    <cellStyle name="20% - 輔色4 4 6 4" xfId="10424"/>
    <cellStyle name="20% - 輔色4 4 7" xfId="10425"/>
    <cellStyle name="20% - 輔色4 4 7 2" xfId="10426"/>
    <cellStyle name="20% - 輔色4 4 7 2 2" xfId="10427"/>
    <cellStyle name="20% - 輔色4 4 7 2 3" xfId="10428"/>
    <cellStyle name="20% - 輔色4 4 7 3" xfId="10429"/>
    <cellStyle name="20% - 輔色4 4 7 4" xfId="10430"/>
    <cellStyle name="20% - 輔色4 4 8" xfId="10431"/>
    <cellStyle name="20% - 輔色4 4 8 2" xfId="10432"/>
    <cellStyle name="20% - 輔色4 4 8 3" xfId="10433"/>
    <cellStyle name="20% - 輔色4 4 9" xfId="10434"/>
    <cellStyle name="20% - 輔色4 5" xfId="10435"/>
    <cellStyle name="20% - 輔色4 5 2" xfId="10436"/>
    <cellStyle name="20% - 輔色4 5 2 2" xfId="10437"/>
    <cellStyle name="20% - 輔色4 5 2 2 2" xfId="10438"/>
    <cellStyle name="20% - 輔色4 5 2 2 2 2" xfId="10439"/>
    <cellStyle name="20% - 輔色4 5 2 2 2 2 2" xfId="10440"/>
    <cellStyle name="20% - 輔色4 5 2 2 2 2 2 2" xfId="10441"/>
    <cellStyle name="20% - 輔色4 5 2 2 2 2 2 3" xfId="10442"/>
    <cellStyle name="20% - 輔色4 5 2 2 2 2 3" xfId="10443"/>
    <cellStyle name="20% - 輔色4 5 2 2 2 2 4" xfId="10444"/>
    <cellStyle name="20% - 輔色4 5 2 2 2 3" xfId="10445"/>
    <cellStyle name="20% - 輔色4 5 2 2 2 3 2" xfId="10446"/>
    <cellStyle name="20% - 輔色4 5 2 2 2 3 2 2" xfId="10447"/>
    <cellStyle name="20% - 輔色4 5 2 2 2 3 2 3" xfId="10448"/>
    <cellStyle name="20% - 輔色4 5 2 2 2 3 3" xfId="10449"/>
    <cellStyle name="20% - 輔色4 5 2 2 2 3 4" xfId="10450"/>
    <cellStyle name="20% - 輔色4 5 2 2 2 4" xfId="10451"/>
    <cellStyle name="20% - 輔色4 5 2 2 2 4 2" xfId="10452"/>
    <cellStyle name="20% - 輔色4 5 2 2 2 4 3" xfId="10453"/>
    <cellStyle name="20% - 輔色4 5 2 2 2 5" xfId="10454"/>
    <cellStyle name="20% - 輔色4 5 2 2 2 6" xfId="10455"/>
    <cellStyle name="20% - 輔色4 5 2 2 3" xfId="10456"/>
    <cellStyle name="20% - 輔色4 5 2 2 3 2" xfId="10457"/>
    <cellStyle name="20% - 輔色4 5 2 2 3 2 2" xfId="10458"/>
    <cellStyle name="20% - 輔色4 5 2 2 3 2 3" xfId="10459"/>
    <cellStyle name="20% - 輔色4 5 2 2 3 3" xfId="10460"/>
    <cellStyle name="20% - 輔色4 5 2 2 3 4" xfId="10461"/>
    <cellStyle name="20% - 輔色4 5 2 2 4" xfId="10462"/>
    <cellStyle name="20% - 輔色4 5 2 2 4 2" xfId="10463"/>
    <cellStyle name="20% - 輔色4 5 2 2 4 2 2" xfId="10464"/>
    <cellStyle name="20% - 輔色4 5 2 2 4 2 3" xfId="10465"/>
    <cellStyle name="20% - 輔色4 5 2 2 4 3" xfId="10466"/>
    <cellStyle name="20% - 輔色4 5 2 2 4 4" xfId="10467"/>
    <cellStyle name="20% - 輔色4 5 2 2 5" xfId="10468"/>
    <cellStyle name="20% - 輔色4 5 2 2 5 2" xfId="10469"/>
    <cellStyle name="20% - 輔色4 5 2 2 5 3" xfId="10470"/>
    <cellStyle name="20% - 輔色4 5 2 2 6" xfId="10471"/>
    <cellStyle name="20% - 輔色4 5 2 2 7" xfId="10472"/>
    <cellStyle name="20% - 輔色4 5 2 3" xfId="10473"/>
    <cellStyle name="20% - 輔色4 5 2 3 2" xfId="10474"/>
    <cellStyle name="20% - 輔色4 5 2 3 2 2" xfId="10475"/>
    <cellStyle name="20% - 輔色4 5 2 3 2 2 2" xfId="10476"/>
    <cellStyle name="20% - 輔色4 5 2 3 2 2 3" xfId="10477"/>
    <cellStyle name="20% - 輔色4 5 2 3 2 3" xfId="10478"/>
    <cellStyle name="20% - 輔色4 5 2 3 2 4" xfId="10479"/>
    <cellStyle name="20% - 輔色4 5 2 3 3" xfId="10480"/>
    <cellStyle name="20% - 輔色4 5 2 3 3 2" xfId="10481"/>
    <cellStyle name="20% - 輔色4 5 2 3 3 2 2" xfId="10482"/>
    <cellStyle name="20% - 輔色4 5 2 3 3 2 3" xfId="10483"/>
    <cellStyle name="20% - 輔色4 5 2 3 3 3" xfId="10484"/>
    <cellStyle name="20% - 輔色4 5 2 3 3 4" xfId="10485"/>
    <cellStyle name="20% - 輔色4 5 2 3 4" xfId="10486"/>
    <cellStyle name="20% - 輔色4 5 2 3 4 2" xfId="10487"/>
    <cellStyle name="20% - 輔色4 5 2 3 4 3" xfId="10488"/>
    <cellStyle name="20% - 輔色4 5 2 3 5" xfId="10489"/>
    <cellStyle name="20% - 輔色4 5 2 3 6" xfId="10490"/>
    <cellStyle name="20% - 輔色4 5 2 4" xfId="10491"/>
    <cellStyle name="20% - 輔色4 5 2 4 2" xfId="10492"/>
    <cellStyle name="20% - 輔色4 5 2 4 2 2" xfId="10493"/>
    <cellStyle name="20% - 輔色4 5 2 4 2 3" xfId="10494"/>
    <cellStyle name="20% - 輔色4 5 2 4 3" xfId="10495"/>
    <cellStyle name="20% - 輔色4 5 2 4 4" xfId="10496"/>
    <cellStyle name="20% - 輔色4 5 2 5" xfId="10497"/>
    <cellStyle name="20% - 輔色4 5 2 5 2" xfId="10498"/>
    <cellStyle name="20% - 輔色4 5 2 5 2 2" xfId="10499"/>
    <cellStyle name="20% - 輔色4 5 2 5 2 3" xfId="10500"/>
    <cellStyle name="20% - 輔色4 5 2 5 3" xfId="10501"/>
    <cellStyle name="20% - 輔色4 5 2 5 4" xfId="10502"/>
    <cellStyle name="20% - 輔色4 5 2 6" xfId="10503"/>
    <cellStyle name="20% - 輔色4 5 2 6 2" xfId="10504"/>
    <cellStyle name="20% - 輔色4 5 2 6 3" xfId="10505"/>
    <cellStyle name="20% - 輔色4 5 2 7" xfId="10506"/>
    <cellStyle name="20% - 輔色4 5 2 8" xfId="10507"/>
    <cellStyle name="20% - 輔色4 5 3" xfId="10508"/>
    <cellStyle name="20% - 輔色4 5 3 2" xfId="10509"/>
    <cellStyle name="20% - 輔色4 5 3 2 2" xfId="10510"/>
    <cellStyle name="20% - 輔色4 5 3 2 2 2" xfId="10511"/>
    <cellStyle name="20% - 輔色4 5 3 2 2 2 2" xfId="10512"/>
    <cellStyle name="20% - 輔色4 5 3 2 2 2 3" xfId="10513"/>
    <cellStyle name="20% - 輔色4 5 3 2 2 3" xfId="10514"/>
    <cellStyle name="20% - 輔色4 5 3 2 2 4" xfId="10515"/>
    <cellStyle name="20% - 輔色4 5 3 2 3" xfId="10516"/>
    <cellStyle name="20% - 輔色4 5 3 2 3 2" xfId="10517"/>
    <cellStyle name="20% - 輔色4 5 3 2 3 2 2" xfId="10518"/>
    <cellStyle name="20% - 輔色4 5 3 2 3 2 3" xfId="10519"/>
    <cellStyle name="20% - 輔色4 5 3 2 3 3" xfId="10520"/>
    <cellStyle name="20% - 輔色4 5 3 2 3 4" xfId="10521"/>
    <cellStyle name="20% - 輔色4 5 3 2 4" xfId="10522"/>
    <cellStyle name="20% - 輔色4 5 3 2 4 2" xfId="10523"/>
    <cellStyle name="20% - 輔色4 5 3 2 4 3" xfId="10524"/>
    <cellStyle name="20% - 輔色4 5 3 2 5" xfId="10525"/>
    <cellStyle name="20% - 輔色4 5 3 2 6" xfId="10526"/>
    <cellStyle name="20% - 輔色4 5 3 3" xfId="10527"/>
    <cellStyle name="20% - 輔色4 5 3 3 2" xfId="10528"/>
    <cellStyle name="20% - 輔色4 5 3 3 2 2" xfId="10529"/>
    <cellStyle name="20% - 輔色4 5 3 3 2 3" xfId="10530"/>
    <cellStyle name="20% - 輔色4 5 3 3 3" xfId="10531"/>
    <cellStyle name="20% - 輔色4 5 3 3 4" xfId="10532"/>
    <cellStyle name="20% - 輔色4 5 3 4" xfId="10533"/>
    <cellStyle name="20% - 輔色4 5 3 4 2" xfId="10534"/>
    <cellStyle name="20% - 輔色4 5 3 4 2 2" xfId="10535"/>
    <cellStyle name="20% - 輔色4 5 3 4 2 3" xfId="10536"/>
    <cellStyle name="20% - 輔色4 5 3 4 3" xfId="10537"/>
    <cellStyle name="20% - 輔色4 5 3 4 4" xfId="10538"/>
    <cellStyle name="20% - 輔色4 5 3 5" xfId="10539"/>
    <cellStyle name="20% - 輔色4 5 3 5 2" xfId="10540"/>
    <cellStyle name="20% - 輔色4 5 3 5 3" xfId="10541"/>
    <cellStyle name="20% - 輔色4 5 3 6" xfId="10542"/>
    <cellStyle name="20% - 輔色4 5 3 7" xfId="10543"/>
    <cellStyle name="20% - 輔色4 5 4" xfId="10544"/>
    <cellStyle name="20% - 輔色4 5 4 2" xfId="10545"/>
    <cellStyle name="20% - 輔色4 5 4 2 2" xfId="10546"/>
    <cellStyle name="20% - 輔色4 5 4 2 2 2" xfId="10547"/>
    <cellStyle name="20% - 輔色4 5 4 2 2 3" xfId="10548"/>
    <cellStyle name="20% - 輔色4 5 4 2 3" xfId="10549"/>
    <cellStyle name="20% - 輔色4 5 4 2 4" xfId="10550"/>
    <cellStyle name="20% - 輔色4 5 4 3" xfId="10551"/>
    <cellStyle name="20% - 輔色4 5 4 3 2" xfId="10552"/>
    <cellStyle name="20% - 輔色4 5 4 3 2 2" xfId="10553"/>
    <cellStyle name="20% - 輔色4 5 4 3 2 3" xfId="10554"/>
    <cellStyle name="20% - 輔色4 5 4 3 3" xfId="10555"/>
    <cellStyle name="20% - 輔色4 5 4 3 4" xfId="10556"/>
    <cellStyle name="20% - 輔色4 5 4 4" xfId="10557"/>
    <cellStyle name="20% - 輔色4 5 4 4 2" xfId="10558"/>
    <cellStyle name="20% - 輔色4 5 4 4 3" xfId="10559"/>
    <cellStyle name="20% - 輔色4 5 4 5" xfId="10560"/>
    <cellStyle name="20% - 輔色4 5 4 6" xfId="10561"/>
    <cellStyle name="20% - 輔色4 5 5" xfId="10562"/>
    <cellStyle name="20% - 輔色4 5 5 2" xfId="10563"/>
    <cellStyle name="20% - 輔色4 5 5 2 2" xfId="10564"/>
    <cellStyle name="20% - 輔色4 5 5 2 3" xfId="10565"/>
    <cellStyle name="20% - 輔色4 5 5 3" xfId="10566"/>
    <cellStyle name="20% - 輔色4 5 5 4" xfId="10567"/>
    <cellStyle name="20% - 輔色4 5 6" xfId="10568"/>
    <cellStyle name="20% - 輔色4 5 6 2" xfId="10569"/>
    <cellStyle name="20% - 輔色4 5 6 2 2" xfId="10570"/>
    <cellStyle name="20% - 輔色4 5 6 2 3" xfId="10571"/>
    <cellStyle name="20% - 輔色4 5 6 3" xfId="10572"/>
    <cellStyle name="20% - 輔色4 5 6 4" xfId="10573"/>
    <cellStyle name="20% - 輔色4 5 7" xfId="10574"/>
    <cellStyle name="20% - 輔色4 5 7 2" xfId="10575"/>
    <cellStyle name="20% - 輔色4 5 7 3" xfId="10576"/>
    <cellStyle name="20% - 輔色4 5 8" xfId="10577"/>
    <cellStyle name="20% - 輔色4 5 9" xfId="10578"/>
    <cellStyle name="20% - 輔色4 6" xfId="10579"/>
    <cellStyle name="20% - 輔色4 6 2" xfId="10580"/>
    <cellStyle name="20% - 輔色4 6 2 2" xfId="10581"/>
    <cellStyle name="20% - 輔色4 6 2 2 2" xfId="10582"/>
    <cellStyle name="20% - 輔色4 6 2 2 2 2" xfId="10583"/>
    <cellStyle name="20% - 輔色4 6 2 2 2 2 2" xfId="10584"/>
    <cellStyle name="20% - 輔色4 6 2 2 2 2 3" xfId="10585"/>
    <cellStyle name="20% - 輔色4 6 2 2 2 3" xfId="10586"/>
    <cellStyle name="20% - 輔色4 6 2 2 2 4" xfId="10587"/>
    <cellStyle name="20% - 輔色4 6 2 2 3" xfId="10588"/>
    <cellStyle name="20% - 輔色4 6 2 2 3 2" xfId="10589"/>
    <cellStyle name="20% - 輔色4 6 2 2 3 2 2" xfId="10590"/>
    <cellStyle name="20% - 輔色4 6 2 2 3 2 3" xfId="10591"/>
    <cellStyle name="20% - 輔色4 6 2 2 3 3" xfId="10592"/>
    <cellStyle name="20% - 輔色4 6 2 2 3 4" xfId="10593"/>
    <cellStyle name="20% - 輔色4 6 2 2 4" xfId="10594"/>
    <cellStyle name="20% - 輔色4 6 2 2 4 2" xfId="10595"/>
    <cellStyle name="20% - 輔色4 6 2 2 4 3" xfId="10596"/>
    <cellStyle name="20% - 輔色4 6 2 2 5" xfId="10597"/>
    <cellStyle name="20% - 輔色4 6 2 2 6" xfId="10598"/>
    <cellStyle name="20% - 輔色4 6 2 3" xfId="10599"/>
    <cellStyle name="20% - 輔色4 6 2 3 2" xfId="10600"/>
    <cellStyle name="20% - 輔色4 6 2 3 2 2" xfId="10601"/>
    <cellStyle name="20% - 輔色4 6 2 3 2 3" xfId="10602"/>
    <cellStyle name="20% - 輔色4 6 2 3 3" xfId="10603"/>
    <cellStyle name="20% - 輔色4 6 2 3 4" xfId="10604"/>
    <cellStyle name="20% - 輔色4 6 2 4" xfId="10605"/>
    <cellStyle name="20% - 輔色4 6 2 4 2" xfId="10606"/>
    <cellStyle name="20% - 輔色4 6 2 4 2 2" xfId="10607"/>
    <cellStyle name="20% - 輔色4 6 2 4 2 3" xfId="10608"/>
    <cellStyle name="20% - 輔色4 6 2 4 3" xfId="10609"/>
    <cellStyle name="20% - 輔色4 6 2 4 4" xfId="10610"/>
    <cellStyle name="20% - 輔色4 6 2 5" xfId="10611"/>
    <cellStyle name="20% - 輔色4 6 2 5 2" xfId="10612"/>
    <cellStyle name="20% - 輔色4 6 2 5 3" xfId="10613"/>
    <cellStyle name="20% - 輔色4 6 2 6" xfId="10614"/>
    <cellStyle name="20% - 輔色4 6 2 7" xfId="10615"/>
    <cellStyle name="20% - 輔色4 6 3" xfId="10616"/>
    <cellStyle name="20% - 輔色4 6 3 2" xfId="10617"/>
    <cellStyle name="20% - 輔色4 6 3 2 2" xfId="10618"/>
    <cellStyle name="20% - 輔色4 6 3 2 2 2" xfId="10619"/>
    <cellStyle name="20% - 輔色4 6 3 2 2 3" xfId="10620"/>
    <cellStyle name="20% - 輔色4 6 3 2 3" xfId="10621"/>
    <cellStyle name="20% - 輔色4 6 3 2 4" xfId="10622"/>
    <cellStyle name="20% - 輔色4 6 3 3" xfId="10623"/>
    <cellStyle name="20% - 輔色4 6 3 3 2" xfId="10624"/>
    <cellStyle name="20% - 輔色4 6 3 3 2 2" xfId="10625"/>
    <cellStyle name="20% - 輔色4 6 3 3 2 3" xfId="10626"/>
    <cellStyle name="20% - 輔色4 6 3 3 3" xfId="10627"/>
    <cellStyle name="20% - 輔色4 6 3 3 4" xfId="10628"/>
    <cellStyle name="20% - 輔色4 6 3 4" xfId="10629"/>
    <cellStyle name="20% - 輔色4 6 3 4 2" xfId="10630"/>
    <cellStyle name="20% - 輔色4 6 3 4 3" xfId="10631"/>
    <cellStyle name="20% - 輔色4 6 3 5" xfId="10632"/>
    <cellStyle name="20% - 輔色4 6 3 6" xfId="10633"/>
    <cellStyle name="20% - 輔色4 6 4" xfId="10634"/>
    <cellStyle name="20% - 輔色4 6 4 2" xfId="10635"/>
    <cellStyle name="20% - 輔色4 6 4 2 2" xfId="10636"/>
    <cellStyle name="20% - 輔色4 6 4 2 3" xfId="10637"/>
    <cellStyle name="20% - 輔色4 6 4 3" xfId="10638"/>
    <cellStyle name="20% - 輔色4 6 4 4" xfId="10639"/>
    <cellStyle name="20% - 輔色4 6 5" xfId="10640"/>
    <cellStyle name="20% - 輔色4 6 5 2" xfId="10641"/>
    <cellStyle name="20% - 輔色4 6 5 2 2" xfId="10642"/>
    <cellStyle name="20% - 輔色4 6 5 2 3" xfId="10643"/>
    <cellStyle name="20% - 輔色4 6 5 3" xfId="10644"/>
    <cellStyle name="20% - 輔色4 6 5 4" xfId="10645"/>
    <cellStyle name="20% - 輔色4 6 6" xfId="10646"/>
    <cellStyle name="20% - 輔色4 6 6 2" xfId="10647"/>
    <cellStyle name="20% - 輔色4 6 6 3" xfId="10648"/>
    <cellStyle name="20% - 輔色4 6 7" xfId="10649"/>
    <cellStyle name="20% - 輔色4 6 8" xfId="10650"/>
    <cellStyle name="20% - 輔色4 7" xfId="10651"/>
    <cellStyle name="20% - 輔色4 7 2" xfId="10652"/>
    <cellStyle name="20% - 輔色4 7 2 2" xfId="10653"/>
    <cellStyle name="20% - 輔色4 7 2 2 2" xfId="10654"/>
    <cellStyle name="20% - 輔色4 7 2 2 2 2" xfId="10655"/>
    <cellStyle name="20% - 輔色4 7 2 2 2 2 2" xfId="10656"/>
    <cellStyle name="20% - 輔色4 7 2 2 2 2 3" xfId="10657"/>
    <cellStyle name="20% - 輔色4 7 2 2 2 3" xfId="10658"/>
    <cellStyle name="20% - 輔色4 7 2 2 2 4" xfId="10659"/>
    <cellStyle name="20% - 輔色4 7 2 2 3" xfId="10660"/>
    <cellStyle name="20% - 輔色4 7 2 2 3 2" xfId="10661"/>
    <cellStyle name="20% - 輔色4 7 2 2 3 2 2" xfId="10662"/>
    <cellStyle name="20% - 輔色4 7 2 2 3 2 3" xfId="10663"/>
    <cellStyle name="20% - 輔色4 7 2 2 3 3" xfId="10664"/>
    <cellStyle name="20% - 輔色4 7 2 2 3 4" xfId="10665"/>
    <cellStyle name="20% - 輔色4 7 2 2 4" xfId="10666"/>
    <cellStyle name="20% - 輔色4 7 2 2 4 2" xfId="10667"/>
    <cellStyle name="20% - 輔色4 7 2 2 4 3" xfId="10668"/>
    <cellStyle name="20% - 輔色4 7 2 2 5" xfId="10669"/>
    <cellStyle name="20% - 輔色4 7 2 2 6" xfId="10670"/>
    <cellStyle name="20% - 輔色4 7 2 3" xfId="10671"/>
    <cellStyle name="20% - 輔色4 7 2 3 2" xfId="10672"/>
    <cellStyle name="20% - 輔色4 7 2 3 2 2" xfId="10673"/>
    <cellStyle name="20% - 輔色4 7 2 3 2 3" xfId="10674"/>
    <cellStyle name="20% - 輔色4 7 2 3 3" xfId="10675"/>
    <cellStyle name="20% - 輔色4 7 2 3 4" xfId="10676"/>
    <cellStyle name="20% - 輔色4 7 2 4" xfId="10677"/>
    <cellStyle name="20% - 輔色4 7 2 4 2" xfId="10678"/>
    <cellStyle name="20% - 輔色4 7 2 4 2 2" xfId="10679"/>
    <cellStyle name="20% - 輔色4 7 2 4 2 3" xfId="10680"/>
    <cellStyle name="20% - 輔色4 7 2 4 3" xfId="10681"/>
    <cellStyle name="20% - 輔色4 7 2 4 4" xfId="10682"/>
    <cellStyle name="20% - 輔色4 7 2 5" xfId="10683"/>
    <cellStyle name="20% - 輔色4 7 2 5 2" xfId="10684"/>
    <cellStyle name="20% - 輔色4 7 2 5 3" xfId="10685"/>
    <cellStyle name="20% - 輔色4 7 2 6" xfId="10686"/>
    <cellStyle name="20% - 輔色4 7 2 7" xfId="10687"/>
    <cellStyle name="20% - 輔色4 7 3" xfId="10688"/>
    <cellStyle name="20% - 輔色4 7 3 2" xfId="10689"/>
    <cellStyle name="20% - 輔色4 7 3 2 2" xfId="10690"/>
    <cellStyle name="20% - 輔色4 7 3 2 2 2" xfId="10691"/>
    <cellStyle name="20% - 輔色4 7 3 2 2 3" xfId="10692"/>
    <cellStyle name="20% - 輔色4 7 3 2 3" xfId="10693"/>
    <cellStyle name="20% - 輔色4 7 3 2 4" xfId="10694"/>
    <cellStyle name="20% - 輔色4 7 3 3" xfId="10695"/>
    <cellStyle name="20% - 輔色4 7 3 3 2" xfId="10696"/>
    <cellStyle name="20% - 輔色4 7 3 3 2 2" xfId="10697"/>
    <cellStyle name="20% - 輔色4 7 3 3 2 3" xfId="10698"/>
    <cellStyle name="20% - 輔色4 7 3 3 3" xfId="10699"/>
    <cellStyle name="20% - 輔色4 7 3 3 4" xfId="10700"/>
    <cellStyle name="20% - 輔色4 7 3 4" xfId="10701"/>
    <cellStyle name="20% - 輔色4 7 3 4 2" xfId="10702"/>
    <cellStyle name="20% - 輔色4 7 3 4 3" xfId="10703"/>
    <cellStyle name="20% - 輔色4 7 3 5" xfId="10704"/>
    <cellStyle name="20% - 輔色4 7 3 6" xfId="10705"/>
    <cellStyle name="20% - 輔色4 7 4" xfId="10706"/>
    <cellStyle name="20% - 輔色4 7 4 2" xfId="10707"/>
    <cellStyle name="20% - 輔色4 7 4 2 2" xfId="10708"/>
    <cellStyle name="20% - 輔色4 7 4 2 3" xfId="10709"/>
    <cellStyle name="20% - 輔色4 7 4 3" xfId="10710"/>
    <cellStyle name="20% - 輔色4 7 4 4" xfId="10711"/>
    <cellStyle name="20% - 輔色4 7 5" xfId="10712"/>
    <cellStyle name="20% - 輔色4 7 5 2" xfId="10713"/>
    <cellStyle name="20% - 輔色4 7 5 2 2" xfId="10714"/>
    <cellStyle name="20% - 輔色4 7 5 2 3" xfId="10715"/>
    <cellStyle name="20% - 輔色4 7 5 3" xfId="10716"/>
    <cellStyle name="20% - 輔色4 7 5 4" xfId="10717"/>
    <cellStyle name="20% - 輔色4 7 6" xfId="10718"/>
    <cellStyle name="20% - 輔色4 7 6 2" xfId="10719"/>
    <cellStyle name="20% - 輔色4 7 6 3" xfId="10720"/>
    <cellStyle name="20% - 輔色4 7 7" xfId="10721"/>
    <cellStyle name="20% - 輔色4 7 8" xfId="10722"/>
    <cellStyle name="20% - 輔色4 8" xfId="10723"/>
    <cellStyle name="20% - 輔色4 8 2" xfId="10724"/>
    <cellStyle name="20% - 輔色4 8 2 2" xfId="10725"/>
    <cellStyle name="20% - 輔色4 8 2 2 2" xfId="10726"/>
    <cellStyle name="20% - 輔色4 8 2 2 2 2" xfId="10727"/>
    <cellStyle name="20% - 輔色4 8 2 2 2 3" xfId="10728"/>
    <cellStyle name="20% - 輔色4 8 2 2 3" xfId="10729"/>
    <cellStyle name="20% - 輔色4 8 2 2 4" xfId="10730"/>
    <cellStyle name="20% - 輔色4 8 2 3" xfId="10731"/>
    <cellStyle name="20% - 輔色4 8 2 3 2" xfId="10732"/>
    <cellStyle name="20% - 輔色4 8 2 3 2 2" xfId="10733"/>
    <cellStyle name="20% - 輔色4 8 2 3 2 3" xfId="10734"/>
    <cellStyle name="20% - 輔色4 8 2 3 3" xfId="10735"/>
    <cellStyle name="20% - 輔色4 8 2 3 4" xfId="10736"/>
    <cellStyle name="20% - 輔色4 8 2 4" xfId="10737"/>
    <cellStyle name="20% - 輔色4 8 2 4 2" xfId="10738"/>
    <cellStyle name="20% - 輔色4 8 2 4 3" xfId="10739"/>
    <cellStyle name="20% - 輔色4 8 2 5" xfId="10740"/>
    <cellStyle name="20% - 輔色4 8 2 6" xfId="10741"/>
    <cellStyle name="20% - 輔色4 8 3" xfId="10742"/>
    <cellStyle name="20% - 輔色4 8 3 2" xfId="10743"/>
    <cellStyle name="20% - 輔色4 8 3 2 2" xfId="10744"/>
    <cellStyle name="20% - 輔色4 8 3 2 3" xfId="10745"/>
    <cellStyle name="20% - 輔色4 8 3 3" xfId="10746"/>
    <cellStyle name="20% - 輔色4 8 3 4" xfId="10747"/>
    <cellStyle name="20% - 輔色4 8 4" xfId="10748"/>
    <cellStyle name="20% - 輔色4 8 4 2" xfId="10749"/>
    <cellStyle name="20% - 輔色4 8 4 2 2" xfId="10750"/>
    <cellStyle name="20% - 輔色4 8 4 2 3" xfId="10751"/>
    <cellStyle name="20% - 輔色4 8 4 3" xfId="10752"/>
    <cellStyle name="20% - 輔色4 8 4 4" xfId="10753"/>
    <cellStyle name="20% - 輔色4 8 5" xfId="10754"/>
    <cellStyle name="20% - 輔色4 8 5 2" xfId="10755"/>
    <cellStyle name="20% - 輔色4 8 5 3" xfId="10756"/>
    <cellStyle name="20% - 輔色4 8 6" xfId="10757"/>
    <cellStyle name="20% - 輔色4 8 7" xfId="10758"/>
    <cellStyle name="20% - 輔色4 9" xfId="10759"/>
    <cellStyle name="20% - 輔色4 9 2" xfId="10760"/>
    <cellStyle name="20% - 輔色4 9 2 2" xfId="10761"/>
    <cellStyle name="20% - 輔色4 9 2 2 2" xfId="10762"/>
    <cellStyle name="20% - 輔色4 9 2 2 3" xfId="10763"/>
    <cellStyle name="20% - 輔色4 9 2 3" xfId="10764"/>
    <cellStyle name="20% - 輔色4 9 2 4" xfId="10765"/>
    <cellStyle name="20% - 輔色4 9 3" xfId="10766"/>
    <cellStyle name="20% - 輔色4 9 3 2" xfId="10767"/>
    <cellStyle name="20% - 輔色4 9 3 2 2" xfId="10768"/>
    <cellStyle name="20% - 輔色4 9 3 2 3" xfId="10769"/>
    <cellStyle name="20% - 輔色4 9 3 3" xfId="10770"/>
    <cellStyle name="20% - 輔色4 9 3 4" xfId="10771"/>
    <cellStyle name="20% - 輔色4 9 4" xfId="10772"/>
    <cellStyle name="20% - 輔色4 9 4 2" xfId="10773"/>
    <cellStyle name="20% - 輔色4 9 4 3" xfId="10774"/>
    <cellStyle name="20% - 輔色4 9 5" xfId="10775"/>
    <cellStyle name="20% - 輔色4 9 6" xfId="10776"/>
    <cellStyle name="20% - 輔色5 10" xfId="10777"/>
    <cellStyle name="20% - 輔色5 10 2" xfId="10778"/>
    <cellStyle name="20% - 輔色5 10 2 2" xfId="10779"/>
    <cellStyle name="20% - 輔色5 10 2 3" xfId="10780"/>
    <cellStyle name="20% - 輔色5 10 3" xfId="10781"/>
    <cellStyle name="20% - 輔色5 10 4" xfId="10782"/>
    <cellStyle name="20% - 輔色5 11" xfId="10783"/>
    <cellStyle name="20% - 輔色5 11 2" xfId="10784"/>
    <cellStyle name="20% - 輔色5 11 2 2" xfId="10785"/>
    <cellStyle name="20% - 輔色5 11 2 3" xfId="10786"/>
    <cellStyle name="20% - 輔色5 11 3" xfId="10787"/>
    <cellStyle name="20% - 輔色5 11 4" xfId="10788"/>
    <cellStyle name="20% - 輔色5 12" xfId="10789"/>
    <cellStyle name="20% - 輔色5 12 2" xfId="10790"/>
    <cellStyle name="20% - 輔色5 12 3" xfId="10791"/>
    <cellStyle name="20% - 輔色5 13" xfId="10792"/>
    <cellStyle name="20% - 輔色5 14" xfId="10793"/>
    <cellStyle name="20% - 輔色5 15" xfId="10794"/>
    <cellStyle name="20% - 輔色5 16" xfId="10795"/>
    <cellStyle name="20% - 輔色5 2" xfId="10796"/>
    <cellStyle name="20% - 輔色5 2 10" xfId="10797"/>
    <cellStyle name="20% - 輔色5 2 10 2" xfId="10798"/>
    <cellStyle name="20% - 輔色5 2 10 2 2" xfId="10799"/>
    <cellStyle name="20% - 輔色5 2 10 2 3" xfId="10800"/>
    <cellStyle name="20% - 輔色5 2 10 3" xfId="10801"/>
    <cellStyle name="20% - 輔色5 2 10 4" xfId="10802"/>
    <cellStyle name="20% - 輔色5 2 11" xfId="10803"/>
    <cellStyle name="20% - 輔色5 2 11 2" xfId="10804"/>
    <cellStyle name="20% - 輔色5 2 11 3" xfId="10805"/>
    <cellStyle name="20% - 輔色5 2 12" xfId="10806"/>
    <cellStyle name="20% - 輔色5 2 13" xfId="10807"/>
    <cellStyle name="20% - 輔色5 2 2" xfId="10808"/>
    <cellStyle name="20% - 輔色5 2 2 10" xfId="10809"/>
    <cellStyle name="20% - 輔色5 2 2 10 2" xfId="10810"/>
    <cellStyle name="20% - 輔色5 2 2 10 3" xfId="10811"/>
    <cellStyle name="20% - 輔色5 2 2 11" xfId="10812"/>
    <cellStyle name="20% - 輔色5 2 2 12" xfId="10813"/>
    <cellStyle name="20% - 輔色5 2 2 2" xfId="10814"/>
    <cellStyle name="20% - 輔色5 2 2 2 10" xfId="10815"/>
    <cellStyle name="20% - 輔色5 2 2 2 2" xfId="10816"/>
    <cellStyle name="20% - 輔色5 2 2 2 2 2" xfId="10817"/>
    <cellStyle name="20% - 輔色5 2 2 2 2 2 2" xfId="10818"/>
    <cellStyle name="20% - 輔色5 2 2 2 2 2 2 2" xfId="10819"/>
    <cellStyle name="20% - 輔色5 2 2 2 2 2 2 2 2" xfId="10820"/>
    <cellStyle name="20% - 輔色5 2 2 2 2 2 2 2 2 2" xfId="10821"/>
    <cellStyle name="20% - 輔色5 2 2 2 2 2 2 2 2 2 2" xfId="10822"/>
    <cellStyle name="20% - 輔色5 2 2 2 2 2 2 2 2 2 3" xfId="10823"/>
    <cellStyle name="20% - 輔色5 2 2 2 2 2 2 2 2 3" xfId="10824"/>
    <cellStyle name="20% - 輔色5 2 2 2 2 2 2 2 2 4" xfId="10825"/>
    <cellStyle name="20% - 輔色5 2 2 2 2 2 2 2 3" xfId="10826"/>
    <cellStyle name="20% - 輔色5 2 2 2 2 2 2 2 3 2" xfId="10827"/>
    <cellStyle name="20% - 輔色5 2 2 2 2 2 2 2 3 2 2" xfId="10828"/>
    <cellStyle name="20% - 輔色5 2 2 2 2 2 2 2 3 2 3" xfId="10829"/>
    <cellStyle name="20% - 輔色5 2 2 2 2 2 2 2 3 3" xfId="10830"/>
    <cellStyle name="20% - 輔色5 2 2 2 2 2 2 2 3 4" xfId="10831"/>
    <cellStyle name="20% - 輔色5 2 2 2 2 2 2 2 4" xfId="10832"/>
    <cellStyle name="20% - 輔色5 2 2 2 2 2 2 2 4 2" xfId="10833"/>
    <cellStyle name="20% - 輔色5 2 2 2 2 2 2 2 4 3" xfId="10834"/>
    <cellStyle name="20% - 輔色5 2 2 2 2 2 2 2 5" xfId="10835"/>
    <cellStyle name="20% - 輔色5 2 2 2 2 2 2 2 6" xfId="10836"/>
    <cellStyle name="20% - 輔色5 2 2 2 2 2 2 3" xfId="10837"/>
    <cellStyle name="20% - 輔色5 2 2 2 2 2 2 3 2" xfId="10838"/>
    <cellStyle name="20% - 輔色5 2 2 2 2 2 2 3 2 2" xfId="10839"/>
    <cellStyle name="20% - 輔色5 2 2 2 2 2 2 3 2 3" xfId="10840"/>
    <cellStyle name="20% - 輔色5 2 2 2 2 2 2 3 3" xfId="10841"/>
    <cellStyle name="20% - 輔色5 2 2 2 2 2 2 3 4" xfId="10842"/>
    <cellStyle name="20% - 輔色5 2 2 2 2 2 2 4" xfId="10843"/>
    <cellStyle name="20% - 輔色5 2 2 2 2 2 2 4 2" xfId="10844"/>
    <cellStyle name="20% - 輔色5 2 2 2 2 2 2 4 2 2" xfId="10845"/>
    <cellStyle name="20% - 輔色5 2 2 2 2 2 2 4 2 3" xfId="10846"/>
    <cellStyle name="20% - 輔色5 2 2 2 2 2 2 4 3" xfId="10847"/>
    <cellStyle name="20% - 輔色5 2 2 2 2 2 2 4 4" xfId="10848"/>
    <cellStyle name="20% - 輔色5 2 2 2 2 2 2 5" xfId="10849"/>
    <cellStyle name="20% - 輔色5 2 2 2 2 2 2 5 2" xfId="10850"/>
    <cellStyle name="20% - 輔色5 2 2 2 2 2 2 5 3" xfId="10851"/>
    <cellStyle name="20% - 輔色5 2 2 2 2 2 2 6" xfId="10852"/>
    <cellStyle name="20% - 輔色5 2 2 2 2 2 2 7" xfId="10853"/>
    <cellStyle name="20% - 輔色5 2 2 2 2 2 3" xfId="10854"/>
    <cellStyle name="20% - 輔色5 2 2 2 2 2 3 2" xfId="10855"/>
    <cellStyle name="20% - 輔色5 2 2 2 2 2 3 2 2" xfId="10856"/>
    <cellStyle name="20% - 輔色5 2 2 2 2 2 3 2 2 2" xfId="10857"/>
    <cellStyle name="20% - 輔色5 2 2 2 2 2 3 2 2 3" xfId="10858"/>
    <cellStyle name="20% - 輔色5 2 2 2 2 2 3 2 3" xfId="10859"/>
    <cellStyle name="20% - 輔色5 2 2 2 2 2 3 2 4" xfId="10860"/>
    <cellStyle name="20% - 輔色5 2 2 2 2 2 3 3" xfId="10861"/>
    <cellStyle name="20% - 輔色5 2 2 2 2 2 3 3 2" xfId="10862"/>
    <cellStyle name="20% - 輔色5 2 2 2 2 2 3 3 2 2" xfId="10863"/>
    <cellStyle name="20% - 輔色5 2 2 2 2 2 3 3 2 3" xfId="10864"/>
    <cellStyle name="20% - 輔色5 2 2 2 2 2 3 3 3" xfId="10865"/>
    <cellStyle name="20% - 輔色5 2 2 2 2 2 3 3 4" xfId="10866"/>
    <cellStyle name="20% - 輔色5 2 2 2 2 2 3 4" xfId="10867"/>
    <cellStyle name="20% - 輔色5 2 2 2 2 2 3 4 2" xfId="10868"/>
    <cellStyle name="20% - 輔色5 2 2 2 2 2 3 4 3" xfId="10869"/>
    <cellStyle name="20% - 輔色5 2 2 2 2 2 3 5" xfId="10870"/>
    <cellStyle name="20% - 輔色5 2 2 2 2 2 3 6" xfId="10871"/>
    <cellStyle name="20% - 輔色5 2 2 2 2 2 4" xfId="10872"/>
    <cellStyle name="20% - 輔色5 2 2 2 2 2 4 2" xfId="10873"/>
    <cellStyle name="20% - 輔色5 2 2 2 2 2 4 2 2" xfId="10874"/>
    <cellStyle name="20% - 輔色5 2 2 2 2 2 4 2 3" xfId="10875"/>
    <cellStyle name="20% - 輔色5 2 2 2 2 2 4 3" xfId="10876"/>
    <cellStyle name="20% - 輔色5 2 2 2 2 2 4 4" xfId="10877"/>
    <cellStyle name="20% - 輔色5 2 2 2 2 2 5" xfId="10878"/>
    <cellStyle name="20% - 輔色5 2 2 2 2 2 5 2" xfId="10879"/>
    <cellStyle name="20% - 輔色5 2 2 2 2 2 5 2 2" xfId="10880"/>
    <cellStyle name="20% - 輔色5 2 2 2 2 2 5 2 3" xfId="10881"/>
    <cellStyle name="20% - 輔色5 2 2 2 2 2 5 3" xfId="10882"/>
    <cellStyle name="20% - 輔色5 2 2 2 2 2 5 4" xfId="10883"/>
    <cellStyle name="20% - 輔色5 2 2 2 2 2 6" xfId="10884"/>
    <cellStyle name="20% - 輔色5 2 2 2 2 2 6 2" xfId="10885"/>
    <cellStyle name="20% - 輔色5 2 2 2 2 2 6 3" xfId="10886"/>
    <cellStyle name="20% - 輔色5 2 2 2 2 2 7" xfId="10887"/>
    <cellStyle name="20% - 輔色5 2 2 2 2 2 8" xfId="10888"/>
    <cellStyle name="20% - 輔色5 2 2 2 2 3" xfId="10889"/>
    <cellStyle name="20% - 輔色5 2 2 2 2 3 2" xfId="10890"/>
    <cellStyle name="20% - 輔色5 2 2 2 2 3 2 2" xfId="10891"/>
    <cellStyle name="20% - 輔色5 2 2 2 2 3 2 2 2" xfId="10892"/>
    <cellStyle name="20% - 輔色5 2 2 2 2 3 2 2 2 2" xfId="10893"/>
    <cellStyle name="20% - 輔色5 2 2 2 2 3 2 2 2 3" xfId="10894"/>
    <cellStyle name="20% - 輔色5 2 2 2 2 3 2 2 3" xfId="10895"/>
    <cellStyle name="20% - 輔色5 2 2 2 2 3 2 2 4" xfId="10896"/>
    <cellStyle name="20% - 輔色5 2 2 2 2 3 2 3" xfId="10897"/>
    <cellStyle name="20% - 輔色5 2 2 2 2 3 2 3 2" xfId="10898"/>
    <cellStyle name="20% - 輔色5 2 2 2 2 3 2 3 2 2" xfId="10899"/>
    <cellStyle name="20% - 輔色5 2 2 2 2 3 2 3 2 3" xfId="10900"/>
    <cellStyle name="20% - 輔色5 2 2 2 2 3 2 3 3" xfId="10901"/>
    <cellStyle name="20% - 輔色5 2 2 2 2 3 2 3 4" xfId="10902"/>
    <cellStyle name="20% - 輔色5 2 2 2 2 3 2 4" xfId="10903"/>
    <cellStyle name="20% - 輔色5 2 2 2 2 3 2 4 2" xfId="10904"/>
    <cellStyle name="20% - 輔色5 2 2 2 2 3 2 4 3" xfId="10905"/>
    <cellStyle name="20% - 輔色5 2 2 2 2 3 2 5" xfId="10906"/>
    <cellStyle name="20% - 輔色5 2 2 2 2 3 2 6" xfId="10907"/>
    <cellStyle name="20% - 輔色5 2 2 2 2 3 3" xfId="10908"/>
    <cellStyle name="20% - 輔色5 2 2 2 2 3 3 2" xfId="10909"/>
    <cellStyle name="20% - 輔色5 2 2 2 2 3 3 2 2" xfId="10910"/>
    <cellStyle name="20% - 輔色5 2 2 2 2 3 3 2 3" xfId="10911"/>
    <cellStyle name="20% - 輔色5 2 2 2 2 3 3 3" xfId="10912"/>
    <cellStyle name="20% - 輔色5 2 2 2 2 3 3 4" xfId="10913"/>
    <cellStyle name="20% - 輔色5 2 2 2 2 3 4" xfId="10914"/>
    <cellStyle name="20% - 輔色5 2 2 2 2 3 4 2" xfId="10915"/>
    <cellStyle name="20% - 輔色5 2 2 2 2 3 4 2 2" xfId="10916"/>
    <cellStyle name="20% - 輔色5 2 2 2 2 3 4 2 3" xfId="10917"/>
    <cellStyle name="20% - 輔色5 2 2 2 2 3 4 3" xfId="10918"/>
    <cellStyle name="20% - 輔色5 2 2 2 2 3 4 4" xfId="10919"/>
    <cellStyle name="20% - 輔色5 2 2 2 2 3 5" xfId="10920"/>
    <cellStyle name="20% - 輔色5 2 2 2 2 3 5 2" xfId="10921"/>
    <cellStyle name="20% - 輔色5 2 2 2 2 3 5 3" xfId="10922"/>
    <cellStyle name="20% - 輔色5 2 2 2 2 3 6" xfId="10923"/>
    <cellStyle name="20% - 輔色5 2 2 2 2 3 7" xfId="10924"/>
    <cellStyle name="20% - 輔色5 2 2 2 2 4" xfId="10925"/>
    <cellStyle name="20% - 輔色5 2 2 2 2 4 2" xfId="10926"/>
    <cellStyle name="20% - 輔色5 2 2 2 2 4 2 2" xfId="10927"/>
    <cellStyle name="20% - 輔色5 2 2 2 2 4 2 2 2" xfId="10928"/>
    <cellStyle name="20% - 輔色5 2 2 2 2 4 2 2 3" xfId="10929"/>
    <cellStyle name="20% - 輔色5 2 2 2 2 4 2 3" xfId="10930"/>
    <cellStyle name="20% - 輔色5 2 2 2 2 4 2 4" xfId="10931"/>
    <cellStyle name="20% - 輔色5 2 2 2 2 4 3" xfId="10932"/>
    <cellStyle name="20% - 輔色5 2 2 2 2 4 3 2" xfId="10933"/>
    <cellStyle name="20% - 輔色5 2 2 2 2 4 3 2 2" xfId="10934"/>
    <cellStyle name="20% - 輔色5 2 2 2 2 4 3 2 3" xfId="10935"/>
    <cellStyle name="20% - 輔色5 2 2 2 2 4 3 3" xfId="10936"/>
    <cellStyle name="20% - 輔色5 2 2 2 2 4 3 4" xfId="10937"/>
    <cellStyle name="20% - 輔色5 2 2 2 2 4 4" xfId="10938"/>
    <cellStyle name="20% - 輔色5 2 2 2 2 4 4 2" xfId="10939"/>
    <cellStyle name="20% - 輔色5 2 2 2 2 4 4 3" xfId="10940"/>
    <cellStyle name="20% - 輔色5 2 2 2 2 4 5" xfId="10941"/>
    <cellStyle name="20% - 輔色5 2 2 2 2 4 6" xfId="10942"/>
    <cellStyle name="20% - 輔色5 2 2 2 2 5" xfId="10943"/>
    <cellStyle name="20% - 輔色5 2 2 2 2 5 2" xfId="10944"/>
    <cellStyle name="20% - 輔色5 2 2 2 2 5 2 2" xfId="10945"/>
    <cellStyle name="20% - 輔色5 2 2 2 2 5 2 3" xfId="10946"/>
    <cellStyle name="20% - 輔色5 2 2 2 2 5 3" xfId="10947"/>
    <cellStyle name="20% - 輔色5 2 2 2 2 5 4" xfId="10948"/>
    <cellStyle name="20% - 輔色5 2 2 2 2 6" xfId="10949"/>
    <cellStyle name="20% - 輔色5 2 2 2 2 6 2" xfId="10950"/>
    <cellStyle name="20% - 輔色5 2 2 2 2 6 2 2" xfId="10951"/>
    <cellStyle name="20% - 輔色5 2 2 2 2 6 2 3" xfId="10952"/>
    <cellStyle name="20% - 輔色5 2 2 2 2 6 3" xfId="10953"/>
    <cellStyle name="20% - 輔色5 2 2 2 2 6 4" xfId="10954"/>
    <cellStyle name="20% - 輔色5 2 2 2 2 7" xfId="10955"/>
    <cellStyle name="20% - 輔色5 2 2 2 2 7 2" xfId="10956"/>
    <cellStyle name="20% - 輔色5 2 2 2 2 7 3" xfId="10957"/>
    <cellStyle name="20% - 輔色5 2 2 2 2 8" xfId="10958"/>
    <cellStyle name="20% - 輔色5 2 2 2 2 9" xfId="10959"/>
    <cellStyle name="20% - 輔色5 2 2 2 3" xfId="10960"/>
    <cellStyle name="20% - 輔色5 2 2 2 3 2" xfId="10961"/>
    <cellStyle name="20% - 輔色5 2 2 2 3 2 2" xfId="10962"/>
    <cellStyle name="20% - 輔色5 2 2 2 3 2 2 2" xfId="10963"/>
    <cellStyle name="20% - 輔色5 2 2 2 3 2 2 2 2" xfId="10964"/>
    <cellStyle name="20% - 輔色5 2 2 2 3 2 2 2 2 2" xfId="10965"/>
    <cellStyle name="20% - 輔色5 2 2 2 3 2 2 2 2 3" xfId="10966"/>
    <cellStyle name="20% - 輔色5 2 2 2 3 2 2 2 3" xfId="10967"/>
    <cellStyle name="20% - 輔色5 2 2 2 3 2 2 2 4" xfId="10968"/>
    <cellStyle name="20% - 輔色5 2 2 2 3 2 2 3" xfId="10969"/>
    <cellStyle name="20% - 輔色5 2 2 2 3 2 2 3 2" xfId="10970"/>
    <cellStyle name="20% - 輔色5 2 2 2 3 2 2 3 2 2" xfId="10971"/>
    <cellStyle name="20% - 輔色5 2 2 2 3 2 2 3 2 3" xfId="10972"/>
    <cellStyle name="20% - 輔色5 2 2 2 3 2 2 3 3" xfId="10973"/>
    <cellStyle name="20% - 輔色5 2 2 2 3 2 2 3 4" xfId="10974"/>
    <cellStyle name="20% - 輔色5 2 2 2 3 2 2 4" xfId="10975"/>
    <cellStyle name="20% - 輔色5 2 2 2 3 2 2 4 2" xfId="10976"/>
    <cellStyle name="20% - 輔色5 2 2 2 3 2 2 4 3" xfId="10977"/>
    <cellStyle name="20% - 輔色5 2 2 2 3 2 2 5" xfId="10978"/>
    <cellStyle name="20% - 輔色5 2 2 2 3 2 2 6" xfId="10979"/>
    <cellStyle name="20% - 輔色5 2 2 2 3 2 3" xfId="10980"/>
    <cellStyle name="20% - 輔色5 2 2 2 3 2 3 2" xfId="10981"/>
    <cellStyle name="20% - 輔色5 2 2 2 3 2 3 2 2" xfId="10982"/>
    <cellStyle name="20% - 輔色5 2 2 2 3 2 3 2 3" xfId="10983"/>
    <cellStyle name="20% - 輔色5 2 2 2 3 2 3 3" xfId="10984"/>
    <cellStyle name="20% - 輔色5 2 2 2 3 2 3 4" xfId="10985"/>
    <cellStyle name="20% - 輔色5 2 2 2 3 2 4" xfId="10986"/>
    <cellStyle name="20% - 輔色5 2 2 2 3 2 4 2" xfId="10987"/>
    <cellStyle name="20% - 輔色5 2 2 2 3 2 4 2 2" xfId="10988"/>
    <cellStyle name="20% - 輔色5 2 2 2 3 2 4 2 3" xfId="10989"/>
    <cellStyle name="20% - 輔色5 2 2 2 3 2 4 3" xfId="10990"/>
    <cellStyle name="20% - 輔色5 2 2 2 3 2 4 4" xfId="10991"/>
    <cellStyle name="20% - 輔色5 2 2 2 3 2 5" xfId="10992"/>
    <cellStyle name="20% - 輔色5 2 2 2 3 2 5 2" xfId="10993"/>
    <cellStyle name="20% - 輔色5 2 2 2 3 2 5 3" xfId="10994"/>
    <cellStyle name="20% - 輔色5 2 2 2 3 2 6" xfId="10995"/>
    <cellStyle name="20% - 輔色5 2 2 2 3 2 7" xfId="10996"/>
    <cellStyle name="20% - 輔色5 2 2 2 3 3" xfId="10997"/>
    <cellStyle name="20% - 輔色5 2 2 2 3 3 2" xfId="10998"/>
    <cellStyle name="20% - 輔色5 2 2 2 3 3 2 2" xfId="10999"/>
    <cellStyle name="20% - 輔色5 2 2 2 3 3 2 2 2" xfId="11000"/>
    <cellStyle name="20% - 輔色5 2 2 2 3 3 2 2 3" xfId="11001"/>
    <cellStyle name="20% - 輔色5 2 2 2 3 3 2 3" xfId="11002"/>
    <cellStyle name="20% - 輔色5 2 2 2 3 3 2 4" xfId="11003"/>
    <cellStyle name="20% - 輔色5 2 2 2 3 3 3" xfId="11004"/>
    <cellStyle name="20% - 輔色5 2 2 2 3 3 3 2" xfId="11005"/>
    <cellStyle name="20% - 輔色5 2 2 2 3 3 3 2 2" xfId="11006"/>
    <cellStyle name="20% - 輔色5 2 2 2 3 3 3 2 3" xfId="11007"/>
    <cellStyle name="20% - 輔色5 2 2 2 3 3 3 3" xfId="11008"/>
    <cellStyle name="20% - 輔色5 2 2 2 3 3 3 4" xfId="11009"/>
    <cellStyle name="20% - 輔色5 2 2 2 3 3 4" xfId="11010"/>
    <cellStyle name="20% - 輔色5 2 2 2 3 3 4 2" xfId="11011"/>
    <cellStyle name="20% - 輔色5 2 2 2 3 3 4 3" xfId="11012"/>
    <cellStyle name="20% - 輔色5 2 2 2 3 3 5" xfId="11013"/>
    <cellStyle name="20% - 輔色5 2 2 2 3 3 6" xfId="11014"/>
    <cellStyle name="20% - 輔色5 2 2 2 3 4" xfId="11015"/>
    <cellStyle name="20% - 輔色5 2 2 2 3 4 2" xfId="11016"/>
    <cellStyle name="20% - 輔色5 2 2 2 3 4 2 2" xfId="11017"/>
    <cellStyle name="20% - 輔色5 2 2 2 3 4 2 3" xfId="11018"/>
    <cellStyle name="20% - 輔色5 2 2 2 3 4 3" xfId="11019"/>
    <cellStyle name="20% - 輔色5 2 2 2 3 4 4" xfId="11020"/>
    <cellStyle name="20% - 輔色5 2 2 2 3 5" xfId="11021"/>
    <cellStyle name="20% - 輔色5 2 2 2 3 5 2" xfId="11022"/>
    <cellStyle name="20% - 輔色5 2 2 2 3 5 2 2" xfId="11023"/>
    <cellStyle name="20% - 輔色5 2 2 2 3 5 2 3" xfId="11024"/>
    <cellStyle name="20% - 輔色5 2 2 2 3 5 3" xfId="11025"/>
    <cellStyle name="20% - 輔色5 2 2 2 3 5 4" xfId="11026"/>
    <cellStyle name="20% - 輔色5 2 2 2 3 6" xfId="11027"/>
    <cellStyle name="20% - 輔色5 2 2 2 3 6 2" xfId="11028"/>
    <cellStyle name="20% - 輔色5 2 2 2 3 6 3" xfId="11029"/>
    <cellStyle name="20% - 輔色5 2 2 2 3 7" xfId="11030"/>
    <cellStyle name="20% - 輔色5 2 2 2 3 8" xfId="11031"/>
    <cellStyle name="20% - 輔色5 2 2 2 4" xfId="11032"/>
    <cellStyle name="20% - 輔色5 2 2 2 4 2" xfId="11033"/>
    <cellStyle name="20% - 輔色5 2 2 2 4 2 2" xfId="11034"/>
    <cellStyle name="20% - 輔色5 2 2 2 4 2 2 2" xfId="11035"/>
    <cellStyle name="20% - 輔色5 2 2 2 4 2 2 2 2" xfId="11036"/>
    <cellStyle name="20% - 輔色5 2 2 2 4 2 2 2 3" xfId="11037"/>
    <cellStyle name="20% - 輔色5 2 2 2 4 2 2 3" xfId="11038"/>
    <cellStyle name="20% - 輔色5 2 2 2 4 2 2 4" xfId="11039"/>
    <cellStyle name="20% - 輔色5 2 2 2 4 2 3" xfId="11040"/>
    <cellStyle name="20% - 輔色5 2 2 2 4 2 3 2" xfId="11041"/>
    <cellStyle name="20% - 輔色5 2 2 2 4 2 3 2 2" xfId="11042"/>
    <cellStyle name="20% - 輔色5 2 2 2 4 2 3 2 3" xfId="11043"/>
    <cellStyle name="20% - 輔色5 2 2 2 4 2 3 3" xfId="11044"/>
    <cellStyle name="20% - 輔色5 2 2 2 4 2 3 4" xfId="11045"/>
    <cellStyle name="20% - 輔色5 2 2 2 4 2 4" xfId="11046"/>
    <cellStyle name="20% - 輔色5 2 2 2 4 2 4 2" xfId="11047"/>
    <cellStyle name="20% - 輔色5 2 2 2 4 2 4 3" xfId="11048"/>
    <cellStyle name="20% - 輔色5 2 2 2 4 2 5" xfId="11049"/>
    <cellStyle name="20% - 輔色5 2 2 2 4 2 6" xfId="11050"/>
    <cellStyle name="20% - 輔色5 2 2 2 4 3" xfId="11051"/>
    <cellStyle name="20% - 輔色5 2 2 2 4 3 2" xfId="11052"/>
    <cellStyle name="20% - 輔色5 2 2 2 4 3 2 2" xfId="11053"/>
    <cellStyle name="20% - 輔色5 2 2 2 4 3 2 3" xfId="11054"/>
    <cellStyle name="20% - 輔色5 2 2 2 4 3 3" xfId="11055"/>
    <cellStyle name="20% - 輔色5 2 2 2 4 3 4" xfId="11056"/>
    <cellStyle name="20% - 輔色5 2 2 2 4 4" xfId="11057"/>
    <cellStyle name="20% - 輔色5 2 2 2 4 4 2" xfId="11058"/>
    <cellStyle name="20% - 輔色5 2 2 2 4 4 2 2" xfId="11059"/>
    <cellStyle name="20% - 輔色5 2 2 2 4 4 2 3" xfId="11060"/>
    <cellStyle name="20% - 輔色5 2 2 2 4 4 3" xfId="11061"/>
    <cellStyle name="20% - 輔色5 2 2 2 4 4 4" xfId="11062"/>
    <cellStyle name="20% - 輔色5 2 2 2 4 5" xfId="11063"/>
    <cellStyle name="20% - 輔色5 2 2 2 4 5 2" xfId="11064"/>
    <cellStyle name="20% - 輔色5 2 2 2 4 5 3" xfId="11065"/>
    <cellStyle name="20% - 輔色5 2 2 2 4 6" xfId="11066"/>
    <cellStyle name="20% - 輔色5 2 2 2 4 7" xfId="11067"/>
    <cellStyle name="20% - 輔色5 2 2 2 5" xfId="11068"/>
    <cellStyle name="20% - 輔色5 2 2 2 5 2" xfId="11069"/>
    <cellStyle name="20% - 輔色5 2 2 2 5 2 2" xfId="11070"/>
    <cellStyle name="20% - 輔色5 2 2 2 5 2 2 2" xfId="11071"/>
    <cellStyle name="20% - 輔色5 2 2 2 5 2 2 3" xfId="11072"/>
    <cellStyle name="20% - 輔色5 2 2 2 5 2 3" xfId="11073"/>
    <cellStyle name="20% - 輔色5 2 2 2 5 2 4" xfId="11074"/>
    <cellStyle name="20% - 輔色5 2 2 2 5 3" xfId="11075"/>
    <cellStyle name="20% - 輔色5 2 2 2 5 3 2" xfId="11076"/>
    <cellStyle name="20% - 輔色5 2 2 2 5 3 2 2" xfId="11077"/>
    <cellStyle name="20% - 輔色5 2 2 2 5 3 2 3" xfId="11078"/>
    <cellStyle name="20% - 輔色5 2 2 2 5 3 3" xfId="11079"/>
    <cellStyle name="20% - 輔色5 2 2 2 5 3 4" xfId="11080"/>
    <cellStyle name="20% - 輔色5 2 2 2 5 4" xfId="11081"/>
    <cellStyle name="20% - 輔色5 2 2 2 5 4 2" xfId="11082"/>
    <cellStyle name="20% - 輔色5 2 2 2 5 4 3" xfId="11083"/>
    <cellStyle name="20% - 輔色5 2 2 2 5 5" xfId="11084"/>
    <cellStyle name="20% - 輔色5 2 2 2 5 6" xfId="11085"/>
    <cellStyle name="20% - 輔色5 2 2 2 6" xfId="11086"/>
    <cellStyle name="20% - 輔色5 2 2 2 6 2" xfId="11087"/>
    <cellStyle name="20% - 輔色5 2 2 2 6 2 2" xfId="11088"/>
    <cellStyle name="20% - 輔色5 2 2 2 6 2 3" xfId="11089"/>
    <cellStyle name="20% - 輔色5 2 2 2 6 3" xfId="11090"/>
    <cellStyle name="20% - 輔色5 2 2 2 6 4" xfId="11091"/>
    <cellStyle name="20% - 輔色5 2 2 2 7" xfId="11092"/>
    <cellStyle name="20% - 輔色5 2 2 2 7 2" xfId="11093"/>
    <cellStyle name="20% - 輔色5 2 2 2 7 2 2" xfId="11094"/>
    <cellStyle name="20% - 輔色5 2 2 2 7 2 3" xfId="11095"/>
    <cellStyle name="20% - 輔色5 2 2 2 7 3" xfId="11096"/>
    <cellStyle name="20% - 輔色5 2 2 2 7 4" xfId="11097"/>
    <cellStyle name="20% - 輔色5 2 2 2 8" xfId="11098"/>
    <cellStyle name="20% - 輔色5 2 2 2 8 2" xfId="11099"/>
    <cellStyle name="20% - 輔色5 2 2 2 8 3" xfId="11100"/>
    <cellStyle name="20% - 輔色5 2 2 2 9" xfId="11101"/>
    <cellStyle name="20% - 輔色5 2 2 3" xfId="11102"/>
    <cellStyle name="20% - 輔色5 2 2 3 2" xfId="11103"/>
    <cellStyle name="20% - 輔色5 2 2 3 2 2" xfId="11104"/>
    <cellStyle name="20% - 輔色5 2 2 3 2 2 2" xfId="11105"/>
    <cellStyle name="20% - 輔色5 2 2 3 2 2 2 2" xfId="11106"/>
    <cellStyle name="20% - 輔色5 2 2 3 2 2 2 2 2" xfId="11107"/>
    <cellStyle name="20% - 輔色5 2 2 3 2 2 2 2 2 2" xfId="11108"/>
    <cellStyle name="20% - 輔色5 2 2 3 2 2 2 2 2 3" xfId="11109"/>
    <cellStyle name="20% - 輔色5 2 2 3 2 2 2 2 3" xfId="11110"/>
    <cellStyle name="20% - 輔色5 2 2 3 2 2 2 2 4" xfId="11111"/>
    <cellStyle name="20% - 輔色5 2 2 3 2 2 2 3" xfId="11112"/>
    <cellStyle name="20% - 輔色5 2 2 3 2 2 2 3 2" xfId="11113"/>
    <cellStyle name="20% - 輔色5 2 2 3 2 2 2 3 2 2" xfId="11114"/>
    <cellStyle name="20% - 輔色5 2 2 3 2 2 2 3 2 3" xfId="11115"/>
    <cellStyle name="20% - 輔色5 2 2 3 2 2 2 3 3" xfId="11116"/>
    <cellStyle name="20% - 輔色5 2 2 3 2 2 2 3 4" xfId="11117"/>
    <cellStyle name="20% - 輔色5 2 2 3 2 2 2 4" xfId="11118"/>
    <cellStyle name="20% - 輔色5 2 2 3 2 2 2 4 2" xfId="11119"/>
    <cellStyle name="20% - 輔色5 2 2 3 2 2 2 4 3" xfId="11120"/>
    <cellStyle name="20% - 輔色5 2 2 3 2 2 2 5" xfId="11121"/>
    <cellStyle name="20% - 輔色5 2 2 3 2 2 2 6" xfId="11122"/>
    <cellStyle name="20% - 輔色5 2 2 3 2 2 3" xfId="11123"/>
    <cellStyle name="20% - 輔色5 2 2 3 2 2 3 2" xfId="11124"/>
    <cellStyle name="20% - 輔色5 2 2 3 2 2 3 2 2" xfId="11125"/>
    <cellStyle name="20% - 輔色5 2 2 3 2 2 3 2 3" xfId="11126"/>
    <cellStyle name="20% - 輔色5 2 2 3 2 2 3 3" xfId="11127"/>
    <cellStyle name="20% - 輔色5 2 2 3 2 2 3 4" xfId="11128"/>
    <cellStyle name="20% - 輔色5 2 2 3 2 2 4" xfId="11129"/>
    <cellStyle name="20% - 輔色5 2 2 3 2 2 4 2" xfId="11130"/>
    <cellStyle name="20% - 輔色5 2 2 3 2 2 4 2 2" xfId="11131"/>
    <cellStyle name="20% - 輔色5 2 2 3 2 2 4 2 3" xfId="11132"/>
    <cellStyle name="20% - 輔色5 2 2 3 2 2 4 3" xfId="11133"/>
    <cellStyle name="20% - 輔色5 2 2 3 2 2 4 4" xfId="11134"/>
    <cellStyle name="20% - 輔色5 2 2 3 2 2 5" xfId="11135"/>
    <cellStyle name="20% - 輔色5 2 2 3 2 2 5 2" xfId="11136"/>
    <cellStyle name="20% - 輔色5 2 2 3 2 2 5 3" xfId="11137"/>
    <cellStyle name="20% - 輔色5 2 2 3 2 2 6" xfId="11138"/>
    <cellStyle name="20% - 輔色5 2 2 3 2 2 7" xfId="11139"/>
    <cellStyle name="20% - 輔色5 2 2 3 2 3" xfId="11140"/>
    <cellStyle name="20% - 輔色5 2 2 3 2 3 2" xfId="11141"/>
    <cellStyle name="20% - 輔色5 2 2 3 2 3 2 2" xfId="11142"/>
    <cellStyle name="20% - 輔色5 2 2 3 2 3 2 2 2" xfId="11143"/>
    <cellStyle name="20% - 輔色5 2 2 3 2 3 2 2 3" xfId="11144"/>
    <cellStyle name="20% - 輔色5 2 2 3 2 3 2 3" xfId="11145"/>
    <cellStyle name="20% - 輔色5 2 2 3 2 3 2 4" xfId="11146"/>
    <cellStyle name="20% - 輔色5 2 2 3 2 3 3" xfId="11147"/>
    <cellStyle name="20% - 輔色5 2 2 3 2 3 3 2" xfId="11148"/>
    <cellStyle name="20% - 輔色5 2 2 3 2 3 3 2 2" xfId="11149"/>
    <cellStyle name="20% - 輔色5 2 2 3 2 3 3 2 3" xfId="11150"/>
    <cellStyle name="20% - 輔色5 2 2 3 2 3 3 3" xfId="11151"/>
    <cellStyle name="20% - 輔色5 2 2 3 2 3 3 4" xfId="11152"/>
    <cellStyle name="20% - 輔色5 2 2 3 2 3 4" xfId="11153"/>
    <cellStyle name="20% - 輔色5 2 2 3 2 3 4 2" xfId="11154"/>
    <cellStyle name="20% - 輔色5 2 2 3 2 3 4 3" xfId="11155"/>
    <cellStyle name="20% - 輔色5 2 2 3 2 3 5" xfId="11156"/>
    <cellStyle name="20% - 輔色5 2 2 3 2 3 6" xfId="11157"/>
    <cellStyle name="20% - 輔色5 2 2 3 2 4" xfId="11158"/>
    <cellStyle name="20% - 輔色5 2 2 3 2 4 2" xfId="11159"/>
    <cellStyle name="20% - 輔色5 2 2 3 2 4 2 2" xfId="11160"/>
    <cellStyle name="20% - 輔色5 2 2 3 2 4 2 3" xfId="11161"/>
    <cellStyle name="20% - 輔色5 2 2 3 2 4 3" xfId="11162"/>
    <cellStyle name="20% - 輔色5 2 2 3 2 4 4" xfId="11163"/>
    <cellStyle name="20% - 輔色5 2 2 3 2 5" xfId="11164"/>
    <cellStyle name="20% - 輔色5 2 2 3 2 5 2" xfId="11165"/>
    <cellStyle name="20% - 輔色5 2 2 3 2 5 2 2" xfId="11166"/>
    <cellStyle name="20% - 輔色5 2 2 3 2 5 2 3" xfId="11167"/>
    <cellStyle name="20% - 輔色5 2 2 3 2 5 3" xfId="11168"/>
    <cellStyle name="20% - 輔色5 2 2 3 2 5 4" xfId="11169"/>
    <cellStyle name="20% - 輔色5 2 2 3 2 6" xfId="11170"/>
    <cellStyle name="20% - 輔色5 2 2 3 2 6 2" xfId="11171"/>
    <cellStyle name="20% - 輔色5 2 2 3 2 6 3" xfId="11172"/>
    <cellStyle name="20% - 輔色5 2 2 3 2 7" xfId="11173"/>
    <cellStyle name="20% - 輔色5 2 2 3 2 8" xfId="11174"/>
    <cellStyle name="20% - 輔色5 2 2 3 3" xfId="11175"/>
    <cellStyle name="20% - 輔色5 2 2 3 3 2" xfId="11176"/>
    <cellStyle name="20% - 輔色5 2 2 3 3 2 2" xfId="11177"/>
    <cellStyle name="20% - 輔色5 2 2 3 3 2 2 2" xfId="11178"/>
    <cellStyle name="20% - 輔色5 2 2 3 3 2 2 2 2" xfId="11179"/>
    <cellStyle name="20% - 輔色5 2 2 3 3 2 2 2 3" xfId="11180"/>
    <cellStyle name="20% - 輔色5 2 2 3 3 2 2 3" xfId="11181"/>
    <cellStyle name="20% - 輔色5 2 2 3 3 2 2 4" xfId="11182"/>
    <cellStyle name="20% - 輔色5 2 2 3 3 2 3" xfId="11183"/>
    <cellStyle name="20% - 輔色5 2 2 3 3 2 3 2" xfId="11184"/>
    <cellStyle name="20% - 輔色5 2 2 3 3 2 3 2 2" xfId="11185"/>
    <cellStyle name="20% - 輔色5 2 2 3 3 2 3 2 3" xfId="11186"/>
    <cellStyle name="20% - 輔色5 2 2 3 3 2 3 3" xfId="11187"/>
    <cellStyle name="20% - 輔色5 2 2 3 3 2 3 4" xfId="11188"/>
    <cellStyle name="20% - 輔色5 2 2 3 3 2 4" xfId="11189"/>
    <cellStyle name="20% - 輔色5 2 2 3 3 2 4 2" xfId="11190"/>
    <cellStyle name="20% - 輔色5 2 2 3 3 2 4 3" xfId="11191"/>
    <cellStyle name="20% - 輔色5 2 2 3 3 2 5" xfId="11192"/>
    <cellStyle name="20% - 輔色5 2 2 3 3 2 6" xfId="11193"/>
    <cellStyle name="20% - 輔色5 2 2 3 3 3" xfId="11194"/>
    <cellStyle name="20% - 輔色5 2 2 3 3 3 2" xfId="11195"/>
    <cellStyle name="20% - 輔色5 2 2 3 3 3 2 2" xfId="11196"/>
    <cellStyle name="20% - 輔色5 2 2 3 3 3 2 3" xfId="11197"/>
    <cellStyle name="20% - 輔色5 2 2 3 3 3 3" xfId="11198"/>
    <cellStyle name="20% - 輔色5 2 2 3 3 3 4" xfId="11199"/>
    <cellStyle name="20% - 輔色5 2 2 3 3 4" xfId="11200"/>
    <cellStyle name="20% - 輔色5 2 2 3 3 4 2" xfId="11201"/>
    <cellStyle name="20% - 輔色5 2 2 3 3 4 2 2" xfId="11202"/>
    <cellStyle name="20% - 輔色5 2 2 3 3 4 2 3" xfId="11203"/>
    <cellStyle name="20% - 輔色5 2 2 3 3 4 3" xfId="11204"/>
    <cellStyle name="20% - 輔色5 2 2 3 3 4 4" xfId="11205"/>
    <cellStyle name="20% - 輔色5 2 2 3 3 5" xfId="11206"/>
    <cellStyle name="20% - 輔色5 2 2 3 3 5 2" xfId="11207"/>
    <cellStyle name="20% - 輔色5 2 2 3 3 5 3" xfId="11208"/>
    <cellStyle name="20% - 輔色5 2 2 3 3 6" xfId="11209"/>
    <cellStyle name="20% - 輔色5 2 2 3 3 7" xfId="11210"/>
    <cellStyle name="20% - 輔色5 2 2 3 4" xfId="11211"/>
    <cellStyle name="20% - 輔色5 2 2 3 4 2" xfId="11212"/>
    <cellStyle name="20% - 輔色5 2 2 3 4 2 2" xfId="11213"/>
    <cellStyle name="20% - 輔色5 2 2 3 4 2 2 2" xfId="11214"/>
    <cellStyle name="20% - 輔色5 2 2 3 4 2 2 3" xfId="11215"/>
    <cellStyle name="20% - 輔色5 2 2 3 4 2 3" xfId="11216"/>
    <cellStyle name="20% - 輔色5 2 2 3 4 2 4" xfId="11217"/>
    <cellStyle name="20% - 輔色5 2 2 3 4 3" xfId="11218"/>
    <cellStyle name="20% - 輔色5 2 2 3 4 3 2" xfId="11219"/>
    <cellStyle name="20% - 輔色5 2 2 3 4 3 2 2" xfId="11220"/>
    <cellStyle name="20% - 輔色5 2 2 3 4 3 2 3" xfId="11221"/>
    <cellStyle name="20% - 輔色5 2 2 3 4 3 3" xfId="11222"/>
    <cellStyle name="20% - 輔色5 2 2 3 4 3 4" xfId="11223"/>
    <cellStyle name="20% - 輔色5 2 2 3 4 4" xfId="11224"/>
    <cellStyle name="20% - 輔色5 2 2 3 4 4 2" xfId="11225"/>
    <cellStyle name="20% - 輔色5 2 2 3 4 4 3" xfId="11226"/>
    <cellStyle name="20% - 輔色5 2 2 3 4 5" xfId="11227"/>
    <cellStyle name="20% - 輔色5 2 2 3 4 6" xfId="11228"/>
    <cellStyle name="20% - 輔色5 2 2 3 5" xfId="11229"/>
    <cellStyle name="20% - 輔色5 2 2 3 5 2" xfId="11230"/>
    <cellStyle name="20% - 輔色5 2 2 3 5 2 2" xfId="11231"/>
    <cellStyle name="20% - 輔色5 2 2 3 5 2 3" xfId="11232"/>
    <cellStyle name="20% - 輔色5 2 2 3 5 3" xfId="11233"/>
    <cellStyle name="20% - 輔色5 2 2 3 5 4" xfId="11234"/>
    <cellStyle name="20% - 輔色5 2 2 3 6" xfId="11235"/>
    <cellStyle name="20% - 輔色5 2 2 3 6 2" xfId="11236"/>
    <cellStyle name="20% - 輔色5 2 2 3 6 2 2" xfId="11237"/>
    <cellStyle name="20% - 輔色5 2 2 3 6 2 3" xfId="11238"/>
    <cellStyle name="20% - 輔色5 2 2 3 6 3" xfId="11239"/>
    <cellStyle name="20% - 輔色5 2 2 3 6 4" xfId="11240"/>
    <cellStyle name="20% - 輔色5 2 2 3 7" xfId="11241"/>
    <cellStyle name="20% - 輔色5 2 2 3 7 2" xfId="11242"/>
    <cellStyle name="20% - 輔色5 2 2 3 7 3" xfId="11243"/>
    <cellStyle name="20% - 輔色5 2 2 3 8" xfId="11244"/>
    <cellStyle name="20% - 輔色5 2 2 3 9" xfId="11245"/>
    <cellStyle name="20% - 輔色5 2 2 4" xfId="11246"/>
    <cellStyle name="20% - 輔色5 2 2 4 2" xfId="11247"/>
    <cellStyle name="20% - 輔色5 2 2 4 2 2" xfId="11248"/>
    <cellStyle name="20% - 輔色5 2 2 4 2 2 2" xfId="11249"/>
    <cellStyle name="20% - 輔色5 2 2 4 2 2 2 2" xfId="11250"/>
    <cellStyle name="20% - 輔色5 2 2 4 2 2 2 2 2" xfId="11251"/>
    <cellStyle name="20% - 輔色5 2 2 4 2 2 2 2 3" xfId="11252"/>
    <cellStyle name="20% - 輔色5 2 2 4 2 2 2 3" xfId="11253"/>
    <cellStyle name="20% - 輔色5 2 2 4 2 2 2 4" xfId="11254"/>
    <cellStyle name="20% - 輔色5 2 2 4 2 2 3" xfId="11255"/>
    <cellStyle name="20% - 輔色5 2 2 4 2 2 3 2" xfId="11256"/>
    <cellStyle name="20% - 輔色5 2 2 4 2 2 3 2 2" xfId="11257"/>
    <cellStyle name="20% - 輔色5 2 2 4 2 2 3 2 3" xfId="11258"/>
    <cellStyle name="20% - 輔色5 2 2 4 2 2 3 3" xfId="11259"/>
    <cellStyle name="20% - 輔色5 2 2 4 2 2 3 4" xfId="11260"/>
    <cellStyle name="20% - 輔色5 2 2 4 2 2 4" xfId="11261"/>
    <cellStyle name="20% - 輔色5 2 2 4 2 2 4 2" xfId="11262"/>
    <cellStyle name="20% - 輔色5 2 2 4 2 2 4 3" xfId="11263"/>
    <cellStyle name="20% - 輔色5 2 2 4 2 2 5" xfId="11264"/>
    <cellStyle name="20% - 輔色5 2 2 4 2 2 6" xfId="11265"/>
    <cellStyle name="20% - 輔色5 2 2 4 2 3" xfId="11266"/>
    <cellStyle name="20% - 輔色5 2 2 4 2 3 2" xfId="11267"/>
    <cellStyle name="20% - 輔色5 2 2 4 2 3 2 2" xfId="11268"/>
    <cellStyle name="20% - 輔色5 2 2 4 2 3 2 3" xfId="11269"/>
    <cellStyle name="20% - 輔色5 2 2 4 2 3 3" xfId="11270"/>
    <cellStyle name="20% - 輔色5 2 2 4 2 3 4" xfId="11271"/>
    <cellStyle name="20% - 輔色5 2 2 4 2 4" xfId="11272"/>
    <cellStyle name="20% - 輔色5 2 2 4 2 4 2" xfId="11273"/>
    <cellStyle name="20% - 輔色5 2 2 4 2 4 2 2" xfId="11274"/>
    <cellStyle name="20% - 輔色5 2 2 4 2 4 2 3" xfId="11275"/>
    <cellStyle name="20% - 輔色5 2 2 4 2 4 3" xfId="11276"/>
    <cellStyle name="20% - 輔色5 2 2 4 2 4 4" xfId="11277"/>
    <cellStyle name="20% - 輔色5 2 2 4 2 5" xfId="11278"/>
    <cellStyle name="20% - 輔色5 2 2 4 2 5 2" xfId="11279"/>
    <cellStyle name="20% - 輔色5 2 2 4 2 5 3" xfId="11280"/>
    <cellStyle name="20% - 輔色5 2 2 4 2 6" xfId="11281"/>
    <cellStyle name="20% - 輔色5 2 2 4 2 7" xfId="11282"/>
    <cellStyle name="20% - 輔色5 2 2 4 3" xfId="11283"/>
    <cellStyle name="20% - 輔色5 2 2 4 3 2" xfId="11284"/>
    <cellStyle name="20% - 輔色5 2 2 4 3 2 2" xfId="11285"/>
    <cellStyle name="20% - 輔色5 2 2 4 3 2 2 2" xfId="11286"/>
    <cellStyle name="20% - 輔色5 2 2 4 3 2 2 3" xfId="11287"/>
    <cellStyle name="20% - 輔色5 2 2 4 3 2 3" xfId="11288"/>
    <cellStyle name="20% - 輔色5 2 2 4 3 2 4" xfId="11289"/>
    <cellStyle name="20% - 輔色5 2 2 4 3 3" xfId="11290"/>
    <cellStyle name="20% - 輔色5 2 2 4 3 3 2" xfId="11291"/>
    <cellStyle name="20% - 輔色5 2 2 4 3 3 2 2" xfId="11292"/>
    <cellStyle name="20% - 輔色5 2 2 4 3 3 2 3" xfId="11293"/>
    <cellStyle name="20% - 輔色5 2 2 4 3 3 3" xfId="11294"/>
    <cellStyle name="20% - 輔色5 2 2 4 3 3 4" xfId="11295"/>
    <cellStyle name="20% - 輔色5 2 2 4 3 4" xfId="11296"/>
    <cellStyle name="20% - 輔色5 2 2 4 3 4 2" xfId="11297"/>
    <cellStyle name="20% - 輔色5 2 2 4 3 4 3" xfId="11298"/>
    <cellStyle name="20% - 輔色5 2 2 4 3 5" xfId="11299"/>
    <cellStyle name="20% - 輔色5 2 2 4 3 6" xfId="11300"/>
    <cellStyle name="20% - 輔色5 2 2 4 4" xfId="11301"/>
    <cellStyle name="20% - 輔色5 2 2 4 4 2" xfId="11302"/>
    <cellStyle name="20% - 輔色5 2 2 4 4 2 2" xfId="11303"/>
    <cellStyle name="20% - 輔色5 2 2 4 4 2 3" xfId="11304"/>
    <cellStyle name="20% - 輔色5 2 2 4 4 3" xfId="11305"/>
    <cellStyle name="20% - 輔色5 2 2 4 4 4" xfId="11306"/>
    <cellStyle name="20% - 輔色5 2 2 4 5" xfId="11307"/>
    <cellStyle name="20% - 輔色5 2 2 4 5 2" xfId="11308"/>
    <cellStyle name="20% - 輔色5 2 2 4 5 2 2" xfId="11309"/>
    <cellStyle name="20% - 輔色5 2 2 4 5 2 3" xfId="11310"/>
    <cellStyle name="20% - 輔色5 2 2 4 5 3" xfId="11311"/>
    <cellStyle name="20% - 輔色5 2 2 4 5 4" xfId="11312"/>
    <cellStyle name="20% - 輔色5 2 2 4 6" xfId="11313"/>
    <cellStyle name="20% - 輔色5 2 2 4 6 2" xfId="11314"/>
    <cellStyle name="20% - 輔色5 2 2 4 6 3" xfId="11315"/>
    <cellStyle name="20% - 輔色5 2 2 4 7" xfId="11316"/>
    <cellStyle name="20% - 輔色5 2 2 4 8" xfId="11317"/>
    <cellStyle name="20% - 輔色5 2 2 5" xfId="11318"/>
    <cellStyle name="20% - 輔色5 2 2 5 2" xfId="11319"/>
    <cellStyle name="20% - 輔色5 2 2 5 2 2" xfId="11320"/>
    <cellStyle name="20% - 輔色5 2 2 5 2 2 2" xfId="11321"/>
    <cellStyle name="20% - 輔色5 2 2 5 2 2 2 2" xfId="11322"/>
    <cellStyle name="20% - 輔色5 2 2 5 2 2 2 2 2" xfId="11323"/>
    <cellStyle name="20% - 輔色5 2 2 5 2 2 2 2 3" xfId="11324"/>
    <cellStyle name="20% - 輔色5 2 2 5 2 2 2 3" xfId="11325"/>
    <cellStyle name="20% - 輔色5 2 2 5 2 2 2 4" xfId="11326"/>
    <cellStyle name="20% - 輔色5 2 2 5 2 2 3" xfId="11327"/>
    <cellStyle name="20% - 輔色5 2 2 5 2 2 3 2" xfId="11328"/>
    <cellStyle name="20% - 輔色5 2 2 5 2 2 3 2 2" xfId="11329"/>
    <cellStyle name="20% - 輔色5 2 2 5 2 2 3 2 3" xfId="11330"/>
    <cellStyle name="20% - 輔色5 2 2 5 2 2 3 3" xfId="11331"/>
    <cellStyle name="20% - 輔色5 2 2 5 2 2 3 4" xfId="11332"/>
    <cellStyle name="20% - 輔色5 2 2 5 2 2 4" xfId="11333"/>
    <cellStyle name="20% - 輔色5 2 2 5 2 2 4 2" xfId="11334"/>
    <cellStyle name="20% - 輔色5 2 2 5 2 2 4 3" xfId="11335"/>
    <cellStyle name="20% - 輔色5 2 2 5 2 2 5" xfId="11336"/>
    <cellStyle name="20% - 輔色5 2 2 5 2 2 6" xfId="11337"/>
    <cellStyle name="20% - 輔色5 2 2 5 2 3" xfId="11338"/>
    <cellStyle name="20% - 輔色5 2 2 5 2 3 2" xfId="11339"/>
    <cellStyle name="20% - 輔色5 2 2 5 2 3 2 2" xfId="11340"/>
    <cellStyle name="20% - 輔色5 2 2 5 2 3 2 3" xfId="11341"/>
    <cellStyle name="20% - 輔色5 2 2 5 2 3 3" xfId="11342"/>
    <cellStyle name="20% - 輔色5 2 2 5 2 3 4" xfId="11343"/>
    <cellStyle name="20% - 輔色5 2 2 5 2 4" xfId="11344"/>
    <cellStyle name="20% - 輔色5 2 2 5 2 4 2" xfId="11345"/>
    <cellStyle name="20% - 輔色5 2 2 5 2 4 2 2" xfId="11346"/>
    <cellStyle name="20% - 輔色5 2 2 5 2 4 2 3" xfId="11347"/>
    <cellStyle name="20% - 輔色5 2 2 5 2 4 3" xfId="11348"/>
    <cellStyle name="20% - 輔色5 2 2 5 2 4 4" xfId="11349"/>
    <cellStyle name="20% - 輔色5 2 2 5 2 5" xfId="11350"/>
    <cellStyle name="20% - 輔色5 2 2 5 2 5 2" xfId="11351"/>
    <cellStyle name="20% - 輔色5 2 2 5 2 5 3" xfId="11352"/>
    <cellStyle name="20% - 輔色5 2 2 5 2 6" xfId="11353"/>
    <cellStyle name="20% - 輔色5 2 2 5 2 7" xfId="11354"/>
    <cellStyle name="20% - 輔色5 2 2 5 3" xfId="11355"/>
    <cellStyle name="20% - 輔色5 2 2 5 3 2" xfId="11356"/>
    <cellStyle name="20% - 輔色5 2 2 5 3 2 2" xfId="11357"/>
    <cellStyle name="20% - 輔色5 2 2 5 3 2 2 2" xfId="11358"/>
    <cellStyle name="20% - 輔色5 2 2 5 3 2 2 3" xfId="11359"/>
    <cellStyle name="20% - 輔色5 2 2 5 3 2 3" xfId="11360"/>
    <cellStyle name="20% - 輔色5 2 2 5 3 2 4" xfId="11361"/>
    <cellStyle name="20% - 輔色5 2 2 5 3 3" xfId="11362"/>
    <cellStyle name="20% - 輔色5 2 2 5 3 3 2" xfId="11363"/>
    <cellStyle name="20% - 輔色5 2 2 5 3 3 2 2" xfId="11364"/>
    <cellStyle name="20% - 輔色5 2 2 5 3 3 2 3" xfId="11365"/>
    <cellStyle name="20% - 輔色5 2 2 5 3 3 3" xfId="11366"/>
    <cellStyle name="20% - 輔色5 2 2 5 3 3 4" xfId="11367"/>
    <cellStyle name="20% - 輔色5 2 2 5 3 4" xfId="11368"/>
    <cellStyle name="20% - 輔色5 2 2 5 3 4 2" xfId="11369"/>
    <cellStyle name="20% - 輔色5 2 2 5 3 4 3" xfId="11370"/>
    <cellStyle name="20% - 輔色5 2 2 5 3 5" xfId="11371"/>
    <cellStyle name="20% - 輔色5 2 2 5 3 6" xfId="11372"/>
    <cellStyle name="20% - 輔色5 2 2 5 4" xfId="11373"/>
    <cellStyle name="20% - 輔色5 2 2 5 4 2" xfId="11374"/>
    <cellStyle name="20% - 輔色5 2 2 5 4 2 2" xfId="11375"/>
    <cellStyle name="20% - 輔色5 2 2 5 4 2 3" xfId="11376"/>
    <cellStyle name="20% - 輔色5 2 2 5 4 3" xfId="11377"/>
    <cellStyle name="20% - 輔色5 2 2 5 4 4" xfId="11378"/>
    <cellStyle name="20% - 輔色5 2 2 5 5" xfId="11379"/>
    <cellStyle name="20% - 輔色5 2 2 5 5 2" xfId="11380"/>
    <cellStyle name="20% - 輔色5 2 2 5 5 2 2" xfId="11381"/>
    <cellStyle name="20% - 輔色5 2 2 5 5 2 3" xfId="11382"/>
    <cellStyle name="20% - 輔色5 2 2 5 5 3" xfId="11383"/>
    <cellStyle name="20% - 輔色5 2 2 5 5 4" xfId="11384"/>
    <cellStyle name="20% - 輔色5 2 2 5 6" xfId="11385"/>
    <cellStyle name="20% - 輔色5 2 2 5 6 2" xfId="11386"/>
    <cellStyle name="20% - 輔色5 2 2 5 6 3" xfId="11387"/>
    <cellStyle name="20% - 輔色5 2 2 5 7" xfId="11388"/>
    <cellStyle name="20% - 輔色5 2 2 5 8" xfId="11389"/>
    <cellStyle name="20% - 輔色5 2 2 6" xfId="11390"/>
    <cellStyle name="20% - 輔色5 2 2 6 2" xfId="11391"/>
    <cellStyle name="20% - 輔色5 2 2 6 2 2" xfId="11392"/>
    <cellStyle name="20% - 輔色5 2 2 6 2 2 2" xfId="11393"/>
    <cellStyle name="20% - 輔色5 2 2 6 2 2 2 2" xfId="11394"/>
    <cellStyle name="20% - 輔色5 2 2 6 2 2 2 3" xfId="11395"/>
    <cellStyle name="20% - 輔色5 2 2 6 2 2 3" xfId="11396"/>
    <cellStyle name="20% - 輔色5 2 2 6 2 2 4" xfId="11397"/>
    <cellStyle name="20% - 輔色5 2 2 6 2 3" xfId="11398"/>
    <cellStyle name="20% - 輔色5 2 2 6 2 3 2" xfId="11399"/>
    <cellStyle name="20% - 輔色5 2 2 6 2 3 2 2" xfId="11400"/>
    <cellStyle name="20% - 輔色5 2 2 6 2 3 2 3" xfId="11401"/>
    <cellStyle name="20% - 輔色5 2 2 6 2 3 3" xfId="11402"/>
    <cellStyle name="20% - 輔色5 2 2 6 2 3 4" xfId="11403"/>
    <cellStyle name="20% - 輔色5 2 2 6 2 4" xfId="11404"/>
    <cellStyle name="20% - 輔色5 2 2 6 2 4 2" xfId="11405"/>
    <cellStyle name="20% - 輔色5 2 2 6 2 4 3" xfId="11406"/>
    <cellStyle name="20% - 輔色5 2 2 6 2 5" xfId="11407"/>
    <cellStyle name="20% - 輔色5 2 2 6 2 6" xfId="11408"/>
    <cellStyle name="20% - 輔色5 2 2 6 3" xfId="11409"/>
    <cellStyle name="20% - 輔色5 2 2 6 3 2" xfId="11410"/>
    <cellStyle name="20% - 輔色5 2 2 6 3 2 2" xfId="11411"/>
    <cellStyle name="20% - 輔色5 2 2 6 3 2 3" xfId="11412"/>
    <cellStyle name="20% - 輔色5 2 2 6 3 3" xfId="11413"/>
    <cellStyle name="20% - 輔色5 2 2 6 3 4" xfId="11414"/>
    <cellStyle name="20% - 輔色5 2 2 6 4" xfId="11415"/>
    <cellStyle name="20% - 輔色5 2 2 6 4 2" xfId="11416"/>
    <cellStyle name="20% - 輔色5 2 2 6 4 2 2" xfId="11417"/>
    <cellStyle name="20% - 輔色5 2 2 6 4 2 3" xfId="11418"/>
    <cellStyle name="20% - 輔色5 2 2 6 4 3" xfId="11419"/>
    <cellStyle name="20% - 輔色5 2 2 6 4 4" xfId="11420"/>
    <cellStyle name="20% - 輔色5 2 2 6 5" xfId="11421"/>
    <cellStyle name="20% - 輔色5 2 2 6 5 2" xfId="11422"/>
    <cellStyle name="20% - 輔色5 2 2 6 5 3" xfId="11423"/>
    <cellStyle name="20% - 輔色5 2 2 6 6" xfId="11424"/>
    <cellStyle name="20% - 輔色5 2 2 6 7" xfId="11425"/>
    <cellStyle name="20% - 輔色5 2 2 7" xfId="11426"/>
    <cellStyle name="20% - 輔色5 2 2 7 2" xfId="11427"/>
    <cellStyle name="20% - 輔色5 2 2 7 2 2" xfId="11428"/>
    <cellStyle name="20% - 輔色5 2 2 7 2 2 2" xfId="11429"/>
    <cellStyle name="20% - 輔色5 2 2 7 2 2 3" xfId="11430"/>
    <cellStyle name="20% - 輔色5 2 2 7 2 3" xfId="11431"/>
    <cellStyle name="20% - 輔色5 2 2 7 2 4" xfId="11432"/>
    <cellStyle name="20% - 輔色5 2 2 7 3" xfId="11433"/>
    <cellStyle name="20% - 輔色5 2 2 7 3 2" xfId="11434"/>
    <cellStyle name="20% - 輔色5 2 2 7 3 2 2" xfId="11435"/>
    <cellStyle name="20% - 輔色5 2 2 7 3 2 3" xfId="11436"/>
    <cellStyle name="20% - 輔色5 2 2 7 3 3" xfId="11437"/>
    <cellStyle name="20% - 輔色5 2 2 7 3 4" xfId="11438"/>
    <cellStyle name="20% - 輔色5 2 2 7 4" xfId="11439"/>
    <cellStyle name="20% - 輔色5 2 2 7 4 2" xfId="11440"/>
    <cellStyle name="20% - 輔色5 2 2 7 4 3" xfId="11441"/>
    <cellStyle name="20% - 輔色5 2 2 7 5" xfId="11442"/>
    <cellStyle name="20% - 輔色5 2 2 7 6" xfId="11443"/>
    <cellStyle name="20% - 輔色5 2 2 8" xfId="11444"/>
    <cellStyle name="20% - 輔色5 2 2 8 2" xfId="11445"/>
    <cellStyle name="20% - 輔色5 2 2 8 2 2" xfId="11446"/>
    <cellStyle name="20% - 輔色5 2 2 8 2 3" xfId="11447"/>
    <cellStyle name="20% - 輔色5 2 2 8 3" xfId="11448"/>
    <cellStyle name="20% - 輔色5 2 2 8 4" xfId="11449"/>
    <cellStyle name="20% - 輔色5 2 2 9" xfId="11450"/>
    <cellStyle name="20% - 輔色5 2 2 9 2" xfId="11451"/>
    <cellStyle name="20% - 輔色5 2 2 9 2 2" xfId="11452"/>
    <cellStyle name="20% - 輔色5 2 2 9 2 3" xfId="11453"/>
    <cellStyle name="20% - 輔色5 2 2 9 3" xfId="11454"/>
    <cellStyle name="20% - 輔色5 2 2 9 4" xfId="11455"/>
    <cellStyle name="20% - 輔色5 2 3" xfId="11456"/>
    <cellStyle name="20% - 輔色5 2 3 10" xfId="11457"/>
    <cellStyle name="20% - 輔色5 2 3 2" xfId="11458"/>
    <cellStyle name="20% - 輔色5 2 3 2 2" xfId="11459"/>
    <cellStyle name="20% - 輔色5 2 3 2 2 2" xfId="11460"/>
    <cellStyle name="20% - 輔色5 2 3 2 2 2 2" xfId="11461"/>
    <cellStyle name="20% - 輔色5 2 3 2 2 2 2 2" xfId="11462"/>
    <cellStyle name="20% - 輔色5 2 3 2 2 2 2 2 2" xfId="11463"/>
    <cellStyle name="20% - 輔色5 2 3 2 2 2 2 2 2 2" xfId="11464"/>
    <cellStyle name="20% - 輔色5 2 3 2 2 2 2 2 2 3" xfId="11465"/>
    <cellStyle name="20% - 輔色5 2 3 2 2 2 2 2 3" xfId="11466"/>
    <cellStyle name="20% - 輔色5 2 3 2 2 2 2 2 4" xfId="11467"/>
    <cellStyle name="20% - 輔色5 2 3 2 2 2 2 3" xfId="11468"/>
    <cellStyle name="20% - 輔色5 2 3 2 2 2 2 3 2" xfId="11469"/>
    <cellStyle name="20% - 輔色5 2 3 2 2 2 2 3 2 2" xfId="11470"/>
    <cellStyle name="20% - 輔色5 2 3 2 2 2 2 3 2 3" xfId="11471"/>
    <cellStyle name="20% - 輔色5 2 3 2 2 2 2 3 3" xfId="11472"/>
    <cellStyle name="20% - 輔色5 2 3 2 2 2 2 3 4" xfId="11473"/>
    <cellStyle name="20% - 輔色5 2 3 2 2 2 2 4" xfId="11474"/>
    <cellStyle name="20% - 輔色5 2 3 2 2 2 2 4 2" xfId="11475"/>
    <cellStyle name="20% - 輔色5 2 3 2 2 2 2 4 3" xfId="11476"/>
    <cellStyle name="20% - 輔色5 2 3 2 2 2 2 5" xfId="11477"/>
    <cellStyle name="20% - 輔色5 2 3 2 2 2 2 6" xfId="11478"/>
    <cellStyle name="20% - 輔色5 2 3 2 2 2 3" xfId="11479"/>
    <cellStyle name="20% - 輔色5 2 3 2 2 2 3 2" xfId="11480"/>
    <cellStyle name="20% - 輔色5 2 3 2 2 2 3 2 2" xfId="11481"/>
    <cellStyle name="20% - 輔色5 2 3 2 2 2 3 2 3" xfId="11482"/>
    <cellStyle name="20% - 輔色5 2 3 2 2 2 3 3" xfId="11483"/>
    <cellStyle name="20% - 輔色5 2 3 2 2 2 3 4" xfId="11484"/>
    <cellStyle name="20% - 輔色5 2 3 2 2 2 4" xfId="11485"/>
    <cellStyle name="20% - 輔色5 2 3 2 2 2 4 2" xfId="11486"/>
    <cellStyle name="20% - 輔色5 2 3 2 2 2 4 2 2" xfId="11487"/>
    <cellStyle name="20% - 輔色5 2 3 2 2 2 4 2 3" xfId="11488"/>
    <cellStyle name="20% - 輔色5 2 3 2 2 2 4 3" xfId="11489"/>
    <cellStyle name="20% - 輔色5 2 3 2 2 2 4 4" xfId="11490"/>
    <cellStyle name="20% - 輔色5 2 3 2 2 2 5" xfId="11491"/>
    <cellStyle name="20% - 輔色5 2 3 2 2 2 5 2" xfId="11492"/>
    <cellStyle name="20% - 輔色5 2 3 2 2 2 5 3" xfId="11493"/>
    <cellStyle name="20% - 輔色5 2 3 2 2 2 6" xfId="11494"/>
    <cellStyle name="20% - 輔色5 2 3 2 2 2 7" xfId="11495"/>
    <cellStyle name="20% - 輔色5 2 3 2 2 3" xfId="11496"/>
    <cellStyle name="20% - 輔色5 2 3 2 2 3 2" xfId="11497"/>
    <cellStyle name="20% - 輔色5 2 3 2 2 3 2 2" xfId="11498"/>
    <cellStyle name="20% - 輔色5 2 3 2 2 3 2 2 2" xfId="11499"/>
    <cellStyle name="20% - 輔色5 2 3 2 2 3 2 2 3" xfId="11500"/>
    <cellStyle name="20% - 輔色5 2 3 2 2 3 2 3" xfId="11501"/>
    <cellStyle name="20% - 輔色5 2 3 2 2 3 2 4" xfId="11502"/>
    <cellStyle name="20% - 輔色5 2 3 2 2 3 3" xfId="11503"/>
    <cellStyle name="20% - 輔色5 2 3 2 2 3 3 2" xfId="11504"/>
    <cellStyle name="20% - 輔色5 2 3 2 2 3 3 2 2" xfId="11505"/>
    <cellStyle name="20% - 輔色5 2 3 2 2 3 3 2 3" xfId="11506"/>
    <cellStyle name="20% - 輔色5 2 3 2 2 3 3 3" xfId="11507"/>
    <cellStyle name="20% - 輔色5 2 3 2 2 3 3 4" xfId="11508"/>
    <cellStyle name="20% - 輔色5 2 3 2 2 3 4" xfId="11509"/>
    <cellStyle name="20% - 輔色5 2 3 2 2 3 4 2" xfId="11510"/>
    <cellStyle name="20% - 輔色5 2 3 2 2 3 4 3" xfId="11511"/>
    <cellStyle name="20% - 輔色5 2 3 2 2 3 5" xfId="11512"/>
    <cellStyle name="20% - 輔色5 2 3 2 2 3 6" xfId="11513"/>
    <cellStyle name="20% - 輔色5 2 3 2 2 4" xfId="11514"/>
    <cellStyle name="20% - 輔色5 2 3 2 2 4 2" xfId="11515"/>
    <cellStyle name="20% - 輔色5 2 3 2 2 4 2 2" xfId="11516"/>
    <cellStyle name="20% - 輔色5 2 3 2 2 4 2 3" xfId="11517"/>
    <cellStyle name="20% - 輔色5 2 3 2 2 4 3" xfId="11518"/>
    <cellStyle name="20% - 輔色5 2 3 2 2 4 4" xfId="11519"/>
    <cellStyle name="20% - 輔色5 2 3 2 2 5" xfId="11520"/>
    <cellStyle name="20% - 輔色5 2 3 2 2 5 2" xfId="11521"/>
    <cellStyle name="20% - 輔色5 2 3 2 2 5 2 2" xfId="11522"/>
    <cellStyle name="20% - 輔色5 2 3 2 2 5 2 3" xfId="11523"/>
    <cellStyle name="20% - 輔色5 2 3 2 2 5 3" xfId="11524"/>
    <cellStyle name="20% - 輔色5 2 3 2 2 5 4" xfId="11525"/>
    <cellStyle name="20% - 輔色5 2 3 2 2 6" xfId="11526"/>
    <cellStyle name="20% - 輔色5 2 3 2 2 6 2" xfId="11527"/>
    <cellStyle name="20% - 輔色5 2 3 2 2 6 3" xfId="11528"/>
    <cellStyle name="20% - 輔色5 2 3 2 2 7" xfId="11529"/>
    <cellStyle name="20% - 輔色5 2 3 2 2 8" xfId="11530"/>
    <cellStyle name="20% - 輔色5 2 3 2 3" xfId="11531"/>
    <cellStyle name="20% - 輔色5 2 3 2 3 2" xfId="11532"/>
    <cellStyle name="20% - 輔色5 2 3 2 3 2 2" xfId="11533"/>
    <cellStyle name="20% - 輔色5 2 3 2 3 2 2 2" xfId="11534"/>
    <cellStyle name="20% - 輔色5 2 3 2 3 2 2 2 2" xfId="11535"/>
    <cellStyle name="20% - 輔色5 2 3 2 3 2 2 2 3" xfId="11536"/>
    <cellStyle name="20% - 輔色5 2 3 2 3 2 2 3" xfId="11537"/>
    <cellStyle name="20% - 輔色5 2 3 2 3 2 2 4" xfId="11538"/>
    <cellStyle name="20% - 輔色5 2 3 2 3 2 3" xfId="11539"/>
    <cellStyle name="20% - 輔色5 2 3 2 3 2 3 2" xfId="11540"/>
    <cellStyle name="20% - 輔色5 2 3 2 3 2 3 2 2" xfId="11541"/>
    <cellStyle name="20% - 輔色5 2 3 2 3 2 3 2 3" xfId="11542"/>
    <cellStyle name="20% - 輔色5 2 3 2 3 2 3 3" xfId="11543"/>
    <cellStyle name="20% - 輔色5 2 3 2 3 2 3 4" xfId="11544"/>
    <cellStyle name="20% - 輔色5 2 3 2 3 2 4" xfId="11545"/>
    <cellStyle name="20% - 輔色5 2 3 2 3 2 4 2" xfId="11546"/>
    <cellStyle name="20% - 輔色5 2 3 2 3 2 4 3" xfId="11547"/>
    <cellStyle name="20% - 輔色5 2 3 2 3 2 5" xfId="11548"/>
    <cellStyle name="20% - 輔色5 2 3 2 3 2 6" xfId="11549"/>
    <cellStyle name="20% - 輔色5 2 3 2 3 3" xfId="11550"/>
    <cellStyle name="20% - 輔色5 2 3 2 3 3 2" xfId="11551"/>
    <cellStyle name="20% - 輔色5 2 3 2 3 3 2 2" xfId="11552"/>
    <cellStyle name="20% - 輔色5 2 3 2 3 3 2 3" xfId="11553"/>
    <cellStyle name="20% - 輔色5 2 3 2 3 3 3" xfId="11554"/>
    <cellStyle name="20% - 輔色5 2 3 2 3 3 4" xfId="11555"/>
    <cellStyle name="20% - 輔色5 2 3 2 3 4" xfId="11556"/>
    <cellStyle name="20% - 輔色5 2 3 2 3 4 2" xfId="11557"/>
    <cellStyle name="20% - 輔色5 2 3 2 3 4 2 2" xfId="11558"/>
    <cellStyle name="20% - 輔色5 2 3 2 3 4 2 3" xfId="11559"/>
    <cellStyle name="20% - 輔色5 2 3 2 3 4 3" xfId="11560"/>
    <cellStyle name="20% - 輔色5 2 3 2 3 4 4" xfId="11561"/>
    <cellStyle name="20% - 輔色5 2 3 2 3 5" xfId="11562"/>
    <cellStyle name="20% - 輔色5 2 3 2 3 5 2" xfId="11563"/>
    <cellStyle name="20% - 輔色5 2 3 2 3 5 3" xfId="11564"/>
    <cellStyle name="20% - 輔色5 2 3 2 3 6" xfId="11565"/>
    <cellStyle name="20% - 輔色5 2 3 2 3 7" xfId="11566"/>
    <cellStyle name="20% - 輔色5 2 3 2 4" xfId="11567"/>
    <cellStyle name="20% - 輔色5 2 3 2 4 2" xfId="11568"/>
    <cellStyle name="20% - 輔色5 2 3 2 4 2 2" xfId="11569"/>
    <cellStyle name="20% - 輔色5 2 3 2 4 2 2 2" xfId="11570"/>
    <cellStyle name="20% - 輔色5 2 3 2 4 2 2 3" xfId="11571"/>
    <cellStyle name="20% - 輔色5 2 3 2 4 2 3" xfId="11572"/>
    <cellStyle name="20% - 輔色5 2 3 2 4 2 4" xfId="11573"/>
    <cellStyle name="20% - 輔色5 2 3 2 4 3" xfId="11574"/>
    <cellStyle name="20% - 輔色5 2 3 2 4 3 2" xfId="11575"/>
    <cellStyle name="20% - 輔色5 2 3 2 4 3 2 2" xfId="11576"/>
    <cellStyle name="20% - 輔色5 2 3 2 4 3 2 3" xfId="11577"/>
    <cellStyle name="20% - 輔色5 2 3 2 4 3 3" xfId="11578"/>
    <cellStyle name="20% - 輔色5 2 3 2 4 3 4" xfId="11579"/>
    <cellStyle name="20% - 輔色5 2 3 2 4 4" xfId="11580"/>
    <cellStyle name="20% - 輔色5 2 3 2 4 4 2" xfId="11581"/>
    <cellStyle name="20% - 輔色5 2 3 2 4 4 3" xfId="11582"/>
    <cellStyle name="20% - 輔色5 2 3 2 4 5" xfId="11583"/>
    <cellStyle name="20% - 輔色5 2 3 2 4 6" xfId="11584"/>
    <cellStyle name="20% - 輔色5 2 3 2 5" xfId="11585"/>
    <cellStyle name="20% - 輔色5 2 3 2 5 2" xfId="11586"/>
    <cellStyle name="20% - 輔色5 2 3 2 5 2 2" xfId="11587"/>
    <cellStyle name="20% - 輔色5 2 3 2 5 2 3" xfId="11588"/>
    <cellStyle name="20% - 輔色5 2 3 2 5 3" xfId="11589"/>
    <cellStyle name="20% - 輔色5 2 3 2 5 4" xfId="11590"/>
    <cellStyle name="20% - 輔色5 2 3 2 6" xfId="11591"/>
    <cellStyle name="20% - 輔色5 2 3 2 6 2" xfId="11592"/>
    <cellStyle name="20% - 輔色5 2 3 2 6 2 2" xfId="11593"/>
    <cellStyle name="20% - 輔色5 2 3 2 6 2 3" xfId="11594"/>
    <cellStyle name="20% - 輔色5 2 3 2 6 3" xfId="11595"/>
    <cellStyle name="20% - 輔色5 2 3 2 6 4" xfId="11596"/>
    <cellStyle name="20% - 輔色5 2 3 2 7" xfId="11597"/>
    <cellStyle name="20% - 輔色5 2 3 2 7 2" xfId="11598"/>
    <cellStyle name="20% - 輔色5 2 3 2 7 3" xfId="11599"/>
    <cellStyle name="20% - 輔色5 2 3 2 8" xfId="11600"/>
    <cellStyle name="20% - 輔色5 2 3 2 9" xfId="11601"/>
    <cellStyle name="20% - 輔色5 2 3 3" xfId="11602"/>
    <cellStyle name="20% - 輔色5 2 3 3 2" xfId="11603"/>
    <cellStyle name="20% - 輔色5 2 3 3 2 2" xfId="11604"/>
    <cellStyle name="20% - 輔色5 2 3 3 2 2 2" xfId="11605"/>
    <cellStyle name="20% - 輔色5 2 3 3 2 2 2 2" xfId="11606"/>
    <cellStyle name="20% - 輔色5 2 3 3 2 2 2 2 2" xfId="11607"/>
    <cellStyle name="20% - 輔色5 2 3 3 2 2 2 2 3" xfId="11608"/>
    <cellStyle name="20% - 輔色5 2 3 3 2 2 2 3" xfId="11609"/>
    <cellStyle name="20% - 輔色5 2 3 3 2 2 2 4" xfId="11610"/>
    <cellStyle name="20% - 輔色5 2 3 3 2 2 3" xfId="11611"/>
    <cellStyle name="20% - 輔色5 2 3 3 2 2 3 2" xfId="11612"/>
    <cellStyle name="20% - 輔色5 2 3 3 2 2 3 2 2" xfId="11613"/>
    <cellStyle name="20% - 輔色5 2 3 3 2 2 3 2 3" xfId="11614"/>
    <cellStyle name="20% - 輔色5 2 3 3 2 2 3 3" xfId="11615"/>
    <cellStyle name="20% - 輔色5 2 3 3 2 2 3 4" xfId="11616"/>
    <cellStyle name="20% - 輔色5 2 3 3 2 2 4" xfId="11617"/>
    <cellStyle name="20% - 輔色5 2 3 3 2 2 4 2" xfId="11618"/>
    <cellStyle name="20% - 輔色5 2 3 3 2 2 4 3" xfId="11619"/>
    <cellStyle name="20% - 輔色5 2 3 3 2 2 5" xfId="11620"/>
    <cellStyle name="20% - 輔色5 2 3 3 2 2 6" xfId="11621"/>
    <cellStyle name="20% - 輔色5 2 3 3 2 3" xfId="11622"/>
    <cellStyle name="20% - 輔色5 2 3 3 2 3 2" xfId="11623"/>
    <cellStyle name="20% - 輔色5 2 3 3 2 3 2 2" xfId="11624"/>
    <cellStyle name="20% - 輔色5 2 3 3 2 3 2 3" xfId="11625"/>
    <cellStyle name="20% - 輔色5 2 3 3 2 3 3" xfId="11626"/>
    <cellStyle name="20% - 輔色5 2 3 3 2 3 4" xfId="11627"/>
    <cellStyle name="20% - 輔色5 2 3 3 2 4" xfId="11628"/>
    <cellStyle name="20% - 輔色5 2 3 3 2 4 2" xfId="11629"/>
    <cellStyle name="20% - 輔色5 2 3 3 2 4 2 2" xfId="11630"/>
    <cellStyle name="20% - 輔色5 2 3 3 2 4 2 3" xfId="11631"/>
    <cellStyle name="20% - 輔色5 2 3 3 2 4 3" xfId="11632"/>
    <cellStyle name="20% - 輔色5 2 3 3 2 4 4" xfId="11633"/>
    <cellStyle name="20% - 輔色5 2 3 3 2 5" xfId="11634"/>
    <cellStyle name="20% - 輔色5 2 3 3 2 5 2" xfId="11635"/>
    <cellStyle name="20% - 輔色5 2 3 3 2 5 3" xfId="11636"/>
    <cellStyle name="20% - 輔色5 2 3 3 2 6" xfId="11637"/>
    <cellStyle name="20% - 輔色5 2 3 3 2 7" xfId="11638"/>
    <cellStyle name="20% - 輔色5 2 3 3 3" xfId="11639"/>
    <cellStyle name="20% - 輔色5 2 3 3 3 2" xfId="11640"/>
    <cellStyle name="20% - 輔色5 2 3 3 3 2 2" xfId="11641"/>
    <cellStyle name="20% - 輔色5 2 3 3 3 2 2 2" xfId="11642"/>
    <cellStyle name="20% - 輔色5 2 3 3 3 2 2 3" xfId="11643"/>
    <cellStyle name="20% - 輔色5 2 3 3 3 2 3" xfId="11644"/>
    <cellStyle name="20% - 輔色5 2 3 3 3 2 4" xfId="11645"/>
    <cellStyle name="20% - 輔色5 2 3 3 3 3" xfId="11646"/>
    <cellStyle name="20% - 輔色5 2 3 3 3 3 2" xfId="11647"/>
    <cellStyle name="20% - 輔色5 2 3 3 3 3 2 2" xfId="11648"/>
    <cellStyle name="20% - 輔色5 2 3 3 3 3 2 3" xfId="11649"/>
    <cellStyle name="20% - 輔色5 2 3 3 3 3 3" xfId="11650"/>
    <cellStyle name="20% - 輔色5 2 3 3 3 3 4" xfId="11651"/>
    <cellStyle name="20% - 輔色5 2 3 3 3 4" xfId="11652"/>
    <cellStyle name="20% - 輔色5 2 3 3 3 4 2" xfId="11653"/>
    <cellStyle name="20% - 輔色5 2 3 3 3 4 3" xfId="11654"/>
    <cellStyle name="20% - 輔色5 2 3 3 3 5" xfId="11655"/>
    <cellStyle name="20% - 輔色5 2 3 3 3 6" xfId="11656"/>
    <cellStyle name="20% - 輔色5 2 3 3 4" xfId="11657"/>
    <cellStyle name="20% - 輔色5 2 3 3 4 2" xfId="11658"/>
    <cellStyle name="20% - 輔色5 2 3 3 4 2 2" xfId="11659"/>
    <cellStyle name="20% - 輔色5 2 3 3 4 2 3" xfId="11660"/>
    <cellStyle name="20% - 輔色5 2 3 3 4 3" xfId="11661"/>
    <cellStyle name="20% - 輔色5 2 3 3 4 4" xfId="11662"/>
    <cellStyle name="20% - 輔色5 2 3 3 5" xfId="11663"/>
    <cellStyle name="20% - 輔色5 2 3 3 5 2" xfId="11664"/>
    <cellStyle name="20% - 輔色5 2 3 3 5 2 2" xfId="11665"/>
    <cellStyle name="20% - 輔色5 2 3 3 5 2 3" xfId="11666"/>
    <cellStyle name="20% - 輔色5 2 3 3 5 3" xfId="11667"/>
    <cellStyle name="20% - 輔色5 2 3 3 5 4" xfId="11668"/>
    <cellStyle name="20% - 輔色5 2 3 3 6" xfId="11669"/>
    <cellStyle name="20% - 輔色5 2 3 3 6 2" xfId="11670"/>
    <cellStyle name="20% - 輔色5 2 3 3 6 3" xfId="11671"/>
    <cellStyle name="20% - 輔色5 2 3 3 7" xfId="11672"/>
    <cellStyle name="20% - 輔色5 2 3 3 8" xfId="11673"/>
    <cellStyle name="20% - 輔色5 2 3 4" xfId="11674"/>
    <cellStyle name="20% - 輔色5 2 3 4 2" xfId="11675"/>
    <cellStyle name="20% - 輔色5 2 3 4 2 2" xfId="11676"/>
    <cellStyle name="20% - 輔色5 2 3 4 2 2 2" xfId="11677"/>
    <cellStyle name="20% - 輔色5 2 3 4 2 2 2 2" xfId="11678"/>
    <cellStyle name="20% - 輔色5 2 3 4 2 2 2 3" xfId="11679"/>
    <cellStyle name="20% - 輔色5 2 3 4 2 2 3" xfId="11680"/>
    <cellStyle name="20% - 輔色5 2 3 4 2 2 4" xfId="11681"/>
    <cellStyle name="20% - 輔色5 2 3 4 2 3" xfId="11682"/>
    <cellStyle name="20% - 輔色5 2 3 4 2 3 2" xfId="11683"/>
    <cellStyle name="20% - 輔色5 2 3 4 2 3 2 2" xfId="11684"/>
    <cellStyle name="20% - 輔色5 2 3 4 2 3 2 3" xfId="11685"/>
    <cellStyle name="20% - 輔色5 2 3 4 2 3 3" xfId="11686"/>
    <cellStyle name="20% - 輔色5 2 3 4 2 3 4" xfId="11687"/>
    <cellStyle name="20% - 輔色5 2 3 4 2 4" xfId="11688"/>
    <cellStyle name="20% - 輔色5 2 3 4 2 4 2" xfId="11689"/>
    <cellStyle name="20% - 輔色5 2 3 4 2 4 3" xfId="11690"/>
    <cellStyle name="20% - 輔色5 2 3 4 2 5" xfId="11691"/>
    <cellStyle name="20% - 輔色5 2 3 4 2 6" xfId="11692"/>
    <cellStyle name="20% - 輔色5 2 3 4 3" xfId="11693"/>
    <cellStyle name="20% - 輔色5 2 3 4 3 2" xfId="11694"/>
    <cellStyle name="20% - 輔色5 2 3 4 3 2 2" xfId="11695"/>
    <cellStyle name="20% - 輔色5 2 3 4 3 2 3" xfId="11696"/>
    <cellStyle name="20% - 輔色5 2 3 4 3 3" xfId="11697"/>
    <cellStyle name="20% - 輔色5 2 3 4 3 4" xfId="11698"/>
    <cellStyle name="20% - 輔色5 2 3 4 4" xfId="11699"/>
    <cellStyle name="20% - 輔色5 2 3 4 4 2" xfId="11700"/>
    <cellStyle name="20% - 輔色5 2 3 4 4 2 2" xfId="11701"/>
    <cellStyle name="20% - 輔色5 2 3 4 4 2 3" xfId="11702"/>
    <cellStyle name="20% - 輔色5 2 3 4 4 3" xfId="11703"/>
    <cellStyle name="20% - 輔色5 2 3 4 4 4" xfId="11704"/>
    <cellStyle name="20% - 輔色5 2 3 4 5" xfId="11705"/>
    <cellStyle name="20% - 輔色5 2 3 4 5 2" xfId="11706"/>
    <cellStyle name="20% - 輔色5 2 3 4 5 3" xfId="11707"/>
    <cellStyle name="20% - 輔色5 2 3 4 6" xfId="11708"/>
    <cellStyle name="20% - 輔色5 2 3 4 7" xfId="11709"/>
    <cellStyle name="20% - 輔色5 2 3 5" xfId="11710"/>
    <cellStyle name="20% - 輔色5 2 3 5 2" xfId="11711"/>
    <cellStyle name="20% - 輔色5 2 3 5 2 2" xfId="11712"/>
    <cellStyle name="20% - 輔色5 2 3 5 2 2 2" xfId="11713"/>
    <cellStyle name="20% - 輔色5 2 3 5 2 2 3" xfId="11714"/>
    <cellStyle name="20% - 輔色5 2 3 5 2 3" xfId="11715"/>
    <cellStyle name="20% - 輔色5 2 3 5 2 4" xfId="11716"/>
    <cellStyle name="20% - 輔色5 2 3 5 3" xfId="11717"/>
    <cellStyle name="20% - 輔色5 2 3 5 3 2" xfId="11718"/>
    <cellStyle name="20% - 輔色5 2 3 5 3 2 2" xfId="11719"/>
    <cellStyle name="20% - 輔色5 2 3 5 3 2 3" xfId="11720"/>
    <cellStyle name="20% - 輔色5 2 3 5 3 3" xfId="11721"/>
    <cellStyle name="20% - 輔色5 2 3 5 3 4" xfId="11722"/>
    <cellStyle name="20% - 輔色5 2 3 5 4" xfId="11723"/>
    <cellStyle name="20% - 輔色5 2 3 5 4 2" xfId="11724"/>
    <cellStyle name="20% - 輔色5 2 3 5 4 3" xfId="11725"/>
    <cellStyle name="20% - 輔色5 2 3 5 5" xfId="11726"/>
    <cellStyle name="20% - 輔色5 2 3 5 6" xfId="11727"/>
    <cellStyle name="20% - 輔色5 2 3 6" xfId="11728"/>
    <cellStyle name="20% - 輔色5 2 3 6 2" xfId="11729"/>
    <cellStyle name="20% - 輔色5 2 3 6 2 2" xfId="11730"/>
    <cellStyle name="20% - 輔色5 2 3 6 2 3" xfId="11731"/>
    <cellStyle name="20% - 輔色5 2 3 6 3" xfId="11732"/>
    <cellStyle name="20% - 輔色5 2 3 6 4" xfId="11733"/>
    <cellStyle name="20% - 輔色5 2 3 7" xfId="11734"/>
    <cellStyle name="20% - 輔色5 2 3 7 2" xfId="11735"/>
    <cellStyle name="20% - 輔色5 2 3 7 2 2" xfId="11736"/>
    <cellStyle name="20% - 輔色5 2 3 7 2 3" xfId="11737"/>
    <cellStyle name="20% - 輔色5 2 3 7 3" xfId="11738"/>
    <cellStyle name="20% - 輔色5 2 3 7 4" xfId="11739"/>
    <cellStyle name="20% - 輔色5 2 3 8" xfId="11740"/>
    <cellStyle name="20% - 輔色5 2 3 8 2" xfId="11741"/>
    <cellStyle name="20% - 輔色5 2 3 8 3" xfId="11742"/>
    <cellStyle name="20% - 輔色5 2 3 9" xfId="11743"/>
    <cellStyle name="20% - 輔色5 2 4" xfId="11744"/>
    <cellStyle name="20% - 輔色5 2 4 2" xfId="11745"/>
    <cellStyle name="20% - 輔色5 2 4 2 2" xfId="11746"/>
    <cellStyle name="20% - 輔色5 2 4 2 2 2" xfId="11747"/>
    <cellStyle name="20% - 輔色5 2 4 2 2 2 2" xfId="11748"/>
    <cellStyle name="20% - 輔色5 2 4 2 2 2 2 2" xfId="11749"/>
    <cellStyle name="20% - 輔色5 2 4 2 2 2 2 2 2" xfId="11750"/>
    <cellStyle name="20% - 輔色5 2 4 2 2 2 2 2 3" xfId="11751"/>
    <cellStyle name="20% - 輔色5 2 4 2 2 2 2 3" xfId="11752"/>
    <cellStyle name="20% - 輔色5 2 4 2 2 2 2 4" xfId="11753"/>
    <cellStyle name="20% - 輔色5 2 4 2 2 2 3" xfId="11754"/>
    <cellStyle name="20% - 輔色5 2 4 2 2 2 3 2" xfId="11755"/>
    <cellStyle name="20% - 輔色5 2 4 2 2 2 3 2 2" xfId="11756"/>
    <cellStyle name="20% - 輔色5 2 4 2 2 2 3 2 3" xfId="11757"/>
    <cellStyle name="20% - 輔色5 2 4 2 2 2 3 3" xfId="11758"/>
    <cellStyle name="20% - 輔色5 2 4 2 2 2 3 4" xfId="11759"/>
    <cellStyle name="20% - 輔色5 2 4 2 2 2 4" xfId="11760"/>
    <cellStyle name="20% - 輔色5 2 4 2 2 2 4 2" xfId="11761"/>
    <cellStyle name="20% - 輔色5 2 4 2 2 2 4 3" xfId="11762"/>
    <cellStyle name="20% - 輔色5 2 4 2 2 2 5" xfId="11763"/>
    <cellStyle name="20% - 輔色5 2 4 2 2 2 6" xfId="11764"/>
    <cellStyle name="20% - 輔色5 2 4 2 2 3" xfId="11765"/>
    <cellStyle name="20% - 輔色5 2 4 2 2 3 2" xfId="11766"/>
    <cellStyle name="20% - 輔色5 2 4 2 2 3 2 2" xfId="11767"/>
    <cellStyle name="20% - 輔色5 2 4 2 2 3 2 3" xfId="11768"/>
    <cellStyle name="20% - 輔色5 2 4 2 2 3 3" xfId="11769"/>
    <cellStyle name="20% - 輔色5 2 4 2 2 3 4" xfId="11770"/>
    <cellStyle name="20% - 輔色5 2 4 2 2 4" xfId="11771"/>
    <cellStyle name="20% - 輔色5 2 4 2 2 4 2" xfId="11772"/>
    <cellStyle name="20% - 輔色5 2 4 2 2 4 2 2" xfId="11773"/>
    <cellStyle name="20% - 輔色5 2 4 2 2 4 2 3" xfId="11774"/>
    <cellStyle name="20% - 輔色5 2 4 2 2 4 3" xfId="11775"/>
    <cellStyle name="20% - 輔色5 2 4 2 2 4 4" xfId="11776"/>
    <cellStyle name="20% - 輔色5 2 4 2 2 5" xfId="11777"/>
    <cellStyle name="20% - 輔色5 2 4 2 2 5 2" xfId="11778"/>
    <cellStyle name="20% - 輔色5 2 4 2 2 5 3" xfId="11779"/>
    <cellStyle name="20% - 輔色5 2 4 2 2 6" xfId="11780"/>
    <cellStyle name="20% - 輔色5 2 4 2 2 7" xfId="11781"/>
    <cellStyle name="20% - 輔色5 2 4 2 3" xfId="11782"/>
    <cellStyle name="20% - 輔色5 2 4 2 3 2" xfId="11783"/>
    <cellStyle name="20% - 輔色5 2 4 2 3 2 2" xfId="11784"/>
    <cellStyle name="20% - 輔色5 2 4 2 3 2 2 2" xfId="11785"/>
    <cellStyle name="20% - 輔色5 2 4 2 3 2 2 3" xfId="11786"/>
    <cellStyle name="20% - 輔色5 2 4 2 3 2 3" xfId="11787"/>
    <cellStyle name="20% - 輔色5 2 4 2 3 2 4" xfId="11788"/>
    <cellStyle name="20% - 輔色5 2 4 2 3 3" xfId="11789"/>
    <cellStyle name="20% - 輔色5 2 4 2 3 3 2" xfId="11790"/>
    <cellStyle name="20% - 輔色5 2 4 2 3 3 2 2" xfId="11791"/>
    <cellStyle name="20% - 輔色5 2 4 2 3 3 2 3" xfId="11792"/>
    <cellStyle name="20% - 輔色5 2 4 2 3 3 3" xfId="11793"/>
    <cellStyle name="20% - 輔色5 2 4 2 3 3 4" xfId="11794"/>
    <cellStyle name="20% - 輔色5 2 4 2 3 4" xfId="11795"/>
    <cellStyle name="20% - 輔色5 2 4 2 3 4 2" xfId="11796"/>
    <cellStyle name="20% - 輔色5 2 4 2 3 4 3" xfId="11797"/>
    <cellStyle name="20% - 輔色5 2 4 2 3 5" xfId="11798"/>
    <cellStyle name="20% - 輔色5 2 4 2 3 6" xfId="11799"/>
    <cellStyle name="20% - 輔色5 2 4 2 4" xfId="11800"/>
    <cellStyle name="20% - 輔色5 2 4 2 4 2" xfId="11801"/>
    <cellStyle name="20% - 輔色5 2 4 2 4 2 2" xfId="11802"/>
    <cellStyle name="20% - 輔色5 2 4 2 4 2 3" xfId="11803"/>
    <cellStyle name="20% - 輔色5 2 4 2 4 3" xfId="11804"/>
    <cellStyle name="20% - 輔色5 2 4 2 4 4" xfId="11805"/>
    <cellStyle name="20% - 輔色5 2 4 2 5" xfId="11806"/>
    <cellStyle name="20% - 輔色5 2 4 2 5 2" xfId="11807"/>
    <cellStyle name="20% - 輔色5 2 4 2 5 2 2" xfId="11808"/>
    <cellStyle name="20% - 輔色5 2 4 2 5 2 3" xfId="11809"/>
    <cellStyle name="20% - 輔色5 2 4 2 5 3" xfId="11810"/>
    <cellStyle name="20% - 輔色5 2 4 2 5 4" xfId="11811"/>
    <cellStyle name="20% - 輔色5 2 4 2 6" xfId="11812"/>
    <cellStyle name="20% - 輔色5 2 4 2 6 2" xfId="11813"/>
    <cellStyle name="20% - 輔色5 2 4 2 6 3" xfId="11814"/>
    <cellStyle name="20% - 輔色5 2 4 2 7" xfId="11815"/>
    <cellStyle name="20% - 輔色5 2 4 2 8" xfId="11816"/>
    <cellStyle name="20% - 輔色5 2 4 3" xfId="11817"/>
    <cellStyle name="20% - 輔色5 2 4 3 2" xfId="11818"/>
    <cellStyle name="20% - 輔色5 2 4 3 2 2" xfId="11819"/>
    <cellStyle name="20% - 輔色5 2 4 3 2 2 2" xfId="11820"/>
    <cellStyle name="20% - 輔色5 2 4 3 2 2 2 2" xfId="11821"/>
    <cellStyle name="20% - 輔色5 2 4 3 2 2 2 3" xfId="11822"/>
    <cellStyle name="20% - 輔色5 2 4 3 2 2 3" xfId="11823"/>
    <cellStyle name="20% - 輔色5 2 4 3 2 2 4" xfId="11824"/>
    <cellStyle name="20% - 輔色5 2 4 3 2 3" xfId="11825"/>
    <cellStyle name="20% - 輔色5 2 4 3 2 3 2" xfId="11826"/>
    <cellStyle name="20% - 輔色5 2 4 3 2 3 2 2" xfId="11827"/>
    <cellStyle name="20% - 輔色5 2 4 3 2 3 2 3" xfId="11828"/>
    <cellStyle name="20% - 輔色5 2 4 3 2 3 3" xfId="11829"/>
    <cellStyle name="20% - 輔色5 2 4 3 2 3 4" xfId="11830"/>
    <cellStyle name="20% - 輔色5 2 4 3 2 4" xfId="11831"/>
    <cellStyle name="20% - 輔色5 2 4 3 2 4 2" xfId="11832"/>
    <cellStyle name="20% - 輔色5 2 4 3 2 4 3" xfId="11833"/>
    <cellStyle name="20% - 輔色5 2 4 3 2 5" xfId="11834"/>
    <cellStyle name="20% - 輔色5 2 4 3 2 6" xfId="11835"/>
    <cellStyle name="20% - 輔色5 2 4 3 3" xfId="11836"/>
    <cellStyle name="20% - 輔色5 2 4 3 3 2" xfId="11837"/>
    <cellStyle name="20% - 輔色5 2 4 3 3 2 2" xfId="11838"/>
    <cellStyle name="20% - 輔色5 2 4 3 3 2 3" xfId="11839"/>
    <cellStyle name="20% - 輔色5 2 4 3 3 3" xfId="11840"/>
    <cellStyle name="20% - 輔色5 2 4 3 3 4" xfId="11841"/>
    <cellStyle name="20% - 輔色5 2 4 3 4" xfId="11842"/>
    <cellStyle name="20% - 輔色5 2 4 3 4 2" xfId="11843"/>
    <cellStyle name="20% - 輔色5 2 4 3 4 2 2" xfId="11844"/>
    <cellStyle name="20% - 輔色5 2 4 3 4 2 3" xfId="11845"/>
    <cellStyle name="20% - 輔色5 2 4 3 4 3" xfId="11846"/>
    <cellStyle name="20% - 輔色5 2 4 3 4 4" xfId="11847"/>
    <cellStyle name="20% - 輔色5 2 4 3 5" xfId="11848"/>
    <cellStyle name="20% - 輔色5 2 4 3 5 2" xfId="11849"/>
    <cellStyle name="20% - 輔色5 2 4 3 5 3" xfId="11850"/>
    <cellStyle name="20% - 輔色5 2 4 3 6" xfId="11851"/>
    <cellStyle name="20% - 輔色5 2 4 3 7" xfId="11852"/>
    <cellStyle name="20% - 輔色5 2 4 4" xfId="11853"/>
    <cellStyle name="20% - 輔色5 2 4 4 2" xfId="11854"/>
    <cellStyle name="20% - 輔色5 2 4 4 2 2" xfId="11855"/>
    <cellStyle name="20% - 輔色5 2 4 4 2 2 2" xfId="11856"/>
    <cellStyle name="20% - 輔色5 2 4 4 2 2 3" xfId="11857"/>
    <cellStyle name="20% - 輔色5 2 4 4 2 3" xfId="11858"/>
    <cellStyle name="20% - 輔色5 2 4 4 2 4" xfId="11859"/>
    <cellStyle name="20% - 輔色5 2 4 4 3" xfId="11860"/>
    <cellStyle name="20% - 輔色5 2 4 4 3 2" xfId="11861"/>
    <cellStyle name="20% - 輔色5 2 4 4 3 2 2" xfId="11862"/>
    <cellStyle name="20% - 輔色5 2 4 4 3 2 3" xfId="11863"/>
    <cellStyle name="20% - 輔色5 2 4 4 3 3" xfId="11864"/>
    <cellStyle name="20% - 輔色5 2 4 4 3 4" xfId="11865"/>
    <cellStyle name="20% - 輔色5 2 4 4 4" xfId="11866"/>
    <cellStyle name="20% - 輔色5 2 4 4 4 2" xfId="11867"/>
    <cellStyle name="20% - 輔色5 2 4 4 4 3" xfId="11868"/>
    <cellStyle name="20% - 輔色5 2 4 4 5" xfId="11869"/>
    <cellStyle name="20% - 輔色5 2 4 4 6" xfId="11870"/>
    <cellStyle name="20% - 輔色5 2 4 5" xfId="11871"/>
    <cellStyle name="20% - 輔色5 2 4 5 2" xfId="11872"/>
    <cellStyle name="20% - 輔色5 2 4 5 2 2" xfId="11873"/>
    <cellStyle name="20% - 輔色5 2 4 5 2 3" xfId="11874"/>
    <cellStyle name="20% - 輔色5 2 4 5 3" xfId="11875"/>
    <cellStyle name="20% - 輔色5 2 4 5 4" xfId="11876"/>
    <cellStyle name="20% - 輔色5 2 4 6" xfId="11877"/>
    <cellStyle name="20% - 輔色5 2 4 6 2" xfId="11878"/>
    <cellStyle name="20% - 輔色5 2 4 6 2 2" xfId="11879"/>
    <cellStyle name="20% - 輔色5 2 4 6 2 3" xfId="11880"/>
    <cellStyle name="20% - 輔色5 2 4 6 3" xfId="11881"/>
    <cellStyle name="20% - 輔色5 2 4 6 4" xfId="11882"/>
    <cellStyle name="20% - 輔色5 2 4 7" xfId="11883"/>
    <cellStyle name="20% - 輔色5 2 4 7 2" xfId="11884"/>
    <cellStyle name="20% - 輔色5 2 4 7 3" xfId="11885"/>
    <cellStyle name="20% - 輔色5 2 4 8" xfId="11886"/>
    <cellStyle name="20% - 輔色5 2 4 9" xfId="11887"/>
    <cellStyle name="20% - 輔色5 2 5" xfId="11888"/>
    <cellStyle name="20% - 輔色5 2 5 2" xfId="11889"/>
    <cellStyle name="20% - 輔色5 2 5 2 2" xfId="11890"/>
    <cellStyle name="20% - 輔色5 2 5 2 2 2" xfId="11891"/>
    <cellStyle name="20% - 輔色5 2 5 2 2 2 2" xfId="11892"/>
    <cellStyle name="20% - 輔色5 2 5 2 2 2 2 2" xfId="11893"/>
    <cellStyle name="20% - 輔色5 2 5 2 2 2 2 3" xfId="11894"/>
    <cellStyle name="20% - 輔色5 2 5 2 2 2 3" xfId="11895"/>
    <cellStyle name="20% - 輔色5 2 5 2 2 2 4" xfId="11896"/>
    <cellStyle name="20% - 輔色5 2 5 2 2 3" xfId="11897"/>
    <cellStyle name="20% - 輔色5 2 5 2 2 3 2" xfId="11898"/>
    <cellStyle name="20% - 輔色5 2 5 2 2 3 2 2" xfId="11899"/>
    <cellStyle name="20% - 輔色5 2 5 2 2 3 2 3" xfId="11900"/>
    <cellStyle name="20% - 輔色5 2 5 2 2 3 3" xfId="11901"/>
    <cellStyle name="20% - 輔色5 2 5 2 2 3 4" xfId="11902"/>
    <cellStyle name="20% - 輔色5 2 5 2 2 4" xfId="11903"/>
    <cellStyle name="20% - 輔色5 2 5 2 2 4 2" xfId="11904"/>
    <cellStyle name="20% - 輔色5 2 5 2 2 4 3" xfId="11905"/>
    <cellStyle name="20% - 輔色5 2 5 2 2 5" xfId="11906"/>
    <cellStyle name="20% - 輔色5 2 5 2 2 6" xfId="11907"/>
    <cellStyle name="20% - 輔色5 2 5 2 3" xfId="11908"/>
    <cellStyle name="20% - 輔色5 2 5 2 3 2" xfId="11909"/>
    <cellStyle name="20% - 輔色5 2 5 2 3 2 2" xfId="11910"/>
    <cellStyle name="20% - 輔色5 2 5 2 3 2 3" xfId="11911"/>
    <cellStyle name="20% - 輔色5 2 5 2 3 3" xfId="11912"/>
    <cellStyle name="20% - 輔色5 2 5 2 3 4" xfId="11913"/>
    <cellStyle name="20% - 輔色5 2 5 2 4" xfId="11914"/>
    <cellStyle name="20% - 輔色5 2 5 2 4 2" xfId="11915"/>
    <cellStyle name="20% - 輔色5 2 5 2 4 2 2" xfId="11916"/>
    <cellStyle name="20% - 輔色5 2 5 2 4 2 3" xfId="11917"/>
    <cellStyle name="20% - 輔色5 2 5 2 4 3" xfId="11918"/>
    <cellStyle name="20% - 輔色5 2 5 2 4 4" xfId="11919"/>
    <cellStyle name="20% - 輔色5 2 5 2 5" xfId="11920"/>
    <cellStyle name="20% - 輔色5 2 5 2 5 2" xfId="11921"/>
    <cellStyle name="20% - 輔色5 2 5 2 5 3" xfId="11922"/>
    <cellStyle name="20% - 輔色5 2 5 2 6" xfId="11923"/>
    <cellStyle name="20% - 輔色5 2 5 2 7" xfId="11924"/>
    <cellStyle name="20% - 輔色5 2 5 3" xfId="11925"/>
    <cellStyle name="20% - 輔色5 2 5 3 2" xfId="11926"/>
    <cellStyle name="20% - 輔色5 2 5 3 2 2" xfId="11927"/>
    <cellStyle name="20% - 輔色5 2 5 3 2 2 2" xfId="11928"/>
    <cellStyle name="20% - 輔色5 2 5 3 2 2 3" xfId="11929"/>
    <cellStyle name="20% - 輔色5 2 5 3 2 3" xfId="11930"/>
    <cellStyle name="20% - 輔色5 2 5 3 2 4" xfId="11931"/>
    <cellStyle name="20% - 輔色5 2 5 3 3" xfId="11932"/>
    <cellStyle name="20% - 輔色5 2 5 3 3 2" xfId="11933"/>
    <cellStyle name="20% - 輔色5 2 5 3 3 2 2" xfId="11934"/>
    <cellStyle name="20% - 輔色5 2 5 3 3 2 3" xfId="11935"/>
    <cellStyle name="20% - 輔色5 2 5 3 3 3" xfId="11936"/>
    <cellStyle name="20% - 輔色5 2 5 3 3 4" xfId="11937"/>
    <cellStyle name="20% - 輔色5 2 5 3 4" xfId="11938"/>
    <cellStyle name="20% - 輔色5 2 5 3 4 2" xfId="11939"/>
    <cellStyle name="20% - 輔色5 2 5 3 4 3" xfId="11940"/>
    <cellStyle name="20% - 輔色5 2 5 3 5" xfId="11941"/>
    <cellStyle name="20% - 輔色5 2 5 3 6" xfId="11942"/>
    <cellStyle name="20% - 輔色5 2 5 4" xfId="11943"/>
    <cellStyle name="20% - 輔色5 2 5 4 2" xfId="11944"/>
    <cellStyle name="20% - 輔色5 2 5 4 2 2" xfId="11945"/>
    <cellStyle name="20% - 輔色5 2 5 4 2 3" xfId="11946"/>
    <cellStyle name="20% - 輔色5 2 5 4 3" xfId="11947"/>
    <cellStyle name="20% - 輔色5 2 5 4 4" xfId="11948"/>
    <cellStyle name="20% - 輔色5 2 5 5" xfId="11949"/>
    <cellStyle name="20% - 輔色5 2 5 5 2" xfId="11950"/>
    <cellStyle name="20% - 輔色5 2 5 5 2 2" xfId="11951"/>
    <cellStyle name="20% - 輔色5 2 5 5 2 3" xfId="11952"/>
    <cellStyle name="20% - 輔色5 2 5 5 3" xfId="11953"/>
    <cellStyle name="20% - 輔色5 2 5 5 4" xfId="11954"/>
    <cellStyle name="20% - 輔色5 2 5 6" xfId="11955"/>
    <cellStyle name="20% - 輔色5 2 5 6 2" xfId="11956"/>
    <cellStyle name="20% - 輔色5 2 5 6 3" xfId="11957"/>
    <cellStyle name="20% - 輔色5 2 5 7" xfId="11958"/>
    <cellStyle name="20% - 輔色5 2 5 8" xfId="11959"/>
    <cellStyle name="20% - 輔色5 2 6" xfId="11960"/>
    <cellStyle name="20% - 輔色5 2 6 2" xfId="11961"/>
    <cellStyle name="20% - 輔色5 2 6 2 2" xfId="11962"/>
    <cellStyle name="20% - 輔色5 2 6 2 2 2" xfId="11963"/>
    <cellStyle name="20% - 輔色5 2 6 2 2 2 2" xfId="11964"/>
    <cellStyle name="20% - 輔色5 2 6 2 2 2 2 2" xfId="11965"/>
    <cellStyle name="20% - 輔色5 2 6 2 2 2 2 3" xfId="11966"/>
    <cellStyle name="20% - 輔色5 2 6 2 2 2 3" xfId="11967"/>
    <cellStyle name="20% - 輔色5 2 6 2 2 2 4" xfId="11968"/>
    <cellStyle name="20% - 輔色5 2 6 2 2 3" xfId="11969"/>
    <cellStyle name="20% - 輔色5 2 6 2 2 3 2" xfId="11970"/>
    <cellStyle name="20% - 輔色5 2 6 2 2 3 2 2" xfId="11971"/>
    <cellStyle name="20% - 輔色5 2 6 2 2 3 2 3" xfId="11972"/>
    <cellStyle name="20% - 輔色5 2 6 2 2 3 3" xfId="11973"/>
    <cellStyle name="20% - 輔色5 2 6 2 2 3 4" xfId="11974"/>
    <cellStyle name="20% - 輔色5 2 6 2 2 4" xfId="11975"/>
    <cellStyle name="20% - 輔色5 2 6 2 2 4 2" xfId="11976"/>
    <cellStyle name="20% - 輔色5 2 6 2 2 4 3" xfId="11977"/>
    <cellStyle name="20% - 輔色5 2 6 2 2 5" xfId="11978"/>
    <cellStyle name="20% - 輔色5 2 6 2 2 6" xfId="11979"/>
    <cellStyle name="20% - 輔色5 2 6 2 3" xfId="11980"/>
    <cellStyle name="20% - 輔色5 2 6 2 3 2" xfId="11981"/>
    <cellStyle name="20% - 輔色5 2 6 2 3 2 2" xfId="11982"/>
    <cellStyle name="20% - 輔色5 2 6 2 3 2 3" xfId="11983"/>
    <cellStyle name="20% - 輔色5 2 6 2 3 3" xfId="11984"/>
    <cellStyle name="20% - 輔色5 2 6 2 3 4" xfId="11985"/>
    <cellStyle name="20% - 輔色5 2 6 2 4" xfId="11986"/>
    <cellStyle name="20% - 輔色5 2 6 2 4 2" xfId="11987"/>
    <cellStyle name="20% - 輔色5 2 6 2 4 2 2" xfId="11988"/>
    <cellStyle name="20% - 輔色5 2 6 2 4 2 3" xfId="11989"/>
    <cellStyle name="20% - 輔色5 2 6 2 4 3" xfId="11990"/>
    <cellStyle name="20% - 輔色5 2 6 2 4 4" xfId="11991"/>
    <cellStyle name="20% - 輔色5 2 6 2 5" xfId="11992"/>
    <cellStyle name="20% - 輔色5 2 6 2 5 2" xfId="11993"/>
    <cellStyle name="20% - 輔色5 2 6 2 5 3" xfId="11994"/>
    <cellStyle name="20% - 輔色5 2 6 2 6" xfId="11995"/>
    <cellStyle name="20% - 輔色5 2 6 2 7" xfId="11996"/>
    <cellStyle name="20% - 輔色5 2 6 3" xfId="11997"/>
    <cellStyle name="20% - 輔色5 2 6 3 2" xfId="11998"/>
    <cellStyle name="20% - 輔色5 2 6 3 2 2" xfId="11999"/>
    <cellStyle name="20% - 輔色5 2 6 3 2 2 2" xfId="12000"/>
    <cellStyle name="20% - 輔色5 2 6 3 2 2 3" xfId="12001"/>
    <cellStyle name="20% - 輔色5 2 6 3 2 3" xfId="12002"/>
    <cellStyle name="20% - 輔色5 2 6 3 2 4" xfId="12003"/>
    <cellStyle name="20% - 輔色5 2 6 3 3" xfId="12004"/>
    <cellStyle name="20% - 輔色5 2 6 3 3 2" xfId="12005"/>
    <cellStyle name="20% - 輔色5 2 6 3 3 2 2" xfId="12006"/>
    <cellStyle name="20% - 輔色5 2 6 3 3 2 3" xfId="12007"/>
    <cellStyle name="20% - 輔色5 2 6 3 3 3" xfId="12008"/>
    <cellStyle name="20% - 輔色5 2 6 3 3 4" xfId="12009"/>
    <cellStyle name="20% - 輔色5 2 6 3 4" xfId="12010"/>
    <cellStyle name="20% - 輔色5 2 6 3 4 2" xfId="12011"/>
    <cellStyle name="20% - 輔色5 2 6 3 4 3" xfId="12012"/>
    <cellStyle name="20% - 輔色5 2 6 3 5" xfId="12013"/>
    <cellStyle name="20% - 輔色5 2 6 3 6" xfId="12014"/>
    <cellStyle name="20% - 輔色5 2 6 4" xfId="12015"/>
    <cellStyle name="20% - 輔色5 2 6 4 2" xfId="12016"/>
    <cellStyle name="20% - 輔色5 2 6 4 2 2" xfId="12017"/>
    <cellStyle name="20% - 輔色5 2 6 4 2 3" xfId="12018"/>
    <cellStyle name="20% - 輔色5 2 6 4 3" xfId="12019"/>
    <cellStyle name="20% - 輔色5 2 6 4 4" xfId="12020"/>
    <cellStyle name="20% - 輔色5 2 6 5" xfId="12021"/>
    <cellStyle name="20% - 輔色5 2 6 5 2" xfId="12022"/>
    <cellStyle name="20% - 輔色5 2 6 5 2 2" xfId="12023"/>
    <cellStyle name="20% - 輔色5 2 6 5 2 3" xfId="12024"/>
    <cellStyle name="20% - 輔色5 2 6 5 3" xfId="12025"/>
    <cellStyle name="20% - 輔色5 2 6 5 4" xfId="12026"/>
    <cellStyle name="20% - 輔色5 2 6 6" xfId="12027"/>
    <cellStyle name="20% - 輔色5 2 6 6 2" xfId="12028"/>
    <cellStyle name="20% - 輔色5 2 6 6 3" xfId="12029"/>
    <cellStyle name="20% - 輔色5 2 6 7" xfId="12030"/>
    <cellStyle name="20% - 輔色5 2 6 8" xfId="12031"/>
    <cellStyle name="20% - 輔色5 2 7" xfId="12032"/>
    <cellStyle name="20% - 輔色5 2 7 2" xfId="12033"/>
    <cellStyle name="20% - 輔色5 2 7 2 2" xfId="12034"/>
    <cellStyle name="20% - 輔色5 2 7 2 2 2" xfId="12035"/>
    <cellStyle name="20% - 輔色5 2 7 2 2 2 2" xfId="12036"/>
    <cellStyle name="20% - 輔色5 2 7 2 2 2 3" xfId="12037"/>
    <cellStyle name="20% - 輔色5 2 7 2 2 3" xfId="12038"/>
    <cellStyle name="20% - 輔色5 2 7 2 2 4" xfId="12039"/>
    <cellStyle name="20% - 輔色5 2 7 2 3" xfId="12040"/>
    <cellStyle name="20% - 輔色5 2 7 2 3 2" xfId="12041"/>
    <cellStyle name="20% - 輔色5 2 7 2 3 2 2" xfId="12042"/>
    <cellStyle name="20% - 輔色5 2 7 2 3 2 3" xfId="12043"/>
    <cellStyle name="20% - 輔色5 2 7 2 3 3" xfId="12044"/>
    <cellStyle name="20% - 輔色5 2 7 2 3 4" xfId="12045"/>
    <cellStyle name="20% - 輔色5 2 7 2 4" xfId="12046"/>
    <cellStyle name="20% - 輔色5 2 7 2 4 2" xfId="12047"/>
    <cellStyle name="20% - 輔色5 2 7 2 4 3" xfId="12048"/>
    <cellStyle name="20% - 輔色5 2 7 2 5" xfId="12049"/>
    <cellStyle name="20% - 輔色5 2 7 2 6" xfId="12050"/>
    <cellStyle name="20% - 輔色5 2 7 3" xfId="12051"/>
    <cellStyle name="20% - 輔色5 2 7 3 2" xfId="12052"/>
    <cellStyle name="20% - 輔色5 2 7 3 2 2" xfId="12053"/>
    <cellStyle name="20% - 輔色5 2 7 3 2 3" xfId="12054"/>
    <cellStyle name="20% - 輔色5 2 7 3 3" xfId="12055"/>
    <cellStyle name="20% - 輔色5 2 7 3 4" xfId="12056"/>
    <cellStyle name="20% - 輔色5 2 7 4" xfId="12057"/>
    <cellStyle name="20% - 輔色5 2 7 4 2" xfId="12058"/>
    <cellStyle name="20% - 輔色5 2 7 4 2 2" xfId="12059"/>
    <cellStyle name="20% - 輔色5 2 7 4 2 3" xfId="12060"/>
    <cellStyle name="20% - 輔色5 2 7 4 3" xfId="12061"/>
    <cellStyle name="20% - 輔色5 2 7 4 4" xfId="12062"/>
    <cellStyle name="20% - 輔色5 2 7 5" xfId="12063"/>
    <cellStyle name="20% - 輔色5 2 7 5 2" xfId="12064"/>
    <cellStyle name="20% - 輔色5 2 7 5 3" xfId="12065"/>
    <cellStyle name="20% - 輔色5 2 7 6" xfId="12066"/>
    <cellStyle name="20% - 輔色5 2 7 7" xfId="12067"/>
    <cellStyle name="20% - 輔色5 2 8" xfId="12068"/>
    <cellStyle name="20% - 輔色5 2 8 2" xfId="12069"/>
    <cellStyle name="20% - 輔色5 2 8 2 2" xfId="12070"/>
    <cellStyle name="20% - 輔色5 2 8 2 2 2" xfId="12071"/>
    <cellStyle name="20% - 輔色5 2 8 2 2 3" xfId="12072"/>
    <cellStyle name="20% - 輔色5 2 8 2 3" xfId="12073"/>
    <cellStyle name="20% - 輔色5 2 8 2 4" xfId="12074"/>
    <cellStyle name="20% - 輔色5 2 8 3" xfId="12075"/>
    <cellStyle name="20% - 輔色5 2 8 3 2" xfId="12076"/>
    <cellStyle name="20% - 輔色5 2 8 3 2 2" xfId="12077"/>
    <cellStyle name="20% - 輔色5 2 8 3 2 3" xfId="12078"/>
    <cellStyle name="20% - 輔色5 2 8 3 3" xfId="12079"/>
    <cellStyle name="20% - 輔色5 2 8 3 4" xfId="12080"/>
    <cellStyle name="20% - 輔色5 2 8 4" xfId="12081"/>
    <cellStyle name="20% - 輔色5 2 8 4 2" xfId="12082"/>
    <cellStyle name="20% - 輔色5 2 8 4 3" xfId="12083"/>
    <cellStyle name="20% - 輔色5 2 8 5" xfId="12084"/>
    <cellStyle name="20% - 輔色5 2 8 6" xfId="12085"/>
    <cellStyle name="20% - 輔色5 2 9" xfId="12086"/>
    <cellStyle name="20% - 輔色5 2 9 2" xfId="12087"/>
    <cellStyle name="20% - 輔色5 2 9 2 2" xfId="12088"/>
    <cellStyle name="20% - 輔色5 2 9 2 3" xfId="12089"/>
    <cellStyle name="20% - 輔色5 2 9 3" xfId="12090"/>
    <cellStyle name="20% - 輔色5 2 9 4" xfId="12091"/>
    <cellStyle name="20% - 輔色5 3" xfId="12092"/>
    <cellStyle name="20% - 輔色5 3 10" xfId="12093"/>
    <cellStyle name="20% - 輔色5 3 10 2" xfId="12094"/>
    <cellStyle name="20% - 輔色5 3 10 3" xfId="12095"/>
    <cellStyle name="20% - 輔色5 3 11" xfId="12096"/>
    <cellStyle name="20% - 輔色5 3 12" xfId="12097"/>
    <cellStyle name="20% - 輔色5 3 2" xfId="12098"/>
    <cellStyle name="20% - 輔色5 3 2 10" xfId="12099"/>
    <cellStyle name="20% - 輔色5 3 2 2" xfId="12100"/>
    <cellStyle name="20% - 輔色5 3 2 2 2" xfId="12101"/>
    <cellStyle name="20% - 輔色5 3 2 2 2 2" xfId="12102"/>
    <cellStyle name="20% - 輔色5 3 2 2 2 2 2" xfId="12103"/>
    <cellStyle name="20% - 輔色5 3 2 2 2 2 2 2" xfId="12104"/>
    <cellStyle name="20% - 輔色5 3 2 2 2 2 2 2 2" xfId="12105"/>
    <cellStyle name="20% - 輔色5 3 2 2 2 2 2 2 2 2" xfId="12106"/>
    <cellStyle name="20% - 輔色5 3 2 2 2 2 2 2 2 3" xfId="12107"/>
    <cellStyle name="20% - 輔色5 3 2 2 2 2 2 2 3" xfId="12108"/>
    <cellStyle name="20% - 輔色5 3 2 2 2 2 2 2 4" xfId="12109"/>
    <cellStyle name="20% - 輔色5 3 2 2 2 2 2 3" xfId="12110"/>
    <cellStyle name="20% - 輔色5 3 2 2 2 2 2 3 2" xfId="12111"/>
    <cellStyle name="20% - 輔色5 3 2 2 2 2 2 3 2 2" xfId="12112"/>
    <cellStyle name="20% - 輔色5 3 2 2 2 2 2 3 2 3" xfId="12113"/>
    <cellStyle name="20% - 輔色5 3 2 2 2 2 2 3 3" xfId="12114"/>
    <cellStyle name="20% - 輔色5 3 2 2 2 2 2 3 4" xfId="12115"/>
    <cellStyle name="20% - 輔色5 3 2 2 2 2 2 4" xfId="12116"/>
    <cellStyle name="20% - 輔色5 3 2 2 2 2 2 4 2" xfId="12117"/>
    <cellStyle name="20% - 輔色5 3 2 2 2 2 2 4 3" xfId="12118"/>
    <cellStyle name="20% - 輔色5 3 2 2 2 2 2 5" xfId="12119"/>
    <cellStyle name="20% - 輔色5 3 2 2 2 2 2 6" xfId="12120"/>
    <cellStyle name="20% - 輔色5 3 2 2 2 2 3" xfId="12121"/>
    <cellStyle name="20% - 輔色5 3 2 2 2 2 3 2" xfId="12122"/>
    <cellStyle name="20% - 輔色5 3 2 2 2 2 3 2 2" xfId="12123"/>
    <cellStyle name="20% - 輔色5 3 2 2 2 2 3 2 3" xfId="12124"/>
    <cellStyle name="20% - 輔色5 3 2 2 2 2 3 3" xfId="12125"/>
    <cellStyle name="20% - 輔色5 3 2 2 2 2 3 4" xfId="12126"/>
    <cellStyle name="20% - 輔色5 3 2 2 2 2 4" xfId="12127"/>
    <cellStyle name="20% - 輔色5 3 2 2 2 2 4 2" xfId="12128"/>
    <cellStyle name="20% - 輔色5 3 2 2 2 2 4 2 2" xfId="12129"/>
    <cellStyle name="20% - 輔色5 3 2 2 2 2 4 2 3" xfId="12130"/>
    <cellStyle name="20% - 輔色5 3 2 2 2 2 4 3" xfId="12131"/>
    <cellStyle name="20% - 輔色5 3 2 2 2 2 4 4" xfId="12132"/>
    <cellStyle name="20% - 輔色5 3 2 2 2 2 5" xfId="12133"/>
    <cellStyle name="20% - 輔色5 3 2 2 2 2 5 2" xfId="12134"/>
    <cellStyle name="20% - 輔色5 3 2 2 2 2 5 3" xfId="12135"/>
    <cellStyle name="20% - 輔色5 3 2 2 2 2 6" xfId="12136"/>
    <cellStyle name="20% - 輔色5 3 2 2 2 2 7" xfId="12137"/>
    <cellStyle name="20% - 輔色5 3 2 2 2 3" xfId="12138"/>
    <cellStyle name="20% - 輔色5 3 2 2 2 3 2" xfId="12139"/>
    <cellStyle name="20% - 輔色5 3 2 2 2 3 2 2" xfId="12140"/>
    <cellStyle name="20% - 輔色5 3 2 2 2 3 2 2 2" xfId="12141"/>
    <cellStyle name="20% - 輔色5 3 2 2 2 3 2 2 3" xfId="12142"/>
    <cellStyle name="20% - 輔色5 3 2 2 2 3 2 3" xfId="12143"/>
    <cellStyle name="20% - 輔色5 3 2 2 2 3 2 4" xfId="12144"/>
    <cellStyle name="20% - 輔色5 3 2 2 2 3 3" xfId="12145"/>
    <cellStyle name="20% - 輔色5 3 2 2 2 3 3 2" xfId="12146"/>
    <cellStyle name="20% - 輔色5 3 2 2 2 3 3 2 2" xfId="12147"/>
    <cellStyle name="20% - 輔色5 3 2 2 2 3 3 2 3" xfId="12148"/>
    <cellStyle name="20% - 輔色5 3 2 2 2 3 3 3" xfId="12149"/>
    <cellStyle name="20% - 輔色5 3 2 2 2 3 3 4" xfId="12150"/>
    <cellStyle name="20% - 輔色5 3 2 2 2 3 4" xfId="12151"/>
    <cellStyle name="20% - 輔色5 3 2 2 2 3 4 2" xfId="12152"/>
    <cellStyle name="20% - 輔色5 3 2 2 2 3 4 3" xfId="12153"/>
    <cellStyle name="20% - 輔色5 3 2 2 2 3 5" xfId="12154"/>
    <cellStyle name="20% - 輔色5 3 2 2 2 3 6" xfId="12155"/>
    <cellStyle name="20% - 輔色5 3 2 2 2 4" xfId="12156"/>
    <cellStyle name="20% - 輔色5 3 2 2 2 4 2" xfId="12157"/>
    <cellStyle name="20% - 輔色5 3 2 2 2 4 2 2" xfId="12158"/>
    <cellStyle name="20% - 輔色5 3 2 2 2 4 2 3" xfId="12159"/>
    <cellStyle name="20% - 輔色5 3 2 2 2 4 3" xfId="12160"/>
    <cellStyle name="20% - 輔色5 3 2 2 2 4 4" xfId="12161"/>
    <cellStyle name="20% - 輔色5 3 2 2 2 5" xfId="12162"/>
    <cellStyle name="20% - 輔色5 3 2 2 2 5 2" xfId="12163"/>
    <cellStyle name="20% - 輔色5 3 2 2 2 5 2 2" xfId="12164"/>
    <cellStyle name="20% - 輔色5 3 2 2 2 5 2 3" xfId="12165"/>
    <cellStyle name="20% - 輔色5 3 2 2 2 5 3" xfId="12166"/>
    <cellStyle name="20% - 輔色5 3 2 2 2 5 4" xfId="12167"/>
    <cellStyle name="20% - 輔色5 3 2 2 2 6" xfId="12168"/>
    <cellStyle name="20% - 輔色5 3 2 2 2 6 2" xfId="12169"/>
    <cellStyle name="20% - 輔色5 3 2 2 2 6 3" xfId="12170"/>
    <cellStyle name="20% - 輔色5 3 2 2 2 7" xfId="12171"/>
    <cellStyle name="20% - 輔色5 3 2 2 2 8" xfId="12172"/>
    <cellStyle name="20% - 輔色5 3 2 2 3" xfId="12173"/>
    <cellStyle name="20% - 輔色5 3 2 2 3 2" xfId="12174"/>
    <cellStyle name="20% - 輔色5 3 2 2 3 2 2" xfId="12175"/>
    <cellStyle name="20% - 輔色5 3 2 2 3 2 2 2" xfId="12176"/>
    <cellStyle name="20% - 輔色5 3 2 2 3 2 2 2 2" xfId="12177"/>
    <cellStyle name="20% - 輔色5 3 2 2 3 2 2 2 3" xfId="12178"/>
    <cellStyle name="20% - 輔色5 3 2 2 3 2 2 3" xfId="12179"/>
    <cellStyle name="20% - 輔色5 3 2 2 3 2 2 4" xfId="12180"/>
    <cellStyle name="20% - 輔色5 3 2 2 3 2 3" xfId="12181"/>
    <cellStyle name="20% - 輔色5 3 2 2 3 2 3 2" xfId="12182"/>
    <cellStyle name="20% - 輔色5 3 2 2 3 2 3 2 2" xfId="12183"/>
    <cellStyle name="20% - 輔色5 3 2 2 3 2 3 2 3" xfId="12184"/>
    <cellStyle name="20% - 輔色5 3 2 2 3 2 3 3" xfId="12185"/>
    <cellStyle name="20% - 輔色5 3 2 2 3 2 3 4" xfId="12186"/>
    <cellStyle name="20% - 輔色5 3 2 2 3 2 4" xfId="12187"/>
    <cellStyle name="20% - 輔色5 3 2 2 3 2 4 2" xfId="12188"/>
    <cellStyle name="20% - 輔色5 3 2 2 3 2 4 3" xfId="12189"/>
    <cellStyle name="20% - 輔色5 3 2 2 3 2 5" xfId="12190"/>
    <cellStyle name="20% - 輔色5 3 2 2 3 2 6" xfId="12191"/>
    <cellStyle name="20% - 輔色5 3 2 2 3 3" xfId="12192"/>
    <cellStyle name="20% - 輔色5 3 2 2 3 3 2" xfId="12193"/>
    <cellStyle name="20% - 輔色5 3 2 2 3 3 2 2" xfId="12194"/>
    <cellStyle name="20% - 輔色5 3 2 2 3 3 2 3" xfId="12195"/>
    <cellStyle name="20% - 輔色5 3 2 2 3 3 3" xfId="12196"/>
    <cellStyle name="20% - 輔色5 3 2 2 3 3 4" xfId="12197"/>
    <cellStyle name="20% - 輔色5 3 2 2 3 4" xfId="12198"/>
    <cellStyle name="20% - 輔色5 3 2 2 3 4 2" xfId="12199"/>
    <cellStyle name="20% - 輔色5 3 2 2 3 4 2 2" xfId="12200"/>
    <cellStyle name="20% - 輔色5 3 2 2 3 4 2 3" xfId="12201"/>
    <cellStyle name="20% - 輔色5 3 2 2 3 4 3" xfId="12202"/>
    <cellStyle name="20% - 輔色5 3 2 2 3 4 4" xfId="12203"/>
    <cellStyle name="20% - 輔色5 3 2 2 3 5" xfId="12204"/>
    <cellStyle name="20% - 輔色5 3 2 2 3 5 2" xfId="12205"/>
    <cellStyle name="20% - 輔色5 3 2 2 3 5 3" xfId="12206"/>
    <cellStyle name="20% - 輔色5 3 2 2 3 6" xfId="12207"/>
    <cellStyle name="20% - 輔色5 3 2 2 3 7" xfId="12208"/>
    <cellStyle name="20% - 輔色5 3 2 2 4" xfId="12209"/>
    <cellStyle name="20% - 輔色5 3 2 2 4 2" xfId="12210"/>
    <cellStyle name="20% - 輔色5 3 2 2 4 2 2" xfId="12211"/>
    <cellStyle name="20% - 輔色5 3 2 2 4 2 2 2" xfId="12212"/>
    <cellStyle name="20% - 輔色5 3 2 2 4 2 2 3" xfId="12213"/>
    <cellStyle name="20% - 輔色5 3 2 2 4 2 3" xfId="12214"/>
    <cellStyle name="20% - 輔色5 3 2 2 4 2 4" xfId="12215"/>
    <cellStyle name="20% - 輔色5 3 2 2 4 3" xfId="12216"/>
    <cellStyle name="20% - 輔色5 3 2 2 4 3 2" xfId="12217"/>
    <cellStyle name="20% - 輔色5 3 2 2 4 3 2 2" xfId="12218"/>
    <cellStyle name="20% - 輔色5 3 2 2 4 3 2 3" xfId="12219"/>
    <cellStyle name="20% - 輔色5 3 2 2 4 3 3" xfId="12220"/>
    <cellStyle name="20% - 輔色5 3 2 2 4 3 4" xfId="12221"/>
    <cellStyle name="20% - 輔色5 3 2 2 4 4" xfId="12222"/>
    <cellStyle name="20% - 輔色5 3 2 2 4 4 2" xfId="12223"/>
    <cellStyle name="20% - 輔色5 3 2 2 4 4 3" xfId="12224"/>
    <cellStyle name="20% - 輔色5 3 2 2 4 5" xfId="12225"/>
    <cellStyle name="20% - 輔色5 3 2 2 4 6" xfId="12226"/>
    <cellStyle name="20% - 輔色5 3 2 2 5" xfId="12227"/>
    <cellStyle name="20% - 輔色5 3 2 2 5 2" xfId="12228"/>
    <cellStyle name="20% - 輔色5 3 2 2 5 2 2" xfId="12229"/>
    <cellStyle name="20% - 輔色5 3 2 2 5 2 3" xfId="12230"/>
    <cellStyle name="20% - 輔色5 3 2 2 5 3" xfId="12231"/>
    <cellStyle name="20% - 輔色5 3 2 2 5 4" xfId="12232"/>
    <cellStyle name="20% - 輔色5 3 2 2 6" xfId="12233"/>
    <cellStyle name="20% - 輔色5 3 2 2 6 2" xfId="12234"/>
    <cellStyle name="20% - 輔色5 3 2 2 6 2 2" xfId="12235"/>
    <cellStyle name="20% - 輔色5 3 2 2 6 2 3" xfId="12236"/>
    <cellStyle name="20% - 輔色5 3 2 2 6 3" xfId="12237"/>
    <cellStyle name="20% - 輔色5 3 2 2 6 4" xfId="12238"/>
    <cellStyle name="20% - 輔色5 3 2 2 7" xfId="12239"/>
    <cellStyle name="20% - 輔色5 3 2 2 7 2" xfId="12240"/>
    <cellStyle name="20% - 輔色5 3 2 2 7 3" xfId="12241"/>
    <cellStyle name="20% - 輔色5 3 2 2 8" xfId="12242"/>
    <cellStyle name="20% - 輔色5 3 2 2 9" xfId="12243"/>
    <cellStyle name="20% - 輔色5 3 2 3" xfId="12244"/>
    <cellStyle name="20% - 輔色5 3 2 3 2" xfId="12245"/>
    <cellStyle name="20% - 輔色5 3 2 3 2 2" xfId="12246"/>
    <cellStyle name="20% - 輔色5 3 2 3 2 2 2" xfId="12247"/>
    <cellStyle name="20% - 輔色5 3 2 3 2 2 2 2" xfId="12248"/>
    <cellStyle name="20% - 輔色5 3 2 3 2 2 2 2 2" xfId="12249"/>
    <cellStyle name="20% - 輔色5 3 2 3 2 2 2 2 3" xfId="12250"/>
    <cellStyle name="20% - 輔色5 3 2 3 2 2 2 3" xfId="12251"/>
    <cellStyle name="20% - 輔色5 3 2 3 2 2 2 4" xfId="12252"/>
    <cellStyle name="20% - 輔色5 3 2 3 2 2 3" xfId="12253"/>
    <cellStyle name="20% - 輔色5 3 2 3 2 2 3 2" xfId="12254"/>
    <cellStyle name="20% - 輔色5 3 2 3 2 2 3 2 2" xfId="12255"/>
    <cellStyle name="20% - 輔色5 3 2 3 2 2 3 2 3" xfId="12256"/>
    <cellStyle name="20% - 輔色5 3 2 3 2 2 3 3" xfId="12257"/>
    <cellStyle name="20% - 輔色5 3 2 3 2 2 3 4" xfId="12258"/>
    <cellStyle name="20% - 輔色5 3 2 3 2 2 4" xfId="12259"/>
    <cellStyle name="20% - 輔色5 3 2 3 2 2 4 2" xfId="12260"/>
    <cellStyle name="20% - 輔色5 3 2 3 2 2 4 3" xfId="12261"/>
    <cellStyle name="20% - 輔色5 3 2 3 2 2 5" xfId="12262"/>
    <cellStyle name="20% - 輔色5 3 2 3 2 2 6" xfId="12263"/>
    <cellStyle name="20% - 輔色5 3 2 3 2 3" xfId="12264"/>
    <cellStyle name="20% - 輔色5 3 2 3 2 3 2" xfId="12265"/>
    <cellStyle name="20% - 輔色5 3 2 3 2 3 2 2" xfId="12266"/>
    <cellStyle name="20% - 輔色5 3 2 3 2 3 2 3" xfId="12267"/>
    <cellStyle name="20% - 輔色5 3 2 3 2 3 3" xfId="12268"/>
    <cellStyle name="20% - 輔色5 3 2 3 2 3 4" xfId="12269"/>
    <cellStyle name="20% - 輔色5 3 2 3 2 4" xfId="12270"/>
    <cellStyle name="20% - 輔色5 3 2 3 2 4 2" xfId="12271"/>
    <cellStyle name="20% - 輔色5 3 2 3 2 4 2 2" xfId="12272"/>
    <cellStyle name="20% - 輔色5 3 2 3 2 4 2 3" xfId="12273"/>
    <cellStyle name="20% - 輔色5 3 2 3 2 4 3" xfId="12274"/>
    <cellStyle name="20% - 輔色5 3 2 3 2 4 4" xfId="12275"/>
    <cellStyle name="20% - 輔色5 3 2 3 2 5" xfId="12276"/>
    <cellStyle name="20% - 輔色5 3 2 3 2 5 2" xfId="12277"/>
    <cellStyle name="20% - 輔色5 3 2 3 2 5 3" xfId="12278"/>
    <cellStyle name="20% - 輔色5 3 2 3 2 6" xfId="12279"/>
    <cellStyle name="20% - 輔色5 3 2 3 2 7" xfId="12280"/>
    <cellStyle name="20% - 輔色5 3 2 3 3" xfId="12281"/>
    <cellStyle name="20% - 輔色5 3 2 3 3 2" xfId="12282"/>
    <cellStyle name="20% - 輔色5 3 2 3 3 2 2" xfId="12283"/>
    <cellStyle name="20% - 輔色5 3 2 3 3 2 2 2" xfId="12284"/>
    <cellStyle name="20% - 輔色5 3 2 3 3 2 2 3" xfId="12285"/>
    <cellStyle name="20% - 輔色5 3 2 3 3 2 3" xfId="12286"/>
    <cellStyle name="20% - 輔色5 3 2 3 3 2 4" xfId="12287"/>
    <cellStyle name="20% - 輔色5 3 2 3 3 3" xfId="12288"/>
    <cellStyle name="20% - 輔色5 3 2 3 3 3 2" xfId="12289"/>
    <cellStyle name="20% - 輔色5 3 2 3 3 3 2 2" xfId="12290"/>
    <cellStyle name="20% - 輔色5 3 2 3 3 3 2 3" xfId="12291"/>
    <cellStyle name="20% - 輔色5 3 2 3 3 3 3" xfId="12292"/>
    <cellStyle name="20% - 輔色5 3 2 3 3 3 4" xfId="12293"/>
    <cellStyle name="20% - 輔色5 3 2 3 3 4" xfId="12294"/>
    <cellStyle name="20% - 輔色5 3 2 3 3 4 2" xfId="12295"/>
    <cellStyle name="20% - 輔色5 3 2 3 3 4 3" xfId="12296"/>
    <cellStyle name="20% - 輔色5 3 2 3 3 5" xfId="12297"/>
    <cellStyle name="20% - 輔色5 3 2 3 3 6" xfId="12298"/>
    <cellStyle name="20% - 輔色5 3 2 3 4" xfId="12299"/>
    <cellStyle name="20% - 輔色5 3 2 3 4 2" xfId="12300"/>
    <cellStyle name="20% - 輔色5 3 2 3 4 2 2" xfId="12301"/>
    <cellStyle name="20% - 輔色5 3 2 3 4 2 3" xfId="12302"/>
    <cellStyle name="20% - 輔色5 3 2 3 4 3" xfId="12303"/>
    <cellStyle name="20% - 輔色5 3 2 3 4 4" xfId="12304"/>
    <cellStyle name="20% - 輔色5 3 2 3 5" xfId="12305"/>
    <cellStyle name="20% - 輔色5 3 2 3 5 2" xfId="12306"/>
    <cellStyle name="20% - 輔色5 3 2 3 5 2 2" xfId="12307"/>
    <cellStyle name="20% - 輔色5 3 2 3 5 2 3" xfId="12308"/>
    <cellStyle name="20% - 輔色5 3 2 3 5 3" xfId="12309"/>
    <cellStyle name="20% - 輔色5 3 2 3 5 4" xfId="12310"/>
    <cellStyle name="20% - 輔色5 3 2 3 6" xfId="12311"/>
    <cellStyle name="20% - 輔色5 3 2 3 6 2" xfId="12312"/>
    <cellStyle name="20% - 輔色5 3 2 3 6 3" xfId="12313"/>
    <cellStyle name="20% - 輔色5 3 2 3 7" xfId="12314"/>
    <cellStyle name="20% - 輔色5 3 2 3 8" xfId="12315"/>
    <cellStyle name="20% - 輔色5 3 2 4" xfId="12316"/>
    <cellStyle name="20% - 輔色5 3 2 4 2" xfId="12317"/>
    <cellStyle name="20% - 輔色5 3 2 4 2 2" xfId="12318"/>
    <cellStyle name="20% - 輔色5 3 2 4 2 2 2" xfId="12319"/>
    <cellStyle name="20% - 輔色5 3 2 4 2 2 2 2" xfId="12320"/>
    <cellStyle name="20% - 輔色5 3 2 4 2 2 2 3" xfId="12321"/>
    <cellStyle name="20% - 輔色5 3 2 4 2 2 3" xfId="12322"/>
    <cellStyle name="20% - 輔色5 3 2 4 2 2 4" xfId="12323"/>
    <cellStyle name="20% - 輔色5 3 2 4 2 3" xfId="12324"/>
    <cellStyle name="20% - 輔色5 3 2 4 2 3 2" xfId="12325"/>
    <cellStyle name="20% - 輔色5 3 2 4 2 3 2 2" xfId="12326"/>
    <cellStyle name="20% - 輔色5 3 2 4 2 3 2 3" xfId="12327"/>
    <cellStyle name="20% - 輔色5 3 2 4 2 3 3" xfId="12328"/>
    <cellStyle name="20% - 輔色5 3 2 4 2 3 4" xfId="12329"/>
    <cellStyle name="20% - 輔色5 3 2 4 2 4" xfId="12330"/>
    <cellStyle name="20% - 輔色5 3 2 4 2 4 2" xfId="12331"/>
    <cellStyle name="20% - 輔色5 3 2 4 2 4 3" xfId="12332"/>
    <cellStyle name="20% - 輔色5 3 2 4 2 5" xfId="12333"/>
    <cellStyle name="20% - 輔色5 3 2 4 2 6" xfId="12334"/>
    <cellStyle name="20% - 輔色5 3 2 4 3" xfId="12335"/>
    <cellStyle name="20% - 輔色5 3 2 4 3 2" xfId="12336"/>
    <cellStyle name="20% - 輔色5 3 2 4 3 2 2" xfId="12337"/>
    <cellStyle name="20% - 輔色5 3 2 4 3 2 3" xfId="12338"/>
    <cellStyle name="20% - 輔色5 3 2 4 3 3" xfId="12339"/>
    <cellStyle name="20% - 輔色5 3 2 4 3 4" xfId="12340"/>
    <cellStyle name="20% - 輔色5 3 2 4 4" xfId="12341"/>
    <cellStyle name="20% - 輔色5 3 2 4 4 2" xfId="12342"/>
    <cellStyle name="20% - 輔色5 3 2 4 4 2 2" xfId="12343"/>
    <cellStyle name="20% - 輔色5 3 2 4 4 2 3" xfId="12344"/>
    <cellStyle name="20% - 輔色5 3 2 4 4 3" xfId="12345"/>
    <cellStyle name="20% - 輔色5 3 2 4 4 4" xfId="12346"/>
    <cellStyle name="20% - 輔色5 3 2 4 5" xfId="12347"/>
    <cellStyle name="20% - 輔色5 3 2 4 5 2" xfId="12348"/>
    <cellStyle name="20% - 輔色5 3 2 4 5 3" xfId="12349"/>
    <cellStyle name="20% - 輔色5 3 2 4 6" xfId="12350"/>
    <cellStyle name="20% - 輔色5 3 2 4 7" xfId="12351"/>
    <cellStyle name="20% - 輔色5 3 2 5" xfId="12352"/>
    <cellStyle name="20% - 輔色5 3 2 5 2" xfId="12353"/>
    <cellStyle name="20% - 輔色5 3 2 5 2 2" xfId="12354"/>
    <cellStyle name="20% - 輔色5 3 2 5 2 2 2" xfId="12355"/>
    <cellStyle name="20% - 輔色5 3 2 5 2 2 3" xfId="12356"/>
    <cellStyle name="20% - 輔色5 3 2 5 2 3" xfId="12357"/>
    <cellStyle name="20% - 輔色5 3 2 5 2 4" xfId="12358"/>
    <cellStyle name="20% - 輔色5 3 2 5 3" xfId="12359"/>
    <cellStyle name="20% - 輔色5 3 2 5 3 2" xfId="12360"/>
    <cellStyle name="20% - 輔色5 3 2 5 3 2 2" xfId="12361"/>
    <cellStyle name="20% - 輔色5 3 2 5 3 2 3" xfId="12362"/>
    <cellStyle name="20% - 輔色5 3 2 5 3 3" xfId="12363"/>
    <cellStyle name="20% - 輔色5 3 2 5 3 4" xfId="12364"/>
    <cellStyle name="20% - 輔色5 3 2 5 4" xfId="12365"/>
    <cellStyle name="20% - 輔色5 3 2 5 4 2" xfId="12366"/>
    <cellStyle name="20% - 輔色5 3 2 5 4 3" xfId="12367"/>
    <cellStyle name="20% - 輔色5 3 2 5 5" xfId="12368"/>
    <cellStyle name="20% - 輔色5 3 2 5 6" xfId="12369"/>
    <cellStyle name="20% - 輔色5 3 2 6" xfId="12370"/>
    <cellStyle name="20% - 輔色5 3 2 6 2" xfId="12371"/>
    <cellStyle name="20% - 輔色5 3 2 6 2 2" xfId="12372"/>
    <cellStyle name="20% - 輔色5 3 2 6 2 3" xfId="12373"/>
    <cellStyle name="20% - 輔色5 3 2 6 3" xfId="12374"/>
    <cellStyle name="20% - 輔色5 3 2 6 4" xfId="12375"/>
    <cellStyle name="20% - 輔色5 3 2 7" xfId="12376"/>
    <cellStyle name="20% - 輔色5 3 2 7 2" xfId="12377"/>
    <cellStyle name="20% - 輔色5 3 2 7 2 2" xfId="12378"/>
    <cellStyle name="20% - 輔色5 3 2 7 2 3" xfId="12379"/>
    <cellStyle name="20% - 輔色5 3 2 7 3" xfId="12380"/>
    <cellStyle name="20% - 輔色5 3 2 7 4" xfId="12381"/>
    <cellStyle name="20% - 輔色5 3 2 8" xfId="12382"/>
    <cellStyle name="20% - 輔色5 3 2 8 2" xfId="12383"/>
    <cellStyle name="20% - 輔色5 3 2 8 3" xfId="12384"/>
    <cellStyle name="20% - 輔色5 3 2 9" xfId="12385"/>
    <cellStyle name="20% - 輔色5 3 3" xfId="12386"/>
    <cellStyle name="20% - 輔色5 3 3 2" xfId="12387"/>
    <cellStyle name="20% - 輔色5 3 3 2 2" xfId="12388"/>
    <cellStyle name="20% - 輔色5 3 3 2 2 2" xfId="12389"/>
    <cellStyle name="20% - 輔色5 3 3 2 2 2 2" xfId="12390"/>
    <cellStyle name="20% - 輔色5 3 3 2 2 2 2 2" xfId="12391"/>
    <cellStyle name="20% - 輔色5 3 3 2 2 2 2 2 2" xfId="12392"/>
    <cellStyle name="20% - 輔色5 3 3 2 2 2 2 2 3" xfId="12393"/>
    <cellStyle name="20% - 輔色5 3 3 2 2 2 2 3" xfId="12394"/>
    <cellStyle name="20% - 輔色5 3 3 2 2 2 2 4" xfId="12395"/>
    <cellStyle name="20% - 輔色5 3 3 2 2 2 3" xfId="12396"/>
    <cellStyle name="20% - 輔色5 3 3 2 2 2 3 2" xfId="12397"/>
    <cellStyle name="20% - 輔色5 3 3 2 2 2 3 2 2" xfId="12398"/>
    <cellStyle name="20% - 輔色5 3 3 2 2 2 3 2 3" xfId="12399"/>
    <cellStyle name="20% - 輔色5 3 3 2 2 2 3 3" xfId="12400"/>
    <cellStyle name="20% - 輔色5 3 3 2 2 2 3 4" xfId="12401"/>
    <cellStyle name="20% - 輔色5 3 3 2 2 2 4" xfId="12402"/>
    <cellStyle name="20% - 輔色5 3 3 2 2 2 4 2" xfId="12403"/>
    <cellStyle name="20% - 輔色5 3 3 2 2 2 4 3" xfId="12404"/>
    <cellStyle name="20% - 輔色5 3 3 2 2 2 5" xfId="12405"/>
    <cellStyle name="20% - 輔色5 3 3 2 2 2 6" xfId="12406"/>
    <cellStyle name="20% - 輔色5 3 3 2 2 3" xfId="12407"/>
    <cellStyle name="20% - 輔色5 3 3 2 2 3 2" xfId="12408"/>
    <cellStyle name="20% - 輔色5 3 3 2 2 3 2 2" xfId="12409"/>
    <cellStyle name="20% - 輔色5 3 3 2 2 3 2 3" xfId="12410"/>
    <cellStyle name="20% - 輔色5 3 3 2 2 3 3" xfId="12411"/>
    <cellStyle name="20% - 輔色5 3 3 2 2 3 4" xfId="12412"/>
    <cellStyle name="20% - 輔色5 3 3 2 2 4" xfId="12413"/>
    <cellStyle name="20% - 輔色5 3 3 2 2 4 2" xfId="12414"/>
    <cellStyle name="20% - 輔色5 3 3 2 2 4 2 2" xfId="12415"/>
    <cellStyle name="20% - 輔色5 3 3 2 2 4 2 3" xfId="12416"/>
    <cellStyle name="20% - 輔色5 3 3 2 2 4 3" xfId="12417"/>
    <cellStyle name="20% - 輔色5 3 3 2 2 4 4" xfId="12418"/>
    <cellStyle name="20% - 輔色5 3 3 2 2 5" xfId="12419"/>
    <cellStyle name="20% - 輔色5 3 3 2 2 5 2" xfId="12420"/>
    <cellStyle name="20% - 輔色5 3 3 2 2 5 3" xfId="12421"/>
    <cellStyle name="20% - 輔色5 3 3 2 2 6" xfId="12422"/>
    <cellStyle name="20% - 輔色5 3 3 2 2 7" xfId="12423"/>
    <cellStyle name="20% - 輔色5 3 3 2 3" xfId="12424"/>
    <cellStyle name="20% - 輔色5 3 3 2 3 2" xfId="12425"/>
    <cellStyle name="20% - 輔色5 3 3 2 3 2 2" xfId="12426"/>
    <cellStyle name="20% - 輔色5 3 3 2 3 2 2 2" xfId="12427"/>
    <cellStyle name="20% - 輔色5 3 3 2 3 2 2 3" xfId="12428"/>
    <cellStyle name="20% - 輔色5 3 3 2 3 2 3" xfId="12429"/>
    <cellStyle name="20% - 輔色5 3 3 2 3 2 4" xfId="12430"/>
    <cellStyle name="20% - 輔色5 3 3 2 3 3" xfId="12431"/>
    <cellStyle name="20% - 輔色5 3 3 2 3 3 2" xfId="12432"/>
    <cellStyle name="20% - 輔色5 3 3 2 3 3 2 2" xfId="12433"/>
    <cellStyle name="20% - 輔色5 3 3 2 3 3 2 3" xfId="12434"/>
    <cellStyle name="20% - 輔色5 3 3 2 3 3 3" xfId="12435"/>
    <cellStyle name="20% - 輔色5 3 3 2 3 3 4" xfId="12436"/>
    <cellStyle name="20% - 輔色5 3 3 2 3 4" xfId="12437"/>
    <cellStyle name="20% - 輔色5 3 3 2 3 4 2" xfId="12438"/>
    <cellStyle name="20% - 輔色5 3 3 2 3 4 3" xfId="12439"/>
    <cellStyle name="20% - 輔色5 3 3 2 3 5" xfId="12440"/>
    <cellStyle name="20% - 輔色5 3 3 2 3 6" xfId="12441"/>
    <cellStyle name="20% - 輔色5 3 3 2 4" xfId="12442"/>
    <cellStyle name="20% - 輔色5 3 3 2 4 2" xfId="12443"/>
    <cellStyle name="20% - 輔色5 3 3 2 4 2 2" xfId="12444"/>
    <cellStyle name="20% - 輔色5 3 3 2 4 2 3" xfId="12445"/>
    <cellStyle name="20% - 輔色5 3 3 2 4 3" xfId="12446"/>
    <cellStyle name="20% - 輔色5 3 3 2 4 4" xfId="12447"/>
    <cellStyle name="20% - 輔色5 3 3 2 5" xfId="12448"/>
    <cellStyle name="20% - 輔色5 3 3 2 5 2" xfId="12449"/>
    <cellStyle name="20% - 輔色5 3 3 2 5 2 2" xfId="12450"/>
    <cellStyle name="20% - 輔色5 3 3 2 5 2 3" xfId="12451"/>
    <cellStyle name="20% - 輔色5 3 3 2 5 3" xfId="12452"/>
    <cellStyle name="20% - 輔色5 3 3 2 5 4" xfId="12453"/>
    <cellStyle name="20% - 輔色5 3 3 2 6" xfId="12454"/>
    <cellStyle name="20% - 輔色5 3 3 2 6 2" xfId="12455"/>
    <cellStyle name="20% - 輔色5 3 3 2 6 3" xfId="12456"/>
    <cellStyle name="20% - 輔色5 3 3 2 7" xfId="12457"/>
    <cellStyle name="20% - 輔色5 3 3 2 8" xfId="12458"/>
    <cellStyle name="20% - 輔色5 3 3 3" xfId="12459"/>
    <cellStyle name="20% - 輔色5 3 3 3 2" xfId="12460"/>
    <cellStyle name="20% - 輔色5 3 3 3 2 2" xfId="12461"/>
    <cellStyle name="20% - 輔色5 3 3 3 2 2 2" xfId="12462"/>
    <cellStyle name="20% - 輔色5 3 3 3 2 2 2 2" xfId="12463"/>
    <cellStyle name="20% - 輔色5 3 3 3 2 2 2 3" xfId="12464"/>
    <cellStyle name="20% - 輔色5 3 3 3 2 2 3" xfId="12465"/>
    <cellStyle name="20% - 輔色5 3 3 3 2 2 4" xfId="12466"/>
    <cellStyle name="20% - 輔色5 3 3 3 2 3" xfId="12467"/>
    <cellStyle name="20% - 輔色5 3 3 3 2 3 2" xfId="12468"/>
    <cellStyle name="20% - 輔色5 3 3 3 2 3 2 2" xfId="12469"/>
    <cellStyle name="20% - 輔色5 3 3 3 2 3 2 3" xfId="12470"/>
    <cellStyle name="20% - 輔色5 3 3 3 2 3 3" xfId="12471"/>
    <cellStyle name="20% - 輔色5 3 3 3 2 3 4" xfId="12472"/>
    <cellStyle name="20% - 輔色5 3 3 3 2 4" xfId="12473"/>
    <cellStyle name="20% - 輔色5 3 3 3 2 4 2" xfId="12474"/>
    <cellStyle name="20% - 輔色5 3 3 3 2 4 3" xfId="12475"/>
    <cellStyle name="20% - 輔色5 3 3 3 2 5" xfId="12476"/>
    <cellStyle name="20% - 輔色5 3 3 3 2 6" xfId="12477"/>
    <cellStyle name="20% - 輔色5 3 3 3 3" xfId="12478"/>
    <cellStyle name="20% - 輔色5 3 3 3 3 2" xfId="12479"/>
    <cellStyle name="20% - 輔色5 3 3 3 3 2 2" xfId="12480"/>
    <cellStyle name="20% - 輔色5 3 3 3 3 2 3" xfId="12481"/>
    <cellStyle name="20% - 輔色5 3 3 3 3 3" xfId="12482"/>
    <cellStyle name="20% - 輔色5 3 3 3 3 4" xfId="12483"/>
    <cellStyle name="20% - 輔色5 3 3 3 4" xfId="12484"/>
    <cellStyle name="20% - 輔色5 3 3 3 4 2" xfId="12485"/>
    <cellStyle name="20% - 輔色5 3 3 3 4 2 2" xfId="12486"/>
    <cellStyle name="20% - 輔色5 3 3 3 4 2 3" xfId="12487"/>
    <cellStyle name="20% - 輔色5 3 3 3 4 3" xfId="12488"/>
    <cellStyle name="20% - 輔色5 3 3 3 4 4" xfId="12489"/>
    <cellStyle name="20% - 輔色5 3 3 3 5" xfId="12490"/>
    <cellStyle name="20% - 輔色5 3 3 3 5 2" xfId="12491"/>
    <cellStyle name="20% - 輔色5 3 3 3 5 3" xfId="12492"/>
    <cellStyle name="20% - 輔色5 3 3 3 6" xfId="12493"/>
    <cellStyle name="20% - 輔色5 3 3 3 7" xfId="12494"/>
    <cellStyle name="20% - 輔色5 3 3 4" xfId="12495"/>
    <cellStyle name="20% - 輔色5 3 3 4 2" xfId="12496"/>
    <cellStyle name="20% - 輔色5 3 3 4 2 2" xfId="12497"/>
    <cellStyle name="20% - 輔色5 3 3 4 2 2 2" xfId="12498"/>
    <cellStyle name="20% - 輔色5 3 3 4 2 2 3" xfId="12499"/>
    <cellStyle name="20% - 輔色5 3 3 4 2 3" xfId="12500"/>
    <cellStyle name="20% - 輔色5 3 3 4 2 4" xfId="12501"/>
    <cellStyle name="20% - 輔色5 3 3 4 3" xfId="12502"/>
    <cellStyle name="20% - 輔色5 3 3 4 3 2" xfId="12503"/>
    <cellStyle name="20% - 輔色5 3 3 4 3 2 2" xfId="12504"/>
    <cellStyle name="20% - 輔色5 3 3 4 3 2 3" xfId="12505"/>
    <cellStyle name="20% - 輔色5 3 3 4 3 3" xfId="12506"/>
    <cellStyle name="20% - 輔色5 3 3 4 3 4" xfId="12507"/>
    <cellStyle name="20% - 輔色5 3 3 4 4" xfId="12508"/>
    <cellStyle name="20% - 輔色5 3 3 4 4 2" xfId="12509"/>
    <cellStyle name="20% - 輔色5 3 3 4 4 3" xfId="12510"/>
    <cellStyle name="20% - 輔色5 3 3 4 5" xfId="12511"/>
    <cellStyle name="20% - 輔色5 3 3 4 6" xfId="12512"/>
    <cellStyle name="20% - 輔色5 3 3 5" xfId="12513"/>
    <cellStyle name="20% - 輔色5 3 3 5 2" xfId="12514"/>
    <cellStyle name="20% - 輔色5 3 3 5 2 2" xfId="12515"/>
    <cellStyle name="20% - 輔色5 3 3 5 2 3" xfId="12516"/>
    <cellStyle name="20% - 輔色5 3 3 5 3" xfId="12517"/>
    <cellStyle name="20% - 輔色5 3 3 5 4" xfId="12518"/>
    <cellStyle name="20% - 輔色5 3 3 6" xfId="12519"/>
    <cellStyle name="20% - 輔色5 3 3 6 2" xfId="12520"/>
    <cellStyle name="20% - 輔色5 3 3 6 2 2" xfId="12521"/>
    <cellStyle name="20% - 輔色5 3 3 6 2 3" xfId="12522"/>
    <cellStyle name="20% - 輔色5 3 3 6 3" xfId="12523"/>
    <cellStyle name="20% - 輔色5 3 3 6 4" xfId="12524"/>
    <cellStyle name="20% - 輔色5 3 3 7" xfId="12525"/>
    <cellStyle name="20% - 輔色5 3 3 7 2" xfId="12526"/>
    <cellStyle name="20% - 輔色5 3 3 7 3" xfId="12527"/>
    <cellStyle name="20% - 輔色5 3 3 8" xfId="12528"/>
    <cellStyle name="20% - 輔色5 3 3 9" xfId="12529"/>
    <cellStyle name="20% - 輔色5 3 4" xfId="12530"/>
    <cellStyle name="20% - 輔色5 3 4 2" xfId="12531"/>
    <cellStyle name="20% - 輔色5 3 4 2 2" xfId="12532"/>
    <cellStyle name="20% - 輔色5 3 4 2 2 2" xfId="12533"/>
    <cellStyle name="20% - 輔色5 3 4 2 2 2 2" xfId="12534"/>
    <cellStyle name="20% - 輔色5 3 4 2 2 2 2 2" xfId="12535"/>
    <cellStyle name="20% - 輔色5 3 4 2 2 2 2 3" xfId="12536"/>
    <cellStyle name="20% - 輔色5 3 4 2 2 2 3" xfId="12537"/>
    <cellStyle name="20% - 輔色5 3 4 2 2 2 4" xfId="12538"/>
    <cellStyle name="20% - 輔色5 3 4 2 2 3" xfId="12539"/>
    <cellStyle name="20% - 輔色5 3 4 2 2 3 2" xfId="12540"/>
    <cellStyle name="20% - 輔色5 3 4 2 2 3 2 2" xfId="12541"/>
    <cellStyle name="20% - 輔色5 3 4 2 2 3 2 3" xfId="12542"/>
    <cellStyle name="20% - 輔色5 3 4 2 2 3 3" xfId="12543"/>
    <cellStyle name="20% - 輔色5 3 4 2 2 3 4" xfId="12544"/>
    <cellStyle name="20% - 輔色5 3 4 2 2 4" xfId="12545"/>
    <cellStyle name="20% - 輔色5 3 4 2 2 4 2" xfId="12546"/>
    <cellStyle name="20% - 輔色5 3 4 2 2 4 3" xfId="12547"/>
    <cellStyle name="20% - 輔色5 3 4 2 2 5" xfId="12548"/>
    <cellStyle name="20% - 輔色5 3 4 2 2 6" xfId="12549"/>
    <cellStyle name="20% - 輔色5 3 4 2 3" xfId="12550"/>
    <cellStyle name="20% - 輔色5 3 4 2 3 2" xfId="12551"/>
    <cellStyle name="20% - 輔色5 3 4 2 3 2 2" xfId="12552"/>
    <cellStyle name="20% - 輔色5 3 4 2 3 2 3" xfId="12553"/>
    <cellStyle name="20% - 輔色5 3 4 2 3 3" xfId="12554"/>
    <cellStyle name="20% - 輔色5 3 4 2 3 4" xfId="12555"/>
    <cellStyle name="20% - 輔色5 3 4 2 4" xfId="12556"/>
    <cellStyle name="20% - 輔色5 3 4 2 4 2" xfId="12557"/>
    <cellStyle name="20% - 輔色5 3 4 2 4 2 2" xfId="12558"/>
    <cellStyle name="20% - 輔色5 3 4 2 4 2 3" xfId="12559"/>
    <cellStyle name="20% - 輔色5 3 4 2 4 3" xfId="12560"/>
    <cellStyle name="20% - 輔色5 3 4 2 4 4" xfId="12561"/>
    <cellStyle name="20% - 輔色5 3 4 2 5" xfId="12562"/>
    <cellStyle name="20% - 輔色5 3 4 2 5 2" xfId="12563"/>
    <cellStyle name="20% - 輔色5 3 4 2 5 3" xfId="12564"/>
    <cellStyle name="20% - 輔色5 3 4 2 6" xfId="12565"/>
    <cellStyle name="20% - 輔色5 3 4 2 7" xfId="12566"/>
    <cellStyle name="20% - 輔色5 3 4 3" xfId="12567"/>
    <cellStyle name="20% - 輔色5 3 4 3 2" xfId="12568"/>
    <cellStyle name="20% - 輔色5 3 4 3 2 2" xfId="12569"/>
    <cellStyle name="20% - 輔色5 3 4 3 2 2 2" xfId="12570"/>
    <cellStyle name="20% - 輔色5 3 4 3 2 2 3" xfId="12571"/>
    <cellStyle name="20% - 輔色5 3 4 3 2 3" xfId="12572"/>
    <cellStyle name="20% - 輔色5 3 4 3 2 4" xfId="12573"/>
    <cellStyle name="20% - 輔色5 3 4 3 3" xfId="12574"/>
    <cellStyle name="20% - 輔色5 3 4 3 3 2" xfId="12575"/>
    <cellStyle name="20% - 輔色5 3 4 3 3 2 2" xfId="12576"/>
    <cellStyle name="20% - 輔色5 3 4 3 3 2 3" xfId="12577"/>
    <cellStyle name="20% - 輔色5 3 4 3 3 3" xfId="12578"/>
    <cellStyle name="20% - 輔色5 3 4 3 3 4" xfId="12579"/>
    <cellStyle name="20% - 輔色5 3 4 3 4" xfId="12580"/>
    <cellStyle name="20% - 輔色5 3 4 3 4 2" xfId="12581"/>
    <cellStyle name="20% - 輔色5 3 4 3 4 3" xfId="12582"/>
    <cellStyle name="20% - 輔色5 3 4 3 5" xfId="12583"/>
    <cellStyle name="20% - 輔色5 3 4 3 6" xfId="12584"/>
    <cellStyle name="20% - 輔色5 3 4 4" xfId="12585"/>
    <cellStyle name="20% - 輔色5 3 4 4 2" xfId="12586"/>
    <cellStyle name="20% - 輔色5 3 4 4 2 2" xfId="12587"/>
    <cellStyle name="20% - 輔色5 3 4 4 2 3" xfId="12588"/>
    <cellStyle name="20% - 輔色5 3 4 4 3" xfId="12589"/>
    <cellStyle name="20% - 輔色5 3 4 4 4" xfId="12590"/>
    <cellStyle name="20% - 輔色5 3 4 5" xfId="12591"/>
    <cellStyle name="20% - 輔色5 3 4 5 2" xfId="12592"/>
    <cellStyle name="20% - 輔色5 3 4 5 2 2" xfId="12593"/>
    <cellStyle name="20% - 輔色5 3 4 5 2 3" xfId="12594"/>
    <cellStyle name="20% - 輔色5 3 4 5 3" xfId="12595"/>
    <cellStyle name="20% - 輔色5 3 4 5 4" xfId="12596"/>
    <cellStyle name="20% - 輔色5 3 4 6" xfId="12597"/>
    <cellStyle name="20% - 輔色5 3 4 6 2" xfId="12598"/>
    <cellStyle name="20% - 輔色5 3 4 6 3" xfId="12599"/>
    <cellStyle name="20% - 輔色5 3 4 7" xfId="12600"/>
    <cellStyle name="20% - 輔色5 3 4 8" xfId="12601"/>
    <cellStyle name="20% - 輔色5 3 5" xfId="12602"/>
    <cellStyle name="20% - 輔色5 3 5 2" xfId="12603"/>
    <cellStyle name="20% - 輔色5 3 5 2 2" xfId="12604"/>
    <cellStyle name="20% - 輔色5 3 5 2 2 2" xfId="12605"/>
    <cellStyle name="20% - 輔色5 3 5 2 2 2 2" xfId="12606"/>
    <cellStyle name="20% - 輔色5 3 5 2 2 2 2 2" xfId="12607"/>
    <cellStyle name="20% - 輔色5 3 5 2 2 2 2 3" xfId="12608"/>
    <cellStyle name="20% - 輔色5 3 5 2 2 2 3" xfId="12609"/>
    <cellStyle name="20% - 輔色5 3 5 2 2 2 4" xfId="12610"/>
    <cellStyle name="20% - 輔色5 3 5 2 2 3" xfId="12611"/>
    <cellStyle name="20% - 輔色5 3 5 2 2 3 2" xfId="12612"/>
    <cellStyle name="20% - 輔色5 3 5 2 2 3 2 2" xfId="12613"/>
    <cellStyle name="20% - 輔色5 3 5 2 2 3 2 3" xfId="12614"/>
    <cellStyle name="20% - 輔色5 3 5 2 2 3 3" xfId="12615"/>
    <cellStyle name="20% - 輔色5 3 5 2 2 3 4" xfId="12616"/>
    <cellStyle name="20% - 輔色5 3 5 2 2 4" xfId="12617"/>
    <cellStyle name="20% - 輔色5 3 5 2 2 4 2" xfId="12618"/>
    <cellStyle name="20% - 輔色5 3 5 2 2 4 3" xfId="12619"/>
    <cellStyle name="20% - 輔色5 3 5 2 2 5" xfId="12620"/>
    <cellStyle name="20% - 輔色5 3 5 2 2 6" xfId="12621"/>
    <cellStyle name="20% - 輔色5 3 5 2 3" xfId="12622"/>
    <cellStyle name="20% - 輔色5 3 5 2 3 2" xfId="12623"/>
    <cellStyle name="20% - 輔色5 3 5 2 3 2 2" xfId="12624"/>
    <cellStyle name="20% - 輔色5 3 5 2 3 2 3" xfId="12625"/>
    <cellStyle name="20% - 輔色5 3 5 2 3 3" xfId="12626"/>
    <cellStyle name="20% - 輔色5 3 5 2 3 4" xfId="12627"/>
    <cellStyle name="20% - 輔色5 3 5 2 4" xfId="12628"/>
    <cellStyle name="20% - 輔色5 3 5 2 4 2" xfId="12629"/>
    <cellStyle name="20% - 輔色5 3 5 2 4 2 2" xfId="12630"/>
    <cellStyle name="20% - 輔色5 3 5 2 4 2 3" xfId="12631"/>
    <cellStyle name="20% - 輔色5 3 5 2 4 3" xfId="12632"/>
    <cellStyle name="20% - 輔色5 3 5 2 4 4" xfId="12633"/>
    <cellStyle name="20% - 輔色5 3 5 2 5" xfId="12634"/>
    <cellStyle name="20% - 輔色5 3 5 2 5 2" xfId="12635"/>
    <cellStyle name="20% - 輔色5 3 5 2 5 3" xfId="12636"/>
    <cellStyle name="20% - 輔色5 3 5 2 6" xfId="12637"/>
    <cellStyle name="20% - 輔色5 3 5 2 7" xfId="12638"/>
    <cellStyle name="20% - 輔色5 3 5 3" xfId="12639"/>
    <cellStyle name="20% - 輔色5 3 5 3 2" xfId="12640"/>
    <cellStyle name="20% - 輔色5 3 5 3 2 2" xfId="12641"/>
    <cellStyle name="20% - 輔色5 3 5 3 2 2 2" xfId="12642"/>
    <cellStyle name="20% - 輔色5 3 5 3 2 2 3" xfId="12643"/>
    <cellStyle name="20% - 輔色5 3 5 3 2 3" xfId="12644"/>
    <cellStyle name="20% - 輔色5 3 5 3 2 4" xfId="12645"/>
    <cellStyle name="20% - 輔色5 3 5 3 3" xfId="12646"/>
    <cellStyle name="20% - 輔色5 3 5 3 3 2" xfId="12647"/>
    <cellStyle name="20% - 輔色5 3 5 3 3 2 2" xfId="12648"/>
    <cellStyle name="20% - 輔色5 3 5 3 3 2 3" xfId="12649"/>
    <cellStyle name="20% - 輔色5 3 5 3 3 3" xfId="12650"/>
    <cellStyle name="20% - 輔色5 3 5 3 3 4" xfId="12651"/>
    <cellStyle name="20% - 輔色5 3 5 3 4" xfId="12652"/>
    <cellStyle name="20% - 輔色5 3 5 3 4 2" xfId="12653"/>
    <cellStyle name="20% - 輔色5 3 5 3 4 3" xfId="12654"/>
    <cellStyle name="20% - 輔色5 3 5 3 5" xfId="12655"/>
    <cellStyle name="20% - 輔色5 3 5 3 6" xfId="12656"/>
    <cellStyle name="20% - 輔色5 3 5 4" xfId="12657"/>
    <cellStyle name="20% - 輔色5 3 5 4 2" xfId="12658"/>
    <cellStyle name="20% - 輔色5 3 5 4 2 2" xfId="12659"/>
    <cellStyle name="20% - 輔色5 3 5 4 2 3" xfId="12660"/>
    <cellStyle name="20% - 輔色5 3 5 4 3" xfId="12661"/>
    <cellStyle name="20% - 輔色5 3 5 4 4" xfId="12662"/>
    <cellStyle name="20% - 輔色5 3 5 5" xfId="12663"/>
    <cellStyle name="20% - 輔色5 3 5 5 2" xfId="12664"/>
    <cellStyle name="20% - 輔色5 3 5 5 2 2" xfId="12665"/>
    <cellStyle name="20% - 輔色5 3 5 5 2 3" xfId="12666"/>
    <cellStyle name="20% - 輔色5 3 5 5 3" xfId="12667"/>
    <cellStyle name="20% - 輔色5 3 5 5 4" xfId="12668"/>
    <cellStyle name="20% - 輔色5 3 5 6" xfId="12669"/>
    <cellStyle name="20% - 輔色5 3 5 6 2" xfId="12670"/>
    <cellStyle name="20% - 輔色5 3 5 6 3" xfId="12671"/>
    <cellStyle name="20% - 輔色5 3 5 7" xfId="12672"/>
    <cellStyle name="20% - 輔色5 3 5 8" xfId="12673"/>
    <cellStyle name="20% - 輔色5 3 6" xfId="12674"/>
    <cellStyle name="20% - 輔色5 3 6 2" xfId="12675"/>
    <cellStyle name="20% - 輔色5 3 6 2 2" xfId="12676"/>
    <cellStyle name="20% - 輔色5 3 6 2 2 2" xfId="12677"/>
    <cellStyle name="20% - 輔色5 3 6 2 2 2 2" xfId="12678"/>
    <cellStyle name="20% - 輔色5 3 6 2 2 2 3" xfId="12679"/>
    <cellStyle name="20% - 輔色5 3 6 2 2 3" xfId="12680"/>
    <cellStyle name="20% - 輔色5 3 6 2 2 4" xfId="12681"/>
    <cellStyle name="20% - 輔色5 3 6 2 3" xfId="12682"/>
    <cellStyle name="20% - 輔色5 3 6 2 3 2" xfId="12683"/>
    <cellStyle name="20% - 輔色5 3 6 2 3 2 2" xfId="12684"/>
    <cellStyle name="20% - 輔色5 3 6 2 3 2 3" xfId="12685"/>
    <cellStyle name="20% - 輔色5 3 6 2 3 3" xfId="12686"/>
    <cellStyle name="20% - 輔色5 3 6 2 3 4" xfId="12687"/>
    <cellStyle name="20% - 輔色5 3 6 2 4" xfId="12688"/>
    <cellStyle name="20% - 輔色5 3 6 2 4 2" xfId="12689"/>
    <cellStyle name="20% - 輔色5 3 6 2 4 3" xfId="12690"/>
    <cellStyle name="20% - 輔色5 3 6 2 5" xfId="12691"/>
    <cellStyle name="20% - 輔色5 3 6 2 6" xfId="12692"/>
    <cellStyle name="20% - 輔色5 3 6 3" xfId="12693"/>
    <cellStyle name="20% - 輔色5 3 6 3 2" xfId="12694"/>
    <cellStyle name="20% - 輔色5 3 6 3 2 2" xfId="12695"/>
    <cellStyle name="20% - 輔色5 3 6 3 2 3" xfId="12696"/>
    <cellStyle name="20% - 輔色5 3 6 3 3" xfId="12697"/>
    <cellStyle name="20% - 輔色5 3 6 3 4" xfId="12698"/>
    <cellStyle name="20% - 輔色5 3 6 4" xfId="12699"/>
    <cellStyle name="20% - 輔色5 3 6 4 2" xfId="12700"/>
    <cellStyle name="20% - 輔色5 3 6 4 2 2" xfId="12701"/>
    <cellStyle name="20% - 輔色5 3 6 4 2 3" xfId="12702"/>
    <cellStyle name="20% - 輔色5 3 6 4 3" xfId="12703"/>
    <cellStyle name="20% - 輔色5 3 6 4 4" xfId="12704"/>
    <cellStyle name="20% - 輔色5 3 6 5" xfId="12705"/>
    <cellStyle name="20% - 輔色5 3 6 5 2" xfId="12706"/>
    <cellStyle name="20% - 輔色5 3 6 5 3" xfId="12707"/>
    <cellStyle name="20% - 輔色5 3 6 6" xfId="12708"/>
    <cellStyle name="20% - 輔色5 3 6 7" xfId="12709"/>
    <cellStyle name="20% - 輔色5 3 7" xfId="12710"/>
    <cellStyle name="20% - 輔色5 3 7 2" xfId="12711"/>
    <cellStyle name="20% - 輔色5 3 7 2 2" xfId="12712"/>
    <cellStyle name="20% - 輔色5 3 7 2 2 2" xfId="12713"/>
    <cellStyle name="20% - 輔色5 3 7 2 2 3" xfId="12714"/>
    <cellStyle name="20% - 輔色5 3 7 2 3" xfId="12715"/>
    <cellStyle name="20% - 輔色5 3 7 2 4" xfId="12716"/>
    <cellStyle name="20% - 輔色5 3 7 3" xfId="12717"/>
    <cellStyle name="20% - 輔色5 3 7 3 2" xfId="12718"/>
    <cellStyle name="20% - 輔色5 3 7 3 2 2" xfId="12719"/>
    <cellStyle name="20% - 輔色5 3 7 3 2 3" xfId="12720"/>
    <cellStyle name="20% - 輔色5 3 7 3 3" xfId="12721"/>
    <cellStyle name="20% - 輔色5 3 7 3 4" xfId="12722"/>
    <cellStyle name="20% - 輔色5 3 7 4" xfId="12723"/>
    <cellStyle name="20% - 輔色5 3 7 4 2" xfId="12724"/>
    <cellStyle name="20% - 輔色5 3 7 4 3" xfId="12725"/>
    <cellStyle name="20% - 輔色5 3 7 5" xfId="12726"/>
    <cellStyle name="20% - 輔色5 3 7 6" xfId="12727"/>
    <cellStyle name="20% - 輔色5 3 8" xfId="12728"/>
    <cellStyle name="20% - 輔色5 3 8 2" xfId="12729"/>
    <cellStyle name="20% - 輔色5 3 8 2 2" xfId="12730"/>
    <cellStyle name="20% - 輔色5 3 8 2 3" xfId="12731"/>
    <cellStyle name="20% - 輔色5 3 8 3" xfId="12732"/>
    <cellStyle name="20% - 輔色5 3 8 4" xfId="12733"/>
    <cellStyle name="20% - 輔色5 3 9" xfId="12734"/>
    <cellStyle name="20% - 輔色5 3 9 2" xfId="12735"/>
    <cellStyle name="20% - 輔色5 3 9 2 2" xfId="12736"/>
    <cellStyle name="20% - 輔色5 3 9 2 3" xfId="12737"/>
    <cellStyle name="20% - 輔色5 3 9 3" xfId="12738"/>
    <cellStyle name="20% - 輔色5 3 9 4" xfId="12739"/>
    <cellStyle name="20% - 輔色5 4" xfId="12740"/>
    <cellStyle name="20% - 輔色5 4 10" xfId="12741"/>
    <cellStyle name="20% - 輔色5 4 2" xfId="12742"/>
    <cellStyle name="20% - 輔色5 4 2 2" xfId="12743"/>
    <cellStyle name="20% - 輔色5 4 2 2 2" xfId="12744"/>
    <cellStyle name="20% - 輔色5 4 2 2 2 2" xfId="12745"/>
    <cellStyle name="20% - 輔色5 4 2 2 2 2 2" xfId="12746"/>
    <cellStyle name="20% - 輔色5 4 2 2 2 2 2 2" xfId="12747"/>
    <cellStyle name="20% - 輔色5 4 2 2 2 2 2 2 2" xfId="12748"/>
    <cellStyle name="20% - 輔色5 4 2 2 2 2 2 2 3" xfId="12749"/>
    <cellStyle name="20% - 輔色5 4 2 2 2 2 2 3" xfId="12750"/>
    <cellStyle name="20% - 輔色5 4 2 2 2 2 2 4" xfId="12751"/>
    <cellStyle name="20% - 輔色5 4 2 2 2 2 3" xfId="12752"/>
    <cellStyle name="20% - 輔色5 4 2 2 2 2 3 2" xfId="12753"/>
    <cellStyle name="20% - 輔色5 4 2 2 2 2 3 2 2" xfId="12754"/>
    <cellStyle name="20% - 輔色5 4 2 2 2 2 3 2 3" xfId="12755"/>
    <cellStyle name="20% - 輔色5 4 2 2 2 2 3 3" xfId="12756"/>
    <cellStyle name="20% - 輔色5 4 2 2 2 2 3 4" xfId="12757"/>
    <cellStyle name="20% - 輔色5 4 2 2 2 2 4" xfId="12758"/>
    <cellStyle name="20% - 輔色5 4 2 2 2 2 4 2" xfId="12759"/>
    <cellStyle name="20% - 輔色5 4 2 2 2 2 4 3" xfId="12760"/>
    <cellStyle name="20% - 輔色5 4 2 2 2 2 5" xfId="12761"/>
    <cellStyle name="20% - 輔色5 4 2 2 2 2 6" xfId="12762"/>
    <cellStyle name="20% - 輔色5 4 2 2 2 3" xfId="12763"/>
    <cellStyle name="20% - 輔色5 4 2 2 2 3 2" xfId="12764"/>
    <cellStyle name="20% - 輔色5 4 2 2 2 3 2 2" xfId="12765"/>
    <cellStyle name="20% - 輔色5 4 2 2 2 3 2 3" xfId="12766"/>
    <cellStyle name="20% - 輔色5 4 2 2 2 3 3" xfId="12767"/>
    <cellStyle name="20% - 輔色5 4 2 2 2 3 4" xfId="12768"/>
    <cellStyle name="20% - 輔色5 4 2 2 2 4" xfId="12769"/>
    <cellStyle name="20% - 輔色5 4 2 2 2 4 2" xfId="12770"/>
    <cellStyle name="20% - 輔色5 4 2 2 2 4 2 2" xfId="12771"/>
    <cellStyle name="20% - 輔色5 4 2 2 2 4 2 3" xfId="12772"/>
    <cellStyle name="20% - 輔色5 4 2 2 2 4 3" xfId="12773"/>
    <cellStyle name="20% - 輔色5 4 2 2 2 4 4" xfId="12774"/>
    <cellStyle name="20% - 輔色5 4 2 2 2 5" xfId="12775"/>
    <cellStyle name="20% - 輔色5 4 2 2 2 5 2" xfId="12776"/>
    <cellStyle name="20% - 輔色5 4 2 2 2 5 3" xfId="12777"/>
    <cellStyle name="20% - 輔色5 4 2 2 2 6" xfId="12778"/>
    <cellStyle name="20% - 輔色5 4 2 2 2 7" xfId="12779"/>
    <cellStyle name="20% - 輔色5 4 2 2 3" xfId="12780"/>
    <cellStyle name="20% - 輔色5 4 2 2 3 2" xfId="12781"/>
    <cellStyle name="20% - 輔色5 4 2 2 3 2 2" xfId="12782"/>
    <cellStyle name="20% - 輔色5 4 2 2 3 2 2 2" xfId="12783"/>
    <cellStyle name="20% - 輔色5 4 2 2 3 2 2 3" xfId="12784"/>
    <cellStyle name="20% - 輔色5 4 2 2 3 2 3" xfId="12785"/>
    <cellStyle name="20% - 輔色5 4 2 2 3 2 4" xfId="12786"/>
    <cellStyle name="20% - 輔色5 4 2 2 3 3" xfId="12787"/>
    <cellStyle name="20% - 輔色5 4 2 2 3 3 2" xfId="12788"/>
    <cellStyle name="20% - 輔色5 4 2 2 3 3 2 2" xfId="12789"/>
    <cellStyle name="20% - 輔色5 4 2 2 3 3 2 3" xfId="12790"/>
    <cellStyle name="20% - 輔色5 4 2 2 3 3 3" xfId="12791"/>
    <cellStyle name="20% - 輔色5 4 2 2 3 3 4" xfId="12792"/>
    <cellStyle name="20% - 輔色5 4 2 2 3 4" xfId="12793"/>
    <cellStyle name="20% - 輔色5 4 2 2 3 4 2" xfId="12794"/>
    <cellStyle name="20% - 輔色5 4 2 2 3 4 3" xfId="12795"/>
    <cellStyle name="20% - 輔色5 4 2 2 3 5" xfId="12796"/>
    <cellStyle name="20% - 輔色5 4 2 2 3 6" xfId="12797"/>
    <cellStyle name="20% - 輔色5 4 2 2 4" xfId="12798"/>
    <cellStyle name="20% - 輔色5 4 2 2 4 2" xfId="12799"/>
    <cellStyle name="20% - 輔色5 4 2 2 4 2 2" xfId="12800"/>
    <cellStyle name="20% - 輔色5 4 2 2 4 2 3" xfId="12801"/>
    <cellStyle name="20% - 輔色5 4 2 2 4 3" xfId="12802"/>
    <cellStyle name="20% - 輔色5 4 2 2 4 4" xfId="12803"/>
    <cellStyle name="20% - 輔色5 4 2 2 5" xfId="12804"/>
    <cellStyle name="20% - 輔色5 4 2 2 5 2" xfId="12805"/>
    <cellStyle name="20% - 輔色5 4 2 2 5 2 2" xfId="12806"/>
    <cellStyle name="20% - 輔色5 4 2 2 5 2 3" xfId="12807"/>
    <cellStyle name="20% - 輔色5 4 2 2 5 3" xfId="12808"/>
    <cellStyle name="20% - 輔色5 4 2 2 5 4" xfId="12809"/>
    <cellStyle name="20% - 輔色5 4 2 2 6" xfId="12810"/>
    <cellStyle name="20% - 輔色5 4 2 2 6 2" xfId="12811"/>
    <cellStyle name="20% - 輔色5 4 2 2 6 3" xfId="12812"/>
    <cellStyle name="20% - 輔色5 4 2 2 7" xfId="12813"/>
    <cellStyle name="20% - 輔色5 4 2 2 8" xfId="12814"/>
    <cellStyle name="20% - 輔色5 4 2 3" xfId="12815"/>
    <cellStyle name="20% - 輔色5 4 2 3 2" xfId="12816"/>
    <cellStyle name="20% - 輔色5 4 2 3 2 2" xfId="12817"/>
    <cellStyle name="20% - 輔色5 4 2 3 2 2 2" xfId="12818"/>
    <cellStyle name="20% - 輔色5 4 2 3 2 2 2 2" xfId="12819"/>
    <cellStyle name="20% - 輔色5 4 2 3 2 2 2 3" xfId="12820"/>
    <cellStyle name="20% - 輔色5 4 2 3 2 2 3" xfId="12821"/>
    <cellStyle name="20% - 輔色5 4 2 3 2 2 4" xfId="12822"/>
    <cellStyle name="20% - 輔色5 4 2 3 2 3" xfId="12823"/>
    <cellStyle name="20% - 輔色5 4 2 3 2 3 2" xfId="12824"/>
    <cellStyle name="20% - 輔色5 4 2 3 2 3 2 2" xfId="12825"/>
    <cellStyle name="20% - 輔色5 4 2 3 2 3 2 3" xfId="12826"/>
    <cellStyle name="20% - 輔色5 4 2 3 2 3 3" xfId="12827"/>
    <cellStyle name="20% - 輔色5 4 2 3 2 3 4" xfId="12828"/>
    <cellStyle name="20% - 輔色5 4 2 3 2 4" xfId="12829"/>
    <cellStyle name="20% - 輔色5 4 2 3 2 4 2" xfId="12830"/>
    <cellStyle name="20% - 輔色5 4 2 3 2 4 3" xfId="12831"/>
    <cellStyle name="20% - 輔色5 4 2 3 2 5" xfId="12832"/>
    <cellStyle name="20% - 輔色5 4 2 3 2 6" xfId="12833"/>
    <cellStyle name="20% - 輔色5 4 2 3 3" xfId="12834"/>
    <cellStyle name="20% - 輔色5 4 2 3 3 2" xfId="12835"/>
    <cellStyle name="20% - 輔色5 4 2 3 3 2 2" xfId="12836"/>
    <cellStyle name="20% - 輔色5 4 2 3 3 2 3" xfId="12837"/>
    <cellStyle name="20% - 輔色5 4 2 3 3 3" xfId="12838"/>
    <cellStyle name="20% - 輔色5 4 2 3 3 4" xfId="12839"/>
    <cellStyle name="20% - 輔色5 4 2 3 4" xfId="12840"/>
    <cellStyle name="20% - 輔色5 4 2 3 4 2" xfId="12841"/>
    <cellStyle name="20% - 輔色5 4 2 3 4 2 2" xfId="12842"/>
    <cellStyle name="20% - 輔色5 4 2 3 4 2 3" xfId="12843"/>
    <cellStyle name="20% - 輔色5 4 2 3 4 3" xfId="12844"/>
    <cellStyle name="20% - 輔色5 4 2 3 4 4" xfId="12845"/>
    <cellStyle name="20% - 輔色5 4 2 3 5" xfId="12846"/>
    <cellStyle name="20% - 輔色5 4 2 3 5 2" xfId="12847"/>
    <cellStyle name="20% - 輔色5 4 2 3 5 3" xfId="12848"/>
    <cellStyle name="20% - 輔色5 4 2 3 6" xfId="12849"/>
    <cellStyle name="20% - 輔色5 4 2 3 7" xfId="12850"/>
    <cellStyle name="20% - 輔色5 4 2 4" xfId="12851"/>
    <cellStyle name="20% - 輔色5 4 2 4 2" xfId="12852"/>
    <cellStyle name="20% - 輔色5 4 2 4 2 2" xfId="12853"/>
    <cellStyle name="20% - 輔色5 4 2 4 2 2 2" xfId="12854"/>
    <cellStyle name="20% - 輔色5 4 2 4 2 2 3" xfId="12855"/>
    <cellStyle name="20% - 輔色5 4 2 4 2 3" xfId="12856"/>
    <cellStyle name="20% - 輔色5 4 2 4 2 4" xfId="12857"/>
    <cellStyle name="20% - 輔色5 4 2 4 3" xfId="12858"/>
    <cellStyle name="20% - 輔色5 4 2 4 3 2" xfId="12859"/>
    <cellStyle name="20% - 輔色5 4 2 4 3 2 2" xfId="12860"/>
    <cellStyle name="20% - 輔色5 4 2 4 3 2 3" xfId="12861"/>
    <cellStyle name="20% - 輔色5 4 2 4 3 3" xfId="12862"/>
    <cellStyle name="20% - 輔色5 4 2 4 3 4" xfId="12863"/>
    <cellStyle name="20% - 輔色5 4 2 4 4" xfId="12864"/>
    <cellStyle name="20% - 輔色5 4 2 4 4 2" xfId="12865"/>
    <cellStyle name="20% - 輔色5 4 2 4 4 3" xfId="12866"/>
    <cellStyle name="20% - 輔色5 4 2 4 5" xfId="12867"/>
    <cellStyle name="20% - 輔色5 4 2 4 6" xfId="12868"/>
    <cellStyle name="20% - 輔色5 4 2 5" xfId="12869"/>
    <cellStyle name="20% - 輔色5 4 2 5 2" xfId="12870"/>
    <cellStyle name="20% - 輔色5 4 2 5 2 2" xfId="12871"/>
    <cellStyle name="20% - 輔色5 4 2 5 2 3" xfId="12872"/>
    <cellStyle name="20% - 輔色5 4 2 5 3" xfId="12873"/>
    <cellStyle name="20% - 輔色5 4 2 5 4" xfId="12874"/>
    <cellStyle name="20% - 輔色5 4 2 6" xfId="12875"/>
    <cellStyle name="20% - 輔色5 4 2 6 2" xfId="12876"/>
    <cellStyle name="20% - 輔色5 4 2 6 2 2" xfId="12877"/>
    <cellStyle name="20% - 輔色5 4 2 6 2 3" xfId="12878"/>
    <cellStyle name="20% - 輔色5 4 2 6 3" xfId="12879"/>
    <cellStyle name="20% - 輔色5 4 2 6 4" xfId="12880"/>
    <cellStyle name="20% - 輔色5 4 2 7" xfId="12881"/>
    <cellStyle name="20% - 輔色5 4 2 7 2" xfId="12882"/>
    <cellStyle name="20% - 輔色5 4 2 7 3" xfId="12883"/>
    <cellStyle name="20% - 輔色5 4 2 8" xfId="12884"/>
    <cellStyle name="20% - 輔色5 4 2 9" xfId="12885"/>
    <cellStyle name="20% - 輔色5 4 3" xfId="12886"/>
    <cellStyle name="20% - 輔色5 4 3 2" xfId="12887"/>
    <cellStyle name="20% - 輔色5 4 3 2 2" xfId="12888"/>
    <cellStyle name="20% - 輔色5 4 3 2 2 2" xfId="12889"/>
    <cellStyle name="20% - 輔色5 4 3 2 2 2 2" xfId="12890"/>
    <cellStyle name="20% - 輔色5 4 3 2 2 2 2 2" xfId="12891"/>
    <cellStyle name="20% - 輔色5 4 3 2 2 2 2 3" xfId="12892"/>
    <cellStyle name="20% - 輔色5 4 3 2 2 2 3" xfId="12893"/>
    <cellStyle name="20% - 輔色5 4 3 2 2 2 4" xfId="12894"/>
    <cellStyle name="20% - 輔色5 4 3 2 2 3" xfId="12895"/>
    <cellStyle name="20% - 輔色5 4 3 2 2 3 2" xfId="12896"/>
    <cellStyle name="20% - 輔色5 4 3 2 2 3 2 2" xfId="12897"/>
    <cellStyle name="20% - 輔色5 4 3 2 2 3 2 3" xfId="12898"/>
    <cellStyle name="20% - 輔色5 4 3 2 2 3 3" xfId="12899"/>
    <cellStyle name="20% - 輔色5 4 3 2 2 3 4" xfId="12900"/>
    <cellStyle name="20% - 輔色5 4 3 2 2 4" xfId="12901"/>
    <cellStyle name="20% - 輔色5 4 3 2 2 4 2" xfId="12902"/>
    <cellStyle name="20% - 輔色5 4 3 2 2 4 3" xfId="12903"/>
    <cellStyle name="20% - 輔色5 4 3 2 2 5" xfId="12904"/>
    <cellStyle name="20% - 輔色5 4 3 2 2 6" xfId="12905"/>
    <cellStyle name="20% - 輔色5 4 3 2 3" xfId="12906"/>
    <cellStyle name="20% - 輔色5 4 3 2 3 2" xfId="12907"/>
    <cellStyle name="20% - 輔色5 4 3 2 3 2 2" xfId="12908"/>
    <cellStyle name="20% - 輔色5 4 3 2 3 2 3" xfId="12909"/>
    <cellStyle name="20% - 輔色5 4 3 2 3 3" xfId="12910"/>
    <cellStyle name="20% - 輔色5 4 3 2 3 4" xfId="12911"/>
    <cellStyle name="20% - 輔色5 4 3 2 4" xfId="12912"/>
    <cellStyle name="20% - 輔色5 4 3 2 4 2" xfId="12913"/>
    <cellStyle name="20% - 輔色5 4 3 2 4 2 2" xfId="12914"/>
    <cellStyle name="20% - 輔色5 4 3 2 4 2 3" xfId="12915"/>
    <cellStyle name="20% - 輔色5 4 3 2 4 3" xfId="12916"/>
    <cellStyle name="20% - 輔色5 4 3 2 4 4" xfId="12917"/>
    <cellStyle name="20% - 輔色5 4 3 2 5" xfId="12918"/>
    <cellStyle name="20% - 輔色5 4 3 2 5 2" xfId="12919"/>
    <cellStyle name="20% - 輔色5 4 3 2 5 3" xfId="12920"/>
    <cellStyle name="20% - 輔色5 4 3 2 6" xfId="12921"/>
    <cellStyle name="20% - 輔色5 4 3 2 7" xfId="12922"/>
    <cellStyle name="20% - 輔色5 4 3 3" xfId="12923"/>
    <cellStyle name="20% - 輔色5 4 3 3 2" xfId="12924"/>
    <cellStyle name="20% - 輔色5 4 3 3 2 2" xfId="12925"/>
    <cellStyle name="20% - 輔色5 4 3 3 2 2 2" xfId="12926"/>
    <cellStyle name="20% - 輔色5 4 3 3 2 2 3" xfId="12927"/>
    <cellStyle name="20% - 輔色5 4 3 3 2 3" xfId="12928"/>
    <cellStyle name="20% - 輔色5 4 3 3 2 4" xfId="12929"/>
    <cellStyle name="20% - 輔色5 4 3 3 3" xfId="12930"/>
    <cellStyle name="20% - 輔色5 4 3 3 3 2" xfId="12931"/>
    <cellStyle name="20% - 輔色5 4 3 3 3 2 2" xfId="12932"/>
    <cellStyle name="20% - 輔色5 4 3 3 3 2 3" xfId="12933"/>
    <cellStyle name="20% - 輔色5 4 3 3 3 3" xfId="12934"/>
    <cellStyle name="20% - 輔色5 4 3 3 3 4" xfId="12935"/>
    <cellStyle name="20% - 輔色5 4 3 3 4" xfId="12936"/>
    <cellStyle name="20% - 輔色5 4 3 3 4 2" xfId="12937"/>
    <cellStyle name="20% - 輔色5 4 3 3 4 3" xfId="12938"/>
    <cellStyle name="20% - 輔色5 4 3 3 5" xfId="12939"/>
    <cellStyle name="20% - 輔色5 4 3 3 6" xfId="12940"/>
    <cellStyle name="20% - 輔色5 4 3 4" xfId="12941"/>
    <cellStyle name="20% - 輔色5 4 3 4 2" xfId="12942"/>
    <cellStyle name="20% - 輔色5 4 3 4 2 2" xfId="12943"/>
    <cellStyle name="20% - 輔色5 4 3 4 2 3" xfId="12944"/>
    <cellStyle name="20% - 輔色5 4 3 4 3" xfId="12945"/>
    <cellStyle name="20% - 輔色5 4 3 4 4" xfId="12946"/>
    <cellStyle name="20% - 輔色5 4 3 5" xfId="12947"/>
    <cellStyle name="20% - 輔色5 4 3 5 2" xfId="12948"/>
    <cellStyle name="20% - 輔色5 4 3 5 2 2" xfId="12949"/>
    <cellStyle name="20% - 輔色5 4 3 5 2 3" xfId="12950"/>
    <cellStyle name="20% - 輔色5 4 3 5 3" xfId="12951"/>
    <cellStyle name="20% - 輔色5 4 3 5 4" xfId="12952"/>
    <cellStyle name="20% - 輔色5 4 3 6" xfId="12953"/>
    <cellStyle name="20% - 輔色5 4 3 6 2" xfId="12954"/>
    <cellStyle name="20% - 輔色5 4 3 6 3" xfId="12955"/>
    <cellStyle name="20% - 輔色5 4 3 7" xfId="12956"/>
    <cellStyle name="20% - 輔色5 4 3 8" xfId="12957"/>
    <cellStyle name="20% - 輔色5 4 4" xfId="12958"/>
    <cellStyle name="20% - 輔色5 4 4 2" xfId="12959"/>
    <cellStyle name="20% - 輔色5 4 4 2 2" xfId="12960"/>
    <cellStyle name="20% - 輔色5 4 4 2 2 2" xfId="12961"/>
    <cellStyle name="20% - 輔色5 4 4 2 2 2 2" xfId="12962"/>
    <cellStyle name="20% - 輔色5 4 4 2 2 2 3" xfId="12963"/>
    <cellStyle name="20% - 輔色5 4 4 2 2 3" xfId="12964"/>
    <cellStyle name="20% - 輔色5 4 4 2 2 4" xfId="12965"/>
    <cellStyle name="20% - 輔色5 4 4 2 3" xfId="12966"/>
    <cellStyle name="20% - 輔色5 4 4 2 3 2" xfId="12967"/>
    <cellStyle name="20% - 輔色5 4 4 2 3 2 2" xfId="12968"/>
    <cellStyle name="20% - 輔色5 4 4 2 3 2 3" xfId="12969"/>
    <cellStyle name="20% - 輔色5 4 4 2 3 3" xfId="12970"/>
    <cellStyle name="20% - 輔色5 4 4 2 3 4" xfId="12971"/>
    <cellStyle name="20% - 輔色5 4 4 2 4" xfId="12972"/>
    <cellStyle name="20% - 輔色5 4 4 2 4 2" xfId="12973"/>
    <cellStyle name="20% - 輔色5 4 4 2 4 3" xfId="12974"/>
    <cellStyle name="20% - 輔色5 4 4 2 5" xfId="12975"/>
    <cellStyle name="20% - 輔色5 4 4 2 6" xfId="12976"/>
    <cellStyle name="20% - 輔色5 4 4 3" xfId="12977"/>
    <cellStyle name="20% - 輔色5 4 4 3 2" xfId="12978"/>
    <cellStyle name="20% - 輔色5 4 4 3 2 2" xfId="12979"/>
    <cellStyle name="20% - 輔色5 4 4 3 2 3" xfId="12980"/>
    <cellStyle name="20% - 輔色5 4 4 3 3" xfId="12981"/>
    <cellStyle name="20% - 輔色5 4 4 3 4" xfId="12982"/>
    <cellStyle name="20% - 輔色5 4 4 4" xfId="12983"/>
    <cellStyle name="20% - 輔色5 4 4 4 2" xfId="12984"/>
    <cellStyle name="20% - 輔色5 4 4 4 2 2" xfId="12985"/>
    <cellStyle name="20% - 輔色5 4 4 4 2 3" xfId="12986"/>
    <cellStyle name="20% - 輔色5 4 4 4 3" xfId="12987"/>
    <cellStyle name="20% - 輔色5 4 4 4 4" xfId="12988"/>
    <cellStyle name="20% - 輔色5 4 4 5" xfId="12989"/>
    <cellStyle name="20% - 輔色5 4 4 5 2" xfId="12990"/>
    <cellStyle name="20% - 輔色5 4 4 5 3" xfId="12991"/>
    <cellStyle name="20% - 輔色5 4 4 6" xfId="12992"/>
    <cellStyle name="20% - 輔色5 4 4 7" xfId="12993"/>
    <cellStyle name="20% - 輔色5 4 5" xfId="12994"/>
    <cellStyle name="20% - 輔色5 4 5 2" xfId="12995"/>
    <cellStyle name="20% - 輔色5 4 5 2 2" xfId="12996"/>
    <cellStyle name="20% - 輔色5 4 5 2 2 2" xfId="12997"/>
    <cellStyle name="20% - 輔色5 4 5 2 2 3" xfId="12998"/>
    <cellStyle name="20% - 輔色5 4 5 2 3" xfId="12999"/>
    <cellStyle name="20% - 輔色5 4 5 2 4" xfId="13000"/>
    <cellStyle name="20% - 輔色5 4 5 3" xfId="13001"/>
    <cellStyle name="20% - 輔色5 4 5 3 2" xfId="13002"/>
    <cellStyle name="20% - 輔色5 4 5 3 2 2" xfId="13003"/>
    <cellStyle name="20% - 輔色5 4 5 3 2 3" xfId="13004"/>
    <cellStyle name="20% - 輔色5 4 5 3 3" xfId="13005"/>
    <cellStyle name="20% - 輔色5 4 5 3 4" xfId="13006"/>
    <cellStyle name="20% - 輔色5 4 5 4" xfId="13007"/>
    <cellStyle name="20% - 輔色5 4 5 4 2" xfId="13008"/>
    <cellStyle name="20% - 輔色5 4 5 4 3" xfId="13009"/>
    <cellStyle name="20% - 輔色5 4 5 5" xfId="13010"/>
    <cellStyle name="20% - 輔色5 4 5 6" xfId="13011"/>
    <cellStyle name="20% - 輔色5 4 6" xfId="13012"/>
    <cellStyle name="20% - 輔色5 4 6 2" xfId="13013"/>
    <cellStyle name="20% - 輔色5 4 6 2 2" xfId="13014"/>
    <cellStyle name="20% - 輔色5 4 6 2 3" xfId="13015"/>
    <cellStyle name="20% - 輔色5 4 6 3" xfId="13016"/>
    <cellStyle name="20% - 輔色5 4 6 4" xfId="13017"/>
    <cellStyle name="20% - 輔色5 4 7" xfId="13018"/>
    <cellStyle name="20% - 輔色5 4 7 2" xfId="13019"/>
    <cellStyle name="20% - 輔色5 4 7 2 2" xfId="13020"/>
    <cellStyle name="20% - 輔色5 4 7 2 3" xfId="13021"/>
    <cellStyle name="20% - 輔色5 4 7 3" xfId="13022"/>
    <cellStyle name="20% - 輔色5 4 7 4" xfId="13023"/>
    <cellStyle name="20% - 輔色5 4 8" xfId="13024"/>
    <cellStyle name="20% - 輔色5 4 8 2" xfId="13025"/>
    <cellStyle name="20% - 輔色5 4 8 3" xfId="13026"/>
    <cellStyle name="20% - 輔色5 4 9" xfId="13027"/>
    <cellStyle name="20% - 輔色5 5" xfId="13028"/>
    <cellStyle name="20% - 輔色5 5 2" xfId="13029"/>
    <cellStyle name="20% - 輔色5 5 2 2" xfId="13030"/>
    <cellStyle name="20% - 輔色5 5 2 2 2" xfId="13031"/>
    <cellStyle name="20% - 輔色5 5 2 2 2 2" xfId="13032"/>
    <cellStyle name="20% - 輔色5 5 2 2 2 2 2" xfId="13033"/>
    <cellStyle name="20% - 輔色5 5 2 2 2 2 2 2" xfId="13034"/>
    <cellStyle name="20% - 輔色5 5 2 2 2 2 2 3" xfId="13035"/>
    <cellStyle name="20% - 輔色5 5 2 2 2 2 3" xfId="13036"/>
    <cellStyle name="20% - 輔色5 5 2 2 2 2 4" xfId="13037"/>
    <cellStyle name="20% - 輔色5 5 2 2 2 3" xfId="13038"/>
    <cellStyle name="20% - 輔色5 5 2 2 2 3 2" xfId="13039"/>
    <cellStyle name="20% - 輔色5 5 2 2 2 3 2 2" xfId="13040"/>
    <cellStyle name="20% - 輔色5 5 2 2 2 3 2 3" xfId="13041"/>
    <cellStyle name="20% - 輔色5 5 2 2 2 3 3" xfId="13042"/>
    <cellStyle name="20% - 輔色5 5 2 2 2 3 4" xfId="13043"/>
    <cellStyle name="20% - 輔色5 5 2 2 2 4" xfId="13044"/>
    <cellStyle name="20% - 輔色5 5 2 2 2 4 2" xfId="13045"/>
    <cellStyle name="20% - 輔色5 5 2 2 2 4 3" xfId="13046"/>
    <cellStyle name="20% - 輔色5 5 2 2 2 5" xfId="13047"/>
    <cellStyle name="20% - 輔色5 5 2 2 2 6" xfId="13048"/>
    <cellStyle name="20% - 輔色5 5 2 2 3" xfId="13049"/>
    <cellStyle name="20% - 輔色5 5 2 2 3 2" xfId="13050"/>
    <cellStyle name="20% - 輔色5 5 2 2 3 2 2" xfId="13051"/>
    <cellStyle name="20% - 輔色5 5 2 2 3 2 3" xfId="13052"/>
    <cellStyle name="20% - 輔色5 5 2 2 3 3" xfId="13053"/>
    <cellStyle name="20% - 輔色5 5 2 2 3 4" xfId="13054"/>
    <cellStyle name="20% - 輔色5 5 2 2 4" xfId="13055"/>
    <cellStyle name="20% - 輔色5 5 2 2 4 2" xfId="13056"/>
    <cellStyle name="20% - 輔色5 5 2 2 4 2 2" xfId="13057"/>
    <cellStyle name="20% - 輔色5 5 2 2 4 2 3" xfId="13058"/>
    <cellStyle name="20% - 輔色5 5 2 2 4 3" xfId="13059"/>
    <cellStyle name="20% - 輔色5 5 2 2 4 4" xfId="13060"/>
    <cellStyle name="20% - 輔色5 5 2 2 5" xfId="13061"/>
    <cellStyle name="20% - 輔色5 5 2 2 5 2" xfId="13062"/>
    <cellStyle name="20% - 輔色5 5 2 2 5 3" xfId="13063"/>
    <cellStyle name="20% - 輔色5 5 2 2 6" xfId="13064"/>
    <cellStyle name="20% - 輔色5 5 2 2 7" xfId="13065"/>
    <cellStyle name="20% - 輔色5 5 2 3" xfId="13066"/>
    <cellStyle name="20% - 輔色5 5 2 3 2" xfId="13067"/>
    <cellStyle name="20% - 輔色5 5 2 3 2 2" xfId="13068"/>
    <cellStyle name="20% - 輔色5 5 2 3 2 2 2" xfId="13069"/>
    <cellStyle name="20% - 輔色5 5 2 3 2 2 3" xfId="13070"/>
    <cellStyle name="20% - 輔色5 5 2 3 2 3" xfId="13071"/>
    <cellStyle name="20% - 輔色5 5 2 3 2 4" xfId="13072"/>
    <cellStyle name="20% - 輔色5 5 2 3 3" xfId="13073"/>
    <cellStyle name="20% - 輔色5 5 2 3 3 2" xfId="13074"/>
    <cellStyle name="20% - 輔色5 5 2 3 3 2 2" xfId="13075"/>
    <cellStyle name="20% - 輔色5 5 2 3 3 2 3" xfId="13076"/>
    <cellStyle name="20% - 輔色5 5 2 3 3 3" xfId="13077"/>
    <cellStyle name="20% - 輔色5 5 2 3 3 4" xfId="13078"/>
    <cellStyle name="20% - 輔色5 5 2 3 4" xfId="13079"/>
    <cellStyle name="20% - 輔色5 5 2 3 4 2" xfId="13080"/>
    <cellStyle name="20% - 輔色5 5 2 3 4 3" xfId="13081"/>
    <cellStyle name="20% - 輔色5 5 2 3 5" xfId="13082"/>
    <cellStyle name="20% - 輔色5 5 2 3 6" xfId="13083"/>
    <cellStyle name="20% - 輔色5 5 2 4" xfId="13084"/>
    <cellStyle name="20% - 輔色5 5 2 4 2" xfId="13085"/>
    <cellStyle name="20% - 輔色5 5 2 4 2 2" xfId="13086"/>
    <cellStyle name="20% - 輔色5 5 2 4 2 3" xfId="13087"/>
    <cellStyle name="20% - 輔色5 5 2 4 3" xfId="13088"/>
    <cellStyle name="20% - 輔色5 5 2 4 4" xfId="13089"/>
    <cellStyle name="20% - 輔色5 5 2 5" xfId="13090"/>
    <cellStyle name="20% - 輔色5 5 2 5 2" xfId="13091"/>
    <cellStyle name="20% - 輔色5 5 2 5 2 2" xfId="13092"/>
    <cellStyle name="20% - 輔色5 5 2 5 2 3" xfId="13093"/>
    <cellStyle name="20% - 輔色5 5 2 5 3" xfId="13094"/>
    <cellStyle name="20% - 輔色5 5 2 5 4" xfId="13095"/>
    <cellStyle name="20% - 輔色5 5 2 6" xfId="13096"/>
    <cellStyle name="20% - 輔色5 5 2 6 2" xfId="13097"/>
    <cellStyle name="20% - 輔色5 5 2 6 3" xfId="13098"/>
    <cellStyle name="20% - 輔色5 5 2 7" xfId="13099"/>
    <cellStyle name="20% - 輔色5 5 2 8" xfId="13100"/>
    <cellStyle name="20% - 輔色5 5 3" xfId="13101"/>
    <cellStyle name="20% - 輔色5 5 3 2" xfId="13102"/>
    <cellStyle name="20% - 輔色5 5 3 2 2" xfId="13103"/>
    <cellStyle name="20% - 輔色5 5 3 2 2 2" xfId="13104"/>
    <cellStyle name="20% - 輔色5 5 3 2 2 2 2" xfId="13105"/>
    <cellStyle name="20% - 輔色5 5 3 2 2 2 3" xfId="13106"/>
    <cellStyle name="20% - 輔色5 5 3 2 2 3" xfId="13107"/>
    <cellStyle name="20% - 輔色5 5 3 2 2 4" xfId="13108"/>
    <cellStyle name="20% - 輔色5 5 3 2 3" xfId="13109"/>
    <cellStyle name="20% - 輔色5 5 3 2 3 2" xfId="13110"/>
    <cellStyle name="20% - 輔色5 5 3 2 3 2 2" xfId="13111"/>
    <cellStyle name="20% - 輔色5 5 3 2 3 2 3" xfId="13112"/>
    <cellStyle name="20% - 輔色5 5 3 2 3 3" xfId="13113"/>
    <cellStyle name="20% - 輔色5 5 3 2 3 4" xfId="13114"/>
    <cellStyle name="20% - 輔色5 5 3 2 4" xfId="13115"/>
    <cellStyle name="20% - 輔色5 5 3 2 4 2" xfId="13116"/>
    <cellStyle name="20% - 輔色5 5 3 2 4 3" xfId="13117"/>
    <cellStyle name="20% - 輔色5 5 3 2 5" xfId="13118"/>
    <cellStyle name="20% - 輔色5 5 3 2 6" xfId="13119"/>
    <cellStyle name="20% - 輔色5 5 3 3" xfId="13120"/>
    <cellStyle name="20% - 輔色5 5 3 3 2" xfId="13121"/>
    <cellStyle name="20% - 輔色5 5 3 3 2 2" xfId="13122"/>
    <cellStyle name="20% - 輔色5 5 3 3 2 3" xfId="13123"/>
    <cellStyle name="20% - 輔色5 5 3 3 3" xfId="13124"/>
    <cellStyle name="20% - 輔色5 5 3 3 4" xfId="13125"/>
    <cellStyle name="20% - 輔色5 5 3 4" xfId="13126"/>
    <cellStyle name="20% - 輔色5 5 3 4 2" xfId="13127"/>
    <cellStyle name="20% - 輔色5 5 3 4 2 2" xfId="13128"/>
    <cellStyle name="20% - 輔色5 5 3 4 2 3" xfId="13129"/>
    <cellStyle name="20% - 輔色5 5 3 4 3" xfId="13130"/>
    <cellStyle name="20% - 輔色5 5 3 4 4" xfId="13131"/>
    <cellStyle name="20% - 輔色5 5 3 5" xfId="13132"/>
    <cellStyle name="20% - 輔色5 5 3 5 2" xfId="13133"/>
    <cellStyle name="20% - 輔色5 5 3 5 3" xfId="13134"/>
    <cellStyle name="20% - 輔色5 5 3 6" xfId="13135"/>
    <cellStyle name="20% - 輔色5 5 3 7" xfId="13136"/>
    <cellStyle name="20% - 輔色5 5 4" xfId="13137"/>
    <cellStyle name="20% - 輔色5 5 4 2" xfId="13138"/>
    <cellStyle name="20% - 輔色5 5 4 2 2" xfId="13139"/>
    <cellStyle name="20% - 輔色5 5 4 2 2 2" xfId="13140"/>
    <cellStyle name="20% - 輔色5 5 4 2 2 3" xfId="13141"/>
    <cellStyle name="20% - 輔色5 5 4 2 3" xfId="13142"/>
    <cellStyle name="20% - 輔色5 5 4 2 4" xfId="13143"/>
    <cellStyle name="20% - 輔色5 5 4 3" xfId="13144"/>
    <cellStyle name="20% - 輔色5 5 4 3 2" xfId="13145"/>
    <cellStyle name="20% - 輔色5 5 4 3 2 2" xfId="13146"/>
    <cellStyle name="20% - 輔色5 5 4 3 2 3" xfId="13147"/>
    <cellStyle name="20% - 輔色5 5 4 3 3" xfId="13148"/>
    <cellStyle name="20% - 輔色5 5 4 3 4" xfId="13149"/>
    <cellStyle name="20% - 輔色5 5 4 4" xfId="13150"/>
    <cellStyle name="20% - 輔色5 5 4 4 2" xfId="13151"/>
    <cellStyle name="20% - 輔色5 5 4 4 3" xfId="13152"/>
    <cellStyle name="20% - 輔色5 5 4 5" xfId="13153"/>
    <cellStyle name="20% - 輔色5 5 4 6" xfId="13154"/>
    <cellStyle name="20% - 輔色5 5 5" xfId="13155"/>
    <cellStyle name="20% - 輔色5 5 5 2" xfId="13156"/>
    <cellStyle name="20% - 輔色5 5 5 2 2" xfId="13157"/>
    <cellStyle name="20% - 輔色5 5 5 2 3" xfId="13158"/>
    <cellStyle name="20% - 輔色5 5 5 3" xfId="13159"/>
    <cellStyle name="20% - 輔色5 5 5 4" xfId="13160"/>
    <cellStyle name="20% - 輔色5 5 6" xfId="13161"/>
    <cellStyle name="20% - 輔色5 5 6 2" xfId="13162"/>
    <cellStyle name="20% - 輔色5 5 6 2 2" xfId="13163"/>
    <cellStyle name="20% - 輔色5 5 6 2 3" xfId="13164"/>
    <cellStyle name="20% - 輔色5 5 6 3" xfId="13165"/>
    <cellStyle name="20% - 輔色5 5 6 4" xfId="13166"/>
    <cellStyle name="20% - 輔色5 5 7" xfId="13167"/>
    <cellStyle name="20% - 輔色5 5 7 2" xfId="13168"/>
    <cellStyle name="20% - 輔色5 5 7 3" xfId="13169"/>
    <cellStyle name="20% - 輔色5 5 8" xfId="13170"/>
    <cellStyle name="20% - 輔色5 5 9" xfId="13171"/>
    <cellStyle name="20% - 輔色5 6" xfId="13172"/>
    <cellStyle name="20% - 輔色5 6 2" xfId="13173"/>
    <cellStyle name="20% - 輔色5 6 2 2" xfId="13174"/>
    <cellStyle name="20% - 輔色5 6 2 2 2" xfId="13175"/>
    <cellStyle name="20% - 輔色5 6 2 2 2 2" xfId="13176"/>
    <cellStyle name="20% - 輔色5 6 2 2 2 2 2" xfId="13177"/>
    <cellStyle name="20% - 輔色5 6 2 2 2 2 3" xfId="13178"/>
    <cellStyle name="20% - 輔色5 6 2 2 2 3" xfId="13179"/>
    <cellStyle name="20% - 輔色5 6 2 2 2 4" xfId="13180"/>
    <cellStyle name="20% - 輔色5 6 2 2 3" xfId="13181"/>
    <cellStyle name="20% - 輔色5 6 2 2 3 2" xfId="13182"/>
    <cellStyle name="20% - 輔色5 6 2 2 3 2 2" xfId="13183"/>
    <cellStyle name="20% - 輔色5 6 2 2 3 2 3" xfId="13184"/>
    <cellStyle name="20% - 輔色5 6 2 2 3 3" xfId="13185"/>
    <cellStyle name="20% - 輔色5 6 2 2 3 4" xfId="13186"/>
    <cellStyle name="20% - 輔色5 6 2 2 4" xfId="13187"/>
    <cellStyle name="20% - 輔色5 6 2 2 4 2" xfId="13188"/>
    <cellStyle name="20% - 輔色5 6 2 2 4 3" xfId="13189"/>
    <cellStyle name="20% - 輔色5 6 2 2 5" xfId="13190"/>
    <cellStyle name="20% - 輔色5 6 2 2 6" xfId="13191"/>
    <cellStyle name="20% - 輔色5 6 2 3" xfId="13192"/>
    <cellStyle name="20% - 輔色5 6 2 3 2" xfId="13193"/>
    <cellStyle name="20% - 輔色5 6 2 3 2 2" xfId="13194"/>
    <cellStyle name="20% - 輔色5 6 2 3 2 3" xfId="13195"/>
    <cellStyle name="20% - 輔色5 6 2 3 3" xfId="13196"/>
    <cellStyle name="20% - 輔色5 6 2 3 4" xfId="13197"/>
    <cellStyle name="20% - 輔色5 6 2 4" xfId="13198"/>
    <cellStyle name="20% - 輔色5 6 2 4 2" xfId="13199"/>
    <cellStyle name="20% - 輔色5 6 2 4 2 2" xfId="13200"/>
    <cellStyle name="20% - 輔色5 6 2 4 2 3" xfId="13201"/>
    <cellStyle name="20% - 輔色5 6 2 4 3" xfId="13202"/>
    <cellStyle name="20% - 輔色5 6 2 4 4" xfId="13203"/>
    <cellStyle name="20% - 輔色5 6 2 5" xfId="13204"/>
    <cellStyle name="20% - 輔色5 6 2 5 2" xfId="13205"/>
    <cellStyle name="20% - 輔色5 6 2 5 3" xfId="13206"/>
    <cellStyle name="20% - 輔色5 6 2 6" xfId="13207"/>
    <cellStyle name="20% - 輔色5 6 2 7" xfId="13208"/>
    <cellStyle name="20% - 輔色5 6 3" xfId="13209"/>
    <cellStyle name="20% - 輔色5 6 3 2" xfId="13210"/>
    <cellStyle name="20% - 輔色5 6 3 2 2" xfId="13211"/>
    <cellStyle name="20% - 輔色5 6 3 2 2 2" xfId="13212"/>
    <cellStyle name="20% - 輔色5 6 3 2 2 3" xfId="13213"/>
    <cellStyle name="20% - 輔色5 6 3 2 3" xfId="13214"/>
    <cellStyle name="20% - 輔色5 6 3 2 4" xfId="13215"/>
    <cellStyle name="20% - 輔色5 6 3 3" xfId="13216"/>
    <cellStyle name="20% - 輔色5 6 3 3 2" xfId="13217"/>
    <cellStyle name="20% - 輔色5 6 3 3 2 2" xfId="13218"/>
    <cellStyle name="20% - 輔色5 6 3 3 2 3" xfId="13219"/>
    <cellStyle name="20% - 輔色5 6 3 3 3" xfId="13220"/>
    <cellStyle name="20% - 輔色5 6 3 3 4" xfId="13221"/>
    <cellStyle name="20% - 輔色5 6 3 4" xfId="13222"/>
    <cellStyle name="20% - 輔色5 6 3 4 2" xfId="13223"/>
    <cellStyle name="20% - 輔色5 6 3 4 3" xfId="13224"/>
    <cellStyle name="20% - 輔色5 6 3 5" xfId="13225"/>
    <cellStyle name="20% - 輔色5 6 3 6" xfId="13226"/>
    <cellStyle name="20% - 輔色5 6 4" xfId="13227"/>
    <cellStyle name="20% - 輔色5 6 4 2" xfId="13228"/>
    <cellStyle name="20% - 輔色5 6 4 2 2" xfId="13229"/>
    <cellStyle name="20% - 輔色5 6 4 2 3" xfId="13230"/>
    <cellStyle name="20% - 輔色5 6 4 3" xfId="13231"/>
    <cellStyle name="20% - 輔色5 6 4 4" xfId="13232"/>
    <cellStyle name="20% - 輔色5 6 5" xfId="13233"/>
    <cellStyle name="20% - 輔色5 6 5 2" xfId="13234"/>
    <cellStyle name="20% - 輔色5 6 5 2 2" xfId="13235"/>
    <cellStyle name="20% - 輔色5 6 5 2 3" xfId="13236"/>
    <cellStyle name="20% - 輔色5 6 5 3" xfId="13237"/>
    <cellStyle name="20% - 輔色5 6 5 4" xfId="13238"/>
    <cellStyle name="20% - 輔色5 6 6" xfId="13239"/>
    <cellStyle name="20% - 輔色5 6 6 2" xfId="13240"/>
    <cellStyle name="20% - 輔色5 6 6 3" xfId="13241"/>
    <cellStyle name="20% - 輔色5 6 7" xfId="13242"/>
    <cellStyle name="20% - 輔色5 6 8" xfId="13243"/>
    <cellStyle name="20% - 輔色5 7" xfId="13244"/>
    <cellStyle name="20% - 輔色5 7 2" xfId="13245"/>
    <cellStyle name="20% - 輔色5 7 2 2" xfId="13246"/>
    <cellStyle name="20% - 輔色5 7 2 2 2" xfId="13247"/>
    <cellStyle name="20% - 輔色5 7 2 2 2 2" xfId="13248"/>
    <cellStyle name="20% - 輔色5 7 2 2 2 2 2" xfId="13249"/>
    <cellStyle name="20% - 輔色5 7 2 2 2 2 3" xfId="13250"/>
    <cellStyle name="20% - 輔色5 7 2 2 2 3" xfId="13251"/>
    <cellStyle name="20% - 輔色5 7 2 2 2 4" xfId="13252"/>
    <cellStyle name="20% - 輔色5 7 2 2 3" xfId="13253"/>
    <cellStyle name="20% - 輔色5 7 2 2 3 2" xfId="13254"/>
    <cellStyle name="20% - 輔色5 7 2 2 3 2 2" xfId="13255"/>
    <cellStyle name="20% - 輔色5 7 2 2 3 2 3" xfId="13256"/>
    <cellStyle name="20% - 輔色5 7 2 2 3 3" xfId="13257"/>
    <cellStyle name="20% - 輔色5 7 2 2 3 4" xfId="13258"/>
    <cellStyle name="20% - 輔色5 7 2 2 4" xfId="13259"/>
    <cellStyle name="20% - 輔色5 7 2 2 4 2" xfId="13260"/>
    <cellStyle name="20% - 輔色5 7 2 2 4 3" xfId="13261"/>
    <cellStyle name="20% - 輔色5 7 2 2 5" xfId="13262"/>
    <cellStyle name="20% - 輔色5 7 2 2 6" xfId="13263"/>
    <cellStyle name="20% - 輔色5 7 2 3" xfId="13264"/>
    <cellStyle name="20% - 輔色5 7 2 3 2" xfId="13265"/>
    <cellStyle name="20% - 輔色5 7 2 3 2 2" xfId="13266"/>
    <cellStyle name="20% - 輔色5 7 2 3 2 3" xfId="13267"/>
    <cellStyle name="20% - 輔色5 7 2 3 3" xfId="13268"/>
    <cellStyle name="20% - 輔色5 7 2 3 4" xfId="13269"/>
    <cellStyle name="20% - 輔色5 7 2 4" xfId="13270"/>
    <cellStyle name="20% - 輔色5 7 2 4 2" xfId="13271"/>
    <cellStyle name="20% - 輔色5 7 2 4 2 2" xfId="13272"/>
    <cellStyle name="20% - 輔色5 7 2 4 2 3" xfId="13273"/>
    <cellStyle name="20% - 輔色5 7 2 4 3" xfId="13274"/>
    <cellStyle name="20% - 輔色5 7 2 4 4" xfId="13275"/>
    <cellStyle name="20% - 輔色5 7 2 5" xfId="13276"/>
    <cellStyle name="20% - 輔色5 7 2 5 2" xfId="13277"/>
    <cellStyle name="20% - 輔色5 7 2 5 3" xfId="13278"/>
    <cellStyle name="20% - 輔色5 7 2 6" xfId="13279"/>
    <cellStyle name="20% - 輔色5 7 2 7" xfId="13280"/>
    <cellStyle name="20% - 輔色5 7 3" xfId="13281"/>
    <cellStyle name="20% - 輔色5 7 3 2" xfId="13282"/>
    <cellStyle name="20% - 輔色5 7 3 2 2" xfId="13283"/>
    <cellStyle name="20% - 輔色5 7 3 2 2 2" xfId="13284"/>
    <cellStyle name="20% - 輔色5 7 3 2 2 3" xfId="13285"/>
    <cellStyle name="20% - 輔色5 7 3 2 3" xfId="13286"/>
    <cellStyle name="20% - 輔色5 7 3 2 4" xfId="13287"/>
    <cellStyle name="20% - 輔色5 7 3 3" xfId="13288"/>
    <cellStyle name="20% - 輔色5 7 3 3 2" xfId="13289"/>
    <cellStyle name="20% - 輔色5 7 3 3 2 2" xfId="13290"/>
    <cellStyle name="20% - 輔色5 7 3 3 2 3" xfId="13291"/>
    <cellStyle name="20% - 輔色5 7 3 3 3" xfId="13292"/>
    <cellStyle name="20% - 輔色5 7 3 3 4" xfId="13293"/>
    <cellStyle name="20% - 輔色5 7 3 4" xfId="13294"/>
    <cellStyle name="20% - 輔色5 7 3 4 2" xfId="13295"/>
    <cellStyle name="20% - 輔色5 7 3 4 3" xfId="13296"/>
    <cellStyle name="20% - 輔色5 7 3 5" xfId="13297"/>
    <cellStyle name="20% - 輔色5 7 3 6" xfId="13298"/>
    <cellStyle name="20% - 輔色5 7 4" xfId="13299"/>
    <cellStyle name="20% - 輔色5 7 4 2" xfId="13300"/>
    <cellStyle name="20% - 輔色5 7 4 2 2" xfId="13301"/>
    <cellStyle name="20% - 輔色5 7 4 2 3" xfId="13302"/>
    <cellStyle name="20% - 輔色5 7 4 3" xfId="13303"/>
    <cellStyle name="20% - 輔色5 7 4 4" xfId="13304"/>
    <cellStyle name="20% - 輔色5 7 5" xfId="13305"/>
    <cellStyle name="20% - 輔色5 7 5 2" xfId="13306"/>
    <cellStyle name="20% - 輔色5 7 5 2 2" xfId="13307"/>
    <cellStyle name="20% - 輔色5 7 5 2 3" xfId="13308"/>
    <cellStyle name="20% - 輔色5 7 5 3" xfId="13309"/>
    <cellStyle name="20% - 輔色5 7 5 4" xfId="13310"/>
    <cellStyle name="20% - 輔色5 7 6" xfId="13311"/>
    <cellStyle name="20% - 輔色5 7 6 2" xfId="13312"/>
    <cellStyle name="20% - 輔色5 7 6 3" xfId="13313"/>
    <cellStyle name="20% - 輔色5 7 7" xfId="13314"/>
    <cellStyle name="20% - 輔色5 7 8" xfId="13315"/>
    <cellStyle name="20% - 輔色5 8" xfId="13316"/>
    <cellStyle name="20% - 輔色5 8 2" xfId="13317"/>
    <cellStyle name="20% - 輔色5 8 2 2" xfId="13318"/>
    <cellStyle name="20% - 輔色5 8 2 2 2" xfId="13319"/>
    <cellStyle name="20% - 輔色5 8 2 2 2 2" xfId="13320"/>
    <cellStyle name="20% - 輔色5 8 2 2 2 3" xfId="13321"/>
    <cellStyle name="20% - 輔色5 8 2 2 3" xfId="13322"/>
    <cellStyle name="20% - 輔色5 8 2 2 4" xfId="13323"/>
    <cellStyle name="20% - 輔色5 8 2 3" xfId="13324"/>
    <cellStyle name="20% - 輔色5 8 2 3 2" xfId="13325"/>
    <cellStyle name="20% - 輔色5 8 2 3 2 2" xfId="13326"/>
    <cellStyle name="20% - 輔色5 8 2 3 2 3" xfId="13327"/>
    <cellStyle name="20% - 輔色5 8 2 3 3" xfId="13328"/>
    <cellStyle name="20% - 輔色5 8 2 3 4" xfId="13329"/>
    <cellStyle name="20% - 輔色5 8 2 4" xfId="13330"/>
    <cellStyle name="20% - 輔色5 8 2 4 2" xfId="13331"/>
    <cellStyle name="20% - 輔色5 8 2 4 3" xfId="13332"/>
    <cellStyle name="20% - 輔色5 8 2 5" xfId="13333"/>
    <cellStyle name="20% - 輔色5 8 2 6" xfId="13334"/>
    <cellStyle name="20% - 輔色5 8 3" xfId="13335"/>
    <cellStyle name="20% - 輔色5 8 3 2" xfId="13336"/>
    <cellStyle name="20% - 輔色5 8 3 2 2" xfId="13337"/>
    <cellStyle name="20% - 輔色5 8 3 2 3" xfId="13338"/>
    <cellStyle name="20% - 輔色5 8 3 3" xfId="13339"/>
    <cellStyle name="20% - 輔色5 8 3 4" xfId="13340"/>
    <cellStyle name="20% - 輔色5 8 4" xfId="13341"/>
    <cellStyle name="20% - 輔色5 8 4 2" xfId="13342"/>
    <cellStyle name="20% - 輔色5 8 4 2 2" xfId="13343"/>
    <cellStyle name="20% - 輔色5 8 4 2 3" xfId="13344"/>
    <cellStyle name="20% - 輔色5 8 4 3" xfId="13345"/>
    <cellStyle name="20% - 輔色5 8 4 4" xfId="13346"/>
    <cellStyle name="20% - 輔色5 8 5" xfId="13347"/>
    <cellStyle name="20% - 輔色5 8 5 2" xfId="13348"/>
    <cellStyle name="20% - 輔色5 8 5 3" xfId="13349"/>
    <cellStyle name="20% - 輔色5 8 6" xfId="13350"/>
    <cellStyle name="20% - 輔色5 8 7" xfId="13351"/>
    <cellStyle name="20% - 輔色5 9" xfId="13352"/>
    <cellStyle name="20% - 輔色5 9 2" xfId="13353"/>
    <cellStyle name="20% - 輔色5 9 2 2" xfId="13354"/>
    <cellStyle name="20% - 輔色5 9 2 2 2" xfId="13355"/>
    <cellStyle name="20% - 輔色5 9 2 2 3" xfId="13356"/>
    <cellStyle name="20% - 輔色5 9 2 3" xfId="13357"/>
    <cellStyle name="20% - 輔色5 9 2 4" xfId="13358"/>
    <cellStyle name="20% - 輔色5 9 3" xfId="13359"/>
    <cellStyle name="20% - 輔色5 9 3 2" xfId="13360"/>
    <cellStyle name="20% - 輔色5 9 3 2 2" xfId="13361"/>
    <cellStyle name="20% - 輔色5 9 3 2 3" xfId="13362"/>
    <cellStyle name="20% - 輔色5 9 3 3" xfId="13363"/>
    <cellStyle name="20% - 輔色5 9 3 4" xfId="13364"/>
    <cellStyle name="20% - 輔色5 9 4" xfId="13365"/>
    <cellStyle name="20% - 輔色5 9 4 2" xfId="13366"/>
    <cellStyle name="20% - 輔色5 9 4 3" xfId="13367"/>
    <cellStyle name="20% - 輔色5 9 5" xfId="13368"/>
    <cellStyle name="20% - 輔色5 9 6" xfId="13369"/>
    <cellStyle name="20% - 輔色6 10" xfId="13370"/>
    <cellStyle name="20% - 輔色6 10 2" xfId="13371"/>
    <cellStyle name="20% - 輔色6 10 2 2" xfId="13372"/>
    <cellStyle name="20% - 輔色6 10 2 3" xfId="13373"/>
    <cellStyle name="20% - 輔色6 10 3" xfId="13374"/>
    <cellStyle name="20% - 輔色6 10 4" xfId="13375"/>
    <cellStyle name="20% - 輔色6 11" xfId="13376"/>
    <cellStyle name="20% - 輔色6 11 2" xfId="13377"/>
    <cellStyle name="20% - 輔色6 11 2 2" xfId="13378"/>
    <cellStyle name="20% - 輔色6 11 2 3" xfId="13379"/>
    <cellStyle name="20% - 輔色6 11 3" xfId="13380"/>
    <cellStyle name="20% - 輔色6 11 4" xfId="13381"/>
    <cellStyle name="20% - 輔色6 12" xfId="13382"/>
    <cellStyle name="20% - 輔色6 12 2" xfId="13383"/>
    <cellStyle name="20% - 輔色6 12 3" xfId="13384"/>
    <cellStyle name="20% - 輔色6 13" xfId="13385"/>
    <cellStyle name="20% - 輔色6 14" xfId="13386"/>
    <cellStyle name="20% - 輔色6 15" xfId="13387"/>
    <cellStyle name="20% - 輔色6 16" xfId="13388"/>
    <cellStyle name="20% - 輔色6 2" xfId="13389"/>
    <cellStyle name="20% - 輔色6 2 10" xfId="13390"/>
    <cellStyle name="20% - 輔色6 2 10 2" xfId="13391"/>
    <cellStyle name="20% - 輔色6 2 10 2 2" xfId="13392"/>
    <cellStyle name="20% - 輔色6 2 10 2 3" xfId="13393"/>
    <cellStyle name="20% - 輔色6 2 10 3" xfId="13394"/>
    <cellStyle name="20% - 輔色6 2 10 4" xfId="13395"/>
    <cellStyle name="20% - 輔色6 2 11" xfId="13396"/>
    <cellStyle name="20% - 輔色6 2 11 2" xfId="13397"/>
    <cellStyle name="20% - 輔色6 2 11 3" xfId="13398"/>
    <cellStyle name="20% - 輔色6 2 12" xfId="13399"/>
    <cellStyle name="20% - 輔色6 2 13" xfId="13400"/>
    <cellStyle name="20% - 輔色6 2 2" xfId="13401"/>
    <cellStyle name="20% - 輔色6 2 2 10" xfId="13402"/>
    <cellStyle name="20% - 輔色6 2 2 10 2" xfId="13403"/>
    <cellStyle name="20% - 輔色6 2 2 10 3" xfId="13404"/>
    <cellStyle name="20% - 輔色6 2 2 11" xfId="13405"/>
    <cellStyle name="20% - 輔色6 2 2 12" xfId="13406"/>
    <cellStyle name="20% - 輔色6 2 2 2" xfId="13407"/>
    <cellStyle name="20% - 輔色6 2 2 2 10" xfId="13408"/>
    <cellStyle name="20% - 輔色6 2 2 2 2" xfId="13409"/>
    <cellStyle name="20% - 輔色6 2 2 2 2 2" xfId="13410"/>
    <cellStyle name="20% - 輔色6 2 2 2 2 2 2" xfId="13411"/>
    <cellStyle name="20% - 輔色6 2 2 2 2 2 2 2" xfId="13412"/>
    <cellStyle name="20% - 輔色6 2 2 2 2 2 2 2 2" xfId="13413"/>
    <cellStyle name="20% - 輔色6 2 2 2 2 2 2 2 2 2" xfId="13414"/>
    <cellStyle name="20% - 輔色6 2 2 2 2 2 2 2 2 2 2" xfId="13415"/>
    <cellStyle name="20% - 輔色6 2 2 2 2 2 2 2 2 2 3" xfId="13416"/>
    <cellStyle name="20% - 輔色6 2 2 2 2 2 2 2 2 3" xfId="13417"/>
    <cellStyle name="20% - 輔色6 2 2 2 2 2 2 2 2 4" xfId="13418"/>
    <cellStyle name="20% - 輔色6 2 2 2 2 2 2 2 3" xfId="13419"/>
    <cellStyle name="20% - 輔色6 2 2 2 2 2 2 2 3 2" xfId="13420"/>
    <cellStyle name="20% - 輔色6 2 2 2 2 2 2 2 3 2 2" xfId="13421"/>
    <cellStyle name="20% - 輔色6 2 2 2 2 2 2 2 3 2 3" xfId="13422"/>
    <cellStyle name="20% - 輔色6 2 2 2 2 2 2 2 3 3" xfId="13423"/>
    <cellStyle name="20% - 輔色6 2 2 2 2 2 2 2 3 4" xfId="13424"/>
    <cellStyle name="20% - 輔色6 2 2 2 2 2 2 2 4" xfId="13425"/>
    <cellStyle name="20% - 輔色6 2 2 2 2 2 2 2 4 2" xfId="13426"/>
    <cellStyle name="20% - 輔色6 2 2 2 2 2 2 2 4 3" xfId="13427"/>
    <cellStyle name="20% - 輔色6 2 2 2 2 2 2 2 5" xfId="13428"/>
    <cellStyle name="20% - 輔色6 2 2 2 2 2 2 2 6" xfId="13429"/>
    <cellStyle name="20% - 輔色6 2 2 2 2 2 2 3" xfId="13430"/>
    <cellStyle name="20% - 輔色6 2 2 2 2 2 2 3 2" xfId="13431"/>
    <cellStyle name="20% - 輔色6 2 2 2 2 2 2 3 2 2" xfId="13432"/>
    <cellStyle name="20% - 輔色6 2 2 2 2 2 2 3 2 3" xfId="13433"/>
    <cellStyle name="20% - 輔色6 2 2 2 2 2 2 3 3" xfId="13434"/>
    <cellStyle name="20% - 輔色6 2 2 2 2 2 2 3 4" xfId="13435"/>
    <cellStyle name="20% - 輔色6 2 2 2 2 2 2 4" xfId="13436"/>
    <cellStyle name="20% - 輔色6 2 2 2 2 2 2 4 2" xfId="13437"/>
    <cellStyle name="20% - 輔色6 2 2 2 2 2 2 4 2 2" xfId="13438"/>
    <cellStyle name="20% - 輔色6 2 2 2 2 2 2 4 2 3" xfId="13439"/>
    <cellStyle name="20% - 輔色6 2 2 2 2 2 2 4 3" xfId="13440"/>
    <cellStyle name="20% - 輔色6 2 2 2 2 2 2 4 4" xfId="13441"/>
    <cellStyle name="20% - 輔色6 2 2 2 2 2 2 5" xfId="13442"/>
    <cellStyle name="20% - 輔色6 2 2 2 2 2 2 5 2" xfId="13443"/>
    <cellStyle name="20% - 輔色6 2 2 2 2 2 2 5 3" xfId="13444"/>
    <cellStyle name="20% - 輔色6 2 2 2 2 2 2 6" xfId="13445"/>
    <cellStyle name="20% - 輔色6 2 2 2 2 2 2 7" xfId="13446"/>
    <cellStyle name="20% - 輔色6 2 2 2 2 2 3" xfId="13447"/>
    <cellStyle name="20% - 輔色6 2 2 2 2 2 3 2" xfId="13448"/>
    <cellStyle name="20% - 輔色6 2 2 2 2 2 3 2 2" xfId="13449"/>
    <cellStyle name="20% - 輔色6 2 2 2 2 2 3 2 2 2" xfId="13450"/>
    <cellStyle name="20% - 輔色6 2 2 2 2 2 3 2 2 3" xfId="13451"/>
    <cellStyle name="20% - 輔色6 2 2 2 2 2 3 2 3" xfId="13452"/>
    <cellStyle name="20% - 輔色6 2 2 2 2 2 3 2 4" xfId="13453"/>
    <cellStyle name="20% - 輔色6 2 2 2 2 2 3 3" xfId="13454"/>
    <cellStyle name="20% - 輔色6 2 2 2 2 2 3 3 2" xfId="13455"/>
    <cellStyle name="20% - 輔色6 2 2 2 2 2 3 3 2 2" xfId="13456"/>
    <cellStyle name="20% - 輔色6 2 2 2 2 2 3 3 2 3" xfId="13457"/>
    <cellStyle name="20% - 輔色6 2 2 2 2 2 3 3 3" xfId="13458"/>
    <cellStyle name="20% - 輔色6 2 2 2 2 2 3 3 4" xfId="13459"/>
    <cellStyle name="20% - 輔色6 2 2 2 2 2 3 4" xfId="13460"/>
    <cellStyle name="20% - 輔色6 2 2 2 2 2 3 4 2" xfId="13461"/>
    <cellStyle name="20% - 輔色6 2 2 2 2 2 3 4 3" xfId="13462"/>
    <cellStyle name="20% - 輔色6 2 2 2 2 2 3 5" xfId="13463"/>
    <cellStyle name="20% - 輔色6 2 2 2 2 2 3 6" xfId="13464"/>
    <cellStyle name="20% - 輔色6 2 2 2 2 2 4" xfId="13465"/>
    <cellStyle name="20% - 輔色6 2 2 2 2 2 4 2" xfId="13466"/>
    <cellStyle name="20% - 輔色6 2 2 2 2 2 4 2 2" xfId="13467"/>
    <cellStyle name="20% - 輔色6 2 2 2 2 2 4 2 3" xfId="13468"/>
    <cellStyle name="20% - 輔色6 2 2 2 2 2 4 3" xfId="13469"/>
    <cellStyle name="20% - 輔色6 2 2 2 2 2 4 4" xfId="13470"/>
    <cellStyle name="20% - 輔色6 2 2 2 2 2 5" xfId="13471"/>
    <cellStyle name="20% - 輔色6 2 2 2 2 2 5 2" xfId="13472"/>
    <cellStyle name="20% - 輔色6 2 2 2 2 2 5 2 2" xfId="13473"/>
    <cellStyle name="20% - 輔色6 2 2 2 2 2 5 2 3" xfId="13474"/>
    <cellStyle name="20% - 輔色6 2 2 2 2 2 5 3" xfId="13475"/>
    <cellStyle name="20% - 輔色6 2 2 2 2 2 5 4" xfId="13476"/>
    <cellStyle name="20% - 輔色6 2 2 2 2 2 6" xfId="13477"/>
    <cellStyle name="20% - 輔色6 2 2 2 2 2 6 2" xfId="13478"/>
    <cellStyle name="20% - 輔色6 2 2 2 2 2 6 3" xfId="13479"/>
    <cellStyle name="20% - 輔色6 2 2 2 2 2 7" xfId="13480"/>
    <cellStyle name="20% - 輔色6 2 2 2 2 2 8" xfId="13481"/>
    <cellStyle name="20% - 輔色6 2 2 2 2 3" xfId="13482"/>
    <cellStyle name="20% - 輔色6 2 2 2 2 3 2" xfId="13483"/>
    <cellStyle name="20% - 輔色6 2 2 2 2 3 2 2" xfId="13484"/>
    <cellStyle name="20% - 輔色6 2 2 2 2 3 2 2 2" xfId="13485"/>
    <cellStyle name="20% - 輔色6 2 2 2 2 3 2 2 2 2" xfId="13486"/>
    <cellStyle name="20% - 輔色6 2 2 2 2 3 2 2 2 3" xfId="13487"/>
    <cellStyle name="20% - 輔色6 2 2 2 2 3 2 2 3" xfId="13488"/>
    <cellStyle name="20% - 輔色6 2 2 2 2 3 2 2 4" xfId="13489"/>
    <cellStyle name="20% - 輔色6 2 2 2 2 3 2 3" xfId="13490"/>
    <cellStyle name="20% - 輔色6 2 2 2 2 3 2 3 2" xfId="13491"/>
    <cellStyle name="20% - 輔色6 2 2 2 2 3 2 3 2 2" xfId="13492"/>
    <cellStyle name="20% - 輔色6 2 2 2 2 3 2 3 2 3" xfId="13493"/>
    <cellStyle name="20% - 輔色6 2 2 2 2 3 2 3 3" xfId="13494"/>
    <cellStyle name="20% - 輔色6 2 2 2 2 3 2 3 4" xfId="13495"/>
    <cellStyle name="20% - 輔色6 2 2 2 2 3 2 4" xfId="13496"/>
    <cellStyle name="20% - 輔色6 2 2 2 2 3 2 4 2" xfId="13497"/>
    <cellStyle name="20% - 輔色6 2 2 2 2 3 2 4 3" xfId="13498"/>
    <cellStyle name="20% - 輔色6 2 2 2 2 3 2 5" xfId="13499"/>
    <cellStyle name="20% - 輔色6 2 2 2 2 3 2 6" xfId="13500"/>
    <cellStyle name="20% - 輔色6 2 2 2 2 3 3" xfId="13501"/>
    <cellStyle name="20% - 輔色6 2 2 2 2 3 3 2" xfId="13502"/>
    <cellStyle name="20% - 輔色6 2 2 2 2 3 3 2 2" xfId="13503"/>
    <cellStyle name="20% - 輔色6 2 2 2 2 3 3 2 3" xfId="13504"/>
    <cellStyle name="20% - 輔色6 2 2 2 2 3 3 3" xfId="13505"/>
    <cellStyle name="20% - 輔色6 2 2 2 2 3 3 4" xfId="13506"/>
    <cellStyle name="20% - 輔色6 2 2 2 2 3 4" xfId="13507"/>
    <cellStyle name="20% - 輔色6 2 2 2 2 3 4 2" xfId="13508"/>
    <cellStyle name="20% - 輔色6 2 2 2 2 3 4 2 2" xfId="13509"/>
    <cellStyle name="20% - 輔色6 2 2 2 2 3 4 2 3" xfId="13510"/>
    <cellStyle name="20% - 輔色6 2 2 2 2 3 4 3" xfId="13511"/>
    <cellStyle name="20% - 輔色6 2 2 2 2 3 4 4" xfId="13512"/>
    <cellStyle name="20% - 輔色6 2 2 2 2 3 5" xfId="13513"/>
    <cellStyle name="20% - 輔色6 2 2 2 2 3 5 2" xfId="13514"/>
    <cellStyle name="20% - 輔色6 2 2 2 2 3 5 3" xfId="13515"/>
    <cellStyle name="20% - 輔色6 2 2 2 2 3 6" xfId="13516"/>
    <cellStyle name="20% - 輔色6 2 2 2 2 3 7" xfId="13517"/>
    <cellStyle name="20% - 輔色6 2 2 2 2 4" xfId="13518"/>
    <cellStyle name="20% - 輔色6 2 2 2 2 4 2" xfId="13519"/>
    <cellStyle name="20% - 輔色6 2 2 2 2 4 2 2" xfId="13520"/>
    <cellStyle name="20% - 輔色6 2 2 2 2 4 2 2 2" xfId="13521"/>
    <cellStyle name="20% - 輔色6 2 2 2 2 4 2 2 3" xfId="13522"/>
    <cellStyle name="20% - 輔色6 2 2 2 2 4 2 3" xfId="13523"/>
    <cellStyle name="20% - 輔色6 2 2 2 2 4 2 4" xfId="13524"/>
    <cellStyle name="20% - 輔色6 2 2 2 2 4 3" xfId="13525"/>
    <cellStyle name="20% - 輔色6 2 2 2 2 4 3 2" xfId="13526"/>
    <cellStyle name="20% - 輔色6 2 2 2 2 4 3 2 2" xfId="13527"/>
    <cellStyle name="20% - 輔色6 2 2 2 2 4 3 2 3" xfId="13528"/>
    <cellStyle name="20% - 輔色6 2 2 2 2 4 3 3" xfId="13529"/>
    <cellStyle name="20% - 輔色6 2 2 2 2 4 3 4" xfId="13530"/>
    <cellStyle name="20% - 輔色6 2 2 2 2 4 4" xfId="13531"/>
    <cellStyle name="20% - 輔色6 2 2 2 2 4 4 2" xfId="13532"/>
    <cellStyle name="20% - 輔色6 2 2 2 2 4 4 3" xfId="13533"/>
    <cellStyle name="20% - 輔色6 2 2 2 2 4 5" xfId="13534"/>
    <cellStyle name="20% - 輔色6 2 2 2 2 4 6" xfId="13535"/>
    <cellStyle name="20% - 輔色6 2 2 2 2 5" xfId="13536"/>
    <cellStyle name="20% - 輔色6 2 2 2 2 5 2" xfId="13537"/>
    <cellStyle name="20% - 輔色6 2 2 2 2 5 2 2" xfId="13538"/>
    <cellStyle name="20% - 輔色6 2 2 2 2 5 2 3" xfId="13539"/>
    <cellStyle name="20% - 輔色6 2 2 2 2 5 3" xfId="13540"/>
    <cellStyle name="20% - 輔色6 2 2 2 2 5 4" xfId="13541"/>
    <cellStyle name="20% - 輔色6 2 2 2 2 6" xfId="13542"/>
    <cellStyle name="20% - 輔色6 2 2 2 2 6 2" xfId="13543"/>
    <cellStyle name="20% - 輔色6 2 2 2 2 6 2 2" xfId="13544"/>
    <cellStyle name="20% - 輔色6 2 2 2 2 6 2 3" xfId="13545"/>
    <cellStyle name="20% - 輔色6 2 2 2 2 6 3" xfId="13546"/>
    <cellStyle name="20% - 輔色6 2 2 2 2 6 4" xfId="13547"/>
    <cellStyle name="20% - 輔色6 2 2 2 2 7" xfId="13548"/>
    <cellStyle name="20% - 輔色6 2 2 2 2 7 2" xfId="13549"/>
    <cellStyle name="20% - 輔色6 2 2 2 2 7 3" xfId="13550"/>
    <cellStyle name="20% - 輔色6 2 2 2 2 8" xfId="13551"/>
    <cellStyle name="20% - 輔色6 2 2 2 2 9" xfId="13552"/>
    <cellStyle name="20% - 輔色6 2 2 2 3" xfId="13553"/>
    <cellStyle name="20% - 輔色6 2 2 2 3 2" xfId="13554"/>
    <cellStyle name="20% - 輔色6 2 2 2 3 2 2" xfId="13555"/>
    <cellStyle name="20% - 輔色6 2 2 2 3 2 2 2" xfId="13556"/>
    <cellStyle name="20% - 輔色6 2 2 2 3 2 2 2 2" xfId="13557"/>
    <cellStyle name="20% - 輔色6 2 2 2 3 2 2 2 2 2" xfId="13558"/>
    <cellStyle name="20% - 輔色6 2 2 2 3 2 2 2 2 3" xfId="13559"/>
    <cellStyle name="20% - 輔色6 2 2 2 3 2 2 2 3" xfId="13560"/>
    <cellStyle name="20% - 輔色6 2 2 2 3 2 2 2 4" xfId="13561"/>
    <cellStyle name="20% - 輔色6 2 2 2 3 2 2 3" xfId="13562"/>
    <cellStyle name="20% - 輔色6 2 2 2 3 2 2 3 2" xfId="13563"/>
    <cellStyle name="20% - 輔色6 2 2 2 3 2 2 3 2 2" xfId="13564"/>
    <cellStyle name="20% - 輔色6 2 2 2 3 2 2 3 2 3" xfId="13565"/>
    <cellStyle name="20% - 輔色6 2 2 2 3 2 2 3 3" xfId="13566"/>
    <cellStyle name="20% - 輔色6 2 2 2 3 2 2 3 4" xfId="13567"/>
    <cellStyle name="20% - 輔色6 2 2 2 3 2 2 4" xfId="13568"/>
    <cellStyle name="20% - 輔色6 2 2 2 3 2 2 4 2" xfId="13569"/>
    <cellStyle name="20% - 輔色6 2 2 2 3 2 2 4 3" xfId="13570"/>
    <cellStyle name="20% - 輔色6 2 2 2 3 2 2 5" xfId="13571"/>
    <cellStyle name="20% - 輔色6 2 2 2 3 2 2 6" xfId="13572"/>
    <cellStyle name="20% - 輔色6 2 2 2 3 2 3" xfId="13573"/>
    <cellStyle name="20% - 輔色6 2 2 2 3 2 3 2" xfId="13574"/>
    <cellStyle name="20% - 輔色6 2 2 2 3 2 3 2 2" xfId="13575"/>
    <cellStyle name="20% - 輔色6 2 2 2 3 2 3 2 3" xfId="13576"/>
    <cellStyle name="20% - 輔色6 2 2 2 3 2 3 3" xfId="13577"/>
    <cellStyle name="20% - 輔色6 2 2 2 3 2 3 4" xfId="13578"/>
    <cellStyle name="20% - 輔色6 2 2 2 3 2 4" xfId="13579"/>
    <cellStyle name="20% - 輔色6 2 2 2 3 2 4 2" xfId="13580"/>
    <cellStyle name="20% - 輔色6 2 2 2 3 2 4 2 2" xfId="13581"/>
    <cellStyle name="20% - 輔色6 2 2 2 3 2 4 2 3" xfId="13582"/>
    <cellStyle name="20% - 輔色6 2 2 2 3 2 4 3" xfId="13583"/>
    <cellStyle name="20% - 輔色6 2 2 2 3 2 4 4" xfId="13584"/>
    <cellStyle name="20% - 輔色6 2 2 2 3 2 5" xfId="13585"/>
    <cellStyle name="20% - 輔色6 2 2 2 3 2 5 2" xfId="13586"/>
    <cellStyle name="20% - 輔色6 2 2 2 3 2 5 3" xfId="13587"/>
    <cellStyle name="20% - 輔色6 2 2 2 3 2 6" xfId="13588"/>
    <cellStyle name="20% - 輔色6 2 2 2 3 2 7" xfId="13589"/>
    <cellStyle name="20% - 輔色6 2 2 2 3 3" xfId="13590"/>
    <cellStyle name="20% - 輔色6 2 2 2 3 3 2" xfId="13591"/>
    <cellStyle name="20% - 輔色6 2 2 2 3 3 2 2" xfId="13592"/>
    <cellStyle name="20% - 輔色6 2 2 2 3 3 2 2 2" xfId="13593"/>
    <cellStyle name="20% - 輔色6 2 2 2 3 3 2 2 3" xfId="13594"/>
    <cellStyle name="20% - 輔色6 2 2 2 3 3 2 3" xfId="13595"/>
    <cellStyle name="20% - 輔色6 2 2 2 3 3 2 4" xfId="13596"/>
    <cellStyle name="20% - 輔色6 2 2 2 3 3 3" xfId="13597"/>
    <cellStyle name="20% - 輔色6 2 2 2 3 3 3 2" xfId="13598"/>
    <cellStyle name="20% - 輔色6 2 2 2 3 3 3 2 2" xfId="13599"/>
    <cellStyle name="20% - 輔色6 2 2 2 3 3 3 2 3" xfId="13600"/>
    <cellStyle name="20% - 輔色6 2 2 2 3 3 3 3" xfId="13601"/>
    <cellStyle name="20% - 輔色6 2 2 2 3 3 3 4" xfId="13602"/>
    <cellStyle name="20% - 輔色6 2 2 2 3 3 4" xfId="13603"/>
    <cellStyle name="20% - 輔色6 2 2 2 3 3 4 2" xfId="13604"/>
    <cellStyle name="20% - 輔色6 2 2 2 3 3 4 3" xfId="13605"/>
    <cellStyle name="20% - 輔色6 2 2 2 3 3 5" xfId="13606"/>
    <cellStyle name="20% - 輔色6 2 2 2 3 3 6" xfId="13607"/>
    <cellStyle name="20% - 輔色6 2 2 2 3 4" xfId="13608"/>
    <cellStyle name="20% - 輔色6 2 2 2 3 4 2" xfId="13609"/>
    <cellStyle name="20% - 輔色6 2 2 2 3 4 2 2" xfId="13610"/>
    <cellStyle name="20% - 輔色6 2 2 2 3 4 2 3" xfId="13611"/>
    <cellStyle name="20% - 輔色6 2 2 2 3 4 3" xfId="13612"/>
    <cellStyle name="20% - 輔色6 2 2 2 3 4 4" xfId="13613"/>
    <cellStyle name="20% - 輔色6 2 2 2 3 5" xfId="13614"/>
    <cellStyle name="20% - 輔色6 2 2 2 3 5 2" xfId="13615"/>
    <cellStyle name="20% - 輔色6 2 2 2 3 5 2 2" xfId="13616"/>
    <cellStyle name="20% - 輔色6 2 2 2 3 5 2 3" xfId="13617"/>
    <cellStyle name="20% - 輔色6 2 2 2 3 5 3" xfId="13618"/>
    <cellStyle name="20% - 輔色6 2 2 2 3 5 4" xfId="13619"/>
    <cellStyle name="20% - 輔色6 2 2 2 3 6" xfId="13620"/>
    <cellStyle name="20% - 輔色6 2 2 2 3 6 2" xfId="13621"/>
    <cellStyle name="20% - 輔色6 2 2 2 3 6 3" xfId="13622"/>
    <cellStyle name="20% - 輔色6 2 2 2 3 7" xfId="13623"/>
    <cellStyle name="20% - 輔色6 2 2 2 3 8" xfId="13624"/>
    <cellStyle name="20% - 輔色6 2 2 2 4" xfId="13625"/>
    <cellStyle name="20% - 輔色6 2 2 2 4 2" xfId="13626"/>
    <cellStyle name="20% - 輔色6 2 2 2 4 2 2" xfId="13627"/>
    <cellStyle name="20% - 輔色6 2 2 2 4 2 2 2" xfId="13628"/>
    <cellStyle name="20% - 輔色6 2 2 2 4 2 2 2 2" xfId="13629"/>
    <cellStyle name="20% - 輔色6 2 2 2 4 2 2 2 3" xfId="13630"/>
    <cellStyle name="20% - 輔色6 2 2 2 4 2 2 3" xfId="13631"/>
    <cellStyle name="20% - 輔色6 2 2 2 4 2 2 4" xfId="13632"/>
    <cellStyle name="20% - 輔色6 2 2 2 4 2 3" xfId="13633"/>
    <cellStyle name="20% - 輔色6 2 2 2 4 2 3 2" xfId="13634"/>
    <cellStyle name="20% - 輔色6 2 2 2 4 2 3 2 2" xfId="13635"/>
    <cellStyle name="20% - 輔色6 2 2 2 4 2 3 2 3" xfId="13636"/>
    <cellStyle name="20% - 輔色6 2 2 2 4 2 3 3" xfId="13637"/>
    <cellStyle name="20% - 輔色6 2 2 2 4 2 3 4" xfId="13638"/>
    <cellStyle name="20% - 輔色6 2 2 2 4 2 4" xfId="13639"/>
    <cellStyle name="20% - 輔色6 2 2 2 4 2 4 2" xfId="13640"/>
    <cellStyle name="20% - 輔色6 2 2 2 4 2 4 3" xfId="13641"/>
    <cellStyle name="20% - 輔色6 2 2 2 4 2 5" xfId="13642"/>
    <cellStyle name="20% - 輔色6 2 2 2 4 2 6" xfId="13643"/>
    <cellStyle name="20% - 輔色6 2 2 2 4 3" xfId="13644"/>
    <cellStyle name="20% - 輔色6 2 2 2 4 3 2" xfId="13645"/>
    <cellStyle name="20% - 輔色6 2 2 2 4 3 2 2" xfId="13646"/>
    <cellStyle name="20% - 輔色6 2 2 2 4 3 2 3" xfId="13647"/>
    <cellStyle name="20% - 輔色6 2 2 2 4 3 3" xfId="13648"/>
    <cellStyle name="20% - 輔色6 2 2 2 4 3 4" xfId="13649"/>
    <cellStyle name="20% - 輔色6 2 2 2 4 4" xfId="13650"/>
    <cellStyle name="20% - 輔色6 2 2 2 4 4 2" xfId="13651"/>
    <cellStyle name="20% - 輔色6 2 2 2 4 4 2 2" xfId="13652"/>
    <cellStyle name="20% - 輔色6 2 2 2 4 4 2 3" xfId="13653"/>
    <cellStyle name="20% - 輔色6 2 2 2 4 4 3" xfId="13654"/>
    <cellStyle name="20% - 輔色6 2 2 2 4 4 4" xfId="13655"/>
    <cellStyle name="20% - 輔色6 2 2 2 4 5" xfId="13656"/>
    <cellStyle name="20% - 輔色6 2 2 2 4 5 2" xfId="13657"/>
    <cellStyle name="20% - 輔色6 2 2 2 4 5 3" xfId="13658"/>
    <cellStyle name="20% - 輔色6 2 2 2 4 6" xfId="13659"/>
    <cellStyle name="20% - 輔色6 2 2 2 4 7" xfId="13660"/>
    <cellStyle name="20% - 輔色6 2 2 2 5" xfId="13661"/>
    <cellStyle name="20% - 輔色6 2 2 2 5 2" xfId="13662"/>
    <cellStyle name="20% - 輔色6 2 2 2 5 2 2" xfId="13663"/>
    <cellStyle name="20% - 輔色6 2 2 2 5 2 2 2" xfId="13664"/>
    <cellStyle name="20% - 輔色6 2 2 2 5 2 2 3" xfId="13665"/>
    <cellStyle name="20% - 輔色6 2 2 2 5 2 3" xfId="13666"/>
    <cellStyle name="20% - 輔色6 2 2 2 5 2 4" xfId="13667"/>
    <cellStyle name="20% - 輔色6 2 2 2 5 3" xfId="13668"/>
    <cellStyle name="20% - 輔色6 2 2 2 5 3 2" xfId="13669"/>
    <cellStyle name="20% - 輔色6 2 2 2 5 3 2 2" xfId="13670"/>
    <cellStyle name="20% - 輔色6 2 2 2 5 3 2 3" xfId="13671"/>
    <cellStyle name="20% - 輔色6 2 2 2 5 3 3" xfId="13672"/>
    <cellStyle name="20% - 輔色6 2 2 2 5 3 4" xfId="13673"/>
    <cellStyle name="20% - 輔色6 2 2 2 5 4" xfId="13674"/>
    <cellStyle name="20% - 輔色6 2 2 2 5 4 2" xfId="13675"/>
    <cellStyle name="20% - 輔色6 2 2 2 5 4 3" xfId="13676"/>
    <cellStyle name="20% - 輔色6 2 2 2 5 5" xfId="13677"/>
    <cellStyle name="20% - 輔色6 2 2 2 5 6" xfId="13678"/>
    <cellStyle name="20% - 輔色6 2 2 2 6" xfId="13679"/>
    <cellStyle name="20% - 輔色6 2 2 2 6 2" xfId="13680"/>
    <cellStyle name="20% - 輔色6 2 2 2 6 2 2" xfId="13681"/>
    <cellStyle name="20% - 輔色6 2 2 2 6 2 3" xfId="13682"/>
    <cellStyle name="20% - 輔色6 2 2 2 6 3" xfId="13683"/>
    <cellStyle name="20% - 輔色6 2 2 2 6 4" xfId="13684"/>
    <cellStyle name="20% - 輔色6 2 2 2 7" xfId="13685"/>
    <cellStyle name="20% - 輔色6 2 2 2 7 2" xfId="13686"/>
    <cellStyle name="20% - 輔色6 2 2 2 7 2 2" xfId="13687"/>
    <cellStyle name="20% - 輔色6 2 2 2 7 2 3" xfId="13688"/>
    <cellStyle name="20% - 輔色6 2 2 2 7 3" xfId="13689"/>
    <cellStyle name="20% - 輔色6 2 2 2 7 4" xfId="13690"/>
    <cellStyle name="20% - 輔色6 2 2 2 8" xfId="13691"/>
    <cellStyle name="20% - 輔色6 2 2 2 8 2" xfId="13692"/>
    <cellStyle name="20% - 輔色6 2 2 2 8 3" xfId="13693"/>
    <cellStyle name="20% - 輔色6 2 2 2 9" xfId="13694"/>
    <cellStyle name="20% - 輔色6 2 2 3" xfId="13695"/>
    <cellStyle name="20% - 輔色6 2 2 3 2" xfId="13696"/>
    <cellStyle name="20% - 輔色6 2 2 3 2 2" xfId="13697"/>
    <cellStyle name="20% - 輔色6 2 2 3 2 2 2" xfId="13698"/>
    <cellStyle name="20% - 輔色6 2 2 3 2 2 2 2" xfId="13699"/>
    <cellStyle name="20% - 輔色6 2 2 3 2 2 2 2 2" xfId="13700"/>
    <cellStyle name="20% - 輔色6 2 2 3 2 2 2 2 2 2" xfId="13701"/>
    <cellStyle name="20% - 輔色6 2 2 3 2 2 2 2 2 3" xfId="13702"/>
    <cellStyle name="20% - 輔色6 2 2 3 2 2 2 2 3" xfId="13703"/>
    <cellStyle name="20% - 輔色6 2 2 3 2 2 2 2 4" xfId="13704"/>
    <cellStyle name="20% - 輔色6 2 2 3 2 2 2 3" xfId="13705"/>
    <cellStyle name="20% - 輔色6 2 2 3 2 2 2 3 2" xfId="13706"/>
    <cellStyle name="20% - 輔色6 2 2 3 2 2 2 3 2 2" xfId="13707"/>
    <cellStyle name="20% - 輔色6 2 2 3 2 2 2 3 2 3" xfId="13708"/>
    <cellStyle name="20% - 輔色6 2 2 3 2 2 2 3 3" xfId="13709"/>
    <cellStyle name="20% - 輔色6 2 2 3 2 2 2 3 4" xfId="13710"/>
    <cellStyle name="20% - 輔色6 2 2 3 2 2 2 4" xfId="13711"/>
    <cellStyle name="20% - 輔色6 2 2 3 2 2 2 4 2" xfId="13712"/>
    <cellStyle name="20% - 輔色6 2 2 3 2 2 2 4 3" xfId="13713"/>
    <cellStyle name="20% - 輔色6 2 2 3 2 2 2 5" xfId="13714"/>
    <cellStyle name="20% - 輔色6 2 2 3 2 2 2 6" xfId="13715"/>
    <cellStyle name="20% - 輔色6 2 2 3 2 2 3" xfId="13716"/>
    <cellStyle name="20% - 輔色6 2 2 3 2 2 3 2" xfId="13717"/>
    <cellStyle name="20% - 輔色6 2 2 3 2 2 3 2 2" xfId="13718"/>
    <cellStyle name="20% - 輔色6 2 2 3 2 2 3 2 3" xfId="13719"/>
    <cellStyle name="20% - 輔色6 2 2 3 2 2 3 3" xfId="13720"/>
    <cellStyle name="20% - 輔色6 2 2 3 2 2 3 4" xfId="13721"/>
    <cellStyle name="20% - 輔色6 2 2 3 2 2 4" xfId="13722"/>
    <cellStyle name="20% - 輔色6 2 2 3 2 2 4 2" xfId="13723"/>
    <cellStyle name="20% - 輔色6 2 2 3 2 2 4 2 2" xfId="13724"/>
    <cellStyle name="20% - 輔色6 2 2 3 2 2 4 2 3" xfId="13725"/>
    <cellStyle name="20% - 輔色6 2 2 3 2 2 4 3" xfId="13726"/>
    <cellStyle name="20% - 輔色6 2 2 3 2 2 4 4" xfId="13727"/>
    <cellStyle name="20% - 輔色6 2 2 3 2 2 5" xfId="13728"/>
    <cellStyle name="20% - 輔色6 2 2 3 2 2 5 2" xfId="13729"/>
    <cellStyle name="20% - 輔色6 2 2 3 2 2 5 3" xfId="13730"/>
    <cellStyle name="20% - 輔色6 2 2 3 2 2 6" xfId="13731"/>
    <cellStyle name="20% - 輔色6 2 2 3 2 2 7" xfId="13732"/>
    <cellStyle name="20% - 輔色6 2 2 3 2 3" xfId="13733"/>
    <cellStyle name="20% - 輔色6 2 2 3 2 3 2" xfId="13734"/>
    <cellStyle name="20% - 輔色6 2 2 3 2 3 2 2" xfId="13735"/>
    <cellStyle name="20% - 輔色6 2 2 3 2 3 2 2 2" xfId="13736"/>
    <cellStyle name="20% - 輔色6 2 2 3 2 3 2 2 3" xfId="13737"/>
    <cellStyle name="20% - 輔色6 2 2 3 2 3 2 3" xfId="13738"/>
    <cellStyle name="20% - 輔色6 2 2 3 2 3 2 4" xfId="13739"/>
    <cellStyle name="20% - 輔色6 2 2 3 2 3 3" xfId="13740"/>
    <cellStyle name="20% - 輔色6 2 2 3 2 3 3 2" xfId="13741"/>
    <cellStyle name="20% - 輔色6 2 2 3 2 3 3 2 2" xfId="13742"/>
    <cellStyle name="20% - 輔色6 2 2 3 2 3 3 2 3" xfId="13743"/>
    <cellStyle name="20% - 輔色6 2 2 3 2 3 3 3" xfId="13744"/>
    <cellStyle name="20% - 輔色6 2 2 3 2 3 3 4" xfId="13745"/>
    <cellStyle name="20% - 輔色6 2 2 3 2 3 4" xfId="13746"/>
    <cellStyle name="20% - 輔色6 2 2 3 2 3 4 2" xfId="13747"/>
    <cellStyle name="20% - 輔色6 2 2 3 2 3 4 3" xfId="13748"/>
    <cellStyle name="20% - 輔色6 2 2 3 2 3 5" xfId="13749"/>
    <cellStyle name="20% - 輔色6 2 2 3 2 3 6" xfId="13750"/>
    <cellStyle name="20% - 輔色6 2 2 3 2 4" xfId="13751"/>
    <cellStyle name="20% - 輔色6 2 2 3 2 4 2" xfId="13752"/>
    <cellStyle name="20% - 輔色6 2 2 3 2 4 2 2" xfId="13753"/>
    <cellStyle name="20% - 輔色6 2 2 3 2 4 2 3" xfId="13754"/>
    <cellStyle name="20% - 輔色6 2 2 3 2 4 3" xfId="13755"/>
    <cellStyle name="20% - 輔色6 2 2 3 2 4 4" xfId="13756"/>
    <cellStyle name="20% - 輔色6 2 2 3 2 5" xfId="13757"/>
    <cellStyle name="20% - 輔色6 2 2 3 2 5 2" xfId="13758"/>
    <cellStyle name="20% - 輔色6 2 2 3 2 5 2 2" xfId="13759"/>
    <cellStyle name="20% - 輔色6 2 2 3 2 5 2 3" xfId="13760"/>
    <cellStyle name="20% - 輔色6 2 2 3 2 5 3" xfId="13761"/>
    <cellStyle name="20% - 輔色6 2 2 3 2 5 4" xfId="13762"/>
    <cellStyle name="20% - 輔色6 2 2 3 2 6" xfId="13763"/>
    <cellStyle name="20% - 輔色6 2 2 3 2 6 2" xfId="13764"/>
    <cellStyle name="20% - 輔色6 2 2 3 2 6 3" xfId="13765"/>
    <cellStyle name="20% - 輔色6 2 2 3 2 7" xfId="13766"/>
    <cellStyle name="20% - 輔色6 2 2 3 2 8" xfId="13767"/>
    <cellStyle name="20% - 輔色6 2 2 3 3" xfId="13768"/>
    <cellStyle name="20% - 輔色6 2 2 3 3 2" xfId="13769"/>
    <cellStyle name="20% - 輔色6 2 2 3 3 2 2" xfId="13770"/>
    <cellStyle name="20% - 輔色6 2 2 3 3 2 2 2" xfId="13771"/>
    <cellStyle name="20% - 輔色6 2 2 3 3 2 2 2 2" xfId="13772"/>
    <cellStyle name="20% - 輔色6 2 2 3 3 2 2 2 3" xfId="13773"/>
    <cellStyle name="20% - 輔色6 2 2 3 3 2 2 3" xfId="13774"/>
    <cellStyle name="20% - 輔色6 2 2 3 3 2 2 4" xfId="13775"/>
    <cellStyle name="20% - 輔色6 2 2 3 3 2 3" xfId="13776"/>
    <cellStyle name="20% - 輔色6 2 2 3 3 2 3 2" xfId="13777"/>
    <cellStyle name="20% - 輔色6 2 2 3 3 2 3 2 2" xfId="13778"/>
    <cellStyle name="20% - 輔色6 2 2 3 3 2 3 2 3" xfId="13779"/>
    <cellStyle name="20% - 輔色6 2 2 3 3 2 3 3" xfId="13780"/>
    <cellStyle name="20% - 輔色6 2 2 3 3 2 3 4" xfId="13781"/>
    <cellStyle name="20% - 輔色6 2 2 3 3 2 4" xfId="13782"/>
    <cellStyle name="20% - 輔色6 2 2 3 3 2 4 2" xfId="13783"/>
    <cellStyle name="20% - 輔色6 2 2 3 3 2 4 3" xfId="13784"/>
    <cellStyle name="20% - 輔色6 2 2 3 3 2 5" xfId="13785"/>
    <cellStyle name="20% - 輔色6 2 2 3 3 2 6" xfId="13786"/>
    <cellStyle name="20% - 輔色6 2 2 3 3 3" xfId="13787"/>
    <cellStyle name="20% - 輔色6 2 2 3 3 3 2" xfId="13788"/>
    <cellStyle name="20% - 輔色6 2 2 3 3 3 2 2" xfId="13789"/>
    <cellStyle name="20% - 輔色6 2 2 3 3 3 2 3" xfId="13790"/>
    <cellStyle name="20% - 輔色6 2 2 3 3 3 3" xfId="13791"/>
    <cellStyle name="20% - 輔色6 2 2 3 3 3 4" xfId="13792"/>
    <cellStyle name="20% - 輔色6 2 2 3 3 4" xfId="13793"/>
    <cellStyle name="20% - 輔色6 2 2 3 3 4 2" xfId="13794"/>
    <cellStyle name="20% - 輔色6 2 2 3 3 4 2 2" xfId="13795"/>
    <cellStyle name="20% - 輔色6 2 2 3 3 4 2 3" xfId="13796"/>
    <cellStyle name="20% - 輔色6 2 2 3 3 4 3" xfId="13797"/>
    <cellStyle name="20% - 輔色6 2 2 3 3 4 4" xfId="13798"/>
    <cellStyle name="20% - 輔色6 2 2 3 3 5" xfId="13799"/>
    <cellStyle name="20% - 輔色6 2 2 3 3 5 2" xfId="13800"/>
    <cellStyle name="20% - 輔色6 2 2 3 3 5 3" xfId="13801"/>
    <cellStyle name="20% - 輔色6 2 2 3 3 6" xfId="13802"/>
    <cellStyle name="20% - 輔色6 2 2 3 3 7" xfId="13803"/>
    <cellStyle name="20% - 輔色6 2 2 3 4" xfId="13804"/>
    <cellStyle name="20% - 輔色6 2 2 3 4 2" xfId="13805"/>
    <cellStyle name="20% - 輔色6 2 2 3 4 2 2" xfId="13806"/>
    <cellStyle name="20% - 輔色6 2 2 3 4 2 2 2" xfId="13807"/>
    <cellStyle name="20% - 輔色6 2 2 3 4 2 2 3" xfId="13808"/>
    <cellStyle name="20% - 輔色6 2 2 3 4 2 3" xfId="13809"/>
    <cellStyle name="20% - 輔色6 2 2 3 4 2 4" xfId="13810"/>
    <cellStyle name="20% - 輔色6 2 2 3 4 3" xfId="13811"/>
    <cellStyle name="20% - 輔色6 2 2 3 4 3 2" xfId="13812"/>
    <cellStyle name="20% - 輔色6 2 2 3 4 3 2 2" xfId="13813"/>
    <cellStyle name="20% - 輔色6 2 2 3 4 3 2 3" xfId="13814"/>
    <cellStyle name="20% - 輔色6 2 2 3 4 3 3" xfId="13815"/>
    <cellStyle name="20% - 輔色6 2 2 3 4 3 4" xfId="13816"/>
    <cellStyle name="20% - 輔色6 2 2 3 4 4" xfId="13817"/>
    <cellStyle name="20% - 輔色6 2 2 3 4 4 2" xfId="13818"/>
    <cellStyle name="20% - 輔色6 2 2 3 4 4 3" xfId="13819"/>
    <cellStyle name="20% - 輔色6 2 2 3 4 5" xfId="13820"/>
    <cellStyle name="20% - 輔色6 2 2 3 4 6" xfId="13821"/>
    <cellStyle name="20% - 輔色6 2 2 3 5" xfId="13822"/>
    <cellStyle name="20% - 輔色6 2 2 3 5 2" xfId="13823"/>
    <cellStyle name="20% - 輔色6 2 2 3 5 2 2" xfId="13824"/>
    <cellStyle name="20% - 輔色6 2 2 3 5 2 3" xfId="13825"/>
    <cellStyle name="20% - 輔色6 2 2 3 5 3" xfId="13826"/>
    <cellStyle name="20% - 輔色6 2 2 3 5 4" xfId="13827"/>
    <cellStyle name="20% - 輔色6 2 2 3 6" xfId="13828"/>
    <cellStyle name="20% - 輔色6 2 2 3 6 2" xfId="13829"/>
    <cellStyle name="20% - 輔色6 2 2 3 6 2 2" xfId="13830"/>
    <cellStyle name="20% - 輔色6 2 2 3 6 2 3" xfId="13831"/>
    <cellStyle name="20% - 輔色6 2 2 3 6 3" xfId="13832"/>
    <cellStyle name="20% - 輔色6 2 2 3 6 4" xfId="13833"/>
    <cellStyle name="20% - 輔色6 2 2 3 7" xfId="13834"/>
    <cellStyle name="20% - 輔色6 2 2 3 7 2" xfId="13835"/>
    <cellStyle name="20% - 輔色6 2 2 3 7 3" xfId="13836"/>
    <cellStyle name="20% - 輔色6 2 2 3 8" xfId="13837"/>
    <cellStyle name="20% - 輔色6 2 2 3 9" xfId="13838"/>
    <cellStyle name="20% - 輔色6 2 2 4" xfId="13839"/>
    <cellStyle name="20% - 輔色6 2 2 4 2" xfId="13840"/>
    <cellStyle name="20% - 輔色6 2 2 4 2 2" xfId="13841"/>
    <cellStyle name="20% - 輔色6 2 2 4 2 2 2" xfId="13842"/>
    <cellStyle name="20% - 輔色6 2 2 4 2 2 2 2" xfId="13843"/>
    <cellStyle name="20% - 輔色6 2 2 4 2 2 2 2 2" xfId="13844"/>
    <cellStyle name="20% - 輔色6 2 2 4 2 2 2 2 3" xfId="13845"/>
    <cellStyle name="20% - 輔色6 2 2 4 2 2 2 3" xfId="13846"/>
    <cellStyle name="20% - 輔色6 2 2 4 2 2 2 4" xfId="13847"/>
    <cellStyle name="20% - 輔色6 2 2 4 2 2 3" xfId="13848"/>
    <cellStyle name="20% - 輔色6 2 2 4 2 2 3 2" xfId="13849"/>
    <cellStyle name="20% - 輔色6 2 2 4 2 2 3 2 2" xfId="13850"/>
    <cellStyle name="20% - 輔色6 2 2 4 2 2 3 2 3" xfId="13851"/>
    <cellStyle name="20% - 輔色6 2 2 4 2 2 3 3" xfId="13852"/>
    <cellStyle name="20% - 輔色6 2 2 4 2 2 3 4" xfId="13853"/>
    <cellStyle name="20% - 輔色6 2 2 4 2 2 4" xfId="13854"/>
    <cellStyle name="20% - 輔色6 2 2 4 2 2 4 2" xfId="13855"/>
    <cellStyle name="20% - 輔色6 2 2 4 2 2 4 3" xfId="13856"/>
    <cellStyle name="20% - 輔色6 2 2 4 2 2 5" xfId="13857"/>
    <cellStyle name="20% - 輔色6 2 2 4 2 2 6" xfId="13858"/>
    <cellStyle name="20% - 輔色6 2 2 4 2 3" xfId="13859"/>
    <cellStyle name="20% - 輔色6 2 2 4 2 3 2" xfId="13860"/>
    <cellStyle name="20% - 輔色6 2 2 4 2 3 2 2" xfId="13861"/>
    <cellStyle name="20% - 輔色6 2 2 4 2 3 2 3" xfId="13862"/>
    <cellStyle name="20% - 輔色6 2 2 4 2 3 3" xfId="13863"/>
    <cellStyle name="20% - 輔色6 2 2 4 2 3 4" xfId="13864"/>
    <cellStyle name="20% - 輔色6 2 2 4 2 4" xfId="13865"/>
    <cellStyle name="20% - 輔色6 2 2 4 2 4 2" xfId="13866"/>
    <cellStyle name="20% - 輔色6 2 2 4 2 4 2 2" xfId="13867"/>
    <cellStyle name="20% - 輔色6 2 2 4 2 4 2 3" xfId="13868"/>
    <cellStyle name="20% - 輔色6 2 2 4 2 4 3" xfId="13869"/>
    <cellStyle name="20% - 輔色6 2 2 4 2 4 4" xfId="13870"/>
    <cellStyle name="20% - 輔色6 2 2 4 2 5" xfId="13871"/>
    <cellStyle name="20% - 輔色6 2 2 4 2 5 2" xfId="13872"/>
    <cellStyle name="20% - 輔色6 2 2 4 2 5 3" xfId="13873"/>
    <cellStyle name="20% - 輔色6 2 2 4 2 6" xfId="13874"/>
    <cellStyle name="20% - 輔色6 2 2 4 2 7" xfId="13875"/>
    <cellStyle name="20% - 輔色6 2 2 4 3" xfId="13876"/>
    <cellStyle name="20% - 輔色6 2 2 4 3 2" xfId="13877"/>
    <cellStyle name="20% - 輔色6 2 2 4 3 2 2" xfId="13878"/>
    <cellStyle name="20% - 輔色6 2 2 4 3 2 2 2" xfId="13879"/>
    <cellStyle name="20% - 輔色6 2 2 4 3 2 2 3" xfId="13880"/>
    <cellStyle name="20% - 輔色6 2 2 4 3 2 3" xfId="13881"/>
    <cellStyle name="20% - 輔色6 2 2 4 3 2 4" xfId="13882"/>
    <cellStyle name="20% - 輔色6 2 2 4 3 3" xfId="13883"/>
    <cellStyle name="20% - 輔色6 2 2 4 3 3 2" xfId="13884"/>
    <cellStyle name="20% - 輔色6 2 2 4 3 3 2 2" xfId="13885"/>
    <cellStyle name="20% - 輔色6 2 2 4 3 3 2 3" xfId="13886"/>
    <cellStyle name="20% - 輔色6 2 2 4 3 3 3" xfId="13887"/>
    <cellStyle name="20% - 輔色6 2 2 4 3 3 4" xfId="13888"/>
    <cellStyle name="20% - 輔色6 2 2 4 3 4" xfId="13889"/>
    <cellStyle name="20% - 輔色6 2 2 4 3 4 2" xfId="13890"/>
    <cellStyle name="20% - 輔色6 2 2 4 3 4 3" xfId="13891"/>
    <cellStyle name="20% - 輔色6 2 2 4 3 5" xfId="13892"/>
    <cellStyle name="20% - 輔色6 2 2 4 3 6" xfId="13893"/>
    <cellStyle name="20% - 輔色6 2 2 4 4" xfId="13894"/>
    <cellStyle name="20% - 輔色6 2 2 4 4 2" xfId="13895"/>
    <cellStyle name="20% - 輔色6 2 2 4 4 2 2" xfId="13896"/>
    <cellStyle name="20% - 輔色6 2 2 4 4 2 3" xfId="13897"/>
    <cellStyle name="20% - 輔色6 2 2 4 4 3" xfId="13898"/>
    <cellStyle name="20% - 輔色6 2 2 4 4 4" xfId="13899"/>
    <cellStyle name="20% - 輔色6 2 2 4 5" xfId="13900"/>
    <cellStyle name="20% - 輔色6 2 2 4 5 2" xfId="13901"/>
    <cellStyle name="20% - 輔色6 2 2 4 5 2 2" xfId="13902"/>
    <cellStyle name="20% - 輔色6 2 2 4 5 2 3" xfId="13903"/>
    <cellStyle name="20% - 輔色6 2 2 4 5 3" xfId="13904"/>
    <cellStyle name="20% - 輔色6 2 2 4 5 4" xfId="13905"/>
    <cellStyle name="20% - 輔色6 2 2 4 6" xfId="13906"/>
    <cellStyle name="20% - 輔色6 2 2 4 6 2" xfId="13907"/>
    <cellStyle name="20% - 輔色6 2 2 4 6 3" xfId="13908"/>
    <cellStyle name="20% - 輔色6 2 2 4 7" xfId="13909"/>
    <cellStyle name="20% - 輔色6 2 2 4 8" xfId="13910"/>
    <cellStyle name="20% - 輔色6 2 2 5" xfId="13911"/>
    <cellStyle name="20% - 輔色6 2 2 5 2" xfId="13912"/>
    <cellStyle name="20% - 輔色6 2 2 5 2 2" xfId="13913"/>
    <cellStyle name="20% - 輔色6 2 2 5 2 2 2" xfId="13914"/>
    <cellStyle name="20% - 輔色6 2 2 5 2 2 2 2" xfId="13915"/>
    <cellStyle name="20% - 輔色6 2 2 5 2 2 2 2 2" xfId="13916"/>
    <cellStyle name="20% - 輔色6 2 2 5 2 2 2 2 3" xfId="13917"/>
    <cellStyle name="20% - 輔色6 2 2 5 2 2 2 3" xfId="13918"/>
    <cellStyle name="20% - 輔色6 2 2 5 2 2 2 4" xfId="13919"/>
    <cellStyle name="20% - 輔色6 2 2 5 2 2 3" xfId="13920"/>
    <cellStyle name="20% - 輔色6 2 2 5 2 2 3 2" xfId="13921"/>
    <cellStyle name="20% - 輔色6 2 2 5 2 2 3 2 2" xfId="13922"/>
    <cellStyle name="20% - 輔色6 2 2 5 2 2 3 2 3" xfId="13923"/>
    <cellStyle name="20% - 輔色6 2 2 5 2 2 3 3" xfId="13924"/>
    <cellStyle name="20% - 輔色6 2 2 5 2 2 3 4" xfId="13925"/>
    <cellStyle name="20% - 輔色6 2 2 5 2 2 4" xfId="13926"/>
    <cellStyle name="20% - 輔色6 2 2 5 2 2 4 2" xfId="13927"/>
    <cellStyle name="20% - 輔色6 2 2 5 2 2 4 3" xfId="13928"/>
    <cellStyle name="20% - 輔色6 2 2 5 2 2 5" xfId="13929"/>
    <cellStyle name="20% - 輔色6 2 2 5 2 2 6" xfId="13930"/>
    <cellStyle name="20% - 輔色6 2 2 5 2 3" xfId="13931"/>
    <cellStyle name="20% - 輔色6 2 2 5 2 3 2" xfId="13932"/>
    <cellStyle name="20% - 輔色6 2 2 5 2 3 2 2" xfId="13933"/>
    <cellStyle name="20% - 輔色6 2 2 5 2 3 2 3" xfId="13934"/>
    <cellStyle name="20% - 輔色6 2 2 5 2 3 3" xfId="13935"/>
    <cellStyle name="20% - 輔色6 2 2 5 2 3 4" xfId="13936"/>
    <cellStyle name="20% - 輔色6 2 2 5 2 4" xfId="13937"/>
    <cellStyle name="20% - 輔色6 2 2 5 2 4 2" xfId="13938"/>
    <cellStyle name="20% - 輔色6 2 2 5 2 4 2 2" xfId="13939"/>
    <cellStyle name="20% - 輔色6 2 2 5 2 4 2 3" xfId="13940"/>
    <cellStyle name="20% - 輔色6 2 2 5 2 4 3" xfId="13941"/>
    <cellStyle name="20% - 輔色6 2 2 5 2 4 4" xfId="13942"/>
    <cellStyle name="20% - 輔色6 2 2 5 2 5" xfId="13943"/>
    <cellStyle name="20% - 輔色6 2 2 5 2 5 2" xfId="13944"/>
    <cellStyle name="20% - 輔色6 2 2 5 2 5 3" xfId="13945"/>
    <cellStyle name="20% - 輔色6 2 2 5 2 6" xfId="13946"/>
    <cellStyle name="20% - 輔色6 2 2 5 2 7" xfId="13947"/>
    <cellStyle name="20% - 輔色6 2 2 5 3" xfId="13948"/>
    <cellStyle name="20% - 輔色6 2 2 5 3 2" xfId="13949"/>
    <cellStyle name="20% - 輔色6 2 2 5 3 2 2" xfId="13950"/>
    <cellStyle name="20% - 輔色6 2 2 5 3 2 2 2" xfId="13951"/>
    <cellStyle name="20% - 輔色6 2 2 5 3 2 2 3" xfId="13952"/>
    <cellStyle name="20% - 輔色6 2 2 5 3 2 3" xfId="13953"/>
    <cellStyle name="20% - 輔色6 2 2 5 3 2 4" xfId="13954"/>
    <cellStyle name="20% - 輔色6 2 2 5 3 3" xfId="13955"/>
    <cellStyle name="20% - 輔色6 2 2 5 3 3 2" xfId="13956"/>
    <cellStyle name="20% - 輔色6 2 2 5 3 3 2 2" xfId="13957"/>
    <cellStyle name="20% - 輔色6 2 2 5 3 3 2 3" xfId="13958"/>
    <cellStyle name="20% - 輔色6 2 2 5 3 3 3" xfId="13959"/>
    <cellStyle name="20% - 輔色6 2 2 5 3 3 4" xfId="13960"/>
    <cellStyle name="20% - 輔色6 2 2 5 3 4" xfId="13961"/>
    <cellStyle name="20% - 輔色6 2 2 5 3 4 2" xfId="13962"/>
    <cellStyle name="20% - 輔色6 2 2 5 3 4 3" xfId="13963"/>
    <cellStyle name="20% - 輔色6 2 2 5 3 5" xfId="13964"/>
    <cellStyle name="20% - 輔色6 2 2 5 3 6" xfId="13965"/>
    <cellStyle name="20% - 輔色6 2 2 5 4" xfId="13966"/>
    <cellStyle name="20% - 輔色6 2 2 5 4 2" xfId="13967"/>
    <cellStyle name="20% - 輔色6 2 2 5 4 2 2" xfId="13968"/>
    <cellStyle name="20% - 輔色6 2 2 5 4 2 3" xfId="13969"/>
    <cellStyle name="20% - 輔色6 2 2 5 4 3" xfId="13970"/>
    <cellStyle name="20% - 輔色6 2 2 5 4 4" xfId="13971"/>
    <cellStyle name="20% - 輔色6 2 2 5 5" xfId="13972"/>
    <cellStyle name="20% - 輔色6 2 2 5 5 2" xfId="13973"/>
    <cellStyle name="20% - 輔色6 2 2 5 5 2 2" xfId="13974"/>
    <cellStyle name="20% - 輔色6 2 2 5 5 2 3" xfId="13975"/>
    <cellStyle name="20% - 輔色6 2 2 5 5 3" xfId="13976"/>
    <cellStyle name="20% - 輔色6 2 2 5 5 4" xfId="13977"/>
    <cellStyle name="20% - 輔色6 2 2 5 6" xfId="13978"/>
    <cellStyle name="20% - 輔色6 2 2 5 6 2" xfId="13979"/>
    <cellStyle name="20% - 輔色6 2 2 5 6 3" xfId="13980"/>
    <cellStyle name="20% - 輔色6 2 2 5 7" xfId="13981"/>
    <cellStyle name="20% - 輔色6 2 2 5 8" xfId="13982"/>
    <cellStyle name="20% - 輔色6 2 2 6" xfId="13983"/>
    <cellStyle name="20% - 輔色6 2 2 6 2" xfId="13984"/>
    <cellStyle name="20% - 輔色6 2 2 6 2 2" xfId="13985"/>
    <cellStyle name="20% - 輔色6 2 2 6 2 2 2" xfId="13986"/>
    <cellStyle name="20% - 輔色6 2 2 6 2 2 2 2" xfId="13987"/>
    <cellStyle name="20% - 輔色6 2 2 6 2 2 2 3" xfId="13988"/>
    <cellStyle name="20% - 輔色6 2 2 6 2 2 3" xfId="13989"/>
    <cellStyle name="20% - 輔色6 2 2 6 2 2 4" xfId="13990"/>
    <cellStyle name="20% - 輔色6 2 2 6 2 3" xfId="13991"/>
    <cellStyle name="20% - 輔色6 2 2 6 2 3 2" xfId="13992"/>
    <cellStyle name="20% - 輔色6 2 2 6 2 3 2 2" xfId="13993"/>
    <cellStyle name="20% - 輔色6 2 2 6 2 3 2 3" xfId="13994"/>
    <cellStyle name="20% - 輔色6 2 2 6 2 3 3" xfId="13995"/>
    <cellStyle name="20% - 輔色6 2 2 6 2 3 4" xfId="13996"/>
    <cellStyle name="20% - 輔色6 2 2 6 2 4" xfId="13997"/>
    <cellStyle name="20% - 輔色6 2 2 6 2 4 2" xfId="13998"/>
    <cellStyle name="20% - 輔色6 2 2 6 2 4 3" xfId="13999"/>
    <cellStyle name="20% - 輔色6 2 2 6 2 5" xfId="14000"/>
    <cellStyle name="20% - 輔色6 2 2 6 2 6" xfId="14001"/>
    <cellStyle name="20% - 輔色6 2 2 6 3" xfId="14002"/>
    <cellStyle name="20% - 輔色6 2 2 6 3 2" xfId="14003"/>
    <cellStyle name="20% - 輔色6 2 2 6 3 2 2" xfId="14004"/>
    <cellStyle name="20% - 輔色6 2 2 6 3 2 3" xfId="14005"/>
    <cellStyle name="20% - 輔色6 2 2 6 3 3" xfId="14006"/>
    <cellStyle name="20% - 輔色6 2 2 6 3 4" xfId="14007"/>
    <cellStyle name="20% - 輔色6 2 2 6 4" xfId="14008"/>
    <cellStyle name="20% - 輔色6 2 2 6 4 2" xfId="14009"/>
    <cellStyle name="20% - 輔色6 2 2 6 4 2 2" xfId="14010"/>
    <cellStyle name="20% - 輔色6 2 2 6 4 2 3" xfId="14011"/>
    <cellStyle name="20% - 輔色6 2 2 6 4 3" xfId="14012"/>
    <cellStyle name="20% - 輔色6 2 2 6 4 4" xfId="14013"/>
    <cellStyle name="20% - 輔色6 2 2 6 5" xfId="14014"/>
    <cellStyle name="20% - 輔色6 2 2 6 5 2" xfId="14015"/>
    <cellStyle name="20% - 輔色6 2 2 6 5 3" xfId="14016"/>
    <cellStyle name="20% - 輔色6 2 2 6 6" xfId="14017"/>
    <cellStyle name="20% - 輔色6 2 2 6 7" xfId="14018"/>
    <cellStyle name="20% - 輔色6 2 2 7" xfId="14019"/>
    <cellStyle name="20% - 輔色6 2 2 7 2" xfId="14020"/>
    <cellStyle name="20% - 輔色6 2 2 7 2 2" xfId="14021"/>
    <cellStyle name="20% - 輔色6 2 2 7 2 2 2" xfId="14022"/>
    <cellStyle name="20% - 輔色6 2 2 7 2 2 3" xfId="14023"/>
    <cellStyle name="20% - 輔色6 2 2 7 2 3" xfId="14024"/>
    <cellStyle name="20% - 輔色6 2 2 7 2 4" xfId="14025"/>
    <cellStyle name="20% - 輔色6 2 2 7 3" xfId="14026"/>
    <cellStyle name="20% - 輔色6 2 2 7 3 2" xfId="14027"/>
    <cellStyle name="20% - 輔色6 2 2 7 3 2 2" xfId="14028"/>
    <cellStyle name="20% - 輔色6 2 2 7 3 2 3" xfId="14029"/>
    <cellStyle name="20% - 輔色6 2 2 7 3 3" xfId="14030"/>
    <cellStyle name="20% - 輔色6 2 2 7 3 4" xfId="14031"/>
    <cellStyle name="20% - 輔色6 2 2 7 4" xfId="14032"/>
    <cellStyle name="20% - 輔色6 2 2 7 4 2" xfId="14033"/>
    <cellStyle name="20% - 輔色6 2 2 7 4 3" xfId="14034"/>
    <cellStyle name="20% - 輔色6 2 2 7 5" xfId="14035"/>
    <cellStyle name="20% - 輔色6 2 2 7 6" xfId="14036"/>
    <cellStyle name="20% - 輔色6 2 2 8" xfId="14037"/>
    <cellStyle name="20% - 輔色6 2 2 8 2" xfId="14038"/>
    <cellStyle name="20% - 輔色6 2 2 8 2 2" xfId="14039"/>
    <cellStyle name="20% - 輔色6 2 2 8 2 3" xfId="14040"/>
    <cellStyle name="20% - 輔色6 2 2 8 3" xfId="14041"/>
    <cellStyle name="20% - 輔色6 2 2 8 4" xfId="14042"/>
    <cellStyle name="20% - 輔色6 2 2 9" xfId="14043"/>
    <cellStyle name="20% - 輔色6 2 2 9 2" xfId="14044"/>
    <cellStyle name="20% - 輔色6 2 2 9 2 2" xfId="14045"/>
    <cellStyle name="20% - 輔色6 2 2 9 2 3" xfId="14046"/>
    <cellStyle name="20% - 輔色6 2 2 9 3" xfId="14047"/>
    <cellStyle name="20% - 輔色6 2 2 9 4" xfId="14048"/>
    <cellStyle name="20% - 輔色6 2 3" xfId="14049"/>
    <cellStyle name="20% - 輔色6 2 3 10" xfId="14050"/>
    <cellStyle name="20% - 輔色6 2 3 2" xfId="14051"/>
    <cellStyle name="20% - 輔色6 2 3 2 2" xfId="14052"/>
    <cellStyle name="20% - 輔色6 2 3 2 2 2" xfId="14053"/>
    <cellStyle name="20% - 輔色6 2 3 2 2 2 2" xfId="14054"/>
    <cellStyle name="20% - 輔色6 2 3 2 2 2 2 2" xfId="14055"/>
    <cellStyle name="20% - 輔色6 2 3 2 2 2 2 2 2" xfId="14056"/>
    <cellStyle name="20% - 輔色6 2 3 2 2 2 2 2 2 2" xfId="14057"/>
    <cellStyle name="20% - 輔色6 2 3 2 2 2 2 2 2 3" xfId="14058"/>
    <cellStyle name="20% - 輔色6 2 3 2 2 2 2 2 3" xfId="14059"/>
    <cellStyle name="20% - 輔色6 2 3 2 2 2 2 2 4" xfId="14060"/>
    <cellStyle name="20% - 輔色6 2 3 2 2 2 2 3" xfId="14061"/>
    <cellStyle name="20% - 輔色6 2 3 2 2 2 2 3 2" xfId="14062"/>
    <cellStyle name="20% - 輔色6 2 3 2 2 2 2 3 2 2" xfId="14063"/>
    <cellStyle name="20% - 輔色6 2 3 2 2 2 2 3 2 3" xfId="14064"/>
    <cellStyle name="20% - 輔色6 2 3 2 2 2 2 3 3" xfId="14065"/>
    <cellStyle name="20% - 輔色6 2 3 2 2 2 2 3 4" xfId="14066"/>
    <cellStyle name="20% - 輔色6 2 3 2 2 2 2 4" xfId="14067"/>
    <cellStyle name="20% - 輔色6 2 3 2 2 2 2 4 2" xfId="14068"/>
    <cellStyle name="20% - 輔色6 2 3 2 2 2 2 4 3" xfId="14069"/>
    <cellStyle name="20% - 輔色6 2 3 2 2 2 2 5" xfId="14070"/>
    <cellStyle name="20% - 輔色6 2 3 2 2 2 2 6" xfId="14071"/>
    <cellStyle name="20% - 輔色6 2 3 2 2 2 3" xfId="14072"/>
    <cellStyle name="20% - 輔色6 2 3 2 2 2 3 2" xfId="14073"/>
    <cellStyle name="20% - 輔色6 2 3 2 2 2 3 2 2" xfId="14074"/>
    <cellStyle name="20% - 輔色6 2 3 2 2 2 3 2 3" xfId="14075"/>
    <cellStyle name="20% - 輔色6 2 3 2 2 2 3 3" xfId="14076"/>
    <cellStyle name="20% - 輔色6 2 3 2 2 2 3 4" xfId="14077"/>
    <cellStyle name="20% - 輔色6 2 3 2 2 2 4" xfId="14078"/>
    <cellStyle name="20% - 輔色6 2 3 2 2 2 4 2" xfId="14079"/>
    <cellStyle name="20% - 輔色6 2 3 2 2 2 4 2 2" xfId="14080"/>
    <cellStyle name="20% - 輔色6 2 3 2 2 2 4 2 3" xfId="14081"/>
    <cellStyle name="20% - 輔色6 2 3 2 2 2 4 3" xfId="14082"/>
    <cellStyle name="20% - 輔色6 2 3 2 2 2 4 4" xfId="14083"/>
    <cellStyle name="20% - 輔色6 2 3 2 2 2 5" xfId="14084"/>
    <cellStyle name="20% - 輔色6 2 3 2 2 2 5 2" xfId="14085"/>
    <cellStyle name="20% - 輔色6 2 3 2 2 2 5 3" xfId="14086"/>
    <cellStyle name="20% - 輔色6 2 3 2 2 2 6" xfId="14087"/>
    <cellStyle name="20% - 輔色6 2 3 2 2 2 7" xfId="14088"/>
    <cellStyle name="20% - 輔色6 2 3 2 2 3" xfId="14089"/>
    <cellStyle name="20% - 輔色6 2 3 2 2 3 2" xfId="14090"/>
    <cellStyle name="20% - 輔色6 2 3 2 2 3 2 2" xfId="14091"/>
    <cellStyle name="20% - 輔色6 2 3 2 2 3 2 2 2" xfId="14092"/>
    <cellStyle name="20% - 輔色6 2 3 2 2 3 2 2 3" xfId="14093"/>
    <cellStyle name="20% - 輔色6 2 3 2 2 3 2 3" xfId="14094"/>
    <cellStyle name="20% - 輔色6 2 3 2 2 3 2 4" xfId="14095"/>
    <cellStyle name="20% - 輔色6 2 3 2 2 3 3" xfId="14096"/>
    <cellStyle name="20% - 輔色6 2 3 2 2 3 3 2" xfId="14097"/>
    <cellStyle name="20% - 輔色6 2 3 2 2 3 3 2 2" xfId="14098"/>
    <cellStyle name="20% - 輔色6 2 3 2 2 3 3 2 3" xfId="14099"/>
    <cellStyle name="20% - 輔色6 2 3 2 2 3 3 3" xfId="14100"/>
    <cellStyle name="20% - 輔色6 2 3 2 2 3 3 4" xfId="14101"/>
    <cellStyle name="20% - 輔色6 2 3 2 2 3 4" xfId="14102"/>
    <cellStyle name="20% - 輔色6 2 3 2 2 3 4 2" xfId="14103"/>
    <cellStyle name="20% - 輔色6 2 3 2 2 3 4 3" xfId="14104"/>
    <cellStyle name="20% - 輔色6 2 3 2 2 3 5" xfId="14105"/>
    <cellStyle name="20% - 輔色6 2 3 2 2 3 6" xfId="14106"/>
    <cellStyle name="20% - 輔色6 2 3 2 2 4" xfId="14107"/>
    <cellStyle name="20% - 輔色6 2 3 2 2 4 2" xfId="14108"/>
    <cellStyle name="20% - 輔色6 2 3 2 2 4 2 2" xfId="14109"/>
    <cellStyle name="20% - 輔色6 2 3 2 2 4 2 3" xfId="14110"/>
    <cellStyle name="20% - 輔色6 2 3 2 2 4 3" xfId="14111"/>
    <cellStyle name="20% - 輔色6 2 3 2 2 4 4" xfId="14112"/>
    <cellStyle name="20% - 輔色6 2 3 2 2 5" xfId="14113"/>
    <cellStyle name="20% - 輔色6 2 3 2 2 5 2" xfId="14114"/>
    <cellStyle name="20% - 輔色6 2 3 2 2 5 2 2" xfId="14115"/>
    <cellStyle name="20% - 輔色6 2 3 2 2 5 2 3" xfId="14116"/>
    <cellStyle name="20% - 輔色6 2 3 2 2 5 3" xfId="14117"/>
    <cellStyle name="20% - 輔色6 2 3 2 2 5 4" xfId="14118"/>
    <cellStyle name="20% - 輔色6 2 3 2 2 6" xfId="14119"/>
    <cellStyle name="20% - 輔色6 2 3 2 2 6 2" xfId="14120"/>
    <cellStyle name="20% - 輔色6 2 3 2 2 6 3" xfId="14121"/>
    <cellStyle name="20% - 輔色6 2 3 2 2 7" xfId="14122"/>
    <cellStyle name="20% - 輔色6 2 3 2 2 8" xfId="14123"/>
    <cellStyle name="20% - 輔色6 2 3 2 3" xfId="14124"/>
    <cellStyle name="20% - 輔色6 2 3 2 3 2" xfId="14125"/>
    <cellStyle name="20% - 輔色6 2 3 2 3 2 2" xfId="14126"/>
    <cellStyle name="20% - 輔色6 2 3 2 3 2 2 2" xfId="14127"/>
    <cellStyle name="20% - 輔色6 2 3 2 3 2 2 2 2" xfId="14128"/>
    <cellStyle name="20% - 輔色6 2 3 2 3 2 2 2 3" xfId="14129"/>
    <cellStyle name="20% - 輔色6 2 3 2 3 2 2 3" xfId="14130"/>
    <cellStyle name="20% - 輔色6 2 3 2 3 2 2 4" xfId="14131"/>
    <cellStyle name="20% - 輔色6 2 3 2 3 2 3" xfId="14132"/>
    <cellStyle name="20% - 輔色6 2 3 2 3 2 3 2" xfId="14133"/>
    <cellStyle name="20% - 輔色6 2 3 2 3 2 3 2 2" xfId="14134"/>
    <cellStyle name="20% - 輔色6 2 3 2 3 2 3 2 3" xfId="14135"/>
    <cellStyle name="20% - 輔色6 2 3 2 3 2 3 3" xfId="14136"/>
    <cellStyle name="20% - 輔色6 2 3 2 3 2 3 4" xfId="14137"/>
    <cellStyle name="20% - 輔色6 2 3 2 3 2 4" xfId="14138"/>
    <cellStyle name="20% - 輔色6 2 3 2 3 2 4 2" xfId="14139"/>
    <cellStyle name="20% - 輔色6 2 3 2 3 2 4 3" xfId="14140"/>
    <cellStyle name="20% - 輔色6 2 3 2 3 2 5" xfId="14141"/>
    <cellStyle name="20% - 輔色6 2 3 2 3 2 6" xfId="14142"/>
    <cellStyle name="20% - 輔色6 2 3 2 3 3" xfId="14143"/>
    <cellStyle name="20% - 輔色6 2 3 2 3 3 2" xfId="14144"/>
    <cellStyle name="20% - 輔色6 2 3 2 3 3 2 2" xfId="14145"/>
    <cellStyle name="20% - 輔色6 2 3 2 3 3 2 3" xfId="14146"/>
    <cellStyle name="20% - 輔色6 2 3 2 3 3 3" xfId="14147"/>
    <cellStyle name="20% - 輔色6 2 3 2 3 3 4" xfId="14148"/>
    <cellStyle name="20% - 輔色6 2 3 2 3 4" xfId="14149"/>
    <cellStyle name="20% - 輔色6 2 3 2 3 4 2" xfId="14150"/>
    <cellStyle name="20% - 輔色6 2 3 2 3 4 2 2" xfId="14151"/>
    <cellStyle name="20% - 輔色6 2 3 2 3 4 2 3" xfId="14152"/>
    <cellStyle name="20% - 輔色6 2 3 2 3 4 3" xfId="14153"/>
    <cellStyle name="20% - 輔色6 2 3 2 3 4 4" xfId="14154"/>
    <cellStyle name="20% - 輔色6 2 3 2 3 5" xfId="14155"/>
    <cellStyle name="20% - 輔色6 2 3 2 3 5 2" xfId="14156"/>
    <cellStyle name="20% - 輔色6 2 3 2 3 5 3" xfId="14157"/>
    <cellStyle name="20% - 輔色6 2 3 2 3 6" xfId="14158"/>
    <cellStyle name="20% - 輔色6 2 3 2 3 7" xfId="14159"/>
    <cellStyle name="20% - 輔色6 2 3 2 4" xfId="14160"/>
    <cellStyle name="20% - 輔色6 2 3 2 4 2" xfId="14161"/>
    <cellStyle name="20% - 輔色6 2 3 2 4 2 2" xfId="14162"/>
    <cellStyle name="20% - 輔色6 2 3 2 4 2 2 2" xfId="14163"/>
    <cellStyle name="20% - 輔色6 2 3 2 4 2 2 3" xfId="14164"/>
    <cellStyle name="20% - 輔色6 2 3 2 4 2 3" xfId="14165"/>
    <cellStyle name="20% - 輔色6 2 3 2 4 2 4" xfId="14166"/>
    <cellStyle name="20% - 輔色6 2 3 2 4 3" xfId="14167"/>
    <cellStyle name="20% - 輔色6 2 3 2 4 3 2" xfId="14168"/>
    <cellStyle name="20% - 輔色6 2 3 2 4 3 2 2" xfId="14169"/>
    <cellStyle name="20% - 輔色6 2 3 2 4 3 2 3" xfId="14170"/>
    <cellStyle name="20% - 輔色6 2 3 2 4 3 3" xfId="14171"/>
    <cellStyle name="20% - 輔色6 2 3 2 4 3 4" xfId="14172"/>
    <cellStyle name="20% - 輔色6 2 3 2 4 4" xfId="14173"/>
    <cellStyle name="20% - 輔色6 2 3 2 4 4 2" xfId="14174"/>
    <cellStyle name="20% - 輔色6 2 3 2 4 4 3" xfId="14175"/>
    <cellStyle name="20% - 輔色6 2 3 2 4 5" xfId="14176"/>
    <cellStyle name="20% - 輔色6 2 3 2 4 6" xfId="14177"/>
    <cellStyle name="20% - 輔色6 2 3 2 5" xfId="14178"/>
    <cellStyle name="20% - 輔色6 2 3 2 5 2" xfId="14179"/>
    <cellStyle name="20% - 輔色6 2 3 2 5 2 2" xfId="14180"/>
    <cellStyle name="20% - 輔色6 2 3 2 5 2 3" xfId="14181"/>
    <cellStyle name="20% - 輔色6 2 3 2 5 3" xfId="14182"/>
    <cellStyle name="20% - 輔色6 2 3 2 5 4" xfId="14183"/>
    <cellStyle name="20% - 輔色6 2 3 2 6" xfId="14184"/>
    <cellStyle name="20% - 輔色6 2 3 2 6 2" xfId="14185"/>
    <cellStyle name="20% - 輔色6 2 3 2 6 2 2" xfId="14186"/>
    <cellStyle name="20% - 輔色6 2 3 2 6 2 3" xfId="14187"/>
    <cellStyle name="20% - 輔色6 2 3 2 6 3" xfId="14188"/>
    <cellStyle name="20% - 輔色6 2 3 2 6 4" xfId="14189"/>
    <cellStyle name="20% - 輔色6 2 3 2 7" xfId="14190"/>
    <cellStyle name="20% - 輔色6 2 3 2 7 2" xfId="14191"/>
    <cellStyle name="20% - 輔色6 2 3 2 7 3" xfId="14192"/>
    <cellStyle name="20% - 輔色6 2 3 2 8" xfId="14193"/>
    <cellStyle name="20% - 輔色6 2 3 2 9" xfId="14194"/>
    <cellStyle name="20% - 輔色6 2 3 3" xfId="14195"/>
    <cellStyle name="20% - 輔色6 2 3 3 2" xfId="14196"/>
    <cellStyle name="20% - 輔色6 2 3 3 2 2" xfId="14197"/>
    <cellStyle name="20% - 輔色6 2 3 3 2 2 2" xfId="14198"/>
    <cellStyle name="20% - 輔色6 2 3 3 2 2 2 2" xfId="14199"/>
    <cellStyle name="20% - 輔色6 2 3 3 2 2 2 2 2" xfId="14200"/>
    <cellStyle name="20% - 輔色6 2 3 3 2 2 2 2 3" xfId="14201"/>
    <cellStyle name="20% - 輔色6 2 3 3 2 2 2 3" xfId="14202"/>
    <cellStyle name="20% - 輔色6 2 3 3 2 2 2 4" xfId="14203"/>
    <cellStyle name="20% - 輔色6 2 3 3 2 2 3" xfId="14204"/>
    <cellStyle name="20% - 輔色6 2 3 3 2 2 3 2" xfId="14205"/>
    <cellStyle name="20% - 輔色6 2 3 3 2 2 3 2 2" xfId="14206"/>
    <cellStyle name="20% - 輔色6 2 3 3 2 2 3 2 3" xfId="14207"/>
    <cellStyle name="20% - 輔色6 2 3 3 2 2 3 3" xfId="14208"/>
    <cellStyle name="20% - 輔色6 2 3 3 2 2 3 4" xfId="14209"/>
    <cellStyle name="20% - 輔色6 2 3 3 2 2 4" xfId="14210"/>
    <cellStyle name="20% - 輔色6 2 3 3 2 2 4 2" xfId="14211"/>
    <cellStyle name="20% - 輔色6 2 3 3 2 2 4 3" xfId="14212"/>
    <cellStyle name="20% - 輔色6 2 3 3 2 2 5" xfId="14213"/>
    <cellStyle name="20% - 輔色6 2 3 3 2 2 6" xfId="14214"/>
    <cellStyle name="20% - 輔色6 2 3 3 2 3" xfId="14215"/>
    <cellStyle name="20% - 輔色6 2 3 3 2 3 2" xfId="14216"/>
    <cellStyle name="20% - 輔色6 2 3 3 2 3 2 2" xfId="14217"/>
    <cellStyle name="20% - 輔色6 2 3 3 2 3 2 3" xfId="14218"/>
    <cellStyle name="20% - 輔色6 2 3 3 2 3 3" xfId="14219"/>
    <cellStyle name="20% - 輔色6 2 3 3 2 3 4" xfId="14220"/>
    <cellStyle name="20% - 輔色6 2 3 3 2 4" xfId="14221"/>
    <cellStyle name="20% - 輔色6 2 3 3 2 4 2" xfId="14222"/>
    <cellStyle name="20% - 輔色6 2 3 3 2 4 2 2" xfId="14223"/>
    <cellStyle name="20% - 輔色6 2 3 3 2 4 2 3" xfId="14224"/>
    <cellStyle name="20% - 輔色6 2 3 3 2 4 3" xfId="14225"/>
    <cellStyle name="20% - 輔色6 2 3 3 2 4 4" xfId="14226"/>
    <cellStyle name="20% - 輔色6 2 3 3 2 5" xfId="14227"/>
    <cellStyle name="20% - 輔色6 2 3 3 2 5 2" xfId="14228"/>
    <cellStyle name="20% - 輔色6 2 3 3 2 5 3" xfId="14229"/>
    <cellStyle name="20% - 輔色6 2 3 3 2 6" xfId="14230"/>
    <cellStyle name="20% - 輔色6 2 3 3 2 7" xfId="14231"/>
    <cellStyle name="20% - 輔色6 2 3 3 3" xfId="14232"/>
    <cellStyle name="20% - 輔色6 2 3 3 3 2" xfId="14233"/>
    <cellStyle name="20% - 輔色6 2 3 3 3 2 2" xfId="14234"/>
    <cellStyle name="20% - 輔色6 2 3 3 3 2 2 2" xfId="14235"/>
    <cellStyle name="20% - 輔色6 2 3 3 3 2 2 3" xfId="14236"/>
    <cellStyle name="20% - 輔色6 2 3 3 3 2 3" xfId="14237"/>
    <cellStyle name="20% - 輔色6 2 3 3 3 2 4" xfId="14238"/>
    <cellStyle name="20% - 輔色6 2 3 3 3 3" xfId="14239"/>
    <cellStyle name="20% - 輔色6 2 3 3 3 3 2" xfId="14240"/>
    <cellStyle name="20% - 輔色6 2 3 3 3 3 2 2" xfId="14241"/>
    <cellStyle name="20% - 輔色6 2 3 3 3 3 2 3" xfId="14242"/>
    <cellStyle name="20% - 輔色6 2 3 3 3 3 3" xfId="14243"/>
    <cellStyle name="20% - 輔色6 2 3 3 3 3 4" xfId="14244"/>
    <cellStyle name="20% - 輔色6 2 3 3 3 4" xfId="14245"/>
    <cellStyle name="20% - 輔色6 2 3 3 3 4 2" xfId="14246"/>
    <cellStyle name="20% - 輔色6 2 3 3 3 4 3" xfId="14247"/>
    <cellStyle name="20% - 輔色6 2 3 3 3 5" xfId="14248"/>
    <cellStyle name="20% - 輔色6 2 3 3 3 6" xfId="14249"/>
    <cellStyle name="20% - 輔色6 2 3 3 4" xfId="14250"/>
    <cellStyle name="20% - 輔色6 2 3 3 4 2" xfId="14251"/>
    <cellStyle name="20% - 輔色6 2 3 3 4 2 2" xfId="14252"/>
    <cellStyle name="20% - 輔色6 2 3 3 4 2 3" xfId="14253"/>
    <cellStyle name="20% - 輔色6 2 3 3 4 3" xfId="14254"/>
    <cellStyle name="20% - 輔色6 2 3 3 4 4" xfId="14255"/>
    <cellStyle name="20% - 輔色6 2 3 3 5" xfId="14256"/>
    <cellStyle name="20% - 輔色6 2 3 3 5 2" xfId="14257"/>
    <cellStyle name="20% - 輔色6 2 3 3 5 2 2" xfId="14258"/>
    <cellStyle name="20% - 輔色6 2 3 3 5 2 3" xfId="14259"/>
    <cellStyle name="20% - 輔色6 2 3 3 5 3" xfId="14260"/>
    <cellStyle name="20% - 輔色6 2 3 3 5 4" xfId="14261"/>
    <cellStyle name="20% - 輔色6 2 3 3 6" xfId="14262"/>
    <cellStyle name="20% - 輔色6 2 3 3 6 2" xfId="14263"/>
    <cellStyle name="20% - 輔色6 2 3 3 6 3" xfId="14264"/>
    <cellStyle name="20% - 輔色6 2 3 3 7" xfId="14265"/>
    <cellStyle name="20% - 輔色6 2 3 3 8" xfId="14266"/>
    <cellStyle name="20% - 輔色6 2 3 4" xfId="14267"/>
    <cellStyle name="20% - 輔色6 2 3 4 2" xfId="14268"/>
    <cellStyle name="20% - 輔色6 2 3 4 2 2" xfId="14269"/>
    <cellStyle name="20% - 輔色6 2 3 4 2 2 2" xfId="14270"/>
    <cellStyle name="20% - 輔色6 2 3 4 2 2 2 2" xfId="14271"/>
    <cellStyle name="20% - 輔色6 2 3 4 2 2 2 3" xfId="14272"/>
    <cellStyle name="20% - 輔色6 2 3 4 2 2 3" xfId="14273"/>
    <cellStyle name="20% - 輔色6 2 3 4 2 2 4" xfId="14274"/>
    <cellStyle name="20% - 輔色6 2 3 4 2 3" xfId="14275"/>
    <cellStyle name="20% - 輔色6 2 3 4 2 3 2" xfId="14276"/>
    <cellStyle name="20% - 輔色6 2 3 4 2 3 2 2" xfId="14277"/>
    <cellStyle name="20% - 輔色6 2 3 4 2 3 2 3" xfId="14278"/>
    <cellStyle name="20% - 輔色6 2 3 4 2 3 3" xfId="14279"/>
    <cellStyle name="20% - 輔色6 2 3 4 2 3 4" xfId="14280"/>
    <cellStyle name="20% - 輔色6 2 3 4 2 4" xfId="14281"/>
    <cellStyle name="20% - 輔色6 2 3 4 2 4 2" xfId="14282"/>
    <cellStyle name="20% - 輔色6 2 3 4 2 4 3" xfId="14283"/>
    <cellStyle name="20% - 輔色6 2 3 4 2 5" xfId="14284"/>
    <cellStyle name="20% - 輔色6 2 3 4 2 6" xfId="14285"/>
    <cellStyle name="20% - 輔色6 2 3 4 3" xfId="14286"/>
    <cellStyle name="20% - 輔色6 2 3 4 3 2" xfId="14287"/>
    <cellStyle name="20% - 輔色6 2 3 4 3 2 2" xfId="14288"/>
    <cellStyle name="20% - 輔色6 2 3 4 3 2 3" xfId="14289"/>
    <cellStyle name="20% - 輔色6 2 3 4 3 3" xfId="14290"/>
    <cellStyle name="20% - 輔色6 2 3 4 3 4" xfId="14291"/>
    <cellStyle name="20% - 輔色6 2 3 4 4" xfId="14292"/>
    <cellStyle name="20% - 輔色6 2 3 4 4 2" xfId="14293"/>
    <cellStyle name="20% - 輔色6 2 3 4 4 2 2" xfId="14294"/>
    <cellStyle name="20% - 輔色6 2 3 4 4 2 3" xfId="14295"/>
    <cellStyle name="20% - 輔色6 2 3 4 4 3" xfId="14296"/>
    <cellStyle name="20% - 輔色6 2 3 4 4 4" xfId="14297"/>
    <cellStyle name="20% - 輔色6 2 3 4 5" xfId="14298"/>
    <cellStyle name="20% - 輔色6 2 3 4 5 2" xfId="14299"/>
    <cellStyle name="20% - 輔色6 2 3 4 5 3" xfId="14300"/>
    <cellStyle name="20% - 輔色6 2 3 4 6" xfId="14301"/>
    <cellStyle name="20% - 輔色6 2 3 4 7" xfId="14302"/>
    <cellStyle name="20% - 輔色6 2 3 5" xfId="14303"/>
    <cellStyle name="20% - 輔色6 2 3 5 2" xfId="14304"/>
    <cellStyle name="20% - 輔色6 2 3 5 2 2" xfId="14305"/>
    <cellStyle name="20% - 輔色6 2 3 5 2 2 2" xfId="14306"/>
    <cellStyle name="20% - 輔色6 2 3 5 2 2 3" xfId="14307"/>
    <cellStyle name="20% - 輔色6 2 3 5 2 3" xfId="14308"/>
    <cellStyle name="20% - 輔色6 2 3 5 2 4" xfId="14309"/>
    <cellStyle name="20% - 輔色6 2 3 5 3" xfId="14310"/>
    <cellStyle name="20% - 輔色6 2 3 5 3 2" xfId="14311"/>
    <cellStyle name="20% - 輔色6 2 3 5 3 2 2" xfId="14312"/>
    <cellStyle name="20% - 輔色6 2 3 5 3 2 3" xfId="14313"/>
    <cellStyle name="20% - 輔色6 2 3 5 3 3" xfId="14314"/>
    <cellStyle name="20% - 輔色6 2 3 5 3 4" xfId="14315"/>
    <cellStyle name="20% - 輔色6 2 3 5 4" xfId="14316"/>
    <cellStyle name="20% - 輔色6 2 3 5 4 2" xfId="14317"/>
    <cellStyle name="20% - 輔色6 2 3 5 4 3" xfId="14318"/>
    <cellStyle name="20% - 輔色6 2 3 5 5" xfId="14319"/>
    <cellStyle name="20% - 輔色6 2 3 5 6" xfId="14320"/>
    <cellStyle name="20% - 輔色6 2 3 6" xfId="14321"/>
    <cellStyle name="20% - 輔色6 2 3 6 2" xfId="14322"/>
    <cellStyle name="20% - 輔色6 2 3 6 2 2" xfId="14323"/>
    <cellStyle name="20% - 輔色6 2 3 6 2 3" xfId="14324"/>
    <cellStyle name="20% - 輔色6 2 3 6 3" xfId="14325"/>
    <cellStyle name="20% - 輔色6 2 3 6 4" xfId="14326"/>
    <cellStyle name="20% - 輔色6 2 3 7" xfId="14327"/>
    <cellStyle name="20% - 輔色6 2 3 7 2" xfId="14328"/>
    <cellStyle name="20% - 輔色6 2 3 7 2 2" xfId="14329"/>
    <cellStyle name="20% - 輔色6 2 3 7 2 3" xfId="14330"/>
    <cellStyle name="20% - 輔色6 2 3 7 3" xfId="14331"/>
    <cellStyle name="20% - 輔色6 2 3 7 4" xfId="14332"/>
    <cellStyle name="20% - 輔色6 2 3 8" xfId="14333"/>
    <cellStyle name="20% - 輔色6 2 3 8 2" xfId="14334"/>
    <cellStyle name="20% - 輔色6 2 3 8 3" xfId="14335"/>
    <cellStyle name="20% - 輔色6 2 3 9" xfId="14336"/>
    <cellStyle name="20% - 輔色6 2 4" xfId="14337"/>
    <cellStyle name="20% - 輔色6 2 4 2" xfId="14338"/>
    <cellStyle name="20% - 輔色6 2 4 2 2" xfId="14339"/>
    <cellStyle name="20% - 輔色6 2 4 2 2 2" xfId="14340"/>
    <cellStyle name="20% - 輔色6 2 4 2 2 2 2" xfId="14341"/>
    <cellStyle name="20% - 輔色6 2 4 2 2 2 2 2" xfId="14342"/>
    <cellStyle name="20% - 輔色6 2 4 2 2 2 2 2 2" xfId="14343"/>
    <cellStyle name="20% - 輔色6 2 4 2 2 2 2 2 3" xfId="14344"/>
    <cellStyle name="20% - 輔色6 2 4 2 2 2 2 3" xfId="14345"/>
    <cellStyle name="20% - 輔色6 2 4 2 2 2 2 4" xfId="14346"/>
    <cellStyle name="20% - 輔色6 2 4 2 2 2 3" xfId="14347"/>
    <cellStyle name="20% - 輔色6 2 4 2 2 2 3 2" xfId="14348"/>
    <cellStyle name="20% - 輔色6 2 4 2 2 2 3 2 2" xfId="14349"/>
    <cellStyle name="20% - 輔色6 2 4 2 2 2 3 2 3" xfId="14350"/>
    <cellStyle name="20% - 輔色6 2 4 2 2 2 3 3" xfId="14351"/>
    <cellStyle name="20% - 輔色6 2 4 2 2 2 3 4" xfId="14352"/>
    <cellStyle name="20% - 輔色6 2 4 2 2 2 4" xfId="14353"/>
    <cellStyle name="20% - 輔色6 2 4 2 2 2 4 2" xfId="14354"/>
    <cellStyle name="20% - 輔色6 2 4 2 2 2 4 3" xfId="14355"/>
    <cellStyle name="20% - 輔色6 2 4 2 2 2 5" xfId="14356"/>
    <cellStyle name="20% - 輔色6 2 4 2 2 2 6" xfId="14357"/>
    <cellStyle name="20% - 輔色6 2 4 2 2 3" xfId="14358"/>
    <cellStyle name="20% - 輔色6 2 4 2 2 3 2" xfId="14359"/>
    <cellStyle name="20% - 輔色6 2 4 2 2 3 2 2" xfId="14360"/>
    <cellStyle name="20% - 輔色6 2 4 2 2 3 2 3" xfId="14361"/>
    <cellStyle name="20% - 輔色6 2 4 2 2 3 3" xfId="14362"/>
    <cellStyle name="20% - 輔色6 2 4 2 2 3 4" xfId="14363"/>
    <cellStyle name="20% - 輔色6 2 4 2 2 4" xfId="14364"/>
    <cellStyle name="20% - 輔色6 2 4 2 2 4 2" xfId="14365"/>
    <cellStyle name="20% - 輔色6 2 4 2 2 4 2 2" xfId="14366"/>
    <cellStyle name="20% - 輔色6 2 4 2 2 4 2 3" xfId="14367"/>
    <cellStyle name="20% - 輔色6 2 4 2 2 4 3" xfId="14368"/>
    <cellStyle name="20% - 輔色6 2 4 2 2 4 4" xfId="14369"/>
    <cellStyle name="20% - 輔色6 2 4 2 2 5" xfId="14370"/>
    <cellStyle name="20% - 輔色6 2 4 2 2 5 2" xfId="14371"/>
    <cellStyle name="20% - 輔色6 2 4 2 2 5 3" xfId="14372"/>
    <cellStyle name="20% - 輔色6 2 4 2 2 6" xfId="14373"/>
    <cellStyle name="20% - 輔色6 2 4 2 2 7" xfId="14374"/>
    <cellStyle name="20% - 輔色6 2 4 2 3" xfId="14375"/>
    <cellStyle name="20% - 輔色6 2 4 2 3 2" xfId="14376"/>
    <cellStyle name="20% - 輔色6 2 4 2 3 2 2" xfId="14377"/>
    <cellStyle name="20% - 輔色6 2 4 2 3 2 2 2" xfId="14378"/>
    <cellStyle name="20% - 輔色6 2 4 2 3 2 2 3" xfId="14379"/>
    <cellStyle name="20% - 輔色6 2 4 2 3 2 3" xfId="14380"/>
    <cellStyle name="20% - 輔色6 2 4 2 3 2 4" xfId="14381"/>
    <cellStyle name="20% - 輔色6 2 4 2 3 3" xfId="14382"/>
    <cellStyle name="20% - 輔色6 2 4 2 3 3 2" xfId="14383"/>
    <cellStyle name="20% - 輔色6 2 4 2 3 3 2 2" xfId="14384"/>
    <cellStyle name="20% - 輔色6 2 4 2 3 3 2 3" xfId="14385"/>
    <cellStyle name="20% - 輔色6 2 4 2 3 3 3" xfId="14386"/>
    <cellStyle name="20% - 輔色6 2 4 2 3 3 4" xfId="14387"/>
    <cellStyle name="20% - 輔色6 2 4 2 3 4" xfId="14388"/>
    <cellStyle name="20% - 輔色6 2 4 2 3 4 2" xfId="14389"/>
    <cellStyle name="20% - 輔色6 2 4 2 3 4 3" xfId="14390"/>
    <cellStyle name="20% - 輔色6 2 4 2 3 5" xfId="14391"/>
    <cellStyle name="20% - 輔色6 2 4 2 3 6" xfId="14392"/>
    <cellStyle name="20% - 輔色6 2 4 2 4" xfId="14393"/>
    <cellStyle name="20% - 輔色6 2 4 2 4 2" xfId="14394"/>
    <cellStyle name="20% - 輔色6 2 4 2 4 2 2" xfId="14395"/>
    <cellStyle name="20% - 輔色6 2 4 2 4 2 3" xfId="14396"/>
    <cellStyle name="20% - 輔色6 2 4 2 4 3" xfId="14397"/>
    <cellStyle name="20% - 輔色6 2 4 2 4 4" xfId="14398"/>
    <cellStyle name="20% - 輔色6 2 4 2 5" xfId="14399"/>
    <cellStyle name="20% - 輔色6 2 4 2 5 2" xfId="14400"/>
    <cellStyle name="20% - 輔色6 2 4 2 5 2 2" xfId="14401"/>
    <cellStyle name="20% - 輔色6 2 4 2 5 2 3" xfId="14402"/>
    <cellStyle name="20% - 輔色6 2 4 2 5 3" xfId="14403"/>
    <cellStyle name="20% - 輔色6 2 4 2 5 4" xfId="14404"/>
    <cellStyle name="20% - 輔色6 2 4 2 6" xfId="14405"/>
    <cellStyle name="20% - 輔色6 2 4 2 6 2" xfId="14406"/>
    <cellStyle name="20% - 輔色6 2 4 2 6 3" xfId="14407"/>
    <cellStyle name="20% - 輔色6 2 4 2 7" xfId="14408"/>
    <cellStyle name="20% - 輔色6 2 4 2 8" xfId="14409"/>
    <cellStyle name="20% - 輔色6 2 4 3" xfId="14410"/>
    <cellStyle name="20% - 輔色6 2 4 3 2" xfId="14411"/>
    <cellStyle name="20% - 輔色6 2 4 3 2 2" xfId="14412"/>
    <cellStyle name="20% - 輔色6 2 4 3 2 2 2" xfId="14413"/>
    <cellStyle name="20% - 輔色6 2 4 3 2 2 2 2" xfId="14414"/>
    <cellStyle name="20% - 輔色6 2 4 3 2 2 2 3" xfId="14415"/>
    <cellStyle name="20% - 輔色6 2 4 3 2 2 3" xfId="14416"/>
    <cellStyle name="20% - 輔色6 2 4 3 2 2 4" xfId="14417"/>
    <cellStyle name="20% - 輔色6 2 4 3 2 3" xfId="14418"/>
    <cellStyle name="20% - 輔色6 2 4 3 2 3 2" xfId="14419"/>
    <cellStyle name="20% - 輔色6 2 4 3 2 3 2 2" xfId="14420"/>
    <cellStyle name="20% - 輔色6 2 4 3 2 3 2 3" xfId="14421"/>
    <cellStyle name="20% - 輔色6 2 4 3 2 3 3" xfId="14422"/>
    <cellStyle name="20% - 輔色6 2 4 3 2 3 4" xfId="14423"/>
    <cellStyle name="20% - 輔色6 2 4 3 2 4" xfId="14424"/>
    <cellStyle name="20% - 輔色6 2 4 3 2 4 2" xfId="14425"/>
    <cellStyle name="20% - 輔色6 2 4 3 2 4 3" xfId="14426"/>
    <cellStyle name="20% - 輔色6 2 4 3 2 5" xfId="14427"/>
    <cellStyle name="20% - 輔色6 2 4 3 2 6" xfId="14428"/>
    <cellStyle name="20% - 輔色6 2 4 3 3" xfId="14429"/>
    <cellStyle name="20% - 輔色6 2 4 3 3 2" xfId="14430"/>
    <cellStyle name="20% - 輔色6 2 4 3 3 2 2" xfId="14431"/>
    <cellStyle name="20% - 輔色6 2 4 3 3 2 3" xfId="14432"/>
    <cellStyle name="20% - 輔色6 2 4 3 3 3" xfId="14433"/>
    <cellStyle name="20% - 輔色6 2 4 3 3 4" xfId="14434"/>
    <cellStyle name="20% - 輔色6 2 4 3 4" xfId="14435"/>
    <cellStyle name="20% - 輔色6 2 4 3 4 2" xfId="14436"/>
    <cellStyle name="20% - 輔色6 2 4 3 4 2 2" xfId="14437"/>
    <cellStyle name="20% - 輔色6 2 4 3 4 2 3" xfId="14438"/>
    <cellStyle name="20% - 輔色6 2 4 3 4 3" xfId="14439"/>
    <cellStyle name="20% - 輔色6 2 4 3 4 4" xfId="14440"/>
    <cellStyle name="20% - 輔色6 2 4 3 5" xfId="14441"/>
    <cellStyle name="20% - 輔色6 2 4 3 5 2" xfId="14442"/>
    <cellStyle name="20% - 輔色6 2 4 3 5 3" xfId="14443"/>
    <cellStyle name="20% - 輔色6 2 4 3 6" xfId="14444"/>
    <cellStyle name="20% - 輔色6 2 4 3 7" xfId="14445"/>
    <cellStyle name="20% - 輔色6 2 4 4" xfId="14446"/>
    <cellStyle name="20% - 輔色6 2 4 4 2" xfId="14447"/>
    <cellStyle name="20% - 輔色6 2 4 4 2 2" xfId="14448"/>
    <cellStyle name="20% - 輔色6 2 4 4 2 2 2" xfId="14449"/>
    <cellStyle name="20% - 輔色6 2 4 4 2 2 3" xfId="14450"/>
    <cellStyle name="20% - 輔色6 2 4 4 2 3" xfId="14451"/>
    <cellStyle name="20% - 輔色6 2 4 4 2 4" xfId="14452"/>
    <cellStyle name="20% - 輔色6 2 4 4 3" xfId="14453"/>
    <cellStyle name="20% - 輔色6 2 4 4 3 2" xfId="14454"/>
    <cellStyle name="20% - 輔色6 2 4 4 3 2 2" xfId="14455"/>
    <cellStyle name="20% - 輔色6 2 4 4 3 2 3" xfId="14456"/>
    <cellStyle name="20% - 輔色6 2 4 4 3 3" xfId="14457"/>
    <cellStyle name="20% - 輔色6 2 4 4 3 4" xfId="14458"/>
    <cellStyle name="20% - 輔色6 2 4 4 4" xfId="14459"/>
    <cellStyle name="20% - 輔色6 2 4 4 4 2" xfId="14460"/>
    <cellStyle name="20% - 輔色6 2 4 4 4 3" xfId="14461"/>
    <cellStyle name="20% - 輔色6 2 4 4 5" xfId="14462"/>
    <cellStyle name="20% - 輔色6 2 4 4 6" xfId="14463"/>
    <cellStyle name="20% - 輔色6 2 4 5" xfId="14464"/>
    <cellStyle name="20% - 輔色6 2 4 5 2" xfId="14465"/>
    <cellStyle name="20% - 輔色6 2 4 5 2 2" xfId="14466"/>
    <cellStyle name="20% - 輔色6 2 4 5 2 3" xfId="14467"/>
    <cellStyle name="20% - 輔色6 2 4 5 3" xfId="14468"/>
    <cellStyle name="20% - 輔色6 2 4 5 4" xfId="14469"/>
    <cellStyle name="20% - 輔色6 2 4 6" xfId="14470"/>
    <cellStyle name="20% - 輔色6 2 4 6 2" xfId="14471"/>
    <cellStyle name="20% - 輔色6 2 4 6 2 2" xfId="14472"/>
    <cellStyle name="20% - 輔色6 2 4 6 2 3" xfId="14473"/>
    <cellStyle name="20% - 輔色6 2 4 6 3" xfId="14474"/>
    <cellStyle name="20% - 輔色6 2 4 6 4" xfId="14475"/>
    <cellStyle name="20% - 輔色6 2 4 7" xfId="14476"/>
    <cellStyle name="20% - 輔色6 2 4 7 2" xfId="14477"/>
    <cellStyle name="20% - 輔色6 2 4 7 3" xfId="14478"/>
    <cellStyle name="20% - 輔色6 2 4 8" xfId="14479"/>
    <cellStyle name="20% - 輔色6 2 4 9" xfId="14480"/>
    <cellStyle name="20% - 輔色6 2 5" xfId="14481"/>
    <cellStyle name="20% - 輔色6 2 5 2" xfId="14482"/>
    <cellStyle name="20% - 輔色6 2 5 2 2" xfId="14483"/>
    <cellStyle name="20% - 輔色6 2 5 2 2 2" xfId="14484"/>
    <cellStyle name="20% - 輔色6 2 5 2 2 2 2" xfId="14485"/>
    <cellStyle name="20% - 輔色6 2 5 2 2 2 2 2" xfId="14486"/>
    <cellStyle name="20% - 輔色6 2 5 2 2 2 2 3" xfId="14487"/>
    <cellStyle name="20% - 輔色6 2 5 2 2 2 3" xfId="14488"/>
    <cellStyle name="20% - 輔色6 2 5 2 2 2 4" xfId="14489"/>
    <cellStyle name="20% - 輔色6 2 5 2 2 3" xfId="14490"/>
    <cellStyle name="20% - 輔色6 2 5 2 2 3 2" xfId="14491"/>
    <cellStyle name="20% - 輔色6 2 5 2 2 3 2 2" xfId="14492"/>
    <cellStyle name="20% - 輔色6 2 5 2 2 3 2 3" xfId="14493"/>
    <cellStyle name="20% - 輔色6 2 5 2 2 3 3" xfId="14494"/>
    <cellStyle name="20% - 輔色6 2 5 2 2 3 4" xfId="14495"/>
    <cellStyle name="20% - 輔色6 2 5 2 2 4" xfId="14496"/>
    <cellStyle name="20% - 輔色6 2 5 2 2 4 2" xfId="14497"/>
    <cellStyle name="20% - 輔色6 2 5 2 2 4 3" xfId="14498"/>
    <cellStyle name="20% - 輔色6 2 5 2 2 5" xfId="14499"/>
    <cellStyle name="20% - 輔色6 2 5 2 2 6" xfId="14500"/>
    <cellStyle name="20% - 輔色6 2 5 2 3" xfId="14501"/>
    <cellStyle name="20% - 輔色6 2 5 2 3 2" xfId="14502"/>
    <cellStyle name="20% - 輔色6 2 5 2 3 2 2" xfId="14503"/>
    <cellStyle name="20% - 輔色6 2 5 2 3 2 3" xfId="14504"/>
    <cellStyle name="20% - 輔色6 2 5 2 3 3" xfId="14505"/>
    <cellStyle name="20% - 輔色6 2 5 2 3 4" xfId="14506"/>
    <cellStyle name="20% - 輔色6 2 5 2 4" xfId="14507"/>
    <cellStyle name="20% - 輔色6 2 5 2 4 2" xfId="14508"/>
    <cellStyle name="20% - 輔色6 2 5 2 4 2 2" xfId="14509"/>
    <cellStyle name="20% - 輔色6 2 5 2 4 2 3" xfId="14510"/>
    <cellStyle name="20% - 輔色6 2 5 2 4 3" xfId="14511"/>
    <cellStyle name="20% - 輔色6 2 5 2 4 4" xfId="14512"/>
    <cellStyle name="20% - 輔色6 2 5 2 5" xfId="14513"/>
    <cellStyle name="20% - 輔色6 2 5 2 5 2" xfId="14514"/>
    <cellStyle name="20% - 輔色6 2 5 2 5 3" xfId="14515"/>
    <cellStyle name="20% - 輔色6 2 5 2 6" xfId="14516"/>
    <cellStyle name="20% - 輔色6 2 5 2 7" xfId="14517"/>
    <cellStyle name="20% - 輔色6 2 5 3" xfId="14518"/>
    <cellStyle name="20% - 輔色6 2 5 3 2" xfId="14519"/>
    <cellStyle name="20% - 輔色6 2 5 3 2 2" xfId="14520"/>
    <cellStyle name="20% - 輔色6 2 5 3 2 2 2" xfId="14521"/>
    <cellStyle name="20% - 輔色6 2 5 3 2 2 3" xfId="14522"/>
    <cellStyle name="20% - 輔色6 2 5 3 2 3" xfId="14523"/>
    <cellStyle name="20% - 輔色6 2 5 3 2 4" xfId="14524"/>
    <cellStyle name="20% - 輔色6 2 5 3 3" xfId="14525"/>
    <cellStyle name="20% - 輔色6 2 5 3 3 2" xfId="14526"/>
    <cellStyle name="20% - 輔色6 2 5 3 3 2 2" xfId="14527"/>
    <cellStyle name="20% - 輔色6 2 5 3 3 2 3" xfId="14528"/>
    <cellStyle name="20% - 輔色6 2 5 3 3 3" xfId="14529"/>
    <cellStyle name="20% - 輔色6 2 5 3 3 4" xfId="14530"/>
    <cellStyle name="20% - 輔色6 2 5 3 4" xfId="14531"/>
    <cellStyle name="20% - 輔色6 2 5 3 4 2" xfId="14532"/>
    <cellStyle name="20% - 輔色6 2 5 3 4 3" xfId="14533"/>
    <cellStyle name="20% - 輔色6 2 5 3 5" xfId="14534"/>
    <cellStyle name="20% - 輔色6 2 5 3 6" xfId="14535"/>
    <cellStyle name="20% - 輔色6 2 5 4" xfId="14536"/>
    <cellStyle name="20% - 輔色6 2 5 4 2" xfId="14537"/>
    <cellStyle name="20% - 輔色6 2 5 4 2 2" xfId="14538"/>
    <cellStyle name="20% - 輔色6 2 5 4 2 3" xfId="14539"/>
    <cellStyle name="20% - 輔色6 2 5 4 3" xfId="14540"/>
    <cellStyle name="20% - 輔色6 2 5 4 4" xfId="14541"/>
    <cellStyle name="20% - 輔色6 2 5 5" xfId="14542"/>
    <cellStyle name="20% - 輔色6 2 5 5 2" xfId="14543"/>
    <cellStyle name="20% - 輔色6 2 5 5 2 2" xfId="14544"/>
    <cellStyle name="20% - 輔色6 2 5 5 2 3" xfId="14545"/>
    <cellStyle name="20% - 輔色6 2 5 5 3" xfId="14546"/>
    <cellStyle name="20% - 輔色6 2 5 5 4" xfId="14547"/>
    <cellStyle name="20% - 輔色6 2 5 6" xfId="14548"/>
    <cellStyle name="20% - 輔色6 2 5 6 2" xfId="14549"/>
    <cellStyle name="20% - 輔色6 2 5 6 3" xfId="14550"/>
    <cellStyle name="20% - 輔色6 2 5 7" xfId="14551"/>
    <cellStyle name="20% - 輔色6 2 5 8" xfId="14552"/>
    <cellStyle name="20% - 輔色6 2 6" xfId="14553"/>
    <cellStyle name="20% - 輔色6 2 6 2" xfId="14554"/>
    <cellStyle name="20% - 輔色6 2 6 2 2" xfId="14555"/>
    <cellStyle name="20% - 輔色6 2 6 2 2 2" xfId="14556"/>
    <cellStyle name="20% - 輔色6 2 6 2 2 2 2" xfId="14557"/>
    <cellStyle name="20% - 輔色6 2 6 2 2 2 2 2" xfId="14558"/>
    <cellStyle name="20% - 輔色6 2 6 2 2 2 2 3" xfId="14559"/>
    <cellStyle name="20% - 輔色6 2 6 2 2 2 3" xfId="14560"/>
    <cellStyle name="20% - 輔色6 2 6 2 2 2 4" xfId="14561"/>
    <cellStyle name="20% - 輔色6 2 6 2 2 3" xfId="14562"/>
    <cellStyle name="20% - 輔色6 2 6 2 2 3 2" xfId="14563"/>
    <cellStyle name="20% - 輔色6 2 6 2 2 3 2 2" xfId="14564"/>
    <cellStyle name="20% - 輔色6 2 6 2 2 3 2 3" xfId="14565"/>
    <cellStyle name="20% - 輔色6 2 6 2 2 3 3" xfId="14566"/>
    <cellStyle name="20% - 輔色6 2 6 2 2 3 4" xfId="14567"/>
    <cellStyle name="20% - 輔色6 2 6 2 2 4" xfId="14568"/>
    <cellStyle name="20% - 輔色6 2 6 2 2 4 2" xfId="14569"/>
    <cellStyle name="20% - 輔色6 2 6 2 2 4 3" xfId="14570"/>
    <cellStyle name="20% - 輔色6 2 6 2 2 5" xfId="14571"/>
    <cellStyle name="20% - 輔色6 2 6 2 2 6" xfId="14572"/>
    <cellStyle name="20% - 輔色6 2 6 2 3" xfId="14573"/>
    <cellStyle name="20% - 輔色6 2 6 2 3 2" xfId="14574"/>
    <cellStyle name="20% - 輔色6 2 6 2 3 2 2" xfId="14575"/>
    <cellStyle name="20% - 輔色6 2 6 2 3 2 3" xfId="14576"/>
    <cellStyle name="20% - 輔色6 2 6 2 3 3" xfId="14577"/>
    <cellStyle name="20% - 輔色6 2 6 2 3 4" xfId="14578"/>
    <cellStyle name="20% - 輔色6 2 6 2 4" xfId="14579"/>
    <cellStyle name="20% - 輔色6 2 6 2 4 2" xfId="14580"/>
    <cellStyle name="20% - 輔色6 2 6 2 4 2 2" xfId="14581"/>
    <cellStyle name="20% - 輔色6 2 6 2 4 2 3" xfId="14582"/>
    <cellStyle name="20% - 輔色6 2 6 2 4 3" xfId="14583"/>
    <cellStyle name="20% - 輔色6 2 6 2 4 4" xfId="14584"/>
    <cellStyle name="20% - 輔色6 2 6 2 5" xfId="14585"/>
    <cellStyle name="20% - 輔色6 2 6 2 5 2" xfId="14586"/>
    <cellStyle name="20% - 輔色6 2 6 2 5 3" xfId="14587"/>
    <cellStyle name="20% - 輔色6 2 6 2 6" xfId="14588"/>
    <cellStyle name="20% - 輔色6 2 6 2 7" xfId="14589"/>
    <cellStyle name="20% - 輔色6 2 6 3" xfId="14590"/>
    <cellStyle name="20% - 輔色6 2 6 3 2" xfId="14591"/>
    <cellStyle name="20% - 輔色6 2 6 3 2 2" xfId="14592"/>
    <cellStyle name="20% - 輔色6 2 6 3 2 2 2" xfId="14593"/>
    <cellStyle name="20% - 輔色6 2 6 3 2 2 3" xfId="14594"/>
    <cellStyle name="20% - 輔色6 2 6 3 2 3" xfId="14595"/>
    <cellStyle name="20% - 輔色6 2 6 3 2 4" xfId="14596"/>
    <cellStyle name="20% - 輔色6 2 6 3 3" xfId="14597"/>
    <cellStyle name="20% - 輔色6 2 6 3 3 2" xfId="14598"/>
    <cellStyle name="20% - 輔色6 2 6 3 3 2 2" xfId="14599"/>
    <cellStyle name="20% - 輔色6 2 6 3 3 2 3" xfId="14600"/>
    <cellStyle name="20% - 輔色6 2 6 3 3 3" xfId="14601"/>
    <cellStyle name="20% - 輔色6 2 6 3 3 4" xfId="14602"/>
    <cellStyle name="20% - 輔色6 2 6 3 4" xfId="14603"/>
    <cellStyle name="20% - 輔色6 2 6 3 4 2" xfId="14604"/>
    <cellStyle name="20% - 輔色6 2 6 3 4 3" xfId="14605"/>
    <cellStyle name="20% - 輔色6 2 6 3 5" xfId="14606"/>
    <cellStyle name="20% - 輔色6 2 6 3 6" xfId="14607"/>
    <cellStyle name="20% - 輔色6 2 6 4" xfId="14608"/>
    <cellStyle name="20% - 輔色6 2 6 4 2" xfId="14609"/>
    <cellStyle name="20% - 輔色6 2 6 4 2 2" xfId="14610"/>
    <cellStyle name="20% - 輔色6 2 6 4 2 3" xfId="14611"/>
    <cellStyle name="20% - 輔色6 2 6 4 3" xfId="14612"/>
    <cellStyle name="20% - 輔色6 2 6 4 4" xfId="14613"/>
    <cellStyle name="20% - 輔色6 2 6 5" xfId="14614"/>
    <cellStyle name="20% - 輔色6 2 6 5 2" xfId="14615"/>
    <cellStyle name="20% - 輔色6 2 6 5 2 2" xfId="14616"/>
    <cellStyle name="20% - 輔色6 2 6 5 2 3" xfId="14617"/>
    <cellStyle name="20% - 輔色6 2 6 5 3" xfId="14618"/>
    <cellStyle name="20% - 輔色6 2 6 5 4" xfId="14619"/>
    <cellStyle name="20% - 輔色6 2 6 6" xfId="14620"/>
    <cellStyle name="20% - 輔色6 2 6 6 2" xfId="14621"/>
    <cellStyle name="20% - 輔色6 2 6 6 3" xfId="14622"/>
    <cellStyle name="20% - 輔色6 2 6 7" xfId="14623"/>
    <cellStyle name="20% - 輔色6 2 6 8" xfId="14624"/>
    <cellStyle name="20% - 輔色6 2 7" xfId="14625"/>
    <cellStyle name="20% - 輔色6 2 7 2" xfId="14626"/>
    <cellStyle name="20% - 輔色6 2 7 2 2" xfId="14627"/>
    <cellStyle name="20% - 輔色6 2 7 2 2 2" xfId="14628"/>
    <cellStyle name="20% - 輔色6 2 7 2 2 2 2" xfId="14629"/>
    <cellStyle name="20% - 輔色6 2 7 2 2 2 3" xfId="14630"/>
    <cellStyle name="20% - 輔色6 2 7 2 2 3" xfId="14631"/>
    <cellStyle name="20% - 輔色6 2 7 2 2 4" xfId="14632"/>
    <cellStyle name="20% - 輔色6 2 7 2 3" xfId="14633"/>
    <cellStyle name="20% - 輔色6 2 7 2 3 2" xfId="14634"/>
    <cellStyle name="20% - 輔色6 2 7 2 3 2 2" xfId="14635"/>
    <cellStyle name="20% - 輔色6 2 7 2 3 2 3" xfId="14636"/>
    <cellStyle name="20% - 輔色6 2 7 2 3 3" xfId="14637"/>
    <cellStyle name="20% - 輔色6 2 7 2 3 4" xfId="14638"/>
    <cellStyle name="20% - 輔色6 2 7 2 4" xfId="14639"/>
    <cellStyle name="20% - 輔色6 2 7 2 4 2" xfId="14640"/>
    <cellStyle name="20% - 輔色6 2 7 2 4 3" xfId="14641"/>
    <cellStyle name="20% - 輔色6 2 7 2 5" xfId="14642"/>
    <cellStyle name="20% - 輔色6 2 7 2 6" xfId="14643"/>
    <cellStyle name="20% - 輔色6 2 7 3" xfId="14644"/>
    <cellStyle name="20% - 輔色6 2 7 3 2" xfId="14645"/>
    <cellStyle name="20% - 輔色6 2 7 3 2 2" xfId="14646"/>
    <cellStyle name="20% - 輔色6 2 7 3 2 3" xfId="14647"/>
    <cellStyle name="20% - 輔色6 2 7 3 3" xfId="14648"/>
    <cellStyle name="20% - 輔色6 2 7 3 4" xfId="14649"/>
    <cellStyle name="20% - 輔色6 2 7 4" xfId="14650"/>
    <cellStyle name="20% - 輔色6 2 7 4 2" xfId="14651"/>
    <cellStyle name="20% - 輔色6 2 7 4 2 2" xfId="14652"/>
    <cellStyle name="20% - 輔色6 2 7 4 2 3" xfId="14653"/>
    <cellStyle name="20% - 輔色6 2 7 4 3" xfId="14654"/>
    <cellStyle name="20% - 輔色6 2 7 4 4" xfId="14655"/>
    <cellStyle name="20% - 輔色6 2 7 5" xfId="14656"/>
    <cellStyle name="20% - 輔色6 2 7 5 2" xfId="14657"/>
    <cellStyle name="20% - 輔色6 2 7 5 3" xfId="14658"/>
    <cellStyle name="20% - 輔色6 2 7 6" xfId="14659"/>
    <cellStyle name="20% - 輔色6 2 7 7" xfId="14660"/>
    <cellStyle name="20% - 輔色6 2 8" xfId="14661"/>
    <cellStyle name="20% - 輔色6 2 8 2" xfId="14662"/>
    <cellStyle name="20% - 輔色6 2 8 2 2" xfId="14663"/>
    <cellStyle name="20% - 輔色6 2 8 2 2 2" xfId="14664"/>
    <cellStyle name="20% - 輔色6 2 8 2 2 3" xfId="14665"/>
    <cellStyle name="20% - 輔色6 2 8 2 3" xfId="14666"/>
    <cellStyle name="20% - 輔色6 2 8 2 4" xfId="14667"/>
    <cellStyle name="20% - 輔色6 2 8 3" xfId="14668"/>
    <cellStyle name="20% - 輔色6 2 8 3 2" xfId="14669"/>
    <cellStyle name="20% - 輔色6 2 8 3 2 2" xfId="14670"/>
    <cellStyle name="20% - 輔色6 2 8 3 2 3" xfId="14671"/>
    <cellStyle name="20% - 輔色6 2 8 3 3" xfId="14672"/>
    <cellStyle name="20% - 輔色6 2 8 3 4" xfId="14673"/>
    <cellStyle name="20% - 輔色6 2 8 4" xfId="14674"/>
    <cellStyle name="20% - 輔色6 2 8 4 2" xfId="14675"/>
    <cellStyle name="20% - 輔色6 2 8 4 3" xfId="14676"/>
    <cellStyle name="20% - 輔色6 2 8 5" xfId="14677"/>
    <cellStyle name="20% - 輔色6 2 8 6" xfId="14678"/>
    <cellStyle name="20% - 輔色6 2 9" xfId="14679"/>
    <cellStyle name="20% - 輔色6 2 9 2" xfId="14680"/>
    <cellStyle name="20% - 輔色6 2 9 2 2" xfId="14681"/>
    <cellStyle name="20% - 輔色6 2 9 2 3" xfId="14682"/>
    <cellStyle name="20% - 輔色6 2 9 3" xfId="14683"/>
    <cellStyle name="20% - 輔色6 2 9 4" xfId="14684"/>
    <cellStyle name="20% - 輔色6 3" xfId="14685"/>
    <cellStyle name="20% - 輔色6 3 10" xfId="14686"/>
    <cellStyle name="20% - 輔色6 3 10 2" xfId="14687"/>
    <cellStyle name="20% - 輔色6 3 10 3" xfId="14688"/>
    <cellStyle name="20% - 輔色6 3 11" xfId="14689"/>
    <cellStyle name="20% - 輔色6 3 12" xfId="14690"/>
    <cellStyle name="20% - 輔色6 3 2" xfId="14691"/>
    <cellStyle name="20% - 輔色6 3 2 10" xfId="14692"/>
    <cellStyle name="20% - 輔色6 3 2 2" xfId="14693"/>
    <cellStyle name="20% - 輔色6 3 2 2 2" xfId="14694"/>
    <cellStyle name="20% - 輔色6 3 2 2 2 2" xfId="14695"/>
    <cellStyle name="20% - 輔色6 3 2 2 2 2 2" xfId="14696"/>
    <cellStyle name="20% - 輔色6 3 2 2 2 2 2 2" xfId="14697"/>
    <cellStyle name="20% - 輔色6 3 2 2 2 2 2 2 2" xfId="14698"/>
    <cellStyle name="20% - 輔色6 3 2 2 2 2 2 2 2 2" xfId="14699"/>
    <cellStyle name="20% - 輔色6 3 2 2 2 2 2 2 2 3" xfId="14700"/>
    <cellStyle name="20% - 輔色6 3 2 2 2 2 2 2 3" xfId="14701"/>
    <cellStyle name="20% - 輔色6 3 2 2 2 2 2 2 4" xfId="14702"/>
    <cellStyle name="20% - 輔色6 3 2 2 2 2 2 3" xfId="14703"/>
    <cellStyle name="20% - 輔色6 3 2 2 2 2 2 3 2" xfId="14704"/>
    <cellStyle name="20% - 輔色6 3 2 2 2 2 2 3 2 2" xfId="14705"/>
    <cellStyle name="20% - 輔色6 3 2 2 2 2 2 3 2 3" xfId="14706"/>
    <cellStyle name="20% - 輔色6 3 2 2 2 2 2 3 3" xfId="14707"/>
    <cellStyle name="20% - 輔色6 3 2 2 2 2 2 3 4" xfId="14708"/>
    <cellStyle name="20% - 輔色6 3 2 2 2 2 2 4" xfId="14709"/>
    <cellStyle name="20% - 輔色6 3 2 2 2 2 2 4 2" xfId="14710"/>
    <cellStyle name="20% - 輔色6 3 2 2 2 2 2 4 3" xfId="14711"/>
    <cellStyle name="20% - 輔色6 3 2 2 2 2 2 5" xfId="14712"/>
    <cellStyle name="20% - 輔色6 3 2 2 2 2 2 6" xfId="14713"/>
    <cellStyle name="20% - 輔色6 3 2 2 2 2 3" xfId="14714"/>
    <cellStyle name="20% - 輔色6 3 2 2 2 2 3 2" xfId="14715"/>
    <cellStyle name="20% - 輔色6 3 2 2 2 2 3 2 2" xfId="14716"/>
    <cellStyle name="20% - 輔色6 3 2 2 2 2 3 2 3" xfId="14717"/>
    <cellStyle name="20% - 輔色6 3 2 2 2 2 3 3" xfId="14718"/>
    <cellStyle name="20% - 輔色6 3 2 2 2 2 3 4" xfId="14719"/>
    <cellStyle name="20% - 輔色6 3 2 2 2 2 4" xfId="14720"/>
    <cellStyle name="20% - 輔色6 3 2 2 2 2 4 2" xfId="14721"/>
    <cellStyle name="20% - 輔色6 3 2 2 2 2 4 2 2" xfId="14722"/>
    <cellStyle name="20% - 輔色6 3 2 2 2 2 4 2 3" xfId="14723"/>
    <cellStyle name="20% - 輔色6 3 2 2 2 2 4 3" xfId="14724"/>
    <cellStyle name="20% - 輔色6 3 2 2 2 2 4 4" xfId="14725"/>
    <cellStyle name="20% - 輔色6 3 2 2 2 2 5" xfId="14726"/>
    <cellStyle name="20% - 輔色6 3 2 2 2 2 5 2" xfId="14727"/>
    <cellStyle name="20% - 輔色6 3 2 2 2 2 5 3" xfId="14728"/>
    <cellStyle name="20% - 輔色6 3 2 2 2 2 6" xfId="14729"/>
    <cellStyle name="20% - 輔色6 3 2 2 2 2 7" xfId="14730"/>
    <cellStyle name="20% - 輔色6 3 2 2 2 3" xfId="14731"/>
    <cellStyle name="20% - 輔色6 3 2 2 2 3 2" xfId="14732"/>
    <cellStyle name="20% - 輔色6 3 2 2 2 3 2 2" xfId="14733"/>
    <cellStyle name="20% - 輔色6 3 2 2 2 3 2 2 2" xfId="14734"/>
    <cellStyle name="20% - 輔色6 3 2 2 2 3 2 2 3" xfId="14735"/>
    <cellStyle name="20% - 輔色6 3 2 2 2 3 2 3" xfId="14736"/>
    <cellStyle name="20% - 輔色6 3 2 2 2 3 2 4" xfId="14737"/>
    <cellStyle name="20% - 輔色6 3 2 2 2 3 3" xfId="14738"/>
    <cellStyle name="20% - 輔色6 3 2 2 2 3 3 2" xfId="14739"/>
    <cellStyle name="20% - 輔色6 3 2 2 2 3 3 2 2" xfId="14740"/>
    <cellStyle name="20% - 輔色6 3 2 2 2 3 3 2 3" xfId="14741"/>
    <cellStyle name="20% - 輔色6 3 2 2 2 3 3 3" xfId="14742"/>
    <cellStyle name="20% - 輔色6 3 2 2 2 3 3 4" xfId="14743"/>
    <cellStyle name="20% - 輔色6 3 2 2 2 3 4" xfId="14744"/>
    <cellStyle name="20% - 輔色6 3 2 2 2 3 4 2" xfId="14745"/>
    <cellStyle name="20% - 輔色6 3 2 2 2 3 4 3" xfId="14746"/>
    <cellStyle name="20% - 輔色6 3 2 2 2 3 5" xfId="14747"/>
    <cellStyle name="20% - 輔色6 3 2 2 2 3 6" xfId="14748"/>
    <cellStyle name="20% - 輔色6 3 2 2 2 4" xfId="14749"/>
    <cellStyle name="20% - 輔色6 3 2 2 2 4 2" xfId="14750"/>
    <cellStyle name="20% - 輔色6 3 2 2 2 4 2 2" xfId="14751"/>
    <cellStyle name="20% - 輔色6 3 2 2 2 4 2 3" xfId="14752"/>
    <cellStyle name="20% - 輔色6 3 2 2 2 4 3" xfId="14753"/>
    <cellStyle name="20% - 輔色6 3 2 2 2 4 4" xfId="14754"/>
    <cellStyle name="20% - 輔色6 3 2 2 2 5" xfId="14755"/>
    <cellStyle name="20% - 輔色6 3 2 2 2 5 2" xfId="14756"/>
    <cellStyle name="20% - 輔色6 3 2 2 2 5 2 2" xfId="14757"/>
    <cellStyle name="20% - 輔色6 3 2 2 2 5 2 3" xfId="14758"/>
    <cellStyle name="20% - 輔色6 3 2 2 2 5 3" xfId="14759"/>
    <cellStyle name="20% - 輔色6 3 2 2 2 5 4" xfId="14760"/>
    <cellStyle name="20% - 輔色6 3 2 2 2 6" xfId="14761"/>
    <cellStyle name="20% - 輔色6 3 2 2 2 6 2" xfId="14762"/>
    <cellStyle name="20% - 輔色6 3 2 2 2 6 3" xfId="14763"/>
    <cellStyle name="20% - 輔色6 3 2 2 2 7" xfId="14764"/>
    <cellStyle name="20% - 輔色6 3 2 2 2 8" xfId="14765"/>
    <cellStyle name="20% - 輔色6 3 2 2 3" xfId="14766"/>
    <cellStyle name="20% - 輔色6 3 2 2 3 2" xfId="14767"/>
    <cellStyle name="20% - 輔色6 3 2 2 3 2 2" xfId="14768"/>
    <cellStyle name="20% - 輔色6 3 2 2 3 2 2 2" xfId="14769"/>
    <cellStyle name="20% - 輔色6 3 2 2 3 2 2 2 2" xfId="14770"/>
    <cellStyle name="20% - 輔色6 3 2 2 3 2 2 2 3" xfId="14771"/>
    <cellStyle name="20% - 輔色6 3 2 2 3 2 2 3" xfId="14772"/>
    <cellStyle name="20% - 輔色6 3 2 2 3 2 2 4" xfId="14773"/>
    <cellStyle name="20% - 輔色6 3 2 2 3 2 3" xfId="14774"/>
    <cellStyle name="20% - 輔色6 3 2 2 3 2 3 2" xfId="14775"/>
    <cellStyle name="20% - 輔色6 3 2 2 3 2 3 2 2" xfId="14776"/>
    <cellStyle name="20% - 輔色6 3 2 2 3 2 3 2 3" xfId="14777"/>
    <cellStyle name="20% - 輔色6 3 2 2 3 2 3 3" xfId="14778"/>
    <cellStyle name="20% - 輔色6 3 2 2 3 2 3 4" xfId="14779"/>
    <cellStyle name="20% - 輔色6 3 2 2 3 2 4" xfId="14780"/>
    <cellStyle name="20% - 輔色6 3 2 2 3 2 4 2" xfId="14781"/>
    <cellStyle name="20% - 輔色6 3 2 2 3 2 4 3" xfId="14782"/>
    <cellStyle name="20% - 輔色6 3 2 2 3 2 5" xfId="14783"/>
    <cellStyle name="20% - 輔色6 3 2 2 3 2 6" xfId="14784"/>
    <cellStyle name="20% - 輔色6 3 2 2 3 3" xfId="14785"/>
    <cellStyle name="20% - 輔色6 3 2 2 3 3 2" xfId="14786"/>
    <cellStyle name="20% - 輔色6 3 2 2 3 3 2 2" xfId="14787"/>
    <cellStyle name="20% - 輔色6 3 2 2 3 3 2 3" xfId="14788"/>
    <cellStyle name="20% - 輔色6 3 2 2 3 3 3" xfId="14789"/>
    <cellStyle name="20% - 輔色6 3 2 2 3 3 4" xfId="14790"/>
    <cellStyle name="20% - 輔色6 3 2 2 3 4" xfId="14791"/>
    <cellStyle name="20% - 輔色6 3 2 2 3 4 2" xfId="14792"/>
    <cellStyle name="20% - 輔色6 3 2 2 3 4 2 2" xfId="14793"/>
    <cellStyle name="20% - 輔色6 3 2 2 3 4 2 3" xfId="14794"/>
    <cellStyle name="20% - 輔色6 3 2 2 3 4 3" xfId="14795"/>
    <cellStyle name="20% - 輔色6 3 2 2 3 4 4" xfId="14796"/>
    <cellStyle name="20% - 輔色6 3 2 2 3 5" xfId="14797"/>
    <cellStyle name="20% - 輔色6 3 2 2 3 5 2" xfId="14798"/>
    <cellStyle name="20% - 輔色6 3 2 2 3 5 3" xfId="14799"/>
    <cellStyle name="20% - 輔色6 3 2 2 3 6" xfId="14800"/>
    <cellStyle name="20% - 輔色6 3 2 2 3 7" xfId="14801"/>
    <cellStyle name="20% - 輔色6 3 2 2 4" xfId="14802"/>
    <cellStyle name="20% - 輔色6 3 2 2 4 2" xfId="14803"/>
    <cellStyle name="20% - 輔色6 3 2 2 4 2 2" xfId="14804"/>
    <cellStyle name="20% - 輔色6 3 2 2 4 2 2 2" xfId="14805"/>
    <cellStyle name="20% - 輔色6 3 2 2 4 2 2 3" xfId="14806"/>
    <cellStyle name="20% - 輔色6 3 2 2 4 2 3" xfId="14807"/>
    <cellStyle name="20% - 輔色6 3 2 2 4 2 4" xfId="14808"/>
    <cellStyle name="20% - 輔色6 3 2 2 4 3" xfId="14809"/>
    <cellStyle name="20% - 輔色6 3 2 2 4 3 2" xfId="14810"/>
    <cellStyle name="20% - 輔色6 3 2 2 4 3 2 2" xfId="14811"/>
    <cellStyle name="20% - 輔色6 3 2 2 4 3 2 3" xfId="14812"/>
    <cellStyle name="20% - 輔色6 3 2 2 4 3 3" xfId="14813"/>
    <cellStyle name="20% - 輔色6 3 2 2 4 3 4" xfId="14814"/>
    <cellStyle name="20% - 輔色6 3 2 2 4 4" xfId="14815"/>
    <cellStyle name="20% - 輔色6 3 2 2 4 4 2" xfId="14816"/>
    <cellStyle name="20% - 輔色6 3 2 2 4 4 3" xfId="14817"/>
    <cellStyle name="20% - 輔色6 3 2 2 4 5" xfId="14818"/>
    <cellStyle name="20% - 輔色6 3 2 2 4 6" xfId="14819"/>
    <cellStyle name="20% - 輔色6 3 2 2 5" xfId="14820"/>
    <cellStyle name="20% - 輔色6 3 2 2 5 2" xfId="14821"/>
    <cellStyle name="20% - 輔色6 3 2 2 5 2 2" xfId="14822"/>
    <cellStyle name="20% - 輔色6 3 2 2 5 2 3" xfId="14823"/>
    <cellStyle name="20% - 輔色6 3 2 2 5 3" xfId="14824"/>
    <cellStyle name="20% - 輔色6 3 2 2 5 4" xfId="14825"/>
    <cellStyle name="20% - 輔色6 3 2 2 6" xfId="14826"/>
    <cellStyle name="20% - 輔色6 3 2 2 6 2" xfId="14827"/>
    <cellStyle name="20% - 輔色6 3 2 2 6 2 2" xfId="14828"/>
    <cellStyle name="20% - 輔色6 3 2 2 6 2 3" xfId="14829"/>
    <cellStyle name="20% - 輔色6 3 2 2 6 3" xfId="14830"/>
    <cellStyle name="20% - 輔色6 3 2 2 6 4" xfId="14831"/>
    <cellStyle name="20% - 輔色6 3 2 2 7" xfId="14832"/>
    <cellStyle name="20% - 輔色6 3 2 2 7 2" xfId="14833"/>
    <cellStyle name="20% - 輔色6 3 2 2 7 3" xfId="14834"/>
    <cellStyle name="20% - 輔色6 3 2 2 8" xfId="14835"/>
    <cellStyle name="20% - 輔色6 3 2 2 9" xfId="14836"/>
    <cellStyle name="20% - 輔色6 3 2 3" xfId="14837"/>
    <cellStyle name="20% - 輔色6 3 2 3 2" xfId="14838"/>
    <cellStyle name="20% - 輔色6 3 2 3 2 2" xfId="14839"/>
    <cellStyle name="20% - 輔色6 3 2 3 2 2 2" xfId="14840"/>
    <cellStyle name="20% - 輔色6 3 2 3 2 2 2 2" xfId="14841"/>
    <cellStyle name="20% - 輔色6 3 2 3 2 2 2 2 2" xfId="14842"/>
    <cellStyle name="20% - 輔色6 3 2 3 2 2 2 2 3" xfId="14843"/>
    <cellStyle name="20% - 輔色6 3 2 3 2 2 2 3" xfId="14844"/>
    <cellStyle name="20% - 輔色6 3 2 3 2 2 2 4" xfId="14845"/>
    <cellStyle name="20% - 輔色6 3 2 3 2 2 3" xfId="14846"/>
    <cellStyle name="20% - 輔色6 3 2 3 2 2 3 2" xfId="14847"/>
    <cellStyle name="20% - 輔色6 3 2 3 2 2 3 2 2" xfId="14848"/>
    <cellStyle name="20% - 輔色6 3 2 3 2 2 3 2 3" xfId="14849"/>
    <cellStyle name="20% - 輔色6 3 2 3 2 2 3 3" xfId="14850"/>
    <cellStyle name="20% - 輔色6 3 2 3 2 2 3 4" xfId="14851"/>
    <cellStyle name="20% - 輔色6 3 2 3 2 2 4" xfId="14852"/>
    <cellStyle name="20% - 輔色6 3 2 3 2 2 4 2" xfId="14853"/>
    <cellStyle name="20% - 輔色6 3 2 3 2 2 4 3" xfId="14854"/>
    <cellStyle name="20% - 輔色6 3 2 3 2 2 5" xfId="14855"/>
    <cellStyle name="20% - 輔色6 3 2 3 2 2 6" xfId="14856"/>
    <cellStyle name="20% - 輔色6 3 2 3 2 3" xfId="14857"/>
    <cellStyle name="20% - 輔色6 3 2 3 2 3 2" xfId="14858"/>
    <cellStyle name="20% - 輔色6 3 2 3 2 3 2 2" xfId="14859"/>
    <cellStyle name="20% - 輔色6 3 2 3 2 3 2 3" xfId="14860"/>
    <cellStyle name="20% - 輔色6 3 2 3 2 3 3" xfId="14861"/>
    <cellStyle name="20% - 輔色6 3 2 3 2 3 4" xfId="14862"/>
    <cellStyle name="20% - 輔色6 3 2 3 2 4" xfId="14863"/>
    <cellStyle name="20% - 輔色6 3 2 3 2 4 2" xfId="14864"/>
    <cellStyle name="20% - 輔色6 3 2 3 2 4 2 2" xfId="14865"/>
    <cellStyle name="20% - 輔色6 3 2 3 2 4 2 3" xfId="14866"/>
    <cellStyle name="20% - 輔色6 3 2 3 2 4 3" xfId="14867"/>
    <cellStyle name="20% - 輔色6 3 2 3 2 4 4" xfId="14868"/>
    <cellStyle name="20% - 輔色6 3 2 3 2 5" xfId="14869"/>
    <cellStyle name="20% - 輔色6 3 2 3 2 5 2" xfId="14870"/>
    <cellStyle name="20% - 輔色6 3 2 3 2 5 3" xfId="14871"/>
    <cellStyle name="20% - 輔色6 3 2 3 2 6" xfId="14872"/>
    <cellStyle name="20% - 輔色6 3 2 3 2 7" xfId="14873"/>
    <cellStyle name="20% - 輔色6 3 2 3 3" xfId="14874"/>
    <cellStyle name="20% - 輔色6 3 2 3 3 2" xfId="14875"/>
    <cellStyle name="20% - 輔色6 3 2 3 3 2 2" xfId="14876"/>
    <cellStyle name="20% - 輔色6 3 2 3 3 2 2 2" xfId="14877"/>
    <cellStyle name="20% - 輔色6 3 2 3 3 2 2 3" xfId="14878"/>
    <cellStyle name="20% - 輔色6 3 2 3 3 2 3" xfId="14879"/>
    <cellStyle name="20% - 輔色6 3 2 3 3 2 4" xfId="14880"/>
    <cellStyle name="20% - 輔色6 3 2 3 3 3" xfId="14881"/>
    <cellStyle name="20% - 輔色6 3 2 3 3 3 2" xfId="14882"/>
    <cellStyle name="20% - 輔色6 3 2 3 3 3 2 2" xfId="14883"/>
    <cellStyle name="20% - 輔色6 3 2 3 3 3 2 3" xfId="14884"/>
    <cellStyle name="20% - 輔色6 3 2 3 3 3 3" xfId="14885"/>
    <cellStyle name="20% - 輔色6 3 2 3 3 3 4" xfId="14886"/>
    <cellStyle name="20% - 輔色6 3 2 3 3 4" xfId="14887"/>
    <cellStyle name="20% - 輔色6 3 2 3 3 4 2" xfId="14888"/>
    <cellStyle name="20% - 輔色6 3 2 3 3 4 3" xfId="14889"/>
    <cellStyle name="20% - 輔色6 3 2 3 3 5" xfId="14890"/>
    <cellStyle name="20% - 輔色6 3 2 3 3 6" xfId="14891"/>
    <cellStyle name="20% - 輔色6 3 2 3 4" xfId="14892"/>
    <cellStyle name="20% - 輔色6 3 2 3 4 2" xfId="14893"/>
    <cellStyle name="20% - 輔色6 3 2 3 4 2 2" xfId="14894"/>
    <cellStyle name="20% - 輔色6 3 2 3 4 2 3" xfId="14895"/>
    <cellStyle name="20% - 輔色6 3 2 3 4 3" xfId="14896"/>
    <cellStyle name="20% - 輔色6 3 2 3 4 4" xfId="14897"/>
    <cellStyle name="20% - 輔色6 3 2 3 5" xfId="14898"/>
    <cellStyle name="20% - 輔色6 3 2 3 5 2" xfId="14899"/>
    <cellStyle name="20% - 輔色6 3 2 3 5 2 2" xfId="14900"/>
    <cellStyle name="20% - 輔色6 3 2 3 5 2 3" xfId="14901"/>
    <cellStyle name="20% - 輔色6 3 2 3 5 3" xfId="14902"/>
    <cellStyle name="20% - 輔色6 3 2 3 5 4" xfId="14903"/>
    <cellStyle name="20% - 輔色6 3 2 3 6" xfId="14904"/>
    <cellStyle name="20% - 輔色6 3 2 3 6 2" xfId="14905"/>
    <cellStyle name="20% - 輔色6 3 2 3 6 3" xfId="14906"/>
    <cellStyle name="20% - 輔色6 3 2 3 7" xfId="14907"/>
    <cellStyle name="20% - 輔色6 3 2 3 8" xfId="14908"/>
    <cellStyle name="20% - 輔色6 3 2 4" xfId="14909"/>
    <cellStyle name="20% - 輔色6 3 2 4 2" xfId="14910"/>
    <cellStyle name="20% - 輔色6 3 2 4 2 2" xfId="14911"/>
    <cellStyle name="20% - 輔色6 3 2 4 2 2 2" xfId="14912"/>
    <cellStyle name="20% - 輔色6 3 2 4 2 2 2 2" xfId="14913"/>
    <cellStyle name="20% - 輔色6 3 2 4 2 2 2 3" xfId="14914"/>
    <cellStyle name="20% - 輔色6 3 2 4 2 2 3" xfId="14915"/>
    <cellStyle name="20% - 輔色6 3 2 4 2 2 4" xfId="14916"/>
    <cellStyle name="20% - 輔色6 3 2 4 2 3" xfId="14917"/>
    <cellStyle name="20% - 輔色6 3 2 4 2 3 2" xfId="14918"/>
    <cellStyle name="20% - 輔色6 3 2 4 2 3 2 2" xfId="14919"/>
    <cellStyle name="20% - 輔色6 3 2 4 2 3 2 3" xfId="14920"/>
    <cellStyle name="20% - 輔色6 3 2 4 2 3 3" xfId="14921"/>
    <cellStyle name="20% - 輔色6 3 2 4 2 3 4" xfId="14922"/>
    <cellStyle name="20% - 輔色6 3 2 4 2 4" xfId="14923"/>
    <cellStyle name="20% - 輔色6 3 2 4 2 4 2" xfId="14924"/>
    <cellStyle name="20% - 輔色6 3 2 4 2 4 3" xfId="14925"/>
    <cellStyle name="20% - 輔色6 3 2 4 2 5" xfId="14926"/>
    <cellStyle name="20% - 輔色6 3 2 4 2 6" xfId="14927"/>
    <cellStyle name="20% - 輔色6 3 2 4 3" xfId="14928"/>
    <cellStyle name="20% - 輔色6 3 2 4 3 2" xfId="14929"/>
    <cellStyle name="20% - 輔色6 3 2 4 3 2 2" xfId="14930"/>
    <cellStyle name="20% - 輔色6 3 2 4 3 2 3" xfId="14931"/>
    <cellStyle name="20% - 輔色6 3 2 4 3 3" xfId="14932"/>
    <cellStyle name="20% - 輔色6 3 2 4 3 4" xfId="14933"/>
    <cellStyle name="20% - 輔色6 3 2 4 4" xfId="14934"/>
    <cellStyle name="20% - 輔色6 3 2 4 4 2" xfId="14935"/>
    <cellStyle name="20% - 輔色6 3 2 4 4 2 2" xfId="14936"/>
    <cellStyle name="20% - 輔色6 3 2 4 4 2 3" xfId="14937"/>
    <cellStyle name="20% - 輔色6 3 2 4 4 3" xfId="14938"/>
    <cellStyle name="20% - 輔色6 3 2 4 4 4" xfId="14939"/>
    <cellStyle name="20% - 輔色6 3 2 4 5" xfId="14940"/>
    <cellStyle name="20% - 輔色6 3 2 4 5 2" xfId="14941"/>
    <cellStyle name="20% - 輔色6 3 2 4 5 3" xfId="14942"/>
    <cellStyle name="20% - 輔色6 3 2 4 6" xfId="14943"/>
    <cellStyle name="20% - 輔色6 3 2 4 7" xfId="14944"/>
    <cellStyle name="20% - 輔色6 3 2 5" xfId="14945"/>
    <cellStyle name="20% - 輔色6 3 2 5 2" xfId="14946"/>
    <cellStyle name="20% - 輔色6 3 2 5 2 2" xfId="14947"/>
    <cellStyle name="20% - 輔色6 3 2 5 2 2 2" xfId="14948"/>
    <cellStyle name="20% - 輔色6 3 2 5 2 2 3" xfId="14949"/>
    <cellStyle name="20% - 輔色6 3 2 5 2 3" xfId="14950"/>
    <cellStyle name="20% - 輔色6 3 2 5 2 4" xfId="14951"/>
    <cellStyle name="20% - 輔色6 3 2 5 3" xfId="14952"/>
    <cellStyle name="20% - 輔色6 3 2 5 3 2" xfId="14953"/>
    <cellStyle name="20% - 輔色6 3 2 5 3 2 2" xfId="14954"/>
    <cellStyle name="20% - 輔色6 3 2 5 3 2 3" xfId="14955"/>
    <cellStyle name="20% - 輔色6 3 2 5 3 3" xfId="14956"/>
    <cellStyle name="20% - 輔色6 3 2 5 3 4" xfId="14957"/>
    <cellStyle name="20% - 輔色6 3 2 5 4" xfId="14958"/>
    <cellStyle name="20% - 輔色6 3 2 5 4 2" xfId="14959"/>
    <cellStyle name="20% - 輔色6 3 2 5 4 3" xfId="14960"/>
    <cellStyle name="20% - 輔色6 3 2 5 5" xfId="14961"/>
    <cellStyle name="20% - 輔色6 3 2 5 6" xfId="14962"/>
    <cellStyle name="20% - 輔色6 3 2 6" xfId="14963"/>
    <cellStyle name="20% - 輔色6 3 2 6 2" xfId="14964"/>
    <cellStyle name="20% - 輔色6 3 2 6 2 2" xfId="14965"/>
    <cellStyle name="20% - 輔色6 3 2 6 2 3" xfId="14966"/>
    <cellStyle name="20% - 輔色6 3 2 6 3" xfId="14967"/>
    <cellStyle name="20% - 輔色6 3 2 6 4" xfId="14968"/>
    <cellStyle name="20% - 輔色6 3 2 7" xfId="14969"/>
    <cellStyle name="20% - 輔色6 3 2 7 2" xfId="14970"/>
    <cellStyle name="20% - 輔色6 3 2 7 2 2" xfId="14971"/>
    <cellStyle name="20% - 輔色6 3 2 7 2 3" xfId="14972"/>
    <cellStyle name="20% - 輔色6 3 2 7 3" xfId="14973"/>
    <cellStyle name="20% - 輔色6 3 2 7 4" xfId="14974"/>
    <cellStyle name="20% - 輔色6 3 2 8" xfId="14975"/>
    <cellStyle name="20% - 輔色6 3 2 8 2" xfId="14976"/>
    <cellStyle name="20% - 輔色6 3 2 8 3" xfId="14977"/>
    <cellStyle name="20% - 輔色6 3 2 9" xfId="14978"/>
    <cellStyle name="20% - 輔色6 3 3" xfId="14979"/>
    <cellStyle name="20% - 輔色6 3 3 2" xfId="14980"/>
    <cellStyle name="20% - 輔色6 3 3 2 2" xfId="14981"/>
    <cellStyle name="20% - 輔色6 3 3 2 2 2" xfId="14982"/>
    <cellStyle name="20% - 輔色6 3 3 2 2 2 2" xfId="14983"/>
    <cellStyle name="20% - 輔色6 3 3 2 2 2 2 2" xfId="14984"/>
    <cellStyle name="20% - 輔色6 3 3 2 2 2 2 2 2" xfId="14985"/>
    <cellStyle name="20% - 輔色6 3 3 2 2 2 2 2 3" xfId="14986"/>
    <cellStyle name="20% - 輔色6 3 3 2 2 2 2 3" xfId="14987"/>
    <cellStyle name="20% - 輔色6 3 3 2 2 2 2 4" xfId="14988"/>
    <cellStyle name="20% - 輔色6 3 3 2 2 2 3" xfId="14989"/>
    <cellStyle name="20% - 輔色6 3 3 2 2 2 3 2" xfId="14990"/>
    <cellStyle name="20% - 輔色6 3 3 2 2 2 3 2 2" xfId="14991"/>
    <cellStyle name="20% - 輔色6 3 3 2 2 2 3 2 3" xfId="14992"/>
    <cellStyle name="20% - 輔色6 3 3 2 2 2 3 3" xfId="14993"/>
    <cellStyle name="20% - 輔色6 3 3 2 2 2 3 4" xfId="14994"/>
    <cellStyle name="20% - 輔色6 3 3 2 2 2 4" xfId="14995"/>
    <cellStyle name="20% - 輔色6 3 3 2 2 2 4 2" xfId="14996"/>
    <cellStyle name="20% - 輔色6 3 3 2 2 2 4 3" xfId="14997"/>
    <cellStyle name="20% - 輔色6 3 3 2 2 2 5" xfId="14998"/>
    <cellStyle name="20% - 輔色6 3 3 2 2 2 6" xfId="14999"/>
    <cellStyle name="20% - 輔色6 3 3 2 2 3" xfId="15000"/>
    <cellStyle name="20% - 輔色6 3 3 2 2 3 2" xfId="15001"/>
    <cellStyle name="20% - 輔色6 3 3 2 2 3 2 2" xfId="15002"/>
    <cellStyle name="20% - 輔色6 3 3 2 2 3 2 3" xfId="15003"/>
    <cellStyle name="20% - 輔色6 3 3 2 2 3 3" xfId="15004"/>
    <cellStyle name="20% - 輔色6 3 3 2 2 3 4" xfId="15005"/>
    <cellStyle name="20% - 輔色6 3 3 2 2 4" xfId="15006"/>
    <cellStyle name="20% - 輔色6 3 3 2 2 4 2" xfId="15007"/>
    <cellStyle name="20% - 輔色6 3 3 2 2 4 2 2" xfId="15008"/>
    <cellStyle name="20% - 輔色6 3 3 2 2 4 2 3" xfId="15009"/>
    <cellStyle name="20% - 輔色6 3 3 2 2 4 3" xfId="15010"/>
    <cellStyle name="20% - 輔色6 3 3 2 2 4 4" xfId="15011"/>
    <cellStyle name="20% - 輔色6 3 3 2 2 5" xfId="15012"/>
    <cellStyle name="20% - 輔色6 3 3 2 2 5 2" xfId="15013"/>
    <cellStyle name="20% - 輔色6 3 3 2 2 5 3" xfId="15014"/>
    <cellStyle name="20% - 輔色6 3 3 2 2 6" xfId="15015"/>
    <cellStyle name="20% - 輔色6 3 3 2 2 7" xfId="15016"/>
    <cellStyle name="20% - 輔色6 3 3 2 3" xfId="15017"/>
    <cellStyle name="20% - 輔色6 3 3 2 3 2" xfId="15018"/>
    <cellStyle name="20% - 輔色6 3 3 2 3 2 2" xfId="15019"/>
    <cellStyle name="20% - 輔色6 3 3 2 3 2 2 2" xfId="15020"/>
    <cellStyle name="20% - 輔色6 3 3 2 3 2 2 3" xfId="15021"/>
    <cellStyle name="20% - 輔色6 3 3 2 3 2 3" xfId="15022"/>
    <cellStyle name="20% - 輔色6 3 3 2 3 2 4" xfId="15023"/>
    <cellStyle name="20% - 輔色6 3 3 2 3 3" xfId="15024"/>
    <cellStyle name="20% - 輔色6 3 3 2 3 3 2" xfId="15025"/>
    <cellStyle name="20% - 輔色6 3 3 2 3 3 2 2" xfId="15026"/>
    <cellStyle name="20% - 輔色6 3 3 2 3 3 2 3" xfId="15027"/>
    <cellStyle name="20% - 輔色6 3 3 2 3 3 3" xfId="15028"/>
    <cellStyle name="20% - 輔色6 3 3 2 3 3 4" xfId="15029"/>
    <cellStyle name="20% - 輔色6 3 3 2 3 4" xfId="15030"/>
    <cellStyle name="20% - 輔色6 3 3 2 3 4 2" xfId="15031"/>
    <cellStyle name="20% - 輔色6 3 3 2 3 4 3" xfId="15032"/>
    <cellStyle name="20% - 輔色6 3 3 2 3 5" xfId="15033"/>
    <cellStyle name="20% - 輔色6 3 3 2 3 6" xfId="15034"/>
    <cellStyle name="20% - 輔色6 3 3 2 4" xfId="15035"/>
    <cellStyle name="20% - 輔色6 3 3 2 4 2" xfId="15036"/>
    <cellStyle name="20% - 輔色6 3 3 2 4 2 2" xfId="15037"/>
    <cellStyle name="20% - 輔色6 3 3 2 4 2 3" xfId="15038"/>
    <cellStyle name="20% - 輔色6 3 3 2 4 3" xfId="15039"/>
    <cellStyle name="20% - 輔色6 3 3 2 4 4" xfId="15040"/>
    <cellStyle name="20% - 輔色6 3 3 2 5" xfId="15041"/>
    <cellStyle name="20% - 輔色6 3 3 2 5 2" xfId="15042"/>
    <cellStyle name="20% - 輔色6 3 3 2 5 2 2" xfId="15043"/>
    <cellStyle name="20% - 輔色6 3 3 2 5 2 3" xfId="15044"/>
    <cellStyle name="20% - 輔色6 3 3 2 5 3" xfId="15045"/>
    <cellStyle name="20% - 輔色6 3 3 2 5 4" xfId="15046"/>
    <cellStyle name="20% - 輔色6 3 3 2 6" xfId="15047"/>
    <cellStyle name="20% - 輔色6 3 3 2 6 2" xfId="15048"/>
    <cellStyle name="20% - 輔色6 3 3 2 6 3" xfId="15049"/>
    <cellStyle name="20% - 輔色6 3 3 2 7" xfId="15050"/>
    <cellStyle name="20% - 輔色6 3 3 2 8" xfId="15051"/>
    <cellStyle name="20% - 輔色6 3 3 3" xfId="15052"/>
    <cellStyle name="20% - 輔色6 3 3 3 2" xfId="15053"/>
    <cellStyle name="20% - 輔色6 3 3 3 2 2" xfId="15054"/>
    <cellStyle name="20% - 輔色6 3 3 3 2 2 2" xfId="15055"/>
    <cellStyle name="20% - 輔色6 3 3 3 2 2 2 2" xfId="15056"/>
    <cellStyle name="20% - 輔色6 3 3 3 2 2 2 3" xfId="15057"/>
    <cellStyle name="20% - 輔色6 3 3 3 2 2 3" xfId="15058"/>
    <cellStyle name="20% - 輔色6 3 3 3 2 2 4" xfId="15059"/>
    <cellStyle name="20% - 輔色6 3 3 3 2 3" xfId="15060"/>
    <cellStyle name="20% - 輔色6 3 3 3 2 3 2" xfId="15061"/>
    <cellStyle name="20% - 輔色6 3 3 3 2 3 2 2" xfId="15062"/>
    <cellStyle name="20% - 輔色6 3 3 3 2 3 2 3" xfId="15063"/>
    <cellStyle name="20% - 輔色6 3 3 3 2 3 3" xfId="15064"/>
    <cellStyle name="20% - 輔色6 3 3 3 2 3 4" xfId="15065"/>
    <cellStyle name="20% - 輔色6 3 3 3 2 4" xfId="15066"/>
    <cellStyle name="20% - 輔色6 3 3 3 2 4 2" xfId="15067"/>
    <cellStyle name="20% - 輔色6 3 3 3 2 4 3" xfId="15068"/>
    <cellStyle name="20% - 輔色6 3 3 3 2 5" xfId="15069"/>
    <cellStyle name="20% - 輔色6 3 3 3 2 6" xfId="15070"/>
    <cellStyle name="20% - 輔色6 3 3 3 3" xfId="15071"/>
    <cellStyle name="20% - 輔色6 3 3 3 3 2" xfId="15072"/>
    <cellStyle name="20% - 輔色6 3 3 3 3 2 2" xfId="15073"/>
    <cellStyle name="20% - 輔色6 3 3 3 3 2 3" xfId="15074"/>
    <cellStyle name="20% - 輔色6 3 3 3 3 3" xfId="15075"/>
    <cellStyle name="20% - 輔色6 3 3 3 3 4" xfId="15076"/>
    <cellStyle name="20% - 輔色6 3 3 3 4" xfId="15077"/>
    <cellStyle name="20% - 輔色6 3 3 3 4 2" xfId="15078"/>
    <cellStyle name="20% - 輔色6 3 3 3 4 2 2" xfId="15079"/>
    <cellStyle name="20% - 輔色6 3 3 3 4 2 3" xfId="15080"/>
    <cellStyle name="20% - 輔色6 3 3 3 4 3" xfId="15081"/>
    <cellStyle name="20% - 輔色6 3 3 3 4 4" xfId="15082"/>
    <cellStyle name="20% - 輔色6 3 3 3 5" xfId="15083"/>
    <cellStyle name="20% - 輔色6 3 3 3 5 2" xfId="15084"/>
    <cellStyle name="20% - 輔色6 3 3 3 5 3" xfId="15085"/>
    <cellStyle name="20% - 輔色6 3 3 3 6" xfId="15086"/>
    <cellStyle name="20% - 輔色6 3 3 3 7" xfId="15087"/>
    <cellStyle name="20% - 輔色6 3 3 4" xfId="15088"/>
    <cellStyle name="20% - 輔色6 3 3 4 2" xfId="15089"/>
    <cellStyle name="20% - 輔色6 3 3 4 2 2" xfId="15090"/>
    <cellStyle name="20% - 輔色6 3 3 4 2 2 2" xfId="15091"/>
    <cellStyle name="20% - 輔色6 3 3 4 2 2 3" xfId="15092"/>
    <cellStyle name="20% - 輔色6 3 3 4 2 3" xfId="15093"/>
    <cellStyle name="20% - 輔色6 3 3 4 2 4" xfId="15094"/>
    <cellStyle name="20% - 輔色6 3 3 4 3" xfId="15095"/>
    <cellStyle name="20% - 輔色6 3 3 4 3 2" xfId="15096"/>
    <cellStyle name="20% - 輔色6 3 3 4 3 2 2" xfId="15097"/>
    <cellStyle name="20% - 輔色6 3 3 4 3 2 3" xfId="15098"/>
    <cellStyle name="20% - 輔色6 3 3 4 3 3" xfId="15099"/>
    <cellStyle name="20% - 輔色6 3 3 4 3 4" xfId="15100"/>
    <cellStyle name="20% - 輔色6 3 3 4 4" xfId="15101"/>
    <cellStyle name="20% - 輔色6 3 3 4 4 2" xfId="15102"/>
    <cellStyle name="20% - 輔色6 3 3 4 4 3" xfId="15103"/>
    <cellStyle name="20% - 輔色6 3 3 4 5" xfId="15104"/>
    <cellStyle name="20% - 輔色6 3 3 4 6" xfId="15105"/>
    <cellStyle name="20% - 輔色6 3 3 5" xfId="15106"/>
    <cellStyle name="20% - 輔色6 3 3 5 2" xfId="15107"/>
    <cellStyle name="20% - 輔色6 3 3 5 2 2" xfId="15108"/>
    <cellStyle name="20% - 輔色6 3 3 5 2 3" xfId="15109"/>
    <cellStyle name="20% - 輔色6 3 3 5 3" xfId="15110"/>
    <cellStyle name="20% - 輔色6 3 3 5 4" xfId="15111"/>
    <cellStyle name="20% - 輔色6 3 3 6" xfId="15112"/>
    <cellStyle name="20% - 輔色6 3 3 6 2" xfId="15113"/>
    <cellStyle name="20% - 輔色6 3 3 6 2 2" xfId="15114"/>
    <cellStyle name="20% - 輔色6 3 3 6 2 3" xfId="15115"/>
    <cellStyle name="20% - 輔色6 3 3 6 3" xfId="15116"/>
    <cellStyle name="20% - 輔色6 3 3 6 4" xfId="15117"/>
    <cellStyle name="20% - 輔色6 3 3 7" xfId="15118"/>
    <cellStyle name="20% - 輔色6 3 3 7 2" xfId="15119"/>
    <cellStyle name="20% - 輔色6 3 3 7 3" xfId="15120"/>
    <cellStyle name="20% - 輔色6 3 3 8" xfId="15121"/>
    <cellStyle name="20% - 輔色6 3 3 9" xfId="15122"/>
    <cellStyle name="20% - 輔色6 3 4" xfId="15123"/>
    <cellStyle name="20% - 輔色6 3 4 2" xfId="15124"/>
    <cellStyle name="20% - 輔色6 3 4 2 2" xfId="15125"/>
    <cellStyle name="20% - 輔色6 3 4 2 2 2" xfId="15126"/>
    <cellStyle name="20% - 輔色6 3 4 2 2 2 2" xfId="15127"/>
    <cellStyle name="20% - 輔色6 3 4 2 2 2 2 2" xfId="15128"/>
    <cellStyle name="20% - 輔色6 3 4 2 2 2 2 3" xfId="15129"/>
    <cellStyle name="20% - 輔色6 3 4 2 2 2 3" xfId="15130"/>
    <cellStyle name="20% - 輔色6 3 4 2 2 2 4" xfId="15131"/>
    <cellStyle name="20% - 輔色6 3 4 2 2 3" xfId="15132"/>
    <cellStyle name="20% - 輔色6 3 4 2 2 3 2" xfId="15133"/>
    <cellStyle name="20% - 輔色6 3 4 2 2 3 2 2" xfId="15134"/>
    <cellStyle name="20% - 輔色6 3 4 2 2 3 2 3" xfId="15135"/>
    <cellStyle name="20% - 輔色6 3 4 2 2 3 3" xfId="15136"/>
    <cellStyle name="20% - 輔色6 3 4 2 2 3 4" xfId="15137"/>
    <cellStyle name="20% - 輔色6 3 4 2 2 4" xfId="15138"/>
    <cellStyle name="20% - 輔色6 3 4 2 2 4 2" xfId="15139"/>
    <cellStyle name="20% - 輔色6 3 4 2 2 4 3" xfId="15140"/>
    <cellStyle name="20% - 輔色6 3 4 2 2 5" xfId="15141"/>
    <cellStyle name="20% - 輔色6 3 4 2 2 6" xfId="15142"/>
    <cellStyle name="20% - 輔色6 3 4 2 3" xfId="15143"/>
    <cellStyle name="20% - 輔色6 3 4 2 3 2" xfId="15144"/>
    <cellStyle name="20% - 輔色6 3 4 2 3 2 2" xfId="15145"/>
    <cellStyle name="20% - 輔色6 3 4 2 3 2 3" xfId="15146"/>
    <cellStyle name="20% - 輔色6 3 4 2 3 3" xfId="15147"/>
    <cellStyle name="20% - 輔色6 3 4 2 3 4" xfId="15148"/>
    <cellStyle name="20% - 輔色6 3 4 2 4" xfId="15149"/>
    <cellStyle name="20% - 輔色6 3 4 2 4 2" xfId="15150"/>
    <cellStyle name="20% - 輔色6 3 4 2 4 2 2" xfId="15151"/>
    <cellStyle name="20% - 輔色6 3 4 2 4 2 3" xfId="15152"/>
    <cellStyle name="20% - 輔色6 3 4 2 4 3" xfId="15153"/>
    <cellStyle name="20% - 輔色6 3 4 2 4 4" xfId="15154"/>
    <cellStyle name="20% - 輔色6 3 4 2 5" xfId="15155"/>
    <cellStyle name="20% - 輔色6 3 4 2 5 2" xfId="15156"/>
    <cellStyle name="20% - 輔色6 3 4 2 5 3" xfId="15157"/>
    <cellStyle name="20% - 輔色6 3 4 2 6" xfId="15158"/>
    <cellStyle name="20% - 輔色6 3 4 2 7" xfId="15159"/>
    <cellStyle name="20% - 輔色6 3 4 3" xfId="15160"/>
    <cellStyle name="20% - 輔色6 3 4 3 2" xfId="15161"/>
    <cellStyle name="20% - 輔色6 3 4 3 2 2" xfId="15162"/>
    <cellStyle name="20% - 輔色6 3 4 3 2 2 2" xfId="15163"/>
    <cellStyle name="20% - 輔色6 3 4 3 2 2 3" xfId="15164"/>
    <cellStyle name="20% - 輔色6 3 4 3 2 3" xfId="15165"/>
    <cellStyle name="20% - 輔色6 3 4 3 2 4" xfId="15166"/>
    <cellStyle name="20% - 輔色6 3 4 3 3" xfId="15167"/>
    <cellStyle name="20% - 輔色6 3 4 3 3 2" xfId="15168"/>
    <cellStyle name="20% - 輔色6 3 4 3 3 2 2" xfId="15169"/>
    <cellStyle name="20% - 輔色6 3 4 3 3 2 3" xfId="15170"/>
    <cellStyle name="20% - 輔色6 3 4 3 3 3" xfId="15171"/>
    <cellStyle name="20% - 輔色6 3 4 3 3 4" xfId="15172"/>
    <cellStyle name="20% - 輔色6 3 4 3 4" xfId="15173"/>
    <cellStyle name="20% - 輔色6 3 4 3 4 2" xfId="15174"/>
    <cellStyle name="20% - 輔色6 3 4 3 4 3" xfId="15175"/>
    <cellStyle name="20% - 輔色6 3 4 3 5" xfId="15176"/>
    <cellStyle name="20% - 輔色6 3 4 3 6" xfId="15177"/>
    <cellStyle name="20% - 輔色6 3 4 4" xfId="15178"/>
    <cellStyle name="20% - 輔色6 3 4 4 2" xfId="15179"/>
    <cellStyle name="20% - 輔色6 3 4 4 2 2" xfId="15180"/>
    <cellStyle name="20% - 輔色6 3 4 4 2 3" xfId="15181"/>
    <cellStyle name="20% - 輔色6 3 4 4 3" xfId="15182"/>
    <cellStyle name="20% - 輔色6 3 4 4 4" xfId="15183"/>
    <cellStyle name="20% - 輔色6 3 4 5" xfId="15184"/>
    <cellStyle name="20% - 輔色6 3 4 5 2" xfId="15185"/>
    <cellStyle name="20% - 輔色6 3 4 5 2 2" xfId="15186"/>
    <cellStyle name="20% - 輔色6 3 4 5 2 3" xfId="15187"/>
    <cellStyle name="20% - 輔色6 3 4 5 3" xfId="15188"/>
    <cellStyle name="20% - 輔色6 3 4 5 4" xfId="15189"/>
    <cellStyle name="20% - 輔色6 3 4 6" xfId="15190"/>
    <cellStyle name="20% - 輔色6 3 4 6 2" xfId="15191"/>
    <cellStyle name="20% - 輔色6 3 4 6 3" xfId="15192"/>
    <cellStyle name="20% - 輔色6 3 4 7" xfId="15193"/>
    <cellStyle name="20% - 輔色6 3 4 8" xfId="15194"/>
    <cellStyle name="20% - 輔色6 3 5" xfId="15195"/>
    <cellStyle name="20% - 輔色6 3 5 2" xfId="15196"/>
    <cellStyle name="20% - 輔色6 3 5 2 2" xfId="15197"/>
    <cellStyle name="20% - 輔色6 3 5 2 2 2" xfId="15198"/>
    <cellStyle name="20% - 輔色6 3 5 2 2 2 2" xfId="15199"/>
    <cellStyle name="20% - 輔色6 3 5 2 2 2 2 2" xfId="15200"/>
    <cellStyle name="20% - 輔色6 3 5 2 2 2 2 3" xfId="15201"/>
    <cellStyle name="20% - 輔色6 3 5 2 2 2 3" xfId="15202"/>
    <cellStyle name="20% - 輔色6 3 5 2 2 2 4" xfId="15203"/>
    <cellStyle name="20% - 輔色6 3 5 2 2 3" xfId="15204"/>
    <cellStyle name="20% - 輔色6 3 5 2 2 3 2" xfId="15205"/>
    <cellStyle name="20% - 輔色6 3 5 2 2 3 2 2" xfId="15206"/>
    <cellStyle name="20% - 輔色6 3 5 2 2 3 2 3" xfId="15207"/>
    <cellStyle name="20% - 輔色6 3 5 2 2 3 3" xfId="15208"/>
    <cellStyle name="20% - 輔色6 3 5 2 2 3 4" xfId="15209"/>
    <cellStyle name="20% - 輔色6 3 5 2 2 4" xfId="15210"/>
    <cellStyle name="20% - 輔色6 3 5 2 2 4 2" xfId="15211"/>
    <cellStyle name="20% - 輔色6 3 5 2 2 4 3" xfId="15212"/>
    <cellStyle name="20% - 輔色6 3 5 2 2 5" xfId="15213"/>
    <cellStyle name="20% - 輔色6 3 5 2 2 6" xfId="15214"/>
    <cellStyle name="20% - 輔色6 3 5 2 3" xfId="15215"/>
    <cellStyle name="20% - 輔色6 3 5 2 3 2" xfId="15216"/>
    <cellStyle name="20% - 輔色6 3 5 2 3 2 2" xfId="15217"/>
    <cellStyle name="20% - 輔色6 3 5 2 3 2 3" xfId="15218"/>
    <cellStyle name="20% - 輔色6 3 5 2 3 3" xfId="15219"/>
    <cellStyle name="20% - 輔色6 3 5 2 3 4" xfId="15220"/>
    <cellStyle name="20% - 輔色6 3 5 2 4" xfId="15221"/>
    <cellStyle name="20% - 輔色6 3 5 2 4 2" xfId="15222"/>
    <cellStyle name="20% - 輔色6 3 5 2 4 2 2" xfId="15223"/>
    <cellStyle name="20% - 輔色6 3 5 2 4 2 3" xfId="15224"/>
    <cellStyle name="20% - 輔色6 3 5 2 4 3" xfId="15225"/>
    <cellStyle name="20% - 輔色6 3 5 2 4 4" xfId="15226"/>
    <cellStyle name="20% - 輔色6 3 5 2 5" xfId="15227"/>
    <cellStyle name="20% - 輔色6 3 5 2 5 2" xfId="15228"/>
    <cellStyle name="20% - 輔色6 3 5 2 5 3" xfId="15229"/>
    <cellStyle name="20% - 輔色6 3 5 2 6" xfId="15230"/>
    <cellStyle name="20% - 輔色6 3 5 2 7" xfId="15231"/>
    <cellStyle name="20% - 輔色6 3 5 3" xfId="15232"/>
    <cellStyle name="20% - 輔色6 3 5 3 2" xfId="15233"/>
    <cellStyle name="20% - 輔色6 3 5 3 2 2" xfId="15234"/>
    <cellStyle name="20% - 輔色6 3 5 3 2 2 2" xfId="15235"/>
    <cellStyle name="20% - 輔色6 3 5 3 2 2 3" xfId="15236"/>
    <cellStyle name="20% - 輔色6 3 5 3 2 3" xfId="15237"/>
    <cellStyle name="20% - 輔色6 3 5 3 2 4" xfId="15238"/>
    <cellStyle name="20% - 輔色6 3 5 3 3" xfId="15239"/>
    <cellStyle name="20% - 輔色6 3 5 3 3 2" xfId="15240"/>
    <cellStyle name="20% - 輔色6 3 5 3 3 2 2" xfId="15241"/>
    <cellStyle name="20% - 輔色6 3 5 3 3 2 3" xfId="15242"/>
    <cellStyle name="20% - 輔色6 3 5 3 3 3" xfId="15243"/>
    <cellStyle name="20% - 輔色6 3 5 3 3 4" xfId="15244"/>
    <cellStyle name="20% - 輔色6 3 5 3 4" xfId="15245"/>
    <cellStyle name="20% - 輔色6 3 5 3 4 2" xfId="15246"/>
    <cellStyle name="20% - 輔色6 3 5 3 4 3" xfId="15247"/>
    <cellStyle name="20% - 輔色6 3 5 3 5" xfId="15248"/>
    <cellStyle name="20% - 輔色6 3 5 3 6" xfId="15249"/>
    <cellStyle name="20% - 輔色6 3 5 4" xfId="15250"/>
    <cellStyle name="20% - 輔色6 3 5 4 2" xfId="15251"/>
    <cellStyle name="20% - 輔色6 3 5 4 2 2" xfId="15252"/>
    <cellStyle name="20% - 輔色6 3 5 4 2 3" xfId="15253"/>
    <cellStyle name="20% - 輔色6 3 5 4 3" xfId="15254"/>
    <cellStyle name="20% - 輔色6 3 5 4 4" xfId="15255"/>
    <cellStyle name="20% - 輔色6 3 5 5" xfId="15256"/>
    <cellStyle name="20% - 輔色6 3 5 5 2" xfId="15257"/>
    <cellStyle name="20% - 輔色6 3 5 5 2 2" xfId="15258"/>
    <cellStyle name="20% - 輔色6 3 5 5 2 3" xfId="15259"/>
    <cellStyle name="20% - 輔色6 3 5 5 3" xfId="15260"/>
    <cellStyle name="20% - 輔色6 3 5 5 4" xfId="15261"/>
    <cellStyle name="20% - 輔色6 3 5 6" xfId="15262"/>
    <cellStyle name="20% - 輔色6 3 5 6 2" xfId="15263"/>
    <cellStyle name="20% - 輔色6 3 5 6 3" xfId="15264"/>
    <cellStyle name="20% - 輔色6 3 5 7" xfId="15265"/>
    <cellStyle name="20% - 輔色6 3 5 8" xfId="15266"/>
    <cellStyle name="20% - 輔色6 3 6" xfId="15267"/>
    <cellStyle name="20% - 輔色6 3 6 2" xfId="15268"/>
    <cellStyle name="20% - 輔色6 3 6 2 2" xfId="15269"/>
    <cellStyle name="20% - 輔色6 3 6 2 2 2" xfId="15270"/>
    <cellStyle name="20% - 輔色6 3 6 2 2 2 2" xfId="15271"/>
    <cellStyle name="20% - 輔色6 3 6 2 2 2 3" xfId="15272"/>
    <cellStyle name="20% - 輔色6 3 6 2 2 3" xfId="15273"/>
    <cellStyle name="20% - 輔色6 3 6 2 2 4" xfId="15274"/>
    <cellStyle name="20% - 輔色6 3 6 2 3" xfId="15275"/>
    <cellStyle name="20% - 輔色6 3 6 2 3 2" xfId="15276"/>
    <cellStyle name="20% - 輔色6 3 6 2 3 2 2" xfId="15277"/>
    <cellStyle name="20% - 輔色6 3 6 2 3 2 3" xfId="15278"/>
    <cellStyle name="20% - 輔色6 3 6 2 3 3" xfId="15279"/>
    <cellStyle name="20% - 輔色6 3 6 2 3 4" xfId="15280"/>
    <cellStyle name="20% - 輔色6 3 6 2 4" xfId="15281"/>
    <cellStyle name="20% - 輔色6 3 6 2 4 2" xfId="15282"/>
    <cellStyle name="20% - 輔色6 3 6 2 4 3" xfId="15283"/>
    <cellStyle name="20% - 輔色6 3 6 2 5" xfId="15284"/>
    <cellStyle name="20% - 輔色6 3 6 2 6" xfId="15285"/>
    <cellStyle name="20% - 輔色6 3 6 3" xfId="15286"/>
    <cellStyle name="20% - 輔色6 3 6 3 2" xfId="15287"/>
    <cellStyle name="20% - 輔色6 3 6 3 2 2" xfId="15288"/>
    <cellStyle name="20% - 輔色6 3 6 3 2 3" xfId="15289"/>
    <cellStyle name="20% - 輔色6 3 6 3 3" xfId="15290"/>
    <cellStyle name="20% - 輔色6 3 6 3 4" xfId="15291"/>
    <cellStyle name="20% - 輔色6 3 6 4" xfId="15292"/>
    <cellStyle name="20% - 輔色6 3 6 4 2" xfId="15293"/>
    <cellStyle name="20% - 輔色6 3 6 4 2 2" xfId="15294"/>
    <cellStyle name="20% - 輔色6 3 6 4 2 3" xfId="15295"/>
    <cellStyle name="20% - 輔色6 3 6 4 3" xfId="15296"/>
    <cellStyle name="20% - 輔色6 3 6 4 4" xfId="15297"/>
    <cellStyle name="20% - 輔色6 3 6 5" xfId="15298"/>
    <cellStyle name="20% - 輔色6 3 6 5 2" xfId="15299"/>
    <cellStyle name="20% - 輔色6 3 6 5 3" xfId="15300"/>
    <cellStyle name="20% - 輔色6 3 6 6" xfId="15301"/>
    <cellStyle name="20% - 輔色6 3 6 7" xfId="15302"/>
    <cellStyle name="20% - 輔色6 3 7" xfId="15303"/>
    <cellStyle name="20% - 輔色6 3 7 2" xfId="15304"/>
    <cellStyle name="20% - 輔色6 3 7 2 2" xfId="15305"/>
    <cellStyle name="20% - 輔色6 3 7 2 2 2" xfId="15306"/>
    <cellStyle name="20% - 輔色6 3 7 2 2 3" xfId="15307"/>
    <cellStyle name="20% - 輔色6 3 7 2 3" xfId="15308"/>
    <cellStyle name="20% - 輔色6 3 7 2 4" xfId="15309"/>
    <cellStyle name="20% - 輔色6 3 7 3" xfId="15310"/>
    <cellStyle name="20% - 輔色6 3 7 3 2" xfId="15311"/>
    <cellStyle name="20% - 輔色6 3 7 3 2 2" xfId="15312"/>
    <cellStyle name="20% - 輔色6 3 7 3 2 3" xfId="15313"/>
    <cellStyle name="20% - 輔色6 3 7 3 3" xfId="15314"/>
    <cellStyle name="20% - 輔色6 3 7 3 4" xfId="15315"/>
    <cellStyle name="20% - 輔色6 3 7 4" xfId="15316"/>
    <cellStyle name="20% - 輔色6 3 7 4 2" xfId="15317"/>
    <cellStyle name="20% - 輔色6 3 7 4 3" xfId="15318"/>
    <cellStyle name="20% - 輔色6 3 7 5" xfId="15319"/>
    <cellStyle name="20% - 輔色6 3 7 6" xfId="15320"/>
    <cellStyle name="20% - 輔色6 3 8" xfId="15321"/>
    <cellStyle name="20% - 輔色6 3 8 2" xfId="15322"/>
    <cellStyle name="20% - 輔色6 3 8 2 2" xfId="15323"/>
    <cellStyle name="20% - 輔色6 3 8 2 3" xfId="15324"/>
    <cellStyle name="20% - 輔色6 3 8 3" xfId="15325"/>
    <cellStyle name="20% - 輔色6 3 8 4" xfId="15326"/>
    <cellStyle name="20% - 輔色6 3 9" xfId="15327"/>
    <cellStyle name="20% - 輔色6 3 9 2" xfId="15328"/>
    <cellStyle name="20% - 輔色6 3 9 2 2" xfId="15329"/>
    <cellStyle name="20% - 輔色6 3 9 2 3" xfId="15330"/>
    <cellStyle name="20% - 輔色6 3 9 3" xfId="15331"/>
    <cellStyle name="20% - 輔色6 3 9 4" xfId="15332"/>
    <cellStyle name="20% - 輔色6 4" xfId="15333"/>
    <cellStyle name="20% - 輔色6 4 10" xfId="15334"/>
    <cellStyle name="20% - 輔色6 4 2" xfId="15335"/>
    <cellStyle name="20% - 輔色6 4 2 2" xfId="15336"/>
    <cellStyle name="20% - 輔色6 4 2 2 2" xfId="15337"/>
    <cellStyle name="20% - 輔色6 4 2 2 2 2" xfId="15338"/>
    <cellStyle name="20% - 輔色6 4 2 2 2 2 2" xfId="15339"/>
    <cellStyle name="20% - 輔色6 4 2 2 2 2 2 2" xfId="15340"/>
    <cellStyle name="20% - 輔色6 4 2 2 2 2 2 2 2" xfId="15341"/>
    <cellStyle name="20% - 輔色6 4 2 2 2 2 2 2 3" xfId="15342"/>
    <cellStyle name="20% - 輔色6 4 2 2 2 2 2 3" xfId="15343"/>
    <cellStyle name="20% - 輔色6 4 2 2 2 2 2 4" xfId="15344"/>
    <cellStyle name="20% - 輔色6 4 2 2 2 2 3" xfId="15345"/>
    <cellStyle name="20% - 輔色6 4 2 2 2 2 3 2" xfId="15346"/>
    <cellStyle name="20% - 輔色6 4 2 2 2 2 3 2 2" xfId="15347"/>
    <cellStyle name="20% - 輔色6 4 2 2 2 2 3 2 3" xfId="15348"/>
    <cellStyle name="20% - 輔色6 4 2 2 2 2 3 3" xfId="15349"/>
    <cellStyle name="20% - 輔色6 4 2 2 2 2 3 4" xfId="15350"/>
    <cellStyle name="20% - 輔色6 4 2 2 2 2 4" xfId="15351"/>
    <cellStyle name="20% - 輔色6 4 2 2 2 2 4 2" xfId="15352"/>
    <cellStyle name="20% - 輔色6 4 2 2 2 2 4 3" xfId="15353"/>
    <cellStyle name="20% - 輔色6 4 2 2 2 2 5" xfId="15354"/>
    <cellStyle name="20% - 輔色6 4 2 2 2 2 6" xfId="15355"/>
    <cellStyle name="20% - 輔色6 4 2 2 2 3" xfId="15356"/>
    <cellStyle name="20% - 輔色6 4 2 2 2 3 2" xfId="15357"/>
    <cellStyle name="20% - 輔色6 4 2 2 2 3 2 2" xfId="15358"/>
    <cellStyle name="20% - 輔色6 4 2 2 2 3 2 3" xfId="15359"/>
    <cellStyle name="20% - 輔色6 4 2 2 2 3 3" xfId="15360"/>
    <cellStyle name="20% - 輔色6 4 2 2 2 3 4" xfId="15361"/>
    <cellStyle name="20% - 輔色6 4 2 2 2 4" xfId="15362"/>
    <cellStyle name="20% - 輔色6 4 2 2 2 4 2" xfId="15363"/>
    <cellStyle name="20% - 輔色6 4 2 2 2 4 2 2" xfId="15364"/>
    <cellStyle name="20% - 輔色6 4 2 2 2 4 2 3" xfId="15365"/>
    <cellStyle name="20% - 輔色6 4 2 2 2 4 3" xfId="15366"/>
    <cellStyle name="20% - 輔色6 4 2 2 2 4 4" xfId="15367"/>
    <cellStyle name="20% - 輔色6 4 2 2 2 5" xfId="15368"/>
    <cellStyle name="20% - 輔色6 4 2 2 2 5 2" xfId="15369"/>
    <cellStyle name="20% - 輔色6 4 2 2 2 5 3" xfId="15370"/>
    <cellStyle name="20% - 輔色6 4 2 2 2 6" xfId="15371"/>
    <cellStyle name="20% - 輔色6 4 2 2 2 7" xfId="15372"/>
    <cellStyle name="20% - 輔色6 4 2 2 3" xfId="15373"/>
    <cellStyle name="20% - 輔色6 4 2 2 3 2" xfId="15374"/>
    <cellStyle name="20% - 輔色6 4 2 2 3 2 2" xfId="15375"/>
    <cellStyle name="20% - 輔色6 4 2 2 3 2 2 2" xfId="15376"/>
    <cellStyle name="20% - 輔色6 4 2 2 3 2 2 3" xfId="15377"/>
    <cellStyle name="20% - 輔色6 4 2 2 3 2 3" xfId="15378"/>
    <cellStyle name="20% - 輔色6 4 2 2 3 2 4" xfId="15379"/>
    <cellStyle name="20% - 輔色6 4 2 2 3 3" xfId="15380"/>
    <cellStyle name="20% - 輔色6 4 2 2 3 3 2" xfId="15381"/>
    <cellStyle name="20% - 輔色6 4 2 2 3 3 2 2" xfId="15382"/>
    <cellStyle name="20% - 輔色6 4 2 2 3 3 2 3" xfId="15383"/>
    <cellStyle name="20% - 輔色6 4 2 2 3 3 3" xfId="15384"/>
    <cellStyle name="20% - 輔色6 4 2 2 3 3 4" xfId="15385"/>
    <cellStyle name="20% - 輔色6 4 2 2 3 4" xfId="15386"/>
    <cellStyle name="20% - 輔色6 4 2 2 3 4 2" xfId="15387"/>
    <cellStyle name="20% - 輔色6 4 2 2 3 4 3" xfId="15388"/>
    <cellStyle name="20% - 輔色6 4 2 2 3 5" xfId="15389"/>
    <cellStyle name="20% - 輔色6 4 2 2 3 6" xfId="15390"/>
    <cellStyle name="20% - 輔色6 4 2 2 4" xfId="15391"/>
    <cellStyle name="20% - 輔色6 4 2 2 4 2" xfId="15392"/>
    <cellStyle name="20% - 輔色6 4 2 2 4 2 2" xfId="15393"/>
    <cellStyle name="20% - 輔色6 4 2 2 4 2 3" xfId="15394"/>
    <cellStyle name="20% - 輔色6 4 2 2 4 3" xfId="15395"/>
    <cellStyle name="20% - 輔色6 4 2 2 4 4" xfId="15396"/>
    <cellStyle name="20% - 輔色6 4 2 2 5" xfId="15397"/>
    <cellStyle name="20% - 輔色6 4 2 2 5 2" xfId="15398"/>
    <cellStyle name="20% - 輔色6 4 2 2 5 2 2" xfId="15399"/>
    <cellStyle name="20% - 輔色6 4 2 2 5 2 3" xfId="15400"/>
    <cellStyle name="20% - 輔色6 4 2 2 5 3" xfId="15401"/>
    <cellStyle name="20% - 輔色6 4 2 2 5 4" xfId="15402"/>
    <cellStyle name="20% - 輔色6 4 2 2 6" xfId="15403"/>
    <cellStyle name="20% - 輔色6 4 2 2 6 2" xfId="15404"/>
    <cellStyle name="20% - 輔色6 4 2 2 6 3" xfId="15405"/>
    <cellStyle name="20% - 輔色6 4 2 2 7" xfId="15406"/>
    <cellStyle name="20% - 輔色6 4 2 2 8" xfId="15407"/>
    <cellStyle name="20% - 輔色6 4 2 3" xfId="15408"/>
    <cellStyle name="20% - 輔色6 4 2 3 2" xfId="15409"/>
    <cellStyle name="20% - 輔色6 4 2 3 2 2" xfId="15410"/>
    <cellStyle name="20% - 輔色6 4 2 3 2 2 2" xfId="15411"/>
    <cellStyle name="20% - 輔色6 4 2 3 2 2 2 2" xfId="15412"/>
    <cellStyle name="20% - 輔色6 4 2 3 2 2 2 3" xfId="15413"/>
    <cellStyle name="20% - 輔色6 4 2 3 2 2 3" xfId="15414"/>
    <cellStyle name="20% - 輔色6 4 2 3 2 2 4" xfId="15415"/>
    <cellStyle name="20% - 輔色6 4 2 3 2 3" xfId="15416"/>
    <cellStyle name="20% - 輔色6 4 2 3 2 3 2" xfId="15417"/>
    <cellStyle name="20% - 輔色6 4 2 3 2 3 2 2" xfId="15418"/>
    <cellStyle name="20% - 輔色6 4 2 3 2 3 2 3" xfId="15419"/>
    <cellStyle name="20% - 輔色6 4 2 3 2 3 3" xfId="15420"/>
    <cellStyle name="20% - 輔色6 4 2 3 2 3 4" xfId="15421"/>
    <cellStyle name="20% - 輔色6 4 2 3 2 4" xfId="15422"/>
    <cellStyle name="20% - 輔色6 4 2 3 2 4 2" xfId="15423"/>
    <cellStyle name="20% - 輔色6 4 2 3 2 4 3" xfId="15424"/>
    <cellStyle name="20% - 輔色6 4 2 3 2 5" xfId="15425"/>
    <cellStyle name="20% - 輔色6 4 2 3 2 6" xfId="15426"/>
    <cellStyle name="20% - 輔色6 4 2 3 3" xfId="15427"/>
    <cellStyle name="20% - 輔色6 4 2 3 3 2" xfId="15428"/>
    <cellStyle name="20% - 輔色6 4 2 3 3 2 2" xfId="15429"/>
    <cellStyle name="20% - 輔色6 4 2 3 3 2 3" xfId="15430"/>
    <cellStyle name="20% - 輔色6 4 2 3 3 3" xfId="15431"/>
    <cellStyle name="20% - 輔色6 4 2 3 3 4" xfId="15432"/>
    <cellStyle name="20% - 輔色6 4 2 3 4" xfId="15433"/>
    <cellStyle name="20% - 輔色6 4 2 3 4 2" xfId="15434"/>
    <cellStyle name="20% - 輔色6 4 2 3 4 2 2" xfId="15435"/>
    <cellStyle name="20% - 輔色6 4 2 3 4 2 3" xfId="15436"/>
    <cellStyle name="20% - 輔色6 4 2 3 4 3" xfId="15437"/>
    <cellStyle name="20% - 輔色6 4 2 3 4 4" xfId="15438"/>
    <cellStyle name="20% - 輔色6 4 2 3 5" xfId="15439"/>
    <cellStyle name="20% - 輔色6 4 2 3 5 2" xfId="15440"/>
    <cellStyle name="20% - 輔色6 4 2 3 5 3" xfId="15441"/>
    <cellStyle name="20% - 輔色6 4 2 3 6" xfId="15442"/>
    <cellStyle name="20% - 輔色6 4 2 3 7" xfId="15443"/>
    <cellStyle name="20% - 輔色6 4 2 4" xfId="15444"/>
    <cellStyle name="20% - 輔色6 4 2 4 2" xfId="15445"/>
    <cellStyle name="20% - 輔色6 4 2 4 2 2" xfId="15446"/>
    <cellStyle name="20% - 輔色6 4 2 4 2 2 2" xfId="15447"/>
    <cellStyle name="20% - 輔色6 4 2 4 2 2 3" xfId="15448"/>
    <cellStyle name="20% - 輔色6 4 2 4 2 3" xfId="15449"/>
    <cellStyle name="20% - 輔色6 4 2 4 2 4" xfId="15450"/>
    <cellStyle name="20% - 輔色6 4 2 4 3" xfId="15451"/>
    <cellStyle name="20% - 輔色6 4 2 4 3 2" xfId="15452"/>
    <cellStyle name="20% - 輔色6 4 2 4 3 2 2" xfId="15453"/>
    <cellStyle name="20% - 輔色6 4 2 4 3 2 3" xfId="15454"/>
    <cellStyle name="20% - 輔色6 4 2 4 3 3" xfId="15455"/>
    <cellStyle name="20% - 輔色6 4 2 4 3 4" xfId="15456"/>
    <cellStyle name="20% - 輔色6 4 2 4 4" xfId="15457"/>
    <cellStyle name="20% - 輔色6 4 2 4 4 2" xfId="15458"/>
    <cellStyle name="20% - 輔色6 4 2 4 4 3" xfId="15459"/>
    <cellStyle name="20% - 輔色6 4 2 4 5" xfId="15460"/>
    <cellStyle name="20% - 輔色6 4 2 4 6" xfId="15461"/>
    <cellStyle name="20% - 輔色6 4 2 5" xfId="15462"/>
    <cellStyle name="20% - 輔色6 4 2 5 2" xfId="15463"/>
    <cellStyle name="20% - 輔色6 4 2 5 2 2" xfId="15464"/>
    <cellStyle name="20% - 輔色6 4 2 5 2 3" xfId="15465"/>
    <cellStyle name="20% - 輔色6 4 2 5 3" xfId="15466"/>
    <cellStyle name="20% - 輔色6 4 2 5 4" xfId="15467"/>
    <cellStyle name="20% - 輔色6 4 2 6" xfId="15468"/>
    <cellStyle name="20% - 輔色6 4 2 6 2" xfId="15469"/>
    <cellStyle name="20% - 輔色6 4 2 6 2 2" xfId="15470"/>
    <cellStyle name="20% - 輔色6 4 2 6 2 3" xfId="15471"/>
    <cellStyle name="20% - 輔色6 4 2 6 3" xfId="15472"/>
    <cellStyle name="20% - 輔色6 4 2 6 4" xfId="15473"/>
    <cellStyle name="20% - 輔色6 4 2 7" xfId="15474"/>
    <cellStyle name="20% - 輔色6 4 2 7 2" xfId="15475"/>
    <cellStyle name="20% - 輔色6 4 2 7 3" xfId="15476"/>
    <cellStyle name="20% - 輔色6 4 2 8" xfId="15477"/>
    <cellStyle name="20% - 輔色6 4 2 9" xfId="15478"/>
    <cellStyle name="20% - 輔色6 4 3" xfId="15479"/>
    <cellStyle name="20% - 輔色6 4 3 2" xfId="15480"/>
    <cellStyle name="20% - 輔色6 4 3 2 2" xfId="15481"/>
    <cellStyle name="20% - 輔色6 4 3 2 2 2" xfId="15482"/>
    <cellStyle name="20% - 輔色6 4 3 2 2 2 2" xfId="15483"/>
    <cellStyle name="20% - 輔色6 4 3 2 2 2 2 2" xfId="15484"/>
    <cellStyle name="20% - 輔色6 4 3 2 2 2 2 3" xfId="15485"/>
    <cellStyle name="20% - 輔色6 4 3 2 2 2 3" xfId="15486"/>
    <cellStyle name="20% - 輔色6 4 3 2 2 2 4" xfId="15487"/>
    <cellStyle name="20% - 輔色6 4 3 2 2 3" xfId="15488"/>
    <cellStyle name="20% - 輔色6 4 3 2 2 3 2" xfId="15489"/>
    <cellStyle name="20% - 輔色6 4 3 2 2 3 2 2" xfId="15490"/>
    <cellStyle name="20% - 輔色6 4 3 2 2 3 2 3" xfId="15491"/>
    <cellStyle name="20% - 輔色6 4 3 2 2 3 3" xfId="15492"/>
    <cellStyle name="20% - 輔色6 4 3 2 2 3 4" xfId="15493"/>
    <cellStyle name="20% - 輔色6 4 3 2 2 4" xfId="15494"/>
    <cellStyle name="20% - 輔色6 4 3 2 2 4 2" xfId="15495"/>
    <cellStyle name="20% - 輔色6 4 3 2 2 4 3" xfId="15496"/>
    <cellStyle name="20% - 輔色6 4 3 2 2 5" xfId="15497"/>
    <cellStyle name="20% - 輔色6 4 3 2 2 6" xfId="15498"/>
    <cellStyle name="20% - 輔色6 4 3 2 3" xfId="15499"/>
    <cellStyle name="20% - 輔色6 4 3 2 3 2" xfId="15500"/>
    <cellStyle name="20% - 輔色6 4 3 2 3 2 2" xfId="15501"/>
    <cellStyle name="20% - 輔色6 4 3 2 3 2 3" xfId="15502"/>
    <cellStyle name="20% - 輔色6 4 3 2 3 3" xfId="15503"/>
    <cellStyle name="20% - 輔色6 4 3 2 3 4" xfId="15504"/>
    <cellStyle name="20% - 輔色6 4 3 2 4" xfId="15505"/>
    <cellStyle name="20% - 輔色6 4 3 2 4 2" xfId="15506"/>
    <cellStyle name="20% - 輔色6 4 3 2 4 2 2" xfId="15507"/>
    <cellStyle name="20% - 輔色6 4 3 2 4 2 3" xfId="15508"/>
    <cellStyle name="20% - 輔色6 4 3 2 4 3" xfId="15509"/>
    <cellStyle name="20% - 輔色6 4 3 2 4 4" xfId="15510"/>
    <cellStyle name="20% - 輔色6 4 3 2 5" xfId="15511"/>
    <cellStyle name="20% - 輔色6 4 3 2 5 2" xfId="15512"/>
    <cellStyle name="20% - 輔色6 4 3 2 5 3" xfId="15513"/>
    <cellStyle name="20% - 輔色6 4 3 2 6" xfId="15514"/>
    <cellStyle name="20% - 輔色6 4 3 2 7" xfId="15515"/>
    <cellStyle name="20% - 輔色6 4 3 3" xfId="15516"/>
    <cellStyle name="20% - 輔色6 4 3 3 2" xfId="15517"/>
    <cellStyle name="20% - 輔色6 4 3 3 2 2" xfId="15518"/>
    <cellStyle name="20% - 輔色6 4 3 3 2 2 2" xfId="15519"/>
    <cellStyle name="20% - 輔色6 4 3 3 2 2 3" xfId="15520"/>
    <cellStyle name="20% - 輔色6 4 3 3 2 3" xfId="15521"/>
    <cellStyle name="20% - 輔色6 4 3 3 2 4" xfId="15522"/>
    <cellStyle name="20% - 輔色6 4 3 3 3" xfId="15523"/>
    <cellStyle name="20% - 輔色6 4 3 3 3 2" xfId="15524"/>
    <cellStyle name="20% - 輔色6 4 3 3 3 2 2" xfId="15525"/>
    <cellStyle name="20% - 輔色6 4 3 3 3 2 3" xfId="15526"/>
    <cellStyle name="20% - 輔色6 4 3 3 3 3" xfId="15527"/>
    <cellStyle name="20% - 輔色6 4 3 3 3 4" xfId="15528"/>
    <cellStyle name="20% - 輔色6 4 3 3 4" xfId="15529"/>
    <cellStyle name="20% - 輔色6 4 3 3 4 2" xfId="15530"/>
    <cellStyle name="20% - 輔色6 4 3 3 4 3" xfId="15531"/>
    <cellStyle name="20% - 輔色6 4 3 3 5" xfId="15532"/>
    <cellStyle name="20% - 輔色6 4 3 3 6" xfId="15533"/>
    <cellStyle name="20% - 輔色6 4 3 4" xfId="15534"/>
    <cellStyle name="20% - 輔色6 4 3 4 2" xfId="15535"/>
    <cellStyle name="20% - 輔色6 4 3 4 2 2" xfId="15536"/>
    <cellStyle name="20% - 輔色6 4 3 4 2 3" xfId="15537"/>
    <cellStyle name="20% - 輔色6 4 3 4 3" xfId="15538"/>
    <cellStyle name="20% - 輔色6 4 3 4 4" xfId="15539"/>
    <cellStyle name="20% - 輔色6 4 3 5" xfId="15540"/>
    <cellStyle name="20% - 輔色6 4 3 5 2" xfId="15541"/>
    <cellStyle name="20% - 輔色6 4 3 5 2 2" xfId="15542"/>
    <cellStyle name="20% - 輔色6 4 3 5 2 3" xfId="15543"/>
    <cellStyle name="20% - 輔色6 4 3 5 3" xfId="15544"/>
    <cellStyle name="20% - 輔色6 4 3 5 4" xfId="15545"/>
    <cellStyle name="20% - 輔色6 4 3 6" xfId="15546"/>
    <cellStyle name="20% - 輔色6 4 3 6 2" xfId="15547"/>
    <cellStyle name="20% - 輔色6 4 3 6 3" xfId="15548"/>
    <cellStyle name="20% - 輔色6 4 3 7" xfId="15549"/>
    <cellStyle name="20% - 輔色6 4 3 8" xfId="15550"/>
    <cellStyle name="20% - 輔色6 4 4" xfId="15551"/>
    <cellStyle name="20% - 輔色6 4 4 2" xfId="15552"/>
    <cellStyle name="20% - 輔色6 4 4 2 2" xfId="15553"/>
    <cellStyle name="20% - 輔色6 4 4 2 2 2" xfId="15554"/>
    <cellStyle name="20% - 輔色6 4 4 2 2 2 2" xfId="15555"/>
    <cellStyle name="20% - 輔色6 4 4 2 2 2 3" xfId="15556"/>
    <cellStyle name="20% - 輔色6 4 4 2 2 3" xfId="15557"/>
    <cellStyle name="20% - 輔色6 4 4 2 2 4" xfId="15558"/>
    <cellStyle name="20% - 輔色6 4 4 2 3" xfId="15559"/>
    <cellStyle name="20% - 輔色6 4 4 2 3 2" xfId="15560"/>
    <cellStyle name="20% - 輔色6 4 4 2 3 2 2" xfId="15561"/>
    <cellStyle name="20% - 輔色6 4 4 2 3 2 3" xfId="15562"/>
    <cellStyle name="20% - 輔色6 4 4 2 3 3" xfId="15563"/>
    <cellStyle name="20% - 輔色6 4 4 2 3 4" xfId="15564"/>
    <cellStyle name="20% - 輔色6 4 4 2 4" xfId="15565"/>
    <cellStyle name="20% - 輔色6 4 4 2 4 2" xfId="15566"/>
    <cellStyle name="20% - 輔色6 4 4 2 4 3" xfId="15567"/>
    <cellStyle name="20% - 輔色6 4 4 2 5" xfId="15568"/>
    <cellStyle name="20% - 輔色6 4 4 2 6" xfId="15569"/>
    <cellStyle name="20% - 輔色6 4 4 3" xfId="15570"/>
    <cellStyle name="20% - 輔色6 4 4 3 2" xfId="15571"/>
    <cellStyle name="20% - 輔色6 4 4 3 2 2" xfId="15572"/>
    <cellStyle name="20% - 輔色6 4 4 3 2 3" xfId="15573"/>
    <cellStyle name="20% - 輔色6 4 4 3 3" xfId="15574"/>
    <cellStyle name="20% - 輔色6 4 4 3 4" xfId="15575"/>
    <cellStyle name="20% - 輔色6 4 4 4" xfId="15576"/>
    <cellStyle name="20% - 輔色6 4 4 4 2" xfId="15577"/>
    <cellStyle name="20% - 輔色6 4 4 4 2 2" xfId="15578"/>
    <cellStyle name="20% - 輔色6 4 4 4 2 3" xfId="15579"/>
    <cellStyle name="20% - 輔色6 4 4 4 3" xfId="15580"/>
    <cellStyle name="20% - 輔色6 4 4 4 4" xfId="15581"/>
    <cellStyle name="20% - 輔色6 4 4 5" xfId="15582"/>
    <cellStyle name="20% - 輔色6 4 4 5 2" xfId="15583"/>
    <cellStyle name="20% - 輔色6 4 4 5 3" xfId="15584"/>
    <cellStyle name="20% - 輔色6 4 4 6" xfId="15585"/>
    <cellStyle name="20% - 輔色6 4 4 7" xfId="15586"/>
    <cellStyle name="20% - 輔色6 4 5" xfId="15587"/>
    <cellStyle name="20% - 輔色6 4 5 2" xfId="15588"/>
    <cellStyle name="20% - 輔色6 4 5 2 2" xfId="15589"/>
    <cellStyle name="20% - 輔色6 4 5 2 2 2" xfId="15590"/>
    <cellStyle name="20% - 輔色6 4 5 2 2 3" xfId="15591"/>
    <cellStyle name="20% - 輔色6 4 5 2 3" xfId="15592"/>
    <cellStyle name="20% - 輔色6 4 5 2 4" xfId="15593"/>
    <cellStyle name="20% - 輔色6 4 5 3" xfId="15594"/>
    <cellStyle name="20% - 輔色6 4 5 3 2" xfId="15595"/>
    <cellStyle name="20% - 輔色6 4 5 3 2 2" xfId="15596"/>
    <cellStyle name="20% - 輔色6 4 5 3 2 3" xfId="15597"/>
    <cellStyle name="20% - 輔色6 4 5 3 3" xfId="15598"/>
    <cellStyle name="20% - 輔色6 4 5 3 4" xfId="15599"/>
    <cellStyle name="20% - 輔色6 4 5 4" xfId="15600"/>
    <cellStyle name="20% - 輔色6 4 5 4 2" xfId="15601"/>
    <cellStyle name="20% - 輔色6 4 5 4 3" xfId="15602"/>
    <cellStyle name="20% - 輔色6 4 5 5" xfId="15603"/>
    <cellStyle name="20% - 輔色6 4 5 6" xfId="15604"/>
    <cellStyle name="20% - 輔色6 4 6" xfId="15605"/>
    <cellStyle name="20% - 輔色6 4 6 2" xfId="15606"/>
    <cellStyle name="20% - 輔色6 4 6 2 2" xfId="15607"/>
    <cellStyle name="20% - 輔色6 4 6 2 3" xfId="15608"/>
    <cellStyle name="20% - 輔色6 4 6 3" xfId="15609"/>
    <cellStyle name="20% - 輔色6 4 6 4" xfId="15610"/>
    <cellStyle name="20% - 輔色6 4 7" xfId="15611"/>
    <cellStyle name="20% - 輔色6 4 7 2" xfId="15612"/>
    <cellStyle name="20% - 輔色6 4 7 2 2" xfId="15613"/>
    <cellStyle name="20% - 輔色6 4 7 2 3" xfId="15614"/>
    <cellStyle name="20% - 輔色6 4 7 3" xfId="15615"/>
    <cellStyle name="20% - 輔色6 4 7 4" xfId="15616"/>
    <cellStyle name="20% - 輔色6 4 8" xfId="15617"/>
    <cellStyle name="20% - 輔色6 4 8 2" xfId="15618"/>
    <cellStyle name="20% - 輔色6 4 8 3" xfId="15619"/>
    <cellStyle name="20% - 輔色6 4 9" xfId="15620"/>
    <cellStyle name="20% - 輔色6 5" xfId="15621"/>
    <cellStyle name="20% - 輔色6 5 2" xfId="15622"/>
    <cellStyle name="20% - 輔色6 5 2 2" xfId="15623"/>
    <cellStyle name="20% - 輔色6 5 2 2 2" xfId="15624"/>
    <cellStyle name="20% - 輔色6 5 2 2 2 2" xfId="15625"/>
    <cellStyle name="20% - 輔色6 5 2 2 2 2 2" xfId="15626"/>
    <cellStyle name="20% - 輔色6 5 2 2 2 2 2 2" xfId="15627"/>
    <cellStyle name="20% - 輔色6 5 2 2 2 2 2 3" xfId="15628"/>
    <cellStyle name="20% - 輔色6 5 2 2 2 2 3" xfId="15629"/>
    <cellStyle name="20% - 輔色6 5 2 2 2 2 4" xfId="15630"/>
    <cellStyle name="20% - 輔色6 5 2 2 2 3" xfId="15631"/>
    <cellStyle name="20% - 輔色6 5 2 2 2 3 2" xfId="15632"/>
    <cellStyle name="20% - 輔色6 5 2 2 2 3 2 2" xfId="15633"/>
    <cellStyle name="20% - 輔色6 5 2 2 2 3 2 3" xfId="15634"/>
    <cellStyle name="20% - 輔色6 5 2 2 2 3 3" xfId="15635"/>
    <cellStyle name="20% - 輔色6 5 2 2 2 3 4" xfId="15636"/>
    <cellStyle name="20% - 輔色6 5 2 2 2 4" xfId="15637"/>
    <cellStyle name="20% - 輔色6 5 2 2 2 4 2" xfId="15638"/>
    <cellStyle name="20% - 輔色6 5 2 2 2 4 3" xfId="15639"/>
    <cellStyle name="20% - 輔色6 5 2 2 2 5" xfId="15640"/>
    <cellStyle name="20% - 輔色6 5 2 2 2 6" xfId="15641"/>
    <cellStyle name="20% - 輔色6 5 2 2 3" xfId="15642"/>
    <cellStyle name="20% - 輔色6 5 2 2 3 2" xfId="15643"/>
    <cellStyle name="20% - 輔色6 5 2 2 3 2 2" xfId="15644"/>
    <cellStyle name="20% - 輔色6 5 2 2 3 2 3" xfId="15645"/>
    <cellStyle name="20% - 輔色6 5 2 2 3 3" xfId="15646"/>
    <cellStyle name="20% - 輔色6 5 2 2 3 4" xfId="15647"/>
    <cellStyle name="20% - 輔色6 5 2 2 4" xfId="15648"/>
    <cellStyle name="20% - 輔色6 5 2 2 4 2" xfId="15649"/>
    <cellStyle name="20% - 輔色6 5 2 2 4 2 2" xfId="15650"/>
    <cellStyle name="20% - 輔色6 5 2 2 4 2 3" xfId="15651"/>
    <cellStyle name="20% - 輔色6 5 2 2 4 3" xfId="15652"/>
    <cellStyle name="20% - 輔色6 5 2 2 4 4" xfId="15653"/>
    <cellStyle name="20% - 輔色6 5 2 2 5" xfId="15654"/>
    <cellStyle name="20% - 輔色6 5 2 2 5 2" xfId="15655"/>
    <cellStyle name="20% - 輔色6 5 2 2 5 3" xfId="15656"/>
    <cellStyle name="20% - 輔色6 5 2 2 6" xfId="15657"/>
    <cellStyle name="20% - 輔色6 5 2 2 7" xfId="15658"/>
    <cellStyle name="20% - 輔色6 5 2 3" xfId="15659"/>
    <cellStyle name="20% - 輔色6 5 2 3 2" xfId="15660"/>
    <cellStyle name="20% - 輔色6 5 2 3 2 2" xfId="15661"/>
    <cellStyle name="20% - 輔色6 5 2 3 2 2 2" xfId="15662"/>
    <cellStyle name="20% - 輔色6 5 2 3 2 2 3" xfId="15663"/>
    <cellStyle name="20% - 輔色6 5 2 3 2 3" xfId="15664"/>
    <cellStyle name="20% - 輔色6 5 2 3 2 4" xfId="15665"/>
    <cellStyle name="20% - 輔色6 5 2 3 3" xfId="15666"/>
    <cellStyle name="20% - 輔色6 5 2 3 3 2" xfId="15667"/>
    <cellStyle name="20% - 輔色6 5 2 3 3 2 2" xfId="15668"/>
    <cellStyle name="20% - 輔色6 5 2 3 3 2 3" xfId="15669"/>
    <cellStyle name="20% - 輔色6 5 2 3 3 3" xfId="15670"/>
    <cellStyle name="20% - 輔色6 5 2 3 3 4" xfId="15671"/>
    <cellStyle name="20% - 輔色6 5 2 3 4" xfId="15672"/>
    <cellStyle name="20% - 輔色6 5 2 3 4 2" xfId="15673"/>
    <cellStyle name="20% - 輔色6 5 2 3 4 3" xfId="15674"/>
    <cellStyle name="20% - 輔色6 5 2 3 5" xfId="15675"/>
    <cellStyle name="20% - 輔色6 5 2 3 6" xfId="15676"/>
    <cellStyle name="20% - 輔色6 5 2 4" xfId="15677"/>
    <cellStyle name="20% - 輔色6 5 2 4 2" xfId="15678"/>
    <cellStyle name="20% - 輔色6 5 2 4 2 2" xfId="15679"/>
    <cellStyle name="20% - 輔色6 5 2 4 2 3" xfId="15680"/>
    <cellStyle name="20% - 輔色6 5 2 4 3" xfId="15681"/>
    <cellStyle name="20% - 輔色6 5 2 4 4" xfId="15682"/>
    <cellStyle name="20% - 輔色6 5 2 5" xfId="15683"/>
    <cellStyle name="20% - 輔色6 5 2 5 2" xfId="15684"/>
    <cellStyle name="20% - 輔色6 5 2 5 2 2" xfId="15685"/>
    <cellStyle name="20% - 輔色6 5 2 5 2 3" xfId="15686"/>
    <cellStyle name="20% - 輔色6 5 2 5 3" xfId="15687"/>
    <cellStyle name="20% - 輔色6 5 2 5 4" xfId="15688"/>
    <cellStyle name="20% - 輔色6 5 2 6" xfId="15689"/>
    <cellStyle name="20% - 輔色6 5 2 6 2" xfId="15690"/>
    <cellStyle name="20% - 輔色6 5 2 6 3" xfId="15691"/>
    <cellStyle name="20% - 輔色6 5 2 7" xfId="15692"/>
    <cellStyle name="20% - 輔色6 5 2 8" xfId="15693"/>
    <cellStyle name="20% - 輔色6 5 3" xfId="15694"/>
    <cellStyle name="20% - 輔色6 5 3 2" xfId="15695"/>
    <cellStyle name="20% - 輔色6 5 3 2 2" xfId="15696"/>
    <cellStyle name="20% - 輔色6 5 3 2 2 2" xfId="15697"/>
    <cellStyle name="20% - 輔色6 5 3 2 2 2 2" xfId="15698"/>
    <cellStyle name="20% - 輔色6 5 3 2 2 2 3" xfId="15699"/>
    <cellStyle name="20% - 輔色6 5 3 2 2 3" xfId="15700"/>
    <cellStyle name="20% - 輔色6 5 3 2 2 4" xfId="15701"/>
    <cellStyle name="20% - 輔色6 5 3 2 3" xfId="15702"/>
    <cellStyle name="20% - 輔色6 5 3 2 3 2" xfId="15703"/>
    <cellStyle name="20% - 輔色6 5 3 2 3 2 2" xfId="15704"/>
    <cellStyle name="20% - 輔色6 5 3 2 3 2 3" xfId="15705"/>
    <cellStyle name="20% - 輔色6 5 3 2 3 3" xfId="15706"/>
    <cellStyle name="20% - 輔色6 5 3 2 3 4" xfId="15707"/>
    <cellStyle name="20% - 輔色6 5 3 2 4" xfId="15708"/>
    <cellStyle name="20% - 輔色6 5 3 2 4 2" xfId="15709"/>
    <cellStyle name="20% - 輔色6 5 3 2 4 3" xfId="15710"/>
    <cellStyle name="20% - 輔色6 5 3 2 5" xfId="15711"/>
    <cellStyle name="20% - 輔色6 5 3 2 6" xfId="15712"/>
    <cellStyle name="20% - 輔色6 5 3 3" xfId="15713"/>
    <cellStyle name="20% - 輔色6 5 3 3 2" xfId="15714"/>
    <cellStyle name="20% - 輔色6 5 3 3 2 2" xfId="15715"/>
    <cellStyle name="20% - 輔色6 5 3 3 2 3" xfId="15716"/>
    <cellStyle name="20% - 輔色6 5 3 3 3" xfId="15717"/>
    <cellStyle name="20% - 輔色6 5 3 3 4" xfId="15718"/>
    <cellStyle name="20% - 輔色6 5 3 4" xfId="15719"/>
    <cellStyle name="20% - 輔色6 5 3 4 2" xfId="15720"/>
    <cellStyle name="20% - 輔色6 5 3 4 2 2" xfId="15721"/>
    <cellStyle name="20% - 輔色6 5 3 4 2 3" xfId="15722"/>
    <cellStyle name="20% - 輔色6 5 3 4 3" xfId="15723"/>
    <cellStyle name="20% - 輔色6 5 3 4 4" xfId="15724"/>
    <cellStyle name="20% - 輔色6 5 3 5" xfId="15725"/>
    <cellStyle name="20% - 輔色6 5 3 5 2" xfId="15726"/>
    <cellStyle name="20% - 輔色6 5 3 5 3" xfId="15727"/>
    <cellStyle name="20% - 輔色6 5 3 6" xfId="15728"/>
    <cellStyle name="20% - 輔色6 5 3 7" xfId="15729"/>
    <cellStyle name="20% - 輔色6 5 4" xfId="15730"/>
    <cellStyle name="20% - 輔色6 5 4 2" xfId="15731"/>
    <cellStyle name="20% - 輔色6 5 4 2 2" xfId="15732"/>
    <cellStyle name="20% - 輔色6 5 4 2 2 2" xfId="15733"/>
    <cellStyle name="20% - 輔色6 5 4 2 2 3" xfId="15734"/>
    <cellStyle name="20% - 輔色6 5 4 2 3" xfId="15735"/>
    <cellStyle name="20% - 輔色6 5 4 2 4" xfId="15736"/>
    <cellStyle name="20% - 輔色6 5 4 3" xfId="15737"/>
    <cellStyle name="20% - 輔色6 5 4 3 2" xfId="15738"/>
    <cellStyle name="20% - 輔色6 5 4 3 2 2" xfId="15739"/>
    <cellStyle name="20% - 輔色6 5 4 3 2 3" xfId="15740"/>
    <cellStyle name="20% - 輔色6 5 4 3 3" xfId="15741"/>
    <cellStyle name="20% - 輔色6 5 4 3 4" xfId="15742"/>
    <cellStyle name="20% - 輔色6 5 4 4" xfId="15743"/>
    <cellStyle name="20% - 輔色6 5 4 4 2" xfId="15744"/>
    <cellStyle name="20% - 輔色6 5 4 4 3" xfId="15745"/>
    <cellStyle name="20% - 輔色6 5 4 5" xfId="15746"/>
    <cellStyle name="20% - 輔色6 5 4 6" xfId="15747"/>
    <cellStyle name="20% - 輔色6 5 5" xfId="15748"/>
    <cellStyle name="20% - 輔色6 5 5 2" xfId="15749"/>
    <cellStyle name="20% - 輔色6 5 5 2 2" xfId="15750"/>
    <cellStyle name="20% - 輔色6 5 5 2 3" xfId="15751"/>
    <cellStyle name="20% - 輔色6 5 5 3" xfId="15752"/>
    <cellStyle name="20% - 輔色6 5 5 4" xfId="15753"/>
    <cellStyle name="20% - 輔色6 5 6" xfId="15754"/>
    <cellStyle name="20% - 輔色6 5 6 2" xfId="15755"/>
    <cellStyle name="20% - 輔色6 5 6 2 2" xfId="15756"/>
    <cellStyle name="20% - 輔色6 5 6 2 3" xfId="15757"/>
    <cellStyle name="20% - 輔色6 5 6 3" xfId="15758"/>
    <cellStyle name="20% - 輔色6 5 6 4" xfId="15759"/>
    <cellStyle name="20% - 輔色6 5 7" xfId="15760"/>
    <cellStyle name="20% - 輔色6 5 7 2" xfId="15761"/>
    <cellStyle name="20% - 輔色6 5 7 3" xfId="15762"/>
    <cellStyle name="20% - 輔色6 5 8" xfId="15763"/>
    <cellStyle name="20% - 輔色6 5 9" xfId="15764"/>
    <cellStyle name="20% - 輔色6 6" xfId="15765"/>
    <cellStyle name="20% - 輔色6 6 2" xfId="15766"/>
    <cellStyle name="20% - 輔色6 6 2 2" xfId="15767"/>
    <cellStyle name="20% - 輔色6 6 2 2 2" xfId="15768"/>
    <cellStyle name="20% - 輔色6 6 2 2 2 2" xfId="15769"/>
    <cellStyle name="20% - 輔色6 6 2 2 2 2 2" xfId="15770"/>
    <cellStyle name="20% - 輔色6 6 2 2 2 2 3" xfId="15771"/>
    <cellStyle name="20% - 輔色6 6 2 2 2 3" xfId="15772"/>
    <cellStyle name="20% - 輔色6 6 2 2 2 4" xfId="15773"/>
    <cellStyle name="20% - 輔色6 6 2 2 3" xfId="15774"/>
    <cellStyle name="20% - 輔色6 6 2 2 3 2" xfId="15775"/>
    <cellStyle name="20% - 輔色6 6 2 2 3 2 2" xfId="15776"/>
    <cellStyle name="20% - 輔色6 6 2 2 3 2 3" xfId="15777"/>
    <cellStyle name="20% - 輔色6 6 2 2 3 3" xfId="15778"/>
    <cellStyle name="20% - 輔色6 6 2 2 3 4" xfId="15779"/>
    <cellStyle name="20% - 輔色6 6 2 2 4" xfId="15780"/>
    <cellStyle name="20% - 輔色6 6 2 2 4 2" xfId="15781"/>
    <cellStyle name="20% - 輔色6 6 2 2 4 3" xfId="15782"/>
    <cellStyle name="20% - 輔色6 6 2 2 5" xfId="15783"/>
    <cellStyle name="20% - 輔色6 6 2 2 6" xfId="15784"/>
    <cellStyle name="20% - 輔色6 6 2 3" xfId="15785"/>
    <cellStyle name="20% - 輔色6 6 2 3 2" xfId="15786"/>
    <cellStyle name="20% - 輔色6 6 2 3 2 2" xfId="15787"/>
    <cellStyle name="20% - 輔色6 6 2 3 2 3" xfId="15788"/>
    <cellStyle name="20% - 輔色6 6 2 3 3" xfId="15789"/>
    <cellStyle name="20% - 輔色6 6 2 3 4" xfId="15790"/>
    <cellStyle name="20% - 輔色6 6 2 4" xfId="15791"/>
    <cellStyle name="20% - 輔色6 6 2 4 2" xfId="15792"/>
    <cellStyle name="20% - 輔色6 6 2 4 2 2" xfId="15793"/>
    <cellStyle name="20% - 輔色6 6 2 4 2 3" xfId="15794"/>
    <cellStyle name="20% - 輔色6 6 2 4 3" xfId="15795"/>
    <cellStyle name="20% - 輔色6 6 2 4 4" xfId="15796"/>
    <cellStyle name="20% - 輔色6 6 2 5" xfId="15797"/>
    <cellStyle name="20% - 輔色6 6 2 5 2" xfId="15798"/>
    <cellStyle name="20% - 輔色6 6 2 5 3" xfId="15799"/>
    <cellStyle name="20% - 輔色6 6 2 6" xfId="15800"/>
    <cellStyle name="20% - 輔色6 6 2 7" xfId="15801"/>
    <cellStyle name="20% - 輔色6 6 3" xfId="15802"/>
    <cellStyle name="20% - 輔色6 6 3 2" xfId="15803"/>
    <cellStyle name="20% - 輔色6 6 3 2 2" xfId="15804"/>
    <cellStyle name="20% - 輔色6 6 3 2 2 2" xfId="15805"/>
    <cellStyle name="20% - 輔色6 6 3 2 2 3" xfId="15806"/>
    <cellStyle name="20% - 輔色6 6 3 2 3" xfId="15807"/>
    <cellStyle name="20% - 輔色6 6 3 2 4" xfId="15808"/>
    <cellStyle name="20% - 輔色6 6 3 3" xfId="15809"/>
    <cellStyle name="20% - 輔色6 6 3 3 2" xfId="15810"/>
    <cellStyle name="20% - 輔色6 6 3 3 2 2" xfId="15811"/>
    <cellStyle name="20% - 輔色6 6 3 3 2 3" xfId="15812"/>
    <cellStyle name="20% - 輔色6 6 3 3 3" xfId="15813"/>
    <cellStyle name="20% - 輔色6 6 3 3 4" xfId="15814"/>
    <cellStyle name="20% - 輔色6 6 3 4" xfId="15815"/>
    <cellStyle name="20% - 輔色6 6 3 4 2" xfId="15816"/>
    <cellStyle name="20% - 輔色6 6 3 4 3" xfId="15817"/>
    <cellStyle name="20% - 輔色6 6 3 5" xfId="15818"/>
    <cellStyle name="20% - 輔色6 6 3 6" xfId="15819"/>
    <cellStyle name="20% - 輔色6 6 4" xfId="15820"/>
    <cellStyle name="20% - 輔色6 6 4 2" xfId="15821"/>
    <cellStyle name="20% - 輔色6 6 4 2 2" xfId="15822"/>
    <cellStyle name="20% - 輔色6 6 4 2 3" xfId="15823"/>
    <cellStyle name="20% - 輔色6 6 4 3" xfId="15824"/>
    <cellStyle name="20% - 輔色6 6 4 4" xfId="15825"/>
    <cellStyle name="20% - 輔色6 6 5" xfId="15826"/>
    <cellStyle name="20% - 輔色6 6 5 2" xfId="15827"/>
    <cellStyle name="20% - 輔色6 6 5 2 2" xfId="15828"/>
    <cellStyle name="20% - 輔色6 6 5 2 3" xfId="15829"/>
    <cellStyle name="20% - 輔色6 6 5 3" xfId="15830"/>
    <cellStyle name="20% - 輔色6 6 5 4" xfId="15831"/>
    <cellStyle name="20% - 輔色6 6 6" xfId="15832"/>
    <cellStyle name="20% - 輔色6 6 6 2" xfId="15833"/>
    <cellStyle name="20% - 輔色6 6 6 3" xfId="15834"/>
    <cellStyle name="20% - 輔色6 6 7" xfId="15835"/>
    <cellStyle name="20% - 輔色6 6 8" xfId="15836"/>
    <cellStyle name="20% - 輔色6 7" xfId="15837"/>
    <cellStyle name="20% - 輔色6 7 2" xfId="15838"/>
    <cellStyle name="20% - 輔色6 7 2 2" xfId="15839"/>
    <cellStyle name="20% - 輔色6 7 2 2 2" xfId="15840"/>
    <cellStyle name="20% - 輔色6 7 2 2 2 2" xfId="15841"/>
    <cellStyle name="20% - 輔色6 7 2 2 2 2 2" xfId="15842"/>
    <cellStyle name="20% - 輔色6 7 2 2 2 2 3" xfId="15843"/>
    <cellStyle name="20% - 輔色6 7 2 2 2 3" xfId="15844"/>
    <cellStyle name="20% - 輔色6 7 2 2 2 4" xfId="15845"/>
    <cellStyle name="20% - 輔色6 7 2 2 3" xfId="15846"/>
    <cellStyle name="20% - 輔色6 7 2 2 3 2" xfId="15847"/>
    <cellStyle name="20% - 輔色6 7 2 2 3 2 2" xfId="15848"/>
    <cellStyle name="20% - 輔色6 7 2 2 3 2 3" xfId="15849"/>
    <cellStyle name="20% - 輔色6 7 2 2 3 3" xfId="15850"/>
    <cellStyle name="20% - 輔色6 7 2 2 3 4" xfId="15851"/>
    <cellStyle name="20% - 輔色6 7 2 2 4" xfId="15852"/>
    <cellStyle name="20% - 輔色6 7 2 2 4 2" xfId="15853"/>
    <cellStyle name="20% - 輔色6 7 2 2 4 3" xfId="15854"/>
    <cellStyle name="20% - 輔色6 7 2 2 5" xfId="15855"/>
    <cellStyle name="20% - 輔色6 7 2 2 6" xfId="15856"/>
    <cellStyle name="20% - 輔色6 7 2 3" xfId="15857"/>
    <cellStyle name="20% - 輔色6 7 2 3 2" xfId="15858"/>
    <cellStyle name="20% - 輔色6 7 2 3 2 2" xfId="15859"/>
    <cellStyle name="20% - 輔色6 7 2 3 2 3" xfId="15860"/>
    <cellStyle name="20% - 輔色6 7 2 3 3" xfId="15861"/>
    <cellStyle name="20% - 輔色6 7 2 3 4" xfId="15862"/>
    <cellStyle name="20% - 輔色6 7 2 4" xfId="15863"/>
    <cellStyle name="20% - 輔色6 7 2 4 2" xfId="15864"/>
    <cellStyle name="20% - 輔色6 7 2 4 2 2" xfId="15865"/>
    <cellStyle name="20% - 輔色6 7 2 4 2 3" xfId="15866"/>
    <cellStyle name="20% - 輔色6 7 2 4 3" xfId="15867"/>
    <cellStyle name="20% - 輔色6 7 2 4 4" xfId="15868"/>
    <cellStyle name="20% - 輔色6 7 2 5" xfId="15869"/>
    <cellStyle name="20% - 輔色6 7 2 5 2" xfId="15870"/>
    <cellStyle name="20% - 輔色6 7 2 5 3" xfId="15871"/>
    <cellStyle name="20% - 輔色6 7 2 6" xfId="15872"/>
    <cellStyle name="20% - 輔色6 7 2 7" xfId="15873"/>
    <cellStyle name="20% - 輔色6 7 3" xfId="15874"/>
    <cellStyle name="20% - 輔色6 7 3 2" xfId="15875"/>
    <cellStyle name="20% - 輔色6 7 3 2 2" xfId="15876"/>
    <cellStyle name="20% - 輔色6 7 3 2 2 2" xfId="15877"/>
    <cellStyle name="20% - 輔色6 7 3 2 2 3" xfId="15878"/>
    <cellStyle name="20% - 輔色6 7 3 2 3" xfId="15879"/>
    <cellStyle name="20% - 輔色6 7 3 2 4" xfId="15880"/>
    <cellStyle name="20% - 輔色6 7 3 3" xfId="15881"/>
    <cellStyle name="20% - 輔色6 7 3 3 2" xfId="15882"/>
    <cellStyle name="20% - 輔色6 7 3 3 2 2" xfId="15883"/>
    <cellStyle name="20% - 輔色6 7 3 3 2 3" xfId="15884"/>
    <cellStyle name="20% - 輔色6 7 3 3 3" xfId="15885"/>
    <cellStyle name="20% - 輔色6 7 3 3 4" xfId="15886"/>
    <cellStyle name="20% - 輔色6 7 3 4" xfId="15887"/>
    <cellStyle name="20% - 輔色6 7 3 4 2" xfId="15888"/>
    <cellStyle name="20% - 輔色6 7 3 4 3" xfId="15889"/>
    <cellStyle name="20% - 輔色6 7 3 5" xfId="15890"/>
    <cellStyle name="20% - 輔色6 7 3 6" xfId="15891"/>
    <cellStyle name="20% - 輔色6 7 4" xfId="15892"/>
    <cellStyle name="20% - 輔色6 7 4 2" xfId="15893"/>
    <cellStyle name="20% - 輔色6 7 4 2 2" xfId="15894"/>
    <cellStyle name="20% - 輔色6 7 4 2 3" xfId="15895"/>
    <cellStyle name="20% - 輔色6 7 4 3" xfId="15896"/>
    <cellStyle name="20% - 輔色6 7 4 4" xfId="15897"/>
    <cellStyle name="20% - 輔色6 7 5" xfId="15898"/>
    <cellStyle name="20% - 輔色6 7 5 2" xfId="15899"/>
    <cellStyle name="20% - 輔色6 7 5 2 2" xfId="15900"/>
    <cellStyle name="20% - 輔色6 7 5 2 3" xfId="15901"/>
    <cellStyle name="20% - 輔色6 7 5 3" xfId="15902"/>
    <cellStyle name="20% - 輔色6 7 5 4" xfId="15903"/>
    <cellStyle name="20% - 輔色6 7 6" xfId="15904"/>
    <cellStyle name="20% - 輔色6 7 6 2" xfId="15905"/>
    <cellStyle name="20% - 輔色6 7 6 3" xfId="15906"/>
    <cellStyle name="20% - 輔色6 7 7" xfId="15907"/>
    <cellStyle name="20% - 輔色6 7 8" xfId="15908"/>
    <cellStyle name="20% - 輔色6 8" xfId="15909"/>
    <cellStyle name="20% - 輔色6 8 2" xfId="15910"/>
    <cellStyle name="20% - 輔色6 8 2 2" xfId="15911"/>
    <cellStyle name="20% - 輔色6 8 2 2 2" xfId="15912"/>
    <cellStyle name="20% - 輔色6 8 2 2 2 2" xfId="15913"/>
    <cellStyle name="20% - 輔色6 8 2 2 2 3" xfId="15914"/>
    <cellStyle name="20% - 輔色6 8 2 2 3" xfId="15915"/>
    <cellStyle name="20% - 輔色6 8 2 2 4" xfId="15916"/>
    <cellStyle name="20% - 輔色6 8 2 3" xfId="15917"/>
    <cellStyle name="20% - 輔色6 8 2 3 2" xfId="15918"/>
    <cellStyle name="20% - 輔色6 8 2 3 2 2" xfId="15919"/>
    <cellStyle name="20% - 輔色6 8 2 3 2 3" xfId="15920"/>
    <cellStyle name="20% - 輔色6 8 2 3 3" xfId="15921"/>
    <cellStyle name="20% - 輔色6 8 2 3 4" xfId="15922"/>
    <cellStyle name="20% - 輔色6 8 2 4" xfId="15923"/>
    <cellStyle name="20% - 輔色6 8 2 4 2" xfId="15924"/>
    <cellStyle name="20% - 輔色6 8 2 4 3" xfId="15925"/>
    <cellStyle name="20% - 輔色6 8 2 5" xfId="15926"/>
    <cellStyle name="20% - 輔色6 8 2 6" xfId="15927"/>
    <cellStyle name="20% - 輔色6 8 3" xfId="15928"/>
    <cellStyle name="20% - 輔色6 8 3 2" xfId="15929"/>
    <cellStyle name="20% - 輔色6 8 3 2 2" xfId="15930"/>
    <cellStyle name="20% - 輔色6 8 3 2 3" xfId="15931"/>
    <cellStyle name="20% - 輔色6 8 3 3" xfId="15932"/>
    <cellStyle name="20% - 輔色6 8 3 4" xfId="15933"/>
    <cellStyle name="20% - 輔色6 8 4" xfId="15934"/>
    <cellStyle name="20% - 輔色6 8 4 2" xfId="15935"/>
    <cellStyle name="20% - 輔色6 8 4 2 2" xfId="15936"/>
    <cellStyle name="20% - 輔色6 8 4 2 3" xfId="15937"/>
    <cellStyle name="20% - 輔色6 8 4 3" xfId="15938"/>
    <cellStyle name="20% - 輔色6 8 4 4" xfId="15939"/>
    <cellStyle name="20% - 輔色6 8 5" xfId="15940"/>
    <cellStyle name="20% - 輔色6 8 5 2" xfId="15941"/>
    <cellStyle name="20% - 輔色6 8 5 3" xfId="15942"/>
    <cellStyle name="20% - 輔色6 8 6" xfId="15943"/>
    <cellStyle name="20% - 輔色6 8 7" xfId="15944"/>
    <cellStyle name="20% - 輔色6 9" xfId="15945"/>
    <cellStyle name="20% - 輔色6 9 2" xfId="15946"/>
    <cellStyle name="20% - 輔色6 9 2 2" xfId="15947"/>
    <cellStyle name="20% - 輔色6 9 2 2 2" xfId="15948"/>
    <cellStyle name="20% - 輔色6 9 2 2 3" xfId="15949"/>
    <cellStyle name="20% - 輔色6 9 2 3" xfId="15950"/>
    <cellStyle name="20% - 輔色6 9 2 4" xfId="15951"/>
    <cellStyle name="20% - 輔色6 9 3" xfId="15952"/>
    <cellStyle name="20% - 輔色6 9 3 2" xfId="15953"/>
    <cellStyle name="20% - 輔色6 9 3 2 2" xfId="15954"/>
    <cellStyle name="20% - 輔色6 9 3 2 3" xfId="15955"/>
    <cellStyle name="20% - 輔色6 9 3 3" xfId="15956"/>
    <cellStyle name="20% - 輔色6 9 3 4" xfId="15957"/>
    <cellStyle name="20% - 輔色6 9 4" xfId="15958"/>
    <cellStyle name="20% - 輔色6 9 4 2" xfId="15959"/>
    <cellStyle name="20% - 輔色6 9 4 3" xfId="15960"/>
    <cellStyle name="20% - 輔色6 9 5" xfId="15961"/>
    <cellStyle name="20% - 輔色6 9 6" xfId="15962"/>
    <cellStyle name="2014/10/30" xfId="15963"/>
    <cellStyle name="3232" xfId="15964"/>
    <cellStyle name="3232 27_总fcst-test-04" xfId="15965"/>
    <cellStyle name="3f1o [0]_laroux" xfId="15966"/>
    <cellStyle name="3f1o[0]_?}?÷" xfId="15967"/>
    <cellStyle name="³f¹ô[0]_pldt" xfId="15968"/>
    <cellStyle name="3f1o_?}?÷" xfId="15969"/>
    <cellStyle name="³f¹ô_pldt" xfId="15970"/>
    <cellStyle name="40% - Accent1" xfId="15971"/>
    <cellStyle name="40% - Accent1 2" xfId="15972"/>
    <cellStyle name="40% - Accent1 2 2" xfId="15973"/>
    <cellStyle name="40% - Accent1 2 2 2" xfId="15974"/>
    <cellStyle name="40% - Accent1 2 3" xfId="15975"/>
    <cellStyle name="40% - Accent1 2 3 2" xfId="15976"/>
    <cellStyle name="40% - Accent1 2 4" xfId="15977"/>
    <cellStyle name="40% - Accent1 3" xfId="15978"/>
    <cellStyle name="40% - Accent1 3 2" xfId="15979"/>
    <cellStyle name="40% - Accent1 3 2 2" xfId="15980"/>
    <cellStyle name="40% - Accent1 3 3" xfId="15981"/>
    <cellStyle name="40% - Accent1 3 3 2" xfId="15982"/>
    <cellStyle name="40% - Accent1 3 4" xfId="15983"/>
    <cellStyle name="40% - Accent1 4" xfId="15984"/>
    <cellStyle name="40% - Accent1 4 2" xfId="15985"/>
    <cellStyle name="40% - Accent1 4 2 2" xfId="15986"/>
    <cellStyle name="40% - Accent1 4 3" xfId="15987"/>
    <cellStyle name="40% - Accent1 4 3 2" xfId="15988"/>
    <cellStyle name="40% - Accent1 4 4" xfId="15989"/>
    <cellStyle name="40% - Accent1 4_Regulatory" xfId="15990"/>
    <cellStyle name="40% - Accent1 5" xfId="15991"/>
    <cellStyle name="40% - Accent1 5 2" xfId="15992"/>
    <cellStyle name="40% - Accent1 5 2 2" xfId="15993"/>
    <cellStyle name="40% - Accent1 5 3" xfId="15994"/>
    <cellStyle name="40% - Accent1 5 3 2" xfId="15995"/>
    <cellStyle name="40% - Accent1 5 4" xfId="15996"/>
    <cellStyle name="40% - Accent1 6" xfId="15997"/>
    <cellStyle name="40% - Accent1 7" xfId="15998"/>
    <cellStyle name="40% - Accent1 8" xfId="15999"/>
    <cellStyle name="40% - Accent2" xfId="16000"/>
    <cellStyle name="40% - Accent2 2" xfId="16001"/>
    <cellStyle name="40% - Accent2 2 2" xfId="16002"/>
    <cellStyle name="40% - Accent2 2 2 2" xfId="16003"/>
    <cellStyle name="40% - Accent2 2 3" xfId="16004"/>
    <cellStyle name="40% - Accent2 2 3 2" xfId="16005"/>
    <cellStyle name="40% - Accent2 2 4" xfId="16006"/>
    <cellStyle name="40% - Accent2 3" xfId="16007"/>
    <cellStyle name="40% - Accent2 3 2" xfId="16008"/>
    <cellStyle name="40% - Accent2 3 2 2" xfId="16009"/>
    <cellStyle name="40% - Accent2 3 3" xfId="16010"/>
    <cellStyle name="40% - Accent2 3 3 2" xfId="16011"/>
    <cellStyle name="40% - Accent2 3 4" xfId="16012"/>
    <cellStyle name="40% - Accent2 4" xfId="16013"/>
    <cellStyle name="40% - Accent2 4 2" xfId="16014"/>
    <cellStyle name="40% - Accent2 4 2 2" xfId="16015"/>
    <cellStyle name="40% - Accent2 4 3" xfId="16016"/>
    <cellStyle name="40% - Accent2 4 3 2" xfId="16017"/>
    <cellStyle name="40% - Accent2 4 4" xfId="16018"/>
    <cellStyle name="40% - Accent2 4_Regulatory" xfId="16019"/>
    <cellStyle name="40% - Accent2 5" xfId="16020"/>
    <cellStyle name="40% - Accent2 5 2" xfId="16021"/>
    <cellStyle name="40% - Accent2 5 2 2" xfId="16022"/>
    <cellStyle name="40% - Accent2 5 3" xfId="16023"/>
    <cellStyle name="40% - Accent2 5 3 2" xfId="16024"/>
    <cellStyle name="40% - Accent2 5 4" xfId="16025"/>
    <cellStyle name="40% - Accent2 6" xfId="16026"/>
    <cellStyle name="40% - Accent2 7" xfId="16027"/>
    <cellStyle name="40% - Accent2 8" xfId="16028"/>
    <cellStyle name="40% - Accent3" xfId="16029"/>
    <cellStyle name="40% - Accent3 2" xfId="16030"/>
    <cellStyle name="40% - Accent3 2 2" xfId="16031"/>
    <cellStyle name="40% - Accent3 2 2 2" xfId="16032"/>
    <cellStyle name="40% - Accent3 2 3" xfId="16033"/>
    <cellStyle name="40% - Accent3 2 3 2" xfId="16034"/>
    <cellStyle name="40% - Accent3 2 4" xfId="16035"/>
    <cellStyle name="40% - Accent3 3" xfId="16036"/>
    <cellStyle name="40% - Accent3 3 2" xfId="16037"/>
    <cellStyle name="40% - Accent3 3 2 2" xfId="16038"/>
    <cellStyle name="40% - Accent3 3 3" xfId="16039"/>
    <cellStyle name="40% - Accent3 3 3 2" xfId="16040"/>
    <cellStyle name="40% - Accent3 3 4" xfId="16041"/>
    <cellStyle name="40% - Accent3 4" xfId="16042"/>
    <cellStyle name="40% - Accent3 4 2" xfId="16043"/>
    <cellStyle name="40% - Accent3 4 2 2" xfId="16044"/>
    <cellStyle name="40% - Accent3 4 3" xfId="16045"/>
    <cellStyle name="40% - Accent3 4 3 2" xfId="16046"/>
    <cellStyle name="40% - Accent3 4 4" xfId="16047"/>
    <cellStyle name="40% - Accent3 4_Regulatory" xfId="16048"/>
    <cellStyle name="40% - Accent3 5" xfId="16049"/>
    <cellStyle name="40% - Accent3 5 2" xfId="16050"/>
    <cellStyle name="40% - Accent3 5 2 2" xfId="16051"/>
    <cellStyle name="40% - Accent3 5 3" xfId="16052"/>
    <cellStyle name="40% - Accent3 5 3 2" xfId="16053"/>
    <cellStyle name="40% - Accent3 5 4" xfId="16054"/>
    <cellStyle name="40% - Accent3 6" xfId="16055"/>
    <cellStyle name="40% - Accent3 7" xfId="16056"/>
    <cellStyle name="40% - Accent3 8" xfId="16057"/>
    <cellStyle name="40% - Accent4" xfId="16058"/>
    <cellStyle name="40% - Accent4 2" xfId="16059"/>
    <cellStyle name="40% - Accent4 2 2" xfId="16060"/>
    <cellStyle name="40% - Accent4 2 2 2" xfId="16061"/>
    <cellStyle name="40% - Accent4 2 3" xfId="16062"/>
    <cellStyle name="40% - Accent4 2 3 2" xfId="16063"/>
    <cellStyle name="40% - Accent4 2 4" xfId="16064"/>
    <cellStyle name="40% - Accent4 3" xfId="16065"/>
    <cellStyle name="40% - Accent4 3 2" xfId="16066"/>
    <cellStyle name="40% - Accent4 3 2 2" xfId="16067"/>
    <cellStyle name="40% - Accent4 3 3" xfId="16068"/>
    <cellStyle name="40% - Accent4 3 3 2" xfId="16069"/>
    <cellStyle name="40% - Accent4 3 4" xfId="16070"/>
    <cellStyle name="40% - Accent4 4" xfId="16071"/>
    <cellStyle name="40% - Accent4 4 2" xfId="16072"/>
    <cellStyle name="40% - Accent4 4 2 2" xfId="16073"/>
    <cellStyle name="40% - Accent4 4 3" xfId="16074"/>
    <cellStyle name="40% - Accent4 4 3 2" xfId="16075"/>
    <cellStyle name="40% - Accent4 4 4" xfId="16076"/>
    <cellStyle name="40% - Accent4 4_Regulatory" xfId="16077"/>
    <cellStyle name="40% - Accent4 5" xfId="16078"/>
    <cellStyle name="40% - Accent4 5 2" xfId="16079"/>
    <cellStyle name="40% - Accent4 5 2 2" xfId="16080"/>
    <cellStyle name="40% - Accent4 5 3" xfId="16081"/>
    <cellStyle name="40% - Accent4 5 3 2" xfId="16082"/>
    <cellStyle name="40% - Accent4 5 4" xfId="16083"/>
    <cellStyle name="40% - Accent4 6" xfId="16084"/>
    <cellStyle name="40% - Accent4 7" xfId="16085"/>
    <cellStyle name="40% - Accent4 8" xfId="16086"/>
    <cellStyle name="40% - Accent5" xfId="16087"/>
    <cellStyle name="40% - Accent5 2" xfId="16088"/>
    <cellStyle name="40% - Accent5 2 2" xfId="16089"/>
    <cellStyle name="40% - Accent5 2 2 2" xfId="16090"/>
    <cellStyle name="40% - Accent5 2 3" xfId="16091"/>
    <cellStyle name="40% - Accent5 2 3 2" xfId="16092"/>
    <cellStyle name="40% - Accent5 2 4" xfId="16093"/>
    <cellStyle name="40% - Accent5 3" xfId="16094"/>
    <cellStyle name="40% - Accent5 3 2" xfId="16095"/>
    <cellStyle name="40% - Accent5 3 2 2" xfId="16096"/>
    <cellStyle name="40% - Accent5 3 3" xfId="16097"/>
    <cellStyle name="40% - Accent5 3 3 2" xfId="16098"/>
    <cellStyle name="40% - Accent5 3 4" xfId="16099"/>
    <cellStyle name="40% - Accent5 4" xfId="16100"/>
    <cellStyle name="40% - Accent5 4 2" xfId="16101"/>
    <cellStyle name="40% - Accent5 4 2 2" xfId="16102"/>
    <cellStyle name="40% - Accent5 4 3" xfId="16103"/>
    <cellStyle name="40% - Accent5 4 3 2" xfId="16104"/>
    <cellStyle name="40% - Accent5 4 4" xfId="16105"/>
    <cellStyle name="40% - Accent5 4_Regulatory" xfId="16106"/>
    <cellStyle name="40% - Accent5 5" xfId="16107"/>
    <cellStyle name="40% - Accent5 5 2" xfId="16108"/>
    <cellStyle name="40% - Accent5 5 2 2" xfId="16109"/>
    <cellStyle name="40% - Accent5 5 3" xfId="16110"/>
    <cellStyle name="40% - Accent5 5 3 2" xfId="16111"/>
    <cellStyle name="40% - Accent5 5 4" xfId="16112"/>
    <cellStyle name="40% - Accent5 6" xfId="16113"/>
    <cellStyle name="40% - Accent5 7" xfId="16114"/>
    <cellStyle name="40% - Accent5 8" xfId="16115"/>
    <cellStyle name="40% - Accent6" xfId="16116"/>
    <cellStyle name="40% - Accent6 2" xfId="16117"/>
    <cellStyle name="40% - Accent6 2 2" xfId="16118"/>
    <cellStyle name="40% - Accent6 2 2 2" xfId="16119"/>
    <cellStyle name="40% - Accent6 2 3" xfId="16120"/>
    <cellStyle name="40% - Accent6 2 3 2" xfId="16121"/>
    <cellStyle name="40% - Accent6 2 4" xfId="16122"/>
    <cellStyle name="40% - Accent6 3" xfId="16123"/>
    <cellStyle name="40% - Accent6 3 2" xfId="16124"/>
    <cellStyle name="40% - Accent6 3 2 2" xfId="16125"/>
    <cellStyle name="40% - Accent6 3 3" xfId="16126"/>
    <cellStyle name="40% - Accent6 3 3 2" xfId="16127"/>
    <cellStyle name="40% - Accent6 3 4" xfId="16128"/>
    <cellStyle name="40% - Accent6 4" xfId="16129"/>
    <cellStyle name="40% - Accent6 4 2" xfId="16130"/>
    <cellStyle name="40% - Accent6 4 2 2" xfId="16131"/>
    <cellStyle name="40% - Accent6 4 3" xfId="16132"/>
    <cellStyle name="40% - Accent6 4 3 2" xfId="16133"/>
    <cellStyle name="40% - Accent6 4 4" xfId="16134"/>
    <cellStyle name="40% - Accent6 4_Regulatory" xfId="16135"/>
    <cellStyle name="40% - Accent6 5" xfId="16136"/>
    <cellStyle name="40% - Accent6 5 2" xfId="16137"/>
    <cellStyle name="40% - Accent6 5 2 2" xfId="16138"/>
    <cellStyle name="40% - Accent6 5 3" xfId="16139"/>
    <cellStyle name="40% - Accent6 5 3 2" xfId="16140"/>
    <cellStyle name="40% - Accent6 5 4" xfId="16141"/>
    <cellStyle name="40% - Accent6 6" xfId="16142"/>
    <cellStyle name="40% - Accent6 7" xfId="16143"/>
    <cellStyle name="40% - Accent6 8" xfId="16144"/>
    <cellStyle name="40% - Énfasis1 2" xfId="16145"/>
    <cellStyle name="40% - Énfasis1 2 2" xfId="16146"/>
    <cellStyle name="40% - Énfasis2 2" xfId="16147"/>
    <cellStyle name="40% - Énfasis2 2 2" xfId="16148"/>
    <cellStyle name="40% - Énfasis3 2" xfId="16149"/>
    <cellStyle name="40% - Énfasis3 2 2" xfId="16150"/>
    <cellStyle name="40% - Énfasis4 2" xfId="16151"/>
    <cellStyle name="40% - Énfasis4 2 2" xfId="16152"/>
    <cellStyle name="40% - Énfasis5 2" xfId="16153"/>
    <cellStyle name="40% - Énfasis5 2 2" xfId="16154"/>
    <cellStyle name="40% - Énfasis6 2" xfId="16155"/>
    <cellStyle name="40% - Énfasis6 2 2" xfId="16156"/>
    <cellStyle name="40% - アクセント 1" xfId="16157"/>
    <cellStyle name="40% - アクセント 1 2" xfId="16158"/>
    <cellStyle name="40% - アクセント 2" xfId="16159"/>
    <cellStyle name="40% - アクセント 2 2" xfId="16160"/>
    <cellStyle name="40% - アクセント 3" xfId="16161"/>
    <cellStyle name="40% - アクセント 3 2" xfId="16162"/>
    <cellStyle name="40% - アクセント 4" xfId="16163"/>
    <cellStyle name="40% - アクセント 4 2" xfId="16164"/>
    <cellStyle name="40% - アクセント 5" xfId="16165"/>
    <cellStyle name="40% - アクセント 5 2" xfId="16166"/>
    <cellStyle name="40% - アクセント 6" xfId="16167"/>
    <cellStyle name="40% - アクセント 6 2" xfId="16168"/>
    <cellStyle name="40% - 强调文字颜色 1" xfId="16169"/>
    <cellStyle name="40% - 强调文字颜色 1 2" xfId="16170"/>
    <cellStyle name="40% - 强调文字颜色 1 2 2" xfId="16171"/>
    <cellStyle name="40% - 强调文字颜色 1 2 3" xfId="16172"/>
    <cellStyle name="40% - 强调文字颜色 1 2 4" xfId="16173"/>
    <cellStyle name="40% - 强调文字颜色 1 3" xfId="16174"/>
    <cellStyle name="40% - 强调文字颜色 1 3 2" xfId="16175"/>
    <cellStyle name="40% - 强调文字颜色 1 4" xfId="16176"/>
    <cellStyle name="40% - 强调文字颜色 1 5" xfId="16177"/>
    <cellStyle name="40% - 强调文字颜色 1 6" xfId="16178"/>
    <cellStyle name="40% - 强调文字颜色 1 7" xfId="16179"/>
    <cellStyle name="40% - 强调文字颜色 2" xfId="16180"/>
    <cellStyle name="40% - 强调文字颜色 2 2" xfId="16181"/>
    <cellStyle name="40% - 强调文字颜色 2 2 2" xfId="16182"/>
    <cellStyle name="40% - 强调文字颜色 2 2 3" xfId="16183"/>
    <cellStyle name="40% - 强调文字颜色 2 2 4" xfId="16184"/>
    <cellStyle name="40% - 强调文字颜色 2 3" xfId="16185"/>
    <cellStyle name="40% - 强调文字颜色 2 3 2" xfId="16186"/>
    <cellStyle name="40% - 强调文字颜色 2 4" xfId="16187"/>
    <cellStyle name="40% - 强调文字颜色 2 5" xfId="16188"/>
    <cellStyle name="40% - 强调文字颜色 2 6" xfId="16189"/>
    <cellStyle name="40% - 强调文字颜色 2 7" xfId="16190"/>
    <cellStyle name="40% - 强调文字颜色 3" xfId="16191"/>
    <cellStyle name="40% - 强调文字颜色 3 2" xfId="16192"/>
    <cellStyle name="40% - 强调文字颜色 3 2 2" xfId="16193"/>
    <cellStyle name="40% - 强调文字颜色 3 2 3" xfId="16194"/>
    <cellStyle name="40% - 强调文字颜色 3 2 4" xfId="16195"/>
    <cellStyle name="40% - 强调文字颜色 3 3" xfId="16196"/>
    <cellStyle name="40% - 强调文字颜色 3 3 2" xfId="16197"/>
    <cellStyle name="40% - 强调文字颜色 3 4" xfId="16198"/>
    <cellStyle name="40% - 强调文字颜色 3 5" xfId="16199"/>
    <cellStyle name="40% - 强调文字颜色 3 6" xfId="16200"/>
    <cellStyle name="40% - 强调文字颜色 3 7" xfId="16201"/>
    <cellStyle name="40% - 强调文字颜色 4" xfId="16202"/>
    <cellStyle name="40% - 强调文字颜色 4 2" xfId="16203"/>
    <cellStyle name="40% - 强调文字颜色 4 2 2" xfId="16204"/>
    <cellStyle name="40% - 强调文字颜色 4 2 3" xfId="16205"/>
    <cellStyle name="40% - 强调文字颜色 4 2 4" xfId="16206"/>
    <cellStyle name="40% - 强调文字颜色 4 3" xfId="16207"/>
    <cellStyle name="40% - 强调文字颜色 4 3 2" xfId="16208"/>
    <cellStyle name="40% - 强调文字颜色 4 4" xfId="16209"/>
    <cellStyle name="40% - 强调文字颜色 4 5" xfId="16210"/>
    <cellStyle name="40% - 强调文字颜色 4 6" xfId="16211"/>
    <cellStyle name="40% - 强调文字颜色 4 7" xfId="16212"/>
    <cellStyle name="40% - 强调文字颜色 5" xfId="16213"/>
    <cellStyle name="40% - 强调文字颜色 5 2" xfId="16214"/>
    <cellStyle name="40% - 强调文字颜色 5 2 2" xfId="16215"/>
    <cellStyle name="40% - 强调文字颜色 5 2 3" xfId="16216"/>
    <cellStyle name="40% - 强调文字颜色 5 2 4" xfId="16217"/>
    <cellStyle name="40% - 强调文字颜色 5 3" xfId="16218"/>
    <cellStyle name="40% - 强调文字颜色 5 3 2" xfId="16219"/>
    <cellStyle name="40% - 强调文字颜色 5 4" xfId="16220"/>
    <cellStyle name="40% - 强调文字颜色 5 5" xfId="16221"/>
    <cellStyle name="40% - 强调文字颜色 5 6" xfId="16222"/>
    <cellStyle name="40% - 强调文字颜色 5 7" xfId="16223"/>
    <cellStyle name="40% - 强调文字颜色 6" xfId="16224"/>
    <cellStyle name="40% - 强调文字颜色 6 2" xfId="16225"/>
    <cellStyle name="40% - 强调文字颜色 6 2 2" xfId="16226"/>
    <cellStyle name="40% - 强调文字颜色 6 2 3" xfId="16227"/>
    <cellStyle name="40% - 强调文字颜色 6 2 4" xfId="16228"/>
    <cellStyle name="40% - 强调文字颜色 6 3" xfId="16229"/>
    <cellStyle name="40% - 强调文字颜色 6 3 2" xfId="16230"/>
    <cellStyle name="40% - 强调文字颜色 6 4" xfId="16231"/>
    <cellStyle name="40% - 强调文字颜色 6 5" xfId="16232"/>
    <cellStyle name="40% - 强调文字颜色 6 6" xfId="16233"/>
    <cellStyle name="40% - 强调文字颜色 6 7" xfId="16234"/>
    <cellStyle name="40% - 輔色1 10" xfId="16235"/>
    <cellStyle name="40% - 輔色1 10 2" xfId="16236"/>
    <cellStyle name="40% - 輔色1 10 2 2" xfId="16237"/>
    <cellStyle name="40% - 輔色1 10 2 3" xfId="16238"/>
    <cellStyle name="40% - 輔色1 10 3" xfId="16239"/>
    <cellStyle name="40% - 輔色1 10 4" xfId="16240"/>
    <cellStyle name="40% - 輔色1 11" xfId="16241"/>
    <cellStyle name="40% - 輔色1 11 2" xfId="16242"/>
    <cellStyle name="40% - 輔色1 11 2 2" xfId="16243"/>
    <cellStyle name="40% - 輔色1 11 2 3" xfId="16244"/>
    <cellStyle name="40% - 輔色1 11 3" xfId="16245"/>
    <cellStyle name="40% - 輔色1 11 4" xfId="16246"/>
    <cellStyle name="40% - 輔色1 12" xfId="16247"/>
    <cellStyle name="40% - 輔色1 12 2" xfId="16248"/>
    <cellStyle name="40% - 輔色1 12 3" xfId="16249"/>
    <cellStyle name="40% - 輔色1 13" xfId="16250"/>
    <cellStyle name="40% - 輔色1 14" xfId="16251"/>
    <cellStyle name="40% - 輔色1 15" xfId="16252"/>
    <cellStyle name="40% - 輔色1 16" xfId="16253"/>
    <cellStyle name="40% - 輔色1 2" xfId="16254"/>
    <cellStyle name="40% - 輔色1 2 10" xfId="16255"/>
    <cellStyle name="40% - 輔色1 2 10 2" xfId="16256"/>
    <cellStyle name="40% - 輔色1 2 10 2 2" xfId="16257"/>
    <cellStyle name="40% - 輔色1 2 10 2 3" xfId="16258"/>
    <cellStyle name="40% - 輔色1 2 10 3" xfId="16259"/>
    <cellStyle name="40% - 輔色1 2 10 4" xfId="16260"/>
    <cellStyle name="40% - 輔色1 2 11" xfId="16261"/>
    <cellStyle name="40% - 輔色1 2 11 2" xfId="16262"/>
    <cellStyle name="40% - 輔色1 2 11 3" xfId="16263"/>
    <cellStyle name="40% - 輔色1 2 12" xfId="16264"/>
    <cellStyle name="40% - 輔色1 2 13" xfId="16265"/>
    <cellStyle name="40% - 輔色1 2 2" xfId="16266"/>
    <cellStyle name="40% - 輔色1 2 2 10" xfId="16267"/>
    <cellStyle name="40% - 輔色1 2 2 10 2" xfId="16268"/>
    <cellStyle name="40% - 輔色1 2 2 10 3" xfId="16269"/>
    <cellStyle name="40% - 輔色1 2 2 11" xfId="16270"/>
    <cellStyle name="40% - 輔色1 2 2 12" xfId="16271"/>
    <cellStyle name="40% - 輔色1 2 2 2" xfId="16272"/>
    <cellStyle name="40% - 輔色1 2 2 2 10" xfId="16273"/>
    <cellStyle name="40% - 輔色1 2 2 2 2" xfId="16274"/>
    <cellStyle name="40% - 輔色1 2 2 2 2 2" xfId="16275"/>
    <cellStyle name="40% - 輔色1 2 2 2 2 2 2" xfId="16276"/>
    <cellStyle name="40% - 輔色1 2 2 2 2 2 2 2" xfId="16277"/>
    <cellStyle name="40% - 輔色1 2 2 2 2 2 2 2 2" xfId="16278"/>
    <cellStyle name="40% - 輔色1 2 2 2 2 2 2 2 2 2" xfId="16279"/>
    <cellStyle name="40% - 輔色1 2 2 2 2 2 2 2 2 2 2" xfId="16280"/>
    <cellStyle name="40% - 輔色1 2 2 2 2 2 2 2 2 2 3" xfId="16281"/>
    <cellStyle name="40% - 輔色1 2 2 2 2 2 2 2 2 3" xfId="16282"/>
    <cellStyle name="40% - 輔色1 2 2 2 2 2 2 2 2 4" xfId="16283"/>
    <cellStyle name="40% - 輔色1 2 2 2 2 2 2 2 3" xfId="16284"/>
    <cellStyle name="40% - 輔色1 2 2 2 2 2 2 2 3 2" xfId="16285"/>
    <cellStyle name="40% - 輔色1 2 2 2 2 2 2 2 3 2 2" xfId="16286"/>
    <cellStyle name="40% - 輔色1 2 2 2 2 2 2 2 3 2 3" xfId="16287"/>
    <cellStyle name="40% - 輔色1 2 2 2 2 2 2 2 3 3" xfId="16288"/>
    <cellStyle name="40% - 輔色1 2 2 2 2 2 2 2 3 4" xfId="16289"/>
    <cellStyle name="40% - 輔色1 2 2 2 2 2 2 2 4" xfId="16290"/>
    <cellStyle name="40% - 輔色1 2 2 2 2 2 2 2 4 2" xfId="16291"/>
    <cellStyle name="40% - 輔色1 2 2 2 2 2 2 2 4 3" xfId="16292"/>
    <cellStyle name="40% - 輔色1 2 2 2 2 2 2 2 5" xfId="16293"/>
    <cellStyle name="40% - 輔色1 2 2 2 2 2 2 2 6" xfId="16294"/>
    <cellStyle name="40% - 輔色1 2 2 2 2 2 2 3" xfId="16295"/>
    <cellStyle name="40% - 輔色1 2 2 2 2 2 2 3 2" xfId="16296"/>
    <cellStyle name="40% - 輔色1 2 2 2 2 2 2 3 2 2" xfId="16297"/>
    <cellStyle name="40% - 輔色1 2 2 2 2 2 2 3 2 3" xfId="16298"/>
    <cellStyle name="40% - 輔色1 2 2 2 2 2 2 3 3" xfId="16299"/>
    <cellStyle name="40% - 輔色1 2 2 2 2 2 2 3 4" xfId="16300"/>
    <cellStyle name="40% - 輔色1 2 2 2 2 2 2 4" xfId="16301"/>
    <cellStyle name="40% - 輔色1 2 2 2 2 2 2 4 2" xfId="16302"/>
    <cellStyle name="40% - 輔色1 2 2 2 2 2 2 4 2 2" xfId="16303"/>
    <cellStyle name="40% - 輔色1 2 2 2 2 2 2 4 2 3" xfId="16304"/>
    <cellStyle name="40% - 輔色1 2 2 2 2 2 2 4 3" xfId="16305"/>
    <cellStyle name="40% - 輔色1 2 2 2 2 2 2 4 4" xfId="16306"/>
    <cellStyle name="40% - 輔色1 2 2 2 2 2 2 5" xfId="16307"/>
    <cellStyle name="40% - 輔色1 2 2 2 2 2 2 5 2" xfId="16308"/>
    <cellStyle name="40% - 輔色1 2 2 2 2 2 2 5 3" xfId="16309"/>
    <cellStyle name="40% - 輔色1 2 2 2 2 2 2 6" xfId="16310"/>
    <cellStyle name="40% - 輔色1 2 2 2 2 2 2 7" xfId="16311"/>
    <cellStyle name="40% - 輔色1 2 2 2 2 2 3" xfId="16312"/>
    <cellStyle name="40% - 輔色1 2 2 2 2 2 3 2" xfId="16313"/>
    <cellStyle name="40% - 輔色1 2 2 2 2 2 3 2 2" xfId="16314"/>
    <cellStyle name="40% - 輔色1 2 2 2 2 2 3 2 2 2" xfId="16315"/>
    <cellStyle name="40% - 輔色1 2 2 2 2 2 3 2 2 3" xfId="16316"/>
    <cellStyle name="40% - 輔色1 2 2 2 2 2 3 2 3" xfId="16317"/>
    <cellStyle name="40% - 輔色1 2 2 2 2 2 3 2 4" xfId="16318"/>
    <cellStyle name="40% - 輔色1 2 2 2 2 2 3 3" xfId="16319"/>
    <cellStyle name="40% - 輔色1 2 2 2 2 2 3 3 2" xfId="16320"/>
    <cellStyle name="40% - 輔色1 2 2 2 2 2 3 3 2 2" xfId="16321"/>
    <cellStyle name="40% - 輔色1 2 2 2 2 2 3 3 2 3" xfId="16322"/>
    <cellStyle name="40% - 輔色1 2 2 2 2 2 3 3 3" xfId="16323"/>
    <cellStyle name="40% - 輔色1 2 2 2 2 2 3 3 4" xfId="16324"/>
    <cellStyle name="40% - 輔色1 2 2 2 2 2 3 4" xfId="16325"/>
    <cellStyle name="40% - 輔色1 2 2 2 2 2 3 4 2" xfId="16326"/>
    <cellStyle name="40% - 輔色1 2 2 2 2 2 3 4 3" xfId="16327"/>
    <cellStyle name="40% - 輔色1 2 2 2 2 2 3 5" xfId="16328"/>
    <cellStyle name="40% - 輔色1 2 2 2 2 2 3 6" xfId="16329"/>
    <cellStyle name="40% - 輔色1 2 2 2 2 2 4" xfId="16330"/>
    <cellStyle name="40% - 輔色1 2 2 2 2 2 4 2" xfId="16331"/>
    <cellStyle name="40% - 輔色1 2 2 2 2 2 4 2 2" xfId="16332"/>
    <cellStyle name="40% - 輔色1 2 2 2 2 2 4 2 3" xfId="16333"/>
    <cellStyle name="40% - 輔色1 2 2 2 2 2 4 3" xfId="16334"/>
    <cellStyle name="40% - 輔色1 2 2 2 2 2 4 4" xfId="16335"/>
    <cellStyle name="40% - 輔色1 2 2 2 2 2 5" xfId="16336"/>
    <cellStyle name="40% - 輔色1 2 2 2 2 2 5 2" xfId="16337"/>
    <cellStyle name="40% - 輔色1 2 2 2 2 2 5 2 2" xfId="16338"/>
    <cellStyle name="40% - 輔色1 2 2 2 2 2 5 2 3" xfId="16339"/>
    <cellStyle name="40% - 輔色1 2 2 2 2 2 5 3" xfId="16340"/>
    <cellStyle name="40% - 輔色1 2 2 2 2 2 5 4" xfId="16341"/>
    <cellStyle name="40% - 輔色1 2 2 2 2 2 6" xfId="16342"/>
    <cellStyle name="40% - 輔色1 2 2 2 2 2 6 2" xfId="16343"/>
    <cellStyle name="40% - 輔色1 2 2 2 2 2 6 3" xfId="16344"/>
    <cellStyle name="40% - 輔色1 2 2 2 2 2 7" xfId="16345"/>
    <cellStyle name="40% - 輔色1 2 2 2 2 2 8" xfId="16346"/>
    <cellStyle name="40% - 輔色1 2 2 2 2 3" xfId="16347"/>
    <cellStyle name="40% - 輔色1 2 2 2 2 3 2" xfId="16348"/>
    <cellStyle name="40% - 輔色1 2 2 2 2 3 2 2" xfId="16349"/>
    <cellStyle name="40% - 輔色1 2 2 2 2 3 2 2 2" xfId="16350"/>
    <cellStyle name="40% - 輔色1 2 2 2 2 3 2 2 2 2" xfId="16351"/>
    <cellStyle name="40% - 輔色1 2 2 2 2 3 2 2 2 3" xfId="16352"/>
    <cellStyle name="40% - 輔色1 2 2 2 2 3 2 2 3" xfId="16353"/>
    <cellStyle name="40% - 輔色1 2 2 2 2 3 2 2 4" xfId="16354"/>
    <cellStyle name="40% - 輔色1 2 2 2 2 3 2 3" xfId="16355"/>
    <cellStyle name="40% - 輔色1 2 2 2 2 3 2 3 2" xfId="16356"/>
    <cellStyle name="40% - 輔色1 2 2 2 2 3 2 3 2 2" xfId="16357"/>
    <cellStyle name="40% - 輔色1 2 2 2 2 3 2 3 2 3" xfId="16358"/>
    <cellStyle name="40% - 輔色1 2 2 2 2 3 2 3 3" xfId="16359"/>
    <cellStyle name="40% - 輔色1 2 2 2 2 3 2 3 4" xfId="16360"/>
    <cellStyle name="40% - 輔色1 2 2 2 2 3 2 4" xfId="16361"/>
    <cellStyle name="40% - 輔色1 2 2 2 2 3 2 4 2" xfId="16362"/>
    <cellStyle name="40% - 輔色1 2 2 2 2 3 2 4 3" xfId="16363"/>
    <cellStyle name="40% - 輔色1 2 2 2 2 3 2 5" xfId="16364"/>
    <cellStyle name="40% - 輔色1 2 2 2 2 3 2 6" xfId="16365"/>
    <cellStyle name="40% - 輔色1 2 2 2 2 3 3" xfId="16366"/>
    <cellStyle name="40% - 輔色1 2 2 2 2 3 3 2" xfId="16367"/>
    <cellStyle name="40% - 輔色1 2 2 2 2 3 3 2 2" xfId="16368"/>
    <cellStyle name="40% - 輔色1 2 2 2 2 3 3 2 3" xfId="16369"/>
    <cellStyle name="40% - 輔色1 2 2 2 2 3 3 3" xfId="16370"/>
    <cellStyle name="40% - 輔色1 2 2 2 2 3 3 4" xfId="16371"/>
    <cellStyle name="40% - 輔色1 2 2 2 2 3 4" xfId="16372"/>
    <cellStyle name="40% - 輔色1 2 2 2 2 3 4 2" xfId="16373"/>
    <cellStyle name="40% - 輔色1 2 2 2 2 3 4 2 2" xfId="16374"/>
    <cellStyle name="40% - 輔色1 2 2 2 2 3 4 2 3" xfId="16375"/>
    <cellStyle name="40% - 輔色1 2 2 2 2 3 4 3" xfId="16376"/>
    <cellStyle name="40% - 輔色1 2 2 2 2 3 4 4" xfId="16377"/>
    <cellStyle name="40% - 輔色1 2 2 2 2 3 5" xfId="16378"/>
    <cellStyle name="40% - 輔色1 2 2 2 2 3 5 2" xfId="16379"/>
    <cellStyle name="40% - 輔色1 2 2 2 2 3 5 3" xfId="16380"/>
    <cellStyle name="40% - 輔色1 2 2 2 2 3 6" xfId="16381"/>
    <cellStyle name="40% - 輔色1 2 2 2 2 3 7" xfId="16382"/>
    <cellStyle name="40% - 輔色1 2 2 2 2 4" xfId="16383"/>
    <cellStyle name="40% - 輔色1 2 2 2 2 4 2" xfId="16384"/>
    <cellStyle name="40% - 輔色1 2 2 2 2 4 2 2" xfId="16385"/>
    <cellStyle name="40% - 輔色1 2 2 2 2 4 2 2 2" xfId="16386"/>
    <cellStyle name="40% - 輔色1 2 2 2 2 4 2 2 3" xfId="16387"/>
    <cellStyle name="40% - 輔色1 2 2 2 2 4 2 3" xfId="16388"/>
    <cellStyle name="40% - 輔色1 2 2 2 2 4 2 4" xfId="16389"/>
    <cellStyle name="40% - 輔色1 2 2 2 2 4 3" xfId="16390"/>
    <cellStyle name="40% - 輔色1 2 2 2 2 4 3 2" xfId="16391"/>
    <cellStyle name="40% - 輔色1 2 2 2 2 4 3 2 2" xfId="16392"/>
    <cellStyle name="40% - 輔色1 2 2 2 2 4 3 2 3" xfId="16393"/>
    <cellStyle name="40% - 輔色1 2 2 2 2 4 3 3" xfId="16394"/>
    <cellStyle name="40% - 輔色1 2 2 2 2 4 3 4" xfId="16395"/>
    <cellStyle name="40% - 輔色1 2 2 2 2 4 4" xfId="16396"/>
    <cellStyle name="40% - 輔色1 2 2 2 2 4 4 2" xfId="16397"/>
    <cellStyle name="40% - 輔色1 2 2 2 2 4 4 3" xfId="16398"/>
    <cellStyle name="40% - 輔色1 2 2 2 2 4 5" xfId="16399"/>
    <cellStyle name="40% - 輔色1 2 2 2 2 4 6" xfId="16400"/>
    <cellStyle name="40% - 輔色1 2 2 2 2 5" xfId="16401"/>
    <cellStyle name="40% - 輔色1 2 2 2 2 5 2" xfId="16402"/>
    <cellStyle name="40% - 輔色1 2 2 2 2 5 2 2" xfId="16403"/>
    <cellStyle name="40% - 輔色1 2 2 2 2 5 2 3" xfId="16404"/>
    <cellStyle name="40% - 輔色1 2 2 2 2 5 3" xfId="16405"/>
    <cellStyle name="40% - 輔色1 2 2 2 2 5 4" xfId="16406"/>
    <cellStyle name="40% - 輔色1 2 2 2 2 6" xfId="16407"/>
    <cellStyle name="40% - 輔色1 2 2 2 2 6 2" xfId="16408"/>
    <cellStyle name="40% - 輔色1 2 2 2 2 6 2 2" xfId="16409"/>
    <cellStyle name="40% - 輔色1 2 2 2 2 6 2 3" xfId="16410"/>
    <cellStyle name="40% - 輔色1 2 2 2 2 6 3" xfId="16411"/>
    <cellStyle name="40% - 輔色1 2 2 2 2 6 4" xfId="16412"/>
    <cellStyle name="40% - 輔色1 2 2 2 2 7" xfId="16413"/>
    <cellStyle name="40% - 輔色1 2 2 2 2 7 2" xfId="16414"/>
    <cellStyle name="40% - 輔色1 2 2 2 2 7 3" xfId="16415"/>
    <cellStyle name="40% - 輔色1 2 2 2 2 8" xfId="16416"/>
    <cellStyle name="40% - 輔色1 2 2 2 2 9" xfId="16417"/>
    <cellStyle name="40% - 輔色1 2 2 2 3" xfId="16418"/>
    <cellStyle name="40% - 輔色1 2 2 2 3 2" xfId="16419"/>
    <cellStyle name="40% - 輔色1 2 2 2 3 2 2" xfId="16420"/>
    <cellStyle name="40% - 輔色1 2 2 2 3 2 2 2" xfId="16421"/>
    <cellStyle name="40% - 輔色1 2 2 2 3 2 2 2 2" xfId="16422"/>
    <cellStyle name="40% - 輔色1 2 2 2 3 2 2 2 2 2" xfId="16423"/>
    <cellStyle name="40% - 輔色1 2 2 2 3 2 2 2 2 3" xfId="16424"/>
    <cellStyle name="40% - 輔色1 2 2 2 3 2 2 2 3" xfId="16425"/>
    <cellStyle name="40% - 輔色1 2 2 2 3 2 2 2 4" xfId="16426"/>
    <cellStyle name="40% - 輔色1 2 2 2 3 2 2 3" xfId="16427"/>
    <cellStyle name="40% - 輔色1 2 2 2 3 2 2 3 2" xfId="16428"/>
    <cellStyle name="40% - 輔色1 2 2 2 3 2 2 3 2 2" xfId="16429"/>
    <cellStyle name="40% - 輔色1 2 2 2 3 2 2 3 2 3" xfId="16430"/>
    <cellStyle name="40% - 輔色1 2 2 2 3 2 2 3 3" xfId="16431"/>
    <cellStyle name="40% - 輔色1 2 2 2 3 2 2 3 4" xfId="16432"/>
    <cellStyle name="40% - 輔色1 2 2 2 3 2 2 4" xfId="16433"/>
    <cellStyle name="40% - 輔色1 2 2 2 3 2 2 4 2" xfId="16434"/>
    <cellStyle name="40% - 輔色1 2 2 2 3 2 2 4 3" xfId="16435"/>
    <cellStyle name="40% - 輔色1 2 2 2 3 2 2 5" xfId="16436"/>
    <cellStyle name="40% - 輔色1 2 2 2 3 2 2 6" xfId="16437"/>
    <cellStyle name="40% - 輔色1 2 2 2 3 2 3" xfId="16438"/>
    <cellStyle name="40% - 輔色1 2 2 2 3 2 3 2" xfId="16439"/>
    <cellStyle name="40% - 輔色1 2 2 2 3 2 3 2 2" xfId="16440"/>
    <cellStyle name="40% - 輔色1 2 2 2 3 2 3 2 3" xfId="16441"/>
    <cellStyle name="40% - 輔色1 2 2 2 3 2 3 3" xfId="16442"/>
    <cellStyle name="40% - 輔色1 2 2 2 3 2 3 4" xfId="16443"/>
    <cellStyle name="40% - 輔色1 2 2 2 3 2 4" xfId="16444"/>
    <cellStyle name="40% - 輔色1 2 2 2 3 2 4 2" xfId="16445"/>
    <cellStyle name="40% - 輔色1 2 2 2 3 2 4 2 2" xfId="16446"/>
    <cellStyle name="40% - 輔色1 2 2 2 3 2 4 2 3" xfId="16447"/>
    <cellStyle name="40% - 輔色1 2 2 2 3 2 4 3" xfId="16448"/>
    <cellStyle name="40% - 輔色1 2 2 2 3 2 4 4" xfId="16449"/>
    <cellStyle name="40% - 輔色1 2 2 2 3 2 5" xfId="16450"/>
    <cellStyle name="40% - 輔色1 2 2 2 3 2 5 2" xfId="16451"/>
    <cellStyle name="40% - 輔色1 2 2 2 3 2 5 3" xfId="16452"/>
    <cellStyle name="40% - 輔色1 2 2 2 3 2 6" xfId="16453"/>
    <cellStyle name="40% - 輔色1 2 2 2 3 2 7" xfId="16454"/>
    <cellStyle name="40% - 輔色1 2 2 2 3 3" xfId="16455"/>
    <cellStyle name="40% - 輔色1 2 2 2 3 3 2" xfId="16456"/>
    <cellStyle name="40% - 輔色1 2 2 2 3 3 2 2" xfId="16457"/>
    <cellStyle name="40% - 輔色1 2 2 2 3 3 2 2 2" xfId="16458"/>
    <cellStyle name="40% - 輔色1 2 2 2 3 3 2 2 3" xfId="16459"/>
    <cellStyle name="40% - 輔色1 2 2 2 3 3 2 3" xfId="16460"/>
    <cellStyle name="40% - 輔色1 2 2 2 3 3 2 4" xfId="16461"/>
    <cellStyle name="40% - 輔色1 2 2 2 3 3 3" xfId="16462"/>
    <cellStyle name="40% - 輔色1 2 2 2 3 3 3 2" xfId="16463"/>
    <cellStyle name="40% - 輔色1 2 2 2 3 3 3 2 2" xfId="16464"/>
    <cellStyle name="40% - 輔色1 2 2 2 3 3 3 2 3" xfId="16465"/>
    <cellStyle name="40% - 輔色1 2 2 2 3 3 3 3" xfId="16466"/>
    <cellStyle name="40% - 輔色1 2 2 2 3 3 3 4" xfId="16467"/>
    <cellStyle name="40% - 輔色1 2 2 2 3 3 4" xfId="16468"/>
    <cellStyle name="40% - 輔色1 2 2 2 3 3 4 2" xfId="16469"/>
    <cellStyle name="40% - 輔色1 2 2 2 3 3 4 3" xfId="16470"/>
    <cellStyle name="40% - 輔色1 2 2 2 3 3 5" xfId="16471"/>
    <cellStyle name="40% - 輔色1 2 2 2 3 3 6" xfId="16472"/>
    <cellStyle name="40% - 輔色1 2 2 2 3 4" xfId="16473"/>
    <cellStyle name="40% - 輔色1 2 2 2 3 4 2" xfId="16474"/>
    <cellStyle name="40% - 輔色1 2 2 2 3 4 2 2" xfId="16475"/>
    <cellStyle name="40% - 輔色1 2 2 2 3 4 2 3" xfId="16476"/>
    <cellStyle name="40% - 輔色1 2 2 2 3 4 3" xfId="16477"/>
    <cellStyle name="40% - 輔色1 2 2 2 3 4 4" xfId="16478"/>
    <cellStyle name="40% - 輔色1 2 2 2 3 5" xfId="16479"/>
    <cellStyle name="40% - 輔色1 2 2 2 3 5 2" xfId="16480"/>
    <cellStyle name="40% - 輔色1 2 2 2 3 5 2 2" xfId="16481"/>
    <cellStyle name="40% - 輔色1 2 2 2 3 5 2 3" xfId="16482"/>
    <cellStyle name="40% - 輔色1 2 2 2 3 5 3" xfId="16483"/>
    <cellStyle name="40% - 輔色1 2 2 2 3 5 4" xfId="16484"/>
    <cellStyle name="40% - 輔色1 2 2 2 3 6" xfId="16485"/>
    <cellStyle name="40% - 輔色1 2 2 2 3 6 2" xfId="16486"/>
    <cellStyle name="40% - 輔色1 2 2 2 3 6 3" xfId="16487"/>
    <cellStyle name="40% - 輔色1 2 2 2 3 7" xfId="16488"/>
    <cellStyle name="40% - 輔色1 2 2 2 3 8" xfId="16489"/>
    <cellStyle name="40% - 輔色1 2 2 2 4" xfId="16490"/>
    <cellStyle name="40% - 輔色1 2 2 2 4 2" xfId="16491"/>
    <cellStyle name="40% - 輔色1 2 2 2 4 2 2" xfId="16492"/>
    <cellStyle name="40% - 輔色1 2 2 2 4 2 2 2" xfId="16493"/>
    <cellStyle name="40% - 輔色1 2 2 2 4 2 2 2 2" xfId="16494"/>
    <cellStyle name="40% - 輔色1 2 2 2 4 2 2 2 3" xfId="16495"/>
    <cellStyle name="40% - 輔色1 2 2 2 4 2 2 3" xfId="16496"/>
    <cellStyle name="40% - 輔色1 2 2 2 4 2 2 4" xfId="16497"/>
    <cellStyle name="40% - 輔色1 2 2 2 4 2 3" xfId="16498"/>
    <cellStyle name="40% - 輔色1 2 2 2 4 2 3 2" xfId="16499"/>
    <cellStyle name="40% - 輔色1 2 2 2 4 2 3 2 2" xfId="16500"/>
    <cellStyle name="40% - 輔色1 2 2 2 4 2 3 2 3" xfId="16501"/>
    <cellStyle name="40% - 輔色1 2 2 2 4 2 3 3" xfId="16502"/>
    <cellStyle name="40% - 輔色1 2 2 2 4 2 3 4" xfId="16503"/>
    <cellStyle name="40% - 輔色1 2 2 2 4 2 4" xfId="16504"/>
    <cellStyle name="40% - 輔色1 2 2 2 4 2 4 2" xfId="16505"/>
    <cellStyle name="40% - 輔色1 2 2 2 4 2 4 3" xfId="16506"/>
    <cellStyle name="40% - 輔色1 2 2 2 4 2 5" xfId="16507"/>
    <cellStyle name="40% - 輔色1 2 2 2 4 2 6" xfId="16508"/>
    <cellStyle name="40% - 輔色1 2 2 2 4 3" xfId="16509"/>
    <cellStyle name="40% - 輔色1 2 2 2 4 3 2" xfId="16510"/>
    <cellStyle name="40% - 輔色1 2 2 2 4 3 2 2" xfId="16511"/>
    <cellStyle name="40% - 輔色1 2 2 2 4 3 2 3" xfId="16512"/>
    <cellStyle name="40% - 輔色1 2 2 2 4 3 3" xfId="16513"/>
    <cellStyle name="40% - 輔色1 2 2 2 4 3 4" xfId="16514"/>
    <cellStyle name="40% - 輔色1 2 2 2 4 4" xfId="16515"/>
    <cellStyle name="40% - 輔色1 2 2 2 4 4 2" xfId="16516"/>
    <cellStyle name="40% - 輔色1 2 2 2 4 4 2 2" xfId="16517"/>
    <cellStyle name="40% - 輔色1 2 2 2 4 4 2 3" xfId="16518"/>
    <cellStyle name="40% - 輔色1 2 2 2 4 4 3" xfId="16519"/>
    <cellStyle name="40% - 輔色1 2 2 2 4 4 4" xfId="16520"/>
    <cellStyle name="40% - 輔色1 2 2 2 4 5" xfId="16521"/>
    <cellStyle name="40% - 輔色1 2 2 2 4 5 2" xfId="16522"/>
    <cellStyle name="40% - 輔色1 2 2 2 4 5 3" xfId="16523"/>
    <cellStyle name="40% - 輔色1 2 2 2 4 6" xfId="16524"/>
    <cellStyle name="40% - 輔色1 2 2 2 4 7" xfId="16525"/>
    <cellStyle name="40% - 輔色1 2 2 2 5" xfId="16526"/>
    <cellStyle name="40% - 輔色1 2 2 2 5 2" xfId="16527"/>
    <cellStyle name="40% - 輔色1 2 2 2 5 2 2" xfId="16528"/>
    <cellStyle name="40% - 輔色1 2 2 2 5 2 2 2" xfId="16529"/>
    <cellStyle name="40% - 輔色1 2 2 2 5 2 2 3" xfId="16530"/>
    <cellStyle name="40% - 輔色1 2 2 2 5 2 3" xfId="16531"/>
    <cellStyle name="40% - 輔色1 2 2 2 5 2 4" xfId="16532"/>
    <cellStyle name="40% - 輔色1 2 2 2 5 3" xfId="16533"/>
    <cellStyle name="40% - 輔色1 2 2 2 5 3 2" xfId="16534"/>
    <cellStyle name="40% - 輔色1 2 2 2 5 3 2 2" xfId="16535"/>
    <cellStyle name="40% - 輔色1 2 2 2 5 3 2 3" xfId="16536"/>
    <cellStyle name="40% - 輔色1 2 2 2 5 3 3" xfId="16537"/>
    <cellStyle name="40% - 輔色1 2 2 2 5 3 4" xfId="16538"/>
    <cellStyle name="40% - 輔色1 2 2 2 5 4" xfId="16539"/>
    <cellStyle name="40% - 輔色1 2 2 2 5 4 2" xfId="16540"/>
    <cellStyle name="40% - 輔色1 2 2 2 5 4 3" xfId="16541"/>
    <cellStyle name="40% - 輔色1 2 2 2 5 5" xfId="16542"/>
    <cellStyle name="40% - 輔色1 2 2 2 5 6" xfId="16543"/>
    <cellStyle name="40% - 輔色1 2 2 2 6" xfId="16544"/>
    <cellStyle name="40% - 輔色1 2 2 2 6 2" xfId="16545"/>
    <cellStyle name="40% - 輔色1 2 2 2 6 2 2" xfId="16546"/>
    <cellStyle name="40% - 輔色1 2 2 2 6 2 3" xfId="16547"/>
    <cellStyle name="40% - 輔色1 2 2 2 6 3" xfId="16548"/>
    <cellStyle name="40% - 輔色1 2 2 2 6 4" xfId="16549"/>
    <cellStyle name="40% - 輔色1 2 2 2 7" xfId="16550"/>
    <cellStyle name="40% - 輔色1 2 2 2 7 2" xfId="16551"/>
    <cellStyle name="40% - 輔色1 2 2 2 7 2 2" xfId="16552"/>
    <cellStyle name="40% - 輔色1 2 2 2 7 2 3" xfId="16553"/>
    <cellStyle name="40% - 輔色1 2 2 2 7 3" xfId="16554"/>
    <cellStyle name="40% - 輔色1 2 2 2 7 4" xfId="16555"/>
    <cellStyle name="40% - 輔色1 2 2 2 8" xfId="16556"/>
    <cellStyle name="40% - 輔色1 2 2 2 8 2" xfId="16557"/>
    <cellStyle name="40% - 輔色1 2 2 2 8 3" xfId="16558"/>
    <cellStyle name="40% - 輔色1 2 2 2 9" xfId="16559"/>
    <cellStyle name="40% - 輔色1 2 2 3" xfId="16560"/>
    <cellStyle name="40% - 輔色1 2 2 3 2" xfId="16561"/>
    <cellStyle name="40% - 輔色1 2 2 3 2 2" xfId="16562"/>
    <cellStyle name="40% - 輔色1 2 2 3 2 2 2" xfId="16563"/>
    <cellStyle name="40% - 輔色1 2 2 3 2 2 2 2" xfId="16564"/>
    <cellStyle name="40% - 輔色1 2 2 3 2 2 2 2 2" xfId="16565"/>
    <cellStyle name="40% - 輔色1 2 2 3 2 2 2 2 2 2" xfId="16566"/>
    <cellStyle name="40% - 輔色1 2 2 3 2 2 2 2 2 3" xfId="16567"/>
    <cellStyle name="40% - 輔色1 2 2 3 2 2 2 2 3" xfId="16568"/>
    <cellStyle name="40% - 輔色1 2 2 3 2 2 2 2 4" xfId="16569"/>
    <cellStyle name="40% - 輔色1 2 2 3 2 2 2 3" xfId="16570"/>
    <cellStyle name="40% - 輔色1 2 2 3 2 2 2 3 2" xfId="16571"/>
    <cellStyle name="40% - 輔色1 2 2 3 2 2 2 3 2 2" xfId="16572"/>
    <cellStyle name="40% - 輔色1 2 2 3 2 2 2 3 2 3" xfId="16573"/>
    <cellStyle name="40% - 輔色1 2 2 3 2 2 2 3 3" xfId="16574"/>
    <cellStyle name="40% - 輔色1 2 2 3 2 2 2 3 4" xfId="16575"/>
    <cellStyle name="40% - 輔色1 2 2 3 2 2 2 4" xfId="16576"/>
    <cellStyle name="40% - 輔色1 2 2 3 2 2 2 4 2" xfId="16577"/>
    <cellStyle name="40% - 輔色1 2 2 3 2 2 2 4 3" xfId="16578"/>
    <cellStyle name="40% - 輔色1 2 2 3 2 2 2 5" xfId="16579"/>
    <cellStyle name="40% - 輔色1 2 2 3 2 2 2 6" xfId="16580"/>
    <cellStyle name="40% - 輔色1 2 2 3 2 2 3" xfId="16581"/>
    <cellStyle name="40% - 輔色1 2 2 3 2 2 3 2" xfId="16582"/>
    <cellStyle name="40% - 輔色1 2 2 3 2 2 3 2 2" xfId="16583"/>
    <cellStyle name="40% - 輔色1 2 2 3 2 2 3 2 3" xfId="16584"/>
    <cellStyle name="40% - 輔色1 2 2 3 2 2 3 3" xfId="16585"/>
    <cellStyle name="40% - 輔色1 2 2 3 2 2 3 4" xfId="16586"/>
    <cellStyle name="40% - 輔色1 2 2 3 2 2 4" xfId="16587"/>
    <cellStyle name="40% - 輔色1 2 2 3 2 2 4 2" xfId="16588"/>
    <cellStyle name="40% - 輔色1 2 2 3 2 2 4 2 2" xfId="16589"/>
    <cellStyle name="40% - 輔色1 2 2 3 2 2 4 2 3" xfId="16590"/>
    <cellStyle name="40% - 輔色1 2 2 3 2 2 4 3" xfId="16591"/>
    <cellStyle name="40% - 輔色1 2 2 3 2 2 4 4" xfId="16592"/>
    <cellStyle name="40% - 輔色1 2 2 3 2 2 5" xfId="16593"/>
    <cellStyle name="40% - 輔色1 2 2 3 2 2 5 2" xfId="16594"/>
    <cellStyle name="40% - 輔色1 2 2 3 2 2 5 3" xfId="16595"/>
    <cellStyle name="40% - 輔色1 2 2 3 2 2 6" xfId="16596"/>
    <cellStyle name="40% - 輔色1 2 2 3 2 2 7" xfId="16597"/>
    <cellStyle name="40% - 輔色1 2 2 3 2 3" xfId="16598"/>
    <cellStyle name="40% - 輔色1 2 2 3 2 3 2" xfId="16599"/>
    <cellStyle name="40% - 輔色1 2 2 3 2 3 2 2" xfId="16600"/>
    <cellStyle name="40% - 輔色1 2 2 3 2 3 2 2 2" xfId="16601"/>
    <cellStyle name="40% - 輔色1 2 2 3 2 3 2 2 3" xfId="16602"/>
    <cellStyle name="40% - 輔色1 2 2 3 2 3 2 3" xfId="16603"/>
    <cellStyle name="40% - 輔色1 2 2 3 2 3 2 4" xfId="16604"/>
    <cellStyle name="40% - 輔色1 2 2 3 2 3 3" xfId="16605"/>
    <cellStyle name="40% - 輔色1 2 2 3 2 3 3 2" xfId="16606"/>
    <cellStyle name="40% - 輔色1 2 2 3 2 3 3 2 2" xfId="16607"/>
    <cellStyle name="40% - 輔色1 2 2 3 2 3 3 2 3" xfId="16608"/>
    <cellStyle name="40% - 輔色1 2 2 3 2 3 3 3" xfId="16609"/>
    <cellStyle name="40% - 輔色1 2 2 3 2 3 3 4" xfId="16610"/>
    <cellStyle name="40% - 輔色1 2 2 3 2 3 4" xfId="16611"/>
    <cellStyle name="40% - 輔色1 2 2 3 2 3 4 2" xfId="16612"/>
    <cellStyle name="40% - 輔色1 2 2 3 2 3 4 3" xfId="16613"/>
    <cellStyle name="40% - 輔色1 2 2 3 2 3 5" xfId="16614"/>
    <cellStyle name="40% - 輔色1 2 2 3 2 3 6" xfId="16615"/>
    <cellStyle name="40% - 輔色1 2 2 3 2 4" xfId="16616"/>
    <cellStyle name="40% - 輔色1 2 2 3 2 4 2" xfId="16617"/>
    <cellStyle name="40% - 輔色1 2 2 3 2 4 2 2" xfId="16618"/>
    <cellStyle name="40% - 輔色1 2 2 3 2 4 2 3" xfId="16619"/>
    <cellStyle name="40% - 輔色1 2 2 3 2 4 3" xfId="16620"/>
    <cellStyle name="40% - 輔色1 2 2 3 2 4 4" xfId="16621"/>
    <cellStyle name="40% - 輔色1 2 2 3 2 5" xfId="16622"/>
    <cellStyle name="40% - 輔色1 2 2 3 2 5 2" xfId="16623"/>
    <cellStyle name="40% - 輔色1 2 2 3 2 5 2 2" xfId="16624"/>
    <cellStyle name="40% - 輔色1 2 2 3 2 5 2 3" xfId="16625"/>
    <cellStyle name="40% - 輔色1 2 2 3 2 5 3" xfId="16626"/>
    <cellStyle name="40% - 輔色1 2 2 3 2 5 4" xfId="16627"/>
    <cellStyle name="40% - 輔色1 2 2 3 2 6" xfId="16628"/>
    <cellStyle name="40% - 輔色1 2 2 3 2 6 2" xfId="16629"/>
    <cellStyle name="40% - 輔色1 2 2 3 2 6 3" xfId="16630"/>
    <cellStyle name="40% - 輔色1 2 2 3 2 7" xfId="16631"/>
    <cellStyle name="40% - 輔色1 2 2 3 2 8" xfId="16632"/>
    <cellStyle name="40% - 輔色1 2 2 3 3" xfId="16633"/>
    <cellStyle name="40% - 輔色1 2 2 3 3 2" xfId="16634"/>
    <cellStyle name="40% - 輔色1 2 2 3 3 2 2" xfId="16635"/>
    <cellStyle name="40% - 輔色1 2 2 3 3 2 2 2" xfId="16636"/>
    <cellStyle name="40% - 輔色1 2 2 3 3 2 2 2 2" xfId="16637"/>
    <cellStyle name="40% - 輔色1 2 2 3 3 2 2 2 3" xfId="16638"/>
    <cellStyle name="40% - 輔色1 2 2 3 3 2 2 3" xfId="16639"/>
    <cellStyle name="40% - 輔色1 2 2 3 3 2 2 4" xfId="16640"/>
    <cellStyle name="40% - 輔色1 2 2 3 3 2 3" xfId="16641"/>
    <cellStyle name="40% - 輔色1 2 2 3 3 2 3 2" xfId="16642"/>
    <cellStyle name="40% - 輔色1 2 2 3 3 2 3 2 2" xfId="16643"/>
    <cellStyle name="40% - 輔色1 2 2 3 3 2 3 2 3" xfId="16644"/>
    <cellStyle name="40% - 輔色1 2 2 3 3 2 3 3" xfId="16645"/>
    <cellStyle name="40% - 輔色1 2 2 3 3 2 3 4" xfId="16646"/>
    <cellStyle name="40% - 輔色1 2 2 3 3 2 4" xfId="16647"/>
    <cellStyle name="40% - 輔色1 2 2 3 3 2 4 2" xfId="16648"/>
    <cellStyle name="40% - 輔色1 2 2 3 3 2 4 3" xfId="16649"/>
    <cellStyle name="40% - 輔色1 2 2 3 3 2 5" xfId="16650"/>
    <cellStyle name="40% - 輔色1 2 2 3 3 2 6" xfId="16651"/>
    <cellStyle name="40% - 輔色1 2 2 3 3 3" xfId="16652"/>
    <cellStyle name="40% - 輔色1 2 2 3 3 3 2" xfId="16653"/>
    <cellStyle name="40% - 輔色1 2 2 3 3 3 2 2" xfId="16654"/>
    <cellStyle name="40% - 輔色1 2 2 3 3 3 2 3" xfId="16655"/>
    <cellStyle name="40% - 輔色1 2 2 3 3 3 3" xfId="16656"/>
    <cellStyle name="40% - 輔色1 2 2 3 3 3 4" xfId="16657"/>
    <cellStyle name="40% - 輔色1 2 2 3 3 4" xfId="16658"/>
    <cellStyle name="40% - 輔色1 2 2 3 3 4 2" xfId="16659"/>
    <cellStyle name="40% - 輔色1 2 2 3 3 4 2 2" xfId="16660"/>
    <cellStyle name="40% - 輔色1 2 2 3 3 4 2 3" xfId="16661"/>
    <cellStyle name="40% - 輔色1 2 2 3 3 4 3" xfId="16662"/>
    <cellStyle name="40% - 輔色1 2 2 3 3 4 4" xfId="16663"/>
    <cellStyle name="40% - 輔色1 2 2 3 3 5" xfId="16664"/>
    <cellStyle name="40% - 輔色1 2 2 3 3 5 2" xfId="16665"/>
    <cellStyle name="40% - 輔色1 2 2 3 3 5 3" xfId="16666"/>
    <cellStyle name="40% - 輔色1 2 2 3 3 6" xfId="16667"/>
    <cellStyle name="40% - 輔色1 2 2 3 3 7" xfId="16668"/>
    <cellStyle name="40% - 輔色1 2 2 3 4" xfId="16669"/>
    <cellStyle name="40% - 輔色1 2 2 3 4 2" xfId="16670"/>
    <cellStyle name="40% - 輔色1 2 2 3 4 2 2" xfId="16671"/>
    <cellStyle name="40% - 輔色1 2 2 3 4 2 2 2" xfId="16672"/>
    <cellStyle name="40% - 輔色1 2 2 3 4 2 2 3" xfId="16673"/>
    <cellStyle name="40% - 輔色1 2 2 3 4 2 3" xfId="16674"/>
    <cellStyle name="40% - 輔色1 2 2 3 4 2 4" xfId="16675"/>
    <cellStyle name="40% - 輔色1 2 2 3 4 3" xfId="16676"/>
    <cellStyle name="40% - 輔色1 2 2 3 4 3 2" xfId="16677"/>
    <cellStyle name="40% - 輔色1 2 2 3 4 3 2 2" xfId="16678"/>
    <cellStyle name="40% - 輔色1 2 2 3 4 3 2 3" xfId="16679"/>
    <cellStyle name="40% - 輔色1 2 2 3 4 3 3" xfId="16680"/>
    <cellStyle name="40% - 輔色1 2 2 3 4 3 4" xfId="16681"/>
    <cellStyle name="40% - 輔色1 2 2 3 4 4" xfId="16682"/>
    <cellStyle name="40% - 輔色1 2 2 3 4 4 2" xfId="16683"/>
    <cellStyle name="40% - 輔色1 2 2 3 4 4 3" xfId="16684"/>
    <cellStyle name="40% - 輔色1 2 2 3 4 5" xfId="16685"/>
    <cellStyle name="40% - 輔色1 2 2 3 4 6" xfId="16686"/>
    <cellStyle name="40% - 輔色1 2 2 3 5" xfId="16687"/>
    <cellStyle name="40% - 輔色1 2 2 3 5 2" xfId="16688"/>
    <cellStyle name="40% - 輔色1 2 2 3 5 2 2" xfId="16689"/>
    <cellStyle name="40% - 輔色1 2 2 3 5 2 3" xfId="16690"/>
    <cellStyle name="40% - 輔色1 2 2 3 5 3" xfId="16691"/>
    <cellStyle name="40% - 輔色1 2 2 3 5 4" xfId="16692"/>
    <cellStyle name="40% - 輔色1 2 2 3 6" xfId="16693"/>
    <cellStyle name="40% - 輔色1 2 2 3 6 2" xfId="16694"/>
    <cellStyle name="40% - 輔色1 2 2 3 6 2 2" xfId="16695"/>
    <cellStyle name="40% - 輔色1 2 2 3 6 2 3" xfId="16696"/>
    <cellStyle name="40% - 輔色1 2 2 3 6 3" xfId="16697"/>
    <cellStyle name="40% - 輔色1 2 2 3 6 4" xfId="16698"/>
    <cellStyle name="40% - 輔色1 2 2 3 7" xfId="16699"/>
    <cellStyle name="40% - 輔色1 2 2 3 7 2" xfId="16700"/>
    <cellStyle name="40% - 輔色1 2 2 3 7 3" xfId="16701"/>
    <cellStyle name="40% - 輔色1 2 2 3 8" xfId="16702"/>
    <cellStyle name="40% - 輔色1 2 2 3 9" xfId="16703"/>
    <cellStyle name="40% - 輔色1 2 2 4" xfId="16704"/>
    <cellStyle name="40% - 輔色1 2 2 4 2" xfId="16705"/>
    <cellStyle name="40% - 輔色1 2 2 4 2 2" xfId="16706"/>
    <cellStyle name="40% - 輔色1 2 2 4 2 2 2" xfId="16707"/>
    <cellStyle name="40% - 輔色1 2 2 4 2 2 2 2" xfId="16708"/>
    <cellStyle name="40% - 輔色1 2 2 4 2 2 2 2 2" xfId="16709"/>
    <cellStyle name="40% - 輔色1 2 2 4 2 2 2 2 3" xfId="16710"/>
    <cellStyle name="40% - 輔色1 2 2 4 2 2 2 3" xfId="16711"/>
    <cellStyle name="40% - 輔色1 2 2 4 2 2 2 4" xfId="16712"/>
    <cellStyle name="40% - 輔色1 2 2 4 2 2 3" xfId="16713"/>
    <cellStyle name="40% - 輔色1 2 2 4 2 2 3 2" xfId="16714"/>
    <cellStyle name="40% - 輔色1 2 2 4 2 2 3 2 2" xfId="16715"/>
    <cellStyle name="40% - 輔色1 2 2 4 2 2 3 2 3" xfId="16716"/>
    <cellStyle name="40% - 輔色1 2 2 4 2 2 3 3" xfId="16717"/>
    <cellStyle name="40% - 輔色1 2 2 4 2 2 3 4" xfId="16718"/>
    <cellStyle name="40% - 輔色1 2 2 4 2 2 4" xfId="16719"/>
    <cellStyle name="40% - 輔色1 2 2 4 2 2 4 2" xfId="16720"/>
    <cellStyle name="40% - 輔色1 2 2 4 2 2 4 3" xfId="16721"/>
    <cellStyle name="40% - 輔色1 2 2 4 2 2 5" xfId="16722"/>
    <cellStyle name="40% - 輔色1 2 2 4 2 2 6" xfId="16723"/>
    <cellStyle name="40% - 輔色1 2 2 4 2 3" xfId="16724"/>
    <cellStyle name="40% - 輔色1 2 2 4 2 3 2" xfId="16725"/>
    <cellStyle name="40% - 輔色1 2 2 4 2 3 2 2" xfId="16726"/>
    <cellStyle name="40% - 輔色1 2 2 4 2 3 2 3" xfId="16727"/>
    <cellStyle name="40% - 輔色1 2 2 4 2 3 3" xfId="16728"/>
    <cellStyle name="40% - 輔色1 2 2 4 2 3 4" xfId="16729"/>
    <cellStyle name="40% - 輔色1 2 2 4 2 4" xfId="16730"/>
    <cellStyle name="40% - 輔色1 2 2 4 2 4 2" xfId="16731"/>
    <cellStyle name="40% - 輔色1 2 2 4 2 4 2 2" xfId="16732"/>
    <cellStyle name="40% - 輔色1 2 2 4 2 4 2 3" xfId="16733"/>
    <cellStyle name="40% - 輔色1 2 2 4 2 4 3" xfId="16734"/>
    <cellStyle name="40% - 輔色1 2 2 4 2 4 4" xfId="16735"/>
    <cellStyle name="40% - 輔色1 2 2 4 2 5" xfId="16736"/>
    <cellStyle name="40% - 輔色1 2 2 4 2 5 2" xfId="16737"/>
    <cellStyle name="40% - 輔色1 2 2 4 2 5 3" xfId="16738"/>
    <cellStyle name="40% - 輔色1 2 2 4 2 6" xfId="16739"/>
    <cellStyle name="40% - 輔色1 2 2 4 2 7" xfId="16740"/>
    <cellStyle name="40% - 輔色1 2 2 4 3" xfId="16741"/>
    <cellStyle name="40% - 輔色1 2 2 4 3 2" xfId="16742"/>
    <cellStyle name="40% - 輔色1 2 2 4 3 2 2" xfId="16743"/>
    <cellStyle name="40% - 輔色1 2 2 4 3 2 2 2" xfId="16744"/>
    <cellStyle name="40% - 輔色1 2 2 4 3 2 2 3" xfId="16745"/>
    <cellStyle name="40% - 輔色1 2 2 4 3 2 3" xfId="16746"/>
    <cellStyle name="40% - 輔色1 2 2 4 3 2 4" xfId="16747"/>
    <cellStyle name="40% - 輔色1 2 2 4 3 3" xfId="16748"/>
    <cellStyle name="40% - 輔色1 2 2 4 3 3 2" xfId="16749"/>
    <cellStyle name="40% - 輔色1 2 2 4 3 3 2 2" xfId="16750"/>
    <cellStyle name="40% - 輔色1 2 2 4 3 3 2 3" xfId="16751"/>
    <cellStyle name="40% - 輔色1 2 2 4 3 3 3" xfId="16752"/>
    <cellStyle name="40% - 輔色1 2 2 4 3 3 4" xfId="16753"/>
    <cellStyle name="40% - 輔色1 2 2 4 3 4" xfId="16754"/>
    <cellStyle name="40% - 輔色1 2 2 4 3 4 2" xfId="16755"/>
    <cellStyle name="40% - 輔色1 2 2 4 3 4 3" xfId="16756"/>
    <cellStyle name="40% - 輔色1 2 2 4 3 5" xfId="16757"/>
    <cellStyle name="40% - 輔色1 2 2 4 3 6" xfId="16758"/>
    <cellStyle name="40% - 輔色1 2 2 4 4" xfId="16759"/>
    <cellStyle name="40% - 輔色1 2 2 4 4 2" xfId="16760"/>
    <cellStyle name="40% - 輔色1 2 2 4 4 2 2" xfId="16761"/>
    <cellStyle name="40% - 輔色1 2 2 4 4 2 3" xfId="16762"/>
    <cellStyle name="40% - 輔色1 2 2 4 4 3" xfId="16763"/>
    <cellStyle name="40% - 輔色1 2 2 4 4 4" xfId="16764"/>
    <cellStyle name="40% - 輔色1 2 2 4 5" xfId="16765"/>
    <cellStyle name="40% - 輔色1 2 2 4 5 2" xfId="16766"/>
    <cellStyle name="40% - 輔色1 2 2 4 5 2 2" xfId="16767"/>
    <cellStyle name="40% - 輔色1 2 2 4 5 2 3" xfId="16768"/>
    <cellStyle name="40% - 輔色1 2 2 4 5 3" xfId="16769"/>
    <cellStyle name="40% - 輔色1 2 2 4 5 4" xfId="16770"/>
    <cellStyle name="40% - 輔色1 2 2 4 6" xfId="16771"/>
    <cellStyle name="40% - 輔色1 2 2 4 6 2" xfId="16772"/>
    <cellStyle name="40% - 輔色1 2 2 4 6 3" xfId="16773"/>
    <cellStyle name="40% - 輔色1 2 2 4 7" xfId="16774"/>
    <cellStyle name="40% - 輔色1 2 2 4 8" xfId="16775"/>
    <cellStyle name="40% - 輔色1 2 2 5" xfId="16776"/>
    <cellStyle name="40% - 輔色1 2 2 5 2" xfId="16777"/>
    <cellStyle name="40% - 輔色1 2 2 5 2 2" xfId="16778"/>
    <cellStyle name="40% - 輔色1 2 2 5 2 2 2" xfId="16779"/>
    <cellStyle name="40% - 輔色1 2 2 5 2 2 2 2" xfId="16780"/>
    <cellStyle name="40% - 輔色1 2 2 5 2 2 2 2 2" xfId="16781"/>
    <cellStyle name="40% - 輔色1 2 2 5 2 2 2 2 3" xfId="16782"/>
    <cellStyle name="40% - 輔色1 2 2 5 2 2 2 3" xfId="16783"/>
    <cellStyle name="40% - 輔色1 2 2 5 2 2 2 4" xfId="16784"/>
    <cellStyle name="40% - 輔色1 2 2 5 2 2 3" xfId="16785"/>
    <cellStyle name="40% - 輔色1 2 2 5 2 2 3 2" xfId="16786"/>
    <cellStyle name="40% - 輔色1 2 2 5 2 2 3 2 2" xfId="16787"/>
    <cellStyle name="40% - 輔色1 2 2 5 2 2 3 2 3" xfId="16788"/>
    <cellStyle name="40% - 輔色1 2 2 5 2 2 3 3" xfId="16789"/>
    <cellStyle name="40% - 輔色1 2 2 5 2 2 3 4" xfId="16790"/>
    <cellStyle name="40% - 輔色1 2 2 5 2 2 4" xfId="16791"/>
    <cellStyle name="40% - 輔色1 2 2 5 2 2 4 2" xfId="16792"/>
    <cellStyle name="40% - 輔色1 2 2 5 2 2 4 3" xfId="16793"/>
    <cellStyle name="40% - 輔色1 2 2 5 2 2 5" xfId="16794"/>
    <cellStyle name="40% - 輔色1 2 2 5 2 2 6" xfId="16795"/>
    <cellStyle name="40% - 輔色1 2 2 5 2 3" xfId="16796"/>
    <cellStyle name="40% - 輔色1 2 2 5 2 3 2" xfId="16797"/>
    <cellStyle name="40% - 輔色1 2 2 5 2 3 2 2" xfId="16798"/>
    <cellStyle name="40% - 輔色1 2 2 5 2 3 2 3" xfId="16799"/>
    <cellStyle name="40% - 輔色1 2 2 5 2 3 3" xfId="16800"/>
    <cellStyle name="40% - 輔色1 2 2 5 2 3 4" xfId="16801"/>
    <cellStyle name="40% - 輔色1 2 2 5 2 4" xfId="16802"/>
    <cellStyle name="40% - 輔色1 2 2 5 2 4 2" xfId="16803"/>
    <cellStyle name="40% - 輔色1 2 2 5 2 4 2 2" xfId="16804"/>
    <cellStyle name="40% - 輔色1 2 2 5 2 4 2 3" xfId="16805"/>
    <cellStyle name="40% - 輔色1 2 2 5 2 4 3" xfId="16806"/>
    <cellStyle name="40% - 輔色1 2 2 5 2 4 4" xfId="16807"/>
    <cellStyle name="40% - 輔色1 2 2 5 2 5" xfId="16808"/>
    <cellStyle name="40% - 輔色1 2 2 5 2 5 2" xfId="16809"/>
    <cellStyle name="40% - 輔色1 2 2 5 2 5 3" xfId="16810"/>
    <cellStyle name="40% - 輔色1 2 2 5 2 6" xfId="16811"/>
    <cellStyle name="40% - 輔色1 2 2 5 2 7" xfId="16812"/>
    <cellStyle name="40% - 輔色1 2 2 5 3" xfId="16813"/>
    <cellStyle name="40% - 輔色1 2 2 5 3 2" xfId="16814"/>
    <cellStyle name="40% - 輔色1 2 2 5 3 2 2" xfId="16815"/>
    <cellStyle name="40% - 輔色1 2 2 5 3 2 2 2" xfId="16816"/>
    <cellStyle name="40% - 輔色1 2 2 5 3 2 2 3" xfId="16817"/>
    <cellStyle name="40% - 輔色1 2 2 5 3 2 3" xfId="16818"/>
    <cellStyle name="40% - 輔色1 2 2 5 3 2 4" xfId="16819"/>
    <cellStyle name="40% - 輔色1 2 2 5 3 3" xfId="16820"/>
    <cellStyle name="40% - 輔色1 2 2 5 3 3 2" xfId="16821"/>
    <cellStyle name="40% - 輔色1 2 2 5 3 3 2 2" xfId="16822"/>
    <cellStyle name="40% - 輔色1 2 2 5 3 3 2 3" xfId="16823"/>
    <cellStyle name="40% - 輔色1 2 2 5 3 3 3" xfId="16824"/>
    <cellStyle name="40% - 輔色1 2 2 5 3 3 4" xfId="16825"/>
    <cellStyle name="40% - 輔色1 2 2 5 3 4" xfId="16826"/>
    <cellStyle name="40% - 輔色1 2 2 5 3 4 2" xfId="16827"/>
    <cellStyle name="40% - 輔色1 2 2 5 3 4 3" xfId="16828"/>
    <cellStyle name="40% - 輔色1 2 2 5 3 5" xfId="16829"/>
    <cellStyle name="40% - 輔色1 2 2 5 3 6" xfId="16830"/>
    <cellStyle name="40% - 輔色1 2 2 5 4" xfId="16831"/>
    <cellStyle name="40% - 輔色1 2 2 5 4 2" xfId="16832"/>
    <cellStyle name="40% - 輔色1 2 2 5 4 2 2" xfId="16833"/>
    <cellStyle name="40% - 輔色1 2 2 5 4 2 3" xfId="16834"/>
    <cellStyle name="40% - 輔色1 2 2 5 4 3" xfId="16835"/>
    <cellStyle name="40% - 輔色1 2 2 5 4 4" xfId="16836"/>
    <cellStyle name="40% - 輔色1 2 2 5 5" xfId="16837"/>
    <cellStyle name="40% - 輔色1 2 2 5 5 2" xfId="16838"/>
    <cellStyle name="40% - 輔色1 2 2 5 5 2 2" xfId="16839"/>
    <cellStyle name="40% - 輔色1 2 2 5 5 2 3" xfId="16840"/>
    <cellStyle name="40% - 輔色1 2 2 5 5 3" xfId="16841"/>
    <cellStyle name="40% - 輔色1 2 2 5 5 4" xfId="16842"/>
    <cellStyle name="40% - 輔色1 2 2 5 6" xfId="16843"/>
    <cellStyle name="40% - 輔色1 2 2 5 6 2" xfId="16844"/>
    <cellStyle name="40% - 輔色1 2 2 5 6 3" xfId="16845"/>
    <cellStyle name="40% - 輔色1 2 2 5 7" xfId="16846"/>
    <cellStyle name="40% - 輔色1 2 2 5 8" xfId="16847"/>
    <cellStyle name="40% - 輔色1 2 2 6" xfId="16848"/>
    <cellStyle name="40% - 輔色1 2 2 6 2" xfId="16849"/>
    <cellStyle name="40% - 輔色1 2 2 6 2 2" xfId="16850"/>
    <cellStyle name="40% - 輔色1 2 2 6 2 2 2" xfId="16851"/>
    <cellStyle name="40% - 輔色1 2 2 6 2 2 2 2" xfId="16852"/>
    <cellStyle name="40% - 輔色1 2 2 6 2 2 2 3" xfId="16853"/>
    <cellStyle name="40% - 輔色1 2 2 6 2 2 3" xfId="16854"/>
    <cellStyle name="40% - 輔色1 2 2 6 2 2 4" xfId="16855"/>
    <cellStyle name="40% - 輔色1 2 2 6 2 3" xfId="16856"/>
    <cellStyle name="40% - 輔色1 2 2 6 2 3 2" xfId="16857"/>
    <cellStyle name="40% - 輔色1 2 2 6 2 3 2 2" xfId="16858"/>
    <cellStyle name="40% - 輔色1 2 2 6 2 3 2 3" xfId="16859"/>
    <cellStyle name="40% - 輔色1 2 2 6 2 3 3" xfId="16860"/>
    <cellStyle name="40% - 輔色1 2 2 6 2 3 4" xfId="16861"/>
    <cellStyle name="40% - 輔色1 2 2 6 2 4" xfId="16862"/>
    <cellStyle name="40% - 輔色1 2 2 6 2 4 2" xfId="16863"/>
    <cellStyle name="40% - 輔色1 2 2 6 2 4 3" xfId="16864"/>
    <cellStyle name="40% - 輔色1 2 2 6 2 5" xfId="16865"/>
    <cellStyle name="40% - 輔色1 2 2 6 2 6" xfId="16866"/>
    <cellStyle name="40% - 輔色1 2 2 6 3" xfId="16867"/>
    <cellStyle name="40% - 輔色1 2 2 6 3 2" xfId="16868"/>
    <cellStyle name="40% - 輔色1 2 2 6 3 2 2" xfId="16869"/>
    <cellStyle name="40% - 輔色1 2 2 6 3 2 3" xfId="16870"/>
    <cellStyle name="40% - 輔色1 2 2 6 3 3" xfId="16871"/>
    <cellStyle name="40% - 輔色1 2 2 6 3 4" xfId="16872"/>
    <cellStyle name="40% - 輔色1 2 2 6 4" xfId="16873"/>
    <cellStyle name="40% - 輔色1 2 2 6 4 2" xfId="16874"/>
    <cellStyle name="40% - 輔色1 2 2 6 4 2 2" xfId="16875"/>
    <cellStyle name="40% - 輔色1 2 2 6 4 2 3" xfId="16876"/>
    <cellStyle name="40% - 輔色1 2 2 6 4 3" xfId="16877"/>
    <cellStyle name="40% - 輔色1 2 2 6 4 4" xfId="16878"/>
    <cellStyle name="40% - 輔色1 2 2 6 5" xfId="16879"/>
    <cellStyle name="40% - 輔色1 2 2 6 5 2" xfId="16880"/>
    <cellStyle name="40% - 輔色1 2 2 6 5 3" xfId="16881"/>
    <cellStyle name="40% - 輔色1 2 2 6 6" xfId="16882"/>
    <cellStyle name="40% - 輔色1 2 2 6 7" xfId="16883"/>
    <cellStyle name="40% - 輔色1 2 2 7" xfId="16884"/>
    <cellStyle name="40% - 輔色1 2 2 7 2" xfId="16885"/>
    <cellStyle name="40% - 輔色1 2 2 7 2 2" xfId="16886"/>
    <cellStyle name="40% - 輔色1 2 2 7 2 2 2" xfId="16887"/>
    <cellStyle name="40% - 輔色1 2 2 7 2 2 3" xfId="16888"/>
    <cellStyle name="40% - 輔色1 2 2 7 2 3" xfId="16889"/>
    <cellStyle name="40% - 輔色1 2 2 7 2 4" xfId="16890"/>
    <cellStyle name="40% - 輔色1 2 2 7 3" xfId="16891"/>
    <cellStyle name="40% - 輔色1 2 2 7 3 2" xfId="16892"/>
    <cellStyle name="40% - 輔色1 2 2 7 3 2 2" xfId="16893"/>
    <cellStyle name="40% - 輔色1 2 2 7 3 2 3" xfId="16894"/>
    <cellStyle name="40% - 輔色1 2 2 7 3 3" xfId="16895"/>
    <cellStyle name="40% - 輔色1 2 2 7 3 4" xfId="16896"/>
    <cellStyle name="40% - 輔色1 2 2 7 4" xfId="16897"/>
    <cellStyle name="40% - 輔色1 2 2 7 4 2" xfId="16898"/>
    <cellStyle name="40% - 輔色1 2 2 7 4 3" xfId="16899"/>
    <cellStyle name="40% - 輔色1 2 2 7 5" xfId="16900"/>
    <cellStyle name="40% - 輔色1 2 2 7 6" xfId="16901"/>
    <cellStyle name="40% - 輔色1 2 2 8" xfId="16902"/>
    <cellStyle name="40% - 輔色1 2 2 8 2" xfId="16903"/>
    <cellStyle name="40% - 輔色1 2 2 8 2 2" xfId="16904"/>
    <cellStyle name="40% - 輔色1 2 2 8 2 3" xfId="16905"/>
    <cellStyle name="40% - 輔色1 2 2 8 3" xfId="16906"/>
    <cellStyle name="40% - 輔色1 2 2 8 4" xfId="16907"/>
    <cellStyle name="40% - 輔色1 2 2 9" xfId="16908"/>
    <cellStyle name="40% - 輔色1 2 2 9 2" xfId="16909"/>
    <cellStyle name="40% - 輔色1 2 2 9 2 2" xfId="16910"/>
    <cellStyle name="40% - 輔色1 2 2 9 2 3" xfId="16911"/>
    <cellStyle name="40% - 輔色1 2 2 9 3" xfId="16912"/>
    <cellStyle name="40% - 輔色1 2 2 9 4" xfId="16913"/>
    <cellStyle name="40% - 輔色1 2 3" xfId="16914"/>
    <cellStyle name="40% - 輔色1 2 3 10" xfId="16915"/>
    <cellStyle name="40% - 輔色1 2 3 2" xfId="16916"/>
    <cellStyle name="40% - 輔色1 2 3 2 2" xfId="16917"/>
    <cellStyle name="40% - 輔色1 2 3 2 2 2" xfId="16918"/>
    <cellStyle name="40% - 輔色1 2 3 2 2 2 2" xfId="16919"/>
    <cellStyle name="40% - 輔色1 2 3 2 2 2 2 2" xfId="16920"/>
    <cellStyle name="40% - 輔色1 2 3 2 2 2 2 2 2" xfId="16921"/>
    <cellStyle name="40% - 輔色1 2 3 2 2 2 2 2 2 2" xfId="16922"/>
    <cellStyle name="40% - 輔色1 2 3 2 2 2 2 2 2 3" xfId="16923"/>
    <cellStyle name="40% - 輔色1 2 3 2 2 2 2 2 3" xfId="16924"/>
    <cellStyle name="40% - 輔色1 2 3 2 2 2 2 2 4" xfId="16925"/>
    <cellStyle name="40% - 輔色1 2 3 2 2 2 2 3" xfId="16926"/>
    <cellStyle name="40% - 輔色1 2 3 2 2 2 2 3 2" xfId="16927"/>
    <cellStyle name="40% - 輔色1 2 3 2 2 2 2 3 2 2" xfId="16928"/>
    <cellStyle name="40% - 輔色1 2 3 2 2 2 2 3 2 3" xfId="16929"/>
    <cellStyle name="40% - 輔色1 2 3 2 2 2 2 3 3" xfId="16930"/>
    <cellStyle name="40% - 輔色1 2 3 2 2 2 2 3 4" xfId="16931"/>
    <cellStyle name="40% - 輔色1 2 3 2 2 2 2 4" xfId="16932"/>
    <cellStyle name="40% - 輔色1 2 3 2 2 2 2 4 2" xfId="16933"/>
    <cellStyle name="40% - 輔色1 2 3 2 2 2 2 4 3" xfId="16934"/>
    <cellStyle name="40% - 輔色1 2 3 2 2 2 2 5" xfId="16935"/>
    <cellStyle name="40% - 輔色1 2 3 2 2 2 2 6" xfId="16936"/>
    <cellStyle name="40% - 輔色1 2 3 2 2 2 3" xfId="16937"/>
    <cellStyle name="40% - 輔色1 2 3 2 2 2 3 2" xfId="16938"/>
    <cellStyle name="40% - 輔色1 2 3 2 2 2 3 2 2" xfId="16939"/>
    <cellStyle name="40% - 輔色1 2 3 2 2 2 3 2 3" xfId="16940"/>
    <cellStyle name="40% - 輔色1 2 3 2 2 2 3 3" xfId="16941"/>
    <cellStyle name="40% - 輔色1 2 3 2 2 2 3 4" xfId="16942"/>
    <cellStyle name="40% - 輔色1 2 3 2 2 2 4" xfId="16943"/>
    <cellStyle name="40% - 輔色1 2 3 2 2 2 4 2" xfId="16944"/>
    <cellStyle name="40% - 輔色1 2 3 2 2 2 4 2 2" xfId="16945"/>
    <cellStyle name="40% - 輔色1 2 3 2 2 2 4 2 3" xfId="16946"/>
    <cellStyle name="40% - 輔色1 2 3 2 2 2 4 3" xfId="16947"/>
    <cellStyle name="40% - 輔色1 2 3 2 2 2 4 4" xfId="16948"/>
    <cellStyle name="40% - 輔色1 2 3 2 2 2 5" xfId="16949"/>
    <cellStyle name="40% - 輔色1 2 3 2 2 2 5 2" xfId="16950"/>
    <cellStyle name="40% - 輔色1 2 3 2 2 2 5 3" xfId="16951"/>
    <cellStyle name="40% - 輔色1 2 3 2 2 2 6" xfId="16952"/>
    <cellStyle name="40% - 輔色1 2 3 2 2 2 7" xfId="16953"/>
    <cellStyle name="40% - 輔色1 2 3 2 2 3" xfId="16954"/>
    <cellStyle name="40% - 輔色1 2 3 2 2 3 2" xfId="16955"/>
    <cellStyle name="40% - 輔色1 2 3 2 2 3 2 2" xfId="16956"/>
    <cellStyle name="40% - 輔色1 2 3 2 2 3 2 2 2" xfId="16957"/>
    <cellStyle name="40% - 輔色1 2 3 2 2 3 2 2 3" xfId="16958"/>
    <cellStyle name="40% - 輔色1 2 3 2 2 3 2 3" xfId="16959"/>
    <cellStyle name="40% - 輔色1 2 3 2 2 3 2 4" xfId="16960"/>
    <cellStyle name="40% - 輔色1 2 3 2 2 3 3" xfId="16961"/>
    <cellStyle name="40% - 輔色1 2 3 2 2 3 3 2" xfId="16962"/>
    <cellStyle name="40% - 輔色1 2 3 2 2 3 3 2 2" xfId="16963"/>
    <cellStyle name="40% - 輔色1 2 3 2 2 3 3 2 3" xfId="16964"/>
    <cellStyle name="40% - 輔色1 2 3 2 2 3 3 3" xfId="16965"/>
    <cellStyle name="40% - 輔色1 2 3 2 2 3 3 4" xfId="16966"/>
    <cellStyle name="40% - 輔色1 2 3 2 2 3 4" xfId="16967"/>
    <cellStyle name="40% - 輔色1 2 3 2 2 3 4 2" xfId="16968"/>
    <cellStyle name="40% - 輔色1 2 3 2 2 3 4 3" xfId="16969"/>
    <cellStyle name="40% - 輔色1 2 3 2 2 3 5" xfId="16970"/>
    <cellStyle name="40% - 輔色1 2 3 2 2 3 6" xfId="16971"/>
    <cellStyle name="40% - 輔色1 2 3 2 2 4" xfId="16972"/>
    <cellStyle name="40% - 輔色1 2 3 2 2 4 2" xfId="16973"/>
    <cellStyle name="40% - 輔色1 2 3 2 2 4 2 2" xfId="16974"/>
    <cellStyle name="40% - 輔色1 2 3 2 2 4 2 3" xfId="16975"/>
    <cellStyle name="40% - 輔色1 2 3 2 2 4 3" xfId="16976"/>
    <cellStyle name="40% - 輔色1 2 3 2 2 4 4" xfId="16977"/>
    <cellStyle name="40% - 輔色1 2 3 2 2 5" xfId="16978"/>
    <cellStyle name="40% - 輔色1 2 3 2 2 5 2" xfId="16979"/>
    <cellStyle name="40% - 輔色1 2 3 2 2 5 2 2" xfId="16980"/>
    <cellStyle name="40% - 輔色1 2 3 2 2 5 2 3" xfId="16981"/>
    <cellStyle name="40% - 輔色1 2 3 2 2 5 3" xfId="16982"/>
    <cellStyle name="40% - 輔色1 2 3 2 2 5 4" xfId="16983"/>
    <cellStyle name="40% - 輔色1 2 3 2 2 6" xfId="16984"/>
    <cellStyle name="40% - 輔色1 2 3 2 2 6 2" xfId="16985"/>
    <cellStyle name="40% - 輔色1 2 3 2 2 6 3" xfId="16986"/>
    <cellStyle name="40% - 輔色1 2 3 2 2 7" xfId="16987"/>
    <cellStyle name="40% - 輔色1 2 3 2 2 8" xfId="16988"/>
    <cellStyle name="40% - 輔色1 2 3 2 3" xfId="16989"/>
    <cellStyle name="40% - 輔色1 2 3 2 3 2" xfId="16990"/>
    <cellStyle name="40% - 輔色1 2 3 2 3 2 2" xfId="16991"/>
    <cellStyle name="40% - 輔色1 2 3 2 3 2 2 2" xfId="16992"/>
    <cellStyle name="40% - 輔色1 2 3 2 3 2 2 2 2" xfId="16993"/>
    <cellStyle name="40% - 輔色1 2 3 2 3 2 2 2 3" xfId="16994"/>
    <cellStyle name="40% - 輔色1 2 3 2 3 2 2 3" xfId="16995"/>
    <cellStyle name="40% - 輔色1 2 3 2 3 2 2 4" xfId="16996"/>
    <cellStyle name="40% - 輔色1 2 3 2 3 2 3" xfId="16997"/>
    <cellStyle name="40% - 輔色1 2 3 2 3 2 3 2" xfId="16998"/>
    <cellStyle name="40% - 輔色1 2 3 2 3 2 3 2 2" xfId="16999"/>
    <cellStyle name="40% - 輔色1 2 3 2 3 2 3 2 3" xfId="17000"/>
    <cellStyle name="40% - 輔色1 2 3 2 3 2 3 3" xfId="17001"/>
    <cellStyle name="40% - 輔色1 2 3 2 3 2 3 4" xfId="17002"/>
    <cellStyle name="40% - 輔色1 2 3 2 3 2 4" xfId="17003"/>
    <cellStyle name="40% - 輔色1 2 3 2 3 2 4 2" xfId="17004"/>
    <cellStyle name="40% - 輔色1 2 3 2 3 2 4 3" xfId="17005"/>
    <cellStyle name="40% - 輔色1 2 3 2 3 2 5" xfId="17006"/>
    <cellStyle name="40% - 輔色1 2 3 2 3 2 6" xfId="17007"/>
    <cellStyle name="40% - 輔色1 2 3 2 3 3" xfId="17008"/>
    <cellStyle name="40% - 輔色1 2 3 2 3 3 2" xfId="17009"/>
    <cellStyle name="40% - 輔色1 2 3 2 3 3 2 2" xfId="17010"/>
    <cellStyle name="40% - 輔色1 2 3 2 3 3 2 3" xfId="17011"/>
    <cellStyle name="40% - 輔色1 2 3 2 3 3 3" xfId="17012"/>
    <cellStyle name="40% - 輔色1 2 3 2 3 3 4" xfId="17013"/>
    <cellStyle name="40% - 輔色1 2 3 2 3 4" xfId="17014"/>
    <cellStyle name="40% - 輔色1 2 3 2 3 4 2" xfId="17015"/>
    <cellStyle name="40% - 輔色1 2 3 2 3 4 2 2" xfId="17016"/>
    <cellStyle name="40% - 輔色1 2 3 2 3 4 2 3" xfId="17017"/>
    <cellStyle name="40% - 輔色1 2 3 2 3 4 3" xfId="17018"/>
    <cellStyle name="40% - 輔色1 2 3 2 3 4 4" xfId="17019"/>
    <cellStyle name="40% - 輔色1 2 3 2 3 5" xfId="17020"/>
    <cellStyle name="40% - 輔色1 2 3 2 3 5 2" xfId="17021"/>
    <cellStyle name="40% - 輔色1 2 3 2 3 5 3" xfId="17022"/>
    <cellStyle name="40% - 輔色1 2 3 2 3 6" xfId="17023"/>
    <cellStyle name="40% - 輔色1 2 3 2 3 7" xfId="17024"/>
    <cellStyle name="40% - 輔色1 2 3 2 4" xfId="17025"/>
    <cellStyle name="40% - 輔色1 2 3 2 4 2" xfId="17026"/>
    <cellStyle name="40% - 輔色1 2 3 2 4 2 2" xfId="17027"/>
    <cellStyle name="40% - 輔色1 2 3 2 4 2 2 2" xfId="17028"/>
    <cellStyle name="40% - 輔色1 2 3 2 4 2 2 3" xfId="17029"/>
    <cellStyle name="40% - 輔色1 2 3 2 4 2 3" xfId="17030"/>
    <cellStyle name="40% - 輔色1 2 3 2 4 2 4" xfId="17031"/>
    <cellStyle name="40% - 輔色1 2 3 2 4 3" xfId="17032"/>
    <cellStyle name="40% - 輔色1 2 3 2 4 3 2" xfId="17033"/>
    <cellStyle name="40% - 輔色1 2 3 2 4 3 2 2" xfId="17034"/>
    <cellStyle name="40% - 輔色1 2 3 2 4 3 2 3" xfId="17035"/>
    <cellStyle name="40% - 輔色1 2 3 2 4 3 3" xfId="17036"/>
    <cellStyle name="40% - 輔色1 2 3 2 4 3 4" xfId="17037"/>
    <cellStyle name="40% - 輔色1 2 3 2 4 4" xfId="17038"/>
    <cellStyle name="40% - 輔色1 2 3 2 4 4 2" xfId="17039"/>
    <cellStyle name="40% - 輔色1 2 3 2 4 4 3" xfId="17040"/>
    <cellStyle name="40% - 輔色1 2 3 2 4 5" xfId="17041"/>
    <cellStyle name="40% - 輔色1 2 3 2 4 6" xfId="17042"/>
    <cellStyle name="40% - 輔色1 2 3 2 5" xfId="17043"/>
    <cellStyle name="40% - 輔色1 2 3 2 5 2" xfId="17044"/>
    <cellStyle name="40% - 輔色1 2 3 2 5 2 2" xfId="17045"/>
    <cellStyle name="40% - 輔色1 2 3 2 5 2 3" xfId="17046"/>
    <cellStyle name="40% - 輔色1 2 3 2 5 3" xfId="17047"/>
    <cellStyle name="40% - 輔色1 2 3 2 5 4" xfId="17048"/>
    <cellStyle name="40% - 輔色1 2 3 2 6" xfId="17049"/>
    <cellStyle name="40% - 輔色1 2 3 2 6 2" xfId="17050"/>
    <cellStyle name="40% - 輔色1 2 3 2 6 2 2" xfId="17051"/>
    <cellStyle name="40% - 輔色1 2 3 2 6 2 3" xfId="17052"/>
    <cellStyle name="40% - 輔色1 2 3 2 6 3" xfId="17053"/>
    <cellStyle name="40% - 輔色1 2 3 2 6 4" xfId="17054"/>
    <cellStyle name="40% - 輔色1 2 3 2 7" xfId="17055"/>
    <cellStyle name="40% - 輔色1 2 3 2 7 2" xfId="17056"/>
    <cellStyle name="40% - 輔色1 2 3 2 7 3" xfId="17057"/>
    <cellStyle name="40% - 輔色1 2 3 2 8" xfId="17058"/>
    <cellStyle name="40% - 輔色1 2 3 2 9" xfId="17059"/>
    <cellStyle name="40% - 輔色1 2 3 3" xfId="17060"/>
    <cellStyle name="40% - 輔色1 2 3 3 2" xfId="17061"/>
    <cellStyle name="40% - 輔色1 2 3 3 2 2" xfId="17062"/>
    <cellStyle name="40% - 輔色1 2 3 3 2 2 2" xfId="17063"/>
    <cellStyle name="40% - 輔色1 2 3 3 2 2 2 2" xfId="17064"/>
    <cellStyle name="40% - 輔色1 2 3 3 2 2 2 2 2" xfId="17065"/>
    <cellStyle name="40% - 輔色1 2 3 3 2 2 2 2 3" xfId="17066"/>
    <cellStyle name="40% - 輔色1 2 3 3 2 2 2 3" xfId="17067"/>
    <cellStyle name="40% - 輔色1 2 3 3 2 2 2 4" xfId="17068"/>
    <cellStyle name="40% - 輔色1 2 3 3 2 2 3" xfId="17069"/>
    <cellStyle name="40% - 輔色1 2 3 3 2 2 3 2" xfId="17070"/>
    <cellStyle name="40% - 輔色1 2 3 3 2 2 3 2 2" xfId="17071"/>
    <cellStyle name="40% - 輔色1 2 3 3 2 2 3 2 3" xfId="17072"/>
    <cellStyle name="40% - 輔色1 2 3 3 2 2 3 3" xfId="17073"/>
    <cellStyle name="40% - 輔色1 2 3 3 2 2 3 4" xfId="17074"/>
    <cellStyle name="40% - 輔色1 2 3 3 2 2 4" xfId="17075"/>
    <cellStyle name="40% - 輔色1 2 3 3 2 2 4 2" xfId="17076"/>
    <cellStyle name="40% - 輔色1 2 3 3 2 2 4 3" xfId="17077"/>
    <cellStyle name="40% - 輔色1 2 3 3 2 2 5" xfId="17078"/>
    <cellStyle name="40% - 輔色1 2 3 3 2 2 6" xfId="17079"/>
    <cellStyle name="40% - 輔色1 2 3 3 2 3" xfId="17080"/>
    <cellStyle name="40% - 輔色1 2 3 3 2 3 2" xfId="17081"/>
    <cellStyle name="40% - 輔色1 2 3 3 2 3 2 2" xfId="17082"/>
    <cellStyle name="40% - 輔色1 2 3 3 2 3 2 3" xfId="17083"/>
    <cellStyle name="40% - 輔色1 2 3 3 2 3 3" xfId="17084"/>
    <cellStyle name="40% - 輔色1 2 3 3 2 3 4" xfId="17085"/>
    <cellStyle name="40% - 輔色1 2 3 3 2 4" xfId="17086"/>
    <cellStyle name="40% - 輔色1 2 3 3 2 4 2" xfId="17087"/>
    <cellStyle name="40% - 輔色1 2 3 3 2 4 2 2" xfId="17088"/>
    <cellStyle name="40% - 輔色1 2 3 3 2 4 2 3" xfId="17089"/>
    <cellStyle name="40% - 輔色1 2 3 3 2 4 3" xfId="17090"/>
    <cellStyle name="40% - 輔色1 2 3 3 2 4 4" xfId="17091"/>
    <cellStyle name="40% - 輔色1 2 3 3 2 5" xfId="17092"/>
    <cellStyle name="40% - 輔色1 2 3 3 2 5 2" xfId="17093"/>
    <cellStyle name="40% - 輔色1 2 3 3 2 5 3" xfId="17094"/>
    <cellStyle name="40% - 輔色1 2 3 3 2 6" xfId="17095"/>
    <cellStyle name="40% - 輔色1 2 3 3 2 7" xfId="17096"/>
    <cellStyle name="40% - 輔色1 2 3 3 3" xfId="17097"/>
    <cellStyle name="40% - 輔色1 2 3 3 3 2" xfId="17098"/>
    <cellStyle name="40% - 輔色1 2 3 3 3 2 2" xfId="17099"/>
    <cellStyle name="40% - 輔色1 2 3 3 3 2 2 2" xfId="17100"/>
    <cellStyle name="40% - 輔色1 2 3 3 3 2 2 3" xfId="17101"/>
    <cellStyle name="40% - 輔色1 2 3 3 3 2 3" xfId="17102"/>
    <cellStyle name="40% - 輔色1 2 3 3 3 2 4" xfId="17103"/>
    <cellStyle name="40% - 輔色1 2 3 3 3 3" xfId="17104"/>
    <cellStyle name="40% - 輔色1 2 3 3 3 3 2" xfId="17105"/>
    <cellStyle name="40% - 輔色1 2 3 3 3 3 2 2" xfId="17106"/>
    <cellStyle name="40% - 輔色1 2 3 3 3 3 2 3" xfId="17107"/>
    <cellStyle name="40% - 輔色1 2 3 3 3 3 3" xfId="17108"/>
    <cellStyle name="40% - 輔色1 2 3 3 3 3 4" xfId="17109"/>
    <cellStyle name="40% - 輔色1 2 3 3 3 4" xfId="17110"/>
    <cellStyle name="40% - 輔色1 2 3 3 3 4 2" xfId="17111"/>
    <cellStyle name="40% - 輔色1 2 3 3 3 4 3" xfId="17112"/>
    <cellStyle name="40% - 輔色1 2 3 3 3 5" xfId="17113"/>
    <cellStyle name="40% - 輔色1 2 3 3 3 6" xfId="17114"/>
    <cellStyle name="40% - 輔色1 2 3 3 4" xfId="17115"/>
    <cellStyle name="40% - 輔色1 2 3 3 4 2" xfId="17116"/>
    <cellStyle name="40% - 輔色1 2 3 3 4 2 2" xfId="17117"/>
    <cellStyle name="40% - 輔色1 2 3 3 4 2 3" xfId="17118"/>
    <cellStyle name="40% - 輔色1 2 3 3 4 3" xfId="17119"/>
    <cellStyle name="40% - 輔色1 2 3 3 4 4" xfId="17120"/>
    <cellStyle name="40% - 輔色1 2 3 3 5" xfId="17121"/>
    <cellStyle name="40% - 輔色1 2 3 3 5 2" xfId="17122"/>
    <cellStyle name="40% - 輔色1 2 3 3 5 2 2" xfId="17123"/>
    <cellStyle name="40% - 輔色1 2 3 3 5 2 3" xfId="17124"/>
    <cellStyle name="40% - 輔色1 2 3 3 5 3" xfId="17125"/>
    <cellStyle name="40% - 輔色1 2 3 3 5 4" xfId="17126"/>
    <cellStyle name="40% - 輔色1 2 3 3 6" xfId="17127"/>
    <cellStyle name="40% - 輔色1 2 3 3 6 2" xfId="17128"/>
    <cellStyle name="40% - 輔色1 2 3 3 6 3" xfId="17129"/>
    <cellStyle name="40% - 輔色1 2 3 3 7" xfId="17130"/>
    <cellStyle name="40% - 輔色1 2 3 3 8" xfId="17131"/>
    <cellStyle name="40% - 輔色1 2 3 4" xfId="17132"/>
    <cellStyle name="40% - 輔色1 2 3 4 2" xfId="17133"/>
    <cellStyle name="40% - 輔色1 2 3 4 2 2" xfId="17134"/>
    <cellStyle name="40% - 輔色1 2 3 4 2 2 2" xfId="17135"/>
    <cellStyle name="40% - 輔色1 2 3 4 2 2 2 2" xfId="17136"/>
    <cellStyle name="40% - 輔色1 2 3 4 2 2 2 3" xfId="17137"/>
    <cellStyle name="40% - 輔色1 2 3 4 2 2 3" xfId="17138"/>
    <cellStyle name="40% - 輔色1 2 3 4 2 2 4" xfId="17139"/>
    <cellStyle name="40% - 輔色1 2 3 4 2 3" xfId="17140"/>
    <cellStyle name="40% - 輔色1 2 3 4 2 3 2" xfId="17141"/>
    <cellStyle name="40% - 輔色1 2 3 4 2 3 2 2" xfId="17142"/>
    <cellStyle name="40% - 輔色1 2 3 4 2 3 2 3" xfId="17143"/>
    <cellStyle name="40% - 輔色1 2 3 4 2 3 3" xfId="17144"/>
    <cellStyle name="40% - 輔色1 2 3 4 2 3 4" xfId="17145"/>
    <cellStyle name="40% - 輔色1 2 3 4 2 4" xfId="17146"/>
    <cellStyle name="40% - 輔色1 2 3 4 2 4 2" xfId="17147"/>
    <cellStyle name="40% - 輔色1 2 3 4 2 4 3" xfId="17148"/>
    <cellStyle name="40% - 輔色1 2 3 4 2 5" xfId="17149"/>
    <cellStyle name="40% - 輔色1 2 3 4 2 6" xfId="17150"/>
    <cellStyle name="40% - 輔色1 2 3 4 3" xfId="17151"/>
    <cellStyle name="40% - 輔色1 2 3 4 3 2" xfId="17152"/>
    <cellStyle name="40% - 輔色1 2 3 4 3 2 2" xfId="17153"/>
    <cellStyle name="40% - 輔色1 2 3 4 3 2 3" xfId="17154"/>
    <cellStyle name="40% - 輔色1 2 3 4 3 3" xfId="17155"/>
    <cellStyle name="40% - 輔色1 2 3 4 3 4" xfId="17156"/>
    <cellStyle name="40% - 輔色1 2 3 4 4" xfId="17157"/>
    <cellStyle name="40% - 輔色1 2 3 4 4 2" xfId="17158"/>
    <cellStyle name="40% - 輔色1 2 3 4 4 2 2" xfId="17159"/>
    <cellStyle name="40% - 輔色1 2 3 4 4 2 3" xfId="17160"/>
    <cellStyle name="40% - 輔色1 2 3 4 4 3" xfId="17161"/>
    <cellStyle name="40% - 輔色1 2 3 4 4 4" xfId="17162"/>
    <cellStyle name="40% - 輔色1 2 3 4 5" xfId="17163"/>
    <cellStyle name="40% - 輔色1 2 3 4 5 2" xfId="17164"/>
    <cellStyle name="40% - 輔色1 2 3 4 5 3" xfId="17165"/>
    <cellStyle name="40% - 輔色1 2 3 4 6" xfId="17166"/>
    <cellStyle name="40% - 輔色1 2 3 4 7" xfId="17167"/>
    <cellStyle name="40% - 輔色1 2 3 5" xfId="17168"/>
    <cellStyle name="40% - 輔色1 2 3 5 2" xfId="17169"/>
    <cellStyle name="40% - 輔色1 2 3 5 2 2" xfId="17170"/>
    <cellStyle name="40% - 輔色1 2 3 5 2 2 2" xfId="17171"/>
    <cellStyle name="40% - 輔色1 2 3 5 2 2 3" xfId="17172"/>
    <cellStyle name="40% - 輔色1 2 3 5 2 3" xfId="17173"/>
    <cellStyle name="40% - 輔色1 2 3 5 2 4" xfId="17174"/>
    <cellStyle name="40% - 輔色1 2 3 5 3" xfId="17175"/>
    <cellStyle name="40% - 輔色1 2 3 5 3 2" xfId="17176"/>
    <cellStyle name="40% - 輔色1 2 3 5 3 2 2" xfId="17177"/>
    <cellStyle name="40% - 輔色1 2 3 5 3 2 3" xfId="17178"/>
    <cellStyle name="40% - 輔色1 2 3 5 3 3" xfId="17179"/>
    <cellStyle name="40% - 輔色1 2 3 5 3 4" xfId="17180"/>
    <cellStyle name="40% - 輔色1 2 3 5 4" xfId="17181"/>
    <cellStyle name="40% - 輔色1 2 3 5 4 2" xfId="17182"/>
    <cellStyle name="40% - 輔色1 2 3 5 4 3" xfId="17183"/>
    <cellStyle name="40% - 輔色1 2 3 5 5" xfId="17184"/>
    <cellStyle name="40% - 輔色1 2 3 5 6" xfId="17185"/>
    <cellStyle name="40% - 輔色1 2 3 6" xfId="17186"/>
    <cellStyle name="40% - 輔色1 2 3 6 2" xfId="17187"/>
    <cellStyle name="40% - 輔色1 2 3 6 2 2" xfId="17188"/>
    <cellStyle name="40% - 輔色1 2 3 6 2 3" xfId="17189"/>
    <cellStyle name="40% - 輔色1 2 3 6 3" xfId="17190"/>
    <cellStyle name="40% - 輔色1 2 3 6 4" xfId="17191"/>
    <cellStyle name="40% - 輔色1 2 3 7" xfId="17192"/>
    <cellStyle name="40% - 輔色1 2 3 7 2" xfId="17193"/>
    <cellStyle name="40% - 輔色1 2 3 7 2 2" xfId="17194"/>
    <cellStyle name="40% - 輔色1 2 3 7 2 3" xfId="17195"/>
    <cellStyle name="40% - 輔色1 2 3 7 3" xfId="17196"/>
    <cellStyle name="40% - 輔色1 2 3 7 4" xfId="17197"/>
    <cellStyle name="40% - 輔色1 2 3 8" xfId="17198"/>
    <cellStyle name="40% - 輔色1 2 3 8 2" xfId="17199"/>
    <cellStyle name="40% - 輔色1 2 3 8 3" xfId="17200"/>
    <cellStyle name="40% - 輔色1 2 3 9" xfId="17201"/>
    <cellStyle name="40% - 輔色1 2 4" xfId="17202"/>
    <cellStyle name="40% - 輔色1 2 4 2" xfId="17203"/>
    <cellStyle name="40% - 輔色1 2 4 2 2" xfId="17204"/>
    <cellStyle name="40% - 輔色1 2 4 2 2 2" xfId="17205"/>
    <cellStyle name="40% - 輔色1 2 4 2 2 2 2" xfId="17206"/>
    <cellStyle name="40% - 輔色1 2 4 2 2 2 2 2" xfId="17207"/>
    <cellStyle name="40% - 輔色1 2 4 2 2 2 2 2 2" xfId="17208"/>
    <cellStyle name="40% - 輔色1 2 4 2 2 2 2 2 3" xfId="17209"/>
    <cellStyle name="40% - 輔色1 2 4 2 2 2 2 3" xfId="17210"/>
    <cellStyle name="40% - 輔色1 2 4 2 2 2 2 4" xfId="17211"/>
    <cellStyle name="40% - 輔色1 2 4 2 2 2 3" xfId="17212"/>
    <cellStyle name="40% - 輔色1 2 4 2 2 2 3 2" xfId="17213"/>
    <cellStyle name="40% - 輔色1 2 4 2 2 2 3 2 2" xfId="17214"/>
    <cellStyle name="40% - 輔色1 2 4 2 2 2 3 2 3" xfId="17215"/>
    <cellStyle name="40% - 輔色1 2 4 2 2 2 3 3" xfId="17216"/>
    <cellStyle name="40% - 輔色1 2 4 2 2 2 3 4" xfId="17217"/>
    <cellStyle name="40% - 輔色1 2 4 2 2 2 4" xfId="17218"/>
    <cellStyle name="40% - 輔色1 2 4 2 2 2 4 2" xfId="17219"/>
    <cellStyle name="40% - 輔色1 2 4 2 2 2 4 3" xfId="17220"/>
    <cellStyle name="40% - 輔色1 2 4 2 2 2 5" xfId="17221"/>
    <cellStyle name="40% - 輔色1 2 4 2 2 2 6" xfId="17222"/>
    <cellStyle name="40% - 輔色1 2 4 2 2 3" xfId="17223"/>
    <cellStyle name="40% - 輔色1 2 4 2 2 3 2" xfId="17224"/>
    <cellStyle name="40% - 輔色1 2 4 2 2 3 2 2" xfId="17225"/>
    <cellStyle name="40% - 輔色1 2 4 2 2 3 2 3" xfId="17226"/>
    <cellStyle name="40% - 輔色1 2 4 2 2 3 3" xfId="17227"/>
    <cellStyle name="40% - 輔色1 2 4 2 2 3 4" xfId="17228"/>
    <cellStyle name="40% - 輔色1 2 4 2 2 4" xfId="17229"/>
    <cellStyle name="40% - 輔色1 2 4 2 2 4 2" xfId="17230"/>
    <cellStyle name="40% - 輔色1 2 4 2 2 4 2 2" xfId="17231"/>
    <cellStyle name="40% - 輔色1 2 4 2 2 4 2 3" xfId="17232"/>
    <cellStyle name="40% - 輔色1 2 4 2 2 4 3" xfId="17233"/>
    <cellStyle name="40% - 輔色1 2 4 2 2 4 4" xfId="17234"/>
    <cellStyle name="40% - 輔色1 2 4 2 2 5" xfId="17235"/>
    <cellStyle name="40% - 輔色1 2 4 2 2 5 2" xfId="17236"/>
    <cellStyle name="40% - 輔色1 2 4 2 2 5 3" xfId="17237"/>
    <cellStyle name="40% - 輔色1 2 4 2 2 6" xfId="17238"/>
    <cellStyle name="40% - 輔色1 2 4 2 2 7" xfId="17239"/>
    <cellStyle name="40% - 輔色1 2 4 2 3" xfId="17240"/>
    <cellStyle name="40% - 輔色1 2 4 2 3 2" xfId="17241"/>
    <cellStyle name="40% - 輔色1 2 4 2 3 2 2" xfId="17242"/>
    <cellStyle name="40% - 輔色1 2 4 2 3 2 2 2" xfId="17243"/>
    <cellStyle name="40% - 輔色1 2 4 2 3 2 2 3" xfId="17244"/>
    <cellStyle name="40% - 輔色1 2 4 2 3 2 3" xfId="17245"/>
    <cellStyle name="40% - 輔色1 2 4 2 3 2 4" xfId="17246"/>
    <cellStyle name="40% - 輔色1 2 4 2 3 3" xfId="17247"/>
    <cellStyle name="40% - 輔色1 2 4 2 3 3 2" xfId="17248"/>
    <cellStyle name="40% - 輔色1 2 4 2 3 3 2 2" xfId="17249"/>
    <cellStyle name="40% - 輔色1 2 4 2 3 3 2 3" xfId="17250"/>
    <cellStyle name="40% - 輔色1 2 4 2 3 3 3" xfId="17251"/>
    <cellStyle name="40% - 輔色1 2 4 2 3 3 4" xfId="17252"/>
    <cellStyle name="40% - 輔色1 2 4 2 3 4" xfId="17253"/>
    <cellStyle name="40% - 輔色1 2 4 2 3 4 2" xfId="17254"/>
    <cellStyle name="40% - 輔色1 2 4 2 3 4 3" xfId="17255"/>
    <cellStyle name="40% - 輔色1 2 4 2 3 5" xfId="17256"/>
    <cellStyle name="40% - 輔色1 2 4 2 3 6" xfId="17257"/>
    <cellStyle name="40% - 輔色1 2 4 2 4" xfId="17258"/>
    <cellStyle name="40% - 輔色1 2 4 2 4 2" xfId="17259"/>
    <cellStyle name="40% - 輔色1 2 4 2 4 2 2" xfId="17260"/>
    <cellStyle name="40% - 輔色1 2 4 2 4 2 3" xfId="17261"/>
    <cellStyle name="40% - 輔色1 2 4 2 4 3" xfId="17262"/>
    <cellStyle name="40% - 輔色1 2 4 2 4 4" xfId="17263"/>
    <cellStyle name="40% - 輔色1 2 4 2 5" xfId="17264"/>
    <cellStyle name="40% - 輔色1 2 4 2 5 2" xfId="17265"/>
    <cellStyle name="40% - 輔色1 2 4 2 5 2 2" xfId="17266"/>
    <cellStyle name="40% - 輔色1 2 4 2 5 2 3" xfId="17267"/>
    <cellStyle name="40% - 輔色1 2 4 2 5 3" xfId="17268"/>
    <cellStyle name="40% - 輔色1 2 4 2 5 4" xfId="17269"/>
    <cellStyle name="40% - 輔色1 2 4 2 6" xfId="17270"/>
    <cellStyle name="40% - 輔色1 2 4 2 6 2" xfId="17271"/>
    <cellStyle name="40% - 輔色1 2 4 2 6 3" xfId="17272"/>
    <cellStyle name="40% - 輔色1 2 4 2 7" xfId="17273"/>
    <cellStyle name="40% - 輔色1 2 4 2 8" xfId="17274"/>
    <cellStyle name="40% - 輔色1 2 4 3" xfId="17275"/>
    <cellStyle name="40% - 輔色1 2 4 3 2" xfId="17276"/>
    <cellStyle name="40% - 輔色1 2 4 3 2 2" xfId="17277"/>
    <cellStyle name="40% - 輔色1 2 4 3 2 2 2" xfId="17278"/>
    <cellStyle name="40% - 輔色1 2 4 3 2 2 2 2" xfId="17279"/>
    <cellStyle name="40% - 輔色1 2 4 3 2 2 2 3" xfId="17280"/>
    <cellStyle name="40% - 輔色1 2 4 3 2 2 3" xfId="17281"/>
    <cellStyle name="40% - 輔色1 2 4 3 2 2 4" xfId="17282"/>
    <cellStyle name="40% - 輔色1 2 4 3 2 3" xfId="17283"/>
    <cellStyle name="40% - 輔色1 2 4 3 2 3 2" xfId="17284"/>
    <cellStyle name="40% - 輔色1 2 4 3 2 3 2 2" xfId="17285"/>
    <cellStyle name="40% - 輔色1 2 4 3 2 3 2 3" xfId="17286"/>
    <cellStyle name="40% - 輔色1 2 4 3 2 3 3" xfId="17287"/>
    <cellStyle name="40% - 輔色1 2 4 3 2 3 4" xfId="17288"/>
    <cellStyle name="40% - 輔色1 2 4 3 2 4" xfId="17289"/>
    <cellStyle name="40% - 輔色1 2 4 3 2 4 2" xfId="17290"/>
    <cellStyle name="40% - 輔色1 2 4 3 2 4 3" xfId="17291"/>
    <cellStyle name="40% - 輔色1 2 4 3 2 5" xfId="17292"/>
    <cellStyle name="40% - 輔色1 2 4 3 2 6" xfId="17293"/>
    <cellStyle name="40% - 輔色1 2 4 3 3" xfId="17294"/>
    <cellStyle name="40% - 輔色1 2 4 3 3 2" xfId="17295"/>
    <cellStyle name="40% - 輔色1 2 4 3 3 2 2" xfId="17296"/>
    <cellStyle name="40% - 輔色1 2 4 3 3 2 3" xfId="17297"/>
    <cellStyle name="40% - 輔色1 2 4 3 3 3" xfId="17298"/>
    <cellStyle name="40% - 輔色1 2 4 3 3 4" xfId="17299"/>
    <cellStyle name="40% - 輔色1 2 4 3 4" xfId="17300"/>
    <cellStyle name="40% - 輔色1 2 4 3 4 2" xfId="17301"/>
    <cellStyle name="40% - 輔色1 2 4 3 4 2 2" xfId="17302"/>
    <cellStyle name="40% - 輔色1 2 4 3 4 2 3" xfId="17303"/>
    <cellStyle name="40% - 輔色1 2 4 3 4 3" xfId="17304"/>
    <cellStyle name="40% - 輔色1 2 4 3 4 4" xfId="17305"/>
    <cellStyle name="40% - 輔色1 2 4 3 5" xfId="17306"/>
    <cellStyle name="40% - 輔色1 2 4 3 5 2" xfId="17307"/>
    <cellStyle name="40% - 輔色1 2 4 3 5 3" xfId="17308"/>
    <cellStyle name="40% - 輔色1 2 4 3 6" xfId="17309"/>
    <cellStyle name="40% - 輔色1 2 4 3 7" xfId="17310"/>
    <cellStyle name="40% - 輔色1 2 4 4" xfId="17311"/>
    <cellStyle name="40% - 輔色1 2 4 4 2" xfId="17312"/>
    <cellStyle name="40% - 輔色1 2 4 4 2 2" xfId="17313"/>
    <cellStyle name="40% - 輔色1 2 4 4 2 2 2" xfId="17314"/>
    <cellStyle name="40% - 輔色1 2 4 4 2 2 3" xfId="17315"/>
    <cellStyle name="40% - 輔色1 2 4 4 2 3" xfId="17316"/>
    <cellStyle name="40% - 輔色1 2 4 4 2 4" xfId="17317"/>
    <cellStyle name="40% - 輔色1 2 4 4 3" xfId="17318"/>
    <cellStyle name="40% - 輔色1 2 4 4 3 2" xfId="17319"/>
    <cellStyle name="40% - 輔色1 2 4 4 3 2 2" xfId="17320"/>
    <cellStyle name="40% - 輔色1 2 4 4 3 2 3" xfId="17321"/>
    <cellStyle name="40% - 輔色1 2 4 4 3 3" xfId="17322"/>
    <cellStyle name="40% - 輔色1 2 4 4 3 4" xfId="17323"/>
    <cellStyle name="40% - 輔色1 2 4 4 4" xfId="17324"/>
    <cellStyle name="40% - 輔色1 2 4 4 4 2" xfId="17325"/>
    <cellStyle name="40% - 輔色1 2 4 4 4 3" xfId="17326"/>
    <cellStyle name="40% - 輔色1 2 4 4 5" xfId="17327"/>
    <cellStyle name="40% - 輔色1 2 4 4 6" xfId="17328"/>
    <cellStyle name="40% - 輔色1 2 4 5" xfId="17329"/>
    <cellStyle name="40% - 輔色1 2 4 5 2" xfId="17330"/>
    <cellStyle name="40% - 輔色1 2 4 5 2 2" xfId="17331"/>
    <cellStyle name="40% - 輔色1 2 4 5 2 3" xfId="17332"/>
    <cellStyle name="40% - 輔色1 2 4 5 3" xfId="17333"/>
    <cellStyle name="40% - 輔色1 2 4 5 4" xfId="17334"/>
    <cellStyle name="40% - 輔色1 2 4 6" xfId="17335"/>
    <cellStyle name="40% - 輔色1 2 4 6 2" xfId="17336"/>
    <cellStyle name="40% - 輔色1 2 4 6 2 2" xfId="17337"/>
    <cellStyle name="40% - 輔色1 2 4 6 2 3" xfId="17338"/>
    <cellStyle name="40% - 輔色1 2 4 6 3" xfId="17339"/>
    <cellStyle name="40% - 輔色1 2 4 6 4" xfId="17340"/>
    <cellStyle name="40% - 輔色1 2 4 7" xfId="17341"/>
    <cellStyle name="40% - 輔色1 2 4 7 2" xfId="17342"/>
    <cellStyle name="40% - 輔色1 2 4 7 3" xfId="17343"/>
    <cellStyle name="40% - 輔色1 2 4 8" xfId="17344"/>
    <cellStyle name="40% - 輔色1 2 4 9" xfId="17345"/>
    <cellStyle name="40% - 輔色1 2 5" xfId="17346"/>
    <cellStyle name="40% - 輔色1 2 5 2" xfId="17347"/>
    <cellStyle name="40% - 輔色1 2 5 2 2" xfId="17348"/>
    <cellStyle name="40% - 輔色1 2 5 2 2 2" xfId="17349"/>
    <cellStyle name="40% - 輔色1 2 5 2 2 2 2" xfId="17350"/>
    <cellStyle name="40% - 輔色1 2 5 2 2 2 2 2" xfId="17351"/>
    <cellStyle name="40% - 輔色1 2 5 2 2 2 2 3" xfId="17352"/>
    <cellStyle name="40% - 輔色1 2 5 2 2 2 3" xfId="17353"/>
    <cellStyle name="40% - 輔色1 2 5 2 2 2 4" xfId="17354"/>
    <cellStyle name="40% - 輔色1 2 5 2 2 3" xfId="17355"/>
    <cellStyle name="40% - 輔色1 2 5 2 2 3 2" xfId="17356"/>
    <cellStyle name="40% - 輔色1 2 5 2 2 3 2 2" xfId="17357"/>
    <cellStyle name="40% - 輔色1 2 5 2 2 3 2 3" xfId="17358"/>
    <cellStyle name="40% - 輔色1 2 5 2 2 3 3" xfId="17359"/>
    <cellStyle name="40% - 輔色1 2 5 2 2 3 4" xfId="17360"/>
    <cellStyle name="40% - 輔色1 2 5 2 2 4" xfId="17361"/>
    <cellStyle name="40% - 輔色1 2 5 2 2 4 2" xfId="17362"/>
    <cellStyle name="40% - 輔色1 2 5 2 2 4 3" xfId="17363"/>
    <cellStyle name="40% - 輔色1 2 5 2 2 5" xfId="17364"/>
    <cellStyle name="40% - 輔色1 2 5 2 2 6" xfId="17365"/>
    <cellStyle name="40% - 輔色1 2 5 2 3" xfId="17366"/>
    <cellStyle name="40% - 輔色1 2 5 2 3 2" xfId="17367"/>
    <cellStyle name="40% - 輔色1 2 5 2 3 2 2" xfId="17368"/>
    <cellStyle name="40% - 輔色1 2 5 2 3 2 3" xfId="17369"/>
    <cellStyle name="40% - 輔色1 2 5 2 3 3" xfId="17370"/>
    <cellStyle name="40% - 輔色1 2 5 2 3 4" xfId="17371"/>
    <cellStyle name="40% - 輔色1 2 5 2 4" xfId="17372"/>
    <cellStyle name="40% - 輔色1 2 5 2 4 2" xfId="17373"/>
    <cellStyle name="40% - 輔色1 2 5 2 4 2 2" xfId="17374"/>
    <cellStyle name="40% - 輔色1 2 5 2 4 2 3" xfId="17375"/>
    <cellStyle name="40% - 輔色1 2 5 2 4 3" xfId="17376"/>
    <cellStyle name="40% - 輔色1 2 5 2 4 4" xfId="17377"/>
    <cellStyle name="40% - 輔色1 2 5 2 5" xfId="17378"/>
    <cellStyle name="40% - 輔色1 2 5 2 5 2" xfId="17379"/>
    <cellStyle name="40% - 輔色1 2 5 2 5 3" xfId="17380"/>
    <cellStyle name="40% - 輔色1 2 5 2 6" xfId="17381"/>
    <cellStyle name="40% - 輔色1 2 5 2 7" xfId="17382"/>
    <cellStyle name="40% - 輔色1 2 5 3" xfId="17383"/>
    <cellStyle name="40% - 輔色1 2 5 3 2" xfId="17384"/>
    <cellStyle name="40% - 輔色1 2 5 3 2 2" xfId="17385"/>
    <cellStyle name="40% - 輔色1 2 5 3 2 2 2" xfId="17386"/>
    <cellStyle name="40% - 輔色1 2 5 3 2 2 3" xfId="17387"/>
    <cellStyle name="40% - 輔色1 2 5 3 2 3" xfId="17388"/>
    <cellStyle name="40% - 輔色1 2 5 3 2 4" xfId="17389"/>
    <cellStyle name="40% - 輔色1 2 5 3 3" xfId="17390"/>
    <cellStyle name="40% - 輔色1 2 5 3 3 2" xfId="17391"/>
    <cellStyle name="40% - 輔色1 2 5 3 3 2 2" xfId="17392"/>
    <cellStyle name="40% - 輔色1 2 5 3 3 2 3" xfId="17393"/>
    <cellStyle name="40% - 輔色1 2 5 3 3 3" xfId="17394"/>
    <cellStyle name="40% - 輔色1 2 5 3 3 4" xfId="17395"/>
    <cellStyle name="40% - 輔色1 2 5 3 4" xfId="17396"/>
    <cellStyle name="40% - 輔色1 2 5 3 4 2" xfId="17397"/>
    <cellStyle name="40% - 輔色1 2 5 3 4 3" xfId="17398"/>
    <cellStyle name="40% - 輔色1 2 5 3 5" xfId="17399"/>
    <cellStyle name="40% - 輔色1 2 5 3 6" xfId="17400"/>
    <cellStyle name="40% - 輔色1 2 5 4" xfId="17401"/>
    <cellStyle name="40% - 輔色1 2 5 4 2" xfId="17402"/>
    <cellStyle name="40% - 輔色1 2 5 4 2 2" xfId="17403"/>
    <cellStyle name="40% - 輔色1 2 5 4 2 3" xfId="17404"/>
    <cellStyle name="40% - 輔色1 2 5 4 3" xfId="17405"/>
    <cellStyle name="40% - 輔色1 2 5 4 4" xfId="17406"/>
    <cellStyle name="40% - 輔色1 2 5 5" xfId="17407"/>
    <cellStyle name="40% - 輔色1 2 5 5 2" xfId="17408"/>
    <cellStyle name="40% - 輔色1 2 5 5 2 2" xfId="17409"/>
    <cellStyle name="40% - 輔色1 2 5 5 2 3" xfId="17410"/>
    <cellStyle name="40% - 輔色1 2 5 5 3" xfId="17411"/>
    <cellStyle name="40% - 輔色1 2 5 5 4" xfId="17412"/>
    <cellStyle name="40% - 輔色1 2 5 6" xfId="17413"/>
    <cellStyle name="40% - 輔色1 2 5 6 2" xfId="17414"/>
    <cellStyle name="40% - 輔色1 2 5 6 3" xfId="17415"/>
    <cellStyle name="40% - 輔色1 2 5 7" xfId="17416"/>
    <cellStyle name="40% - 輔色1 2 5 8" xfId="17417"/>
    <cellStyle name="40% - 輔色1 2 6" xfId="17418"/>
    <cellStyle name="40% - 輔色1 2 6 2" xfId="17419"/>
    <cellStyle name="40% - 輔色1 2 6 2 2" xfId="17420"/>
    <cellStyle name="40% - 輔色1 2 6 2 2 2" xfId="17421"/>
    <cellStyle name="40% - 輔色1 2 6 2 2 2 2" xfId="17422"/>
    <cellStyle name="40% - 輔色1 2 6 2 2 2 2 2" xfId="17423"/>
    <cellStyle name="40% - 輔色1 2 6 2 2 2 2 3" xfId="17424"/>
    <cellStyle name="40% - 輔色1 2 6 2 2 2 3" xfId="17425"/>
    <cellStyle name="40% - 輔色1 2 6 2 2 2 4" xfId="17426"/>
    <cellStyle name="40% - 輔色1 2 6 2 2 3" xfId="17427"/>
    <cellStyle name="40% - 輔色1 2 6 2 2 3 2" xfId="17428"/>
    <cellStyle name="40% - 輔色1 2 6 2 2 3 2 2" xfId="17429"/>
    <cellStyle name="40% - 輔色1 2 6 2 2 3 2 3" xfId="17430"/>
    <cellStyle name="40% - 輔色1 2 6 2 2 3 3" xfId="17431"/>
    <cellStyle name="40% - 輔色1 2 6 2 2 3 4" xfId="17432"/>
    <cellStyle name="40% - 輔色1 2 6 2 2 4" xfId="17433"/>
    <cellStyle name="40% - 輔色1 2 6 2 2 4 2" xfId="17434"/>
    <cellStyle name="40% - 輔色1 2 6 2 2 4 3" xfId="17435"/>
    <cellStyle name="40% - 輔色1 2 6 2 2 5" xfId="17436"/>
    <cellStyle name="40% - 輔色1 2 6 2 2 6" xfId="17437"/>
    <cellStyle name="40% - 輔色1 2 6 2 3" xfId="17438"/>
    <cellStyle name="40% - 輔色1 2 6 2 3 2" xfId="17439"/>
    <cellStyle name="40% - 輔色1 2 6 2 3 2 2" xfId="17440"/>
    <cellStyle name="40% - 輔色1 2 6 2 3 2 3" xfId="17441"/>
    <cellStyle name="40% - 輔色1 2 6 2 3 3" xfId="17442"/>
    <cellStyle name="40% - 輔色1 2 6 2 3 4" xfId="17443"/>
    <cellStyle name="40% - 輔色1 2 6 2 4" xfId="17444"/>
    <cellStyle name="40% - 輔色1 2 6 2 4 2" xfId="17445"/>
    <cellStyle name="40% - 輔色1 2 6 2 4 2 2" xfId="17446"/>
    <cellStyle name="40% - 輔色1 2 6 2 4 2 3" xfId="17447"/>
    <cellStyle name="40% - 輔色1 2 6 2 4 3" xfId="17448"/>
    <cellStyle name="40% - 輔色1 2 6 2 4 4" xfId="17449"/>
    <cellStyle name="40% - 輔色1 2 6 2 5" xfId="17450"/>
    <cellStyle name="40% - 輔色1 2 6 2 5 2" xfId="17451"/>
    <cellStyle name="40% - 輔色1 2 6 2 5 3" xfId="17452"/>
    <cellStyle name="40% - 輔色1 2 6 2 6" xfId="17453"/>
    <cellStyle name="40% - 輔色1 2 6 2 7" xfId="17454"/>
    <cellStyle name="40% - 輔色1 2 6 3" xfId="17455"/>
    <cellStyle name="40% - 輔色1 2 6 3 2" xfId="17456"/>
    <cellStyle name="40% - 輔色1 2 6 3 2 2" xfId="17457"/>
    <cellStyle name="40% - 輔色1 2 6 3 2 2 2" xfId="17458"/>
    <cellStyle name="40% - 輔色1 2 6 3 2 2 3" xfId="17459"/>
    <cellStyle name="40% - 輔色1 2 6 3 2 3" xfId="17460"/>
    <cellStyle name="40% - 輔色1 2 6 3 2 4" xfId="17461"/>
    <cellStyle name="40% - 輔色1 2 6 3 3" xfId="17462"/>
    <cellStyle name="40% - 輔色1 2 6 3 3 2" xfId="17463"/>
    <cellStyle name="40% - 輔色1 2 6 3 3 2 2" xfId="17464"/>
    <cellStyle name="40% - 輔色1 2 6 3 3 2 3" xfId="17465"/>
    <cellStyle name="40% - 輔色1 2 6 3 3 3" xfId="17466"/>
    <cellStyle name="40% - 輔色1 2 6 3 3 4" xfId="17467"/>
    <cellStyle name="40% - 輔色1 2 6 3 4" xfId="17468"/>
    <cellStyle name="40% - 輔色1 2 6 3 4 2" xfId="17469"/>
    <cellStyle name="40% - 輔色1 2 6 3 4 3" xfId="17470"/>
    <cellStyle name="40% - 輔色1 2 6 3 5" xfId="17471"/>
    <cellStyle name="40% - 輔色1 2 6 3 6" xfId="17472"/>
    <cellStyle name="40% - 輔色1 2 6 4" xfId="17473"/>
    <cellStyle name="40% - 輔色1 2 6 4 2" xfId="17474"/>
    <cellStyle name="40% - 輔色1 2 6 4 2 2" xfId="17475"/>
    <cellStyle name="40% - 輔色1 2 6 4 2 3" xfId="17476"/>
    <cellStyle name="40% - 輔色1 2 6 4 3" xfId="17477"/>
    <cellStyle name="40% - 輔色1 2 6 4 4" xfId="17478"/>
    <cellStyle name="40% - 輔色1 2 6 5" xfId="17479"/>
    <cellStyle name="40% - 輔色1 2 6 5 2" xfId="17480"/>
    <cellStyle name="40% - 輔色1 2 6 5 2 2" xfId="17481"/>
    <cellStyle name="40% - 輔色1 2 6 5 2 3" xfId="17482"/>
    <cellStyle name="40% - 輔色1 2 6 5 3" xfId="17483"/>
    <cellStyle name="40% - 輔色1 2 6 5 4" xfId="17484"/>
    <cellStyle name="40% - 輔色1 2 6 6" xfId="17485"/>
    <cellStyle name="40% - 輔色1 2 6 6 2" xfId="17486"/>
    <cellStyle name="40% - 輔色1 2 6 6 3" xfId="17487"/>
    <cellStyle name="40% - 輔色1 2 6 7" xfId="17488"/>
    <cellStyle name="40% - 輔色1 2 6 8" xfId="17489"/>
    <cellStyle name="40% - 輔色1 2 7" xfId="17490"/>
    <cellStyle name="40% - 輔色1 2 7 2" xfId="17491"/>
    <cellStyle name="40% - 輔色1 2 7 2 2" xfId="17492"/>
    <cellStyle name="40% - 輔色1 2 7 2 2 2" xfId="17493"/>
    <cellStyle name="40% - 輔色1 2 7 2 2 2 2" xfId="17494"/>
    <cellStyle name="40% - 輔色1 2 7 2 2 2 3" xfId="17495"/>
    <cellStyle name="40% - 輔色1 2 7 2 2 3" xfId="17496"/>
    <cellStyle name="40% - 輔色1 2 7 2 2 4" xfId="17497"/>
    <cellStyle name="40% - 輔色1 2 7 2 3" xfId="17498"/>
    <cellStyle name="40% - 輔色1 2 7 2 3 2" xfId="17499"/>
    <cellStyle name="40% - 輔色1 2 7 2 3 2 2" xfId="17500"/>
    <cellStyle name="40% - 輔色1 2 7 2 3 2 3" xfId="17501"/>
    <cellStyle name="40% - 輔色1 2 7 2 3 3" xfId="17502"/>
    <cellStyle name="40% - 輔色1 2 7 2 3 4" xfId="17503"/>
    <cellStyle name="40% - 輔色1 2 7 2 4" xfId="17504"/>
    <cellStyle name="40% - 輔色1 2 7 2 4 2" xfId="17505"/>
    <cellStyle name="40% - 輔色1 2 7 2 4 3" xfId="17506"/>
    <cellStyle name="40% - 輔色1 2 7 2 5" xfId="17507"/>
    <cellStyle name="40% - 輔色1 2 7 2 6" xfId="17508"/>
    <cellStyle name="40% - 輔色1 2 7 3" xfId="17509"/>
    <cellStyle name="40% - 輔色1 2 7 3 2" xfId="17510"/>
    <cellStyle name="40% - 輔色1 2 7 3 2 2" xfId="17511"/>
    <cellStyle name="40% - 輔色1 2 7 3 2 3" xfId="17512"/>
    <cellStyle name="40% - 輔色1 2 7 3 3" xfId="17513"/>
    <cellStyle name="40% - 輔色1 2 7 3 4" xfId="17514"/>
    <cellStyle name="40% - 輔色1 2 7 4" xfId="17515"/>
    <cellStyle name="40% - 輔色1 2 7 4 2" xfId="17516"/>
    <cellStyle name="40% - 輔色1 2 7 4 2 2" xfId="17517"/>
    <cellStyle name="40% - 輔色1 2 7 4 2 3" xfId="17518"/>
    <cellStyle name="40% - 輔色1 2 7 4 3" xfId="17519"/>
    <cellStyle name="40% - 輔色1 2 7 4 4" xfId="17520"/>
    <cellStyle name="40% - 輔色1 2 7 5" xfId="17521"/>
    <cellStyle name="40% - 輔色1 2 7 5 2" xfId="17522"/>
    <cellStyle name="40% - 輔色1 2 7 5 3" xfId="17523"/>
    <cellStyle name="40% - 輔色1 2 7 6" xfId="17524"/>
    <cellStyle name="40% - 輔色1 2 7 7" xfId="17525"/>
    <cellStyle name="40% - 輔色1 2 8" xfId="17526"/>
    <cellStyle name="40% - 輔色1 2 8 2" xfId="17527"/>
    <cellStyle name="40% - 輔色1 2 8 2 2" xfId="17528"/>
    <cellStyle name="40% - 輔色1 2 8 2 2 2" xfId="17529"/>
    <cellStyle name="40% - 輔色1 2 8 2 2 3" xfId="17530"/>
    <cellStyle name="40% - 輔色1 2 8 2 3" xfId="17531"/>
    <cellStyle name="40% - 輔色1 2 8 2 4" xfId="17532"/>
    <cellStyle name="40% - 輔色1 2 8 3" xfId="17533"/>
    <cellStyle name="40% - 輔色1 2 8 3 2" xfId="17534"/>
    <cellStyle name="40% - 輔色1 2 8 3 2 2" xfId="17535"/>
    <cellStyle name="40% - 輔色1 2 8 3 2 3" xfId="17536"/>
    <cellStyle name="40% - 輔色1 2 8 3 3" xfId="17537"/>
    <cellStyle name="40% - 輔色1 2 8 3 4" xfId="17538"/>
    <cellStyle name="40% - 輔色1 2 8 4" xfId="17539"/>
    <cellStyle name="40% - 輔色1 2 8 4 2" xfId="17540"/>
    <cellStyle name="40% - 輔色1 2 8 4 3" xfId="17541"/>
    <cellStyle name="40% - 輔色1 2 8 5" xfId="17542"/>
    <cellStyle name="40% - 輔色1 2 8 6" xfId="17543"/>
    <cellStyle name="40% - 輔色1 2 9" xfId="17544"/>
    <cellStyle name="40% - 輔色1 2 9 2" xfId="17545"/>
    <cellStyle name="40% - 輔色1 2 9 2 2" xfId="17546"/>
    <cellStyle name="40% - 輔色1 2 9 2 3" xfId="17547"/>
    <cellStyle name="40% - 輔色1 2 9 3" xfId="17548"/>
    <cellStyle name="40% - 輔色1 2 9 4" xfId="17549"/>
    <cellStyle name="40% - 輔色1 3" xfId="17550"/>
    <cellStyle name="40% - 輔色1 3 10" xfId="17551"/>
    <cellStyle name="40% - 輔色1 3 10 2" xfId="17552"/>
    <cellStyle name="40% - 輔色1 3 10 3" xfId="17553"/>
    <cellStyle name="40% - 輔色1 3 11" xfId="17554"/>
    <cellStyle name="40% - 輔色1 3 12" xfId="17555"/>
    <cellStyle name="40% - 輔色1 3 2" xfId="17556"/>
    <cellStyle name="40% - 輔色1 3 2 10" xfId="17557"/>
    <cellStyle name="40% - 輔色1 3 2 2" xfId="17558"/>
    <cellStyle name="40% - 輔色1 3 2 2 2" xfId="17559"/>
    <cellStyle name="40% - 輔色1 3 2 2 2 2" xfId="17560"/>
    <cellStyle name="40% - 輔色1 3 2 2 2 2 2" xfId="17561"/>
    <cellStyle name="40% - 輔色1 3 2 2 2 2 2 2" xfId="17562"/>
    <cellStyle name="40% - 輔色1 3 2 2 2 2 2 2 2" xfId="17563"/>
    <cellStyle name="40% - 輔色1 3 2 2 2 2 2 2 2 2" xfId="17564"/>
    <cellStyle name="40% - 輔色1 3 2 2 2 2 2 2 2 3" xfId="17565"/>
    <cellStyle name="40% - 輔色1 3 2 2 2 2 2 2 3" xfId="17566"/>
    <cellStyle name="40% - 輔色1 3 2 2 2 2 2 2 4" xfId="17567"/>
    <cellStyle name="40% - 輔色1 3 2 2 2 2 2 3" xfId="17568"/>
    <cellStyle name="40% - 輔色1 3 2 2 2 2 2 3 2" xfId="17569"/>
    <cellStyle name="40% - 輔色1 3 2 2 2 2 2 3 2 2" xfId="17570"/>
    <cellStyle name="40% - 輔色1 3 2 2 2 2 2 3 2 3" xfId="17571"/>
    <cellStyle name="40% - 輔色1 3 2 2 2 2 2 3 3" xfId="17572"/>
    <cellStyle name="40% - 輔色1 3 2 2 2 2 2 3 4" xfId="17573"/>
    <cellStyle name="40% - 輔色1 3 2 2 2 2 2 4" xfId="17574"/>
    <cellStyle name="40% - 輔色1 3 2 2 2 2 2 4 2" xfId="17575"/>
    <cellStyle name="40% - 輔色1 3 2 2 2 2 2 4 3" xfId="17576"/>
    <cellStyle name="40% - 輔色1 3 2 2 2 2 2 5" xfId="17577"/>
    <cellStyle name="40% - 輔色1 3 2 2 2 2 2 6" xfId="17578"/>
    <cellStyle name="40% - 輔色1 3 2 2 2 2 3" xfId="17579"/>
    <cellStyle name="40% - 輔色1 3 2 2 2 2 3 2" xfId="17580"/>
    <cellStyle name="40% - 輔色1 3 2 2 2 2 3 2 2" xfId="17581"/>
    <cellStyle name="40% - 輔色1 3 2 2 2 2 3 2 3" xfId="17582"/>
    <cellStyle name="40% - 輔色1 3 2 2 2 2 3 3" xfId="17583"/>
    <cellStyle name="40% - 輔色1 3 2 2 2 2 3 4" xfId="17584"/>
    <cellStyle name="40% - 輔色1 3 2 2 2 2 4" xfId="17585"/>
    <cellStyle name="40% - 輔色1 3 2 2 2 2 4 2" xfId="17586"/>
    <cellStyle name="40% - 輔色1 3 2 2 2 2 4 2 2" xfId="17587"/>
    <cellStyle name="40% - 輔色1 3 2 2 2 2 4 2 3" xfId="17588"/>
    <cellStyle name="40% - 輔色1 3 2 2 2 2 4 3" xfId="17589"/>
    <cellStyle name="40% - 輔色1 3 2 2 2 2 4 4" xfId="17590"/>
    <cellStyle name="40% - 輔色1 3 2 2 2 2 5" xfId="17591"/>
    <cellStyle name="40% - 輔色1 3 2 2 2 2 5 2" xfId="17592"/>
    <cellStyle name="40% - 輔色1 3 2 2 2 2 5 3" xfId="17593"/>
    <cellStyle name="40% - 輔色1 3 2 2 2 2 6" xfId="17594"/>
    <cellStyle name="40% - 輔色1 3 2 2 2 2 7" xfId="17595"/>
    <cellStyle name="40% - 輔色1 3 2 2 2 3" xfId="17596"/>
    <cellStyle name="40% - 輔色1 3 2 2 2 3 2" xfId="17597"/>
    <cellStyle name="40% - 輔色1 3 2 2 2 3 2 2" xfId="17598"/>
    <cellStyle name="40% - 輔色1 3 2 2 2 3 2 2 2" xfId="17599"/>
    <cellStyle name="40% - 輔色1 3 2 2 2 3 2 2 3" xfId="17600"/>
    <cellStyle name="40% - 輔色1 3 2 2 2 3 2 3" xfId="17601"/>
    <cellStyle name="40% - 輔色1 3 2 2 2 3 2 4" xfId="17602"/>
    <cellStyle name="40% - 輔色1 3 2 2 2 3 3" xfId="17603"/>
    <cellStyle name="40% - 輔色1 3 2 2 2 3 3 2" xfId="17604"/>
    <cellStyle name="40% - 輔色1 3 2 2 2 3 3 2 2" xfId="17605"/>
    <cellStyle name="40% - 輔色1 3 2 2 2 3 3 2 3" xfId="17606"/>
    <cellStyle name="40% - 輔色1 3 2 2 2 3 3 3" xfId="17607"/>
    <cellStyle name="40% - 輔色1 3 2 2 2 3 3 4" xfId="17608"/>
    <cellStyle name="40% - 輔色1 3 2 2 2 3 4" xfId="17609"/>
    <cellStyle name="40% - 輔色1 3 2 2 2 3 4 2" xfId="17610"/>
    <cellStyle name="40% - 輔色1 3 2 2 2 3 4 3" xfId="17611"/>
    <cellStyle name="40% - 輔色1 3 2 2 2 3 5" xfId="17612"/>
    <cellStyle name="40% - 輔色1 3 2 2 2 3 6" xfId="17613"/>
    <cellStyle name="40% - 輔色1 3 2 2 2 4" xfId="17614"/>
    <cellStyle name="40% - 輔色1 3 2 2 2 4 2" xfId="17615"/>
    <cellStyle name="40% - 輔色1 3 2 2 2 4 2 2" xfId="17616"/>
    <cellStyle name="40% - 輔色1 3 2 2 2 4 2 3" xfId="17617"/>
    <cellStyle name="40% - 輔色1 3 2 2 2 4 3" xfId="17618"/>
    <cellStyle name="40% - 輔色1 3 2 2 2 4 4" xfId="17619"/>
    <cellStyle name="40% - 輔色1 3 2 2 2 5" xfId="17620"/>
    <cellStyle name="40% - 輔色1 3 2 2 2 5 2" xfId="17621"/>
    <cellStyle name="40% - 輔色1 3 2 2 2 5 2 2" xfId="17622"/>
    <cellStyle name="40% - 輔色1 3 2 2 2 5 2 3" xfId="17623"/>
    <cellStyle name="40% - 輔色1 3 2 2 2 5 3" xfId="17624"/>
    <cellStyle name="40% - 輔色1 3 2 2 2 5 4" xfId="17625"/>
    <cellStyle name="40% - 輔色1 3 2 2 2 6" xfId="17626"/>
    <cellStyle name="40% - 輔色1 3 2 2 2 6 2" xfId="17627"/>
    <cellStyle name="40% - 輔色1 3 2 2 2 6 3" xfId="17628"/>
    <cellStyle name="40% - 輔色1 3 2 2 2 7" xfId="17629"/>
    <cellStyle name="40% - 輔色1 3 2 2 2 8" xfId="17630"/>
    <cellStyle name="40% - 輔色1 3 2 2 3" xfId="17631"/>
    <cellStyle name="40% - 輔色1 3 2 2 3 2" xfId="17632"/>
    <cellStyle name="40% - 輔色1 3 2 2 3 2 2" xfId="17633"/>
    <cellStyle name="40% - 輔色1 3 2 2 3 2 2 2" xfId="17634"/>
    <cellStyle name="40% - 輔色1 3 2 2 3 2 2 2 2" xfId="17635"/>
    <cellStyle name="40% - 輔色1 3 2 2 3 2 2 2 3" xfId="17636"/>
    <cellStyle name="40% - 輔色1 3 2 2 3 2 2 3" xfId="17637"/>
    <cellStyle name="40% - 輔色1 3 2 2 3 2 2 4" xfId="17638"/>
    <cellStyle name="40% - 輔色1 3 2 2 3 2 3" xfId="17639"/>
    <cellStyle name="40% - 輔色1 3 2 2 3 2 3 2" xfId="17640"/>
    <cellStyle name="40% - 輔色1 3 2 2 3 2 3 2 2" xfId="17641"/>
    <cellStyle name="40% - 輔色1 3 2 2 3 2 3 2 3" xfId="17642"/>
    <cellStyle name="40% - 輔色1 3 2 2 3 2 3 3" xfId="17643"/>
    <cellStyle name="40% - 輔色1 3 2 2 3 2 3 4" xfId="17644"/>
    <cellStyle name="40% - 輔色1 3 2 2 3 2 4" xfId="17645"/>
    <cellStyle name="40% - 輔色1 3 2 2 3 2 4 2" xfId="17646"/>
    <cellStyle name="40% - 輔色1 3 2 2 3 2 4 3" xfId="17647"/>
    <cellStyle name="40% - 輔色1 3 2 2 3 2 5" xfId="17648"/>
    <cellStyle name="40% - 輔色1 3 2 2 3 2 6" xfId="17649"/>
    <cellStyle name="40% - 輔色1 3 2 2 3 3" xfId="17650"/>
    <cellStyle name="40% - 輔色1 3 2 2 3 3 2" xfId="17651"/>
    <cellStyle name="40% - 輔色1 3 2 2 3 3 2 2" xfId="17652"/>
    <cellStyle name="40% - 輔色1 3 2 2 3 3 2 3" xfId="17653"/>
    <cellStyle name="40% - 輔色1 3 2 2 3 3 3" xfId="17654"/>
    <cellStyle name="40% - 輔色1 3 2 2 3 3 4" xfId="17655"/>
    <cellStyle name="40% - 輔色1 3 2 2 3 4" xfId="17656"/>
    <cellStyle name="40% - 輔色1 3 2 2 3 4 2" xfId="17657"/>
    <cellStyle name="40% - 輔色1 3 2 2 3 4 2 2" xfId="17658"/>
    <cellStyle name="40% - 輔色1 3 2 2 3 4 2 3" xfId="17659"/>
    <cellStyle name="40% - 輔色1 3 2 2 3 4 3" xfId="17660"/>
    <cellStyle name="40% - 輔色1 3 2 2 3 4 4" xfId="17661"/>
    <cellStyle name="40% - 輔色1 3 2 2 3 5" xfId="17662"/>
    <cellStyle name="40% - 輔色1 3 2 2 3 5 2" xfId="17663"/>
    <cellStyle name="40% - 輔色1 3 2 2 3 5 3" xfId="17664"/>
    <cellStyle name="40% - 輔色1 3 2 2 3 6" xfId="17665"/>
    <cellStyle name="40% - 輔色1 3 2 2 3 7" xfId="17666"/>
    <cellStyle name="40% - 輔色1 3 2 2 4" xfId="17667"/>
    <cellStyle name="40% - 輔色1 3 2 2 4 2" xfId="17668"/>
    <cellStyle name="40% - 輔色1 3 2 2 4 2 2" xfId="17669"/>
    <cellStyle name="40% - 輔色1 3 2 2 4 2 2 2" xfId="17670"/>
    <cellStyle name="40% - 輔色1 3 2 2 4 2 2 3" xfId="17671"/>
    <cellStyle name="40% - 輔色1 3 2 2 4 2 3" xfId="17672"/>
    <cellStyle name="40% - 輔色1 3 2 2 4 2 4" xfId="17673"/>
    <cellStyle name="40% - 輔色1 3 2 2 4 3" xfId="17674"/>
    <cellStyle name="40% - 輔色1 3 2 2 4 3 2" xfId="17675"/>
    <cellStyle name="40% - 輔色1 3 2 2 4 3 2 2" xfId="17676"/>
    <cellStyle name="40% - 輔色1 3 2 2 4 3 2 3" xfId="17677"/>
    <cellStyle name="40% - 輔色1 3 2 2 4 3 3" xfId="17678"/>
    <cellStyle name="40% - 輔色1 3 2 2 4 3 4" xfId="17679"/>
    <cellStyle name="40% - 輔色1 3 2 2 4 4" xfId="17680"/>
    <cellStyle name="40% - 輔色1 3 2 2 4 4 2" xfId="17681"/>
    <cellStyle name="40% - 輔色1 3 2 2 4 4 3" xfId="17682"/>
    <cellStyle name="40% - 輔色1 3 2 2 4 5" xfId="17683"/>
    <cellStyle name="40% - 輔色1 3 2 2 4 6" xfId="17684"/>
    <cellStyle name="40% - 輔色1 3 2 2 5" xfId="17685"/>
    <cellStyle name="40% - 輔色1 3 2 2 5 2" xfId="17686"/>
    <cellStyle name="40% - 輔色1 3 2 2 5 2 2" xfId="17687"/>
    <cellStyle name="40% - 輔色1 3 2 2 5 2 3" xfId="17688"/>
    <cellStyle name="40% - 輔色1 3 2 2 5 3" xfId="17689"/>
    <cellStyle name="40% - 輔色1 3 2 2 5 4" xfId="17690"/>
    <cellStyle name="40% - 輔色1 3 2 2 6" xfId="17691"/>
    <cellStyle name="40% - 輔色1 3 2 2 6 2" xfId="17692"/>
    <cellStyle name="40% - 輔色1 3 2 2 6 2 2" xfId="17693"/>
    <cellStyle name="40% - 輔色1 3 2 2 6 2 3" xfId="17694"/>
    <cellStyle name="40% - 輔色1 3 2 2 6 3" xfId="17695"/>
    <cellStyle name="40% - 輔色1 3 2 2 6 4" xfId="17696"/>
    <cellStyle name="40% - 輔色1 3 2 2 7" xfId="17697"/>
    <cellStyle name="40% - 輔色1 3 2 2 7 2" xfId="17698"/>
    <cellStyle name="40% - 輔色1 3 2 2 7 3" xfId="17699"/>
    <cellStyle name="40% - 輔色1 3 2 2 8" xfId="17700"/>
    <cellStyle name="40% - 輔色1 3 2 2 9" xfId="17701"/>
    <cellStyle name="40% - 輔色1 3 2 3" xfId="17702"/>
    <cellStyle name="40% - 輔色1 3 2 3 2" xfId="17703"/>
    <cellStyle name="40% - 輔色1 3 2 3 2 2" xfId="17704"/>
    <cellStyle name="40% - 輔色1 3 2 3 2 2 2" xfId="17705"/>
    <cellStyle name="40% - 輔色1 3 2 3 2 2 2 2" xfId="17706"/>
    <cellStyle name="40% - 輔色1 3 2 3 2 2 2 2 2" xfId="17707"/>
    <cellStyle name="40% - 輔色1 3 2 3 2 2 2 2 3" xfId="17708"/>
    <cellStyle name="40% - 輔色1 3 2 3 2 2 2 3" xfId="17709"/>
    <cellStyle name="40% - 輔色1 3 2 3 2 2 2 4" xfId="17710"/>
    <cellStyle name="40% - 輔色1 3 2 3 2 2 3" xfId="17711"/>
    <cellStyle name="40% - 輔色1 3 2 3 2 2 3 2" xfId="17712"/>
    <cellStyle name="40% - 輔色1 3 2 3 2 2 3 2 2" xfId="17713"/>
    <cellStyle name="40% - 輔色1 3 2 3 2 2 3 2 3" xfId="17714"/>
    <cellStyle name="40% - 輔色1 3 2 3 2 2 3 3" xfId="17715"/>
    <cellStyle name="40% - 輔色1 3 2 3 2 2 3 4" xfId="17716"/>
    <cellStyle name="40% - 輔色1 3 2 3 2 2 4" xfId="17717"/>
    <cellStyle name="40% - 輔色1 3 2 3 2 2 4 2" xfId="17718"/>
    <cellStyle name="40% - 輔色1 3 2 3 2 2 4 3" xfId="17719"/>
    <cellStyle name="40% - 輔色1 3 2 3 2 2 5" xfId="17720"/>
    <cellStyle name="40% - 輔色1 3 2 3 2 2 6" xfId="17721"/>
    <cellStyle name="40% - 輔色1 3 2 3 2 3" xfId="17722"/>
    <cellStyle name="40% - 輔色1 3 2 3 2 3 2" xfId="17723"/>
    <cellStyle name="40% - 輔色1 3 2 3 2 3 2 2" xfId="17724"/>
    <cellStyle name="40% - 輔色1 3 2 3 2 3 2 3" xfId="17725"/>
    <cellStyle name="40% - 輔色1 3 2 3 2 3 3" xfId="17726"/>
    <cellStyle name="40% - 輔色1 3 2 3 2 3 4" xfId="17727"/>
    <cellStyle name="40% - 輔色1 3 2 3 2 4" xfId="17728"/>
    <cellStyle name="40% - 輔色1 3 2 3 2 4 2" xfId="17729"/>
    <cellStyle name="40% - 輔色1 3 2 3 2 4 2 2" xfId="17730"/>
    <cellStyle name="40% - 輔色1 3 2 3 2 4 2 3" xfId="17731"/>
    <cellStyle name="40% - 輔色1 3 2 3 2 4 3" xfId="17732"/>
    <cellStyle name="40% - 輔色1 3 2 3 2 4 4" xfId="17733"/>
    <cellStyle name="40% - 輔色1 3 2 3 2 5" xfId="17734"/>
    <cellStyle name="40% - 輔色1 3 2 3 2 5 2" xfId="17735"/>
    <cellStyle name="40% - 輔色1 3 2 3 2 5 3" xfId="17736"/>
    <cellStyle name="40% - 輔色1 3 2 3 2 6" xfId="17737"/>
    <cellStyle name="40% - 輔色1 3 2 3 2 7" xfId="17738"/>
    <cellStyle name="40% - 輔色1 3 2 3 3" xfId="17739"/>
    <cellStyle name="40% - 輔色1 3 2 3 3 2" xfId="17740"/>
    <cellStyle name="40% - 輔色1 3 2 3 3 2 2" xfId="17741"/>
    <cellStyle name="40% - 輔色1 3 2 3 3 2 2 2" xfId="17742"/>
    <cellStyle name="40% - 輔色1 3 2 3 3 2 2 3" xfId="17743"/>
    <cellStyle name="40% - 輔色1 3 2 3 3 2 3" xfId="17744"/>
    <cellStyle name="40% - 輔色1 3 2 3 3 2 4" xfId="17745"/>
    <cellStyle name="40% - 輔色1 3 2 3 3 3" xfId="17746"/>
    <cellStyle name="40% - 輔色1 3 2 3 3 3 2" xfId="17747"/>
    <cellStyle name="40% - 輔色1 3 2 3 3 3 2 2" xfId="17748"/>
    <cellStyle name="40% - 輔色1 3 2 3 3 3 2 3" xfId="17749"/>
    <cellStyle name="40% - 輔色1 3 2 3 3 3 3" xfId="17750"/>
    <cellStyle name="40% - 輔色1 3 2 3 3 3 4" xfId="17751"/>
    <cellStyle name="40% - 輔色1 3 2 3 3 4" xfId="17752"/>
    <cellStyle name="40% - 輔色1 3 2 3 3 4 2" xfId="17753"/>
    <cellStyle name="40% - 輔色1 3 2 3 3 4 3" xfId="17754"/>
    <cellStyle name="40% - 輔色1 3 2 3 3 5" xfId="17755"/>
    <cellStyle name="40% - 輔色1 3 2 3 3 6" xfId="17756"/>
    <cellStyle name="40% - 輔色1 3 2 3 4" xfId="17757"/>
    <cellStyle name="40% - 輔色1 3 2 3 4 2" xfId="17758"/>
    <cellStyle name="40% - 輔色1 3 2 3 4 2 2" xfId="17759"/>
    <cellStyle name="40% - 輔色1 3 2 3 4 2 3" xfId="17760"/>
    <cellStyle name="40% - 輔色1 3 2 3 4 3" xfId="17761"/>
    <cellStyle name="40% - 輔色1 3 2 3 4 4" xfId="17762"/>
    <cellStyle name="40% - 輔色1 3 2 3 5" xfId="17763"/>
    <cellStyle name="40% - 輔色1 3 2 3 5 2" xfId="17764"/>
    <cellStyle name="40% - 輔色1 3 2 3 5 2 2" xfId="17765"/>
    <cellStyle name="40% - 輔色1 3 2 3 5 2 3" xfId="17766"/>
    <cellStyle name="40% - 輔色1 3 2 3 5 3" xfId="17767"/>
    <cellStyle name="40% - 輔色1 3 2 3 5 4" xfId="17768"/>
    <cellStyle name="40% - 輔色1 3 2 3 6" xfId="17769"/>
    <cellStyle name="40% - 輔色1 3 2 3 6 2" xfId="17770"/>
    <cellStyle name="40% - 輔色1 3 2 3 6 3" xfId="17771"/>
    <cellStyle name="40% - 輔色1 3 2 3 7" xfId="17772"/>
    <cellStyle name="40% - 輔色1 3 2 3 8" xfId="17773"/>
    <cellStyle name="40% - 輔色1 3 2 4" xfId="17774"/>
    <cellStyle name="40% - 輔色1 3 2 4 2" xfId="17775"/>
    <cellStyle name="40% - 輔色1 3 2 4 2 2" xfId="17776"/>
    <cellStyle name="40% - 輔色1 3 2 4 2 2 2" xfId="17777"/>
    <cellStyle name="40% - 輔色1 3 2 4 2 2 2 2" xfId="17778"/>
    <cellStyle name="40% - 輔色1 3 2 4 2 2 2 3" xfId="17779"/>
    <cellStyle name="40% - 輔色1 3 2 4 2 2 3" xfId="17780"/>
    <cellStyle name="40% - 輔色1 3 2 4 2 2 4" xfId="17781"/>
    <cellStyle name="40% - 輔色1 3 2 4 2 3" xfId="17782"/>
    <cellStyle name="40% - 輔色1 3 2 4 2 3 2" xfId="17783"/>
    <cellStyle name="40% - 輔色1 3 2 4 2 3 2 2" xfId="17784"/>
    <cellStyle name="40% - 輔色1 3 2 4 2 3 2 3" xfId="17785"/>
    <cellStyle name="40% - 輔色1 3 2 4 2 3 3" xfId="17786"/>
    <cellStyle name="40% - 輔色1 3 2 4 2 3 4" xfId="17787"/>
    <cellStyle name="40% - 輔色1 3 2 4 2 4" xfId="17788"/>
    <cellStyle name="40% - 輔色1 3 2 4 2 4 2" xfId="17789"/>
    <cellStyle name="40% - 輔色1 3 2 4 2 4 3" xfId="17790"/>
    <cellStyle name="40% - 輔色1 3 2 4 2 5" xfId="17791"/>
    <cellStyle name="40% - 輔色1 3 2 4 2 6" xfId="17792"/>
    <cellStyle name="40% - 輔色1 3 2 4 3" xfId="17793"/>
    <cellStyle name="40% - 輔色1 3 2 4 3 2" xfId="17794"/>
    <cellStyle name="40% - 輔色1 3 2 4 3 2 2" xfId="17795"/>
    <cellStyle name="40% - 輔色1 3 2 4 3 2 3" xfId="17796"/>
    <cellStyle name="40% - 輔色1 3 2 4 3 3" xfId="17797"/>
    <cellStyle name="40% - 輔色1 3 2 4 3 4" xfId="17798"/>
    <cellStyle name="40% - 輔色1 3 2 4 4" xfId="17799"/>
    <cellStyle name="40% - 輔色1 3 2 4 4 2" xfId="17800"/>
    <cellStyle name="40% - 輔色1 3 2 4 4 2 2" xfId="17801"/>
    <cellStyle name="40% - 輔色1 3 2 4 4 2 3" xfId="17802"/>
    <cellStyle name="40% - 輔色1 3 2 4 4 3" xfId="17803"/>
    <cellStyle name="40% - 輔色1 3 2 4 4 4" xfId="17804"/>
    <cellStyle name="40% - 輔色1 3 2 4 5" xfId="17805"/>
    <cellStyle name="40% - 輔色1 3 2 4 5 2" xfId="17806"/>
    <cellStyle name="40% - 輔色1 3 2 4 5 3" xfId="17807"/>
    <cellStyle name="40% - 輔色1 3 2 4 6" xfId="17808"/>
    <cellStyle name="40% - 輔色1 3 2 4 7" xfId="17809"/>
    <cellStyle name="40% - 輔色1 3 2 5" xfId="17810"/>
    <cellStyle name="40% - 輔色1 3 2 5 2" xfId="17811"/>
    <cellStyle name="40% - 輔色1 3 2 5 2 2" xfId="17812"/>
    <cellStyle name="40% - 輔色1 3 2 5 2 2 2" xfId="17813"/>
    <cellStyle name="40% - 輔色1 3 2 5 2 2 3" xfId="17814"/>
    <cellStyle name="40% - 輔色1 3 2 5 2 3" xfId="17815"/>
    <cellStyle name="40% - 輔色1 3 2 5 2 4" xfId="17816"/>
    <cellStyle name="40% - 輔色1 3 2 5 3" xfId="17817"/>
    <cellStyle name="40% - 輔色1 3 2 5 3 2" xfId="17818"/>
    <cellStyle name="40% - 輔色1 3 2 5 3 2 2" xfId="17819"/>
    <cellStyle name="40% - 輔色1 3 2 5 3 2 3" xfId="17820"/>
    <cellStyle name="40% - 輔色1 3 2 5 3 3" xfId="17821"/>
    <cellStyle name="40% - 輔色1 3 2 5 3 4" xfId="17822"/>
    <cellStyle name="40% - 輔色1 3 2 5 4" xfId="17823"/>
    <cellStyle name="40% - 輔色1 3 2 5 4 2" xfId="17824"/>
    <cellStyle name="40% - 輔色1 3 2 5 4 3" xfId="17825"/>
    <cellStyle name="40% - 輔色1 3 2 5 5" xfId="17826"/>
    <cellStyle name="40% - 輔色1 3 2 5 6" xfId="17827"/>
    <cellStyle name="40% - 輔色1 3 2 6" xfId="17828"/>
    <cellStyle name="40% - 輔色1 3 2 6 2" xfId="17829"/>
    <cellStyle name="40% - 輔色1 3 2 6 2 2" xfId="17830"/>
    <cellStyle name="40% - 輔色1 3 2 6 2 3" xfId="17831"/>
    <cellStyle name="40% - 輔色1 3 2 6 3" xfId="17832"/>
    <cellStyle name="40% - 輔色1 3 2 6 4" xfId="17833"/>
    <cellStyle name="40% - 輔色1 3 2 7" xfId="17834"/>
    <cellStyle name="40% - 輔色1 3 2 7 2" xfId="17835"/>
    <cellStyle name="40% - 輔色1 3 2 7 2 2" xfId="17836"/>
    <cellStyle name="40% - 輔色1 3 2 7 2 3" xfId="17837"/>
    <cellStyle name="40% - 輔色1 3 2 7 3" xfId="17838"/>
    <cellStyle name="40% - 輔色1 3 2 7 4" xfId="17839"/>
    <cellStyle name="40% - 輔色1 3 2 8" xfId="17840"/>
    <cellStyle name="40% - 輔色1 3 2 8 2" xfId="17841"/>
    <cellStyle name="40% - 輔色1 3 2 8 3" xfId="17842"/>
    <cellStyle name="40% - 輔色1 3 2 9" xfId="17843"/>
    <cellStyle name="40% - 輔色1 3 3" xfId="17844"/>
    <cellStyle name="40% - 輔色1 3 3 2" xfId="17845"/>
    <cellStyle name="40% - 輔色1 3 3 2 2" xfId="17846"/>
    <cellStyle name="40% - 輔色1 3 3 2 2 2" xfId="17847"/>
    <cellStyle name="40% - 輔色1 3 3 2 2 2 2" xfId="17848"/>
    <cellStyle name="40% - 輔色1 3 3 2 2 2 2 2" xfId="17849"/>
    <cellStyle name="40% - 輔色1 3 3 2 2 2 2 2 2" xfId="17850"/>
    <cellStyle name="40% - 輔色1 3 3 2 2 2 2 2 3" xfId="17851"/>
    <cellStyle name="40% - 輔色1 3 3 2 2 2 2 3" xfId="17852"/>
    <cellStyle name="40% - 輔色1 3 3 2 2 2 2 4" xfId="17853"/>
    <cellStyle name="40% - 輔色1 3 3 2 2 2 3" xfId="17854"/>
    <cellStyle name="40% - 輔色1 3 3 2 2 2 3 2" xfId="17855"/>
    <cellStyle name="40% - 輔色1 3 3 2 2 2 3 2 2" xfId="17856"/>
    <cellStyle name="40% - 輔色1 3 3 2 2 2 3 2 3" xfId="17857"/>
    <cellStyle name="40% - 輔色1 3 3 2 2 2 3 3" xfId="17858"/>
    <cellStyle name="40% - 輔色1 3 3 2 2 2 3 4" xfId="17859"/>
    <cellStyle name="40% - 輔色1 3 3 2 2 2 4" xfId="17860"/>
    <cellStyle name="40% - 輔色1 3 3 2 2 2 4 2" xfId="17861"/>
    <cellStyle name="40% - 輔色1 3 3 2 2 2 4 3" xfId="17862"/>
    <cellStyle name="40% - 輔色1 3 3 2 2 2 5" xfId="17863"/>
    <cellStyle name="40% - 輔色1 3 3 2 2 2 6" xfId="17864"/>
    <cellStyle name="40% - 輔色1 3 3 2 2 3" xfId="17865"/>
    <cellStyle name="40% - 輔色1 3 3 2 2 3 2" xfId="17866"/>
    <cellStyle name="40% - 輔色1 3 3 2 2 3 2 2" xfId="17867"/>
    <cellStyle name="40% - 輔色1 3 3 2 2 3 2 3" xfId="17868"/>
    <cellStyle name="40% - 輔色1 3 3 2 2 3 3" xfId="17869"/>
    <cellStyle name="40% - 輔色1 3 3 2 2 3 4" xfId="17870"/>
    <cellStyle name="40% - 輔色1 3 3 2 2 4" xfId="17871"/>
    <cellStyle name="40% - 輔色1 3 3 2 2 4 2" xfId="17872"/>
    <cellStyle name="40% - 輔色1 3 3 2 2 4 2 2" xfId="17873"/>
    <cellStyle name="40% - 輔色1 3 3 2 2 4 2 3" xfId="17874"/>
    <cellStyle name="40% - 輔色1 3 3 2 2 4 3" xfId="17875"/>
    <cellStyle name="40% - 輔色1 3 3 2 2 4 4" xfId="17876"/>
    <cellStyle name="40% - 輔色1 3 3 2 2 5" xfId="17877"/>
    <cellStyle name="40% - 輔色1 3 3 2 2 5 2" xfId="17878"/>
    <cellStyle name="40% - 輔色1 3 3 2 2 5 3" xfId="17879"/>
    <cellStyle name="40% - 輔色1 3 3 2 2 6" xfId="17880"/>
    <cellStyle name="40% - 輔色1 3 3 2 2 7" xfId="17881"/>
    <cellStyle name="40% - 輔色1 3 3 2 3" xfId="17882"/>
    <cellStyle name="40% - 輔色1 3 3 2 3 2" xfId="17883"/>
    <cellStyle name="40% - 輔色1 3 3 2 3 2 2" xfId="17884"/>
    <cellStyle name="40% - 輔色1 3 3 2 3 2 2 2" xfId="17885"/>
    <cellStyle name="40% - 輔色1 3 3 2 3 2 2 3" xfId="17886"/>
    <cellStyle name="40% - 輔色1 3 3 2 3 2 3" xfId="17887"/>
    <cellStyle name="40% - 輔色1 3 3 2 3 2 4" xfId="17888"/>
    <cellStyle name="40% - 輔色1 3 3 2 3 3" xfId="17889"/>
    <cellStyle name="40% - 輔色1 3 3 2 3 3 2" xfId="17890"/>
    <cellStyle name="40% - 輔色1 3 3 2 3 3 2 2" xfId="17891"/>
    <cellStyle name="40% - 輔色1 3 3 2 3 3 2 3" xfId="17892"/>
    <cellStyle name="40% - 輔色1 3 3 2 3 3 3" xfId="17893"/>
    <cellStyle name="40% - 輔色1 3 3 2 3 3 4" xfId="17894"/>
    <cellStyle name="40% - 輔色1 3 3 2 3 4" xfId="17895"/>
    <cellStyle name="40% - 輔色1 3 3 2 3 4 2" xfId="17896"/>
    <cellStyle name="40% - 輔色1 3 3 2 3 4 3" xfId="17897"/>
    <cellStyle name="40% - 輔色1 3 3 2 3 5" xfId="17898"/>
    <cellStyle name="40% - 輔色1 3 3 2 3 6" xfId="17899"/>
    <cellStyle name="40% - 輔色1 3 3 2 4" xfId="17900"/>
    <cellStyle name="40% - 輔色1 3 3 2 4 2" xfId="17901"/>
    <cellStyle name="40% - 輔色1 3 3 2 4 2 2" xfId="17902"/>
    <cellStyle name="40% - 輔色1 3 3 2 4 2 3" xfId="17903"/>
    <cellStyle name="40% - 輔色1 3 3 2 4 3" xfId="17904"/>
    <cellStyle name="40% - 輔色1 3 3 2 4 4" xfId="17905"/>
    <cellStyle name="40% - 輔色1 3 3 2 5" xfId="17906"/>
    <cellStyle name="40% - 輔色1 3 3 2 5 2" xfId="17907"/>
    <cellStyle name="40% - 輔色1 3 3 2 5 2 2" xfId="17908"/>
    <cellStyle name="40% - 輔色1 3 3 2 5 2 3" xfId="17909"/>
    <cellStyle name="40% - 輔色1 3 3 2 5 3" xfId="17910"/>
    <cellStyle name="40% - 輔色1 3 3 2 5 4" xfId="17911"/>
    <cellStyle name="40% - 輔色1 3 3 2 6" xfId="17912"/>
    <cellStyle name="40% - 輔色1 3 3 2 6 2" xfId="17913"/>
    <cellStyle name="40% - 輔色1 3 3 2 6 3" xfId="17914"/>
    <cellStyle name="40% - 輔色1 3 3 2 7" xfId="17915"/>
    <cellStyle name="40% - 輔色1 3 3 2 8" xfId="17916"/>
    <cellStyle name="40% - 輔色1 3 3 3" xfId="17917"/>
    <cellStyle name="40% - 輔色1 3 3 3 2" xfId="17918"/>
    <cellStyle name="40% - 輔色1 3 3 3 2 2" xfId="17919"/>
    <cellStyle name="40% - 輔色1 3 3 3 2 2 2" xfId="17920"/>
    <cellStyle name="40% - 輔色1 3 3 3 2 2 2 2" xfId="17921"/>
    <cellStyle name="40% - 輔色1 3 3 3 2 2 2 3" xfId="17922"/>
    <cellStyle name="40% - 輔色1 3 3 3 2 2 3" xfId="17923"/>
    <cellStyle name="40% - 輔色1 3 3 3 2 2 4" xfId="17924"/>
    <cellStyle name="40% - 輔色1 3 3 3 2 3" xfId="17925"/>
    <cellStyle name="40% - 輔色1 3 3 3 2 3 2" xfId="17926"/>
    <cellStyle name="40% - 輔色1 3 3 3 2 3 2 2" xfId="17927"/>
    <cellStyle name="40% - 輔色1 3 3 3 2 3 2 3" xfId="17928"/>
    <cellStyle name="40% - 輔色1 3 3 3 2 3 3" xfId="17929"/>
    <cellStyle name="40% - 輔色1 3 3 3 2 3 4" xfId="17930"/>
    <cellStyle name="40% - 輔色1 3 3 3 2 4" xfId="17931"/>
    <cellStyle name="40% - 輔色1 3 3 3 2 4 2" xfId="17932"/>
    <cellStyle name="40% - 輔色1 3 3 3 2 4 3" xfId="17933"/>
    <cellStyle name="40% - 輔色1 3 3 3 2 5" xfId="17934"/>
    <cellStyle name="40% - 輔色1 3 3 3 2 6" xfId="17935"/>
    <cellStyle name="40% - 輔色1 3 3 3 3" xfId="17936"/>
    <cellStyle name="40% - 輔色1 3 3 3 3 2" xfId="17937"/>
    <cellStyle name="40% - 輔色1 3 3 3 3 2 2" xfId="17938"/>
    <cellStyle name="40% - 輔色1 3 3 3 3 2 3" xfId="17939"/>
    <cellStyle name="40% - 輔色1 3 3 3 3 3" xfId="17940"/>
    <cellStyle name="40% - 輔色1 3 3 3 3 4" xfId="17941"/>
    <cellStyle name="40% - 輔色1 3 3 3 4" xfId="17942"/>
    <cellStyle name="40% - 輔色1 3 3 3 4 2" xfId="17943"/>
    <cellStyle name="40% - 輔色1 3 3 3 4 2 2" xfId="17944"/>
    <cellStyle name="40% - 輔色1 3 3 3 4 2 3" xfId="17945"/>
    <cellStyle name="40% - 輔色1 3 3 3 4 3" xfId="17946"/>
    <cellStyle name="40% - 輔色1 3 3 3 4 4" xfId="17947"/>
    <cellStyle name="40% - 輔色1 3 3 3 5" xfId="17948"/>
    <cellStyle name="40% - 輔色1 3 3 3 5 2" xfId="17949"/>
    <cellStyle name="40% - 輔色1 3 3 3 5 3" xfId="17950"/>
    <cellStyle name="40% - 輔色1 3 3 3 6" xfId="17951"/>
    <cellStyle name="40% - 輔色1 3 3 3 7" xfId="17952"/>
    <cellStyle name="40% - 輔色1 3 3 4" xfId="17953"/>
    <cellStyle name="40% - 輔色1 3 3 4 2" xfId="17954"/>
    <cellStyle name="40% - 輔色1 3 3 4 2 2" xfId="17955"/>
    <cellStyle name="40% - 輔色1 3 3 4 2 2 2" xfId="17956"/>
    <cellStyle name="40% - 輔色1 3 3 4 2 2 3" xfId="17957"/>
    <cellStyle name="40% - 輔色1 3 3 4 2 3" xfId="17958"/>
    <cellStyle name="40% - 輔色1 3 3 4 2 4" xfId="17959"/>
    <cellStyle name="40% - 輔色1 3 3 4 3" xfId="17960"/>
    <cellStyle name="40% - 輔色1 3 3 4 3 2" xfId="17961"/>
    <cellStyle name="40% - 輔色1 3 3 4 3 2 2" xfId="17962"/>
    <cellStyle name="40% - 輔色1 3 3 4 3 2 3" xfId="17963"/>
    <cellStyle name="40% - 輔色1 3 3 4 3 3" xfId="17964"/>
    <cellStyle name="40% - 輔色1 3 3 4 3 4" xfId="17965"/>
    <cellStyle name="40% - 輔色1 3 3 4 4" xfId="17966"/>
    <cellStyle name="40% - 輔色1 3 3 4 4 2" xfId="17967"/>
    <cellStyle name="40% - 輔色1 3 3 4 4 3" xfId="17968"/>
    <cellStyle name="40% - 輔色1 3 3 4 5" xfId="17969"/>
    <cellStyle name="40% - 輔色1 3 3 4 6" xfId="17970"/>
    <cellStyle name="40% - 輔色1 3 3 5" xfId="17971"/>
    <cellStyle name="40% - 輔色1 3 3 5 2" xfId="17972"/>
    <cellStyle name="40% - 輔色1 3 3 5 2 2" xfId="17973"/>
    <cellStyle name="40% - 輔色1 3 3 5 2 3" xfId="17974"/>
    <cellStyle name="40% - 輔色1 3 3 5 3" xfId="17975"/>
    <cellStyle name="40% - 輔色1 3 3 5 4" xfId="17976"/>
    <cellStyle name="40% - 輔色1 3 3 6" xfId="17977"/>
    <cellStyle name="40% - 輔色1 3 3 6 2" xfId="17978"/>
    <cellStyle name="40% - 輔色1 3 3 6 2 2" xfId="17979"/>
    <cellStyle name="40% - 輔色1 3 3 6 2 3" xfId="17980"/>
    <cellStyle name="40% - 輔色1 3 3 6 3" xfId="17981"/>
    <cellStyle name="40% - 輔色1 3 3 6 4" xfId="17982"/>
    <cellStyle name="40% - 輔色1 3 3 7" xfId="17983"/>
    <cellStyle name="40% - 輔色1 3 3 7 2" xfId="17984"/>
    <cellStyle name="40% - 輔色1 3 3 7 3" xfId="17985"/>
    <cellStyle name="40% - 輔色1 3 3 8" xfId="17986"/>
    <cellStyle name="40% - 輔色1 3 3 9" xfId="17987"/>
    <cellStyle name="40% - 輔色1 3 4" xfId="17988"/>
    <cellStyle name="40% - 輔色1 3 4 2" xfId="17989"/>
    <cellStyle name="40% - 輔色1 3 4 2 2" xfId="17990"/>
    <cellStyle name="40% - 輔色1 3 4 2 2 2" xfId="17991"/>
    <cellStyle name="40% - 輔色1 3 4 2 2 2 2" xfId="17992"/>
    <cellStyle name="40% - 輔色1 3 4 2 2 2 2 2" xfId="17993"/>
    <cellStyle name="40% - 輔色1 3 4 2 2 2 2 3" xfId="17994"/>
    <cellStyle name="40% - 輔色1 3 4 2 2 2 3" xfId="17995"/>
    <cellStyle name="40% - 輔色1 3 4 2 2 2 4" xfId="17996"/>
    <cellStyle name="40% - 輔色1 3 4 2 2 3" xfId="17997"/>
    <cellStyle name="40% - 輔色1 3 4 2 2 3 2" xfId="17998"/>
    <cellStyle name="40% - 輔色1 3 4 2 2 3 2 2" xfId="17999"/>
    <cellStyle name="40% - 輔色1 3 4 2 2 3 2 3" xfId="18000"/>
    <cellStyle name="40% - 輔色1 3 4 2 2 3 3" xfId="18001"/>
    <cellStyle name="40% - 輔色1 3 4 2 2 3 4" xfId="18002"/>
    <cellStyle name="40% - 輔色1 3 4 2 2 4" xfId="18003"/>
    <cellStyle name="40% - 輔色1 3 4 2 2 4 2" xfId="18004"/>
    <cellStyle name="40% - 輔色1 3 4 2 2 4 3" xfId="18005"/>
    <cellStyle name="40% - 輔色1 3 4 2 2 5" xfId="18006"/>
    <cellStyle name="40% - 輔色1 3 4 2 2 6" xfId="18007"/>
    <cellStyle name="40% - 輔色1 3 4 2 3" xfId="18008"/>
    <cellStyle name="40% - 輔色1 3 4 2 3 2" xfId="18009"/>
    <cellStyle name="40% - 輔色1 3 4 2 3 2 2" xfId="18010"/>
    <cellStyle name="40% - 輔色1 3 4 2 3 2 3" xfId="18011"/>
    <cellStyle name="40% - 輔色1 3 4 2 3 3" xfId="18012"/>
    <cellStyle name="40% - 輔色1 3 4 2 3 4" xfId="18013"/>
    <cellStyle name="40% - 輔色1 3 4 2 4" xfId="18014"/>
    <cellStyle name="40% - 輔色1 3 4 2 4 2" xfId="18015"/>
    <cellStyle name="40% - 輔色1 3 4 2 4 2 2" xfId="18016"/>
    <cellStyle name="40% - 輔色1 3 4 2 4 2 3" xfId="18017"/>
    <cellStyle name="40% - 輔色1 3 4 2 4 3" xfId="18018"/>
    <cellStyle name="40% - 輔色1 3 4 2 4 4" xfId="18019"/>
    <cellStyle name="40% - 輔色1 3 4 2 5" xfId="18020"/>
    <cellStyle name="40% - 輔色1 3 4 2 5 2" xfId="18021"/>
    <cellStyle name="40% - 輔色1 3 4 2 5 3" xfId="18022"/>
    <cellStyle name="40% - 輔色1 3 4 2 6" xfId="18023"/>
    <cellStyle name="40% - 輔色1 3 4 2 7" xfId="18024"/>
    <cellStyle name="40% - 輔色1 3 4 3" xfId="18025"/>
    <cellStyle name="40% - 輔色1 3 4 3 2" xfId="18026"/>
    <cellStyle name="40% - 輔色1 3 4 3 2 2" xfId="18027"/>
    <cellStyle name="40% - 輔色1 3 4 3 2 2 2" xfId="18028"/>
    <cellStyle name="40% - 輔色1 3 4 3 2 2 3" xfId="18029"/>
    <cellStyle name="40% - 輔色1 3 4 3 2 3" xfId="18030"/>
    <cellStyle name="40% - 輔色1 3 4 3 2 4" xfId="18031"/>
    <cellStyle name="40% - 輔色1 3 4 3 3" xfId="18032"/>
    <cellStyle name="40% - 輔色1 3 4 3 3 2" xfId="18033"/>
    <cellStyle name="40% - 輔色1 3 4 3 3 2 2" xfId="18034"/>
    <cellStyle name="40% - 輔色1 3 4 3 3 2 3" xfId="18035"/>
    <cellStyle name="40% - 輔色1 3 4 3 3 3" xfId="18036"/>
    <cellStyle name="40% - 輔色1 3 4 3 3 4" xfId="18037"/>
    <cellStyle name="40% - 輔色1 3 4 3 4" xfId="18038"/>
    <cellStyle name="40% - 輔色1 3 4 3 4 2" xfId="18039"/>
    <cellStyle name="40% - 輔色1 3 4 3 4 3" xfId="18040"/>
    <cellStyle name="40% - 輔色1 3 4 3 5" xfId="18041"/>
    <cellStyle name="40% - 輔色1 3 4 3 6" xfId="18042"/>
    <cellStyle name="40% - 輔色1 3 4 4" xfId="18043"/>
    <cellStyle name="40% - 輔色1 3 4 4 2" xfId="18044"/>
    <cellStyle name="40% - 輔色1 3 4 4 2 2" xfId="18045"/>
    <cellStyle name="40% - 輔色1 3 4 4 2 3" xfId="18046"/>
    <cellStyle name="40% - 輔色1 3 4 4 3" xfId="18047"/>
    <cellStyle name="40% - 輔色1 3 4 4 4" xfId="18048"/>
    <cellStyle name="40% - 輔色1 3 4 5" xfId="18049"/>
    <cellStyle name="40% - 輔色1 3 4 5 2" xfId="18050"/>
    <cellStyle name="40% - 輔色1 3 4 5 2 2" xfId="18051"/>
    <cellStyle name="40% - 輔色1 3 4 5 2 3" xfId="18052"/>
    <cellStyle name="40% - 輔色1 3 4 5 3" xfId="18053"/>
    <cellStyle name="40% - 輔色1 3 4 5 4" xfId="18054"/>
    <cellStyle name="40% - 輔色1 3 4 6" xfId="18055"/>
    <cellStyle name="40% - 輔色1 3 4 6 2" xfId="18056"/>
    <cellStyle name="40% - 輔色1 3 4 6 3" xfId="18057"/>
    <cellStyle name="40% - 輔色1 3 4 7" xfId="18058"/>
    <cellStyle name="40% - 輔色1 3 4 8" xfId="18059"/>
    <cellStyle name="40% - 輔色1 3 5" xfId="18060"/>
    <cellStyle name="40% - 輔色1 3 5 2" xfId="18061"/>
    <cellStyle name="40% - 輔色1 3 5 2 2" xfId="18062"/>
    <cellStyle name="40% - 輔色1 3 5 2 2 2" xfId="18063"/>
    <cellStyle name="40% - 輔色1 3 5 2 2 2 2" xfId="18064"/>
    <cellStyle name="40% - 輔色1 3 5 2 2 2 2 2" xfId="18065"/>
    <cellStyle name="40% - 輔色1 3 5 2 2 2 2 3" xfId="18066"/>
    <cellStyle name="40% - 輔色1 3 5 2 2 2 3" xfId="18067"/>
    <cellStyle name="40% - 輔色1 3 5 2 2 2 4" xfId="18068"/>
    <cellStyle name="40% - 輔色1 3 5 2 2 3" xfId="18069"/>
    <cellStyle name="40% - 輔色1 3 5 2 2 3 2" xfId="18070"/>
    <cellStyle name="40% - 輔色1 3 5 2 2 3 2 2" xfId="18071"/>
    <cellStyle name="40% - 輔色1 3 5 2 2 3 2 3" xfId="18072"/>
    <cellStyle name="40% - 輔色1 3 5 2 2 3 3" xfId="18073"/>
    <cellStyle name="40% - 輔色1 3 5 2 2 3 4" xfId="18074"/>
    <cellStyle name="40% - 輔色1 3 5 2 2 4" xfId="18075"/>
    <cellStyle name="40% - 輔色1 3 5 2 2 4 2" xfId="18076"/>
    <cellStyle name="40% - 輔色1 3 5 2 2 4 3" xfId="18077"/>
    <cellStyle name="40% - 輔色1 3 5 2 2 5" xfId="18078"/>
    <cellStyle name="40% - 輔色1 3 5 2 2 6" xfId="18079"/>
    <cellStyle name="40% - 輔色1 3 5 2 3" xfId="18080"/>
    <cellStyle name="40% - 輔色1 3 5 2 3 2" xfId="18081"/>
    <cellStyle name="40% - 輔色1 3 5 2 3 2 2" xfId="18082"/>
    <cellStyle name="40% - 輔色1 3 5 2 3 2 3" xfId="18083"/>
    <cellStyle name="40% - 輔色1 3 5 2 3 3" xfId="18084"/>
    <cellStyle name="40% - 輔色1 3 5 2 3 4" xfId="18085"/>
    <cellStyle name="40% - 輔色1 3 5 2 4" xfId="18086"/>
    <cellStyle name="40% - 輔色1 3 5 2 4 2" xfId="18087"/>
    <cellStyle name="40% - 輔色1 3 5 2 4 2 2" xfId="18088"/>
    <cellStyle name="40% - 輔色1 3 5 2 4 2 3" xfId="18089"/>
    <cellStyle name="40% - 輔色1 3 5 2 4 3" xfId="18090"/>
    <cellStyle name="40% - 輔色1 3 5 2 4 4" xfId="18091"/>
    <cellStyle name="40% - 輔色1 3 5 2 5" xfId="18092"/>
    <cellStyle name="40% - 輔色1 3 5 2 5 2" xfId="18093"/>
    <cellStyle name="40% - 輔色1 3 5 2 5 3" xfId="18094"/>
    <cellStyle name="40% - 輔色1 3 5 2 6" xfId="18095"/>
    <cellStyle name="40% - 輔色1 3 5 2 7" xfId="18096"/>
    <cellStyle name="40% - 輔色1 3 5 3" xfId="18097"/>
    <cellStyle name="40% - 輔色1 3 5 3 2" xfId="18098"/>
    <cellStyle name="40% - 輔色1 3 5 3 2 2" xfId="18099"/>
    <cellStyle name="40% - 輔色1 3 5 3 2 2 2" xfId="18100"/>
    <cellStyle name="40% - 輔色1 3 5 3 2 2 3" xfId="18101"/>
    <cellStyle name="40% - 輔色1 3 5 3 2 3" xfId="18102"/>
    <cellStyle name="40% - 輔色1 3 5 3 2 4" xfId="18103"/>
    <cellStyle name="40% - 輔色1 3 5 3 3" xfId="18104"/>
    <cellStyle name="40% - 輔色1 3 5 3 3 2" xfId="18105"/>
    <cellStyle name="40% - 輔色1 3 5 3 3 2 2" xfId="18106"/>
    <cellStyle name="40% - 輔色1 3 5 3 3 2 3" xfId="18107"/>
    <cellStyle name="40% - 輔色1 3 5 3 3 3" xfId="18108"/>
    <cellStyle name="40% - 輔色1 3 5 3 3 4" xfId="18109"/>
    <cellStyle name="40% - 輔色1 3 5 3 4" xfId="18110"/>
    <cellStyle name="40% - 輔色1 3 5 3 4 2" xfId="18111"/>
    <cellStyle name="40% - 輔色1 3 5 3 4 3" xfId="18112"/>
    <cellStyle name="40% - 輔色1 3 5 3 5" xfId="18113"/>
    <cellStyle name="40% - 輔色1 3 5 3 6" xfId="18114"/>
    <cellStyle name="40% - 輔色1 3 5 4" xfId="18115"/>
    <cellStyle name="40% - 輔色1 3 5 4 2" xfId="18116"/>
    <cellStyle name="40% - 輔色1 3 5 4 2 2" xfId="18117"/>
    <cellStyle name="40% - 輔色1 3 5 4 2 3" xfId="18118"/>
    <cellStyle name="40% - 輔色1 3 5 4 3" xfId="18119"/>
    <cellStyle name="40% - 輔色1 3 5 4 4" xfId="18120"/>
    <cellStyle name="40% - 輔色1 3 5 5" xfId="18121"/>
    <cellStyle name="40% - 輔色1 3 5 5 2" xfId="18122"/>
    <cellStyle name="40% - 輔色1 3 5 5 2 2" xfId="18123"/>
    <cellStyle name="40% - 輔色1 3 5 5 2 3" xfId="18124"/>
    <cellStyle name="40% - 輔色1 3 5 5 3" xfId="18125"/>
    <cellStyle name="40% - 輔色1 3 5 5 4" xfId="18126"/>
    <cellStyle name="40% - 輔色1 3 5 6" xfId="18127"/>
    <cellStyle name="40% - 輔色1 3 5 6 2" xfId="18128"/>
    <cellStyle name="40% - 輔色1 3 5 6 3" xfId="18129"/>
    <cellStyle name="40% - 輔色1 3 5 7" xfId="18130"/>
    <cellStyle name="40% - 輔色1 3 5 8" xfId="18131"/>
    <cellStyle name="40% - 輔色1 3 6" xfId="18132"/>
    <cellStyle name="40% - 輔色1 3 6 2" xfId="18133"/>
    <cellStyle name="40% - 輔色1 3 6 2 2" xfId="18134"/>
    <cellStyle name="40% - 輔色1 3 6 2 2 2" xfId="18135"/>
    <cellStyle name="40% - 輔色1 3 6 2 2 2 2" xfId="18136"/>
    <cellStyle name="40% - 輔色1 3 6 2 2 2 3" xfId="18137"/>
    <cellStyle name="40% - 輔色1 3 6 2 2 3" xfId="18138"/>
    <cellStyle name="40% - 輔色1 3 6 2 2 4" xfId="18139"/>
    <cellStyle name="40% - 輔色1 3 6 2 3" xfId="18140"/>
    <cellStyle name="40% - 輔色1 3 6 2 3 2" xfId="18141"/>
    <cellStyle name="40% - 輔色1 3 6 2 3 2 2" xfId="18142"/>
    <cellStyle name="40% - 輔色1 3 6 2 3 2 3" xfId="18143"/>
    <cellStyle name="40% - 輔色1 3 6 2 3 3" xfId="18144"/>
    <cellStyle name="40% - 輔色1 3 6 2 3 4" xfId="18145"/>
    <cellStyle name="40% - 輔色1 3 6 2 4" xfId="18146"/>
    <cellStyle name="40% - 輔色1 3 6 2 4 2" xfId="18147"/>
    <cellStyle name="40% - 輔色1 3 6 2 4 3" xfId="18148"/>
    <cellStyle name="40% - 輔色1 3 6 2 5" xfId="18149"/>
    <cellStyle name="40% - 輔色1 3 6 2 6" xfId="18150"/>
    <cellStyle name="40% - 輔色1 3 6 3" xfId="18151"/>
    <cellStyle name="40% - 輔色1 3 6 3 2" xfId="18152"/>
    <cellStyle name="40% - 輔色1 3 6 3 2 2" xfId="18153"/>
    <cellStyle name="40% - 輔色1 3 6 3 2 3" xfId="18154"/>
    <cellStyle name="40% - 輔色1 3 6 3 3" xfId="18155"/>
    <cellStyle name="40% - 輔色1 3 6 3 4" xfId="18156"/>
    <cellStyle name="40% - 輔色1 3 6 4" xfId="18157"/>
    <cellStyle name="40% - 輔色1 3 6 4 2" xfId="18158"/>
    <cellStyle name="40% - 輔色1 3 6 4 2 2" xfId="18159"/>
    <cellStyle name="40% - 輔色1 3 6 4 2 3" xfId="18160"/>
    <cellStyle name="40% - 輔色1 3 6 4 3" xfId="18161"/>
    <cellStyle name="40% - 輔色1 3 6 4 4" xfId="18162"/>
    <cellStyle name="40% - 輔色1 3 6 5" xfId="18163"/>
    <cellStyle name="40% - 輔色1 3 6 5 2" xfId="18164"/>
    <cellStyle name="40% - 輔色1 3 6 5 3" xfId="18165"/>
    <cellStyle name="40% - 輔色1 3 6 6" xfId="18166"/>
    <cellStyle name="40% - 輔色1 3 6 7" xfId="18167"/>
    <cellStyle name="40% - 輔色1 3 7" xfId="18168"/>
    <cellStyle name="40% - 輔色1 3 7 2" xfId="18169"/>
    <cellStyle name="40% - 輔色1 3 7 2 2" xfId="18170"/>
    <cellStyle name="40% - 輔色1 3 7 2 2 2" xfId="18171"/>
    <cellStyle name="40% - 輔色1 3 7 2 2 3" xfId="18172"/>
    <cellStyle name="40% - 輔色1 3 7 2 3" xfId="18173"/>
    <cellStyle name="40% - 輔色1 3 7 2 4" xfId="18174"/>
    <cellStyle name="40% - 輔色1 3 7 3" xfId="18175"/>
    <cellStyle name="40% - 輔色1 3 7 3 2" xfId="18176"/>
    <cellStyle name="40% - 輔色1 3 7 3 2 2" xfId="18177"/>
    <cellStyle name="40% - 輔色1 3 7 3 2 3" xfId="18178"/>
    <cellStyle name="40% - 輔色1 3 7 3 3" xfId="18179"/>
    <cellStyle name="40% - 輔色1 3 7 3 4" xfId="18180"/>
    <cellStyle name="40% - 輔色1 3 7 4" xfId="18181"/>
    <cellStyle name="40% - 輔色1 3 7 4 2" xfId="18182"/>
    <cellStyle name="40% - 輔色1 3 7 4 3" xfId="18183"/>
    <cellStyle name="40% - 輔色1 3 7 5" xfId="18184"/>
    <cellStyle name="40% - 輔色1 3 7 6" xfId="18185"/>
    <cellStyle name="40% - 輔色1 3 8" xfId="18186"/>
    <cellStyle name="40% - 輔色1 3 8 2" xfId="18187"/>
    <cellStyle name="40% - 輔色1 3 8 2 2" xfId="18188"/>
    <cellStyle name="40% - 輔色1 3 8 2 3" xfId="18189"/>
    <cellStyle name="40% - 輔色1 3 8 3" xfId="18190"/>
    <cellStyle name="40% - 輔色1 3 8 4" xfId="18191"/>
    <cellStyle name="40% - 輔色1 3 9" xfId="18192"/>
    <cellStyle name="40% - 輔色1 3 9 2" xfId="18193"/>
    <cellStyle name="40% - 輔色1 3 9 2 2" xfId="18194"/>
    <cellStyle name="40% - 輔色1 3 9 2 3" xfId="18195"/>
    <cellStyle name="40% - 輔色1 3 9 3" xfId="18196"/>
    <cellStyle name="40% - 輔色1 3 9 4" xfId="18197"/>
    <cellStyle name="40% - 輔色1 4" xfId="18198"/>
    <cellStyle name="40% - 輔色1 4 10" xfId="18199"/>
    <cellStyle name="40% - 輔色1 4 2" xfId="18200"/>
    <cellStyle name="40% - 輔色1 4 2 2" xfId="18201"/>
    <cellStyle name="40% - 輔色1 4 2 2 2" xfId="18202"/>
    <cellStyle name="40% - 輔色1 4 2 2 2 2" xfId="18203"/>
    <cellStyle name="40% - 輔色1 4 2 2 2 2 2" xfId="18204"/>
    <cellStyle name="40% - 輔色1 4 2 2 2 2 2 2" xfId="18205"/>
    <cellStyle name="40% - 輔色1 4 2 2 2 2 2 2 2" xfId="18206"/>
    <cellStyle name="40% - 輔色1 4 2 2 2 2 2 2 3" xfId="18207"/>
    <cellStyle name="40% - 輔色1 4 2 2 2 2 2 3" xfId="18208"/>
    <cellStyle name="40% - 輔色1 4 2 2 2 2 2 4" xfId="18209"/>
    <cellStyle name="40% - 輔色1 4 2 2 2 2 3" xfId="18210"/>
    <cellStyle name="40% - 輔色1 4 2 2 2 2 3 2" xfId="18211"/>
    <cellStyle name="40% - 輔色1 4 2 2 2 2 3 2 2" xfId="18212"/>
    <cellStyle name="40% - 輔色1 4 2 2 2 2 3 2 3" xfId="18213"/>
    <cellStyle name="40% - 輔色1 4 2 2 2 2 3 3" xfId="18214"/>
    <cellStyle name="40% - 輔色1 4 2 2 2 2 3 4" xfId="18215"/>
    <cellStyle name="40% - 輔色1 4 2 2 2 2 4" xfId="18216"/>
    <cellStyle name="40% - 輔色1 4 2 2 2 2 4 2" xfId="18217"/>
    <cellStyle name="40% - 輔色1 4 2 2 2 2 4 3" xfId="18218"/>
    <cellStyle name="40% - 輔色1 4 2 2 2 2 5" xfId="18219"/>
    <cellStyle name="40% - 輔色1 4 2 2 2 2 6" xfId="18220"/>
    <cellStyle name="40% - 輔色1 4 2 2 2 3" xfId="18221"/>
    <cellStyle name="40% - 輔色1 4 2 2 2 3 2" xfId="18222"/>
    <cellStyle name="40% - 輔色1 4 2 2 2 3 2 2" xfId="18223"/>
    <cellStyle name="40% - 輔色1 4 2 2 2 3 2 3" xfId="18224"/>
    <cellStyle name="40% - 輔色1 4 2 2 2 3 3" xfId="18225"/>
    <cellStyle name="40% - 輔色1 4 2 2 2 3 4" xfId="18226"/>
    <cellStyle name="40% - 輔色1 4 2 2 2 4" xfId="18227"/>
    <cellStyle name="40% - 輔色1 4 2 2 2 4 2" xfId="18228"/>
    <cellStyle name="40% - 輔色1 4 2 2 2 4 2 2" xfId="18229"/>
    <cellStyle name="40% - 輔色1 4 2 2 2 4 2 3" xfId="18230"/>
    <cellStyle name="40% - 輔色1 4 2 2 2 4 3" xfId="18231"/>
    <cellStyle name="40% - 輔色1 4 2 2 2 4 4" xfId="18232"/>
    <cellStyle name="40% - 輔色1 4 2 2 2 5" xfId="18233"/>
    <cellStyle name="40% - 輔色1 4 2 2 2 5 2" xfId="18234"/>
    <cellStyle name="40% - 輔色1 4 2 2 2 5 3" xfId="18235"/>
    <cellStyle name="40% - 輔色1 4 2 2 2 6" xfId="18236"/>
    <cellStyle name="40% - 輔色1 4 2 2 2 7" xfId="18237"/>
    <cellStyle name="40% - 輔色1 4 2 2 3" xfId="18238"/>
    <cellStyle name="40% - 輔色1 4 2 2 3 2" xfId="18239"/>
    <cellStyle name="40% - 輔色1 4 2 2 3 2 2" xfId="18240"/>
    <cellStyle name="40% - 輔色1 4 2 2 3 2 2 2" xfId="18241"/>
    <cellStyle name="40% - 輔色1 4 2 2 3 2 2 3" xfId="18242"/>
    <cellStyle name="40% - 輔色1 4 2 2 3 2 3" xfId="18243"/>
    <cellStyle name="40% - 輔色1 4 2 2 3 2 4" xfId="18244"/>
    <cellStyle name="40% - 輔色1 4 2 2 3 3" xfId="18245"/>
    <cellStyle name="40% - 輔色1 4 2 2 3 3 2" xfId="18246"/>
    <cellStyle name="40% - 輔色1 4 2 2 3 3 2 2" xfId="18247"/>
    <cellStyle name="40% - 輔色1 4 2 2 3 3 2 3" xfId="18248"/>
    <cellStyle name="40% - 輔色1 4 2 2 3 3 3" xfId="18249"/>
    <cellStyle name="40% - 輔色1 4 2 2 3 3 4" xfId="18250"/>
    <cellStyle name="40% - 輔色1 4 2 2 3 4" xfId="18251"/>
    <cellStyle name="40% - 輔色1 4 2 2 3 4 2" xfId="18252"/>
    <cellStyle name="40% - 輔色1 4 2 2 3 4 3" xfId="18253"/>
    <cellStyle name="40% - 輔色1 4 2 2 3 5" xfId="18254"/>
    <cellStyle name="40% - 輔色1 4 2 2 3 6" xfId="18255"/>
    <cellStyle name="40% - 輔色1 4 2 2 4" xfId="18256"/>
    <cellStyle name="40% - 輔色1 4 2 2 4 2" xfId="18257"/>
    <cellStyle name="40% - 輔色1 4 2 2 4 2 2" xfId="18258"/>
    <cellStyle name="40% - 輔色1 4 2 2 4 2 3" xfId="18259"/>
    <cellStyle name="40% - 輔色1 4 2 2 4 3" xfId="18260"/>
    <cellStyle name="40% - 輔色1 4 2 2 4 4" xfId="18261"/>
    <cellStyle name="40% - 輔色1 4 2 2 5" xfId="18262"/>
    <cellStyle name="40% - 輔色1 4 2 2 5 2" xfId="18263"/>
    <cellStyle name="40% - 輔色1 4 2 2 5 2 2" xfId="18264"/>
    <cellStyle name="40% - 輔色1 4 2 2 5 2 3" xfId="18265"/>
    <cellStyle name="40% - 輔色1 4 2 2 5 3" xfId="18266"/>
    <cellStyle name="40% - 輔色1 4 2 2 5 4" xfId="18267"/>
    <cellStyle name="40% - 輔色1 4 2 2 6" xfId="18268"/>
    <cellStyle name="40% - 輔色1 4 2 2 6 2" xfId="18269"/>
    <cellStyle name="40% - 輔色1 4 2 2 6 3" xfId="18270"/>
    <cellStyle name="40% - 輔色1 4 2 2 7" xfId="18271"/>
    <cellStyle name="40% - 輔色1 4 2 2 8" xfId="18272"/>
    <cellStyle name="40% - 輔色1 4 2 3" xfId="18273"/>
    <cellStyle name="40% - 輔色1 4 2 3 2" xfId="18274"/>
    <cellStyle name="40% - 輔色1 4 2 3 2 2" xfId="18275"/>
    <cellStyle name="40% - 輔色1 4 2 3 2 2 2" xfId="18276"/>
    <cellStyle name="40% - 輔色1 4 2 3 2 2 2 2" xfId="18277"/>
    <cellStyle name="40% - 輔色1 4 2 3 2 2 2 3" xfId="18278"/>
    <cellStyle name="40% - 輔色1 4 2 3 2 2 3" xfId="18279"/>
    <cellStyle name="40% - 輔色1 4 2 3 2 2 4" xfId="18280"/>
    <cellStyle name="40% - 輔色1 4 2 3 2 3" xfId="18281"/>
    <cellStyle name="40% - 輔色1 4 2 3 2 3 2" xfId="18282"/>
    <cellStyle name="40% - 輔色1 4 2 3 2 3 2 2" xfId="18283"/>
    <cellStyle name="40% - 輔色1 4 2 3 2 3 2 3" xfId="18284"/>
    <cellStyle name="40% - 輔色1 4 2 3 2 3 3" xfId="18285"/>
    <cellStyle name="40% - 輔色1 4 2 3 2 3 4" xfId="18286"/>
    <cellStyle name="40% - 輔色1 4 2 3 2 4" xfId="18287"/>
    <cellStyle name="40% - 輔色1 4 2 3 2 4 2" xfId="18288"/>
    <cellStyle name="40% - 輔色1 4 2 3 2 4 3" xfId="18289"/>
    <cellStyle name="40% - 輔色1 4 2 3 2 5" xfId="18290"/>
    <cellStyle name="40% - 輔色1 4 2 3 2 6" xfId="18291"/>
    <cellStyle name="40% - 輔色1 4 2 3 3" xfId="18292"/>
    <cellStyle name="40% - 輔色1 4 2 3 3 2" xfId="18293"/>
    <cellStyle name="40% - 輔色1 4 2 3 3 2 2" xfId="18294"/>
    <cellStyle name="40% - 輔色1 4 2 3 3 2 3" xfId="18295"/>
    <cellStyle name="40% - 輔色1 4 2 3 3 3" xfId="18296"/>
    <cellStyle name="40% - 輔色1 4 2 3 3 4" xfId="18297"/>
    <cellStyle name="40% - 輔色1 4 2 3 4" xfId="18298"/>
    <cellStyle name="40% - 輔色1 4 2 3 4 2" xfId="18299"/>
    <cellStyle name="40% - 輔色1 4 2 3 4 2 2" xfId="18300"/>
    <cellStyle name="40% - 輔色1 4 2 3 4 2 3" xfId="18301"/>
    <cellStyle name="40% - 輔色1 4 2 3 4 3" xfId="18302"/>
    <cellStyle name="40% - 輔色1 4 2 3 4 4" xfId="18303"/>
    <cellStyle name="40% - 輔色1 4 2 3 5" xfId="18304"/>
    <cellStyle name="40% - 輔色1 4 2 3 5 2" xfId="18305"/>
    <cellStyle name="40% - 輔色1 4 2 3 5 3" xfId="18306"/>
    <cellStyle name="40% - 輔色1 4 2 3 6" xfId="18307"/>
    <cellStyle name="40% - 輔色1 4 2 3 7" xfId="18308"/>
    <cellStyle name="40% - 輔色1 4 2 4" xfId="18309"/>
    <cellStyle name="40% - 輔色1 4 2 4 2" xfId="18310"/>
    <cellStyle name="40% - 輔色1 4 2 4 2 2" xfId="18311"/>
    <cellStyle name="40% - 輔色1 4 2 4 2 2 2" xfId="18312"/>
    <cellStyle name="40% - 輔色1 4 2 4 2 2 3" xfId="18313"/>
    <cellStyle name="40% - 輔色1 4 2 4 2 3" xfId="18314"/>
    <cellStyle name="40% - 輔色1 4 2 4 2 4" xfId="18315"/>
    <cellStyle name="40% - 輔色1 4 2 4 3" xfId="18316"/>
    <cellStyle name="40% - 輔色1 4 2 4 3 2" xfId="18317"/>
    <cellStyle name="40% - 輔色1 4 2 4 3 2 2" xfId="18318"/>
    <cellStyle name="40% - 輔色1 4 2 4 3 2 3" xfId="18319"/>
    <cellStyle name="40% - 輔色1 4 2 4 3 3" xfId="18320"/>
    <cellStyle name="40% - 輔色1 4 2 4 3 4" xfId="18321"/>
    <cellStyle name="40% - 輔色1 4 2 4 4" xfId="18322"/>
    <cellStyle name="40% - 輔色1 4 2 4 4 2" xfId="18323"/>
    <cellStyle name="40% - 輔色1 4 2 4 4 3" xfId="18324"/>
    <cellStyle name="40% - 輔色1 4 2 4 5" xfId="18325"/>
    <cellStyle name="40% - 輔色1 4 2 4 6" xfId="18326"/>
    <cellStyle name="40% - 輔色1 4 2 5" xfId="18327"/>
    <cellStyle name="40% - 輔色1 4 2 5 2" xfId="18328"/>
    <cellStyle name="40% - 輔色1 4 2 5 2 2" xfId="18329"/>
    <cellStyle name="40% - 輔色1 4 2 5 2 3" xfId="18330"/>
    <cellStyle name="40% - 輔色1 4 2 5 3" xfId="18331"/>
    <cellStyle name="40% - 輔色1 4 2 5 4" xfId="18332"/>
    <cellStyle name="40% - 輔色1 4 2 6" xfId="18333"/>
    <cellStyle name="40% - 輔色1 4 2 6 2" xfId="18334"/>
    <cellStyle name="40% - 輔色1 4 2 6 2 2" xfId="18335"/>
    <cellStyle name="40% - 輔色1 4 2 6 2 3" xfId="18336"/>
    <cellStyle name="40% - 輔色1 4 2 6 3" xfId="18337"/>
    <cellStyle name="40% - 輔色1 4 2 6 4" xfId="18338"/>
    <cellStyle name="40% - 輔色1 4 2 7" xfId="18339"/>
    <cellStyle name="40% - 輔色1 4 2 7 2" xfId="18340"/>
    <cellStyle name="40% - 輔色1 4 2 7 3" xfId="18341"/>
    <cellStyle name="40% - 輔色1 4 2 8" xfId="18342"/>
    <cellStyle name="40% - 輔色1 4 2 9" xfId="18343"/>
    <cellStyle name="40% - 輔色1 4 3" xfId="18344"/>
    <cellStyle name="40% - 輔色1 4 3 2" xfId="18345"/>
    <cellStyle name="40% - 輔色1 4 3 2 2" xfId="18346"/>
    <cellStyle name="40% - 輔色1 4 3 2 2 2" xfId="18347"/>
    <cellStyle name="40% - 輔色1 4 3 2 2 2 2" xfId="18348"/>
    <cellStyle name="40% - 輔色1 4 3 2 2 2 2 2" xfId="18349"/>
    <cellStyle name="40% - 輔色1 4 3 2 2 2 2 3" xfId="18350"/>
    <cellStyle name="40% - 輔色1 4 3 2 2 2 3" xfId="18351"/>
    <cellStyle name="40% - 輔色1 4 3 2 2 2 4" xfId="18352"/>
    <cellStyle name="40% - 輔色1 4 3 2 2 3" xfId="18353"/>
    <cellStyle name="40% - 輔色1 4 3 2 2 3 2" xfId="18354"/>
    <cellStyle name="40% - 輔色1 4 3 2 2 3 2 2" xfId="18355"/>
    <cellStyle name="40% - 輔色1 4 3 2 2 3 2 3" xfId="18356"/>
    <cellStyle name="40% - 輔色1 4 3 2 2 3 3" xfId="18357"/>
    <cellStyle name="40% - 輔色1 4 3 2 2 3 4" xfId="18358"/>
    <cellStyle name="40% - 輔色1 4 3 2 2 4" xfId="18359"/>
    <cellStyle name="40% - 輔色1 4 3 2 2 4 2" xfId="18360"/>
    <cellStyle name="40% - 輔色1 4 3 2 2 4 3" xfId="18361"/>
    <cellStyle name="40% - 輔色1 4 3 2 2 5" xfId="18362"/>
    <cellStyle name="40% - 輔色1 4 3 2 2 6" xfId="18363"/>
    <cellStyle name="40% - 輔色1 4 3 2 3" xfId="18364"/>
    <cellStyle name="40% - 輔色1 4 3 2 3 2" xfId="18365"/>
    <cellStyle name="40% - 輔色1 4 3 2 3 2 2" xfId="18366"/>
    <cellStyle name="40% - 輔色1 4 3 2 3 2 3" xfId="18367"/>
    <cellStyle name="40% - 輔色1 4 3 2 3 3" xfId="18368"/>
    <cellStyle name="40% - 輔色1 4 3 2 3 4" xfId="18369"/>
    <cellStyle name="40% - 輔色1 4 3 2 4" xfId="18370"/>
    <cellStyle name="40% - 輔色1 4 3 2 4 2" xfId="18371"/>
    <cellStyle name="40% - 輔色1 4 3 2 4 2 2" xfId="18372"/>
    <cellStyle name="40% - 輔色1 4 3 2 4 2 3" xfId="18373"/>
    <cellStyle name="40% - 輔色1 4 3 2 4 3" xfId="18374"/>
    <cellStyle name="40% - 輔色1 4 3 2 4 4" xfId="18375"/>
    <cellStyle name="40% - 輔色1 4 3 2 5" xfId="18376"/>
    <cellStyle name="40% - 輔色1 4 3 2 5 2" xfId="18377"/>
    <cellStyle name="40% - 輔色1 4 3 2 5 3" xfId="18378"/>
    <cellStyle name="40% - 輔色1 4 3 2 6" xfId="18379"/>
    <cellStyle name="40% - 輔色1 4 3 2 7" xfId="18380"/>
    <cellStyle name="40% - 輔色1 4 3 3" xfId="18381"/>
    <cellStyle name="40% - 輔色1 4 3 3 2" xfId="18382"/>
    <cellStyle name="40% - 輔色1 4 3 3 2 2" xfId="18383"/>
    <cellStyle name="40% - 輔色1 4 3 3 2 2 2" xfId="18384"/>
    <cellStyle name="40% - 輔色1 4 3 3 2 2 3" xfId="18385"/>
    <cellStyle name="40% - 輔色1 4 3 3 2 3" xfId="18386"/>
    <cellStyle name="40% - 輔色1 4 3 3 2 4" xfId="18387"/>
    <cellStyle name="40% - 輔色1 4 3 3 3" xfId="18388"/>
    <cellStyle name="40% - 輔色1 4 3 3 3 2" xfId="18389"/>
    <cellStyle name="40% - 輔色1 4 3 3 3 2 2" xfId="18390"/>
    <cellStyle name="40% - 輔色1 4 3 3 3 2 3" xfId="18391"/>
    <cellStyle name="40% - 輔色1 4 3 3 3 3" xfId="18392"/>
    <cellStyle name="40% - 輔色1 4 3 3 3 4" xfId="18393"/>
    <cellStyle name="40% - 輔色1 4 3 3 4" xfId="18394"/>
    <cellStyle name="40% - 輔色1 4 3 3 4 2" xfId="18395"/>
    <cellStyle name="40% - 輔色1 4 3 3 4 3" xfId="18396"/>
    <cellStyle name="40% - 輔色1 4 3 3 5" xfId="18397"/>
    <cellStyle name="40% - 輔色1 4 3 3 6" xfId="18398"/>
    <cellStyle name="40% - 輔色1 4 3 4" xfId="18399"/>
    <cellStyle name="40% - 輔色1 4 3 4 2" xfId="18400"/>
    <cellStyle name="40% - 輔色1 4 3 4 2 2" xfId="18401"/>
    <cellStyle name="40% - 輔色1 4 3 4 2 3" xfId="18402"/>
    <cellStyle name="40% - 輔色1 4 3 4 3" xfId="18403"/>
    <cellStyle name="40% - 輔色1 4 3 4 4" xfId="18404"/>
    <cellStyle name="40% - 輔色1 4 3 5" xfId="18405"/>
    <cellStyle name="40% - 輔色1 4 3 5 2" xfId="18406"/>
    <cellStyle name="40% - 輔色1 4 3 5 2 2" xfId="18407"/>
    <cellStyle name="40% - 輔色1 4 3 5 2 3" xfId="18408"/>
    <cellStyle name="40% - 輔色1 4 3 5 3" xfId="18409"/>
    <cellStyle name="40% - 輔色1 4 3 5 4" xfId="18410"/>
    <cellStyle name="40% - 輔色1 4 3 6" xfId="18411"/>
    <cellStyle name="40% - 輔色1 4 3 6 2" xfId="18412"/>
    <cellStyle name="40% - 輔色1 4 3 6 3" xfId="18413"/>
    <cellStyle name="40% - 輔色1 4 3 7" xfId="18414"/>
    <cellStyle name="40% - 輔色1 4 3 8" xfId="18415"/>
    <cellStyle name="40% - 輔色1 4 4" xfId="18416"/>
    <cellStyle name="40% - 輔色1 4 4 2" xfId="18417"/>
    <cellStyle name="40% - 輔色1 4 4 2 2" xfId="18418"/>
    <cellStyle name="40% - 輔色1 4 4 2 2 2" xfId="18419"/>
    <cellStyle name="40% - 輔色1 4 4 2 2 2 2" xfId="18420"/>
    <cellStyle name="40% - 輔色1 4 4 2 2 2 3" xfId="18421"/>
    <cellStyle name="40% - 輔色1 4 4 2 2 3" xfId="18422"/>
    <cellStyle name="40% - 輔色1 4 4 2 2 4" xfId="18423"/>
    <cellStyle name="40% - 輔色1 4 4 2 3" xfId="18424"/>
    <cellStyle name="40% - 輔色1 4 4 2 3 2" xfId="18425"/>
    <cellStyle name="40% - 輔色1 4 4 2 3 2 2" xfId="18426"/>
    <cellStyle name="40% - 輔色1 4 4 2 3 2 3" xfId="18427"/>
    <cellStyle name="40% - 輔色1 4 4 2 3 3" xfId="18428"/>
    <cellStyle name="40% - 輔色1 4 4 2 3 4" xfId="18429"/>
    <cellStyle name="40% - 輔色1 4 4 2 4" xfId="18430"/>
    <cellStyle name="40% - 輔色1 4 4 2 4 2" xfId="18431"/>
    <cellStyle name="40% - 輔色1 4 4 2 4 3" xfId="18432"/>
    <cellStyle name="40% - 輔色1 4 4 2 5" xfId="18433"/>
    <cellStyle name="40% - 輔色1 4 4 2 6" xfId="18434"/>
    <cellStyle name="40% - 輔色1 4 4 3" xfId="18435"/>
    <cellStyle name="40% - 輔色1 4 4 3 2" xfId="18436"/>
    <cellStyle name="40% - 輔色1 4 4 3 2 2" xfId="18437"/>
    <cellStyle name="40% - 輔色1 4 4 3 2 3" xfId="18438"/>
    <cellStyle name="40% - 輔色1 4 4 3 3" xfId="18439"/>
    <cellStyle name="40% - 輔色1 4 4 3 4" xfId="18440"/>
    <cellStyle name="40% - 輔色1 4 4 4" xfId="18441"/>
    <cellStyle name="40% - 輔色1 4 4 4 2" xfId="18442"/>
    <cellStyle name="40% - 輔色1 4 4 4 2 2" xfId="18443"/>
    <cellStyle name="40% - 輔色1 4 4 4 2 3" xfId="18444"/>
    <cellStyle name="40% - 輔色1 4 4 4 3" xfId="18445"/>
    <cellStyle name="40% - 輔色1 4 4 4 4" xfId="18446"/>
    <cellStyle name="40% - 輔色1 4 4 5" xfId="18447"/>
    <cellStyle name="40% - 輔色1 4 4 5 2" xfId="18448"/>
    <cellStyle name="40% - 輔色1 4 4 5 3" xfId="18449"/>
    <cellStyle name="40% - 輔色1 4 4 6" xfId="18450"/>
    <cellStyle name="40% - 輔色1 4 4 7" xfId="18451"/>
    <cellStyle name="40% - 輔色1 4 5" xfId="18452"/>
    <cellStyle name="40% - 輔色1 4 5 2" xfId="18453"/>
    <cellStyle name="40% - 輔色1 4 5 2 2" xfId="18454"/>
    <cellStyle name="40% - 輔色1 4 5 2 2 2" xfId="18455"/>
    <cellStyle name="40% - 輔色1 4 5 2 2 3" xfId="18456"/>
    <cellStyle name="40% - 輔色1 4 5 2 3" xfId="18457"/>
    <cellStyle name="40% - 輔色1 4 5 2 4" xfId="18458"/>
    <cellStyle name="40% - 輔色1 4 5 3" xfId="18459"/>
    <cellStyle name="40% - 輔色1 4 5 3 2" xfId="18460"/>
    <cellStyle name="40% - 輔色1 4 5 3 2 2" xfId="18461"/>
    <cellStyle name="40% - 輔色1 4 5 3 2 3" xfId="18462"/>
    <cellStyle name="40% - 輔色1 4 5 3 3" xfId="18463"/>
    <cellStyle name="40% - 輔色1 4 5 3 4" xfId="18464"/>
    <cellStyle name="40% - 輔色1 4 5 4" xfId="18465"/>
    <cellStyle name="40% - 輔色1 4 5 4 2" xfId="18466"/>
    <cellStyle name="40% - 輔色1 4 5 4 3" xfId="18467"/>
    <cellStyle name="40% - 輔色1 4 5 5" xfId="18468"/>
    <cellStyle name="40% - 輔色1 4 5 6" xfId="18469"/>
    <cellStyle name="40% - 輔色1 4 6" xfId="18470"/>
    <cellStyle name="40% - 輔色1 4 6 2" xfId="18471"/>
    <cellStyle name="40% - 輔色1 4 6 2 2" xfId="18472"/>
    <cellStyle name="40% - 輔色1 4 6 2 3" xfId="18473"/>
    <cellStyle name="40% - 輔色1 4 6 3" xfId="18474"/>
    <cellStyle name="40% - 輔色1 4 6 4" xfId="18475"/>
    <cellStyle name="40% - 輔色1 4 7" xfId="18476"/>
    <cellStyle name="40% - 輔色1 4 7 2" xfId="18477"/>
    <cellStyle name="40% - 輔色1 4 7 2 2" xfId="18478"/>
    <cellStyle name="40% - 輔色1 4 7 2 3" xfId="18479"/>
    <cellStyle name="40% - 輔色1 4 7 3" xfId="18480"/>
    <cellStyle name="40% - 輔色1 4 7 4" xfId="18481"/>
    <cellStyle name="40% - 輔色1 4 8" xfId="18482"/>
    <cellStyle name="40% - 輔色1 4 8 2" xfId="18483"/>
    <cellStyle name="40% - 輔色1 4 8 3" xfId="18484"/>
    <cellStyle name="40% - 輔色1 4 9" xfId="18485"/>
    <cellStyle name="40% - 輔色1 5" xfId="18486"/>
    <cellStyle name="40% - 輔色1 5 2" xfId="18487"/>
    <cellStyle name="40% - 輔色1 5 2 2" xfId="18488"/>
    <cellStyle name="40% - 輔色1 5 2 2 2" xfId="18489"/>
    <cellStyle name="40% - 輔色1 5 2 2 2 2" xfId="18490"/>
    <cellStyle name="40% - 輔色1 5 2 2 2 2 2" xfId="18491"/>
    <cellStyle name="40% - 輔色1 5 2 2 2 2 2 2" xfId="18492"/>
    <cellStyle name="40% - 輔色1 5 2 2 2 2 2 3" xfId="18493"/>
    <cellStyle name="40% - 輔色1 5 2 2 2 2 3" xfId="18494"/>
    <cellStyle name="40% - 輔色1 5 2 2 2 2 4" xfId="18495"/>
    <cellStyle name="40% - 輔色1 5 2 2 2 3" xfId="18496"/>
    <cellStyle name="40% - 輔色1 5 2 2 2 3 2" xfId="18497"/>
    <cellStyle name="40% - 輔色1 5 2 2 2 3 2 2" xfId="18498"/>
    <cellStyle name="40% - 輔色1 5 2 2 2 3 2 3" xfId="18499"/>
    <cellStyle name="40% - 輔色1 5 2 2 2 3 3" xfId="18500"/>
    <cellStyle name="40% - 輔色1 5 2 2 2 3 4" xfId="18501"/>
    <cellStyle name="40% - 輔色1 5 2 2 2 4" xfId="18502"/>
    <cellStyle name="40% - 輔色1 5 2 2 2 4 2" xfId="18503"/>
    <cellStyle name="40% - 輔色1 5 2 2 2 4 3" xfId="18504"/>
    <cellStyle name="40% - 輔色1 5 2 2 2 5" xfId="18505"/>
    <cellStyle name="40% - 輔色1 5 2 2 2 6" xfId="18506"/>
    <cellStyle name="40% - 輔色1 5 2 2 3" xfId="18507"/>
    <cellStyle name="40% - 輔色1 5 2 2 3 2" xfId="18508"/>
    <cellStyle name="40% - 輔色1 5 2 2 3 2 2" xfId="18509"/>
    <cellStyle name="40% - 輔色1 5 2 2 3 2 3" xfId="18510"/>
    <cellStyle name="40% - 輔色1 5 2 2 3 3" xfId="18511"/>
    <cellStyle name="40% - 輔色1 5 2 2 3 4" xfId="18512"/>
    <cellStyle name="40% - 輔色1 5 2 2 4" xfId="18513"/>
    <cellStyle name="40% - 輔色1 5 2 2 4 2" xfId="18514"/>
    <cellStyle name="40% - 輔色1 5 2 2 4 2 2" xfId="18515"/>
    <cellStyle name="40% - 輔色1 5 2 2 4 2 3" xfId="18516"/>
    <cellStyle name="40% - 輔色1 5 2 2 4 3" xfId="18517"/>
    <cellStyle name="40% - 輔色1 5 2 2 4 4" xfId="18518"/>
    <cellStyle name="40% - 輔色1 5 2 2 5" xfId="18519"/>
    <cellStyle name="40% - 輔色1 5 2 2 5 2" xfId="18520"/>
    <cellStyle name="40% - 輔色1 5 2 2 5 3" xfId="18521"/>
    <cellStyle name="40% - 輔色1 5 2 2 6" xfId="18522"/>
    <cellStyle name="40% - 輔色1 5 2 2 7" xfId="18523"/>
    <cellStyle name="40% - 輔色1 5 2 3" xfId="18524"/>
    <cellStyle name="40% - 輔色1 5 2 3 2" xfId="18525"/>
    <cellStyle name="40% - 輔色1 5 2 3 2 2" xfId="18526"/>
    <cellStyle name="40% - 輔色1 5 2 3 2 2 2" xfId="18527"/>
    <cellStyle name="40% - 輔色1 5 2 3 2 2 3" xfId="18528"/>
    <cellStyle name="40% - 輔色1 5 2 3 2 3" xfId="18529"/>
    <cellStyle name="40% - 輔色1 5 2 3 2 4" xfId="18530"/>
    <cellStyle name="40% - 輔色1 5 2 3 3" xfId="18531"/>
    <cellStyle name="40% - 輔色1 5 2 3 3 2" xfId="18532"/>
    <cellStyle name="40% - 輔色1 5 2 3 3 2 2" xfId="18533"/>
    <cellStyle name="40% - 輔色1 5 2 3 3 2 3" xfId="18534"/>
    <cellStyle name="40% - 輔色1 5 2 3 3 3" xfId="18535"/>
    <cellStyle name="40% - 輔色1 5 2 3 3 4" xfId="18536"/>
    <cellStyle name="40% - 輔色1 5 2 3 4" xfId="18537"/>
    <cellStyle name="40% - 輔色1 5 2 3 4 2" xfId="18538"/>
    <cellStyle name="40% - 輔色1 5 2 3 4 3" xfId="18539"/>
    <cellStyle name="40% - 輔色1 5 2 3 5" xfId="18540"/>
    <cellStyle name="40% - 輔色1 5 2 3 6" xfId="18541"/>
    <cellStyle name="40% - 輔色1 5 2 4" xfId="18542"/>
    <cellStyle name="40% - 輔色1 5 2 4 2" xfId="18543"/>
    <cellStyle name="40% - 輔色1 5 2 4 2 2" xfId="18544"/>
    <cellStyle name="40% - 輔色1 5 2 4 2 3" xfId="18545"/>
    <cellStyle name="40% - 輔色1 5 2 4 3" xfId="18546"/>
    <cellStyle name="40% - 輔色1 5 2 4 4" xfId="18547"/>
    <cellStyle name="40% - 輔色1 5 2 5" xfId="18548"/>
    <cellStyle name="40% - 輔色1 5 2 5 2" xfId="18549"/>
    <cellStyle name="40% - 輔色1 5 2 5 2 2" xfId="18550"/>
    <cellStyle name="40% - 輔色1 5 2 5 2 3" xfId="18551"/>
    <cellStyle name="40% - 輔色1 5 2 5 3" xfId="18552"/>
    <cellStyle name="40% - 輔色1 5 2 5 4" xfId="18553"/>
    <cellStyle name="40% - 輔色1 5 2 6" xfId="18554"/>
    <cellStyle name="40% - 輔色1 5 2 6 2" xfId="18555"/>
    <cellStyle name="40% - 輔色1 5 2 6 3" xfId="18556"/>
    <cellStyle name="40% - 輔色1 5 2 7" xfId="18557"/>
    <cellStyle name="40% - 輔色1 5 2 8" xfId="18558"/>
    <cellStyle name="40% - 輔色1 5 3" xfId="18559"/>
    <cellStyle name="40% - 輔色1 5 3 2" xfId="18560"/>
    <cellStyle name="40% - 輔色1 5 3 2 2" xfId="18561"/>
    <cellStyle name="40% - 輔色1 5 3 2 2 2" xfId="18562"/>
    <cellStyle name="40% - 輔色1 5 3 2 2 2 2" xfId="18563"/>
    <cellStyle name="40% - 輔色1 5 3 2 2 2 3" xfId="18564"/>
    <cellStyle name="40% - 輔色1 5 3 2 2 3" xfId="18565"/>
    <cellStyle name="40% - 輔色1 5 3 2 2 4" xfId="18566"/>
    <cellStyle name="40% - 輔色1 5 3 2 3" xfId="18567"/>
    <cellStyle name="40% - 輔色1 5 3 2 3 2" xfId="18568"/>
    <cellStyle name="40% - 輔色1 5 3 2 3 2 2" xfId="18569"/>
    <cellStyle name="40% - 輔色1 5 3 2 3 2 3" xfId="18570"/>
    <cellStyle name="40% - 輔色1 5 3 2 3 3" xfId="18571"/>
    <cellStyle name="40% - 輔色1 5 3 2 3 4" xfId="18572"/>
    <cellStyle name="40% - 輔色1 5 3 2 4" xfId="18573"/>
    <cellStyle name="40% - 輔色1 5 3 2 4 2" xfId="18574"/>
    <cellStyle name="40% - 輔色1 5 3 2 4 3" xfId="18575"/>
    <cellStyle name="40% - 輔色1 5 3 2 5" xfId="18576"/>
    <cellStyle name="40% - 輔色1 5 3 2 6" xfId="18577"/>
    <cellStyle name="40% - 輔色1 5 3 3" xfId="18578"/>
    <cellStyle name="40% - 輔色1 5 3 3 2" xfId="18579"/>
    <cellStyle name="40% - 輔色1 5 3 3 2 2" xfId="18580"/>
    <cellStyle name="40% - 輔色1 5 3 3 2 3" xfId="18581"/>
    <cellStyle name="40% - 輔色1 5 3 3 3" xfId="18582"/>
    <cellStyle name="40% - 輔色1 5 3 3 4" xfId="18583"/>
    <cellStyle name="40% - 輔色1 5 3 4" xfId="18584"/>
    <cellStyle name="40% - 輔色1 5 3 4 2" xfId="18585"/>
    <cellStyle name="40% - 輔色1 5 3 4 2 2" xfId="18586"/>
    <cellStyle name="40% - 輔色1 5 3 4 2 3" xfId="18587"/>
    <cellStyle name="40% - 輔色1 5 3 4 3" xfId="18588"/>
    <cellStyle name="40% - 輔色1 5 3 4 4" xfId="18589"/>
    <cellStyle name="40% - 輔色1 5 3 5" xfId="18590"/>
    <cellStyle name="40% - 輔色1 5 3 5 2" xfId="18591"/>
    <cellStyle name="40% - 輔色1 5 3 5 3" xfId="18592"/>
    <cellStyle name="40% - 輔色1 5 3 6" xfId="18593"/>
    <cellStyle name="40% - 輔色1 5 3 7" xfId="18594"/>
    <cellStyle name="40% - 輔色1 5 4" xfId="18595"/>
    <cellStyle name="40% - 輔色1 5 4 2" xfId="18596"/>
    <cellStyle name="40% - 輔色1 5 4 2 2" xfId="18597"/>
    <cellStyle name="40% - 輔色1 5 4 2 2 2" xfId="18598"/>
    <cellStyle name="40% - 輔色1 5 4 2 2 3" xfId="18599"/>
    <cellStyle name="40% - 輔色1 5 4 2 3" xfId="18600"/>
    <cellStyle name="40% - 輔色1 5 4 2 4" xfId="18601"/>
    <cellStyle name="40% - 輔色1 5 4 3" xfId="18602"/>
    <cellStyle name="40% - 輔色1 5 4 3 2" xfId="18603"/>
    <cellStyle name="40% - 輔色1 5 4 3 2 2" xfId="18604"/>
    <cellStyle name="40% - 輔色1 5 4 3 2 3" xfId="18605"/>
    <cellStyle name="40% - 輔色1 5 4 3 3" xfId="18606"/>
    <cellStyle name="40% - 輔色1 5 4 3 4" xfId="18607"/>
    <cellStyle name="40% - 輔色1 5 4 4" xfId="18608"/>
    <cellStyle name="40% - 輔色1 5 4 4 2" xfId="18609"/>
    <cellStyle name="40% - 輔色1 5 4 4 3" xfId="18610"/>
    <cellStyle name="40% - 輔色1 5 4 5" xfId="18611"/>
    <cellStyle name="40% - 輔色1 5 4 6" xfId="18612"/>
    <cellStyle name="40% - 輔色1 5 5" xfId="18613"/>
    <cellStyle name="40% - 輔色1 5 5 2" xfId="18614"/>
    <cellStyle name="40% - 輔色1 5 5 2 2" xfId="18615"/>
    <cellStyle name="40% - 輔色1 5 5 2 3" xfId="18616"/>
    <cellStyle name="40% - 輔色1 5 5 3" xfId="18617"/>
    <cellStyle name="40% - 輔色1 5 5 4" xfId="18618"/>
    <cellStyle name="40% - 輔色1 5 6" xfId="18619"/>
    <cellStyle name="40% - 輔色1 5 6 2" xfId="18620"/>
    <cellStyle name="40% - 輔色1 5 6 2 2" xfId="18621"/>
    <cellStyle name="40% - 輔色1 5 6 2 3" xfId="18622"/>
    <cellStyle name="40% - 輔色1 5 6 3" xfId="18623"/>
    <cellStyle name="40% - 輔色1 5 6 4" xfId="18624"/>
    <cellStyle name="40% - 輔色1 5 7" xfId="18625"/>
    <cellStyle name="40% - 輔色1 5 7 2" xfId="18626"/>
    <cellStyle name="40% - 輔色1 5 7 3" xfId="18627"/>
    <cellStyle name="40% - 輔色1 5 8" xfId="18628"/>
    <cellStyle name="40% - 輔色1 5 9" xfId="18629"/>
    <cellStyle name="40% - 輔色1 6" xfId="18630"/>
    <cellStyle name="40% - 輔色1 6 2" xfId="18631"/>
    <cellStyle name="40% - 輔色1 6 2 2" xfId="18632"/>
    <cellStyle name="40% - 輔色1 6 2 2 2" xfId="18633"/>
    <cellStyle name="40% - 輔色1 6 2 2 2 2" xfId="18634"/>
    <cellStyle name="40% - 輔色1 6 2 2 2 2 2" xfId="18635"/>
    <cellStyle name="40% - 輔色1 6 2 2 2 2 3" xfId="18636"/>
    <cellStyle name="40% - 輔色1 6 2 2 2 3" xfId="18637"/>
    <cellStyle name="40% - 輔色1 6 2 2 2 4" xfId="18638"/>
    <cellStyle name="40% - 輔色1 6 2 2 3" xfId="18639"/>
    <cellStyle name="40% - 輔色1 6 2 2 3 2" xfId="18640"/>
    <cellStyle name="40% - 輔色1 6 2 2 3 2 2" xfId="18641"/>
    <cellStyle name="40% - 輔色1 6 2 2 3 2 3" xfId="18642"/>
    <cellStyle name="40% - 輔色1 6 2 2 3 3" xfId="18643"/>
    <cellStyle name="40% - 輔色1 6 2 2 3 4" xfId="18644"/>
    <cellStyle name="40% - 輔色1 6 2 2 4" xfId="18645"/>
    <cellStyle name="40% - 輔色1 6 2 2 4 2" xfId="18646"/>
    <cellStyle name="40% - 輔色1 6 2 2 4 3" xfId="18647"/>
    <cellStyle name="40% - 輔色1 6 2 2 5" xfId="18648"/>
    <cellStyle name="40% - 輔色1 6 2 2 6" xfId="18649"/>
    <cellStyle name="40% - 輔色1 6 2 3" xfId="18650"/>
    <cellStyle name="40% - 輔色1 6 2 3 2" xfId="18651"/>
    <cellStyle name="40% - 輔色1 6 2 3 2 2" xfId="18652"/>
    <cellStyle name="40% - 輔色1 6 2 3 2 3" xfId="18653"/>
    <cellStyle name="40% - 輔色1 6 2 3 3" xfId="18654"/>
    <cellStyle name="40% - 輔色1 6 2 3 4" xfId="18655"/>
    <cellStyle name="40% - 輔色1 6 2 4" xfId="18656"/>
    <cellStyle name="40% - 輔色1 6 2 4 2" xfId="18657"/>
    <cellStyle name="40% - 輔色1 6 2 4 2 2" xfId="18658"/>
    <cellStyle name="40% - 輔色1 6 2 4 2 3" xfId="18659"/>
    <cellStyle name="40% - 輔色1 6 2 4 3" xfId="18660"/>
    <cellStyle name="40% - 輔色1 6 2 4 4" xfId="18661"/>
    <cellStyle name="40% - 輔色1 6 2 5" xfId="18662"/>
    <cellStyle name="40% - 輔色1 6 2 5 2" xfId="18663"/>
    <cellStyle name="40% - 輔色1 6 2 5 3" xfId="18664"/>
    <cellStyle name="40% - 輔色1 6 2 6" xfId="18665"/>
    <cellStyle name="40% - 輔色1 6 2 7" xfId="18666"/>
    <cellStyle name="40% - 輔色1 6 3" xfId="18667"/>
    <cellStyle name="40% - 輔色1 6 3 2" xfId="18668"/>
    <cellStyle name="40% - 輔色1 6 3 2 2" xfId="18669"/>
    <cellStyle name="40% - 輔色1 6 3 2 2 2" xfId="18670"/>
    <cellStyle name="40% - 輔色1 6 3 2 2 3" xfId="18671"/>
    <cellStyle name="40% - 輔色1 6 3 2 3" xfId="18672"/>
    <cellStyle name="40% - 輔色1 6 3 2 4" xfId="18673"/>
    <cellStyle name="40% - 輔色1 6 3 3" xfId="18674"/>
    <cellStyle name="40% - 輔色1 6 3 3 2" xfId="18675"/>
    <cellStyle name="40% - 輔色1 6 3 3 2 2" xfId="18676"/>
    <cellStyle name="40% - 輔色1 6 3 3 2 3" xfId="18677"/>
    <cellStyle name="40% - 輔色1 6 3 3 3" xfId="18678"/>
    <cellStyle name="40% - 輔色1 6 3 3 4" xfId="18679"/>
    <cellStyle name="40% - 輔色1 6 3 4" xfId="18680"/>
    <cellStyle name="40% - 輔色1 6 3 4 2" xfId="18681"/>
    <cellStyle name="40% - 輔色1 6 3 4 3" xfId="18682"/>
    <cellStyle name="40% - 輔色1 6 3 5" xfId="18683"/>
    <cellStyle name="40% - 輔色1 6 3 6" xfId="18684"/>
    <cellStyle name="40% - 輔色1 6 4" xfId="18685"/>
    <cellStyle name="40% - 輔色1 6 4 2" xfId="18686"/>
    <cellStyle name="40% - 輔色1 6 4 2 2" xfId="18687"/>
    <cellStyle name="40% - 輔色1 6 4 2 3" xfId="18688"/>
    <cellStyle name="40% - 輔色1 6 4 3" xfId="18689"/>
    <cellStyle name="40% - 輔色1 6 4 4" xfId="18690"/>
    <cellStyle name="40% - 輔色1 6 5" xfId="18691"/>
    <cellStyle name="40% - 輔色1 6 5 2" xfId="18692"/>
    <cellStyle name="40% - 輔色1 6 5 2 2" xfId="18693"/>
    <cellStyle name="40% - 輔色1 6 5 2 3" xfId="18694"/>
    <cellStyle name="40% - 輔色1 6 5 3" xfId="18695"/>
    <cellStyle name="40% - 輔色1 6 5 4" xfId="18696"/>
    <cellStyle name="40% - 輔色1 6 6" xfId="18697"/>
    <cellStyle name="40% - 輔色1 6 6 2" xfId="18698"/>
    <cellStyle name="40% - 輔色1 6 6 3" xfId="18699"/>
    <cellStyle name="40% - 輔色1 6 7" xfId="18700"/>
    <cellStyle name="40% - 輔色1 6 8" xfId="18701"/>
    <cellStyle name="40% - 輔色1 7" xfId="18702"/>
    <cellStyle name="40% - 輔色1 7 2" xfId="18703"/>
    <cellStyle name="40% - 輔色1 7 2 2" xfId="18704"/>
    <cellStyle name="40% - 輔色1 7 2 2 2" xfId="18705"/>
    <cellStyle name="40% - 輔色1 7 2 2 2 2" xfId="18706"/>
    <cellStyle name="40% - 輔色1 7 2 2 2 2 2" xfId="18707"/>
    <cellStyle name="40% - 輔色1 7 2 2 2 2 3" xfId="18708"/>
    <cellStyle name="40% - 輔色1 7 2 2 2 3" xfId="18709"/>
    <cellStyle name="40% - 輔色1 7 2 2 2 4" xfId="18710"/>
    <cellStyle name="40% - 輔色1 7 2 2 3" xfId="18711"/>
    <cellStyle name="40% - 輔色1 7 2 2 3 2" xfId="18712"/>
    <cellStyle name="40% - 輔色1 7 2 2 3 2 2" xfId="18713"/>
    <cellStyle name="40% - 輔色1 7 2 2 3 2 3" xfId="18714"/>
    <cellStyle name="40% - 輔色1 7 2 2 3 3" xfId="18715"/>
    <cellStyle name="40% - 輔色1 7 2 2 3 4" xfId="18716"/>
    <cellStyle name="40% - 輔色1 7 2 2 4" xfId="18717"/>
    <cellStyle name="40% - 輔色1 7 2 2 4 2" xfId="18718"/>
    <cellStyle name="40% - 輔色1 7 2 2 4 3" xfId="18719"/>
    <cellStyle name="40% - 輔色1 7 2 2 5" xfId="18720"/>
    <cellStyle name="40% - 輔色1 7 2 2 6" xfId="18721"/>
    <cellStyle name="40% - 輔色1 7 2 3" xfId="18722"/>
    <cellStyle name="40% - 輔色1 7 2 3 2" xfId="18723"/>
    <cellStyle name="40% - 輔色1 7 2 3 2 2" xfId="18724"/>
    <cellStyle name="40% - 輔色1 7 2 3 2 3" xfId="18725"/>
    <cellStyle name="40% - 輔色1 7 2 3 3" xfId="18726"/>
    <cellStyle name="40% - 輔色1 7 2 3 4" xfId="18727"/>
    <cellStyle name="40% - 輔色1 7 2 4" xfId="18728"/>
    <cellStyle name="40% - 輔色1 7 2 4 2" xfId="18729"/>
    <cellStyle name="40% - 輔色1 7 2 4 2 2" xfId="18730"/>
    <cellStyle name="40% - 輔色1 7 2 4 2 3" xfId="18731"/>
    <cellStyle name="40% - 輔色1 7 2 4 3" xfId="18732"/>
    <cellStyle name="40% - 輔色1 7 2 4 4" xfId="18733"/>
    <cellStyle name="40% - 輔色1 7 2 5" xfId="18734"/>
    <cellStyle name="40% - 輔色1 7 2 5 2" xfId="18735"/>
    <cellStyle name="40% - 輔色1 7 2 5 3" xfId="18736"/>
    <cellStyle name="40% - 輔色1 7 2 6" xfId="18737"/>
    <cellStyle name="40% - 輔色1 7 2 7" xfId="18738"/>
    <cellStyle name="40% - 輔色1 7 3" xfId="18739"/>
    <cellStyle name="40% - 輔色1 7 3 2" xfId="18740"/>
    <cellStyle name="40% - 輔色1 7 3 2 2" xfId="18741"/>
    <cellStyle name="40% - 輔色1 7 3 2 2 2" xfId="18742"/>
    <cellStyle name="40% - 輔色1 7 3 2 2 3" xfId="18743"/>
    <cellStyle name="40% - 輔色1 7 3 2 3" xfId="18744"/>
    <cellStyle name="40% - 輔色1 7 3 2 4" xfId="18745"/>
    <cellStyle name="40% - 輔色1 7 3 3" xfId="18746"/>
    <cellStyle name="40% - 輔色1 7 3 3 2" xfId="18747"/>
    <cellStyle name="40% - 輔色1 7 3 3 2 2" xfId="18748"/>
    <cellStyle name="40% - 輔色1 7 3 3 2 3" xfId="18749"/>
    <cellStyle name="40% - 輔色1 7 3 3 3" xfId="18750"/>
    <cellStyle name="40% - 輔色1 7 3 3 4" xfId="18751"/>
    <cellStyle name="40% - 輔色1 7 3 4" xfId="18752"/>
    <cellStyle name="40% - 輔色1 7 3 4 2" xfId="18753"/>
    <cellStyle name="40% - 輔色1 7 3 4 3" xfId="18754"/>
    <cellStyle name="40% - 輔色1 7 3 5" xfId="18755"/>
    <cellStyle name="40% - 輔色1 7 3 6" xfId="18756"/>
    <cellStyle name="40% - 輔色1 7 4" xfId="18757"/>
    <cellStyle name="40% - 輔色1 7 4 2" xfId="18758"/>
    <cellStyle name="40% - 輔色1 7 4 2 2" xfId="18759"/>
    <cellStyle name="40% - 輔色1 7 4 2 3" xfId="18760"/>
    <cellStyle name="40% - 輔色1 7 4 3" xfId="18761"/>
    <cellStyle name="40% - 輔色1 7 4 4" xfId="18762"/>
    <cellStyle name="40% - 輔色1 7 5" xfId="18763"/>
    <cellStyle name="40% - 輔色1 7 5 2" xfId="18764"/>
    <cellStyle name="40% - 輔色1 7 5 2 2" xfId="18765"/>
    <cellStyle name="40% - 輔色1 7 5 2 3" xfId="18766"/>
    <cellStyle name="40% - 輔色1 7 5 3" xfId="18767"/>
    <cellStyle name="40% - 輔色1 7 5 4" xfId="18768"/>
    <cellStyle name="40% - 輔色1 7 6" xfId="18769"/>
    <cellStyle name="40% - 輔色1 7 6 2" xfId="18770"/>
    <cellStyle name="40% - 輔色1 7 6 3" xfId="18771"/>
    <cellStyle name="40% - 輔色1 7 7" xfId="18772"/>
    <cellStyle name="40% - 輔色1 7 8" xfId="18773"/>
    <cellStyle name="40% - 輔色1 8" xfId="18774"/>
    <cellStyle name="40% - 輔色1 8 2" xfId="18775"/>
    <cellStyle name="40% - 輔色1 8 2 2" xfId="18776"/>
    <cellStyle name="40% - 輔色1 8 2 2 2" xfId="18777"/>
    <cellStyle name="40% - 輔色1 8 2 2 2 2" xfId="18778"/>
    <cellStyle name="40% - 輔色1 8 2 2 2 3" xfId="18779"/>
    <cellStyle name="40% - 輔色1 8 2 2 3" xfId="18780"/>
    <cellStyle name="40% - 輔色1 8 2 2 4" xfId="18781"/>
    <cellStyle name="40% - 輔色1 8 2 3" xfId="18782"/>
    <cellStyle name="40% - 輔色1 8 2 3 2" xfId="18783"/>
    <cellStyle name="40% - 輔色1 8 2 3 2 2" xfId="18784"/>
    <cellStyle name="40% - 輔色1 8 2 3 2 3" xfId="18785"/>
    <cellStyle name="40% - 輔色1 8 2 3 3" xfId="18786"/>
    <cellStyle name="40% - 輔色1 8 2 3 4" xfId="18787"/>
    <cellStyle name="40% - 輔色1 8 2 4" xfId="18788"/>
    <cellStyle name="40% - 輔色1 8 2 4 2" xfId="18789"/>
    <cellStyle name="40% - 輔色1 8 2 4 3" xfId="18790"/>
    <cellStyle name="40% - 輔色1 8 2 5" xfId="18791"/>
    <cellStyle name="40% - 輔色1 8 2 6" xfId="18792"/>
    <cellStyle name="40% - 輔色1 8 3" xfId="18793"/>
    <cellStyle name="40% - 輔色1 8 3 2" xfId="18794"/>
    <cellStyle name="40% - 輔色1 8 3 2 2" xfId="18795"/>
    <cellStyle name="40% - 輔色1 8 3 2 3" xfId="18796"/>
    <cellStyle name="40% - 輔色1 8 3 3" xfId="18797"/>
    <cellStyle name="40% - 輔色1 8 3 4" xfId="18798"/>
    <cellStyle name="40% - 輔色1 8 4" xfId="18799"/>
    <cellStyle name="40% - 輔色1 8 4 2" xfId="18800"/>
    <cellStyle name="40% - 輔色1 8 4 2 2" xfId="18801"/>
    <cellStyle name="40% - 輔色1 8 4 2 3" xfId="18802"/>
    <cellStyle name="40% - 輔色1 8 4 3" xfId="18803"/>
    <cellStyle name="40% - 輔色1 8 4 4" xfId="18804"/>
    <cellStyle name="40% - 輔色1 8 5" xfId="18805"/>
    <cellStyle name="40% - 輔色1 8 5 2" xfId="18806"/>
    <cellStyle name="40% - 輔色1 8 5 3" xfId="18807"/>
    <cellStyle name="40% - 輔色1 8 6" xfId="18808"/>
    <cellStyle name="40% - 輔色1 8 7" xfId="18809"/>
    <cellStyle name="40% - 輔色1 9" xfId="18810"/>
    <cellStyle name="40% - 輔色1 9 2" xfId="18811"/>
    <cellStyle name="40% - 輔色1 9 2 2" xfId="18812"/>
    <cellStyle name="40% - 輔色1 9 2 2 2" xfId="18813"/>
    <cellStyle name="40% - 輔色1 9 2 2 3" xfId="18814"/>
    <cellStyle name="40% - 輔色1 9 2 3" xfId="18815"/>
    <cellStyle name="40% - 輔色1 9 2 4" xfId="18816"/>
    <cellStyle name="40% - 輔色1 9 3" xfId="18817"/>
    <cellStyle name="40% - 輔色1 9 3 2" xfId="18818"/>
    <cellStyle name="40% - 輔色1 9 3 2 2" xfId="18819"/>
    <cellStyle name="40% - 輔色1 9 3 2 3" xfId="18820"/>
    <cellStyle name="40% - 輔色1 9 3 3" xfId="18821"/>
    <cellStyle name="40% - 輔色1 9 3 4" xfId="18822"/>
    <cellStyle name="40% - 輔色1 9 4" xfId="18823"/>
    <cellStyle name="40% - 輔色1 9 4 2" xfId="18824"/>
    <cellStyle name="40% - 輔色1 9 4 3" xfId="18825"/>
    <cellStyle name="40% - 輔色1 9 5" xfId="18826"/>
    <cellStyle name="40% - 輔色1 9 6" xfId="18827"/>
    <cellStyle name="40% - 輔色2 10" xfId="18828"/>
    <cellStyle name="40% - 輔色2 10 2" xfId="18829"/>
    <cellStyle name="40% - 輔色2 10 2 2" xfId="18830"/>
    <cellStyle name="40% - 輔色2 10 2 3" xfId="18831"/>
    <cellStyle name="40% - 輔色2 10 3" xfId="18832"/>
    <cellStyle name="40% - 輔色2 10 4" xfId="18833"/>
    <cellStyle name="40% - 輔色2 11" xfId="18834"/>
    <cellStyle name="40% - 輔色2 11 2" xfId="18835"/>
    <cellStyle name="40% - 輔色2 11 2 2" xfId="18836"/>
    <cellStyle name="40% - 輔色2 11 2 3" xfId="18837"/>
    <cellStyle name="40% - 輔色2 11 3" xfId="18838"/>
    <cellStyle name="40% - 輔色2 11 4" xfId="18839"/>
    <cellStyle name="40% - 輔色2 12" xfId="18840"/>
    <cellStyle name="40% - 輔色2 12 2" xfId="18841"/>
    <cellStyle name="40% - 輔色2 12 3" xfId="18842"/>
    <cellStyle name="40% - 輔色2 13" xfId="18843"/>
    <cellStyle name="40% - 輔色2 14" xfId="18844"/>
    <cellStyle name="40% - 輔色2 15" xfId="18845"/>
    <cellStyle name="40% - 輔色2 16" xfId="18846"/>
    <cellStyle name="40% - 輔色2 2" xfId="18847"/>
    <cellStyle name="40% - 輔色2 2 10" xfId="18848"/>
    <cellStyle name="40% - 輔色2 2 10 2" xfId="18849"/>
    <cellStyle name="40% - 輔色2 2 10 2 2" xfId="18850"/>
    <cellStyle name="40% - 輔色2 2 10 2 3" xfId="18851"/>
    <cellStyle name="40% - 輔色2 2 10 3" xfId="18852"/>
    <cellStyle name="40% - 輔色2 2 10 4" xfId="18853"/>
    <cellStyle name="40% - 輔色2 2 11" xfId="18854"/>
    <cellStyle name="40% - 輔色2 2 11 2" xfId="18855"/>
    <cellStyle name="40% - 輔色2 2 11 3" xfId="18856"/>
    <cellStyle name="40% - 輔色2 2 12" xfId="18857"/>
    <cellStyle name="40% - 輔色2 2 13" xfId="18858"/>
    <cellStyle name="40% - 輔色2 2 2" xfId="18859"/>
    <cellStyle name="40% - 輔色2 2 2 10" xfId="18860"/>
    <cellStyle name="40% - 輔色2 2 2 10 2" xfId="18861"/>
    <cellStyle name="40% - 輔色2 2 2 10 3" xfId="18862"/>
    <cellStyle name="40% - 輔色2 2 2 11" xfId="18863"/>
    <cellStyle name="40% - 輔色2 2 2 12" xfId="18864"/>
    <cellStyle name="40% - 輔色2 2 2 2" xfId="18865"/>
    <cellStyle name="40% - 輔色2 2 2 2 10" xfId="18866"/>
    <cellStyle name="40% - 輔色2 2 2 2 2" xfId="18867"/>
    <cellStyle name="40% - 輔色2 2 2 2 2 2" xfId="18868"/>
    <cellStyle name="40% - 輔色2 2 2 2 2 2 2" xfId="18869"/>
    <cellStyle name="40% - 輔色2 2 2 2 2 2 2 2" xfId="18870"/>
    <cellStyle name="40% - 輔色2 2 2 2 2 2 2 2 2" xfId="18871"/>
    <cellStyle name="40% - 輔色2 2 2 2 2 2 2 2 2 2" xfId="18872"/>
    <cellStyle name="40% - 輔色2 2 2 2 2 2 2 2 2 2 2" xfId="18873"/>
    <cellStyle name="40% - 輔色2 2 2 2 2 2 2 2 2 2 3" xfId="18874"/>
    <cellStyle name="40% - 輔色2 2 2 2 2 2 2 2 2 3" xfId="18875"/>
    <cellStyle name="40% - 輔色2 2 2 2 2 2 2 2 2 4" xfId="18876"/>
    <cellStyle name="40% - 輔色2 2 2 2 2 2 2 2 3" xfId="18877"/>
    <cellStyle name="40% - 輔色2 2 2 2 2 2 2 2 3 2" xfId="18878"/>
    <cellStyle name="40% - 輔色2 2 2 2 2 2 2 2 3 2 2" xfId="18879"/>
    <cellStyle name="40% - 輔色2 2 2 2 2 2 2 2 3 2 3" xfId="18880"/>
    <cellStyle name="40% - 輔色2 2 2 2 2 2 2 2 3 3" xfId="18881"/>
    <cellStyle name="40% - 輔色2 2 2 2 2 2 2 2 3 4" xfId="18882"/>
    <cellStyle name="40% - 輔色2 2 2 2 2 2 2 2 4" xfId="18883"/>
    <cellStyle name="40% - 輔色2 2 2 2 2 2 2 2 4 2" xfId="18884"/>
    <cellStyle name="40% - 輔色2 2 2 2 2 2 2 2 4 3" xfId="18885"/>
    <cellStyle name="40% - 輔色2 2 2 2 2 2 2 2 5" xfId="18886"/>
    <cellStyle name="40% - 輔色2 2 2 2 2 2 2 2 6" xfId="18887"/>
    <cellStyle name="40% - 輔色2 2 2 2 2 2 2 3" xfId="18888"/>
    <cellStyle name="40% - 輔色2 2 2 2 2 2 2 3 2" xfId="18889"/>
    <cellStyle name="40% - 輔色2 2 2 2 2 2 2 3 2 2" xfId="18890"/>
    <cellStyle name="40% - 輔色2 2 2 2 2 2 2 3 2 3" xfId="18891"/>
    <cellStyle name="40% - 輔色2 2 2 2 2 2 2 3 3" xfId="18892"/>
    <cellStyle name="40% - 輔色2 2 2 2 2 2 2 3 4" xfId="18893"/>
    <cellStyle name="40% - 輔色2 2 2 2 2 2 2 4" xfId="18894"/>
    <cellStyle name="40% - 輔色2 2 2 2 2 2 2 4 2" xfId="18895"/>
    <cellStyle name="40% - 輔色2 2 2 2 2 2 2 4 2 2" xfId="18896"/>
    <cellStyle name="40% - 輔色2 2 2 2 2 2 2 4 2 3" xfId="18897"/>
    <cellStyle name="40% - 輔色2 2 2 2 2 2 2 4 3" xfId="18898"/>
    <cellStyle name="40% - 輔色2 2 2 2 2 2 2 4 4" xfId="18899"/>
    <cellStyle name="40% - 輔色2 2 2 2 2 2 2 5" xfId="18900"/>
    <cellStyle name="40% - 輔色2 2 2 2 2 2 2 5 2" xfId="18901"/>
    <cellStyle name="40% - 輔色2 2 2 2 2 2 2 5 3" xfId="18902"/>
    <cellStyle name="40% - 輔色2 2 2 2 2 2 2 6" xfId="18903"/>
    <cellStyle name="40% - 輔色2 2 2 2 2 2 2 7" xfId="18904"/>
    <cellStyle name="40% - 輔色2 2 2 2 2 2 3" xfId="18905"/>
    <cellStyle name="40% - 輔色2 2 2 2 2 2 3 2" xfId="18906"/>
    <cellStyle name="40% - 輔色2 2 2 2 2 2 3 2 2" xfId="18907"/>
    <cellStyle name="40% - 輔色2 2 2 2 2 2 3 2 2 2" xfId="18908"/>
    <cellStyle name="40% - 輔色2 2 2 2 2 2 3 2 2 3" xfId="18909"/>
    <cellStyle name="40% - 輔色2 2 2 2 2 2 3 2 3" xfId="18910"/>
    <cellStyle name="40% - 輔色2 2 2 2 2 2 3 2 4" xfId="18911"/>
    <cellStyle name="40% - 輔色2 2 2 2 2 2 3 3" xfId="18912"/>
    <cellStyle name="40% - 輔色2 2 2 2 2 2 3 3 2" xfId="18913"/>
    <cellStyle name="40% - 輔色2 2 2 2 2 2 3 3 2 2" xfId="18914"/>
    <cellStyle name="40% - 輔色2 2 2 2 2 2 3 3 2 3" xfId="18915"/>
    <cellStyle name="40% - 輔色2 2 2 2 2 2 3 3 3" xfId="18916"/>
    <cellStyle name="40% - 輔色2 2 2 2 2 2 3 3 4" xfId="18917"/>
    <cellStyle name="40% - 輔色2 2 2 2 2 2 3 4" xfId="18918"/>
    <cellStyle name="40% - 輔色2 2 2 2 2 2 3 4 2" xfId="18919"/>
    <cellStyle name="40% - 輔色2 2 2 2 2 2 3 4 3" xfId="18920"/>
    <cellStyle name="40% - 輔色2 2 2 2 2 2 3 5" xfId="18921"/>
    <cellStyle name="40% - 輔色2 2 2 2 2 2 3 6" xfId="18922"/>
    <cellStyle name="40% - 輔色2 2 2 2 2 2 4" xfId="18923"/>
    <cellStyle name="40% - 輔色2 2 2 2 2 2 4 2" xfId="18924"/>
    <cellStyle name="40% - 輔色2 2 2 2 2 2 4 2 2" xfId="18925"/>
    <cellStyle name="40% - 輔色2 2 2 2 2 2 4 2 3" xfId="18926"/>
    <cellStyle name="40% - 輔色2 2 2 2 2 2 4 3" xfId="18927"/>
    <cellStyle name="40% - 輔色2 2 2 2 2 2 4 4" xfId="18928"/>
    <cellStyle name="40% - 輔色2 2 2 2 2 2 5" xfId="18929"/>
    <cellStyle name="40% - 輔色2 2 2 2 2 2 5 2" xfId="18930"/>
    <cellStyle name="40% - 輔色2 2 2 2 2 2 5 2 2" xfId="18931"/>
    <cellStyle name="40% - 輔色2 2 2 2 2 2 5 2 3" xfId="18932"/>
    <cellStyle name="40% - 輔色2 2 2 2 2 2 5 3" xfId="18933"/>
    <cellStyle name="40% - 輔色2 2 2 2 2 2 5 4" xfId="18934"/>
    <cellStyle name="40% - 輔色2 2 2 2 2 2 6" xfId="18935"/>
    <cellStyle name="40% - 輔色2 2 2 2 2 2 6 2" xfId="18936"/>
    <cellStyle name="40% - 輔色2 2 2 2 2 2 6 3" xfId="18937"/>
    <cellStyle name="40% - 輔色2 2 2 2 2 2 7" xfId="18938"/>
    <cellStyle name="40% - 輔色2 2 2 2 2 2 8" xfId="18939"/>
    <cellStyle name="40% - 輔色2 2 2 2 2 3" xfId="18940"/>
    <cellStyle name="40% - 輔色2 2 2 2 2 3 2" xfId="18941"/>
    <cellStyle name="40% - 輔色2 2 2 2 2 3 2 2" xfId="18942"/>
    <cellStyle name="40% - 輔色2 2 2 2 2 3 2 2 2" xfId="18943"/>
    <cellStyle name="40% - 輔色2 2 2 2 2 3 2 2 2 2" xfId="18944"/>
    <cellStyle name="40% - 輔色2 2 2 2 2 3 2 2 2 3" xfId="18945"/>
    <cellStyle name="40% - 輔色2 2 2 2 2 3 2 2 3" xfId="18946"/>
    <cellStyle name="40% - 輔色2 2 2 2 2 3 2 2 4" xfId="18947"/>
    <cellStyle name="40% - 輔色2 2 2 2 2 3 2 3" xfId="18948"/>
    <cellStyle name="40% - 輔色2 2 2 2 2 3 2 3 2" xfId="18949"/>
    <cellStyle name="40% - 輔色2 2 2 2 2 3 2 3 2 2" xfId="18950"/>
    <cellStyle name="40% - 輔色2 2 2 2 2 3 2 3 2 3" xfId="18951"/>
    <cellStyle name="40% - 輔色2 2 2 2 2 3 2 3 3" xfId="18952"/>
    <cellStyle name="40% - 輔色2 2 2 2 2 3 2 3 4" xfId="18953"/>
    <cellStyle name="40% - 輔色2 2 2 2 2 3 2 4" xfId="18954"/>
    <cellStyle name="40% - 輔色2 2 2 2 2 3 2 4 2" xfId="18955"/>
    <cellStyle name="40% - 輔色2 2 2 2 2 3 2 4 3" xfId="18956"/>
    <cellStyle name="40% - 輔色2 2 2 2 2 3 2 5" xfId="18957"/>
    <cellStyle name="40% - 輔色2 2 2 2 2 3 2 6" xfId="18958"/>
    <cellStyle name="40% - 輔色2 2 2 2 2 3 3" xfId="18959"/>
    <cellStyle name="40% - 輔色2 2 2 2 2 3 3 2" xfId="18960"/>
    <cellStyle name="40% - 輔色2 2 2 2 2 3 3 2 2" xfId="18961"/>
    <cellStyle name="40% - 輔色2 2 2 2 2 3 3 2 3" xfId="18962"/>
    <cellStyle name="40% - 輔色2 2 2 2 2 3 3 3" xfId="18963"/>
    <cellStyle name="40% - 輔色2 2 2 2 2 3 3 4" xfId="18964"/>
    <cellStyle name="40% - 輔色2 2 2 2 2 3 4" xfId="18965"/>
    <cellStyle name="40% - 輔色2 2 2 2 2 3 4 2" xfId="18966"/>
    <cellStyle name="40% - 輔色2 2 2 2 2 3 4 2 2" xfId="18967"/>
    <cellStyle name="40% - 輔色2 2 2 2 2 3 4 2 3" xfId="18968"/>
    <cellStyle name="40% - 輔色2 2 2 2 2 3 4 3" xfId="18969"/>
    <cellStyle name="40% - 輔色2 2 2 2 2 3 4 4" xfId="18970"/>
    <cellStyle name="40% - 輔色2 2 2 2 2 3 5" xfId="18971"/>
    <cellStyle name="40% - 輔色2 2 2 2 2 3 5 2" xfId="18972"/>
    <cellStyle name="40% - 輔色2 2 2 2 2 3 5 3" xfId="18973"/>
    <cellStyle name="40% - 輔色2 2 2 2 2 3 6" xfId="18974"/>
    <cellStyle name="40% - 輔色2 2 2 2 2 3 7" xfId="18975"/>
    <cellStyle name="40% - 輔色2 2 2 2 2 4" xfId="18976"/>
    <cellStyle name="40% - 輔色2 2 2 2 2 4 2" xfId="18977"/>
    <cellStyle name="40% - 輔色2 2 2 2 2 4 2 2" xfId="18978"/>
    <cellStyle name="40% - 輔色2 2 2 2 2 4 2 2 2" xfId="18979"/>
    <cellStyle name="40% - 輔色2 2 2 2 2 4 2 2 3" xfId="18980"/>
    <cellStyle name="40% - 輔色2 2 2 2 2 4 2 3" xfId="18981"/>
    <cellStyle name="40% - 輔色2 2 2 2 2 4 2 4" xfId="18982"/>
    <cellStyle name="40% - 輔色2 2 2 2 2 4 3" xfId="18983"/>
    <cellStyle name="40% - 輔色2 2 2 2 2 4 3 2" xfId="18984"/>
    <cellStyle name="40% - 輔色2 2 2 2 2 4 3 2 2" xfId="18985"/>
    <cellStyle name="40% - 輔色2 2 2 2 2 4 3 2 3" xfId="18986"/>
    <cellStyle name="40% - 輔色2 2 2 2 2 4 3 3" xfId="18987"/>
    <cellStyle name="40% - 輔色2 2 2 2 2 4 3 4" xfId="18988"/>
    <cellStyle name="40% - 輔色2 2 2 2 2 4 4" xfId="18989"/>
    <cellStyle name="40% - 輔色2 2 2 2 2 4 4 2" xfId="18990"/>
    <cellStyle name="40% - 輔色2 2 2 2 2 4 4 3" xfId="18991"/>
    <cellStyle name="40% - 輔色2 2 2 2 2 4 5" xfId="18992"/>
    <cellStyle name="40% - 輔色2 2 2 2 2 4 6" xfId="18993"/>
    <cellStyle name="40% - 輔色2 2 2 2 2 5" xfId="18994"/>
    <cellStyle name="40% - 輔色2 2 2 2 2 5 2" xfId="18995"/>
    <cellStyle name="40% - 輔色2 2 2 2 2 5 2 2" xfId="18996"/>
    <cellStyle name="40% - 輔色2 2 2 2 2 5 2 3" xfId="18997"/>
    <cellStyle name="40% - 輔色2 2 2 2 2 5 3" xfId="18998"/>
    <cellStyle name="40% - 輔色2 2 2 2 2 5 4" xfId="18999"/>
    <cellStyle name="40% - 輔色2 2 2 2 2 6" xfId="19000"/>
    <cellStyle name="40% - 輔色2 2 2 2 2 6 2" xfId="19001"/>
    <cellStyle name="40% - 輔色2 2 2 2 2 6 2 2" xfId="19002"/>
    <cellStyle name="40% - 輔色2 2 2 2 2 6 2 3" xfId="19003"/>
    <cellStyle name="40% - 輔色2 2 2 2 2 6 3" xfId="19004"/>
    <cellStyle name="40% - 輔色2 2 2 2 2 6 4" xfId="19005"/>
    <cellStyle name="40% - 輔色2 2 2 2 2 7" xfId="19006"/>
    <cellStyle name="40% - 輔色2 2 2 2 2 7 2" xfId="19007"/>
    <cellStyle name="40% - 輔色2 2 2 2 2 7 3" xfId="19008"/>
    <cellStyle name="40% - 輔色2 2 2 2 2 8" xfId="19009"/>
    <cellStyle name="40% - 輔色2 2 2 2 2 9" xfId="19010"/>
    <cellStyle name="40% - 輔色2 2 2 2 3" xfId="19011"/>
    <cellStyle name="40% - 輔色2 2 2 2 3 2" xfId="19012"/>
    <cellStyle name="40% - 輔色2 2 2 2 3 2 2" xfId="19013"/>
    <cellStyle name="40% - 輔色2 2 2 2 3 2 2 2" xfId="19014"/>
    <cellStyle name="40% - 輔色2 2 2 2 3 2 2 2 2" xfId="19015"/>
    <cellStyle name="40% - 輔色2 2 2 2 3 2 2 2 2 2" xfId="19016"/>
    <cellStyle name="40% - 輔色2 2 2 2 3 2 2 2 2 3" xfId="19017"/>
    <cellStyle name="40% - 輔色2 2 2 2 3 2 2 2 3" xfId="19018"/>
    <cellStyle name="40% - 輔色2 2 2 2 3 2 2 2 4" xfId="19019"/>
    <cellStyle name="40% - 輔色2 2 2 2 3 2 2 3" xfId="19020"/>
    <cellStyle name="40% - 輔色2 2 2 2 3 2 2 3 2" xfId="19021"/>
    <cellStyle name="40% - 輔色2 2 2 2 3 2 2 3 2 2" xfId="19022"/>
    <cellStyle name="40% - 輔色2 2 2 2 3 2 2 3 2 3" xfId="19023"/>
    <cellStyle name="40% - 輔色2 2 2 2 3 2 2 3 3" xfId="19024"/>
    <cellStyle name="40% - 輔色2 2 2 2 3 2 2 3 4" xfId="19025"/>
    <cellStyle name="40% - 輔色2 2 2 2 3 2 2 4" xfId="19026"/>
    <cellStyle name="40% - 輔色2 2 2 2 3 2 2 4 2" xfId="19027"/>
    <cellStyle name="40% - 輔色2 2 2 2 3 2 2 4 3" xfId="19028"/>
    <cellStyle name="40% - 輔色2 2 2 2 3 2 2 5" xfId="19029"/>
    <cellStyle name="40% - 輔色2 2 2 2 3 2 2 6" xfId="19030"/>
    <cellStyle name="40% - 輔色2 2 2 2 3 2 3" xfId="19031"/>
    <cellStyle name="40% - 輔色2 2 2 2 3 2 3 2" xfId="19032"/>
    <cellStyle name="40% - 輔色2 2 2 2 3 2 3 2 2" xfId="19033"/>
    <cellStyle name="40% - 輔色2 2 2 2 3 2 3 2 3" xfId="19034"/>
    <cellStyle name="40% - 輔色2 2 2 2 3 2 3 3" xfId="19035"/>
    <cellStyle name="40% - 輔色2 2 2 2 3 2 3 4" xfId="19036"/>
    <cellStyle name="40% - 輔色2 2 2 2 3 2 4" xfId="19037"/>
    <cellStyle name="40% - 輔色2 2 2 2 3 2 4 2" xfId="19038"/>
    <cellStyle name="40% - 輔色2 2 2 2 3 2 4 2 2" xfId="19039"/>
    <cellStyle name="40% - 輔色2 2 2 2 3 2 4 2 3" xfId="19040"/>
    <cellStyle name="40% - 輔色2 2 2 2 3 2 4 3" xfId="19041"/>
    <cellStyle name="40% - 輔色2 2 2 2 3 2 4 4" xfId="19042"/>
    <cellStyle name="40% - 輔色2 2 2 2 3 2 5" xfId="19043"/>
    <cellStyle name="40% - 輔色2 2 2 2 3 2 5 2" xfId="19044"/>
    <cellStyle name="40% - 輔色2 2 2 2 3 2 5 3" xfId="19045"/>
    <cellStyle name="40% - 輔色2 2 2 2 3 2 6" xfId="19046"/>
    <cellStyle name="40% - 輔色2 2 2 2 3 2 7" xfId="19047"/>
    <cellStyle name="40% - 輔色2 2 2 2 3 3" xfId="19048"/>
    <cellStyle name="40% - 輔色2 2 2 2 3 3 2" xfId="19049"/>
    <cellStyle name="40% - 輔色2 2 2 2 3 3 2 2" xfId="19050"/>
    <cellStyle name="40% - 輔色2 2 2 2 3 3 2 2 2" xfId="19051"/>
    <cellStyle name="40% - 輔色2 2 2 2 3 3 2 2 3" xfId="19052"/>
    <cellStyle name="40% - 輔色2 2 2 2 3 3 2 3" xfId="19053"/>
    <cellStyle name="40% - 輔色2 2 2 2 3 3 2 4" xfId="19054"/>
    <cellStyle name="40% - 輔色2 2 2 2 3 3 3" xfId="19055"/>
    <cellStyle name="40% - 輔色2 2 2 2 3 3 3 2" xfId="19056"/>
    <cellStyle name="40% - 輔色2 2 2 2 3 3 3 2 2" xfId="19057"/>
    <cellStyle name="40% - 輔色2 2 2 2 3 3 3 2 3" xfId="19058"/>
    <cellStyle name="40% - 輔色2 2 2 2 3 3 3 3" xfId="19059"/>
    <cellStyle name="40% - 輔色2 2 2 2 3 3 3 4" xfId="19060"/>
    <cellStyle name="40% - 輔色2 2 2 2 3 3 4" xfId="19061"/>
    <cellStyle name="40% - 輔色2 2 2 2 3 3 4 2" xfId="19062"/>
    <cellStyle name="40% - 輔色2 2 2 2 3 3 4 3" xfId="19063"/>
    <cellStyle name="40% - 輔色2 2 2 2 3 3 5" xfId="19064"/>
    <cellStyle name="40% - 輔色2 2 2 2 3 3 6" xfId="19065"/>
    <cellStyle name="40% - 輔色2 2 2 2 3 4" xfId="19066"/>
    <cellStyle name="40% - 輔色2 2 2 2 3 4 2" xfId="19067"/>
    <cellStyle name="40% - 輔色2 2 2 2 3 4 2 2" xfId="19068"/>
    <cellStyle name="40% - 輔色2 2 2 2 3 4 2 3" xfId="19069"/>
    <cellStyle name="40% - 輔色2 2 2 2 3 4 3" xfId="19070"/>
    <cellStyle name="40% - 輔色2 2 2 2 3 4 4" xfId="19071"/>
    <cellStyle name="40% - 輔色2 2 2 2 3 5" xfId="19072"/>
    <cellStyle name="40% - 輔色2 2 2 2 3 5 2" xfId="19073"/>
    <cellStyle name="40% - 輔色2 2 2 2 3 5 2 2" xfId="19074"/>
    <cellStyle name="40% - 輔色2 2 2 2 3 5 2 3" xfId="19075"/>
    <cellStyle name="40% - 輔色2 2 2 2 3 5 3" xfId="19076"/>
    <cellStyle name="40% - 輔色2 2 2 2 3 5 4" xfId="19077"/>
    <cellStyle name="40% - 輔色2 2 2 2 3 6" xfId="19078"/>
    <cellStyle name="40% - 輔色2 2 2 2 3 6 2" xfId="19079"/>
    <cellStyle name="40% - 輔色2 2 2 2 3 6 3" xfId="19080"/>
    <cellStyle name="40% - 輔色2 2 2 2 3 7" xfId="19081"/>
    <cellStyle name="40% - 輔色2 2 2 2 3 8" xfId="19082"/>
    <cellStyle name="40% - 輔色2 2 2 2 4" xfId="19083"/>
    <cellStyle name="40% - 輔色2 2 2 2 4 2" xfId="19084"/>
    <cellStyle name="40% - 輔色2 2 2 2 4 2 2" xfId="19085"/>
    <cellStyle name="40% - 輔色2 2 2 2 4 2 2 2" xfId="19086"/>
    <cellStyle name="40% - 輔色2 2 2 2 4 2 2 2 2" xfId="19087"/>
    <cellStyle name="40% - 輔色2 2 2 2 4 2 2 2 3" xfId="19088"/>
    <cellStyle name="40% - 輔色2 2 2 2 4 2 2 3" xfId="19089"/>
    <cellStyle name="40% - 輔色2 2 2 2 4 2 2 4" xfId="19090"/>
    <cellStyle name="40% - 輔色2 2 2 2 4 2 3" xfId="19091"/>
    <cellStyle name="40% - 輔色2 2 2 2 4 2 3 2" xfId="19092"/>
    <cellStyle name="40% - 輔色2 2 2 2 4 2 3 2 2" xfId="19093"/>
    <cellStyle name="40% - 輔色2 2 2 2 4 2 3 2 3" xfId="19094"/>
    <cellStyle name="40% - 輔色2 2 2 2 4 2 3 3" xfId="19095"/>
    <cellStyle name="40% - 輔色2 2 2 2 4 2 3 4" xfId="19096"/>
    <cellStyle name="40% - 輔色2 2 2 2 4 2 4" xfId="19097"/>
    <cellStyle name="40% - 輔色2 2 2 2 4 2 4 2" xfId="19098"/>
    <cellStyle name="40% - 輔色2 2 2 2 4 2 4 3" xfId="19099"/>
    <cellStyle name="40% - 輔色2 2 2 2 4 2 5" xfId="19100"/>
    <cellStyle name="40% - 輔色2 2 2 2 4 2 6" xfId="19101"/>
    <cellStyle name="40% - 輔色2 2 2 2 4 3" xfId="19102"/>
    <cellStyle name="40% - 輔色2 2 2 2 4 3 2" xfId="19103"/>
    <cellStyle name="40% - 輔色2 2 2 2 4 3 2 2" xfId="19104"/>
    <cellStyle name="40% - 輔色2 2 2 2 4 3 2 3" xfId="19105"/>
    <cellStyle name="40% - 輔色2 2 2 2 4 3 3" xfId="19106"/>
    <cellStyle name="40% - 輔色2 2 2 2 4 3 4" xfId="19107"/>
    <cellStyle name="40% - 輔色2 2 2 2 4 4" xfId="19108"/>
    <cellStyle name="40% - 輔色2 2 2 2 4 4 2" xfId="19109"/>
    <cellStyle name="40% - 輔色2 2 2 2 4 4 2 2" xfId="19110"/>
    <cellStyle name="40% - 輔色2 2 2 2 4 4 2 3" xfId="19111"/>
    <cellStyle name="40% - 輔色2 2 2 2 4 4 3" xfId="19112"/>
    <cellStyle name="40% - 輔色2 2 2 2 4 4 4" xfId="19113"/>
    <cellStyle name="40% - 輔色2 2 2 2 4 5" xfId="19114"/>
    <cellStyle name="40% - 輔色2 2 2 2 4 5 2" xfId="19115"/>
    <cellStyle name="40% - 輔色2 2 2 2 4 5 3" xfId="19116"/>
    <cellStyle name="40% - 輔色2 2 2 2 4 6" xfId="19117"/>
    <cellStyle name="40% - 輔色2 2 2 2 4 7" xfId="19118"/>
    <cellStyle name="40% - 輔色2 2 2 2 5" xfId="19119"/>
    <cellStyle name="40% - 輔色2 2 2 2 5 2" xfId="19120"/>
    <cellStyle name="40% - 輔色2 2 2 2 5 2 2" xfId="19121"/>
    <cellStyle name="40% - 輔色2 2 2 2 5 2 2 2" xfId="19122"/>
    <cellStyle name="40% - 輔色2 2 2 2 5 2 2 3" xfId="19123"/>
    <cellStyle name="40% - 輔色2 2 2 2 5 2 3" xfId="19124"/>
    <cellStyle name="40% - 輔色2 2 2 2 5 2 4" xfId="19125"/>
    <cellStyle name="40% - 輔色2 2 2 2 5 3" xfId="19126"/>
    <cellStyle name="40% - 輔色2 2 2 2 5 3 2" xfId="19127"/>
    <cellStyle name="40% - 輔色2 2 2 2 5 3 2 2" xfId="19128"/>
    <cellStyle name="40% - 輔色2 2 2 2 5 3 2 3" xfId="19129"/>
    <cellStyle name="40% - 輔色2 2 2 2 5 3 3" xfId="19130"/>
    <cellStyle name="40% - 輔色2 2 2 2 5 3 4" xfId="19131"/>
    <cellStyle name="40% - 輔色2 2 2 2 5 4" xfId="19132"/>
    <cellStyle name="40% - 輔色2 2 2 2 5 4 2" xfId="19133"/>
    <cellStyle name="40% - 輔色2 2 2 2 5 4 3" xfId="19134"/>
    <cellStyle name="40% - 輔色2 2 2 2 5 5" xfId="19135"/>
    <cellStyle name="40% - 輔色2 2 2 2 5 6" xfId="19136"/>
    <cellStyle name="40% - 輔色2 2 2 2 6" xfId="19137"/>
    <cellStyle name="40% - 輔色2 2 2 2 6 2" xfId="19138"/>
    <cellStyle name="40% - 輔色2 2 2 2 6 2 2" xfId="19139"/>
    <cellStyle name="40% - 輔色2 2 2 2 6 2 3" xfId="19140"/>
    <cellStyle name="40% - 輔色2 2 2 2 6 3" xfId="19141"/>
    <cellStyle name="40% - 輔色2 2 2 2 6 4" xfId="19142"/>
    <cellStyle name="40% - 輔色2 2 2 2 7" xfId="19143"/>
    <cellStyle name="40% - 輔色2 2 2 2 7 2" xfId="19144"/>
    <cellStyle name="40% - 輔色2 2 2 2 7 2 2" xfId="19145"/>
    <cellStyle name="40% - 輔色2 2 2 2 7 2 3" xfId="19146"/>
    <cellStyle name="40% - 輔色2 2 2 2 7 3" xfId="19147"/>
    <cellStyle name="40% - 輔色2 2 2 2 7 4" xfId="19148"/>
    <cellStyle name="40% - 輔色2 2 2 2 8" xfId="19149"/>
    <cellStyle name="40% - 輔色2 2 2 2 8 2" xfId="19150"/>
    <cellStyle name="40% - 輔色2 2 2 2 8 3" xfId="19151"/>
    <cellStyle name="40% - 輔色2 2 2 2 9" xfId="19152"/>
    <cellStyle name="40% - 輔色2 2 2 3" xfId="19153"/>
    <cellStyle name="40% - 輔色2 2 2 3 2" xfId="19154"/>
    <cellStyle name="40% - 輔色2 2 2 3 2 2" xfId="19155"/>
    <cellStyle name="40% - 輔色2 2 2 3 2 2 2" xfId="19156"/>
    <cellStyle name="40% - 輔色2 2 2 3 2 2 2 2" xfId="19157"/>
    <cellStyle name="40% - 輔色2 2 2 3 2 2 2 2 2" xfId="19158"/>
    <cellStyle name="40% - 輔色2 2 2 3 2 2 2 2 2 2" xfId="19159"/>
    <cellStyle name="40% - 輔色2 2 2 3 2 2 2 2 2 3" xfId="19160"/>
    <cellStyle name="40% - 輔色2 2 2 3 2 2 2 2 3" xfId="19161"/>
    <cellStyle name="40% - 輔色2 2 2 3 2 2 2 2 4" xfId="19162"/>
    <cellStyle name="40% - 輔色2 2 2 3 2 2 2 3" xfId="19163"/>
    <cellStyle name="40% - 輔色2 2 2 3 2 2 2 3 2" xfId="19164"/>
    <cellStyle name="40% - 輔色2 2 2 3 2 2 2 3 2 2" xfId="19165"/>
    <cellStyle name="40% - 輔色2 2 2 3 2 2 2 3 2 3" xfId="19166"/>
    <cellStyle name="40% - 輔色2 2 2 3 2 2 2 3 3" xfId="19167"/>
    <cellStyle name="40% - 輔色2 2 2 3 2 2 2 3 4" xfId="19168"/>
    <cellStyle name="40% - 輔色2 2 2 3 2 2 2 4" xfId="19169"/>
    <cellStyle name="40% - 輔色2 2 2 3 2 2 2 4 2" xfId="19170"/>
    <cellStyle name="40% - 輔色2 2 2 3 2 2 2 4 3" xfId="19171"/>
    <cellStyle name="40% - 輔色2 2 2 3 2 2 2 5" xfId="19172"/>
    <cellStyle name="40% - 輔色2 2 2 3 2 2 2 6" xfId="19173"/>
    <cellStyle name="40% - 輔色2 2 2 3 2 2 3" xfId="19174"/>
    <cellStyle name="40% - 輔色2 2 2 3 2 2 3 2" xfId="19175"/>
    <cellStyle name="40% - 輔色2 2 2 3 2 2 3 2 2" xfId="19176"/>
    <cellStyle name="40% - 輔色2 2 2 3 2 2 3 2 3" xfId="19177"/>
    <cellStyle name="40% - 輔色2 2 2 3 2 2 3 3" xfId="19178"/>
    <cellStyle name="40% - 輔色2 2 2 3 2 2 3 4" xfId="19179"/>
    <cellStyle name="40% - 輔色2 2 2 3 2 2 4" xfId="19180"/>
    <cellStyle name="40% - 輔色2 2 2 3 2 2 4 2" xfId="19181"/>
    <cellStyle name="40% - 輔色2 2 2 3 2 2 4 2 2" xfId="19182"/>
    <cellStyle name="40% - 輔色2 2 2 3 2 2 4 2 3" xfId="19183"/>
    <cellStyle name="40% - 輔色2 2 2 3 2 2 4 3" xfId="19184"/>
    <cellStyle name="40% - 輔色2 2 2 3 2 2 4 4" xfId="19185"/>
    <cellStyle name="40% - 輔色2 2 2 3 2 2 5" xfId="19186"/>
    <cellStyle name="40% - 輔色2 2 2 3 2 2 5 2" xfId="19187"/>
    <cellStyle name="40% - 輔色2 2 2 3 2 2 5 3" xfId="19188"/>
    <cellStyle name="40% - 輔色2 2 2 3 2 2 6" xfId="19189"/>
    <cellStyle name="40% - 輔色2 2 2 3 2 2 7" xfId="19190"/>
    <cellStyle name="40% - 輔色2 2 2 3 2 3" xfId="19191"/>
    <cellStyle name="40% - 輔色2 2 2 3 2 3 2" xfId="19192"/>
    <cellStyle name="40% - 輔色2 2 2 3 2 3 2 2" xfId="19193"/>
    <cellStyle name="40% - 輔色2 2 2 3 2 3 2 2 2" xfId="19194"/>
    <cellStyle name="40% - 輔色2 2 2 3 2 3 2 2 3" xfId="19195"/>
    <cellStyle name="40% - 輔色2 2 2 3 2 3 2 3" xfId="19196"/>
    <cellStyle name="40% - 輔色2 2 2 3 2 3 2 4" xfId="19197"/>
    <cellStyle name="40% - 輔色2 2 2 3 2 3 3" xfId="19198"/>
    <cellStyle name="40% - 輔色2 2 2 3 2 3 3 2" xfId="19199"/>
    <cellStyle name="40% - 輔色2 2 2 3 2 3 3 2 2" xfId="19200"/>
    <cellStyle name="40% - 輔色2 2 2 3 2 3 3 2 3" xfId="19201"/>
    <cellStyle name="40% - 輔色2 2 2 3 2 3 3 3" xfId="19202"/>
    <cellStyle name="40% - 輔色2 2 2 3 2 3 3 4" xfId="19203"/>
    <cellStyle name="40% - 輔色2 2 2 3 2 3 4" xfId="19204"/>
    <cellStyle name="40% - 輔色2 2 2 3 2 3 4 2" xfId="19205"/>
    <cellStyle name="40% - 輔色2 2 2 3 2 3 4 3" xfId="19206"/>
    <cellStyle name="40% - 輔色2 2 2 3 2 3 5" xfId="19207"/>
    <cellStyle name="40% - 輔色2 2 2 3 2 3 6" xfId="19208"/>
    <cellStyle name="40% - 輔色2 2 2 3 2 4" xfId="19209"/>
    <cellStyle name="40% - 輔色2 2 2 3 2 4 2" xfId="19210"/>
    <cellStyle name="40% - 輔色2 2 2 3 2 4 2 2" xfId="19211"/>
    <cellStyle name="40% - 輔色2 2 2 3 2 4 2 3" xfId="19212"/>
    <cellStyle name="40% - 輔色2 2 2 3 2 4 3" xfId="19213"/>
    <cellStyle name="40% - 輔色2 2 2 3 2 4 4" xfId="19214"/>
    <cellStyle name="40% - 輔色2 2 2 3 2 5" xfId="19215"/>
    <cellStyle name="40% - 輔色2 2 2 3 2 5 2" xfId="19216"/>
    <cellStyle name="40% - 輔色2 2 2 3 2 5 2 2" xfId="19217"/>
    <cellStyle name="40% - 輔色2 2 2 3 2 5 2 3" xfId="19218"/>
    <cellStyle name="40% - 輔色2 2 2 3 2 5 3" xfId="19219"/>
    <cellStyle name="40% - 輔色2 2 2 3 2 5 4" xfId="19220"/>
    <cellStyle name="40% - 輔色2 2 2 3 2 6" xfId="19221"/>
    <cellStyle name="40% - 輔色2 2 2 3 2 6 2" xfId="19222"/>
    <cellStyle name="40% - 輔色2 2 2 3 2 6 3" xfId="19223"/>
    <cellStyle name="40% - 輔色2 2 2 3 2 7" xfId="19224"/>
    <cellStyle name="40% - 輔色2 2 2 3 2 8" xfId="19225"/>
    <cellStyle name="40% - 輔色2 2 2 3 3" xfId="19226"/>
    <cellStyle name="40% - 輔色2 2 2 3 3 2" xfId="19227"/>
    <cellStyle name="40% - 輔色2 2 2 3 3 2 2" xfId="19228"/>
    <cellStyle name="40% - 輔色2 2 2 3 3 2 2 2" xfId="19229"/>
    <cellStyle name="40% - 輔色2 2 2 3 3 2 2 2 2" xfId="19230"/>
    <cellStyle name="40% - 輔色2 2 2 3 3 2 2 2 3" xfId="19231"/>
    <cellStyle name="40% - 輔色2 2 2 3 3 2 2 3" xfId="19232"/>
    <cellStyle name="40% - 輔色2 2 2 3 3 2 2 4" xfId="19233"/>
    <cellStyle name="40% - 輔色2 2 2 3 3 2 3" xfId="19234"/>
    <cellStyle name="40% - 輔色2 2 2 3 3 2 3 2" xfId="19235"/>
    <cellStyle name="40% - 輔色2 2 2 3 3 2 3 2 2" xfId="19236"/>
    <cellStyle name="40% - 輔色2 2 2 3 3 2 3 2 3" xfId="19237"/>
    <cellStyle name="40% - 輔色2 2 2 3 3 2 3 3" xfId="19238"/>
    <cellStyle name="40% - 輔色2 2 2 3 3 2 3 4" xfId="19239"/>
    <cellStyle name="40% - 輔色2 2 2 3 3 2 4" xfId="19240"/>
    <cellStyle name="40% - 輔色2 2 2 3 3 2 4 2" xfId="19241"/>
    <cellStyle name="40% - 輔色2 2 2 3 3 2 4 3" xfId="19242"/>
    <cellStyle name="40% - 輔色2 2 2 3 3 2 5" xfId="19243"/>
    <cellStyle name="40% - 輔色2 2 2 3 3 2 6" xfId="19244"/>
    <cellStyle name="40% - 輔色2 2 2 3 3 3" xfId="19245"/>
    <cellStyle name="40% - 輔色2 2 2 3 3 3 2" xfId="19246"/>
    <cellStyle name="40% - 輔色2 2 2 3 3 3 2 2" xfId="19247"/>
    <cellStyle name="40% - 輔色2 2 2 3 3 3 2 3" xfId="19248"/>
    <cellStyle name="40% - 輔色2 2 2 3 3 3 3" xfId="19249"/>
    <cellStyle name="40% - 輔色2 2 2 3 3 3 4" xfId="19250"/>
    <cellStyle name="40% - 輔色2 2 2 3 3 4" xfId="19251"/>
    <cellStyle name="40% - 輔色2 2 2 3 3 4 2" xfId="19252"/>
    <cellStyle name="40% - 輔色2 2 2 3 3 4 2 2" xfId="19253"/>
    <cellStyle name="40% - 輔色2 2 2 3 3 4 2 3" xfId="19254"/>
    <cellStyle name="40% - 輔色2 2 2 3 3 4 3" xfId="19255"/>
    <cellStyle name="40% - 輔色2 2 2 3 3 4 4" xfId="19256"/>
    <cellStyle name="40% - 輔色2 2 2 3 3 5" xfId="19257"/>
    <cellStyle name="40% - 輔色2 2 2 3 3 5 2" xfId="19258"/>
    <cellStyle name="40% - 輔色2 2 2 3 3 5 3" xfId="19259"/>
    <cellStyle name="40% - 輔色2 2 2 3 3 6" xfId="19260"/>
    <cellStyle name="40% - 輔色2 2 2 3 3 7" xfId="19261"/>
    <cellStyle name="40% - 輔色2 2 2 3 4" xfId="19262"/>
    <cellStyle name="40% - 輔色2 2 2 3 4 2" xfId="19263"/>
    <cellStyle name="40% - 輔色2 2 2 3 4 2 2" xfId="19264"/>
    <cellStyle name="40% - 輔色2 2 2 3 4 2 2 2" xfId="19265"/>
    <cellStyle name="40% - 輔色2 2 2 3 4 2 2 3" xfId="19266"/>
    <cellStyle name="40% - 輔色2 2 2 3 4 2 3" xfId="19267"/>
    <cellStyle name="40% - 輔色2 2 2 3 4 2 4" xfId="19268"/>
    <cellStyle name="40% - 輔色2 2 2 3 4 3" xfId="19269"/>
    <cellStyle name="40% - 輔色2 2 2 3 4 3 2" xfId="19270"/>
    <cellStyle name="40% - 輔色2 2 2 3 4 3 2 2" xfId="19271"/>
    <cellStyle name="40% - 輔色2 2 2 3 4 3 2 3" xfId="19272"/>
    <cellStyle name="40% - 輔色2 2 2 3 4 3 3" xfId="19273"/>
    <cellStyle name="40% - 輔色2 2 2 3 4 3 4" xfId="19274"/>
    <cellStyle name="40% - 輔色2 2 2 3 4 4" xfId="19275"/>
    <cellStyle name="40% - 輔色2 2 2 3 4 4 2" xfId="19276"/>
    <cellStyle name="40% - 輔色2 2 2 3 4 4 3" xfId="19277"/>
    <cellStyle name="40% - 輔色2 2 2 3 4 5" xfId="19278"/>
    <cellStyle name="40% - 輔色2 2 2 3 4 6" xfId="19279"/>
    <cellStyle name="40% - 輔色2 2 2 3 5" xfId="19280"/>
    <cellStyle name="40% - 輔色2 2 2 3 5 2" xfId="19281"/>
    <cellStyle name="40% - 輔色2 2 2 3 5 2 2" xfId="19282"/>
    <cellStyle name="40% - 輔色2 2 2 3 5 2 3" xfId="19283"/>
    <cellStyle name="40% - 輔色2 2 2 3 5 3" xfId="19284"/>
    <cellStyle name="40% - 輔色2 2 2 3 5 4" xfId="19285"/>
    <cellStyle name="40% - 輔色2 2 2 3 6" xfId="19286"/>
    <cellStyle name="40% - 輔色2 2 2 3 6 2" xfId="19287"/>
    <cellStyle name="40% - 輔色2 2 2 3 6 2 2" xfId="19288"/>
    <cellStyle name="40% - 輔色2 2 2 3 6 2 3" xfId="19289"/>
    <cellStyle name="40% - 輔色2 2 2 3 6 3" xfId="19290"/>
    <cellStyle name="40% - 輔色2 2 2 3 6 4" xfId="19291"/>
    <cellStyle name="40% - 輔色2 2 2 3 7" xfId="19292"/>
    <cellStyle name="40% - 輔色2 2 2 3 7 2" xfId="19293"/>
    <cellStyle name="40% - 輔色2 2 2 3 7 3" xfId="19294"/>
    <cellStyle name="40% - 輔色2 2 2 3 8" xfId="19295"/>
    <cellStyle name="40% - 輔色2 2 2 3 9" xfId="19296"/>
    <cellStyle name="40% - 輔色2 2 2 4" xfId="19297"/>
    <cellStyle name="40% - 輔色2 2 2 4 2" xfId="19298"/>
    <cellStyle name="40% - 輔色2 2 2 4 2 2" xfId="19299"/>
    <cellStyle name="40% - 輔色2 2 2 4 2 2 2" xfId="19300"/>
    <cellStyle name="40% - 輔色2 2 2 4 2 2 2 2" xfId="19301"/>
    <cellStyle name="40% - 輔色2 2 2 4 2 2 2 2 2" xfId="19302"/>
    <cellStyle name="40% - 輔色2 2 2 4 2 2 2 2 3" xfId="19303"/>
    <cellStyle name="40% - 輔色2 2 2 4 2 2 2 3" xfId="19304"/>
    <cellStyle name="40% - 輔色2 2 2 4 2 2 2 4" xfId="19305"/>
    <cellStyle name="40% - 輔色2 2 2 4 2 2 3" xfId="19306"/>
    <cellStyle name="40% - 輔色2 2 2 4 2 2 3 2" xfId="19307"/>
    <cellStyle name="40% - 輔色2 2 2 4 2 2 3 2 2" xfId="19308"/>
    <cellStyle name="40% - 輔色2 2 2 4 2 2 3 2 3" xfId="19309"/>
    <cellStyle name="40% - 輔色2 2 2 4 2 2 3 3" xfId="19310"/>
    <cellStyle name="40% - 輔色2 2 2 4 2 2 3 4" xfId="19311"/>
    <cellStyle name="40% - 輔色2 2 2 4 2 2 4" xfId="19312"/>
    <cellStyle name="40% - 輔色2 2 2 4 2 2 4 2" xfId="19313"/>
    <cellStyle name="40% - 輔色2 2 2 4 2 2 4 3" xfId="19314"/>
    <cellStyle name="40% - 輔色2 2 2 4 2 2 5" xfId="19315"/>
    <cellStyle name="40% - 輔色2 2 2 4 2 2 6" xfId="19316"/>
    <cellStyle name="40% - 輔色2 2 2 4 2 3" xfId="19317"/>
    <cellStyle name="40% - 輔色2 2 2 4 2 3 2" xfId="19318"/>
    <cellStyle name="40% - 輔色2 2 2 4 2 3 2 2" xfId="19319"/>
    <cellStyle name="40% - 輔色2 2 2 4 2 3 2 3" xfId="19320"/>
    <cellStyle name="40% - 輔色2 2 2 4 2 3 3" xfId="19321"/>
    <cellStyle name="40% - 輔色2 2 2 4 2 3 4" xfId="19322"/>
    <cellStyle name="40% - 輔色2 2 2 4 2 4" xfId="19323"/>
    <cellStyle name="40% - 輔色2 2 2 4 2 4 2" xfId="19324"/>
    <cellStyle name="40% - 輔色2 2 2 4 2 4 2 2" xfId="19325"/>
    <cellStyle name="40% - 輔色2 2 2 4 2 4 2 3" xfId="19326"/>
    <cellStyle name="40% - 輔色2 2 2 4 2 4 3" xfId="19327"/>
    <cellStyle name="40% - 輔色2 2 2 4 2 4 4" xfId="19328"/>
    <cellStyle name="40% - 輔色2 2 2 4 2 5" xfId="19329"/>
    <cellStyle name="40% - 輔色2 2 2 4 2 5 2" xfId="19330"/>
    <cellStyle name="40% - 輔色2 2 2 4 2 5 3" xfId="19331"/>
    <cellStyle name="40% - 輔色2 2 2 4 2 6" xfId="19332"/>
    <cellStyle name="40% - 輔色2 2 2 4 2 7" xfId="19333"/>
    <cellStyle name="40% - 輔色2 2 2 4 3" xfId="19334"/>
    <cellStyle name="40% - 輔色2 2 2 4 3 2" xfId="19335"/>
    <cellStyle name="40% - 輔色2 2 2 4 3 2 2" xfId="19336"/>
    <cellStyle name="40% - 輔色2 2 2 4 3 2 2 2" xfId="19337"/>
    <cellStyle name="40% - 輔色2 2 2 4 3 2 2 3" xfId="19338"/>
    <cellStyle name="40% - 輔色2 2 2 4 3 2 3" xfId="19339"/>
    <cellStyle name="40% - 輔色2 2 2 4 3 2 4" xfId="19340"/>
    <cellStyle name="40% - 輔色2 2 2 4 3 3" xfId="19341"/>
    <cellStyle name="40% - 輔色2 2 2 4 3 3 2" xfId="19342"/>
    <cellStyle name="40% - 輔色2 2 2 4 3 3 2 2" xfId="19343"/>
    <cellStyle name="40% - 輔色2 2 2 4 3 3 2 3" xfId="19344"/>
    <cellStyle name="40% - 輔色2 2 2 4 3 3 3" xfId="19345"/>
    <cellStyle name="40% - 輔色2 2 2 4 3 3 4" xfId="19346"/>
    <cellStyle name="40% - 輔色2 2 2 4 3 4" xfId="19347"/>
    <cellStyle name="40% - 輔色2 2 2 4 3 4 2" xfId="19348"/>
    <cellStyle name="40% - 輔色2 2 2 4 3 4 3" xfId="19349"/>
    <cellStyle name="40% - 輔色2 2 2 4 3 5" xfId="19350"/>
    <cellStyle name="40% - 輔色2 2 2 4 3 6" xfId="19351"/>
    <cellStyle name="40% - 輔色2 2 2 4 4" xfId="19352"/>
    <cellStyle name="40% - 輔色2 2 2 4 4 2" xfId="19353"/>
    <cellStyle name="40% - 輔色2 2 2 4 4 2 2" xfId="19354"/>
    <cellStyle name="40% - 輔色2 2 2 4 4 2 3" xfId="19355"/>
    <cellStyle name="40% - 輔色2 2 2 4 4 3" xfId="19356"/>
    <cellStyle name="40% - 輔色2 2 2 4 4 4" xfId="19357"/>
    <cellStyle name="40% - 輔色2 2 2 4 5" xfId="19358"/>
    <cellStyle name="40% - 輔色2 2 2 4 5 2" xfId="19359"/>
    <cellStyle name="40% - 輔色2 2 2 4 5 2 2" xfId="19360"/>
    <cellStyle name="40% - 輔色2 2 2 4 5 2 3" xfId="19361"/>
    <cellStyle name="40% - 輔色2 2 2 4 5 3" xfId="19362"/>
    <cellStyle name="40% - 輔色2 2 2 4 5 4" xfId="19363"/>
    <cellStyle name="40% - 輔色2 2 2 4 6" xfId="19364"/>
    <cellStyle name="40% - 輔色2 2 2 4 6 2" xfId="19365"/>
    <cellStyle name="40% - 輔色2 2 2 4 6 3" xfId="19366"/>
    <cellStyle name="40% - 輔色2 2 2 4 7" xfId="19367"/>
    <cellStyle name="40% - 輔色2 2 2 4 8" xfId="19368"/>
    <cellStyle name="40% - 輔色2 2 2 5" xfId="19369"/>
    <cellStyle name="40% - 輔色2 2 2 5 2" xfId="19370"/>
    <cellStyle name="40% - 輔色2 2 2 5 2 2" xfId="19371"/>
    <cellStyle name="40% - 輔色2 2 2 5 2 2 2" xfId="19372"/>
    <cellStyle name="40% - 輔色2 2 2 5 2 2 2 2" xfId="19373"/>
    <cellStyle name="40% - 輔色2 2 2 5 2 2 2 2 2" xfId="19374"/>
    <cellStyle name="40% - 輔色2 2 2 5 2 2 2 2 3" xfId="19375"/>
    <cellStyle name="40% - 輔色2 2 2 5 2 2 2 3" xfId="19376"/>
    <cellStyle name="40% - 輔色2 2 2 5 2 2 2 4" xfId="19377"/>
    <cellStyle name="40% - 輔色2 2 2 5 2 2 3" xfId="19378"/>
    <cellStyle name="40% - 輔色2 2 2 5 2 2 3 2" xfId="19379"/>
    <cellStyle name="40% - 輔色2 2 2 5 2 2 3 2 2" xfId="19380"/>
    <cellStyle name="40% - 輔色2 2 2 5 2 2 3 2 3" xfId="19381"/>
    <cellStyle name="40% - 輔色2 2 2 5 2 2 3 3" xfId="19382"/>
    <cellStyle name="40% - 輔色2 2 2 5 2 2 3 4" xfId="19383"/>
    <cellStyle name="40% - 輔色2 2 2 5 2 2 4" xfId="19384"/>
    <cellStyle name="40% - 輔色2 2 2 5 2 2 4 2" xfId="19385"/>
    <cellStyle name="40% - 輔色2 2 2 5 2 2 4 3" xfId="19386"/>
    <cellStyle name="40% - 輔色2 2 2 5 2 2 5" xfId="19387"/>
    <cellStyle name="40% - 輔色2 2 2 5 2 2 6" xfId="19388"/>
    <cellStyle name="40% - 輔色2 2 2 5 2 3" xfId="19389"/>
    <cellStyle name="40% - 輔色2 2 2 5 2 3 2" xfId="19390"/>
    <cellStyle name="40% - 輔色2 2 2 5 2 3 2 2" xfId="19391"/>
    <cellStyle name="40% - 輔色2 2 2 5 2 3 2 3" xfId="19392"/>
    <cellStyle name="40% - 輔色2 2 2 5 2 3 3" xfId="19393"/>
    <cellStyle name="40% - 輔色2 2 2 5 2 3 4" xfId="19394"/>
    <cellStyle name="40% - 輔色2 2 2 5 2 4" xfId="19395"/>
    <cellStyle name="40% - 輔色2 2 2 5 2 4 2" xfId="19396"/>
    <cellStyle name="40% - 輔色2 2 2 5 2 4 2 2" xfId="19397"/>
    <cellStyle name="40% - 輔色2 2 2 5 2 4 2 3" xfId="19398"/>
    <cellStyle name="40% - 輔色2 2 2 5 2 4 3" xfId="19399"/>
    <cellStyle name="40% - 輔色2 2 2 5 2 4 4" xfId="19400"/>
    <cellStyle name="40% - 輔色2 2 2 5 2 5" xfId="19401"/>
    <cellStyle name="40% - 輔色2 2 2 5 2 5 2" xfId="19402"/>
    <cellStyle name="40% - 輔色2 2 2 5 2 5 3" xfId="19403"/>
    <cellStyle name="40% - 輔色2 2 2 5 2 6" xfId="19404"/>
    <cellStyle name="40% - 輔色2 2 2 5 2 7" xfId="19405"/>
    <cellStyle name="40% - 輔色2 2 2 5 3" xfId="19406"/>
    <cellStyle name="40% - 輔色2 2 2 5 3 2" xfId="19407"/>
    <cellStyle name="40% - 輔色2 2 2 5 3 2 2" xfId="19408"/>
    <cellStyle name="40% - 輔色2 2 2 5 3 2 2 2" xfId="19409"/>
    <cellStyle name="40% - 輔色2 2 2 5 3 2 2 3" xfId="19410"/>
    <cellStyle name="40% - 輔色2 2 2 5 3 2 3" xfId="19411"/>
    <cellStyle name="40% - 輔色2 2 2 5 3 2 4" xfId="19412"/>
    <cellStyle name="40% - 輔色2 2 2 5 3 3" xfId="19413"/>
    <cellStyle name="40% - 輔色2 2 2 5 3 3 2" xfId="19414"/>
    <cellStyle name="40% - 輔色2 2 2 5 3 3 2 2" xfId="19415"/>
    <cellStyle name="40% - 輔色2 2 2 5 3 3 2 3" xfId="19416"/>
    <cellStyle name="40% - 輔色2 2 2 5 3 3 3" xfId="19417"/>
    <cellStyle name="40% - 輔色2 2 2 5 3 3 4" xfId="19418"/>
    <cellStyle name="40% - 輔色2 2 2 5 3 4" xfId="19419"/>
    <cellStyle name="40% - 輔色2 2 2 5 3 4 2" xfId="19420"/>
    <cellStyle name="40% - 輔色2 2 2 5 3 4 3" xfId="19421"/>
    <cellStyle name="40% - 輔色2 2 2 5 3 5" xfId="19422"/>
    <cellStyle name="40% - 輔色2 2 2 5 3 6" xfId="19423"/>
    <cellStyle name="40% - 輔色2 2 2 5 4" xfId="19424"/>
    <cellStyle name="40% - 輔色2 2 2 5 4 2" xfId="19425"/>
    <cellStyle name="40% - 輔色2 2 2 5 4 2 2" xfId="19426"/>
    <cellStyle name="40% - 輔色2 2 2 5 4 2 3" xfId="19427"/>
    <cellStyle name="40% - 輔色2 2 2 5 4 3" xfId="19428"/>
    <cellStyle name="40% - 輔色2 2 2 5 4 4" xfId="19429"/>
    <cellStyle name="40% - 輔色2 2 2 5 5" xfId="19430"/>
    <cellStyle name="40% - 輔色2 2 2 5 5 2" xfId="19431"/>
    <cellStyle name="40% - 輔色2 2 2 5 5 2 2" xfId="19432"/>
    <cellStyle name="40% - 輔色2 2 2 5 5 2 3" xfId="19433"/>
    <cellStyle name="40% - 輔色2 2 2 5 5 3" xfId="19434"/>
    <cellStyle name="40% - 輔色2 2 2 5 5 4" xfId="19435"/>
    <cellStyle name="40% - 輔色2 2 2 5 6" xfId="19436"/>
    <cellStyle name="40% - 輔色2 2 2 5 6 2" xfId="19437"/>
    <cellStyle name="40% - 輔色2 2 2 5 6 3" xfId="19438"/>
    <cellStyle name="40% - 輔色2 2 2 5 7" xfId="19439"/>
    <cellStyle name="40% - 輔色2 2 2 5 8" xfId="19440"/>
    <cellStyle name="40% - 輔色2 2 2 6" xfId="19441"/>
    <cellStyle name="40% - 輔色2 2 2 6 2" xfId="19442"/>
    <cellStyle name="40% - 輔色2 2 2 6 2 2" xfId="19443"/>
    <cellStyle name="40% - 輔色2 2 2 6 2 2 2" xfId="19444"/>
    <cellStyle name="40% - 輔色2 2 2 6 2 2 2 2" xfId="19445"/>
    <cellStyle name="40% - 輔色2 2 2 6 2 2 2 3" xfId="19446"/>
    <cellStyle name="40% - 輔色2 2 2 6 2 2 3" xfId="19447"/>
    <cellStyle name="40% - 輔色2 2 2 6 2 2 4" xfId="19448"/>
    <cellStyle name="40% - 輔色2 2 2 6 2 3" xfId="19449"/>
    <cellStyle name="40% - 輔色2 2 2 6 2 3 2" xfId="19450"/>
    <cellStyle name="40% - 輔色2 2 2 6 2 3 2 2" xfId="19451"/>
    <cellStyle name="40% - 輔色2 2 2 6 2 3 2 3" xfId="19452"/>
    <cellStyle name="40% - 輔色2 2 2 6 2 3 3" xfId="19453"/>
    <cellStyle name="40% - 輔色2 2 2 6 2 3 4" xfId="19454"/>
    <cellStyle name="40% - 輔色2 2 2 6 2 4" xfId="19455"/>
    <cellStyle name="40% - 輔色2 2 2 6 2 4 2" xfId="19456"/>
    <cellStyle name="40% - 輔色2 2 2 6 2 4 3" xfId="19457"/>
    <cellStyle name="40% - 輔色2 2 2 6 2 5" xfId="19458"/>
    <cellStyle name="40% - 輔色2 2 2 6 2 6" xfId="19459"/>
    <cellStyle name="40% - 輔色2 2 2 6 3" xfId="19460"/>
    <cellStyle name="40% - 輔色2 2 2 6 3 2" xfId="19461"/>
    <cellStyle name="40% - 輔色2 2 2 6 3 2 2" xfId="19462"/>
    <cellStyle name="40% - 輔色2 2 2 6 3 2 3" xfId="19463"/>
    <cellStyle name="40% - 輔色2 2 2 6 3 3" xfId="19464"/>
    <cellStyle name="40% - 輔色2 2 2 6 3 4" xfId="19465"/>
    <cellStyle name="40% - 輔色2 2 2 6 4" xfId="19466"/>
    <cellStyle name="40% - 輔色2 2 2 6 4 2" xfId="19467"/>
    <cellStyle name="40% - 輔色2 2 2 6 4 2 2" xfId="19468"/>
    <cellStyle name="40% - 輔色2 2 2 6 4 2 3" xfId="19469"/>
    <cellStyle name="40% - 輔色2 2 2 6 4 3" xfId="19470"/>
    <cellStyle name="40% - 輔色2 2 2 6 4 4" xfId="19471"/>
    <cellStyle name="40% - 輔色2 2 2 6 5" xfId="19472"/>
    <cellStyle name="40% - 輔色2 2 2 6 5 2" xfId="19473"/>
    <cellStyle name="40% - 輔色2 2 2 6 5 3" xfId="19474"/>
    <cellStyle name="40% - 輔色2 2 2 6 6" xfId="19475"/>
    <cellStyle name="40% - 輔色2 2 2 6 7" xfId="19476"/>
    <cellStyle name="40% - 輔色2 2 2 7" xfId="19477"/>
    <cellStyle name="40% - 輔色2 2 2 7 2" xfId="19478"/>
    <cellStyle name="40% - 輔色2 2 2 7 2 2" xfId="19479"/>
    <cellStyle name="40% - 輔色2 2 2 7 2 2 2" xfId="19480"/>
    <cellStyle name="40% - 輔色2 2 2 7 2 2 3" xfId="19481"/>
    <cellStyle name="40% - 輔色2 2 2 7 2 3" xfId="19482"/>
    <cellStyle name="40% - 輔色2 2 2 7 2 4" xfId="19483"/>
    <cellStyle name="40% - 輔色2 2 2 7 3" xfId="19484"/>
    <cellStyle name="40% - 輔色2 2 2 7 3 2" xfId="19485"/>
    <cellStyle name="40% - 輔色2 2 2 7 3 2 2" xfId="19486"/>
    <cellStyle name="40% - 輔色2 2 2 7 3 2 3" xfId="19487"/>
    <cellStyle name="40% - 輔色2 2 2 7 3 3" xfId="19488"/>
    <cellStyle name="40% - 輔色2 2 2 7 3 4" xfId="19489"/>
    <cellStyle name="40% - 輔色2 2 2 7 4" xfId="19490"/>
    <cellStyle name="40% - 輔色2 2 2 7 4 2" xfId="19491"/>
    <cellStyle name="40% - 輔色2 2 2 7 4 3" xfId="19492"/>
    <cellStyle name="40% - 輔色2 2 2 7 5" xfId="19493"/>
    <cellStyle name="40% - 輔色2 2 2 7 6" xfId="19494"/>
    <cellStyle name="40% - 輔色2 2 2 8" xfId="19495"/>
    <cellStyle name="40% - 輔色2 2 2 8 2" xfId="19496"/>
    <cellStyle name="40% - 輔色2 2 2 8 2 2" xfId="19497"/>
    <cellStyle name="40% - 輔色2 2 2 8 2 3" xfId="19498"/>
    <cellStyle name="40% - 輔色2 2 2 8 3" xfId="19499"/>
    <cellStyle name="40% - 輔色2 2 2 8 4" xfId="19500"/>
    <cellStyle name="40% - 輔色2 2 2 9" xfId="19501"/>
    <cellStyle name="40% - 輔色2 2 2 9 2" xfId="19502"/>
    <cellStyle name="40% - 輔色2 2 2 9 2 2" xfId="19503"/>
    <cellStyle name="40% - 輔色2 2 2 9 2 3" xfId="19504"/>
    <cellStyle name="40% - 輔色2 2 2 9 3" xfId="19505"/>
    <cellStyle name="40% - 輔色2 2 2 9 4" xfId="19506"/>
    <cellStyle name="40% - 輔色2 2 3" xfId="19507"/>
    <cellStyle name="40% - 輔色2 2 3 10" xfId="19508"/>
    <cellStyle name="40% - 輔色2 2 3 2" xfId="19509"/>
    <cellStyle name="40% - 輔色2 2 3 2 2" xfId="19510"/>
    <cellStyle name="40% - 輔色2 2 3 2 2 2" xfId="19511"/>
    <cellStyle name="40% - 輔色2 2 3 2 2 2 2" xfId="19512"/>
    <cellStyle name="40% - 輔色2 2 3 2 2 2 2 2" xfId="19513"/>
    <cellStyle name="40% - 輔色2 2 3 2 2 2 2 2 2" xfId="19514"/>
    <cellStyle name="40% - 輔色2 2 3 2 2 2 2 2 2 2" xfId="19515"/>
    <cellStyle name="40% - 輔色2 2 3 2 2 2 2 2 2 3" xfId="19516"/>
    <cellStyle name="40% - 輔色2 2 3 2 2 2 2 2 3" xfId="19517"/>
    <cellStyle name="40% - 輔色2 2 3 2 2 2 2 2 4" xfId="19518"/>
    <cellStyle name="40% - 輔色2 2 3 2 2 2 2 3" xfId="19519"/>
    <cellStyle name="40% - 輔色2 2 3 2 2 2 2 3 2" xfId="19520"/>
    <cellStyle name="40% - 輔色2 2 3 2 2 2 2 3 2 2" xfId="19521"/>
    <cellStyle name="40% - 輔色2 2 3 2 2 2 2 3 2 3" xfId="19522"/>
    <cellStyle name="40% - 輔色2 2 3 2 2 2 2 3 3" xfId="19523"/>
    <cellStyle name="40% - 輔色2 2 3 2 2 2 2 3 4" xfId="19524"/>
    <cellStyle name="40% - 輔色2 2 3 2 2 2 2 4" xfId="19525"/>
    <cellStyle name="40% - 輔色2 2 3 2 2 2 2 4 2" xfId="19526"/>
    <cellStyle name="40% - 輔色2 2 3 2 2 2 2 4 3" xfId="19527"/>
    <cellStyle name="40% - 輔色2 2 3 2 2 2 2 5" xfId="19528"/>
    <cellStyle name="40% - 輔色2 2 3 2 2 2 2 6" xfId="19529"/>
    <cellStyle name="40% - 輔色2 2 3 2 2 2 3" xfId="19530"/>
    <cellStyle name="40% - 輔色2 2 3 2 2 2 3 2" xfId="19531"/>
    <cellStyle name="40% - 輔色2 2 3 2 2 2 3 2 2" xfId="19532"/>
    <cellStyle name="40% - 輔色2 2 3 2 2 2 3 2 3" xfId="19533"/>
    <cellStyle name="40% - 輔色2 2 3 2 2 2 3 3" xfId="19534"/>
    <cellStyle name="40% - 輔色2 2 3 2 2 2 3 4" xfId="19535"/>
    <cellStyle name="40% - 輔色2 2 3 2 2 2 4" xfId="19536"/>
    <cellStyle name="40% - 輔色2 2 3 2 2 2 4 2" xfId="19537"/>
    <cellStyle name="40% - 輔色2 2 3 2 2 2 4 2 2" xfId="19538"/>
    <cellStyle name="40% - 輔色2 2 3 2 2 2 4 2 3" xfId="19539"/>
    <cellStyle name="40% - 輔色2 2 3 2 2 2 4 3" xfId="19540"/>
    <cellStyle name="40% - 輔色2 2 3 2 2 2 4 4" xfId="19541"/>
    <cellStyle name="40% - 輔色2 2 3 2 2 2 5" xfId="19542"/>
    <cellStyle name="40% - 輔色2 2 3 2 2 2 5 2" xfId="19543"/>
    <cellStyle name="40% - 輔色2 2 3 2 2 2 5 3" xfId="19544"/>
    <cellStyle name="40% - 輔色2 2 3 2 2 2 6" xfId="19545"/>
    <cellStyle name="40% - 輔色2 2 3 2 2 2 7" xfId="19546"/>
    <cellStyle name="40% - 輔色2 2 3 2 2 3" xfId="19547"/>
    <cellStyle name="40% - 輔色2 2 3 2 2 3 2" xfId="19548"/>
    <cellStyle name="40% - 輔色2 2 3 2 2 3 2 2" xfId="19549"/>
    <cellStyle name="40% - 輔色2 2 3 2 2 3 2 2 2" xfId="19550"/>
    <cellStyle name="40% - 輔色2 2 3 2 2 3 2 2 3" xfId="19551"/>
    <cellStyle name="40% - 輔色2 2 3 2 2 3 2 3" xfId="19552"/>
    <cellStyle name="40% - 輔色2 2 3 2 2 3 2 4" xfId="19553"/>
    <cellStyle name="40% - 輔色2 2 3 2 2 3 3" xfId="19554"/>
    <cellStyle name="40% - 輔色2 2 3 2 2 3 3 2" xfId="19555"/>
    <cellStyle name="40% - 輔色2 2 3 2 2 3 3 2 2" xfId="19556"/>
    <cellStyle name="40% - 輔色2 2 3 2 2 3 3 2 3" xfId="19557"/>
    <cellStyle name="40% - 輔色2 2 3 2 2 3 3 3" xfId="19558"/>
    <cellStyle name="40% - 輔色2 2 3 2 2 3 3 4" xfId="19559"/>
    <cellStyle name="40% - 輔色2 2 3 2 2 3 4" xfId="19560"/>
    <cellStyle name="40% - 輔色2 2 3 2 2 3 4 2" xfId="19561"/>
    <cellStyle name="40% - 輔色2 2 3 2 2 3 4 3" xfId="19562"/>
    <cellStyle name="40% - 輔色2 2 3 2 2 3 5" xfId="19563"/>
    <cellStyle name="40% - 輔色2 2 3 2 2 3 6" xfId="19564"/>
    <cellStyle name="40% - 輔色2 2 3 2 2 4" xfId="19565"/>
    <cellStyle name="40% - 輔色2 2 3 2 2 4 2" xfId="19566"/>
    <cellStyle name="40% - 輔色2 2 3 2 2 4 2 2" xfId="19567"/>
    <cellStyle name="40% - 輔色2 2 3 2 2 4 2 3" xfId="19568"/>
    <cellStyle name="40% - 輔色2 2 3 2 2 4 3" xfId="19569"/>
    <cellStyle name="40% - 輔色2 2 3 2 2 4 4" xfId="19570"/>
    <cellStyle name="40% - 輔色2 2 3 2 2 5" xfId="19571"/>
    <cellStyle name="40% - 輔色2 2 3 2 2 5 2" xfId="19572"/>
    <cellStyle name="40% - 輔色2 2 3 2 2 5 2 2" xfId="19573"/>
    <cellStyle name="40% - 輔色2 2 3 2 2 5 2 3" xfId="19574"/>
    <cellStyle name="40% - 輔色2 2 3 2 2 5 3" xfId="19575"/>
    <cellStyle name="40% - 輔色2 2 3 2 2 5 4" xfId="19576"/>
    <cellStyle name="40% - 輔色2 2 3 2 2 6" xfId="19577"/>
    <cellStyle name="40% - 輔色2 2 3 2 2 6 2" xfId="19578"/>
    <cellStyle name="40% - 輔色2 2 3 2 2 6 3" xfId="19579"/>
    <cellStyle name="40% - 輔色2 2 3 2 2 7" xfId="19580"/>
    <cellStyle name="40% - 輔色2 2 3 2 2 8" xfId="19581"/>
    <cellStyle name="40% - 輔色2 2 3 2 3" xfId="19582"/>
    <cellStyle name="40% - 輔色2 2 3 2 3 2" xfId="19583"/>
    <cellStyle name="40% - 輔色2 2 3 2 3 2 2" xfId="19584"/>
    <cellStyle name="40% - 輔色2 2 3 2 3 2 2 2" xfId="19585"/>
    <cellStyle name="40% - 輔色2 2 3 2 3 2 2 2 2" xfId="19586"/>
    <cellStyle name="40% - 輔色2 2 3 2 3 2 2 2 3" xfId="19587"/>
    <cellStyle name="40% - 輔色2 2 3 2 3 2 2 3" xfId="19588"/>
    <cellStyle name="40% - 輔色2 2 3 2 3 2 2 4" xfId="19589"/>
    <cellStyle name="40% - 輔色2 2 3 2 3 2 3" xfId="19590"/>
    <cellStyle name="40% - 輔色2 2 3 2 3 2 3 2" xfId="19591"/>
    <cellStyle name="40% - 輔色2 2 3 2 3 2 3 2 2" xfId="19592"/>
    <cellStyle name="40% - 輔色2 2 3 2 3 2 3 2 3" xfId="19593"/>
    <cellStyle name="40% - 輔色2 2 3 2 3 2 3 3" xfId="19594"/>
    <cellStyle name="40% - 輔色2 2 3 2 3 2 3 4" xfId="19595"/>
    <cellStyle name="40% - 輔色2 2 3 2 3 2 4" xfId="19596"/>
    <cellStyle name="40% - 輔色2 2 3 2 3 2 4 2" xfId="19597"/>
    <cellStyle name="40% - 輔色2 2 3 2 3 2 4 3" xfId="19598"/>
    <cellStyle name="40% - 輔色2 2 3 2 3 2 5" xfId="19599"/>
    <cellStyle name="40% - 輔色2 2 3 2 3 2 6" xfId="19600"/>
    <cellStyle name="40% - 輔色2 2 3 2 3 3" xfId="19601"/>
    <cellStyle name="40% - 輔色2 2 3 2 3 3 2" xfId="19602"/>
    <cellStyle name="40% - 輔色2 2 3 2 3 3 2 2" xfId="19603"/>
    <cellStyle name="40% - 輔色2 2 3 2 3 3 2 3" xfId="19604"/>
    <cellStyle name="40% - 輔色2 2 3 2 3 3 3" xfId="19605"/>
    <cellStyle name="40% - 輔色2 2 3 2 3 3 4" xfId="19606"/>
    <cellStyle name="40% - 輔色2 2 3 2 3 4" xfId="19607"/>
    <cellStyle name="40% - 輔色2 2 3 2 3 4 2" xfId="19608"/>
    <cellStyle name="40% - 輔色2 2 3 2 3 4 2 2" xfId="19609"/>
    <cellStyle name="40% - 輔色2 2 3 2 3 4 2 3" xfId="19610"/>
    <cellStyle name="40% - 輔色2 2 3 2 3 4 3" xfId="19611"/>
    <cellStyle name="40% - 輔色2 2 3 2 3 4 4" xfId="19612"/>
    <cellStyle name="40% - 輔色2 2 3 2 3 5" xfId="19613"/>
    <cellStyle name="40% - 輔色2 2 3 2 3 5 2" xfId="19614"/>
    <cellStyle name="40% - 輔色2 2 3 2 3 5 3" xfId="19615"/>
    <cellStyle name="40% - 輔色2 2 3 2 3 6" xfId="19616"/>
    <cellStyle name="40% - 輔色2 2 3 2 3 7" xfId="19617"/>
    <cellStyle name="40% - 輔色2 2 3 2 4" xfId="19618"/>
    <cellStyle name="40% - 輔色2 2 3 2 4 2" xfId="19619"/>
    <cellStyle name="40% - 輔色2 2 3 2 4 2 2" xfId="19620"/>
    <cellStyle name="40% - 輔色2 2 3 2 4 2 2 2" xfId="19621"/>
    <cellStyle name="40% - 輔色2 2 3 2 4 2 2 3" xfId="19622"/>
    <cellStyle name="40% - 輔色2 2 3 2 4 2 3" xfId="19623"/>
    <cellStyle name="40% - 輔色2 2 3 2 4 2 4" xfId="19624"/>
    <cellStyle name="40% - 輔色2 2 3 2 4 3" xfId="19625"/>
    <cellStyle name="40% - 輔色2 2 3 2 4 3 2" xfId="19626"/>
    <cellStyle name="40% - 輔色2 2 3 2 4 3 2 2" xfId="19627"/>
    <cellStyle name="40% - 輔色2 2 3 2 4 3 2 3" xfId="19628"/>
    <cellStyle name="40% - 輔色2 2 3 2 4 3 3" xfId="19629"/>
    <cellStyle name="40% - 輔色2 2 3 2 4 3 4" xfId="19630"/>
    <cellStyle name="40% - 輔色2 2 3 2 4 4" xfId="19631"/>
    <cellStyle name="40% - 輔色2 2 3 2 4 4 2" xfId="19632"/>
    <cellStyle name="40% - 輔色2 2 3 2 4 4 3" xfId="19633"/>
    <cellStyle name="40% - 輔色2 2 3 2 4 5" xfId="19634"/>
    <cellStyle name="40% - 輔色2 2 3 2 4 6" xfId="19635"/>
    <cellStyle name="40% - 輔色2 2 3 2 5" xfId="19636"/>
    <cellStyle name="40% - 輔色2 2 3 2 5 2" xfId="19637"/>
    <cellStyle name="40% - 輔色2 2 3 2 5 2 2" xfId="19638"/>
    <cellStyle name="40% - 輔色2 2 3 2 5 2 3" xfId="19639"/>
    <cellStyle name="40% - 輔色2 2 3 2 5 3" xfId="19640"/>
    <cellStyle name="40% - 輔色2 2 3 2 5 4" xfId="19641"/>
    <cellStyle name="40% - 輔色2 2 3 2 6" xfId="19642"/>
    <cellStyle name="40% - 輔色2 2 3 2 6 2" xfId="19643"/>
    <cellStyle name="40% - 輔色2 2 3 2 6 2 2" xfId="19644"/>
    <cellStyle name="40% - 輔色2 2 3 2 6 2 3" xfId="19645"/>
    <cellStyle name="40% - 輔色2 2 3 2 6 3" xfId="19646"/>
    <cellStyle name="40% - 輔色2 2 3 2 6 4" xfId="19647"/>
    <cellStyle name="40% - 輔色2 2 3 2 7" xfId="19648"/>
    <cellStyle name="40% - 輔色2 2 3 2 7 2" xfId="19649"/>
    <cellStyle name="40% - 輔色2 2 3 2 7 3" xfId="19650"/>
    <cellStyle name="40% - 輔色2 2 3 2 8" xfId="19651"/>
    <cellStyle name="40% - 輔色2 2 3 2 9" xfId="19652"/>
    <cellStyle name="40% - 輔色2 2 3 3" xfId="19653"/>
    <cellStyle name="40% - 輔色2 2 3 3 2" xfId="19654"/>
    <cellStyle name="40% - 輔色2 2 3 3 2 2" xfId="19655"/>
    <cellStyle name="40% - 輔色2 2 3 3 2 2 2" xfId="19656"/>
    <cellStyle name="40% - 輔色2 2 3 3 2 2 2 2" xfId="19657"/>
    <cellStyle name="40% - 輔色2 2 3 3 2 2 2 2 2" xfId="19658"/>
    <cellStyle name="40% - 輔色2 2 3 3 2 2 2 2 3" xfId="19659"/>
    <cellStyle name="40% - 輔色2 2 3 3 2 2 2 3" xfId="19660"/>
    <cellStyle name="40% - 輔色2 2 3 3 2 2 2 4" xfId="19661"/>
    <cellStyle name="40% - 輔色2 2 3 3 2 2 3" xfId="19662"/>
    <cellStyle name="40% - 輔色2 2 3 3 2 2 3 2" xfId="19663"/>
    <cellStyle name="40% - 輔色2 2 3 3 2 2 3 2 2" xfId="19664"/>
    <cellStyle name="40% - 輔色2 2 3 3 2 2 3 2 3" xfId="19665"/>
    <cellStyle name="40% - 輔色2 2 3 3 2 2 3 3" xfId="19666"/>
    <cellStyle name="40% - 輔色2 2 3 3 2 2 3 4" xfId="19667"/>
    <cellStyle name="40% - 輔色2 2 3 3 2 2 4" xfId="19668"/>
    <cellStyle name="40% - 輔色2 2 3 3 2 2 4 2" xfId="19669"/>
    <cellStyle name="40% - 輔色2 2 3 3 2 2 4 3" xfId="19670"/>
    <cellStyle name="40% - 輔色2 2 3 3 2 2 5" xfId="19671"/>
    <cellStyle name="40% - 輔色2 2 3 3 2 2 6" xfId="19672"/>
    <cellStyle name="40% - 輔色2 2 3 3 2 3" xfId="19673"/>
    <cellStyle name="40% - 輔色2 2 3 3 2 3 2" xfId="19674"/>
    <cellStyle name="40% - 輔色2 2 3 3 2 3 2 2" xfId="19675"/>
    <cellStyle name="40% - 輔色2 2 3 3 2 3 2 3" xfId="19676"/>
    <cellStyle name="40% - 輔色2 2 3 3 2 3 3" xfId="19677"/>
    <cellStyle name="40% - 輔色2 2 3 3 2 3 4" xfId="19678"/>
    <cellStyle name="40% - 輔色2 2 3 3 2 4" xfId="19679"/>
    <cellStyle name="40% - 輔色2 2 3 3 2 4 2" xfId="19680"/>
    <cellStyle name="40% - 輔色2 2 3 3 2 4 2 2" xfId="19681"/>
    <cellStyle name="40% - 輔色2 2 3 3 2 4 2 3" xfId="19682"/>
    <cellStyle name="40% - 輔色2 2 3 3 2 4 3" xfId="19683"/>
    <cellStyle name="40% - 輔色2 2 3 3 2 4 4" xfId="19684"/>
    <cellStyle name="40% - 輔色2 2 3 3 2 5" xfId="19685"/>
    <cellStyle name="40% - 輔色2 2 3 3 2 5 2" xfId="19686"/>
    <cellStyle name="40% - 輔色2 2 3 3 2 5 3" xfId="19687"/>
    <cellStyle name="40% - 輔色2 2 3 3 2 6" xfId="19688"/>
    <cellStyle name="40% - 輔色2 2 3 3 2 7" xfId="19689"/>
    <cellStyle name="40% - 輔色2 2 3 3 3" xfId="19690"/>
    <cellStyle name="40% - 輔色2 2 3 3 3 2" xfId="19691"/>
    <cellStyle name="40% - 輔色2 2 3 3 3 2 2" xfId="19692"/>
    <cellStyle name="40% - 輔色2 2 3 3 3 2 2 2" xfId="19693"/>
    <cellStyle name="40% - 輔色2 2 3 3 3 2 2 3" xfId="19694"/>
    <cellStyle name="40% - 輔色2 2 3 3 3 2 3" xfId="19695"/>
    <cellStyle name="40% - 輔色2 2 3 3 3 2 4" xfId="19696"/>
    <cellStyle name="40% - 輔色2 2 3 3 3 3" xfId="19697"/>
    <cellStyle name="40% - 輔色2 2 3 3 3 3 2" xfId="19698"/>
    <cellStyle name="40% - 輔色2 2 3 3 3 3 2 2" xfId="19699"/>
    <cellStyle name="40% - 輔色2 2 3 3 3 3 2 3" xfId="19700"/>
    <cellStyle name="40% - 輔色2 2 3 3 3 3 3" xfId="19701"/>
    <cellStyle name="40% - 輔色2 2 3 3 3 3 4" xfId="19702"/>
    <cellStyle name="40% - 輔色2 2 3 3 3 4" xfId="19703"/>
    <cellStyle name="40% - 輔色2 2 3 3 3 4 2" xfId="19704"/>
    <cellStyle name="40% - 輔色2 2 3 3 3 4 3" xfId="19705"/>
    <cellStyle name="40% - 輔色2 2 3 3 3 5" xfId="19706"/>
    <cellStyle name="40% - 輔色2 2 3 3 3 6" xfId="19707"/>
    <cellStyle name="40% - 輔色2 2 3 3 4" xfId="19708"/>
    <cellStyle name="40% - 輔色2 2 3 3 4 2" xfId="19709"/>
    <cellStyle name="40% - 輔色2 2 3 3 4 2 2" xfId="19710"/>
    <cellStyle name="40% - 輔色2 2 3 3 4 2 3" xfId="19711"/>
    <cellStyle name="40% - 輔色2 2 3 3 4 3" xfId="19712"/>
    <cellStyle name="40% - 輔色2 2 3 3 4 4" xfId="19713"/>
    <cellStyle name="40% - 輔色2 2 3 3 5" xfId="19714"/>
    <cellStyle name="40% - 輔色2 2 3 3 5 2" xfId="19715"/>
    <cellStyle name="40% - 輔色2 2 3 3 5 2 2" xfId="19716"/>
    <cellStyle name="40% - 輔色2 2 3 3 5 2 3" xfId="19717"/>
    <cellStyle name="40% - 輔色2 2 3 3 5 3" xfId="19718"/>
    <cellStyle name="40% - 輔色2 2 3 3 5 4" xfId="19719"/>
    <cellStyle name="40% - 輔色2 2 3 3 6" xfId="19720"/>
    <cellStyle name="40% - 輔色2 2 3 3 6 2" xfId="19721"/>
    <cellStyle name="40% - 輔色2 2 3 3 6 3" xfId="19722"/>
    <cellStyle name="40% - 輔色2 2 3 3 7" xfId="19723"/>
    <cellStyle name="40% - 輔色2 2 3 3 8" xfId="19724"/>
    <cellStyle name="40% - 輔色2 2 3 4" xfId="19725"/>
    <cellStyle name="40% - 輔色2 2 3 4 2" xfId="19726"/>
    <cellStyle name="40% - 輔色2 2 3 4 2 2" xfId="19727"/>
    <cellStyle name="40% - 輔色2 2 3 4 2 2 2" xfId="19728"/>
    <cellStyle name="40% - 輔色2 2 3 4 2 2 2 2" xfId="19729"/>
    <cellStyle name="40% - 輔色2 2 3 4 2 2 2 3" xfId="19730"/>
    <cellStyle name="40% - 輔色2 2 3 4 2 2 3" xfId="19731"/>
    <cellStyle name="40% - 輔色2 2 3 4 2 2 4" xfId="19732"/>
    <cellStyle name="40% - 輔色2 2 3 4 2 3" xfId="19733"/>
    <cellStyle name="40% - 輔色2 2 3 4 2 3 2" xfId="19734"/>
    <cellStyle name="40% - 輔色2 2 3 4 2 3 2 2" xfId="19735"/>
    <cellStyle name="40% - 輔色2 2 3 4 2 3 2 3" xfId="19736"/>
    <cellStyle name="40% - 輔色2 2 3 4 2 3 3" xfId="19737"/>
    <cellStyle name="40% - 輔色2 2 3 4 2 3 4" xfId="19738"/>
    <cellStyle name="40% - 輔色2 2 3 4 2 4" xfId="19739"/>
    <cellStyle name="40% - 輔色2 2 3 4 2 4 2" xfId="19740"/>
    <cellStyle name="40% - 輔色2 2 3 4 2 4 3" xfId="19741"/>
    <cellStyle name="40% - 輔色2 2 3 4 2 5" xfId="19742"/>
    <cellStyle name="40% - 輔色2 2 3 4 2 6" xfId="19743"/>
    <cellStyle name="40% - 輔色2 2 3 4 3" xfId="19744"/>
    <cellStyle name="40% - 輔色2 2 3 4 3 2" xfId="19745"/>
    <cellStyle name="40% - 輔色2 2 3 4 3 2 2" xfId="19746"/>
    <cellStyle name="40% - 輔色2 2 3 4 3 2 3" xfId="19747"/>
    <cellStyle name="40% - 輔色2 2 3 4 3 3" xfId="19748"/>
    <cellStyle name="40% - 輔色2 2 3 4 3 4" xfId="19749"/>
    <cellStyle name="40% - 輔色2 2 3 4 4" xfId="19750"/>
    <cellStyle name="40% - 輔色2 2 3 4 4 2" xfId="19751"/>
    <cellStyle name="40% - 輔色2 2 3 4 4 2 2" xfId="19752"/>
    <cellStyle name="40% - 輔色2 2 3 4 4 2 3" xfId="19753"/>
    <cellStyle name="40% - 輔色2 2 3 4 4 3" xfId="19754"/>
    <cellStyle name="40% - 輔色2 2 3 4 4 4" xfId="19755"/>
    <cellStyle name="40% - 輔色2 2 3 4 5" xfId="19756"/>
    <cellStyle name="40% - 輔色2 2 3 4 5 2" xfId="19757"/>
    <cellStyle name="40% - 輔色2 2 3 4 5 3" xfId="19758"/>
    <cellStyle name="40% - 輔色2 2 3 4 6" xfId="19759"/>
    <cellStyle name="40% - 輔色2 2 3 4 7" xfId="19760"/>
    <cellStyle name="40% - 輔色2 2 3 5" xfId="19761"/>
    <cellStyle name="40% - 輔色2 2 3 5 2" xfId="19762"/>
    <cellStyle name="40% - 輔色2 2 3 5 2 2" xfId="19763"/>
    <cellStyle name="40% - 輔色2 2 3 5 2 2 2" xfId="19764"/>
    <cellStyle name="40% - 輔色2 2 3 5 2 2 3" xfId="19765"/>
    <cellStyle name="40% - 輔色2 2 3 5 2 3" xfId="19766"/>
    <cellStyle name="40% - 輔色2 2 3 5 2 4" xfId="19767"/>
    <cellStyle name="40% - 輔色2 2 3 5 3" xfId="19768"/>
    <cellStyle name="40% - 輔色2 2 3 5 3 2" xfId="19769"/>
    <cellStyle name="40% - 輔色2 2 3 5 3 2 2" xfId="19770"/>
    <cellStyle name="40% - 輔色2 2 3 5 3 2 3" xfId="19771"/>
    <cellStyle name="40% - 輔色2 2 3 5 3 3" xfId="19772"/>
    <cellStyle name="40% - 輔色2 2 3 5 3 4" xfId="19773"/>
    <cellStyle name="40% - 輔色2 2 3 5 4" xfId="19774"/>
    <cellStyle name="40% - 輔色2 2 3 5 4 2" xfId="19775"/>
    <cellStyle name="40% - 輔色2 2 3 5 4 3" xfId="19776"/>
    <cellStyle name="40% - 輔色2 2 3 5 5" xfId="19777"/>
    <cellStyle name="40% - 輔色2 2 3 5 6" xfId="19778"/>
    <cellStyle name="40% - 輔色2 2 3 6" xfId="19779"/>
    <cellStyle name="40% - 輔色2 2 3 6 2" xfId="19780"/>
    <cellStyle name="40% - 輔色2 2 3 6 2 2" xfId="19781"/>
    <cellStyle name="40% - 輔色2 2 3 6 2 3" xfId="19782"/>
    <cellStyle name="40% - 輔色2 2 3 6 3" xfId="19783"/>
    <cellStyle name="40% - 輔色2 2 3 6 4" xfId="19784"/>
    <cellStyle name="40% - 輔色2 2 3 7" xfId="19785"/>
    <cellStyle name="40% - 輔色2 2 3 7 2" xfId="19786"/>
    <cellStyle name="40% - 輔色2 2 3 7 2 2" xfId="19787"/>
    <cellStyle name="40% - 輔色2 2 3 7 2 3" xfId="19788"/>
    <cellStyle name="40% - 輔色2 2 3 7 3" xfId="19789"/>
    <cellStyle name="40% - 輔色2 2 3 7 4" xfId="19790"/>
    <cellStyle name="40% - 輔色2 2 3 8" xfId="19791"/>
    <cellStyle name="40% - 輔色2 2 3 8 2" xfId="19792"/>
    <cellStyle name="40% - 輔色2 2 3 8 3" xfId="19793"/>
    <cellStyle name="40% - 輔色2 2 3 9" xfId="19794"/>
    <cellStyle name="40% - 輔色2 2 4" xfId="19795"/>
    <cellStyle name="40% - 輔色2 2 4 2" xfId="19796"/>
    <cellStyle name="40% - 輔色2 2 4 2 2" xfId="19797"/>
    <cellStyle name="40% - 輔色2 2 4 2 2 2" xfId="19798"/>
    <cellStyle name="40% - 輔色2 2 4 2 2 2 2" xfId="19799"/>
    <cellStyle name="40% - 輔色2 2 4 2 2 2 2 2" xfId="19800"/>
    <cellStyle name="40% - 輔色2 2 4 2 2 2 2 2 2" xfId="19801"/>
    <cellStyle name="40% - 輔色2 2 4 2 2 2 2 2 3" xfId="19802"/>
    <cellStyle name="40% - 輔色2 2 4 2 2 2 2 3" xfId="19803"/>
    <cellStyle name="40% - 輔色2 2 4 2 2 2 2 4" xfId="19804"/>
    <cellStyle name="40% - 輔色2 2 4 2 2 2 3" xfId="19805"/>
    <cellStyle name="40% - 輔色2 2 4 2 2 2 3 2" xfId="19806"/>
    <cellStyle name="40% - 輔色2 2 4 2 2 2 3 2 2" xfId="19807"/>
    <cellStyle name="40% - 輔色2 2 4 2 2 2 3 2 3" xfId="19808"/>
    <cellStyle name="40% - 輔色2 2 4 2 2 2 3 3" xfId="19809"/>
    <cellStyle name="40% - 輔色2 2 4 2 2 2 3 4" xfId="19810"/>
    <cellStyle name="40% - 輔色2 2 4 2 2 2 4" xfId="19811"/>
    <cellStyle name="40% - 輔色2 2 4 2 2 2 4 2" xfId="19812"/>
    <cellStyle name="40% - 輔色2 2 4 2 2 2 4 3" xfId="19813"/>
    <cellStyle name="40% - 輔色2 2 4 2 2 2 5" xfId="19814"/>
    <cellStyle name="40% - 輔色2 2 4 2 2 2 6" xfId="19815"/>
    <cellStyle name="40% - 輔色2 2 4 2 2 3" xfId="19816"/>
    <cellStyle name="40% - 輔色2 2 4 2 2 3 2" xfId="19817"/>
    <cellStyle name="40% - 輔色2 2 4 2 2 3 2 2" xfId="19818"/>
    <cellStyle name="40% - 輔色2 2 4 2 2 3 2 3" xfId="19819"/>
    <cellStyle name="40% - 輔色2 2 4 2 2 3 3" xfId="19820"/>
    <cellStyle name="40% - 輔色2 2 4 2 2 3 4" xfId="19821"/>
    <cellStyle name="40% - 輔色2 2 4 2 2 4" xfId="19822"/>
    <cellStyle name="40% - 輔色2 2 4 2 2 4 2" xfId="19823"/>
    <cellStyle name="40% - 輔色2 2 4 2 2 4 2 2" xfId="19824"/>
    <cellStyle name="40% - 輔色2 2 4 2 2 4 2 3" xfId="19825"/>
    <cellStyle name="40% - 輔色2 2 4 2 2 4 3" xfId="19826"/>
    <cellStyle name="40% - 輔色2 2 4 2 2 4 4" xfId="19827"/>
    <cellStyle name="40% - 輔色2 2 4 2 2 5" xfId="19828"/>
    <cellStyle name="40% - 輔色2 2 4 2 2 5 2" xfId="19829"/>
    <cellStyle name="40% - 輔色2 2 4 2 2 5 3" xfId="19830"/>
    <cellStyle name="40% - 輔色2 2 4 2 2 6" xfId="19831"/>
    <cellStyle name="40% - 輔色2 2 4 2 2 7" xfId="19832"/>
    <cellStyle name="40% - 輔色2 2 4 2 3" xfId="19833"/>
    <cellStyle name="40% - 輔色2 2 4 2 3 2" xfId="19834"/>
    <cellStyle name="40% - 輔色2 2 4 2 3 2 2" xfId="19835"/>
    <cellStyle name="40% - 輔色2 2 4 2 3 2 2 2" xfId="19836"/>
    <cellStyle name="40% - 輔色2 2 4 2 3 2 2 3" xfId="19837"/>
    <cellStyle name="40% - 輔色2 2 4 2 3 2 3" xfId="19838"/>
    <cellStyle name="40% - 輔色2 2 4 2 3 2 4" xfId="19839"/>
    <cellStyle name="40% - 輔色2 2 4 2 3 3" xfId="19840"/>
    <cellStyle name="40% - 輔色2 2 4 2 3 3 2" xfId="19841"/>
    <cellStyle name="40% - 輔色2 2 4 2 3 3 2 2" xfId="19842"/>
    <cellStyle name="40% - 輔色2 2 4 2 3 3 2 3" xfId="19843"/>
    <cellStyle name="40% - 輔色2 2 4 2 3 3 3" xfId="19844"/>
    <cellStyle name="40% - 輔色2 2 4 2 3 3 4" xfId="19845"/>
    <cellStyle name="40% - 輔色2 2 4 2 3 4" xfId="19846"/>
    <cellStyle name="40% - 輔色2 2 4 2 3 4 2" xfId="19847"/>
    <cellStyle name="40% - 輔色2 2 4 2 3 4 3" xfId="19848"/>
    <cellStyle name="40% - 輔色2 2 4 2 3 5" xfId="19849"/>
    <cellStyle name="40% - 輔色2 2 4 2 3 6" xfId="19850"/>
    <cellStyle name="40% - 輔色2 2 4 2 4" xfId="19851"/>
    <cellStyle name="40% - 輔色2 2 4 2 4 2" xfId="19852"/>
    <cellStyle name="40% - 輔色2 2 4 2 4 2 2" xfId="19853"/>
    <cellStyle name="40% - 輔色2 2 4 2 4 2 3" xfId="19854"/>
    <cellStyle name="40% - 輔色2 2 4 2 4 3" xfId="19855"/>
    <cellStyle name="40% - 輔色2 2 4 2 4 4" xfId="19856"/>
    <cellStyle name="40% - 輔色2 2 4 2 5" xfId="19857"/>
    <cellStyle name="40% - 輔色2 2 4 2 5 2" xfId="19858"/>
    <cellStyle name="40% - 輔色2 2 4 2 5 2 2" xfId="19859"/>
    <cellStyle name="40% - 輔色2 2 4 2 5 2 3" xfId="19860"/>
    <cellStyle name="40% - 輔色2 2 4 2 5 3" xfId="19861"/>
    <cellStyle name="40% - 輔色2 2 4 2 5 4" xfId="19862"/>
    <cellStyle name="40% - 輔色2 2 4 2 6" xfId="19863"/>
    <cellStyle name="40% - 輔色2 2 4 2 6 2" xfId="19864"/>
    <cellStyle name="40% - 輔色2 2 4 2 6 3" xfId="19865"/>
    <cellStyle name="40% - 輔色2 2 4 2 7" xfId="19866"/>
    <cellStyle name="40% - 輔色2 2 4 2 8" xfId="19867"/>
    <cellStyle name="40% - 輔色2 2 4 3" xfId="19868"/>
    <cellStyle name="40% - 輔色2 2 4 3 2" xfId="19869"/>
    <cellStyle name="40% - 輔色2 2 4 3 2 2" xfId="19870"/>
    <cellStyle name="40% - 輔色2 2 4 3 2 2 2" xfId="19871"/>
    <cellStyle name="40% - 輔色2 2 4 3 2 2 2 2" xfId="19872"/>
    <cellStyle name="40% - 輔色2 2 4 3 2 2 2 3" xfId="19873"/>
    <cellStyle name="40% - 輔色2 2 4 3 2 2 3" xfId="19874"/>
    <cellStyle name="40% - 輔色2 2 4 3 2 2 4" xfId="19875"/>
    <cellStyle name="40% - 輔色2 2 4 3 2 3" xfId="19876"/>
    <cellStyle name="40% - 輔色2 2 4 3 2 3 2" xfId="19877"/>
    <cellStyle name="40% - 輔色2 2 4 3 2 3 2 2" xfId="19878"/>
    <cellStyle name="40% - 輔色2 2 4 3 2 3 2 3" xfId="19879"/>
    <cellStyle name="40% - 輔色2 2 4 3 2 3 3" xfId="19880"/>
    <cellStyle name="40% - 輔色2 2 4 3 2 3 4" xfId="19881"/>
    <cellStyle name="40% - 輔色2 2 4 3 2 4" xfId="19882"/>
    <cellStyle name="40% - 輔色2 2 4 3 2 4 2" xfId="19883"/>
    <cellStyle name="40% - 輔色2 2 4 3 2 4 3" xfId="19884"/>
    <cellStyle name="40% - 輔色2 2 4 3 2 5" xfId="19885"/>
    <cellStyle name="40% - 輔色2 2 4 3 2 6" xfId="19886"/>
    <cellStyle name="40% - 輔色2 2 4 3 3" xfId="19887"/>
    <cellStyle name="40% - 輔色2 2 4 3 3 2" xfId="19888"/>
    <cellStyle name="40% - 輔色2 2 4 3 3 2 2" xfId="19889"/>
    <cellStyle name="40% - 輔色2 2 4 3 3 2 3" xfId="19890"/>
    <cellStyle name="40% - 輔色2 2 4 3 3 3" xfId="19891"/>
    <cellStyle name="40% - 輔色2 2 4 3 3 4" xfId="19892"/>
    <cellStyle name="40% - 輔色2 2 4 3 4" xfId="19893"/>
    <cellStyle name="40% - 輔色2 2 4 3 4 2" xfId="19894"/>
    <cellStyle name="40% - 輔色2 2 4 3 4 2 2" xfId="19895"/>
    <cellStyle name="40% - 輔色2 2 4 3 4 2 3" xfId="19896"/>
    <cellStyle name="40% - 輔色2 2 4 3 4 3" xfId="19897"/>
    <cellStyle name="40% - 輔色2 2 4 3 4 4" xfId="19898"/>
    <cellStyle name="40% - 輔色2 2 4 3 5" xfId="19899"/>
    <cellStyle name="40% - 輔色2 2 4 3 5 2" xfId="19900"/>
    <cellStyle name="40% - 輔色2 2 4 3 5 3" xfId="19901"/>
    <cellStyle name="40% - 輔色2 2 4 3 6" xfId="19902"/>
    <cellStyle name="40% - 輔色2 2 4 3 7" xfId="19903"/>
    <cellStyle name="40% - 輔色2 2 4 4" xfId="19904"/>
    <cellStyle name="40% - 輔色2 2 4 4 2" xfId="19905"/>
    <cellStyle name="40% - 輔色2 2 4 4 2 2" xfId="19906"/>
    <cellStyle name="40% - 輔色2 2 4 4 2 2 2" xfId="19907"/>
    <cellStyle name="40% - 輔色2 2 4 4 2 2 3" xfId="19908"/>
    <cellStyle name="40% - 輔色2 2 4 4 2 3" xfId="19909"/>
    <cellStyle name="40% - 輔色2 2 4 4 2 4" xfId="19910"/>
    <cellStyle name="40% - 輔色2 2 4 4 3" xfId="19911"/>
    <cellStyle name="40% - 輔色2 2 4 4 3 2" xfId="19912"/>
    <cellStyle name="40% - 輔色2 2 4 4 3 2 2" xfId="19913"/>
    <cellStyle name="40% - 輔色2 2 4 4 3 2 3" xfId="19914"/>
    <cellStyle name="40% - 輔色2 2 4 4 3 3" xfId="19915"/>
    <cellStyle name="40% - 輔色2 2 4 4 3 4" xfId="19916"/>
    <cellStyle name="40% - 輔色2 2 4 4 4" xfId="19917"/>
    <cellStyle name="40% - 輔色2 2 4 4 4 2" xfId="19918"/>
    <cellStyle name="40% - 輔色2 2 4 4 4 3" xfId="19919"/>
    <cellStyle name="40% - 輔色2 2 4 4 5" xfId="19920"/>
    <cellStyle name="40% - 輔色2 2 4 4 6" xfId="19921"/>
    <cellStyle name="40% - 輔色2 2 4 5" xfId="19922"/>
    <cellStyle name="40% - 輔色2 2 4 5 2" xfId="19923"/>
    <cellStyle name="40% - 輔色2 2 4 5 2 2" xfId="19924"/>
    <cellStyle name="40% - 輔色2 2 4 5 2 3" xfId="19925"/>
    <cellStyle name="40% - 輔色2 2 4 5 3" xfId="19926"/>
    <cellStyle name="40% - 輔色2 2 4 5 4" xfId="19927"/>
    <cellStyle name="40% - 輔色2 2 4 6" xfId="19928"/>
    <cellStyle name="40% - 輔色2 2 4 6 2" xfId="19929"/>
    <cellStyle name="40% - 輔色2 2 4 6 2 2" xfId="19930"/>
    <cellStyle name="40% - 輔色2 2 4 6 2 3" xfId="19931"/>
    <cellStyle name="40% - 輔色2 2 4 6 3" xfId="19932"/>
    <cellStyle name="40% - 輔色2 2 4 6 4" xfId="19933"/>
    <cellStyle name="40% - 輔色2 2 4 7" xfId="19934"/>
    <cellStyle name="40% - 輔色2 2 4 7 2" xfId="19935"/>
    <cellStyle name="40% - 輔色2 2 4 7 3" xfId="19936"/>
    <cellStyle name="40% - 輔色2 2 4 8" xfId="19937"/>
    <cellStyle name="40% - 輔色2 2 4 9" xfId="19938"/>
    <cellStyle name="40% - 輔色2 2 5" xfId="19939"/>
    <cellStyle name="40% - 輔色2 2 5 2" xfId="19940"/>
    <cellStyle name="40% - 輔色2 2 5 2 2" xfId="19941"/>
    <cellStyle name="40% - 輔色2 2 5 2 2 2" xfId="19942"/>
    <cellStyle name="40% - 輔色2 2 5 2 2 2 2" xfId="19943"/>
    <cellStyle name="40% - 輔色2 2 5 2 2 2 2 2" xfId="19944"/>
    <cellStyle name="40% - 輔色2 2 5 2 2 2 2 3" xfId="19945"/>
    <cellStyle name="40% - 輔色2 2 5 2 2 2 3" xfId="19946"/>
    <cellStyle name="40% - 輔色2 2 5 2 2 2 4" xfId="19947"/>
    <cellStyle name="40% - 輔色2 2 5 2 2 3" xfId="19948"/>
    <cellStyle name="40% - 輔色2 2 5 2 2 3 2" xfId="19949"/>
    <cellStyle name="40% - 輔色2 2 5 2 2 3 2 2" xfId="19950"/>
    <cellStyle name="40% - 輔色2 2 5 2 2 3 2 3" xfId="19951"/>
    <cellStyle name="40% - 輔色2 2 5 2 2 3 3" xfId="19952"/>
    <cellStyle name="40% - 輔色2 2 5 2 2 3 4" xfId="19953"/>
    <cellStyle name="40% - 輔色2 2 5 2 2 4" xfId="19954"/>
    <cellStyle name="40% - 輔色2 2 5 2 2 4 2" xfId="19955"/>
    <cellStyle name="40% - 輔色2 2 5 2 2 4 3" xfId="19956"/>
    <cellStyle name="40% - 輔色2 2 5 2 2 5" xfId="19957"/>
    <cellStyle name="40% - 輔色2 2 5 2 2 6" xfId="19958"/>
    <cellStyle name="40% - 輔色2 2 5 2 3" xfId="19959"/>
    <cellStyle name="40% - 輔色2 2 5 2 3 2" xfId="19960"/>
    <cellStyle name="40% - 輔色2 2 5 2 3 2 2" xfId="19961"/>
    <cellStyle name="40% - 輔色2 2 5 2 3 2 3" xfId="19962"/>
    <cellStyle name="40% - 輔色2 2 5 2 3 3" xfId="19963"/>
    <cellStyle name="40% - 輔色2 2 5 2 3 4" xfId="19964"/>
    <cellStyle name="40% - 輔色2 2 5 2 4" xfId="19965"/>
    <cellStyle name="40% - 輔色2 2 5 2 4 2" xfId="19966"/>
    <cellStyle name="40% - 輔色2 2 5 2 4 2 2" xfId="19967"/>
    <cellStyle name="40% - 輔色2 2 5 2 4 2 3" xfId="19968"/>
    <cellStyle name="40% - 輔色2 2 5 2 4 3" xfId="19969"/>
    <cellStyle name="40% - 輔色2 2 5 2 4 4" xfId="19970"/>
    <cellStyle name="40% - 輔色2 2 5 2 5" xfId="19971"/>
    <cellStyle name="40% - 輔色2 2 5 2 5 2" xfId="19972"/>
    <cellStyle name="40% - 輔色2 2 5 2 5 3" xfId="19973"/>
    <cellStyle name="40% - 輔色2 2 5 2 6" xfId="19974"/>
    <cellStyle name="40% - 輔色2 2 5 2 7" xfId="19975"/>
    <cellStyle name="40% - 輔色2 2 5 3" xfId="19976"/>
    <cellStyle name="40% - 輔色2 2 5 3 2" xfId="19977"/>
    <cellStyle name="40% - 輔色2 2 5 3 2 2" xfId="19978"/>
    <cellStyle name="40% - 輔色2 2 5 3 2 2 2" xfId="19979"/>
    <cellStyle name="40% - 輔色2 2 5 3 2 2 3" xfId="19980"/>
    <cellStyle name="40% - 輔色2 2 5 3 2 3" xfId="19981"/>
    <cellStyle name="40% - 輔色2 2 5 3 2 4" xfId="19982"/>
    <cellStyle name="40% - 輔色2 2 5 3 3" xfId="19983"/>
    <cellStyle name="40% - 輔色2 2 5 3 3 2" xfId="19984"/>
    <cellStyle name="40% - 輔色2 2 5 3 3 2 2" xfId="19985"/>
    <cellStyle name="40% - 輔色2 2 5 3 3 2 3" xfId="19986"/>
    <cellStyle name="40% - 輔色2 2 5 3 3 3" xfId="19987"/>
    <cellStyle name="40% - 輔色2 2 5 3 3 4" xfId="19988"/>
    <cellStyle name="40% - 輔色2 2 5 3 4" xfId="19989"/>
    <cellStyle name="40% - 輔色2 2 5 3 4 2" xfId="19990"/>
    <cellStyle name="40% - 輔色2 2 5 3 4 3" xfId="19991"/>
    <cellStyle name="40% - 輔色2 2 5 3 5" xfId="19992"/>
    <cellStyle name="40% - 輔色2 2 5 3 6" xfId="19993"/>
    <cellStyle name="40% - 輔色2 2 5 4" xfId="19994"/>
    <cellStyle name="40% - 輔色2 2 5 4 2" xfId="19995"/>
    <cellStyle name="40% - 輔色2 2 5 4 2 2" xfId="19996"/>
    <cellStyle name="40% - 輔色2 2 5 4 2 3" xfId="19997"/>
    <cellStyle name="40% - 輔色2 2 5 4 3" xfId="19998"/>
    <cellStyle name="40% - 輔色2 2 5 4 4" xfId="19999"/>
    <cellStyle name="40% - 輔色2 2 5 5" xfId="20000"/>
    <cellStyle name="40% - 輔色2 2 5 5 2" xfId="20001"/>
    <cellStyle name="40% - 輔色2 2 5 5 2 2" xfId="20002"/>
    <cellStyle name="40% - 輔色2 2 5 5 2 3" xfId="20003"/>
    <cellStyle name="40% - 輔色2 2 5 5 3" xfId="20004"/>
    <cellStyle name="40% - 輔色2 2 5 5 4" xfId="20005"/>
    <cellStyle name="40% - 輔色2 2 5 6" xfId="20006"/>
    <cellStyle name="40% - 輔色2 2 5 6 2" xfId="20007"/>
    <cellStyle name="40% - 輔色2 2 5 6 3" xfId="20008"/>
    <cellStyle name="40% - 輔色2 2 5 7" xfId="20009"/>
    <cellStyle name="40% - 輔色2 2 5 8" xfId="20010"/>
    <cellStyle name="40% - 輔色2 2 6" xfId="20011"/>
    <cellStyle name="40% - 輔色2 2 6 2" xfId="20012"/>
    <cellStyle name="40% - 輔色2 2 6 2 2" xfId="20013"/>
    <cellStyle name="40% - 輔色2 2 6 2 2 2" xfId="20014"/>
    <cellStyle name="40% - 輔色2 2 6 2 2 2 2" xfId="20015"/>
    <cellStyle name="40% - 輔色2 2 6 2 2 2 2 2" xfId="20016"/>
    <cellStyle name="40% - 輔色2 2 6 2 2 2 2 3" xfId="20017"/>
    <cellStyle name="40% - 輔色2 2 6 2 2 2 3" xfId="20018"/>
    <cellStyle name="40% - 輔色2 2 6 2 2 2 4" xfId="20019"/>
    <cellStyle name="40% - 輔色2 2 6 2 2 3" xfId="20020"/>
    <cellStyle name="40% - 輔色2 2 6 2 2 3 2" xfId="20021"/>
    <cellStyle name="40% - 輔色2 2 6 2 2 3 2 2" xfId="20022"/>
    <cellStyle name="40% - 輔色2 2 6 2 2 3 2 3" xfId="20023"/>
    <cellStyle name="40% - 輔色2 2 6 2 2 3 3" xfId="20024"/>
    <cellStyle name="40% - 輔色2 2 6 2 2 3 4" xfId="20025"/>
    <cellStyle name="40% - 輔色2 2 6 2 2 4" xfId="20026"/>
    <cellStyle name="40% - 輔色2 2 6 2 2 4 2" xfId="20027"/>
    <cellStyle name="40% - 輔色2 2 6 2 2 4 3" xfId="20028"/>
    <cellStyle name="40% - 輔色2 2 6 2 2 5" xfId="20029"/>
    <cellStyle name="40% - 輔色2 2 6 2 2 6" xfId="20030"/>
    <cellStyle name="40% - 輔色2 2 6 2 3" xfId="20031"/>
    <cellStyle name="40% - 輔色2 2 6 2 3 2" xfId="20032"/>
    <cellStyle name="40% - 輔色2 2 6 2 3 2 2" xfId="20033"/>
    <cellStyle name="40% - 輔色2 2 6 2 3 2 3" xfId="20034"/>
    <cellStyle name="40% - 輔色2 2 6 2 3 3" xfId="20035"/>
    <cellStyle name="40% - 輔色2 2 6 2 3 4" xfId="20036"/>
    <cellStyle name="40% - 輔色2 2 6 2 4" xfId="20037"/>
    <cellStyle name="40% - 輔色2 2 6 2 4 2" xfId="20038"/>
    <cellStyle name="40% - 輔色2 2 6 2 4 2 2" xfId="20039"/>
    <cellStyle name="40% - 輔色2 2 6 2 4 2 3" xfId="20040"/>
    <cellStyle name="40% - 輔色2 2 6 2 4 3" xfId="20041"/>
    <cellStyle name="40% - 輔色2 2 6 2 4 4" xfId="20042"/>
    <cellStyle name="40% - 輔色2 2 6 2 5" xfId="20043"/>
    <cellStyle name="40% - 輔色2 2 6 2 5 2" xfId="20044"/>
    <cellStyle name="40% - 輔色2 2 6 2 5 3" xfId="20045"/>
    <cellStyle name="40% - 輔色2 2 6 2 6" xfId="20046"/>
    <cellStyle name="40% - 輔色2 2 6 2 7" xfId="20047"/>
    <cellStyle name="40% - 輔色2 2 6 3" xfId="20048"/>
    <cellStyle name="40% - 輔色2 2 6 3 2" xfId="20049"/>
    <cellStyle name="40% - 輔色2 2 6 3 2 2" xfId="20050"/>
    <cellStyle name="40% - 輔色2 2 6 3 2 2 2" xfId="20051"/>
    <cellStyle name="40% - 輔色2 2 6 3 2 2 3" xfId="20052"/>
    <cellStyle name="40% - 輔色2 2 6 3 2 3" xfId="20053"/>
    <cellStyle name="40% - 輔色2 2 6 3 2 4" xfId="20054"/>
    <cellStyle name="40% - 輔色2 2 6 3 3" xfId="20055"/>
    <cellStyle name="40% - 輔色2 2 6 3 3 2" xfId="20056"/>
    <cellStyle name="40% - 輔色2 2 6 3 3 2 2" xfId="20057"/>
    <cellStyle name="40% - 輔色2 2 6 3 3 2 3" xfId="20058"/>
    <cellStyle name="40% - 輔色2 2 6 3 3 3" xfId="20059"/>
    <cellStyle name="40% - 輔色2 2 6 3 3 4" xfId="20060"/>
    <cellStyle name="40% - 輔色2 2 6 3 4" xfId="20061"/>
    <cellStyle name="40% - 輔色2 2 6 3 4 2" xfId="20062"/>
    <cellStyle name="40% - 輔色2 2 6 3 4 3" xfId="20063"/>
    <cellStyle name="40% - 輔色2 2 6 3 5" xfId="20064"/>
    <cellStyle name="40% - 輔色2 2 6 3 6" xfId="20065"/>
    <cellStyle name="40% - 輔色2 2 6 4" xfId="20066"/>
    <cellStyle name="40% - 輔色2 2 6 4 2" xfId="20067"/>
    <cellStyle name="40% - 輔色2 2 6 4 2 2" xfId="20068"/>
    <cellStyle name="40% - 輔色2 2 6 4 2 3" xfId="20069"/>
    <cellStyle name="40% - 輔色2 2 6 4 3" xfId="20070"/>
    <cellStyle name="40% - 輔色2 2 6 4 4" xfId="20071"/>
    <cellStyle name="40% - 輔色2 2 6 5" xfId="20072"/>
    <cellStyle name="40% - 輔色2 2 6 5 2" xfId="20073"/>
    <cellStyle name="40% - 輔色2 2 6 5 2 2" xfId="20074"/>
    <cellStyle name="40% - 輔色2 2 6 5 2 3" xfId="20075"/>
    <cellStyle name="40% - 輔色2 2 6 5 3" xfId="20076"/>
    <cellStyle name="40% - 輔色2 2 6 5 4" xfId="20077"/>
    <cellStyle name="40% - 輔色2 2 6 6" xfId="20078"/>
    <cellStyle name="40% - 輔色2 2 6 6 2" xfId="20079"/>
    <cellStyle name="40% - 輔色2 2 6 6 3" xfId="20080"/>
    <cellStyle name="40% - 輔色2 2 6 7" xfId="20081"/>
    <cellStyle name="40% - 輔色2 2 6 8" xfId="20082"/>
    <cellStyle name="40% - 輔色2 2 7" xfId="20083"/>
    <cellStyle name="40% - 輔色2 2 7 2" xfId="20084"/>
    <cellStyle name="40% - 輔色2 2 7 2 2" xfId="20085"/>
    <cellStyle name="40% - 輔色2 2 7 2 2 2" xfId="20086"/>
    <cellStyle name="40% - 輔色2 2 7 2 2 2 2" xfId="20087"/>
    <cellStyle name="40% - 輔色2 2 7 2 2 2 3" xfId="20088"/>
    <cellStyle name="40% - 輔色2 2 7 2 2 3" xfId="20089"/>
    <cellStyle name="40% - 輔色2 2 7 2 2 4" xfId="20090"/>
    <cellStyle name="40% - 輔色2 2 7 2 3" xfId="20091"/>
    <cellStyle name="40% - 輔色2 2 7 2 3 2" xfId="20092"/>
    <cellStyle name="40% - 輔色2 2 7 2 3 2 2" xfId="20093"/>
    <cellStyle name="40% - 輔色2 2 7 2 3 2 3" xfId="20094"/>
    <cellStyle name="40% - 輔色2 2 7 2 3 3" xfId="20095"/>
    <cellStyle name="40% - 輔色2 2 7 2 3 4" xfId="20096"/>
    <cellStyle name="40% - 輔色2 2 7 2 4" xfId="20097"/>
    <cellStyle name="40% - 輔色2 2 7 2 4 2" xfId="20098"/>
    <cellStyle name="40% - 輔色2 2 7 2 4 3" xfId="20099"/>
    <cellStyle name="40% - 輔色2 2 7 2 5" xfId="20100"/>
    <cellStyle name="40% - 輔色2 2 7 2 6" xfId="20101"/>
    <cellStyle name="40% - 輔色2 2 7 3" xfId="20102"/>
    <cellStyle name="40% - 輔色2 2 7 3 2" xfId="20103"/>
    <cellStyle name="40% - 輔色2 2 7 3 2 2" xfId="20104"/>
    <cellStyle name="40% - 輔色2 2 7 3 2 3" xfId="20105"/>
    <cellStyle name="40% - 輔色2 2 7 3 3" xfId="20106"/>
    <cellStyle name="40% - 輔色2 2 7 3 4" xfId="20107"/>
    <cellStyle name="40% - 輔色2 2 7 4" xfId="20108"/>
    <cellStyle name="40% - 輔色2 2 7 4 2" xfId="20109"/>
    <cellStyle name="40% - 輔色2 2 7 4 2 2" xfId="20110"/>
    <cellStyle name="40% - 輔色2 2 7 4 2 3" xfId="20111"/>
    <cellStyle name="40% - 輔色2 2 7 4 3" xfId="20112"/>
    <cellStyle name="40% - 輔色2 2 7 4 4" xfId="20113"/>
    <cellStyle name="40% - 輔色2 2 7 5" xfId="20114"/>
    <cellStyle name="40% - 輔色2 2 7 5 2" xfId="20115"/>
    <cellStyle name="40% - 輔色2 2 7 5 3" xfId="20116"/>
    <cellStyle name="40% - 輔色2 2 7 6" xfId="20117"/>
    <cellStyle name="40% - 輔色2 2 7 7" xfId="20118"/>
    <cellStyle name="40% - 輔色2 2 8" xfId="20119"/>
    <cellStyle name="40% - 輔色2 2 8 2" xfId="20120"/>
    <cellStyle name="40% - 輔色2 2 8 2 2" xfId="20121"/>
    <cellStyle name="40% - 輔色2 2 8 2 2 2" xfId="20122"/>
    <cellStyle name="40% - 輔色2 2 8 2 2 3" xfId="20123"/>
    <cellStyle name="40% - 輔色2 2 8 2 3" xfId="20124"/>
    <cellStyle name="40% - 輔色2 2 8 2 4" xfId="20125"/>
    <cellStyle name="40% - 輔色2 2 8 3" xfId="20126"/>
    <cellStyle name="40% - 輔色2 2 8 3 2" xfId="20127"/>
    <cellStyle name="40% - 輔色2 2 8 3 2 2" xfId="20128"/>
    <cellStyle name="40% - 輔色2 2 8 3 2 3" xfId="20129"/>
    <cellStyle name="40% - 輔色2 2 8 3 3" xfId="20130"/>
    <cellStyle name="40% - 輔色2 2 8 3 4" xfId="20131"/>
    <cellStyle name="40% - 輔色2 2 8 4" xfId="20132"/>
    <cellStyle name="40% - 輔色2 2 8 4 2" xfId="20133"/>
    <cellStyle name="40% - 輔色2 2 8 4 3" xfId="20134"/>
    <cellStyle name="40% - 輔色2 2 8 5" xfId="20135"/>
    <cellStyle name="40% - 輔色2 2 8 6" xfId="20136"/>
    <cellStyle name="40% - 輔色2 2 9" xfId="20137"/>
    <cellStyle name="40% - 輔色2 2 9 2" xfId="20138"/>
    <cellStyle name="40% - 輔色2 2 9 2 2" xfId="20139"/>
    <cellStyle name="40% - 輔色2 2 9 2 3" xfId="20140"/>
    <cellStyle name="40% - 輔色2 2 9 3" xfId="20141"/>
    <cellStyle name="40% - 輔色2 2 9 4" xfId="20142"/>
    <cellStyle name="40% - 輔色2 3" xfId="20143"/>
    <cellStyle name="40% - 輔色2 3 10" xfId="20144"/>
    <cellStyle name="40% - 輔色2 3 10 2" xfId="20145"/>
    <cellStyle name="40% - 輔色2 3 10 3" xfId="20146"/>
    <cellStyle name="40% - 輔色2 3 11" xfId="20147"/>
    <cellStyle name="40% - 輔色2 3 12" xfId="20148"/>
    <cellStyle name="40% - 輔色2 3 2" xfId="20149"/>
    <cellStyle name="40% - 輔色2 3 2 10" xfId="20150"/>
    <cellStyle name="40% - 輔色2 3 2 2" xfId="20151"/>
    <cellStyle name="40% - 輔色2 3 2 2 2" xfId="20152"/>
    <cellStyle name="40% - 輔色2 3 2 2 2 2" xfId="20153"/>
    <cellStyle name="40% - 輔色2 3 2 2 2 2 2" xfId="20154"/>
    <cellStyle name="40% - 輔色2 3 2 2 2 2 2 2" xfId="20155"/>
    <cellStyle name="40% - 輔色2 3 2 2 2 2 2 2 2" xfId="20156"/>
    <cellStyle name="40% - 輔色2 3 2 2 2 2 2 2 2 2" xfId="20157"/>
    <cellStyle name="40% - 輔色2 3 2 2 2 2 2 2 2 3" xfId="20158"/>
    <cellStyle name="40% - 輔色2 3 2 2 2 2 2 2 3" xfId="20159"/>
    <cellStyle name="40% - 輔色2 3 2 2 2 2 2 2 4" xfId="20160"/>
    <cellStyle name="40% - 輔色2 3 2 2 2 2 2 3" xfId="20161"/>
    <cellStyle name="40% - 輔色2 3 2 2 2 2 2 3 2" xfId="20162"/>
    <cellStyle name="40% - 輔色2 3 2 2 2 2 2 3 2 2" xfId="20163"/>
    <cellStyle name="40% - 輔色2 3 2 2 2 2 2 3 2 3" xfId="20164"/>
    <cellStyle name="40% - 輔色2 3 2 2 2 2 2 3 3" xfId="20165"/>
    <cellStyle name="40% - 輔色2 3 2 2 2 2 2 3 4" xfId="20166"/>
    <cellStyle name="40% - 輔色2 3 2 2 2 2 2 4" xfId="20167"/>
    <cellStyle name="40% - 輔色2 3 2 2 2 2 2 4 2" xfId="20168"/>
    <cellStyle name="40% - 輔色2 3 2 2 2 2 2 4 3" xfId="20169"/>
    <cellStyle name="40% - 輔色2 3 2 2 2 2 2 5" xfId="20170"/>
    <cellStyle name="40% - 輔色2 3 2 2 2 2 2 6" xfId="20171"/>
    <cellStyle name="40% - 輔色2 3 2 2 2 2 3" xfId="20172"/>
    <cellStyle name="40% - 輔色2 3 2 2 2 2 3 2" xfId="20173"/>
    <cellStyle name="40% - 輔色2 3 2 2 2 2 3 2 2" xfId="20174"/>
    <cellStyle name="40% - 輔色2 3 2 2 2 2 3 2 3" xfId="20175"/>
    <cellStyle name="40% - 輔色2 3 2 2 2 2 3 3" xfId="20176"/>
    <cellStyle name="40% - 輔色2 3 2 2 2 2 3 4" xfId="20177"/>
    <cellStyle name="40% - 輔色2 3 2 2 2 2 4" xfId="20178"/>
    <cellStyle name="40% - 輔色2 3 2 2 2 2 4 2" xfId="20179"/>
    <cellStyle name="40% - 輔色2 3 2 2 2 2 4 2 2" xfId="20180"/>
    <cellStyle name="40% - 輔色2 3 2 2 2 2 4 2 3" xfId="20181"/>
    <cellStyle name="40% - 輔色2 3 2 2 2 2 4 3" xfId="20182"/>
    <cellStyle name="40% - 輔色2 3 2 2 2 2 4 4" xfId="20183"/>
    <cellStyle name="40% - 輔色2 3 2 2 2 2 5" xfId="20184"/>
    <cellStyle name="40% - 輔色2 3 2 2 2 2 5 2" xfId="20185"/>
    <cellStyle name="40% - 輔色2 3 2 2 2 2 5 3" xfId="20186"/>
    <cellStyle name="40% - 輔色2 3 2 2 2 2 6" xfId="20187"/>
    <cellStyle name="40% - 輔色2 3 2 2 2 2 7" xfId="20188"/>
    <cellStyle name="40% - 輔色2 3 2 2 2 3" xfId="20189"/>
    <cellStyle name="40% - 輔色2 3 2 2 2 3 2" xfId="20190"/>
    <cellStyle name="40% - 輔色2 3 2 2 2 3 2 2" xfId="20191"/>
    <cellStyle name="40% - 輔色2 3 2 2 2 3 2 2 2" xfId="20192"/>
    <cellStyle name="40% - 輔色2 3 2 2 2 3 2 2 3" xfId="20193"/>
    <cellStyle name="40% - 輔色2 3 2 2 2 3 2 3" xfId="20194"/>
    <cellStyle name="40% - 輔色2 3 2 2 2 3 2 4" xfId="20195"/>
    <cellStyle name="40% - 輔色2 3 2 2 2 3 3" xfId="20196"/>
    <cellStyle name="40% - 輔色2 3 2 2 2 3 3 2" xfId="20197"/>
    <cellStyle name="40% - 輔色2 3 2 2 2 3 3 2 2" xfId="20198"/>
    <cellStyle name="40% - 輔色2 3 2 2 2 3 3 2 3" xfId="20199"/>
    <cellStyle name="40% - 輔色2 3 2 2 2 3 3 3" xfId="20200"/>
    <cellStyle name="40% - 輔色2 3 2 2 2 3 3 4" xfId="20201"/>
    <cellStyle name="40% - 輔色2 3 2 2 2 3 4" xfId="20202"/>
    <cellStyle name="40% - 輔色2 3 2 2 2 3 4 2" xfId="20203"/>
    <cellStyle name="40% - 輔色2 3 2 2 2 3 4 3" xfId="20204"/>
    <cellStyle name="40% - 輔色2 3 2 2 2 3 5" xfId="20205"/>
    <cellStyle name="40% - 輔色2 3 2 2 2 3 6" xfId="20206"/>
    <cellStyle name="40% - 輔色2 3 2 2 2 4" xfId="20207"/>
    <cellStyle name="40% - 輔色2 3 2 2 2 4 2" xfId="20208"/>
    <cellStyle name="40% - 輔色2 3 2 2 2 4 2 2" xfId="20209"/>
    <cellStyle name="40% - 輔色2 3 2 2 2 4 2 3" xfId="20210"/>
    <cellStyle name="40% - 輔色2 3 2 2 2 4 3" xfId="20211"/>
    <cellStyle name="40% - 輔色2 3 2 2 2 4 4" xfId="20212"/>
    <cellStyle name="40% - 輔色2 3 2 2 2 5" xfId="20213"/>
    <cellStyle name="40% - 輔色2 3 2 2 2 5 2" xfId="20214"/>
    <cellStyle name="40% - 輔色2 3 2 2 2 5 2 2" xfId="20215"/>
    <cellStyle name="40% - 輔色2 3 2 2 2 5 2 3" xfId="20216"/>
    <cellStyle name="40% - 輔色2 3 2 2 2 5 3" xfId="20217"/>
    <cellStyle name="40% - 輔色2 3 2 2 2 5 4" xfId="20218"/>
    <cellStyle name="40% - 輔色2 3 2 2 2 6" xfId="20219"/>
    <cellStyle name="40% - 輔色2 3 2 2 2 6 2" xfId="20220"/>
    <cellStyle name="40% - 輔色2 3 2 2 2 6 3" xfId="20221"/>
    <cellStyle name="40% - 輔色2 3 2 2 2 7" xfId="20222"/>
    <cellStyle name="40% - 輔色2 3 2 2 2 8" xfId="20223"/>
    <cellStyle name="40% - 輔色2 3 2 2 3" xfId="20224"/>
    <cellStyle name="40% - 輔色2 3 2 2 3 2" xfId="20225"/>
    <cellStyle name="40% - 輔色2 3 2 2 3 2 2" xfId="20226"/>
    <cellStyle name="40% - 輔色2 3 2 2 3 2 2 2" xfId="20227"/>
    <cellStyle name="40% - 輔色2 3 2 2 3 2 2 2 2" xfId="20228"/>
    <cellStyle name="40% - 輔色2 3 2 2 3 2 2 2 3" xfId="20229"/>
    <cellStyle name="40% - 輔色2 3 2 2 3 2 2 3" xfId="20230"/>
    <cellStyle name="40% - 輔色2 3 2 2 3 2 2 4" xfId="20231"/>
    <cellStyle name="40% - 輔色2 3 2 2 3 2 3" xfId="20232"/>
    <cellStyle name="40% - 輔色2 3 2 2 3 2 3 2" xfId="20233"/>
    <cellStyle name="40% - 輔色2 3 2 2 3 2 3 2 2" xfId="20234"/>
    <cellStyle name="40% - 輔色2 3 2 2 3 2 3 2 3" xfId="20235"/>
    <cellStyle name="40% - 輔色2 3 2 2 3 2 3 3" xfId="20236"/>
    <cellStyle name="40% - 輔色2 3 2 2 3 2 3 4" xfId="20237"/>
    <cellStyle name="40% - 輔色2 3 2 2 3 2 4" xfId="20238"/>
    <cellStyle name="40% - 輔色2 3 2 2 3 2 4 2" xfId="20239"/>
    <cellStyle name="40% - 輔色2 3 2 2 3 2 4 3" xfId="20240"/>
    <cellStyle name="40% - 輔色2 3 2 2 3 2 5" xfId="20241"/>
    <cellStyle name="40% - 輔色2 3 2 2 3 2 6" xfId="20242"/>
    <cellStyle name="40% - 輔色2 3 2 2 3 3" xfId="20243"/>
    <cellStyle name="40% - 輔色2 3 2 2 3 3 2" xfId="20244"/>
    <cellStyle name="40% - 輔色2 3 2 2 3 3 2 2" xfId="20245"/>
    <cellStyle name="40% - 輔色2 3 2 2 3 3 2 3" xfId="20246"/>
    <cellStyle name="40% - 輔色2 3 2 2 3 3 3" xfId="20247"/>
    <cellStyle name="40% - 輔色2 3 2 2 3 3 4" xfId="20248"/>
    <cellStyle name="40% - 輔色2 3 2 2 3 4" xfId="20249"/>
    <cellStyle name="40% - 輔色2 3 2 2 3 4 2" xfId="20250"/>
    <cellStyle name="40% - 輔色2 3 2 2 3 4 2 2" xfId="20251"/>
    <cellStyle name="40% - 輔色2 3 2 2 3 4 2 3" xfId="20252"/>
    <cellStyle name="40% - 輔色2 3 2 2 3 4 3" xfId="20253"/>
    <cellStyle name="40% - 輔色2 3 2 2 3 4 4" xfId="20254"/>
    <cellStyle name="40% - 輔色2 3 2 2 3 5" xfId="20255"/>
    <cellStyle name="40% - 輔色2 3 2 2 3 5 2" xfId="20256"/>
    <cellStyle name="40% - 輔色2 3 2 2 3 5 3" xfId="20257"/>
    <cellStyle name="40% - 輔色2 3 2 2 3 6" xfId="20258"/>
    <cellStyle name="40% - 輔色2 3 2 2 3 7" xfId="20259"/>
    <cellStyle name="40% - 輔色2 3 2 2 4" xfId="20260"/>
    <cellStyle name="40% - 輔色2 3 2 2 4 2" xfId="20261"/>
    <cellStyle name="40% - 輔色2 3 2 2 4 2 2" xfId="20262"/>
    <cellStyle name="40% - 輔色2 3 2 2 4 2 2 2" xfId="20263"/>
    <cellStyle name="40% - 輔色2 3 2 2 4 2 2 3" xfId="20264"/>
    <cellStyle name="40% - 輔色2 3 2 2 4 2 3" xfId="20265"/>
    <cellStyle name="40% - 輔色2 3 2 2 4 2 4" xfId="20266"/>
    <cellStyle name="40% - 輔色2 3 2 2 4 3" xfId="20267"/>
    <cellStyle name="40% - 輔色2 3 2 2 4 3 2" xfId="20268"/>
    <cellStyle name="40% - 輔色2 3 2 2 4 3 2 2" xfId="20269"/>
    <cellStyle name="40% - 輔色2 3 2 2 4 3 2 3" xfId="20270"/>
    <cellStyle name="40% - 輔色2 3 2 2 4 3 3" xfId="20271"/>
    <cellStyle name="40% - 輔色2 3 2 2 4 3 4" xfId="20272"/>
    <cellStyle name="40% - 輔色2 3 2 2 4 4" xfId="20273"/>
    <cellStyle name="40% - 輔色2 3 2 2 4 4 2" xfId="20274"/>
    <cellStyle name="40% - 輔色2 3 2 2 4 4 3" xfId="20275"/>
    <cellStyle name="40% - 輔色2 3 2 2 4 5" xfId="20276"/>
    <cellStyle name="40% - 輔色2 3 2 2 4 6" xfId="20277"/>
    <cellStyle name="40% - 輔色2 3 2 2 5" xfId="20278"/>
    <cellStyle name="40% - 輔色2 3 2 2 5 2" xfId="20279"/>
    <cellStyle name="40% - 輔色2 3 2 2 5 2 2" xfId="20280"/>
    <cellStyle name="40% - 輔色2 3 2 2 5 2 3" xfId="20281"/>
    <cellStyle name="40% - 輔色2 3 2 2 5 3" xfId="20282"/>
    <cellStyle name="40% - 輔色2 3 2 2 5 4" xfId="20283"/>
    <cellStyle name="40% - 輔色2 3 2 2 6" xfId="20284"/>
    <cellStyle name="40% - 輔色2 3 2 2 6 2" xfId="20285"/>
    <cellStyle name="40% - 輔色2 3 2 2 6 2 2" xfId="20286"/>
    <cellStyle name="40% - 輔色2 3 2 2 6 2 3" xfId="20287"/>
    <cellStyle name="40% - 輔色2 3 2 2 6 3" xfId="20288"/>
    <cellStyle name="40% - 輔色2 3 2 2 6 4" xfId="20289"/>
    <cellStyle name="40% - 輔色2 3 2 2 7" xfId="20290"/>
    <cellStyle name="40% - 輔色2 3 2 2 7 2" xfId="20291"/>
    <cellStyle name="40% - 輔色2 3 2 2 7 3" xfId="20292"/>
    <cellStyle name="40% - 輔色2 3 2 2 8" xfId="20293"/>
    <cellStyle name="40% - 輔色2 3 2 2 9" xfId="20294"/>
    <cellStyle name="40% - 輔色2 3 2 3" xfId="20295"/>
    <cellStyle name="40% - 輔色2 3 2 3 2" xfId="20296"/>
    <cellStyle name="40% - 輔色2 3 2 3 2 2" xfId="20297"/>
    <cellStyle name="40% - 輔色2 3 2 3 2 2 2" xfId="20298"/>
    <cellStyle name="40% - 輔色2 3 2 3 2 2 2 2" xfId="20299"/>
    <cellStyle name="40% - 輔色2 3 2 3 2 2 2 2 2" xfId="20300"/>
    <cellStyle name="40% - 輔色2 3 2 3 2 2 2 2 3" xfId="20301"/>
    <cellStyle name="40% - 輔色2 3 2 3 2 2 2 3" xfId="20302"/>
    <cellStyle name="40% - 輔色2 3 2 3 2 2 2 4" xfId="20303"/>
    <cellStyle name="40% - 輔色2 3 2 3 2 2 3" xfId="20304"/>
    <cellStyle name="40% - 輔色2 3 2 3 2 2 3 2" xfId="20305"/>
    <cellStyle name="40% - 輔色2 3 2 3 2 2 3 2 2" xfId="20306"/>
    <cellStyle name="40% - 輔色2 3 2 3 2 2 3 2 3" xfId="20307"/>
    <cellStyle name="40% - 輔色2 3 2 3 2 2 3 3" xfId="20308"/>
    <cellStyle name="40% - 輔色2 3 2 3 2 2 3 4" xfId="20309"/>
    <cellStyle name="40% - 輔色2 3 2 3 2 2 4" xfId="20310"/>
    <cellStyle name="40% - 輔色2 3 2 3 2 2 4 2" xfId="20311"/>
    <cellStyle name="40% - 輔色2 3 2 3 2 2 4 3" xfId="20312"/>
    <cellStyle name="40% - 輔色2 3 2 3 2 2 5" xfId="20313"/>
    <cellStyle name="40% - 輔色2 3 2 3 2 2 6" xfId="20314"/>
    <cellStyle name="40% - 輔色2 3 2 3 2 3" xfId="20315"/>
    <cellStyle name="40% - 輔色2 3 2 3 2 3 2" xfId="20316"/>
    <cellStyle name="40% - 輔色2 3 2 3 2 3 2 2" xfId="20317"/>
    <cellStyle name="40% - 輔色2 3 2 3 2 3 2 3" xfId="20318"/>
    <cellStyle name="40% - 輔色2 3 2 3 2 3 3" xfId="20319"/>
    <cellStyle name="40% - 輔色2 3 2 3 2 3 4" xfId="20320"/>
    <cellStyle name="40% - 輔色2 3 2 3 2 4" xfId="20321"/>
    <cellStyle name="40% - 輔色2 3 2 3 2 4 2" xfId="20322"/>
    <cellStyle name="40% - 輔色2 3 2 3 2 4 2 2" xfId="20323"/>
    <cellStyle name="40% - 輔色2 3 2 3 2 4 2 3" xfId="20324"/>
    <cellStyle name="40% - 輔色2 3 2 3 2 4 3" xfId="20325"/>
    <cellStyle name="40% - 輔色2 3 2 3 2 4 4" xfId="20326"/>
    <cellStyle name="40% - 輔色2 3 2 3 2 5" xfId="20327"/>
    <cellStyle name="40% - 輔色2 3 2 3 2 5 2" xfId="20328"/>
    <cellStyle name="40% - 輔色2 3 2 3 2 5 3" xfId="20329"/>
    <cellStyle name="40% - 輔色2 3 2 3 2 6" xfId="20330"/>
    <cellStyle name="40% - 輔色2 3 2 3 2 7" xfId="20331"/>
    <cellStyle name="40% - 輔色2 3 2 3 3" xfId="20332"/>
    <cellStyle name="40% - 輔色2 3 2 3 3 2" xfId="20333"/>
    <cellStyle name="40% - 輔色2 3 2 3 3 2 2" xfId="20334"/>
    <cellStyle name="40% - 輔色2 3 2 3 3 2 2 2" xfId="20335"/>
    <cellStyle name="40% - 輔色2 3 2 3 3 2 2 3" xfId="20336"/>
    <cellStyle name="40% - 輔色2 3 2 3 3 2 3" xfId="20337"/>
    <cellStyle name="40% - 輔色2 3 2 3 3 2 4" xfId="20338"/>
    <cellStyle name="40% - 輔色2 3 2 3 3 3" xfId="20339"/>
    <cellStyle name="40% - 輔色2 3 2 3 3 3 2" xfId="20340"/>
    <cellStyle name="40% - 輔色2 3 2 3 3 3 2 2" xfId="20341"/>
    <cellStyle name="40% - 輔色2 3 2 3 3 3 2 3" xfId="20342"/>
    <cellStyle name="40% - 輔色2 3 2 3 3 3 3" xfId="20343"/>
    <cellStyle name="40% - 輔色2 3 2 3 3 3 4" xfId="20344"/>
    <cellStyle name="40% - 輔色2 3 2 3 3 4" xfId="20345"/>
    <cellStyle name="40% - 輔色2 3 2 3 3 4 2" xfId="20346"/>
    <cellStyle name="40% - 輔色2 3 2 3 3 4 3" xfId="20347"/>
    <cellStyle name="40% - 輔色2 3 2 3 3 5" xfId="20348"/>
    <cellStyle name="40% - 輔色2 3 2 3 3 6" xfId="20349"/>
    <cellStyle name="40% - 輔色2 3 2 3 4" xfId="20350"/>
    <cellStyle name="40% - 輔色2 3 2 3 4 2" xfId="20351"/>
    <cellStyle name="40% - 輔色2 3 2 3 4 2 2" xfId="20352"/>
    <cellStyle name="40% - 輔色2 3 2 3 4 2 3" xfId="20353"/>
    <cellStyle name="40% - 輔色2 3 2 3 4 3" xfId="20354"/>
    <cellStyle name="40% - 輔色2 3 2 3 4 4" xfId="20355"/>
    <cellStyle name="40% - 輔色2 3 2 3 5" xfId="20356"/>
    <cellStyle name="40% - 輔色2 3 2 3 5 2" xfId="20357"/>
    <cellStyle name="40% - 輔色2 3 2 3 5 2 2" xfId="20358"/>
    <cellStyle name="40% - 輔色2 3 2 3 5 2 3" xfId="20359"/>
    <cellStyle name="40% - 輔色2 3 2 3 5 3" xfId="20360"/>
    <cellStyle name="40% - 輔色2 3 2 3 5 4" xfId="20361"/>
    <cellStyle name="40% - 輔色2 3 2 3 6" xfId="20362"/>
    <cellStyle name="40% - 輔色2 3 2 3 6 2" xfId="20363"/>
    <cellStyle name="40% - 輔色2 3 2 3 6 3" xfId="20364"/>
    <cellStyle name="40% - 輔色2 3 2 3 7" xfId="20365"/>
    <cellStyle name="40% - 輔色2 3 2 3 8" xfId="20366"/>
    <cellStyle name="40% - 輔色2 3 2 4" xfId="20367"/>
    <cellStyle name="40% - 輔色2 3 2 4 2" xfId="20368"/>
    <cellStyle name="40% - 輔色2 3 2 4 2 2" xfId="20369"/>
    <cellStyle name="40% - 輔色2 3 2 4 2 2 2" xfId="20370"/>
    <cellStyle name="40% - 輔色2 3 2 4 2 2 2 2" xfId="20371"/>
    <cellStyle name="40% - 輔色2 3 2 4 2 2 2 3" xfId="20372"/>
    <cellStyle name="40% - 輔色2 3 2 4 2 2 3" xfId="20373"/>
    <cellStyle name="40% - 輔色2 3 2 4 2 2 4" xfId="20374"/>
    <cellStyle name="40% - 輔色2 3 2 4 2 3" xfId="20375"/>
    <cellStyle name="40% - 輔色2 3 2 4 2 3 2" xfId="20376"/>
    <cellStyle name="40% - 輔色2 3 2 4 2 3 2 2" xfId="20377"/>
    <cellStyle name="40% - 輔色2 3 2 4 2 3 2 3" xfId="20378"/>
    <cellStyle name="40% - 輔色2 3 2 4 2 3 3" xfId="20379"/>
    <cellStyle name="40% - 輔色2 3 2 4 2 3 4" xfId="20380"/>
    <cellStyle name="40% - 輔色2 3 2 4 2 4" xfId="20381"/>
    <cellStyle name="40% - 輔色2 3 2 4 2 4 2" xfId="20382"/>
    <cellStyle name="40% - 輔色2 3 2 4 2 4 3" xfId="20383"/>
    <cellStyle name="40% - 輔色2 3 2 4 2 5" xfId="20384"/>
    <cellStyle name="40% - 輔色2 3 2 4 2 6" xfId="20385"/>
    <cellStyle name="40% - 輔色2 3 2 4 3" xfId="20386"/>
    <cellStyle name="40% - 輔色2 3 2 4 3 2" xfId="20387"/>
    <cellStyle name="40% - 輔色2 3 2 4 3 2 2" xfId="20388"/>
    <cellStyle name="40% - 輔色2 3 2 4 3 2 3" xfId="20389"/>
    <cellStyle name="40% - 輔色2 3 2 4 3 3" xfId="20390"/>
    <cellStyle name="40% - 輔色2 3 2 4 3 4" xfId="20391"/>
    <cellStyle name="40% - 輔色2 3 2 4 4" xfId="20392"/>
    <cellStyle name="40% - 輔色2 3 2 4 4 2" xfId="20393"/>
    <cellStyle name="40% - 輔色2 3 2 4 4 2 2" xfId="20394"/>
    <cellStyle name="40% - 輔色2 3 2 4 4 2 3" xfId="20395"/>
    <cellStyle name="40% - 輔色2 3 2 4 4 3" xfId="20396"/>
    <cellStyle name="40% - 輔色2 3 2 4 4 4" xfId="20397"/>
    <cellStyle name="40% - 輔色2 3 2 4 5" xfId="20398"/>
    <cellStyle name="40% - 輔色2 3 2 4 5 2" xfId="20399"/>
    <cellStyle name="40% - 輔色2 3 2 4 5 3" xfId="20400"/>
    <cellStyle name="40% - 輔色2 3 2 4 6" xfId="20401"/>
    <cellStyle name="40% - 輔色2 3 2 4 7" xfId="20402"/>
    <cellStyle name="40% - 輔色2 3 2 5" xfId="20403"/>
    <cellStyle name="40% - 輔色2 3 2 5 2" xfId="20404"/>
    <cellStyle name="40% - 輔色2 3 2 5 2 2" xfId="20405"/>
    <cellStyle name="40% - 輔色2 3 2 5 2 2 2" xfId="20406"/>
    <cellStyle name="40% - 輔色2 3 2 5 2 2 3" xfId="20407"/>
    <cellStyle name="40% - 輔色2 3 2 5 2 3" xfId="20408"/>
    <cellStyle name="40% - 輔色2 3 2 5 2 4" xfId="20409"/>
    <cellStyle name="40% - 輔色2 3 2 5 3" xfId="20410"/>
    <cellStyle name="40% - 輔色2 3 2 5 3 2" xfId="20411"/>
    <cellStyle name="40% - 輔色2 3 2 5 3 2 2" xfId="20412"/>
    <cellStyle name="40% - 輔色2 3 2 5 3 2 3" xfId="20413"/>
    <cellStyle name="40% - 輔色2 3 2 5 3 3" xfId="20414"/>
    <cellStyle name="40% - 輔色2 3 2 5 3 4" xfId="20415"/>
    <cellStyle name="40% - 輔色2 3 2 5 4" xfId="20416"/>
    <cellStyle name="40% - 輔色2 3 2 5 4 2" xfId="20417"/>
    <cellStyle name="40% - 輔色2 3 2 5 4 3" xfId="20418"/>
    <cellStyle name="40% - 輔色2 3 2 5 5" xfId="20419"/>
    <cellStyle name="40% - 輔色2 3 2 5 6" xfId="20420"/>
    <cellStyle name="40% - 輔色2 3 2 6" xfId="20421"/>
    <cellStyle name="40% - 輔色2 3 2 6 2" xfId="20422"/>
    <cellStyle name="40% - 輔色2 3 2 6 2 2" xfId="20423"/>
    <cellStyle name="40% - 輔色2 3 2 6 2 3" xfId="20424"/>
    <cellStyle name="40% - 輔色2 3 2 6 3" xfId="20425"/>
    <cellStyle name="40% - 輔色2 3 2 6 4" xfId="20426"/>
    <cellStyle name="40% - 輔色2 3 2 7" xfId="20427"/>
    <cellStyle name="40% - 輔色2 3 2 7 2" xfId="20428"/>
    <cellStyle name="40% - 輔色2 3 2 7 2 2" xfId="20429"/>
    <cellStyle name="40% - 輔色2 3 2 7 2 3" xfId="20430"/>
    <cellStyle name="40% - 輔色2 3 2 7 3" xfId="20431"/>
    <cellStyle name="40% - 輔色2 3 2 7 4" xfId="20432"/>
    <cellStyle name="40% - 輔色2 3 2 8" xfId="20433"/>
    <cellStyle name="40% - 輔色2 3 2 8 2" xfId="20434"/>
    <cellStyle name="40% - 輔色2 3 2 8 3" xfId="20435"/>
    <cellStyle name="40% - 輔色2 3 2 9" xfId="20436"/>
    <cellStyle name="40% - 輔色2 3 3" xfId="20437"/>
    <cellStyle name="40% - 輔色2 3 3 2" xfId="20438"/>
    <cellStyle name="40% - 輔色2 3 3 2 2" xfId="20439"/>
    <cellStyle name="40% - 輔色2 3 3 2 2 2" xfId="20440"/>
    <cellStyle name="40% - 輔色2 3 3 2 2 2 2" xfId="20441"/>
    <cellStyle name="40% - 輔色2 3 3 2 2 2 2 2" xfId="20442"/>
    <cellStyle name="40% - 輔色2 3 3 2 2 2 2 2 2" xfId="20443"/>
    <cellStyle name="40% - 輔色2 3 3 2 2 2 2 2 3" xfId="20444"/>
    <cellStyle name="40% - 輔色2 3 3 2 2 2 2 3" xfId="20445"/>
    <cellStyle name="40% - 輔色2 3 3 2 2 2 2 4" xfId="20446"/>
    <cellStyle name="40% - 輔色2 3 3 2 2 2 3" xfId="20447"/>
    <cellStyle name="40% - 輔色2 3 3 2 2 2 3 2" xfId="20448"/>
    <cellStyle name="40% - 輔色2 3 3 2 2 2 3 2 2" xfId="20449"/>
    <cellStyle name="40% - 輔色2 3 3 2 2 2 3 2 3" xfId="20450"/>
    <cellStyle name="40% - 輔色2 3 3 2 2 2 3 3" xfId="20451"/>
    <cellStyle name="40% - 輔色2 3 3 2 2 2 3 4" xfId="20452"/>
    <cellStyle name="40% - 輔色2 3 3 2 2 2 4" xfId="20453"/>
    <cellStyle name="40% - 輔色2 3 3 2 2 2 4 2" xfId="20454"/>
    <cellStyle name="40% - 輔色2 3 3 2 2 2 4 3" xfId="20455"/>
    <cellStyle name="40% - 輔色2 3 3 2 2 2 5" xfId="20456"/>
    <cellStyle name="40% - 輔色2 3 3 2 2 2 6" xfId="20457"/>
    <cellStyle name="40% - 輔色2 3 3 2 2 3" xfId="20458"/>
    <cellStyle name="40% - 輔色2 3 3 2 2 3 2" xfId="20459"/>
    <cellStyle name="40% - 輔色2 3 3 2 2 3 2 2" xfId="20460"/>
    <cellStyle name="40% - 輔色2 3 3 2 2 3 2 3" xfId="20461"/>
    <cellStyle name="40% - 輔色2 3 3 2 2 3 3" xfId="20462"/>
    <cellStyle name="40% - 輔色2 3 3 2 2 3 4" xfId="20463"/>
    <cellStyle name="40% - 輔色2 3 3 2 2 4" xfId="20464"/>
    <cellStyle name="40% - 輔色2 3 3 2 2 4 2" xfId="20465"/>
    <cellStyle name="40% - 輔色2 3 3 2 2 4 2 2" xfId="20466"/>
    <cellStyle name="40% - 輔色2 3 3 2 2 4 2 3" xfId="20467"/>
    <cellStyle name="40% - 輔色2 3 3 2 2 4 3" xfId="20468"/>
    <cellStyle name="40% - 輔色2 3 3 2 2 4 4" xfId="20469"/>
    <cellStyle name="40% - 輔色2 3 3 2 2 5" xfId="20470"/>
    <cellStyle name="40% - 輔色2 3 3 2 2 5 2" xfId="20471"/>
    <cellStyle name="40% - 輔色2 3 3 2 2 5 3" xfId="20472"/>
    <cellStyle name="40% - 輔色2 3 3 2 2 6" xfId="20473"/>
    <cellStyle name="40% - 輔色2 3 3 2 2 7" xfId="20474"/>
    <cellStyle name="40% - 輔色2 3 3 2 3" xfId="20475"/>
    <cellStyle name="40% - 輔色2 3 3 2 3 2" xfId="20476"/>
    <cellStyle name="40% - 輔色2 3 3 2 3 2 2" xfId="20477"/>
    <cellStyle name="40% - 輔色2 3 3 2 3 2 2 2" xfId="20478"/>
    <cellStyle name="40% - 輔色2 3 3 2 3 2 2 3" xfId="20479"/>
    <cellStyle name="40% - 輔色2 3 3 2 3 2 3" xfId="20480"/>
    <cellStyle name="40% - 輔色2 3 3 2 3 2 4" xfId="20481"/>
    <cellStyle name="40% - 輔色2 3 3 2 3 3" xfId="20482"/>
    <cellStyle name="40% - 輔色2 3 3 2 3 3 2" xfId="20483"/>
    <cellStyle name="40% - 輔色2 3 3 2 3 3 2 2" xfId="20484"/>
    <cellStyle name="40% - 輔色2 3 3 2 3 3 2 3" xfId="20485"/>
    <cellStyle name="40% - 輔色2 3 3 2 3 3 3" xfId="20486"/>
    <cellStyle name="40% - 輔色2 3 3 2 3 3 4" xfId="20487"/>
    <cellStyle name="40% - 輔色2 3 3 2 3 4" xfId="20488"/>
    <cellStyle name="40% - 輔色2 3 3 2 3 4 2" xfId="20489"/>
    <cellStyle name="40% - 輔色2 3 3 2 3 4 3" xfId="20490"/>
    <cellStyle name="40% - 輔色2 3 3 2 3 5" xfId="20491"/>
    <cellStyle name="40% - 輔色2 3 3 2 3 6" xfId="20492"/>
    <cellStyle name="40% - 輔色2 3 3 2 4" xfId="20493"/>
    <cellStyle name="40% - 輔色2 3 3 2 4 2" xfId="20494"/>
    <cellStyle name="40% - 輔色2 3 3 2 4 2 2" xfId="20495"/>
    <cellStyle name="40% - 輔色2 3 3 2 4 2 3" xfId="20496"/>
    <cellStyle name="40% - 輔色2 3 3 2 4 3" xfId="20497"/>
    <cellStyle name="40% - 輔色2 3 3 2 4 4" xfId="20498"/>
    <cellStyle name="40% - 輔色2 3 3 2 5" xfId="20499"/>
    <cellStyle name="40% - 輔色2 3 3 2 5 2" xfId="20500"/>
    <cellStyle name="40% - 輔色2 3 3 2 5 2 2" xfId="20501"/>
    <cellStyle name="40% - 輔色2 3 3 2 5 2 3" xfId="20502"/>
    <cellStyle name="40% - 輔色2 3 3 2 5 3" xfId="20503"/>
    <cellStyle name="40% - 輔色2 3 3 2 5 4" xfId="20504"/>
    <cellStyle name="40% - 輔色2 3 3 2 6" xfId="20505"/>
    <cellStyle name="40% - 輔色2 3 3 2 6 2" xfId="20506"/>
    <cellStyle name="40% - 輔色2 3 3 2 6 3" xfId="20507"/>
    <cellStyle name="40% - 輔色2 3 3 2 7" xfId="20508"/>
    <cellStyle name="40% - 輔色2 3 3 2 8" xfId="20509"/>
    <cellStyle name="40% - 輔色2 3 3 3" xfId="20510"/>
    <cellStyle name="40% - 輔色2 3 3 3 2" xfId="20511"/>
    <cellStyle name="40% - 輔色2 3 3 3 2 2" xfId="20512"/>
    <cellStyle name="40% - 輔色2 3 3 3 2 2 2" xfId="20513"/>
    <cellStyle name="40% - 輔色2 3 3 3 2 2 2 2" xfId="20514"/>
    <cellStyle name="40% - 輔色2 3 3 3 2 2 2 3" xfId="20515"/>
    <cellStyle name="40% - 輔色2 3 3 3 2 2 3" xfId="20516"/>
    <cellStyle name="40% - 輔色2 3 3 3 2 2 4" xfId="20517"/>
    <cellStyle name="40% - 輔色2 3 3 3 2 3" xfId="20518"/>
    <cellStyle name="40% - 輔色2 3 3 3 2 3 2" xfId="20519"/>
    <cellStyle name="40% - 輔色2 3 3 3 2 3 2 2" xfId="20520"/>
    <cellStyle name="40% - 輔色2 3 3 3 2 3 2 3" xfId="20521"/>
    <cellStyle name="40% - 輔色2 3 3 3 2 3 3" xfId="20522"/>
    <cellStyle name="40% - 輔色2 3 3 3 2 3 4" xfId="20523"/>
    <cellStyle name="40% - 輔色2 3 3 3 2 4" xfId="20524"/>
    <cellStyle name="40% - 輔色2 3 3 3 2 4 2" xfId="20525"/>
    <cellStyle name="40% - 輔色2 3 3 3 2 4 3" xfId="20526"/>
    <cellStyle name="40% - 輔色2 3 3 3 2 5" xfId="20527"/>
    <cellStyle name="40% - 輔色2 3 3 3 2 6" xfId="20528"/>
    <cellStyle name="40% - 輔色2 3 3 3 3" xfId="20529"/>
    <cellStyle name="40% - 輔色2 3 3 3 3 2" xfId="20530"/>
    <cellStyle name="40% - 輔色2 3 3 3 3 2 2" xfId="20531"/>
    <cellStyle name="40% - 輔色2 3 3 3 3 2 3" xfId="20532"/>
    <cellStyle name="40% - 輔色2 3 3 3 3 3" xfId="20533"/>
    <cellStyle name="40% - 輔色2 3 3 3 3 4" xfId="20534"/>
    <cellStyle name="40% - 輔色2 3 3 3 4" xfId="20535"/>
    <cellStyle name="40% - 輔色2 3 3 3 4 2" xfId="20536"/>
    <cellStyle name="40% - 輔色2 3 3 3 4 2 2" xfId="20537"/>
    <cellStyle name="40% - 輔色2 3 3 3 4 2 3" xfId="20538"/>
    <cellStyle name="40% - 輔色2 3 3 3 4 3" xfId="20539"/>
    <cellStyle name="40% - 輔色2 3 3 3 4 4" xfId="20540"/>
    <cellStyle name="40% - 輔色2 3 3 3 5" xfId="20541"/>
    <cellStyle name="40% - 輔色2 3 3 3 5 2" xfId="20542"/>
    <cellStyle name="40% - 輔色2 3 3 3 5 3" xfId="20543"/>
    <cellStyle name="40% - 輔色2 3 3 3 6" xfId="20544"/>
    <cellStyle name="40% - 輔色2 3 3 3 7" xfId="20545"/>
    <cellStyle name="40% - 輔色2 3 3 4" xfId="20546"/>
    <cellStyle name="40% - 輔色2 3 3 4 2" xfId="20547"/>
    <cellStyle name="40% - 輔色2 3 3 4 2 2" xfId="20548"/>
    <cellStyle name="40% - 輔色2 3 3 4 2 2 2" xfId="20549"/>
    <cellStyle name="40% - 輔色2 3 3 4 2 2 3" xfId="20550"/>
    <cellStyle name="40% - 輔色2 3 3 4 2 3" xfId="20551"/>
    <cellStyle name="40% - 輔色2 3 3 4 2 4" xfId="20552"/>
    <cellStyle name="40% - 輔色2 3 3 4 3" xfId="20553"/>
    <cellStyle name="40% - 輔色2 3 3 4 3 2" xfId="20554"/>
    <cellStyle name="40% - 輔色2 3 3 4 3 2 2" xfId="20555"/>
    <cellStyle name="40% - 輔色2 3 3 4 3 2 3" xfId="20556"/>
    <cellStyle name="40% - 輔色2 3 3 4 3 3" xfId="20557"/>
    <cellStyle name="40% - 輔色2 3 3 4 3 4" xfId="20558"/>
    <cellStyle name="40% - 輔色2 3 3 4 4" xfId="20559"/>
    <cellStyle name="40% - 輔色2 3 3 4 4 2" xfId="20560"/>
    <cellStyle name="40% - 輔色2 3 3 4 4 3" xfId="20561"/>
    <cellStyle name="40% - 輔色2 3 3 4 5" xfId="20562"/>
    <cellStyle name="40% - 輔色2 3 3 4 6" xfId="20563"/>
    <cellStyle name="40% - 輔色2 3 3 5" xfId="20564"/>
    <cellStyle name="40% - 輔色2 3 3 5 2" xfId="20565"/>
    <cellStyle name="40% - 輔色2 3 3 5 2 2" xfId="20566"/>
    <cellStyle name="40% - 輔色2 3 3 5 2 3" xfId="20567"/>
    <cellStyle name="40% - 輔色2 3 3 5 3" xfId="20568"/>
    <cellStyle name="40% - 輔色2 3 3 5 4" xfId="20569"/>
    <cellStyle name="40% - 輔色2 3 3 6" xfId="20570"/>
    <cellStyle name="40% - 輔色2 3 3 6 2" xfId="20571"/>
    <cellStyle name="40% - 輔色2 3 3 6 2 2" xfId="20572"/>
    <cellStyle name="40% - 輔色2 3 3 6 2 3" xfId="20573"/>
    <cellStyle name="40% - 輔色2 3 3 6 3" xfId="20574"/>
    <cellStyle name="40% - 輔色2 3 3 6 4" xfId="20575"/>
    <cellStyle name="40% - 輔色2 3 3 7" xfId="20576"/>
    <cellStyle name="40% - 輔色2 3 3 7 2" xfId="20577"/>
    <cellStyle name="40% - 輔色2 3 3 7 3" xfId="20578"/>
    <cellStyle name="40% - 輔色2 3 3 8" xfId="20579"/>
    <cellStyle name="40% - 輔色2 3 3 9" xfId="20580"/>
    <cellStyle name="40% - 輔色2 3 4" xfId="20581"/>
    <cellStyle name="40% - 輔色2 3 4 2" xfId="20582"/>
    <cellStyle name="40% - 輔色2 3 4 2 2" xfId="20583"/>
    <cellStyle name="40% - 輔色2 3 4 2 2 2" xfId="20584"/>
    <cellStyle name="40% - 輔色2 3 4 2 2 2 2" xfId="20585"/>
    <cellStyle name="40% - 輔色2 3 4 2 2 2 2 2" xfId="20586"/>
    <cellStyle name="40% - 輔色2 3 4 2 2 2 2 3" xfId="20587"/>
    <cellStyle name="40% - 輔色2 3 4 2 2 2 3" xfId="20588"/>
    <cellStyle name="40% - 輔色2 3 4 2 2 2 4" xfId="20589"/>
    <cellStyle name="40% - 輔色2 3 4 2 2 3" xfId="20590"/>
    <cellStyle name="40% - 輔色2 3 4 2 2 3 2" xfId="20591"/>
    <cellStyle name="40% - 輔色2 3 4 2 2 3 2 2" xfId="20592"/>
    <cellStyle name="40% - 輔色2 3 4 2 2 3 2 3" xfId="20593"/>
    <cellStyle name="40% - 輔色2 3 4 2 2 3 3" xfId="20594"/>
    <cellStyle name="40% - 輔色2 3 4 2 2 3 4" xfId="20595"/>
    <cellStyle name="40% - 輔色2 3 4 2 2 4" xfId="20596"/>
    <cellStyle name="40% - 輔色2 3 4 2 2 4 2" xfId="20597"/>
    <cellStyle name="40% - 輔色2 3 4 2 2 4 3" xfId="20598"/>
    <cellStyle name="40% - 輔色2 3 4 2 2 5" xfId="20599"/>
    <cellStyle name="40% - 輔色2 3 4 2 2 6" xfId="20600"/>
    <cellStyle name="40% - 輔色2 3 4 2 3" xfId="20601"/>
    <cellStyle name="40% - 輔色2 3 4 2 3 2" xfId="20602"/>
    <cellStyle name="40% - 輔色2 3 4 2 3 2 2" xfId="20603"/>
    <cellStyle name="40% - 輔色2 3 4 2 3 2 3" xfId="20604"/>
    <cellStyle name="40% - 輔色2 3 4 2 3 3" xfId="20605"/>
    <cellStyle name="40% - 輔色2 3 4 2 3 4" xfId="20606"/>
    <cellStyle name="40% - 輔色2 3 4 2 4" xfId="20607"/>
    <cellStyle name="40% - 輔色2 3 4 2 4 2" xfId="20608"/>
    <cellStyle name="40% - 輔色2 3 4 2 4 2 2" xfId="20609"/>
    <cellStyle name="40% - 輔色2 3 4 2 4 2 3" xfId="20610"/>
    <cellStyle name="40% - 輔色2 3 4 2 4 3" xfId="20611"/>
    <cellStyle name="40% - 輔色2 3 4 2 4 4" xfId="20612"/>
    <cellStyle name="40% - 輔色2 3 4 2 5" xfId="20613"/>
    <cellStyle name="40% - 輔色2 3 4 2 5 2" xfId="20614"/>
    <cellStyle name="40% - 輔色2 3 4 2 5 3" xfId="20615"/>
    <cellStyle name="40% - 輔色2 3 4 2 6" xfId="20616"/>
    <cellStyle name="40% - 輔色2 3 4 2 7" xfId="20617"/>
    <cellStyle name="40% - 輔色2 3 4 3" xfId="20618"/>
    <cellStyle name="40% - 輔色2 3 4 3 2" xfId="20619"/>
    <cellStyle name="40% - 輔色2 3 4 3 2 2" xfId="20620"/>
    <cellStyle name="40% - 輔色2 3 4 3 2 2 2" xfId="20621"/>
    <cellStyle name="40% - 輔色2 3 4 3 2 2 3" xfId="20622"/>
    <cellStyle name="40% - 輔色2 3 4 3 2 3" xfId="20623"/>
    <cellStyle name="40% - 輔色2 3 4 3 2 4" xfId="20624"/>
    <cellStyle name="40% - 輔色2 3 4 3 3" xfId="20625"/>
    <cellStyle name="40% - 輔色2 3 4 3 3 2" xfId="20626"/>
    <cellStyle name="40% - 輔色2 3 4 3 3 2 2" xfId="20627"/>
    <cellStyle name="40% - 輔色2 3 4 3 3 2 3" xfId="20628"/>
    <cellStyle name="40% - 輔色2 3 4 3 3 3" xfId="20629"/>
    <cellStyle name="40% - 輔色2 3 4 3 3 4" xfId="20630"/>
    <cellStyle name="40% - 輔色2 3 4 3 4" xfId="20631"/>
    <cellStyle name="40% - 輔色2 3 4 3 4 2" xfId="20632"/>
    <cellStyle name="40% - 輔色2 3 4 3 4 3" xfId="20633"/>
    <cellStyle name="40% - 輔色2 3 4 3 5" xfId="20634"/>
    <cellStyle name="40% - 輔色2 3 4 3 6" xfId="20635"/>
    <cellStyle name="40% - 輔色2 3 4 4" xfId="20636"/>
    <cellStyle name="40% - 輔色2 3 4 4 2" xfId="20637"/>
    <cellStyle name="40% - 輔色2 3 4 4 2 2" xfId="20638"/>
    <cellStyle name="40% - 輔色2 3 4 4 2 3" xfId="20639"/>
    <cellStyle name="40% - 輔色2 3 4 4 3" xfId="20640"/>
    <cellStyle name="40% - 輔色2 3 4 4 4" xfId="20641"/>
    <cellStyle name="40% - 輔色2 3 4 5" xfId="20642"/>
    <cellStyle name="40% - 輔色2 3 4 5 2" xfId="20643"/>
    <cellStyle name="40% - 輔色2 3 4 5 2 2" xfId="20644"/>
    <cellStyle name="40% - 輔色2 3 4 5 2 3" xfId="20645"/>
    <cellStyle name="40% - 輔色2 3 4 5 3" xfId="20646"/>
    <cellStyle name="40% - 輔色2 3 4 5 4" xfId="20647"/>
    <cellStyle name="40% - 輔色2 3 4 6" xfId="20648"/>
    <cellStyle name="40% - 輔色2 3 4 6 2" xfId="20649"/>
    <cellStyle name="40% - 輔色2 3 4 6 3" xfId="20650"/>
    <cellStyle name="40% - 輔色2 3 4 7" xfId="20651"/>
    <cellStyle name="40% - 輔色2 3 4 8" xfId="20652"/>
    <cellStyle name="40% - 輔色2 3 5" xfId="20653"/>
    <cellStyle name="40% - 輔色2 3 5 2" xfId="20654"/>
    <cellStyle name="40% - 輔色2 3 5 2 2" xfId="20655"/>
    <cellStyle name="40% - 輔色2 3 5 2 2 2" xfId="20656"/>
    <cellStyle name="40% - 輔色2 3 5 2 2 2 2" xfId="20657"/>
    <cellStyle name="40% - 輔色2 3 5 2 2 2 2 2" xfId="20658"/>
    <cellStyle name="40% - 輔色2 3 5 2 2 2 2 3" xfId="20659"/>
    <cellStyle name="40% - 輔色2 3 5 2 2 2 3" xfId="20660"/>
    <cellStyle name="40% - 輔色2 3 5 2 2 2 4" xfId="20661"/>
    <cellStyle name="40% - 輔色2 3 5 2 2 3" xfId="20662"/>
    <cellStyle name="40% - 輔色2 3 5 2 2 3 2" xfId="20663"/>
    <cellStyle name="40% - 輔色2 3 5 2 2 3 2 2" xfId="20664"/>
    <cellStyle name="40% - 輔色2 3 5 2 2 3 2 3" xfId="20665"/>
    <cellStyle name="40% - 輔色2 3 5 2 2 3 3" xfId="20666"/>
    <cellStyle name="40% - 輔色2 3 5 2 2 3 4" xfId="20667"/>
    <cellStyle name="40% - 輔色2 3 5 2 2 4" xfId="20668"/>
    <cellStyle name="40% - 輔色2 3 5 2 2 4 2" xfId="20669"/>
    <cellStyle name="40% - 輔色2 3 5 2 2 4 3" xfId="20670"/>
    <cellStyle name="40% - 輔色2 3 5 2 2 5" xfId="20671"/>
    <cellStyle name="40% - 輔色2 3 5 2 2 6" xfId="20672"/>
    <cellStyle name="40% - 輔色2 3 5 2 3" xfId="20673"/>
    <cellStyle name="40% - 輔色2 3 5 2 3 2" xfId="20674"/>
    <cellStyle name="40% - 輔色2 3 5 2 3 2 2" xfId="20675"/>
    <cellStyle name="40% - 輔色2 3 5 2 3 2 3" xfId="20676"/>
    <cellStyle name="40% - 輔色2 3 5 2 3 3" xfId="20677"/>
    <cellStyle name="40% - 輔色2 3 5 2 3 4" xfId="20678"/>
    <cellStyle name="40% - 輔色2 3 5 2 4" xfId="20679"/>
    <cellStyle name="40% - 輔色2 3 5 2 4 2" xfId="20680"/>
    <cellStyle name="40% - 輔色2 3 5 2 4 2 2" xfId="20681"/>
    <cellStyle name="40% - 輔色2 3 5 2 4 2 3" xfId="20682"/>
    <cellStyle name="40% - 輔色2 3 5 2 4 3" xfId="20683"/>
    <cellStyle name="40% - 輔色2 3 5 2 4 4" xfId="20684"/>
    <cellStyle name="40% - 輔色2 3 5 2 5" xfId="20685"/>
    <cellStyle name="40% - 輔色2 3 5 2 5 2" xfId="20686"/>
    <cellStyle name="40% - 輔色2 3 5 2 5 3" xfId="20687"/>
    <cellStyle name="40% - 輔色2 3 5 2 6" xfId="20688"/>
    <cellStyle name="40% - 輔色2 3 5 2 7" xfId="20689"/>
    <cellStyle name="40% - 輔色2 3 5 3" xfId="20690"/>
    <cellStyle name="40% - 輔色2 3 5 3 2" xfId="20691"/>
    <cellStyle name="40% - 輔色2 3 5 3 2 2" xfId="20692"/>
    <cellStyle name="40% - 輔色2 3 5 3 2 2 2" xfId="20693"/>
    <cellStyle name="40% - 輔色2 3 5 3 2 2 3" xfId="20694"/>
    <cellStyle name="40% - 輔色2 3 5 3 2 3" xfId="20695"/>
    <cellStyle name="40% - 輔色2 3 5 3 2 4" xfId="20696"/>
    <cellStyle name="40% - 輔色2 3 5 3 3" xfId="20697"/>
    <cellStyle name="40% - 輔色2 3 5 3 3 2" xfId="20698"/>
    <cellStyle name="40% - 輔色2 3 5 3 3 2 2" xfId="20699"/>
    <cellStyle name="40% - 輔色2 3 5 3 3 2 3" xfId="20700"/>
    <cellStyle name="40% - 輔色2 3 5 3 3 3" xfId="20701"/>
    <cellStyle name="40% - 輔色2 3 5 3 3 4" xfId="20702"/>
    <cellStyle name="40% - 輔色2 3 5 3 4" xfId="20703"/>
    <cellStyle name="40% - 輔色2 3 5 3 4 2" xfId="20704"/>
    <cellStyle name="40% - 輔色2 3 5 3 4 3" xfId="20705"/>
    <cellStyle name="40% - 輔色2 3 5 3 5" xfId="20706"/>
    <cellStyle name="40% - 輔色2 3 5 3 6" xfId="20707"/>
    <cellStyle name="40% - 輔色2 3 5 4" xfId="20708"/>
    <cellStyle name="40% - 輔色2 3 5 4 2" xfId="20709"/>
    <cellStyle name="40% - 輔色2 3 5 4 2 2" xfId="20710"/>
    <cellStyle name="40% - 輔色2 3 5 4 2 3" xfId="20711"/>
    <cellStyle name="40% - 輔色2 3 5 4 3" xfId="20712"/>
    <cellStyle name="40% - 輔色2 3 5 4 4" xfId="20713"/>
    <cellStyle name="40% - 輔色2 3 5 5" xfId="20714"/>
    <cellStyle name="40% - 輔色2 3 5 5 2" xfId="20715"/>
    <cellStyle name="40% - 輔色2 3 5 5 2 2" xfId="20716"/>
    <cellStyle name="40% - 輔色2 3 5 5 2 3" xfId="20717"/>
    <cellStyle name="40% - 輔色2 3 5 5 3" xfId="20718"/>
    <cellStyle name="40% - 輔色2 3 5 5 4" xfId="20719"/>
    <cellStyle name="40% - 輔色2 3 5 6" xfId="20720"/>
    <cellStyle name="40% - 輔色2 3 5 6 2" xfId="20721"/>
    <cellStyle name="40% - 輔色2 3 5 6 3" xfId="20722"/>
    <cellStyle name="40% - 輔色2 3 5 7" xfId="20723"/>
    <cellStyle name="40% - 輔色2 3 5 8" xfId="20724"/>
    <cellStyle name="40% - 輔色2 3 6" xfId="20725"/>
    <cellStyle name="40% - 輔色2 3 6 2" xfId="20726"/>
    <cellStyle name="40% - 輔色2 3 6 2 2" xfId="20727"/>
    <cellStyle name="40% - 輔色2 3 6 2 2 2" xfId="20728"/>
    <cellStyle name="40% - 輔色2 3 6 2 2 2 2" xfId="20729"/>
    <cellStyle name="40% - 輔色2 3 6 2 2 2 3" xfId="20730"/>
    <cellStyle name="40% - 輔色2 3 6 2 2 3" xfId="20731"/>
    <cellStyle name="40% - 輔色2 3 6 2 2 4" xfId="20732"/>
    <cellStyle name="40% - 輔色2 3 6 2 3" xfId="20733"/>
    <cellStyle name="40% - 輔色2 3 6 2 3 2" xfId="20734"/>
    <cellStyle name="40% - 輔色2 3 6 2 3 2 2" xfId="20735"/>
    <cellStyle name="40% - 輔色2 3 6 2 3 2 3" xfId="20736"/>
    <cellStyle name="40% - 輔色2 3 6 2 3 3" xfId="20737"/>
    <cellStyle name="40% - 輔色2 3 6 2 3 4" xfId="20738"/>
    <cellStyle name="40% - 輔色2 3 6 2 4" xfId="20739"/>
    <cellStyle name="40% - 輔色2 3 6 2 4 2" xfId="20740"/>
    <cellStyle name="40% - 輔色2 3 6 2 4 3" xfId="20741"/>
    <cellStyle name="40% - 輔色2 3 6 2 5" xfId="20742"/>
    <cellStyle name="40% - 輔色2 3 6 2 6" xfId="20743"/>
    <cellStyle name="40% - 輔色2 3 6 3" xfId="20744"/>
    <cellStyle name="40% - 輔色2 3 6 3 2" xfId="20745"/>
    <cellStyle name="40% - 輔色2 3 6 3 2 2" xfId="20746"/>
    <cellStyle name="40% - 輔色2 3 6 3 2 3" xfId="20747"/>
    <cellStyle name="40% - 輔色2 3 6 3 3" xfId="20748"/>
    <cellStyle name="40% - 輔色2 3 6 3 4" xfId="20749"/>
    <cellStyle name="40% - 輔色2 3 6 4" xfId="20750"/>
    <cellStyle name="40% - 輔色2 3 6 4 2" xfId="20751"/>
    <cellStyle name="40% - 輔色2 3 6 4 2 2" xfId="20752"/>
    <cellStyle name="40% - 輔色2 3 6 4 2 3" xfId="20753"/>
    <cellStyle name="40% - 輔色2 3 6 4 3" xfId="20754"/>
    <cellStyle name="40% - 輔色2 3 6 4 4" xfId="20755"/>
    <cellStyle name="40% - 輔色2 3 6 5" xfId="20756"/>
    <cellStyle name="40% - 輔色2 3 6 5 2" xfId="20757"/>
    <cellStyle name="40% - 輔色2 3 6 5 3" xfId="20758"/>
    <cellStyle name="40% - 輔色2 3 6 6" xfId="20759"/>
    <cellStyle name="40% - 輔色2 3 6 7" xfId="20760"/>
    <cellStyle name="40% - 輔色2 3 7" xfId="20761"/>
    <cellStyle name="40% - 輔色2 3 7 2" xfId="20762"/>
    <cellStyle name="40% - 輔色2 3 7 2 2" xfId="20763"/>
    <cellStyle name="40% - 輔色2 3 7 2 2 2" xfId="20764"/>
    <cellStyle name="40% - 輔色2 3 7 2 2 3" xfId="20765"/>
    <cellStyle name="40% - 輔色2 3 7 2 3" xfId="20766"/>
    <cellStyle name="40% - 輔色2 3 7 2 4" xfId="20767"/>
    <cellStyle name="40% - 輔色2 3 7 3" xfId="20768"/>
    <cellStyle name="40% - 輔色2 3 7 3 2" xfId="20769"/>
    <cellStyle name="40% - 輔色2 3 7 3 2 2" xfId="20770"/>
    <cellStyle name="40% - 輔色2 3 7 3 2 3" xfId="20771"/>
    <cellStyle name="40% - 輔色2 3 7 3 3" xfId="20772"/>
    <cellStyle name="40% - 輔色2 3 7 3 4" xfId="20773"/>
    <cellStyle name="40% - 輔色2 3 7 4" xfId="20774"/>
    <cellStyle name="40% - 輔色2 3 7 4 2" xfId="20775"/>
    <cellStyle name="40% - 輔色2 3 7 4 3" xfId="20776"/>
    <cellStyle name="40% - 輔色2 3 7 5" xfId="20777"/>
    <cellStyle name="40% - 輔色2 3 7 6" xfId="20778"/>
    <cellStyle name="40% - 輔色2 3 8" xfId="20779"/>
    <cellStyle name="40% - 輔色2 3 8 2" xfId="20780"/>
    <cellStyle name="40% - 輔色2 3 8 2 2" xfId="20781"/>
    <cellStyle name="40% - 輔色2 3 8 2 3" xfId="20782"/>
    <cellStyle name="40% - 輔色2 3 8 3" xfId="20783"/>
    <cellStyle name="40% - 輔色2 3 8 4" xfId="20784"/>
    <cellStyle name="40% - 輔色2 3 9" xfId="20785"/>
    <cellStyle name="40% - 輔色2 3 9 2" xfId="20786"/>
    <cellStyle name="40% - 輔色2 3 9 2 2" xfId="20787"/>
    <cellStyle name="40% - 輔色2 3 9 2 3" xfId="20788"/>
    <cellStyle name="40% - 輔色2 3 9 3" xfId="20789"/>
    <cellStyle name="40% - 輔色2 3 9 4" xfId="20790"/>
    <cellStyle name="40% - 輔色2 4" xfId="20791"/>
    <cellStyle name="40% - 輔色2 4 10" xfId="20792"/>
    <cellStyle name="40% - 輔色2 4 2" xfId="20793"/>
    <cellStyle name="40% - 輔色2 4 2 2" xfId="20794"/>
    <cellStyle name="40% - 輔色2 4 2 2 2" xfId="20795"/>
    <cellStyle name="40% - 輔色2 4 2 2 2 2" xfId="20796"/>
    <cellStyle name="40% - 輔色2 4 2 2 2 2 2" xfId="20797"/>
    <cellStyle name="40% - 輔色2 4 2 2 2 2 2 2" xfId="20798"/>
    <cellStyle name="40% - 輔色2 4 2 2 2 2 2 2 2" xfId="20799"/>
    <cellStyle name="40% - 輔色2 4 2 2 2 2 2 2 3" xfId="20800"/>
    <cellStyle name="40% - 輔色2 4 2 2 2 2 2 3" xfId="20801"/>
    <cellStyle name="40% - 輔色2 4 2 2 2 2 2 4" xfId="20802"/>
    <cellStyle name="40% - 輔色2 4 2 2 2 2 3" xfId="20803"/>
    <cellStyle name="40% - 輔色2 4 2 2 2 2 3 2" xfId="20804"/>
    <cellStyle name="40% - 輔色2 4 2 2 2 2 3 2 2" xfId="20805"/>
    <cellStyle name="40% - 輔色2 4 2 2 2 2 3 2 3" xfId="20806"/>
    <cellStyle name="40% - 輔色2 4 2 2 2 2 3 3" xfId="20807"/>
    <cellStyle name="40% - 輔色2 4 2 2 2 2 3 4" xfId="20808"/>
    <cellStyle name="40% - 輔色2 4 2 2 2 2 4" xfId="20809"/>
    <cellStyle name="40% - 輔色2 4 2 2 2 2 4 2" xfId="20810"/>
    <cellStyle name="40% - 輔色2 4 2 2 2 2 4 3" xfId="20811"/>
    <cellStyle name="40% - 輔色2 4 2 2 2 2 5" xfId="20812"/>
    <cellStyle name="40% - 輔色2 4 2 2 2 2 6" xfId="20813"/>
    <cellStyle name="40% - 輔色2 4 2 2 2 3" xfId="20814"/>
    <cellStyle name="40% - 輔色2 4 2 2 2 3 2" xfId="20815"/>
    <cellStyle name="40% - 輔色2 4 2 2 2 3 2 2" xfId="20816"/>
    <cellStyle name="40% - 輔色2 4 2 2 2 3 2 3" xfId="20817"/>
    <cellStyle name="40% - 輔色2 4 2 2 2 3 3" xfId="20818"/>
    <cellStyle name="40% - 輔色2 4 2 2 2 3 4" xfId="20819"/>
    <cellStyle name="40% - 輔色2 4 2 2 2 4" xfId="20820"/>
    <cellStyle name="40% - 輔色2 4 2 2 2 4 2" xfId="20821"/>
    <cellStyle name="40% - 輔色2 4 2 2 2 4 2 2" xfId="20822"/>
    <cellStyle name="40% - 輔色2 4 2 2 2 4 2 3" xfId="20823"/>
    <cellStyle name="40% - 輔色2 4 2 2 2 4 3" xfId="20824"/>
    <cellStyle name="40% - 輔色2 4 2 2 2 4 4" xfId="20825"/>
    <cellStyle name="40% - 輔色2 4 2 2 2 5" xfId="20826"/>
    <cellStyle name="40% - 輔色2 4 2 2 2 5 2" xfId="20827"/>
    <cellStyle name="40% - 輔色2 4 2 2 2 5 3" xfId="20828"/>
    <cellStyle name="40% - 輔色2 4 2 2 2 6" xfId="20829"/>
    <cellStyle name="40% - 輔色2 4 2 2 2 7" xfId="20830"/>
    <cellStyle name="40% - 輔色2 4 2 2 3" xfId="20831"/>
    <cellStyle name="40% - 輔色2 4 2 2 3 2" xfId="20832"/>
    <cellStyle name="40% - 輔色2 4 2 2 3 2 2" xfId="20833"/>
    <cellStyle name="40% - 輔色2 4 2 2 3 2 2 2" xfId="20834"/>
    <cellStyle name="40% - 輔色2 4 2 2 3 2 2 3" xfId="20835"/>
    <cellStyle name="40% - 輔色2 4 2 2 3 2 3" xfId="20836"/>
    <cellStyle name="40% - 輔色2 4 2 2 3 2 4" xfId="20837"/>
    <cellStyle name="40% - 輔色2 4 2 2 3 3" xfId="20838"/>
    <cellStyle name="40% - 輔色2 4 2 2 3 3 2" xfId="20839"/>
    <cellStyle name="40% - 輔色2 4 2 2 3 3 2 2" xfId="20840"/>
    <cellStyle name="40% - 輔色2 4 2 2 3 3 2 3" xfId="20841"/>
    <cellStyle name="40% - 輔色2 4 2 2 3 3 3" xfId="20842"/>
    <cellStyle name="40% - 輔色2 4 2 2 3 3 4" xfId="20843"/>
    <cellStyle name="40% - 輔色2 4 2 2 3 4" xfId="20844"/>
    <cellStyle name="40% - 輔色2 4 2 2 3 4 2" xfId="20845"/>
    <cellStyle name="40% - 輔色2 4 2 2 3 4 3" xfId="20846"/>
    <cellStyle name="40% - 輔色2 4 2 2 3 5" xfId="20847"/>
    <cellStyle name="40% - 輔色2 4 2 2 3 6" xfId="20848"/>
    <cellStyle name="40% - 輔色2 4 2 2 4" xfId="20849"/>
    <cellStyle name="40% - 輔色2 4 2 2 4 2" xfId="20850"/>
    <cellStyle name="40% - 輔色2 4 2 2 4 2 2" xfId="20851"/>
    <cellStyle name="40% - 輔色2 4 2 2 4 2 3" xfId="20852"/>
    <cellStyle name="40% - 輔色2 4 2 2 4 3" xfId="20853"/>
    <cellStyle name="40% - 輔色2 4 2 2 4 4" xfId="20854"/>
    <cellStyle name="40% - 輔色2 4 2 2 5" xfId="20855"/>
    <cellStyle name="40% - 輔色2 4 2 2 5 2" xfId="20856"/>
    <cellStyle name="40% - 輔色2 4 2 2 5 2 2" xfId="20857"/>
    <cellStyle name="40% - 輔色2 4 2 2 5 2 3" xfId="20858"/>
    <cellStyle name="40% - 輔色2 4 2 2 5 3" xfId="20859"/>
    <cellStyle name="40% - 輔色2 4 2 2 5 4" xfId="20860"/>
    <cellStyle name="40% - 輔色2 4 2 2 6" xfId="20861"/>
    <cellStyle name="40% - 輔色2 4 2 2 6 2" xfId="20862"/>
    <cellStyle name="40% - 輔色2 4 2 2 6 3" xfId="20863"/>
    <cellStyle name="40% - 輔色2 4 2 2 7" xfId="20864"/>
    <cellStyle name="40% - 輔色2 4 2 2 8" xfId="20865"/>
    <cellStyle name="40% - 輔色2 4 2 3" xfId="20866"/>
    <cellStyle name="40% - 輔色2 4 2 3 2" xfId="20867"/>
    <cellStyle name="40% - 輔色2 4 2 3 2 2" xfId="20868"/>
    <cellStyle name="40% - 輔色2 4 2 3 2 2 2" xfId="20869"/>
    <cellStyle name="40% - 輔色2 4 2 3 2 2 2 2" xfId="20870"/>
    <cellStyle name="40% - 輔色2 4 2 3 2 2 2 3" xfId="20871"/>
    <cellStyle name="40% - 輔色2 4 2 3 2 2 3" xfId="20872"/>
    <cellStyle name="40% - 輔色2 4 2 3 2 2 4" xfId="20873"/>
    <cellStyle name="40% - 輔色2 4 2 3 2 3" xfId="20874"/>
    <cellStyle name="40% - 輔色2 4 2 3 2 3 2" xfId="20875"/>
    <cellStyle name="40% - 輔色2 4 2 3 2 3 2 2" xfId="20876"/>
    <cellStyle name="40% - 輔色2 4 2 3 2 3 2 3" xfId="20877"/>
    <cellStyle name="40% - 輔色2 4 2 3 2 3 3" xfId="20878"/>
    <cellStyle name="40% - 輔色2 4 2 3 2 3 4" xfId="20879"/>
    <cellStyle name="40% - 輔色2 4 2 3 2 4" xfId="20880"/>
    <cellStyle name="40% - 輔色2 4 2 3 2 4 2" xfId="20881"/>
    <cellStyle name="40% - 輔色2 4 2 3 2 4 3" xfId="20882"/>
    <cellStyle name="40% - 輔色2 4 2 3 2 5" xfId="20883"/>
    <cellStyle name="40% - 輔色2 4 2 3 2 6" xfId="20884"/>
    <cellStyle name="40% - 輔色2 4 2 3 3" xfId="20885"/>
    <cellStyle name="40% - 輔色2 4 2 3 3 2" xfId="20886"/>
    <cellStyle name="40% - 輔色2 4 2 3 3 2 2" xfId="20887"/>
    <cellStyle name="40% - 輔色2 4 2 3 3 2 3" xfId="20888"/>
    <cellStyle name="40% - 輔色2 4 2 3 3 3" xfId="20889"/>
    <cellStyle name="40% - 輔色2 4 2 3 3 4" xfId="20890"/>
    <cellStyle name="40% - 輔色2 4 2 3 4" xfId="20891"/>
    <cellStyle name="40% - 輔色2 4 2 3 4 2" xfId="20892"/>
    <cellStyle name="40% - 輔色2 4 2 3 4 2 2" xfId="20893"/>
    <cellStyle name="40% - 輔色2 4 2 3 4 2 3" xfId="20894"/>
    <cellStyle name="40% - 輔色2 4 2 3 4 3" xfId="20895"/>
    <cellStyle name="40% - 輔色2 4 2 3 4 4" xfId="20896"/>
    <cellStyle name="40% - 輔色2 4 2 3 5" xfId="20897"/>
    <cellStyle name="40% - 輔色2 4 2 3 5 2" xfId="20898"/>
    <cellStyle name="40% - 輔色2 4 2 3 5 3" xfId="20899"/>
    <cellStyle name="40% - 輔色2 4 2 3 6" xfId="20900"/>
    <cellStyle name="40% - 輔色2 4 2 3 7" xfId="20901"/>
    <cellStyle name="40% - 輔色2 4 2 4" xfId="20902"/>
    <cellStyle name="40% - 輔色2 4 2 4 2" xfId="20903"/>
    <cellStyle name="40% - 輔色2 4 2 4 2 2" xfId="20904"/>
    <cellStyle name="40% - 輔色2 4 2 4 2 2 2" xfId="20905"/>
    <cellStyle name="40% - 輔色2 4 2 4 2 2 3" xfId="20906"/>
    <cellStyle name="40% - 輔色2 4 2 4 2 3" xfId="20907"/>
    <cellStyle name="40% - 輔色2 4 2 4 2 4" xfId="20908"/>
    <cellStyle name="40% - 輔色2 4 2 4 3" xfId="20909"/>
    <cellStyle name="40% - 輔色2 4 2 4 3 2" xfId="20910"/>
    <cellStyle name="40% - 輔色2 4 2 4 3 2 2" xfId="20911"/>
    <cellStyle name="40% - 輔色2 4 2 4 3 2 3" xfId="20912"/>
    <cellStyle name="40% - 輔色2 4 2 4 3 3" xfId="20913"/>
    <cellStyle name="40% - 輔色2 4 2 4 3 4" xfId="20914"/>
    <cellStyle name="40% - 輔色2 4 2 4 4" xfId="20915"/>
    <cellStyle name="40% - 輔色2 4 2 4 4 2" xfId="20916"/>
    <cellStyle name="40% - 輔色2 4 2 4 4 3" xfId="20917"/>
    <cellStyle name="40% - 輔色2 4 2 4 5" xfId="20918"/>
    <cellStyle name="40% - 輔色2 4 2 4 6" xfId="20919"/>
    <cellStyle name="40% - 輔色2 4 2 5" xfId="20920"/>
    <cellStyle name="40% - 輔色2 4 2 5 2" xfId="20921"/>
    <cellStyle name="40% - 輔色2 4 2 5 2 2" xfId="20922"/>
    <cellStyle name="40% - 輔色2 4 2 5 2 3" xfId="20923"/>
    <cellStyle name="40% - 輔色2 4 2 5 3" xfId="20924"/>
    <cellStyle name="40% - 輔色2 4 2 5 4" xfId="20925"/>
    <cellStyle name="40% - 輔色2 4 2 6" xfId="20926"/>
    <cellStyle name="40% - 輔色2 4 2 6 2" xfId="20927"/>
    <cellStyle name="40% - 輔色2 4 2 6 2 2" xfId="20928"/>
    <cellStyle name="40% - 輔色2 4 2 6 2 3" xfId="20929"/>
    <cellStyle name="40% - 輔色2 4 2 6 3" xfId="20930"/>
    <cellStyle name="40% - 輔色2 4 2 6 4" xfId="20931"/>
    <cellStyle name="40% - 輔色2 4 2 7" xfId="20932"/>
    <cellStyle name="40% - 輔色2 4 2 7 2" xfId="20933"/>
    <cellStyle name="40% - 輔色2 4 2 7 3" xfId="20934"/>
    <cellStyle name="40% - 輔色2 4 2 8" xfId="20935"/>
    <cellStyle name="40% - 輔色2 4 2 9" xfId="20936"/>
    <cellStyle name="40% - 輔色2 4 3" xfId="20937"/>
    <cellStyle name="40% - 輔色2 4 3 2" xfId="20938"/>
    <cellStyle name="40% - 輔色2 4 3 2 2" xfId="20939"/>
    <cellStyle name="40% - 輔色2 4 3 2 2 2" xfId="20940"/>
    <cellStyle name="40% - 輔色2 4 3 2 2 2 2" xfId="20941"/>
    <cellStyle name="40% - 輔色2 4 3 2 2 2 2 2" xfId="20942"/>
    <cellStyle name="40% - 輔色2 4 3 2 2 2 2 3" xfId="20943"/>
    <cellStyle name="40% - 輔色2 4 3 2 2 2 3" xfId="20944"/>
    <cellStyle name="40% - 輔色2 4 3 2 2 2 4" xfId="20945"/>
    <cellStyle name="40% - 輔色2 4 3 2 2 3" xfId="20946"/>
    <cellStyle name="40% - 輔色2 4 3 2 2 3 2" xfId="20947"/>
    <cellStyle name="40% - 輔色2 4 3 2 2 3 2 2" xfId="20948"/>
    <cellStyle name="40% - 輔色2 4 3 2 2 3 2 3" xfId="20949"/>
    <cellStyle name="40% - 輔色2 4 3 2 2 3 3" xfId="20950"/>
    <cellStyle name="40% - 輔色2 4 3 2 2 3 4" xfId="20951"/>
    <cellStyle name="40% - 輔色2 4 3 2 2 4" xfId="20952"/>
    <cellStyle name="40% - 輔色2 4 3 2 2 4 2" xfId="20953"/>
    <cellStyle name="40% - 輔色2 4 3 2 2 4 3" xfId="20954"/>
    <cellStyle name="40% - 輔色2 4 3 2 2 5" xfId="20955"/>
    <cellStyle name="40% - 輔色2 4 3 2 2 6" xfId="20956"/>
    <cellStyle name="40% - 輔色2 4 3 2 3" xfId="20957"/>
    <cellStyle name="40% - 輔色2 4 3 2 3 2" xfId="20958"/>
    <cellStyle name="40% - 輔色2 4 3 2 3 2 2" xfId="20959"/>
    <cellStyle name="40% - 輔色2 4 3 2 3 2 3" xfId="20960"/>
    <cellStyle name="40% - 輔色2 4 3 2 3 3" xfId="20961"/>
    <cellStyle name="40% - 輔色2 4 3 2 3 4" xfId="20962"/>
    <cellStyle name="40% - 輔色2 4 3 2 4" xfId="20963"/>
    <cellStyle name="40% - 輔色2 4 3 2 4 2" xfId="20964"/>
    <cellStyle name="40% - 輔色2 4 3 2 4 2 2" xfId="20965"/>
    <cellStyle name="40% - 輔色2 4 3 2 4 2 3" xfId="20966"/>
    <cellStyle name="40% - 輔色2 4 3 2 4 3" xfId="20967"/>
    <cellStyle name="40% - 輔色2 4 3 2 4 4" xfId="20968"/>
    <cellStyle name="40% - 輔色2 4 3 2 5" xfId="20969"/>
    <cellStyle name="40% - 輔色2 4 3 2 5 2" xfId="20970"/>
    <cellStyle name="40% - 輔色2 4 3 2 5 3" xfId="20971"/>
    <cellStyle name="40% - 輔色2 4 3 2 6" xfId="20972"/>
    <cellStyle name="40% - 輔色2 4 3 2 7" xfId="20973"/>
    <cellStyle name="40% - 輔色2 4 3 3" xfId="20974"/>
    <cellStyle name="40% - 輔色2 4 3 3 2" xfId="20975"/>
    <cellStyle name="40% - 輔色2 4 3 3 2 2" xfId="20976"/>
    <cellStyle name="40% - 輔色2 4 3 3 2 2 2" xfId="20977"/>
    <cellStyle name="40% - 輔色2 4 3 3 2 2 3" xfId="20978"/>
    <cellStyle name="40% - 輔色2 4 3 3 2 3" xfId="20979"/>
    <cellStyle name="40% - 輔色2 4 3 3 2 4" xfId="20980"/>
    <cellStyle name="40% - 輔色2 4 3 3 3" xfId="20981"/>
    <cellStyle name="40% - 輔色2 4 3 3 3 2" xfId="20982"/>
    <cellStyle name="40% - 輔色2 4 3 3 3 2 2" xfId="20983"/>
    <cellStyle name="40% - 輔色2 4 3 3 3 2 3" xfId="20984"/>
    <cellStyle name="40% - 輔色2 4 3 3 3 3" xfId="20985"/>
    <cellStyle name="40% - 輔色2 4 3 3 3 4" xfId="20986"/>
    <cellStyle name="40% - 輔色2 4 3 3 4" xfId="20987"/>
    <cellStyle name="40% - 輔色2 4 3 3 4 2" xfId="20988"/>
    <cellStyle name="40% - 輔色2 4 3 3 4 3" xfId="20989"/>
    <cellStyle name="40% - 輔色2 4 3 3 5" xfId="20990"/>
    <cellStyle name="40% - 輔色2 4 3 3 6" xfId="20991"/>
    <cellStyle name="40% - 輔色2 4 3 4" xfId="20992"/>
    <cellStyle name="40% - 輔色2 4 3 4 2" xfId="20993"/>
    <cellStyle name="40% - 輔色2 4 3 4 2 2" xfId="20994"/>
    <cellStyle name="40% - 輔色2 4 3 4 2 3" xfId="20995"/>
    <cellStyle name="40% - 輔色2 4 3 4 3" xfId="20996"/>
    <cellStyle name="40% - 輔色2 4 3 4 4" xfId="20997"/>
    <cellStyle name="40% - 輔色2 4 3 5" xfId="20998"/>
    <cellStyle name="40% - 輔色2 4 3 5 2" xfId="20999"/>
    <cellStyle name="40% - 輔色2 4 3 5 2 2" xfId="21000"/>
    <cellStyle name="40% - 輔色2 4 3 5 2 3" xfId="21001"/>
    <cellStyle name="40% - 輔色2 4 3 5 3" xfId="21002"/>
    <cellStyle name="40% - 輔色2 4 3 5 4" xfId="21003"/>
    <cellStyle name="40% - 輔色2 4 3 6" xfId="21004"/>
    <cellStyle name="40% - 輔色2 4 3 6 2" xfId="21005"/>
    <cellStyle name="40% - 輔色2 4 3 6 3" xfId="21006"/>
    <cellStyle name="40% - 輔色2 4 3 7" xfId="21007"/>
    <cellStyle name="40% - 輔色2 4 3 8" xfId="21008"/>
    <cellStyle name="40% - 輔色2 4 4" xfId="21009"/>
    <cellStyle name="40% - 輔色2 4 4 2" xfId="21010"/>
    <cellStyle name="40% - 輔色2 4 4 2 2" xfId="21011"/>
    <cellStyle name="40% - 輔色2 4 4 2 2 2" xfId="21012"/>
    <cellStyle name="40% - 輔色2 4 4 2 2 2 2" xfId="21013"/>
    <cellStyle name="40% - 輔色2 4 4 2 2 2 3" xfId="21014"/>
    <cellStyle name="40% - 輔色2 4 4 2 2 3" xfId="21015"/>
    <cellStyle name="40% - 輔色2 4 4 2 2 4" xfId="21016"/>
    <cellStyle name="40% - 輔色2 4 4 2 3" xfId="21017"/>
    <cellStyle name="40% - 輔色2 4 4 2 3 2" xfId="21018"/>
    <cellStyle name="40% - 輔色2 4 4 2 3 2 2" xfId="21019"/>
    <cellStyle name="40% - 輔色2 4 4 2 3 2 3" xfId="21020"/>
    <cellStyle name="40% - 輔色2 4 4 2 3 3" xfId="21021"/>
    <cellStyle name="40% - 輔色2 4 4 2 3 4" xfId="21022"/>
    <cellStyle name="40% - 輔色2 4 4 2 4" xfId="21023"/>
    <cellStyle name="40% - 輔色2 4 4 2 4 2" xfId="21024"/>
    <cellStyle name="40% - 輔色2 4 4 2 4 3" xfId="21025"/>
    <cellStyle name="40% - 輔色2 4 4 2 5" xfId="21026"/>
    <cellStyle name="40% - 輔色2 4 4 2 6" xfId="21027"/>
    <cellStyle name="40% - 輔色2 4 4 3" xfId="21028"/>
    <cellStyle name="40% - 輔色2 4 4 3 2" xfId="21029"/>
    <cellStyle name="40% - 輔色2 4 4 3 2 2" xfId="21030"/>
    <cellStyle name="40% - 輔色2 4 4 3 2 3" xfId="21031"/>
    <cellStyle name="40% - 輔色2 4 4 3 3" xfId="21032"/>
    <cellStyle name="40% - 輔色2 4 4 3 4" xfId="21033"/>
    <cellStyle name="40% - 輔色2 4 4 4" xfId="21034"/>
    <cellStyle name="40% - 輔色2 4 4 4 2" xfId="21035"/>
    <cellStyle name="40% - 輔色2 4 4 4 2 2" xfId="21036"/>
    <cellStyle name="40% - 輔色2 4 4 4 2 3" xfId="21037"/>
    <cellStyle name="40% - 輔色2 4 4 4 3" xfId="21038"/>
    <cellStyle name="40% - 輔色2 4 4 4 4" xfId="21039"/>
    <cellStyle name="40% - 輔色2 4 4 5" xfId="21040"/>
    <cellStyle name="40% - 輔色2 4 4 5 2" xfId="21041"/>
    <cellStyle name="40% - 輔色2 4 4 5 3" xfId="21042"/>
    <cellStyle name="40% - 輔色2 4 4 6" xfId="21043"/>
    <cellStyle name="40% - 輔色2 4 4 7" xfId="21044"/>
    <cellStyle name="40% - 輔色2 4 5" xfId="21045"/>
    <cellStyle name="40% - 輔色2 4 5 2" xfId="21046"/>
    <cellStyle name="40% - 輔色2 4 5 2 2" xfId="21047"/>
    <cellStyle name="40% - 輔色2 4 5 2 2 2" xfId="21048"/>
    <cellStyle name="40% - 輔色2 4 5 2 2 3" xfId="21049"/>
    <cellStyle name="40% - 輔色2 4 5 2 3" xfId="21050"/>
    <cellStyle name="40% - 輔色2 4 5 2 4" xfId="21051"/>
    <cellStyle name="40% - 輔色2 4 5 3" xfId="21052"/>
    <cellStyle name="40% - 輔色2 4 5 3 2" xfId="21053"/>
    <cellStyle name="40% - 輔色2 4 5 3 2 2" xfId="21054"/>
    <cellStyle name="40% - 輔色2 4 5 3 2 3" xfId="21055"/>
    <cellStyle name="40% - 輔色2 4 5 3 3" xfId="21056"/>
    <cellStyle name="40% - 輔色2 4 5 3 4" xfId="21057"/>
    <cellStyle name="40% - 輔色2 4 5 4" xfId="21058"/>
    <cellStyle name="40% - 輔色2 4 5 4 2" xfId="21059"/>
    <cellStyle name="40% - 輔色2 4 5 4 3" xfId="21060"/>
    <cellStyle name="40% - 輔色2 4 5 5" xfId="21061"/>
    <cellStyle name="40% - 輔色2 4 5 6" xfId="21062"/>
    <cellStyle name="40% - 輔色2 4 6" xfId="21063"/>
    <cellStyle name="40% - 輔色2 4 6 2" xfId="21064"/>
    <cellStyle name="40% - 輔色2 4 6 2 2" xfId="21065"/>
    <cellStyle name="40% - 輔色2 4 6 2 3" xfId="21066"/>
    <cellStyle name="40% - 輔色2 4 6 3" xfId="21067"/>
    <cellStyle name="40% - 輔色2 4 6 4" xfId="21068"/>
    <cellStyle name="40% - 輔色2 4 7" xfId="21069"/>
    <cellStyle name="40% - 輔色2 4 7 2" xfId="21070"/>
    <cellStyle name="40% - 輔色2 4 7 2 2" xfId="21071"/>
    <cellStyle name="40% - 輔色2 4 7 2 3" xfId="21072"/>
    <cellStyle name="40% - 輔色2 4 7 3" xfId="21073"/>
    <cellStyle name="40% - 輔色2 4 7 4" xfId="21074"/>
    <cellStyle name="40% - 輔色2 4 8" xfId="21075"/>
    <cellStyle name="40% - 輔色2 4 8 2" xfId="21076"/>
    <cellStyle name="40% - 輔色2 4 8 3" xfId="21077"/>
    <cellStyle name="40% - 輔色2 4 9" xfId="21078"/>
    <cellStyle name="40% - 輔色2 5" xfId="21079"/>
    <cellStyle name="40% - 輔色2 5 2" xfId="21080"/>
    <cellStyle name="40% - 輔色2 5 2 2" xfId="21081"/>
    <cellStyle name="40% - 輔色2 5 2 2 2" xfId="21082"/>
    <cellStyle name="40% - 輔色2 5 2 2 2 2" xfId="21083"/>
    <cellStyle name="40% - 輔色2 5 2 2 2 2 2" xfId="21084"/>
    <cellStyle name="40% - 輔色2 5 2 2 2 2 2 2" xfId="21085"/>
    <cellStyle name="40% - 輔色2 5 2 2 2 2 2 3" xfId="21086"/>
    <cellStyle name="40% - 輔色2 5 2 2 2 2 3" xfId="21087"/>
    <cellStyle name="40% - 輔色2 5 2 2 2 2 4" xfId="21088"/>
    <cellStyle name="40% - 輔色2 5 2 2 2 3" xfId="21089"/>
    <cellStyle name="40% - 輔色2 5 2 2 2 3 2" xfId="21090"/>
    <cellStyle name="40% - 輔色2 5 2 2 2 3 2 2" xfId="21091"/>
    <cellStyle name="40% - 輔色2 5 2 2 2 3 2 3" xfId="21092"/>
    <cellStyle name="40% - 輔色2 5 2 2 2 3 3" xfId="21093"/>
    <cellStyle name="40% - 輔色2 5 2 2 2 3 4" xfId="21094"/>
    <cellStyle name="40% - 輔色2 5 2 2 2 4" xfId="21095"/>
    <cellStyle name="40% - 輔色2 5 2 2 2 4 2" xfId="21096"/>
    <cellStyle name="40% - 輔色2 5 2 2 2 4 3" xfId="21097"/>
    <cellStyle name="40% - 輔色2 5 2 2 2 5" xfId="21098"/>
    <cellStyle name="40% - 輔色2 5 2 2 2 6" xfId="21099"/>
    <cellStyle name="40% - 輔色2 5 2 2 3" xfId="21100"/>
    <cellStyle name="40% - 輔色2 5 2 2 3 2" xfId="21101"/>
    <cellStyle name="40% - 輔色2 5 2 2 3 2 2" xfId="21102"/>
    <cellStyle name="40% - 輔色2 5 2 2 3 2 3" xfId="21103"/>
    <cellStyle name="40% - 輔色2 5 2 2 3 3" xfId="21104"/>
    <cellStyle name="40% - 輔色2 5 2 2 3 4" xfId="21105"/>
    <cellStyle name="40% - 輔色2 5 2 2 4" xfId="21106"/>
    <cellStyle name="40% - 輔色2 5 2 2 4 2" xfId="21107"/>
    <cellStyle name="40% - 輔色2 5 2 2 4 2 2" xfId="21108"/>
    <cellStyle name="40% - 輔色2 5 2 2 4 2 3" xfId="21109"/>
    <cellStyle name="40% - 輔色2 5 2 2 4 3" xfId="21110"/>
    <cellStyle name="40% - 輔色2 5 2 2 4 4" xfId="21111"/>
    <cellStyle name="40% - 輔色2 5 2 2 5" xfId="21112"/>
    <cellStyle name="40% - 輔色2 5 2 2 5 2" xfId="21113"/>
    <cellStyle name="40% - 輔色2 5 2 2 5 3" xfId="21114"/>
    <cellStyle name="40% - 輔色2 5 2 2 6" xfId="21115"/>
    <cellStyle name="40% - 輔色2 5 2 2 7" xfId="21116"/>
    <cellStyle name="40% - 輔色2 5 2 3" xfId="21117"/>
    <cellStyle name="40% - 輔色2 5 2 3 2" xfId="21118"/>
    <cellStyle name="40% - 輔色2 5 2 3 2 2" xfId="21119"/>
    <cellStyle name="40% - 輔色2 5 2 3 2 2 2" xfId="21120"/>
    <cellStyle name="40% - 輔色2 5 2 3 2 2 3" xfId="21121"/>
    <cellStyle name="40% - 輔色2 5 2 3 2 3" xfId="21122"/>
    <cellStyle name="40% - 輔色2 5 2 3 2 4" xfId="21123"/>
    <cellStyle name="40% - 輔色2 5 2 3 3" xfId="21124"/>
    <cellStyle name="40% - 輔色2 5 2 3 3 2" xfId="21125"/>
    <cellStyle name="40% - 輔色2 5 2 3 3 2 2" xfId="21126"/>
    <cellStyle name="40% - 輔色2 5 2 3 3 2 3" xfId="21127"/>
    <cellStyle name="40% - 輔色2 5 2 3 3 3" xfId="21128"/>
    <cellStyle name="40% - 輔色2 5 2 3 3 4" xfId="21129"/>
    <cellStyle name="40% - 輔色2 5 2 3 4" xfId="21130"/>
    <cellStyle name="40% - 輔色2 5 2 3 4 2" xfId="21131"/>
    <cellStyle name="40% - 輔色2 5 2 3 4 3" xfId="21132"/>
    <cellStyle name="40% - 輔色2 5 2 3 5" xfId="21133"/>
    <cellStyle name="40% - 輔色2 5 2 3 6" xfId="21134"/>
    <cellStyle name="40% - 輔色2 5 2 4" xfId="21135"/>
    <cellStyle name="40% - 輔色2 5 2 4 2" xfId="21136"/>
    <cellStyle name="40% - 輔色2 5 2 4 2 2" xfId="21137"/>
    <cellStyle name="40% - 輔色2 5 2 4 2 3" xfId="21138"/>
    <cellStyle name="40% - 輔色2 5 2 4 3" xfId="21139"/>
    <cellStyle name="40% - 輔色2 5 2 4 4" xfId="21140"/>
    <cellStyle name="40% - 輔色2 5 2 5" xfId="21141"/>
    <cellStyle name="40% - 輔色2 5 2 5 2" xfId="21142"/>
    <cellStyle name="40% - 輔色2 5 2 5 2 2" xfId="21143"/>
    <cellStyle name="40% - 輔色2 5 2 5 2 3" xfId="21144"/>
    <cellStyle name="40% - 輔色2 5 2 5 3" xfId="21145"/>
    <cellStyle name="40% - 輔色2 5 2 5 4" xfId="21146"/>
    <cellStyle name="40% - 輔色2 5 2 6" xfId="21147"/>
    <cellStyle name="40% - 輔色2 5 2 6 2" xfId="21148"/>
    <cellStyle name="40% - 輔色2 5 2 6 3" xfId="21149"/>
    <cellStyle name="40% - 輔色2 5 2 7" xfId="21150"/>
    <cellStyle name="40% - 輔色2 5 2 8" xfId="21151"/>
    <cellStyle name="40% - 輔色2 5 3" xfId="21152"/>
    <cellStyle name="40% - 輔色2 5 3 2" xfId="21153"/>
    <cellStyle name="40% - 輔色2 5 3 2 2" xfId="21154"/>
    <cellStyle name="40% - 輔色2 5 3 2 2 2" xfId="21155"/>
    <cellStyle name="40% - 輔色2 5 3 2 2 2 2" xfId="21156"/>
    <cellStyle name="40% - 輔色2 5 3 2 2 2 3" xfId="21157"/>
    <cellStyle name="40% - 輔色2 5 3 2 2 3" xfId="21158"/>
    <cellStyle name="40% - 輔色2 5 3 2 2 4" xfId="21159"/>
    <cellStyle name="40% - 輔色2 5 3 2 3" xfId="21160"/>
    <cellStyle name="40% - 輔色2 5 3 2 3 2" xfId="21161"/>
    <cellStyle name="40% - 輔色2 5 3 2 3 2 2" xfId="21162"/>
    <cellStyle name="40% - 輔色2 5 3 2 3 2 3" xfId="21163"/>
    <cellStyle name="40% - 輔色2 5 3 2 3 3" xfId="21164"/>
    <cellStyle name="40% - 輔色2 5 3 2 3 4" xfId="21165"/>
    <cellStyle name="40% - 輔色2 5 3 2 4" xfId="21166"/>
    <cellStyle name="40% - 輔色2 5 3 2 4 2" xfId="21167"/>
    <cellStyle name="40% - 輔色2 5 3 2 4 3" xfId="21168"/>
    <cellStyle name="40% - 輔色2 5 3 2 5" xfId="21169"/>
    <cellStyle name="40% - 輔色2 5 3 2 6" xfId="21170"/>
    <cellStyle name="40% - 輔色2 5 3 3" xfId="21171"/>
    <cellStyle name="40% - 輔色2 5 3 3 2" xfId="21172"/>
    <cellStyle name="40% - 輔色2 5 3 3 2 2" xfId="21173"/>
    <cellStyle name="40% - 輔色2 5 3 3 2 3" xfId="21174"/>
    <cellStyle name="40% - 輔色2 5 3 3 3" xfId="21175"/>
    <cellStyle name="40% - 輔色2 5 3 3 4" xfId="21176"/>
    <cellStyle name="40% - 輔色2 5 3 4" xfId="21177"/>
    <cellStyle name="40% - 輔色2 5 3 4 2" xfId="21178"/>
    <cellStyle name="40% - 輔色2 5 3 4 2 2" xfId="21179"/>
    <cellStyle name="40% - 輔色2 5 3 4 2 3" xfId="21180"/>
    <cellStyle name="40% - 輔色2 5 3 4 3" xfId="21181"/>
    <cellStyle name="40% - 輔色2 5 3 4 4" xfId="21182"/>
    <cellStyle name="40% - 輔色2 5 3 5" xfId="21183"/>
    <cellStyle name="40% - 輔色2 5 3 5 2" xfId="21184"/>
    <cellStyle name="40% - 輔色2 5 3 5 3" xfId="21185"/>
    <cellStyle name="40% - 輔色2 5 3 6" xfId="21186"/>
    <cellStyle name="40% - 輔色2 5 3 7" xfId="21187"/>
    <cellStyle name="40% - 輔色2 5 4" xfId="21188"/>
    <cellStyle name="40% - 輔色2 5 4 2" xfId="21189"/>
    <cellStyle name="40% - 輔色2 5 4 2 2" xfId="21190"/>
    <cellStyle name="40% - 輔色2 5 4 2 2 2" xfId="21191"/>
    <cellStyle name="40% - 輔色2 5 4 2 2 3" xfId="21192"/>
    <cellStyle name="40% - 輔色2 5 4 2 3" xfId="21193"/>
    <cellStyle name="40% - 輔色2 5 4 2 4" xfId="21194"/>
    <cellStyle name="40% - 輔色2 5 4 3" xfId="21195"/>
    <cellStyle name="40% - 輔色2 5 4 3 2" xfId="21196"/>
    <cellStyle name="40% - 輔色2 5 4 3 2 2" xfId="21197"/>
    <cellStyle name="40% - 輔色2 5 4 3 2 3" xfId="21198"/>
    <cellStyle name="40% - 輔色2 5 4 3 3" xfId="21199"/>
    <cellStyle name="40% - 輔色2 5 4 3 4" xfId="21200"/>
    <cellStyle name="40% - 輔色2 5 4 4" xfId="21201"/>
    <cellStyle name="40% - 輔色2 5 4 4 2" xfId="21202"/>
    <cellStyle name="40% - 輔色2 5 4 4 3" xfId="21203"/>
    <cellStyle name="40% - 輔色2 5 4 5" xfId="21204"/>
    <cellStyle name="40% - 輔色2 5 4 6" xfId="21205"/>
    <cellStyle name="40% - 輔色2 5 5" xfId="21206"/>
    <cellStyle name="40% - 輔色2 5 5 2" xfId="21207"/>
    <cellStyle name="40% - 輔色2 5 5 2 2" xfId="21208"/>
    <cellStyle name="40% - 輔色2 5 5 2 3" xfId="21209"/>
    <cellStyle name="40% - 輔色2 5 5 3" xfId="21210"/>
    <cellStyle name="40% - 輔色2 5 5 4" xfId="21211"/>
    <cellStyle name="40% - 輔色2 5 6" xfId="21212"/>
    <cellStyle name="40% - 輔色2 5 6 2" xfId="21213"/>
    <cellStyle name="40% - 輔色2 5 6 2 2" xfId="21214"/>
    <cellStyle name="40% - 輔色2 5 6 2 3" xfId="21215"/>
    <cellStyle name="40% - 輔色2 5 6 3" xfId="21216"/>
    <cellStyle name="40% - 輔色2 5 6 4" xfId="21217"/>
    <cellStyle name="40% - 輔色2 5 7" xfId="21218"/>
    <cellStyle name="40% - 輔色2 5 7 2" xfId="21219"/>
    <cellStyle name="40% - 輔色2 5 7 3" xfId="21220"/>
    <cellStyle name="40% - 輔色2 5 8" xfId="21221"/>
    <cellStyle name="40% - 輔色2 5 9" xfId="21222"/>
    <cellStyle name="40% - 輔色2 6" xfId="21223"/>
    <cellStyle name="40% - 輔色2 6 2" xfId="21224"/>
    <cellStyle name="40% - 輔色2 6 2 2" xfId="21225"/>
    <cellStyle name="40% - 輔色2 6 2 2 2" xfId="21226"/>
    <cellStyle name="40% - 輔色2 6 2 2 2 2" xfId="21227"/>
    <cellStyle name="40% - 輔色2 6 2 2 2 2 2" xfId="21228"/>
    <cellStyle name="40% - 輔色2 6 2 2 2 2 3" xfId="21229"/>
    <cellStyle name="40% - 輔色2 6 2 2 2 3" xfId="21230"/>
    <cellStyle name="40% - 輔色2 6 2 2 2 4" xfId="21231"/>
    <cellStyle name="40% - 輔色2 6 2 2 3" xfId="21232"/>
    <cellStyle name="40% - 輔色2 6 2 2 3 2" xfId="21233"/>
    <cellStyle name="40% - 輔色2 6 2 2 3 2 2" xfId="21234"/>
    <cellStyle name="40% - 輔色2 6 2 2 3 2 3" xfId="21235"/>
    <cellStyle name="40% - 輔色2 6 2 2 3 3" xfId="21236"/>
    <cellStyle name="40% - 輔色2 6 2 2 3 4" xfId="21237"/>
    <cellStyle name="40% - 輔色2 6 2 2 4" xfId="21238"/>
    <cellStyle name="40% - 輔色2 6 2 2 4 2" xfId="21239"/>
    <cellStyle name="40% - 輔色2 6 2 2 4 3" xfId="21240"/>
    <cellStyle name="40% - 輔色2 6 2 2 5" xfId="21241"/>
    <cellStyle name="40% - 輔色2 6 2 2 6" xfId="21242"/>
    <cellStyle name="40% - 輔色2 6 2 3" xfId="21243"/>
    <cellStyle name="40% - 輔色2 6 2 3 2" xfId="21244"/>
    <cellStyle name="40% - 輔色2 6 2 3 2 2" xfId="21245"/>
    <cellStyle name="40% - 輔色2 6 2 3 2 3" xfId="21246"/>
    <cellStyle name="40% - 輔色2 6 2 3 3" xfId="21247"/>
    <cellStyle name="40% - 輔色2 6 2 3 4" xfId="21248"/>
    <cellStyle name="40% - 輔色2 6 2 4" xfId="21249"/>
    <cellStyle name="40% - 輔色2 6 2 4 2" xfId="21250"/>
    <cellStyle name="40% - 輔色2 6 2 4 2 2" xfId="21251"/>
    <cellStyle name="40% - 輔色2 6 2 4 2 3" xfId="21252"/>
    <cellStyle name="40% - 輔色2 6 2 4 3" xfId="21253"/>
    <cellStyle name="40% - 輔色2 6 2 4 4" xfId="21254"/>
    <cellStyle name="40% - 輔色2 6 2 5" xfId="21255"/>
    <cellStyle name="40% - 輔色2 6 2 5 2" xfId="21256"/>
    <cellStyle name="40% - 輔色2 6 2 5 3" xfId="21257"/>
    <cellStyle name="40% - 輔色2 6 2 6" xfId="21258"/>
    <cellStyle name="40% - 輔色2 6 2 7" xfId="21259"/>
    <cellStyle name="40% - 輔色2 6 3" xfId="21260"/>
    <cellStyle name="40% - 輔色2 6 3 2" xfId="21261"/>
    <cellStyle name="40% - 輔色2 6 3 2 2" xfId="21262"/>
    <cellStyle name="40% - 輔色2 6 3 2 2 2" xfId="21263"/>
    <cellStyle name="40% - 輔色2 6 3 2 2 3" xfId="21264"/>
    <cellStyle name="40% - 輔色2 6 3 2 3" xfId="21265"/>
    <cellStyle name="40% - 輔色2 6 3 2 4" xfId="21266"/>
    <cellStyle name="40% - 輔色2 6 3 3" xfId="21267"/>
    <cellStyle name="40% - 輔色2 6 3 3 2" xfId="21268"/>
    <cellStyle name="40% - 輔色2 6 3 3 2 2" xfId="21269"/>
    <cellStyle name="40% - 輔色2 6 3 3 2 3" xfId="21270"/>
    <cellStyle name="40% - 輔色2 6 3 3 3" xfId="21271"/>
    <cellStyle name="40% - 輔色2 6 3 3 4" xfId="21272"/>
    <cellStyle name="40% - 輔色2 6 3 4" xfId="21273"/>
    <cellStyle name="40% - 輔色2 6 3 4 2" xfId="21274"/>
    <cellStyle name="40% - 輔色2 6 3 4 3" xfId="21275"/>
    <cellStyle name="40% - 輔色2 6 3 5" xfId="21276"/>
    <cellStyle name="40% - 輔色2 6 3 6" xfId="21277"/>
    <cellStyle name="40% - 輔色2 6 4" xfId="21278"/>
    <cellStyle name="40% - 輔色2 6 4 2" xfId="21279"/>
    <cellStyle name="40% - 輔色2 6 4 2 2" xfId="21280"/>
    <cellStyle name="40% - 輔色2 6 4 2 3" xfId="21281"/>
    <cellStyle name="40% - 輔色2 6 4 3" xfId="21282"/>
    <cellStyle name="40% - 輔色2 6 4 4" xfId="21283"/>
    <cellStyle name="40% - 輔色2 6 5" xfId="21284"/>
    <cellStyle name="40% - 輔色2 6 5 2" xfId="21285"/>
    <cellStyle name="40% - 輔色2 6 5 2 2" xfId="21286"/>
    <cellStyle name="40% - 輔色2 6 5 2 3" xfId="21287"/>
    <cellStyle name="40% - 輔色2 6 5 3" xfId="21288"/>
    <cellStyle name="40% - 輔色2 6 5 4" xfId="21289"/>
    <cellStyle name="40% - 輔色2 6 6" xfId="21290"/>
    <cellStyle name="40% - 輔色2 6 6 2" xfId="21291"/>
    <cellStyle name="40% - 輔色2 6 6 3" xfId="21292"/>
    <cellStyle name="40% - 輔色2 6 7" xfId="21293"/>
    <cellStyle name="40% - 輔色2 6 8" xfId="21294"/>
    <cellStyle name="40% - 輔色2 7" xfId="21295"/>
    <cellStyle name="40% - 輔色2 7 2" xfId="21296"/>
    <cellStyle name="40% - 輔色2 7 2 2" xfId="21297"/>
    <cellStyle name="40% - 輔色2 7 2 2 2" xfId="21298"/>
    <cellStyle name="40% - 輔色2 7 2 2 2 2" xfId="21299"/>
    <cellStyle name="40% - 輔色2 7 2 2 2 2 2" xfId="21300"/>
    <cellStyle name="40% - 輔色2 7 2 2 2 2 3" xfId="21301"/>
    <cellStyle name="40% - 輔色2 7 2 2 2 3" xfId="21302"/>
    <cellStyle name="40% - 輔色2 7 2 2 2 4" xfId="21303"/>
    <cellStyle name="40% - 輔色2 7 2 2 3" xfId="21304"/>
    <cellStyle name="40% - 輔色2 7 2 2 3 2" xfId="21305"/>
    <cellStyle name="40% - 輔色2 7 2 2 3 2 2" xfId="21306"/>
    <cellStyle name="40% - 輔色2 7 2 2 3 2 3" xfId="21307"/>
    <cellStyle name="40% - 輔色2 7 2 2 3 3" xfId="21308"/>
    <cellStyle name="40% - 輔色2 7 2 2 3 4" xfId="21309"/>
    <cellStyle name="40% - 輔色2 7 2 2 4" xfId="21310"/>
    <cellStyle name="40% - 輔色2 7 2 2 4 2" xfId="21311"/>
    <cellStyle name="40% - 輔色2 7 2 2 4 3" xfId="21312"/>
    <cellStyle name="40% - 輔色2 7 2 2 5" xfId="21313"/>
    <cellStyle name="40% - 輔色2 7 2 2 6" xfId="21314"/>
    <cellStyle name="40% - 輔色2 7 2 3" xfId="21315"/>
    <cellStyle name="40% - 輔色2 7 2 3 2" xfId="21316"/>
    <cellStyle name="40% - 輔色2 7 2 3 2 2" xfId="21317"/>
    <cellStyle name="40% - 輔色2 7 2 3 2 3" xfId="21318"/>
    <cellStyle name="40% - 輔色2 7 2 3 3" xfId="21319"/>
    <cellStyle name="40% - 輔色2 7 2 3 4" xfId="21320"/>
    <cellStyle name="40% - 輔色2 7 2 4" xfId="21321"/>
    <cellStyle name="40% - 輔色2 7 2 4 2" xfId="21322"/>
    <cellStyle name="40% - 輔色2 7 2 4 2 2" xfId="21323"/>
    <cellStyle name="40% - 輔色2 7 2 4 2 3" xfId="21324"/>
    <cellStyle name="40% - 輔色2 7 2 4 3" xfId="21325"/>
    <cellStyle name="40% - 輔色2 7 2 4 4" xfId="21326"/>
    <cellStyle name="40% - 輔色2 7 2 5" xfId="21327"/>
    <cellStyle name="40% - 輔色2 7 2 5 2" xfId="21328"/>
    <cellStyle name="40% - 輔色2 7 2 5 3" xfId="21329"/>
    <cellStyle name="40% - 輔色2 7 2 6" xfId="21330"/>
    <cellStyle name="40% - 輔色2 7 2 7" xfId="21331"/>
    <cellStyle name="40% - 輔色2 7 3" xfId="21332"/>
    <cellStyle name="40% - 輔色2 7 3 2" xfId="21333"/>
    <cellStyle name="40% - 輔色2 7 3 2 2" xfId="21334"/>
    <cellStyle name="40% - 輔色2 7 3 2 2 2" xfId="21335"/>
    <cellStyle name="40% - 輔色2 7 3 2 2 3" xfId="21336"/>
    <cellStyle name="40% - 輔色2 7 3 2 3" xfId="21337"/>
    <cellStyle name="40% - 輔色2 7 3 2 4" xfId="21338"/>
    <cellStyle name="40% - 輔色2 7 3 3" xfId="21339"/>
    <cellStyle name="40% - 輔色2 7 3 3 2" xfId="21340"/>
    <cellStyle name="40% - 輔色2 7 3 3 2 2" xfId="21341"/>
    <cellStyle name="40% - 輔色2 7 3 3 2 3" xfId="21342"/>
    <cellStyle name="40% - 輔色2 7 3 3 3" xfId="21343"/>
    <cellStyle name="40% - 輔色2 7 3 3 4" xfId="21344"/>
    <cellStyle name="40% - 輔色2 7 3 4" xfId="21345"/>
    <cellStyle name="40% - 輔色2 7 3 4 2" xfId="21346"/>
    <cellStyle name="40% - 輔色2 7 3 4 3" xfId="21347"/>
    <cellStyle name="40% - 輔色2 7 3 5" xfId="21348"/>
    <cellStyle name="40% - 輔色2 7 3 6" xfId="21349"/>
    <cellStyle name="40% - 輔色2 7 4" xfId="21350"/>
    <cellStyle name="40% - 輔色2 7 4 2" xfId="21351"/>
    <cellStyle name="40% - 輔色2 7 4 2 2" xfId="21352"/>
    <cellStyle name="40% - 輔色2 7 4 2 3" xfId="21353"/>
    <cellStyle name="40% - 輔色2 7 4 3" xfId="21354"/>
    <cellStyle name="40% - 輔色2 7 4 4" xfId="21355"/>
    <cellStyle name="40% - 輔色2 7 5" xfId="21356"/>
    <cellStyle name="40% - 輔色2 7 5 2" xfId="21357"/>
    <cellStyle name="40% - 輔色2 7 5 2 2" xfId="21358"/>
    <cellStyle name="40% - 輔色2 7 5 2 3" xfId="21359"/>
    <cellStyle name="40% - 輔色2 7 5 3" xfId="21360"/>
    <cellStyle name="40% - 輔色2 7 5 4" xfId="21361"/>
    <cellStyle name="40% - 輔色2 7 6" xfId="21362"/>
    <cellStyle name="40% - 輔色2 7 6 2" xfId="21363"/>
    <cellStyle name="40% - 輔色2 7 6 3" xfId="21364"/>
    <cellStyle name="40% - 輔色2 7 7" xfId="21365"/>
    <cellStyle name="40% - 輔色2 7 8" xfId="21366"/>
    <cellStyle name="40% - 輔色2 8" xfId="21367"/>
    <cellStyle name="40% - 輔色2 8 2" xfId="21368"/>
    <cellStyle name="40% - 輔色2 8 2 2" xfId="21369"/>
    <cellStyle name="40% - 輔色2 8 2 2 2" xfId="21370"/>
    <cellStyle name="40% - 輔色2 8 2 2 2 2" xfId="21371"/>
    <cellStyle name="40% - 輔色2 8 2 2 2 3" xfId="21372"/>
    <cellStyle name="40% - 輔色2 8 2 2 3" xfId="21373"/>
    <cellStyle name="40% - 輔色2 8 2 2 4" xfId="21374"/>
    <cellStyle name="40% - 輔色2 8 2 3" xfId="21375"/>
    <cellStyle name="40% - 輔色2 8 2 3 2" xfId="21376"/>
    <cellStyle name="40% - 輔色2 8 2 3 2 2" xfId="21377"/>
    <cellStyle name="40% - 輔色2 8 2 3 2 3" xfId="21378"/>
    <cellStyle name="40% - 輔色2 8 2 3 3" xfId="21379"/>
    <cellStyle name="40% - 輔色2 8 2 3 4" xfId="21380"/>
    <cellStyle name="40% - 輔色2 8 2 4" xfId="21381"/>
    <cellStyle name="40% - 輔色2 8 2 4 2" xfId="21382"/>
    <cellStyle name="40% - 輔色2 8 2 4 3" xfId="21383"/>
    <cellStyle name="40% - 輔色2 8 2 5" xfId="21384"/>
    <cellStyle name="40% - 輔色2 8 2 6" xfId="21385"/>
    <cellStyle name="40% - 輔色2 8 3" xfId="21386"/>
    <cellStyle name="40% - 輔色2 8 3 2" xfId="21387"/>
    <cellStyle name="40% - 輔色2 8 3 2 2" xfId="21388"/>
    <cellStyle name="40% - 輔色2 8 3 2 3" xfId="21389"/>
    <cellStyle name="40% - 輔色2 8 3 3" xfId="21390"/>
    <cellStyle name="40% - 輔色2 8 3 4" xfId="21391"/>
    <cellStyle name="40% - 輔色2 8 4" xfId="21392"/>
    <cellStyle name="40% - 輔色2 8 4 2" xfId="21393"/>
    <cellStyle name="40% - 輔色2 8 4 2 2" xfId="21394"/>
    <cellStyle name="40% - 輔色2 8 4 2 3" xfId="21395"/>
    <cellStyle name="40% - 輔色2 8 4 3" xfId="21396"/>
    <cellStyle name="40% - 輔色2 8 4 4" xfId="21397"/>
    <cellStyle name="40% - 輔色2 8 5" xfId="21398"/>
    <cellStyle name="40% - 輔色2 8 5 2" xfId="21399"/>
    <cellStyle name="40% - 輔色2 8 5 3" xfId="21400"/>
    <cellStyle name="40% - 輔色2 8 6" xfId="21401"/>
    <cellStyle name="40% - 輔色2 8 7" xfId="21402"/>
    <cellStyle name="40% - 輔色2 9" xfId="21403"/>
    <cellStyle name="40% - 輔色2 9 2" xfId="21404"/>
    <cellStyle name="40% - 輔色2 9 2 2" xfId="21405"/>
    <cellStyle name="40% - 輔色2 9 2 2 2" xfId="21406"/>
    <cellStyle name="40% - 輔色2 9 2 2 3" xfId="21407"/>
    <cellStyle name="40% - 輔色2 9 2 3" xfId="21408"/>
    <cellStyle name="40% - 輔色2 9 2 4" xfId="21409"/>
    <cellStyle name="40% - 輔色2 9 3" xfId="21410"/>
    <cellStyle name="40% - 輔色2 9 3 2" xfId="21411"/>
    <cellStyle name="40% - 輔色2 9 3 2 2" xfId="21412"/>
    <cellStyle name="40% - 輔色2 9 3 2 3" xfId="21413"/>
    <cellStyle name="40% - 輔色2 9 3 3" xfId="21414"/>
    <cellStyle name="40% - 輔色2 9 3 4" xfId="21415"/>
    <cellStyle name="40% - 輔色2 9 4" xfId="21416"/>
    <cellStyle name="40% - 輔色2 9 4 2" xfId="21417"/>
    <cellStyle name="40% - 輔色2 9 4 3" xfId="21418"/>
    <cellStyle name="40% - 輔色2 9 5" xfId="21419"/>
    <cellStyle name="40% - 輔色2 9 6" xfId="21420"/>
    <cellStyle name="40% - 輔色3 10" xfId="21421"/>
    <cellStyle name="40% - 輔色3 10 2" xfId="21422"/>
    <cellStyle name="40% - 輔色3 10 2 2" xfId="21423"/>
    <cellStyle name="40% - 輔色3 10 2 3" xfId="21424"/>
    <cellStyle name="40% - 輔色3 10 3" xfId="21425"/>
    <cellStyle name="40% - 輔色3 10 4" xfId="21426"/>
    <cellStyle name="40% - 輔色3 11" xfId="21427"/>
    <cellStyle name="40% - 輔色3 11 2" xfId="21428"/>
    <cellStyle name="40% - 輔色3 11 2 2" xfId="21429"/>
    <cellStyle name="40% - 輔色3 11 2 3" xfId="21430"/>
    <cellStyle name="40% - 輔色3 11 3" xfId="21431"/>
    <cellStyle name="40% - 輔色3 11 4" xfId="21432"/>
    <cellStyle name="40% - 輔色3 12" xfId="21433"/>
    <cellStyle name="40% - 輔色3 12 2" xfId="21434"/>
    <cellStyle name="40% - 輔色3 12 3" xfId="21435"/>
    <cellStyle name="40% - 輔色3 13" xfId="21436"/>
    <cellStyle name="40% - 輔色3 14" xfId="21437"/>
    <cellStyle name="40% - 輔色3 15" xfId="21438"/>
    <cellStyle name="40% - 輔色3 16" xfId="21439"/>
    <cellStyle name="40% - 輔色3 2" xfId="21440"/>
    <cellStyle name="40% - 輔色3 2 10" xfId="21441"/>
    <cellStyle name="40% - 輔色3 2 10 2" xfId="21442"/>
    <cellStyle name="40% - 輔色3 2 10 2 2" xfId="21443"/>
    <cellStyle name="40% - 輔色3 2 10 2 3" xfId="21444"/>
    <cellStyle name="40% - 輔色3 2 10 3" xfId="21445"/>
    <cellStyle name="40% - 輔色3 2 10 4" xfId="21446"/>
    <cellStyle name="40% - 輔色3 2 11" xfId="21447"/>
    <cellStyle name="40% - 輔色3 2 11 2" xfId="21448"/>
    <cellStyle name="40% - 輔色3 2 11 3" xfId="21449"/>
    <cellStyle name="40% - 輔色3 2 12" xfId="21450"/>
    <cellStyle name="40% - 輔色3 2 13" xfId="21451"/>
    <cellStyle name="40% - 輔色3 2 2" xfId="21452"/>
    <cellStyle name="40% - 輔色3 2 2 10" xfId="21453"/>
    <cellStyle name="40% - 輔色3 2 2 10 2" xfId="21454"/>
    <cellStyle name="40% - 輔色3 2 2 10 3" xfId="21455"/>
    <cellStyle name="40% - 輔色3 2 2 11" xfId="21456"/>
    <cellStyle name="40% - 輔色3 2 2 12" xfId="21457"/>
    <cellStyle name="40% - 輔色3 2 2 2" xfId="21458"/>
    <cellStyle name="40% - 輔色3 2 2 2 10" xfId="21459"/>
    <cellStyle name="40% - 輔色3 2 2 2 2" xfId="21460"/>
    <cellStyle name="40% - 輔色3 2 2 2 2 2" xfId="21461"/>
    <cellStyle name="40% - 輔色3 2 2 2 2 2 2" xfId="21462"/>
    <cellStyle name="40% - 輔色3 2 2 2 2 2 2 2" xfId="21463"/>
    <cellStyle name="40% - 輔色3 2 2 2 2 2 2 2 2" xfId="21464"/>
    <cellStyle name="40% - 輔色3 2 2 2 2 2 2 2 2 2" xfId="21465"/>
    <cellStyle name="40% - 輔色3 2 2 2 2 2 2 2 2 2 2" xfId="21466"/>
    <cellStyle name="40% - 輔色3 2 2 2 2 2 2 2 2 2 3" xfId="21467"/>
    <cellStyle name="40% - 輔色3 2 2 2 2 2 2 2 2 3" xfId="21468"/>
    <cellStyle name="40% - 輔色3 2 2 2 2 2 2 2 2 4" xfId="21469"/>
    <cellStyle name="40% - 輔色3 2 2 2 2 2 2 2 3" xfId="21470"/>
    <cellStyle name="40% - 輔色3 2 2 2 2 2 2 2 3 2" xfId="21471"/>
    <cellStyle name="40% - 輔色3 2 2 2 2 2 2 2 3 2 2" xfId="21472"/>
    <cellStyle name="40% - 輔色3 2 2 2 2 2 2 2 3 2 3" xfId="21473"/>
    <cellStyle name="40% - 輔色3 2 2 2 2 2 2 2 3 3" xfId="21474"/>
    <cellStyle name="40% - 輔色3 2 2 2 2 2 2 2 3 4" xfId="21475"/>
    <cellStyle name="40% - 輔色3 2 2 2 2 2 2 2 4" xfId="21476"/>
    <cellStyle name="40% - 輔色3 2 2 2 2 2 2 2 4 2" xfId="21477"/>
    <cellStyle name="40% - 輔色3 2 2 2 2 2 2 2 4 3" xfId="21478"/>
    <cellStyle name="40% - 輔色3 2 2 2 2 2 2 2 5" xfId="21479"/>
    <cellStyle name="40% - 輔色3 2 2 2 2 2 2 2 6" xfId="21480"/>
    <cellStyle name="40% - 輔色3 2 2 2 2 2 2 3" xfId="21481"/>
    <cellStyle name="40% - 輔色3 2 2 2 2 2 2 3 2" xfId="21482"/>
    <cellStyle name="40% - 輔色3 2 2 2 2 2 2 3 2 2" xfId="21483"/>
    <cellStyle name="40% - 輔色3 2 2 2 2 2 2 3 2 3" xfId="21484"/>
    <cellStyle name="40% - 輔色3 2 2 2 2 2 2 3 3" xfId="21485"/>
    <cellStyle name="40% - 輔色3 2 2 2 2 2 2 3 4" xfId="21486"/>
    <cellStyle name="40% - 輔色3 2 2 2 2 2 2 4" xfId="21487"/>
    <cellStyle name="40% - 輔色3 2 2 2 2 2 2 4 2" xfId="21488"/>
    <cellStyle name="40% - 輔色3 2 2 2 2 2 2 4 2 2" xfId="21489"/>
    <cellStyle name="40% - 輔色3 2 2 2 2 2 2 4 2 3" xfId="21490"/>
    <cellStyle name="40% - 輔色3 2 2 2 2 2 2 4 3" xfId="21491"/>
    <cellStyle name="40% - 輔色3 2 2 2 2 2 2 4 4" xfId="21492"/>
    <cellStyle name="40% - 輔色3 2 2 2 2 2 2 5" xfId="21493"/>
    <cellStyle name="40% - 輔色3 2 2 2 2 2 2 5 2" xfId="21494"/>
    <cellStyle name="40% - 輔色3 2 2 2 2 2 2 5 3" xfId="21495"/>
    <cellStyle name="40% - 輔色3 2 2 2 2 2 2 6" xfId="21496"/>
    <cellStyle name="40% - 輔色3 2 2 2 2 2 2 7" xfId="21497"/>
    <cellStyle name="40% - 輔色3 2 2 2 2 2 3" xfId="21498"/>
    <cellStyle name="40% - 輔色3 2 2 2 2 2 3 2" xfId="21499"/>
    <cellStyle name="40% - 輔色3 2 2 2 2 2 3 2 2" xfId="21500"/>
    <cellStyle name="40% - 輔色3 2 2 2 2 2 3 2 2 2" xfId="21501"/>
    <cellStyle name="40% - 輔色3 2 2 2 2 2 3 2 2 3" xfId="21502"/>
    <cellStyle name="40% - 輔色3 2 2 2 2 2 3 2 3" xfId="21503"/>
    <cellStyle name="40% - 輔色3 2 2 2 2 2 3 2 4" xfId="21504"/>
    <cellStyle name="40% - 輔色3 2 2 2 2 2 3 3" xfId="21505"/>
    <cellStyle name="40% - 輔色3 2 2 2 2 2 3 3 2" xfId="21506"/>
    <cellStyle name="40% - 輔色3 2 2 2 2 2 3 3 2 2" xfId="21507"/>
    <cellStyle name="40% - 輔色3 2 2 2 2 2 3 3 2 3" xfId="21508"/>
    <cellStyle name="40% - 輔色3 2 2 2 2 2 3 3 3" xfId="21509"/>
    <cellStyle name="40% - 輔色3 2 2 2 2 2 3 3 4" xfId="21510"/>
    <cellStyle name="40% - 輔色3 2 2 2 2 2 3 4" xfId="21511"/>
    <cellStyle name="40% - 輔色3 2 2 2 2 2 3 4 2" xfId="21512"/>
    <cellStyle name="40% - 輔色3 2 2 2 2 2 3 4 3" xfId="21513"/>
    <cellStyle name="40% - 輔色3 2 2 2 2 2 3 5" xfId="21514"/>
    <cellStyle name="40% - 輔色3 2 2 2 2 2 3 6" xfId="21515"/>
    <cellStyle name="40% - 輔色3 2 2 2 2 2 4" xfId="21516"/>
    <cellStyle name="40% - 輔色3 2 2 2 2 2 4 2" xfId="21517"/>
    <cellStyle name="40% - 輔色3 2 2 2 2 2 4 2 2" xfId="21518"/>
    <cellStyle name="40% - 輔色3 2 2 2 2 2 4 2 3" xfId="21519"/>
    <cellStyle name="40% - 輔色3 2 2 2 2 2 4 3" xfId="21520"/>
    <cellStyle name="40% - 輔色3 2 2 2 2 2 4 4" xfId="21521"/>
    <cellStyle name="40% - 輔色3 2 2 2 2 2 5" xfId="21522"/>
    <cellStyle name="40% - 輔色3 2 2 2 2 2 5 2" xfId="21523"/>
    <cellStyle name="40% - 輔色3 2 2 2 2 2 5 2 2" xfId="21524"/>
    <cellStyle name="40% - 輔色3 2 2 2 2 2 5 2 3" xfId="21525"/>
    <cellStyle name="40% - 輔色3 2 2 2 2 2 5 3" xfId="21526"/>
    <cellStyle name="40% - 輔色3 2 2 2 2 2 5 4" xfId="21527"/>
    <cellStyle name="40% - 輔色3 2 2 2 2 2 6" xfId="21528"/>
    <cellStyle name="40% - 輔色3 2 2 2 2 2 6 2" xfId="21529"/>
    <cellStyle name="40% - 輔色3 2 2 2 2 2 6 3" xfId="21530"/>
    <cellStyle name="40% - 輔色3 2 2 2 2 2 7" xfId="21531"/>
    <cellStyle name="40% - 輔色3 2 2 2 2 2 8" xfId="21532"/>
    <cellStyle name="40% - 輔色3 2 2 2 2 3" xfId="21533"/>
    <cellStyle name="40% - 輔色3 2 2 2 2 3 2" xfId="21534"/>
    <cellStyle name="40% - 輔色3 2 2 2 2 3 2 2" xfId="21535"/>
    <cellStyle name="40% - 輔色3 2 2 2 2 3 2 2 2" xfId="21536"/>
    <cellStyle name="40% - 輔色3 2 2 2 2 3 2 2 2 2" xfId="21537"/>
    <cellStyle name="40% - 輔色3 2 2 2 2 3 2 2 2 3" xfId="21538"/>
    <cellStyle name="40% - 輔色3 2 2 2 2 3 2 2 3" xfId="21539"/>
    <cellStyle name="40% - 輔色3 2 2 2 2 3 2 2 4" xfId="21540"/>
    <cellStyle name="40% - 輔色3 2 2 2 2 3 2 3" xfId="21541"/>
    <cellStyle name="40% - 輔色3 2 2 2 2 3 2 3 2" xfId="21542"/>
    <cellStyle name="40% - 輔色3 2 2 2 2 3 2 3 2 2" xfId="21543"/>
    <cellStyle name="40% - 輔色3 2 2 2 2 3 2 3 2 3" xfId="21544"/>
    <cellStyle name="40% - 輔色3 2 2 2 2 3 2 3 3" xfId="21545"/>
    <cellStyle name="40% - 輔色3 2 2 2 2 3 2 3 4" xfId="21546"/>
    <cellStyle name="40% - 輔色3 2 2 2 2 3 2 4" xfId="21547"/>
    <cellStyle name="40% - 輔色3 2 2 2 2 3 2 4 2" xfId="21548"/>
    <cellStyle name="40% - 輔色3 2 2 2 2 3 2 4 3" xfId="21549"/>
    <cellStyle name="40% - 輔色3 2 2 2 2 3 2 5" xfId="21550"/>
    <cellStyle name="40% - 輔色3 2 2 2 2 3 2 6" xfId="21551"/>
    <cellStyle name="40% - 輔色3 2 2 2 2 3 3" xfId="21552"/>
    <cellStyle name="40% - 輔色3 2 2 2 2 3 3 2" xfId="21553"/>
    <cellStyle name="40% - 輔色3 2 2 2 2 3 3 2 2" xfId="21554"/>
    <cellStyle name="40% - 輔色3 2 2 2 2 3 3 2 3" xfId="21555"/>
    <cellStyle name="40% - 輔色3 2 2 2 2 3 3 3" xfId="21556"/>
    <cellStyle name="40% - 輔色3 2 2 2 2 3 3 4" xfId="21557"/>
    <cellStyle name="40% - 輔色3 2 2 2 2 3 4" xfId="21558"/>
    <cellStyle name="40% - 輔色3 2 2 2 2 3 4 2" xfId="21559"/>
    <cellStyle name="40% - 輔色3 2 2 2 2 3 4 2 2" xfId="21560"/>
    <cellStyle name="40% - 輔色3 2 2 2 2 3 4 2 3" xfId="21561"/>
    <cellStyle name="40% - 輔色3 2 2 2 2 3 4 3" xfId="21562"/>
    <cellStyle name="40% - 輔色3 2 2 2 2 3 4 4" xfId="21563"/>
    <cellStyle name="40% - 輔色3 2 2 2 2 3 5" xfId="21564"/>
    <cellStyle name="40% - 輔色3 2 2 2 2 3 5 2" xfId="21565"/>
    <cellStyle name="40% - 輔色3 2 2 2 2 3 5 3" xfId="21566"/>
    <cellStyle name="40% - 輔色3 2 2 2 2 3 6" xfId="21567"/>
    <cellStyle name="40% - 輔色3 2 2 2 2 3 7" xfId="21568"/>
    <cellStyle name="40% - 輔色3 2 2 2 2 4" xfId="21569"/>
    <cellStyle name="40% - 輔色3 2 2 2 2 4 2" xfId="21570"/>
    <cellStyle name="40% - 輔色3 2 2 2 2 4 2 2" xfId="21571"/>
    <cellStyle name="40% - 輔色3 2 2 2 2 4 2 2 2" xfId="21572"/>
    <cellStyle name="40% - 輔色3 2 2 2 2 4 2 2 3" xfId="21573"/>
    <cellStyle name="40% - 輔色3 2 2 2 2 4 2 3" xfId="21574"/>
    <cellStyle name="40% - 輔色3 2 2 2 2 4 2 4" xfId="21575"/>
    <cellStyle name="40% - 輔色3 2 2 2 2 4 3" xfId="21576"/>
    <cellStyle name="40% - 輔色3 2 2 2 2 4 3 2" xfId="21577"/>
    <cellStyle name="40% - 輔色3 2 2 2 2 4 3 2 2" xfId="21578"/>
    <cellStyle name="40% - 輔色3 2 2 2 2 4 3 2 3" xfId="21579"/>
    <cellStyle name="40% - 輔色3 2 2 2 2 4 3 3" xfId="21580"/>
    <cellStyle name="40% - 輔色3 2 2 2 2 4 3 4" xfId="21581"/>
    <cellStyle name="40% - 輔色3 2 2 2 2 4 4" xfId="21582"/>
    <cellStyle name="40% - 輔色3 2 2 2 2 4 4 2" xfId="21583"/>
    <cellStyle name="40% - 輔色3 2 2 2 2 4 4 3" xfId="21584"/>
    <cellStyle name="40% - 輔色3 2 2 2 2 4 5" xfId="21585"/>
    <cellStyle name="40% - 輔色3 2 2 2 2 4 6" xfId="21586"/>
    <cellStyle name="40% - 輔色3 2 2 2 2 5" xfId="21587"/>
    <cellStyle name="40% - 輔色3 2 2 2 2 5 2" xfId="21588"/>
    <cellStyle name="40% - 輔色3 2 2 2 2 5 2 2" xfId="21589"/>
    <cellStyle name="40% - 輔色3 2 2 2 2 5 2 3" xfId="21590"/>
    <cellStyle name="40% - 輔色3 2 2 2 2 5 3" xfId="21591"/>
    <cellStyle name="40% - 輔色3 2 2 2 2 5 4" xfId="21592"/>
    <cellStyle name="40% - 輔色3 2 2 2 2 6" xfId="21593"/>
    <cellStyle name="40% - 輔色3 2 2 2 2 6 2" xfId="21594"/>
    <cellStyle name="40% - 輔色3 2 2 2 2 6 2 2" xfId="21595"/>
    <cellStyle name="40% - 輔色3 2 2 2 2 6 2 3" xfId="21596"/>
    <cellStyle name="40% - 輔色3 2 2 2 2 6 3" xfId="21597"/>
    <cellStyle name="40% - 輔色3 2 2 2 2 6 4" xfId="21598"/>
    <cellStyle name="40% - 輔色3 2 2 2 2 7" xfId="21599"/>
    <cellStyle name="40% - 輔色3 2 2 2 2 7 2" xfId="21600"/>
    <cellStyle name="40% - 輔色3 2 2 2 2 7 3" xfId="21601"/>
    <cellStyle name="40% - 輔色3 2 2 2 2 8" xfId="21602"/>
    <cellStyle name="40% - 輔色3 2 2 2 2 9" xfId="21603"/>
    <cellStyle name="40% - 輔色3 2 2 2 3" xfId="21604"/>
    <cellStyle name="40% - 輔色3 2 2 2 3 2" xfId="21605"/>
    <cellStyle name="40% - 輔色3 2 2 2 3 2 2" xfId="21606"/>
    <cellStyle name="40% - 輔色3 2 2 2 3 2 2 2" xfId="21607"/>
    <cellStyle name="40% - 輔色3 2 2 2 3 2 2 2 2" xfId="21608"/>
    <cellStyle name="40% - 輔色3 2 2 2 3 2 2 2 2 2" xfId="21609"/>
    <cellStyle name="40% - 輔色3 2 2 2 3 2 2 2 2 3" xfId="21610"/>
    <cellStyle name="40% - 輔色3 2 2 2 3 2 2 2 3" xfId="21611"/>
    <cellStyle name="40% - 輔色3 2 2 2 3 2 2 2 4" xfId="21612"/>
    <cellStyle name="40% - 輔色3 2 2 2 3 2 2 3" xfId="21613"/>
    <cellStyle name="40% - 輔色3 2 2 2 3 2 2 3 2" xfId="21614"/>
    <cellStyle name="40% - 輔色3 2 2 2 3 2 2 3 2 2" xfId="21615"/>
    <cellStyle name="40% - 輔色3 2 2 2 3 2 2 3 2 3" xfId="21616"/>
    <cellStyle name="40% - 輔色3 2 2 2 3 2 2 3 3" xfId="21617"/>
    <cellStyle name="40% - 輔色3 2 2 2 3 2 2 3 4" xfId="21618"/>
    <cellStyle name="40% - 輔色3 2 2 2 3 2 2 4" xfId="21619"/>
    <cellStyle name="40% - 輔色3 2 2 2 3 2 2 4 2" xfId="21620"/>
    <cellStyle name="40% - 輔色3 2 2 2 3 2 2 4 3" xfId="21621"/>
    <cellStyle name="40% - 輔色3 2 2 2 3 2 2 5" xfId="21622"/>
    <cellStyle name="40% - 輔色3 2 2 2 3 2 2 6" xfId="21623"/>
    <cellStyle name="40% - 輔色3 2 2 2 3 2 3" xfId="21624"/>
    <cellStyle name="40% - 輔色3 2 2 2 3 2 3 2" xfId="21625"/>
    <cellStyle name="40% - 輔色3 2 2 2 3 2 3 2 2" xfId="21626"/>
    <cellStyle name="40% - 輔色3 2 2 2 3 2 3 2 3" xfId="21627"/>
    <cellStyle name="40% - 輔色3 2 2 2 3 2 3 3" xfId="21628"/>
    <cellStyle name="40% - 輔色3 2 2 2 3 2 3 4" xfId="21629"/>
    <cellStyle name="40% - 輔色3 2 2 2 3 2 4" xfId="21630"/>
    <cellStyle name="40% - 輔色3 2 2 2 3 2 4 2" xfId="21631"/>
    <cellStyle name="40% - 輔色3 2 2 2 3 2 4 2 2" xfId="21632"/>
    <cellStyle name="40% - 輔色3 2 2 2 3 2 4 2 3" xfId="21633"/>
    <cellStyle name="40% - 輔色3 2 2 2 3 2 4 3" xfId="21634"/>
    <cellStyle name="40% - 輔色3 2 2 2 3 2 4 4" xfId="21635"/>
    <cellStyle name="40% - 輔色3 2 2 2 3 2 5" xfId="21636"/>
    <cellStyle name="40% - 輔色3 2 2 2 3 2 5 2" xfId="21637"/>
    <cellStyle name="40% - 輔色3 2 2 2 3 2 5 3" xfId="21638"/>
    <cellStyle name="40% - 輔色3 2 2 2 3 2 6" xfId="21639"/>
    <cellStyle name="40% - 輔色3 2 2 2 3 2 7" xfId="21640"/>
    <cellStyle name="40% - 輔色3 2 2 2 3 3" xfId="21641"/>
    <cellStyle name="40% - 輔色3 2 2 2 3 3 2" xfId="21642"/>
    <cellStyle name="40% - 輔色3 2 2 2 3 3 2 2" xfId="21643"/>
    <cellStyle name="40% - 輔色3 2 2 2 3 3 2 2 2" xfId="21644"/>
    <cellStyle name="40% - 輔色3 2 2 2 3 3 2 2 3" xfId="21645"/>
    <cellStyle name="40% - 輔色3 2 2 2 3 3 2 3" xfId="21646"/>
    <cellStyle name="40% - 輔色3 2 2 2 3 3 2 4" xfId="21647"/>
    <cellStyle name="40% - 輔色3 2 2 2 3 3 3" xfId="21648"/>
    <cellStyle name="40% - 輔色3 2 2 2 3 3 3 2" xfId="21649"/>
    <cellStyle name="40% - 輔色3 2 2 2 3 3 3 2 2" xfId="21650"/>
    <cellStyle name="40% - 輔色3 2 2 2 3 3 3 2 3" xfId="21651"/>
    <cellStyle name="40% - 輔色3 2 2 2 3 3 3 3" xfId="21652"/>
    <cellStyle name="40% - 輔色3 2 2 2 3 3 3 4" xfId="21653"/>
    <cellStyle name="40% - 輔色3 2 2 2 3 3 4" xfId="21654"/>
    <cellStyle name="40% - 輔色3 2 2 2 3 3 4 2" xfId="21655"/>
    <cellStyle name="40% - 輔色3 2 2 2 3 3 4 3" xfId="21656"/>
    <cellStyle name="40% - 輔色3 2 2 2 3 3 5" xfId="21657"/>
    <cellStyle name="40% - 輔色3 2 2 2 3 3 6" xfId="21658"/>
    <cellStyle name="40% - 輔色3 2 2 2 3 4" xfId="21659"/>
    <cellStyle name="40% - 輔色3 2 2 2 3 4 2" xfId="21660"/>
    <cellStyle name="40% - 輔色3 2 2 2 3 4 2 2" xfId="21661"/>
    <cellStyle name="40% - 輔色3 2 2 2 3 4 2 3" xfId="21662"/>
    <cellStyle name="40% - 輔色3 2 2 2 3 4 3" xfId="21663"/>
    <cellStyle name="40% - 輔色3 2 2 2 3 4 4" xfId="21664"/>
    <cellStyle name="40% - 輔色3 2 2 2 3 5" xfId="21665"/>
    <cellStyle name="40% - 輔色3 2 2 2 3 5 2" xfId="21666"/>
    <cellStyle name="40% - 輔色3 2 2 2 3 5 2 2" xfId="21667"/>
    <cellStyle name="40% - 輔色3 2 2 2 3 5 2 3" xfId="21668"/>
    <cellStyle name="40% - 輔色3 2 2 2 3 5 3" xfId="21669"/>
    <cellStyle name="40% - 輔色3 2 2 2 3 5 4" xfId="21670"/>
    <cellStyle name="40% - 輔色3 2 2 2 3 6" xfId="21671"/>
    <cellStyle name="40% - 輔色3 2 2 2 3 6 2" xfId="21672"/>
    <cellStyle name="40% - 輔色3 2 2 2 3 6 3" xfId="21673"/>
    <cellStyle name="40% - 輔色3 2 2 2 3 7" xfId="21674"/>
    <cellStyle name="40% - 輔色3 2 2 2 3 8" xfId="21675"/>
    <cellStyle name="40% - 輔色3 2 2 2 4" xfId="21676"/>
    <cellStyle name="40% - 輔色3 2 2 2 4 2" xfId="21677"/>
    <cellStyle name="40% - 輔色3 2 2 2 4 2 2" xfId="21678"/>
    <cellStyle name="40% - 輔色3 2 2 2 4 2 2 2" xfId="21679"/>
    <cellStyle name="40% - 輔色3 2 2 2 4 2 2 2 2" xfId="21680"/>
    <cellStyle name="40% - 輔色3 2 2 2 4 2 2 2 3" xfId="21681"/>
    <cellStyle name="40% - 輔色3 2 2 2 4 2 2 3" xfId="21682"/>
    <cellStyle name="40% - 輔色3 2 2 2 4 2 2 4" xfId="21683"/>
    <cellStyle name="40% - 輔色3 2 2 2 4 2 3" xfId="21684"/>
    <cellStyle name="40% - 輔色3 2 2 2 4 2 3 2" xfId="21685"/>
    <cellStyle name="40% - 輔色3 2 2 2 4 2 3 2 2" xfId="21686"/>
    <cellStyle name="40% - 輔色3 2 2 2 4 2 3 2 3" xfId="21687"/>
    <cellStyle name="40% - 輔色3 2 2 2 4 2 3 3" xfId="21688"/>
    <cellStyle name="40% - 輔色3 2 2 2 4 2 3 4" xfId="21689"/>
    <cellStyle name="40% - 輔色3 2 2 2 4 2 4" xfId="21690"/>
    <cellStyle name="40% - 輔色3 2 2 2 4 2 4 2" xfId="21691"/>
    <cellStyle name="40% - 輔色3 2 2 2 4 2 4 3" xfId="21692"/>
    <cellStyle name="40% - 輔色3 2 2 2 4 2 5" xfId="21693"/>
    <cellStyle name="40% - 輔色3 2 2 2 4 2 6" xfId="21694"/>
    <cellStyle name="40% - 輔色3 2 2 2 4 3" xfId="21695"/>
    <cellStyle name="40% - 輔色3 2 2 2 4 3 2" xfId="21696"/>
    <cellStyle name="40% - 輔色3 2 2 2 4 3 2 2" xfId="21697"/>
    <cellStyle name="40% - 輔色3 2 2 2 4 3 2 3" xfId="21698"/>
    <cellStyle name="40% - 輔色3 2 2 2 4 3 3" xfId="21699"/>
    <cellStyle name="40% - 輔色3 2 2 2 4 3 4" xfId="21700"/>
    <cellStyle name="40% - 輔色3 2 2 2 4 4" xfId="21701"/>
    <cellStyle name="40% - 輔色3 2 2 2 4 4 2" xfId="21702"/>
    <cellStyle name="40% - 輔色3 2 2 2 4 4 2 2" xfId="21703"/>
    <cellStyle name="40% - 輔色3 2 2 2 4 4 2 3" xfId="21704"/>
    <cellStyle name="40% - 輔色3 2 2 2 4 4 3" xfId="21705"/>
    <cellStyle name="40% - 輔色3 2 2 2 4 4 4" xfId="21706"/>
    <cellStyle name="40% - 輔色3 2 2 2 4 5" xfId="21707"/>
    <cellStyle name="40% - 輔色3 2 2 2 4 5 2" xfId="21708"/>
    <cellStyle name="40% - 輔色3 2 2 2 4 5 3" xfId="21709"/>
    <cellStyle name="40% - 輔色3 2 2 2 4 6" xfId="21710"/>
    <cellStyle name="40% - 輔色3 2 2 2 4 7" xfId="21711"/>
    <cellStyle name="40% - 輔色3 2 2 2 5" xfId="21712"/>
    <cellStyle name="40% - 輔色3 2 2 2 5 2" xfId="21713"/>
    <cellStyle name="40% - 輔色3 2 2 2 5 2 2" xfId="21714"/>
    <cellStyle name="40% - 輔色3 2 2 2 5 2 2 2" xfId="21715"/>
    <cellStyle name="40% - 輔色3 2 2 2 5 2 2 3" xfId="21716"/>
    <cellStyle name="40% - 輔色3 2 2 2 5 2 3" xfId="21717"/>
    <cellStyle name="40% - 輔色3 2 2 2 5 2 4" xfId="21718"/>
    <cellStyle name="40% - 輔色3 2 2 2 5 3" xfId="21719"/>
    <cellStyle name="40% - 輔色3 2 2 2 5 3 2" xfId="21720"/>
    <cellStyle name="40% - 輔色3 2 2 2 5 3 2 2" xfId="21721"/>
    <cellStyle name="40% - 輔色3 2 2 2 5 3 2 3" xfId="21722"/>
    <cellStyle name="40% - 輔色3 2 2 2 5 3 3" xfId="21723"/>
    <cellStyle name="40% - 輔色3 2 2 2 5 3 4" xfId="21724"/>
    <cellStyle name="40% - 輔色3 2 2 2 5 4" xfId="21725"/>
    <cellStyle name="40% - 輔色3 2 2 2 5 4 2" xfId="21726"/>
    <cellStyle name="40% - 輔色3 2 2 2 5 4 3" xfId="21727"/>
    <cellStyle name="40% - 輔色3 2 2 2 5 5" xfId="21728"/>
    <cellStyle name="40% - 輔色3 2 2 2 5 6" xfId="21729"/>
    <cellStyle name="40% - 輔色3 2 2 2 6" xfId="21730"/>
    <cellStyle name="40% - 輔色3 2 2 2 6 2" xfId="21731"/>
    <cellStyle name="40% - 輔色3 2 2 2 6 2 2" xfId="21732"/>
    <cellStyle name="40% - 輔色3 2 2 2 6 2 3" xfId="21733"/>
    <cellStyle name="40% - 輔色3 2 2 2 6 3" xfId="21734"/>
    <cellStyle name="40% - 輔色3 2 2 2 6 4" xfId="21735"/>
    <cellStyle name="40% - 輔色3 2 2 2 7" xfId="21736"/>
    <cellStyle name="40% - 輔色3 2 2 2 7 2" xfId="21737"/>
    <cellStyle name="40% - 輔色3 2 2 2 7 2 2" xfId="21738"/>
    <cellStyle name="40% - 輔色3 2 2 2 7 2 3" xfId="21739"/>
    <cellStyle name="40% - 輔色3 2 2 2 7 3" xfId="21740"/>
    <cellStyle name="40% - 輔色3 2 2 2 7 4" xfId="21741"/>
    <cellStyle name="40% - 輔色3 2 2 2 8" xfId="21742"/>
    <cellStyle name="40% - 輔色3 2 2 2 8 2" xfId="21743"/>
    <cellStyle name="40% - 輔色3 2 2 2 8 3" xfId="21744"/>
    <cellStyle name="40% - 輔色3 2 2 2 9" xfId="21745"/>
    <cellStyle name="40% - 輔色3 2 2 3" xfId="21746"/>
    <cellStyle name="40% - 輔色3 2 2 3 2" xfId="21747"/>
    <cellStyle name="40% - 輔色3 2 2 3 2 2" xfId="21748"/>
    <cellStyle name="40% - 輔色3 2 2 3 2 2 2" xfId="21749"/>
    <cellStyle name="40% - 輔色3 2 2 3 2 2 2 2" xfId="21750"/>
    <cellStyle name="40% - 輔色3 2 2 3 2 2 2 2 2" xfId="21751"/>
    <cellStyle name="40% - 輔色3 2 2 3 2 2 2 2 2 2" xfId="21752"/>
    <cellStyle name="40% - 輔色3 2 2 3 2 2 2 2 2 3" xfId="21753"/>
    <cellStyle name="40% - 輔色3 2 2 3 2 2 2 2 3" xfId="21754"/>
    <cellStyle name="40% - 輔色3 2 2 3 2 2 2 2 4" xfId="21755"/>
    <cellStyle name="40% - 輔色3 2 2 3 2 2 2 3" xfId="21756"/>
    <cellStyle name="40% - 輔色3 2 2 3 2 2 2 3 2" xfId="21757"/>
    <cellStyle name="40% - 輔色3 2 2 3 2 2 2 3 2 2" xfId="21758"/>
    <cellStyle name="40% - 輔色3 2 2 3 2 2 2 3 2 3" xfId="21759"/>
    <cellStyle name="40% - 輔色3 2 2 3 2 2 2 3 3" xfId="21760"/>
    <cellStyle name="40% - 輔色3 2 2 3 2 2 2 3 4" xfId="21761"/>
    <cellStyle name="40% - 輔色3 2 2 3 2 2 2 4" xfId="21762"/>
    <cellStyle name="40% - 輔色3 2 2 3 2 2 2 4 2" xfId="21763"/>
    <cellStyle name="40% - 輔色3 2 2 3 2 2 2 4 3" xfId="21764"/>
    <cellStyle name="40% - 輔色3 2 2 3 2 2 2 5" xfId="21765"/>
    <cellStyle name="40% - 輔色3 2 2 3 2 2 2 6" xfId="21766"/>
    <cellStyle name="40% - 輔色3 2 2 3 2 2 3" xfId="21767"/>
    <cellStyle name="40% - 輔色3 2 2 3 2 2 3 2" xfId="21768"/>
    <cellStyle name="40% - 輔色3 2 2 3 2 2 3 2 2" xfId="21769"/>
    <cellStyle name="40% - 輔色3 2 2 3 2 2 3 2 3" xfId="21770"/>
    <cellStyle name="40% - 輔色3 2 2 3 2 2 3 3" xfId="21771"/>
    <cellStyle name="40% - 輔色3 2 2 3 2 2 3 4" xfId="21772"/>
    <cellStyle name="40% - 輔色3 2 2 3 2 2 4" xfId="21773"/>
    <cellStyle name="40% - 輔色3 2 2 3 2 2 4 2" xfId="21774"/>
    <cellStyle name="40% - 輔色3 2 2 3 2 2 4 2 2" xfId="21775"/>
    <cellStyle name="40% - 輔色3 2 2 3 2 2 4 2 3" xfId="21776"/>
    <cellStyle name="40% - 輔色3 2 2 3 2 2 4 3" xfId="21777"/>
    <cellStyle name="40% - 輔色3 2 2 3 2 2 4 4" xfId="21778"/>
    <cellStyle name="40% - 輔色3 2 2 3 2 2 5" xfId="21779"/>
    <cellStyle name="40% - 輔色3 2 2 3 2 2 5 2" xfId="21780"/>
    <cellStyle name="40% - 輔色3 2 2 3 2 2 5 3" xfId="21781"/>
    <cellStyle name="40% - 輔色3 2 2 3 2 2 6" xfId="21782"/>
    <cellStyle name="40% - 輔色3 2 2 3 2 2 7" xfId="21783"/>
    <cellStyle name="40% - 輔色3 2 2 3 2 3" xfId="21784"/>
    <cellStyle name="40% - 輔色3 2 2 3 2 3 2" xfId="21785"/>
    <cellStyle name="40% - 輔色3 2 2 3 2 3 2 2" xfId="21786"/>
    <cellStyle name="40% - 輔色3 2 2 3 2 3 2 2 2" xfId="21787"/>
    <cellStyle name="40% - 輔色3 2 2 3 2 3 2 2 3" xfId="21788"/>
    <cellStyle name="40% - 輔色3 2 2 3 2 3 2 3" xfId="21789"/>
    <cellStyle name="40% - 輔色3 2 2 3 2 3 2 4" xfId="21790"/>
    <cellStyle name="40% - 輔色3 2 2 3 2 3 3" xfId="21791"/>
    <cellStyle name="40% - 輔色3 2 2 3 2 3 3 2" xfId="21792"/>
    <cellStyle name="40% - 輔色3 2 2 3 2 3 3 2 2" xfId="21793"/>
    <cellStyle name="40% - 輔色3 2 2 3 2 3 3 2 3" xfId="21794"/>
    <cellStyle name="40% - 輔色3 2 2 3 2 3 3 3" xfId="21795"/>
    <cellStyle name="40% - 輔色3 2 2 3 2 3 3 4" xfId="21796"/>
    <cellStyle name="40% - 輔色3 2 2 3 2 3 4" xfId="21797"/>
    <cellStyle name="40% - 輔色3 2 2 3 2 3 4 2" xfId="21798"/>
    <cellStyle name="40% - 輔色3 2 2 3 2 3 4 3" xfId="21799"/>
    <cellStyle name="40% - 輔色3 2 2 3 2 3 5" xfId="21800"/>
    <cellStyle name="40% - 輔色3 2 2 3 2 3 6" xfId="21801"/>
    <cellStyle name="40% - 輔色3 2 2 3 2 4" xfId="21802"/>
    <cellStyle name="40% - 輔色3 2 2 3 2 4 2" xfId="21803"/>
    <cellStyle name="40% - 輔色3 2 2 3 2 4 2 2" xfId="21804"/>
    <cellStyle name="40% - 輔色3 2 2 3 2 4 2 3" xfId="21805"/>
    <cellStyle name="40% - 輔色3 2 2 3 2 4 3" xfId="21806"/>
    <cellStyle name="40% - 輔色3 2 2 3 2 4 4" xfId="21807"/>
    <cellStyle name="40% - 輔色3 2 2 3 2 5" xfId="21808"/>
    <cellStyle name="40% - 輔色3 2 2 3 2 5 2" xfId="21809"/>
    <cellStyle name="40% - 輔色3 2 2 3 2 5 2 2" xfId="21810"/>
    <cellStyle name="40% - 輔色3 2 2 3 2 5 2 3" xfId="21811"/>
    <cellStyle name="40% - 輔色3 2 2 3 2 5 3" xfId="21812"/>
    <cellStyle name="40% - 輔色3 2 2 3 2 5 4" xfId="21813"/>
    <cellStyle name="40% - 輔色3 2 2 3 2 6" xfId="21814"/>
    <cellStyle name="40% - 輔色3 2 2 3 2 6 2" xfId="21815"/>
    <cellStyle name="40% - 輔色3 2 2 3 2 6 3" xfId="21816"/>
    <cellStyle name="40% - 輔色3 2 2 3 2 7" xfId="21817"/>
    <cellStyle name="40% - 輔色3 2 2 3 2 8" xfId="21818"/>
    <cellStyle name="40% - 輔色3 2 2 3 3" xfId="21819"/>
    <cellStyle name="40% - 輔色3 2 2 3 3 2" xfId="21820"/>
    <cellStyle name="40% - 輔色3 2 2 3 3 2 2" xfId="21821"/>
    <cellStyle name="40% - 輔色3 2 2 3 3 2 2 2" xfId="21822"/>
    <cellStyle name="40% - 輔色3 2 2 3 3 2 2 2 2" xfId="21823"/>
    <cellStyle name="40% - 輔色3 2 2 3 3 2 2 2 3" xfId="21824"/>
    <cellStyle name="40% - 輔色3 2 2 3 3 2 2 3" xfId="21825"/>
    <cellStyle name="40% - 輔色3 2 2 3 3 2 2 4" xfId="21826"/>
    <cellStyle name="40% - 輔色3 2 2 3 3 2 3" xfId="21827"/>
    <cellStyle name="40% - 輔色3 2 2 3 3 2 3 2" xfId="21828"/>
    <cellStyle name="40% - 輔色3 2 2 3 3 2 3 2 2" xfId="21829"/>
    <cellStyle name="40% - 輔色3 2 2 3 3 2 3 2 3" xfId="21830"/>
    <cellStyle name="40% - 輔色3 2 2 3 3 2 3 3" xfId="21831"/>
    <cellStyle name="40% - 輔色3 2 2 3 3 2 3 4" xfId="21832"/>
    <cellStyle name="40% - 輔色3 2 2 3 3 2 4" xfId="21833"/>
    <cellStyle name="40% - 輔色3 2 2 3 3 2 4 2" xfId="21834"/>
    <cellStyle name="40% - 輔色3 2 2 3 3 2 4 3" xfId="21835"/>
    <cellStyle name="40% - 輔色3 2 2 3 3 2 5" xfId="21836"/>
    <cellStyle name="40% - 輔色3 2 2 3 3 2 6" xfId="21837"/>
    <cellStyle name="40% - 輔色3 2 2 3 3 3" xfId="21838"/>
    <cellStyle name="40% - 輔色3 2 2 3 3 3 2" xfId="21839"/>
    <cellStyle name="40% - 輔色3 2 2 3 3 3 2 2" xfId="21840"/>
    <cellStyle name="40% - 輔色3 2 2 3 3 3 2 3" xfId="21841"/>
    <cellStyle name="40% - 輔色3 2 2 3 3 3 3" xfId="21842"/>
    <cellStyle name="40% - 輔色3 2 2 3 3 3 4" xfId="21843"/>
    <cellStyle name="40% - 輔色3 2 2 3 3 4" xfId="21844"/>
    <cellStyle name="40% - 輔色3 2 2 3 3 4 2" xfId="21845"/>
    <cellStyle name="40% - 輔色3 2 2 3 3 4 2 2" xfId="21846"/>
    <cellStyle name="40% - 輔色3 2 2 3 3 4 2 3" xfId="21847"/>
    <cellStyle name="40% - 輔色3 2 2 3 3 4 3" xfId="21848"/>
    <cellStyle name="40% - 輔色3 2 2 3 3 4 4" xfId="21849"/>
    <cellStyle name="40% - 輔色3 2 2 3 3 5" xfId="21850"/>
    <cellStyle name="40% - 輔色3 2 2 3 3 5 2" xfId="21851"/>
    <cellStyle name="40% - 輔色3 2 2 3 3 5 3" xfId="21852"/>
    <cellStyle name="40% - 輔色3 2 2 3 3 6" xfId="21853"/>
    <cellStyle name="40% - 輔色3 2 2 3 3 7" xfId="21854"/>
    <cellStyle name="40% - 輔色3 2 2 3 4" xfId="21855"/>
    <cellStyle name="40% - 輔色3 2 2 3 4 2" xfId="21856"/>
    <cellStyle name="40% - 輔色3 2 2 3 4 2 2" xfId="21857"/>
    <cellStyle name="40% - 輔色3 2 2 3 4 2 2 2" xfId="21858"/>
    <cellStyle name="40% - 輔色3 2 2 3 4 2 2 3" xfId="21859"/>
    <cellStyle name="40% - 輔色3 2 2 3 4 2 3" xfId="21860"/>
    <cellStyle name="40% - 輔色3 2 2 3 4 2 4" xfId="21861"/>
    <cellStyle name="40% - 輔色3 2 2 3 4 3" xfId="21862"/>
    <cellStyle name="40% - 輔色3 2 2 3 4 3 2" xfId="21863"/>
    <cellStyle name="40% - 輔色3 2 2 3 4 3 2 2" xfId="21864"/>
    <cellStyle name="40% - 輔色3 2 2 3 4 3 2 3" xfId="21865"/>
    <cellStyle name="40% - 輔色3 2 2 3 4 3 3" xfId="21866"/>
    <cellStyle name="40% - 輔色3 2 2 3 4 3 4" xfId="21867"/>
    <cellStyle name="40% - 輔色3 2 2 3 4 4" xfId="21868"/>
    <cellStyle name="40% - 輔色3 2 2 3 4 4 2" xfId="21869"/>
    <cellStyle name="40% - 輔色3 2 2 3 4 4 3" xfId="21870"/>
    <cellStyle name="40% - 輔色3 2 2 3 4 5" xfId="21871"/>
    <cellStyle name="40% - 輔色3 2 2 3 4 6" xfId="21872"/>
    <cellStyle name="40% - 輔色3 2 2 3 5" xfId="21873"/>
    <cellStyle name="40% - 輔色3 2 2 3 5 2" xfId="21874"/>
    <cellStyle name="40% - 輔色3 2 2 3 5 2 2" xfId="21875"/>
    <cellStyle name="40% - 輔色3 2 2 3 5 2 3" xfId="21876"/>
    <cellStyle name="40% - 輔色3 2 2 3 5 3" xfId="21877"/>
    <cellStyle name="40% - 輔色3 2 2 3 5 4" xfId="21878"/>
    <cellStyle name="40% - 輔色3 2 2 3 6" xfId="21879"/>
    <cellStyle name="40% - 輔色3 2 2 3 6 2" xfId="21880"/>
    <cellStyle name="40% - 輔色3 2 2 3 6 2 2" xfId="21881"/>
    <cellStyle name="40% - 輔色3 2 2 3 6 2 3" xfId="21882"/>
    <cellStyle name="40% - 輔色3 2 2 3 6 3" xfId="21883"/>
    <cellStyle name="40% - 輔色3 2 2 3 6 4" xfId="21884"/>
    <cellStyle name="40% - 輔色3 2 2 3 7" xfId="21885"/>
    <cellStyle name="40% - 輔色3 2 2 3 7 2" xfId="21886"/>
    <cellStyle name="40% - 輔色3 2 2 3 7 3" xfId="21887"/>
    <cellStyle name="40% - 輔色3 2 2 3 8" xfId="21888"/>
    <cellStyle name="40% - 輔色3 2 2 3 9" xfId="21889"/>
    <cellStyle name="40% - 輔色3 2 2 4" xfId="21890"/>
    <cellStyle name="40% - 輔色3 2 2 4 2" xfId="21891"/>
    <cellStyle name="40% - 輔色3 2 2 4 2 2" xfId="21892"/>
    <cellStyle name="40% - 輔色3 2 2 4 2 2 2" xfId="21893"/>
    <cellStyle name="40% - 輔色3 2 2 4 2 2 2 2" xfId="21894"/>
    <cellStyle name="40% - 輔色3 2 2 4 2 2 2 2 2" xfId="21895"/>
    <cellStyle name="40% - 輔色3 2 2 4 2 2 2 2 3" xfId="21896"/>
    <cellStyle name="40% - 輔色3 2 2 4 2 2 2 3" xfId="21897"/>
    <cellStyle name="40% - 輔色3 2 2 4 2 2 2 4" xfId="21898"/>
    <cellStyle name="40% - 輔色3 2 2 4 2 2 3" xfId="21899"/>
    <cellStyle name="40% - 輔色3 2 2 4 2 2 3 2" xfId="21900"/>
    <cellStyle name="40% - 輔色3 2 2 4 2 2 3 2 2" xfId="21901"/>
    <cellStyle name="40% - 輔色3 2 2 4 2 2 3 2 3" xfId="21902"/>
    <cellStyle name="40% - 輔色3 2 2 4 2 2 3 3" xfId="21903"/>
    <cellStyle name="40% - 輔色3 2 2 4 2 2 3 4" xfId="21904"/>
    <cellStyle name="40% - 輔色3 2 2 4 2 2 4" xfId="21905"/>
    <cellStyle name="40% - 輔色3 2 2 4 2 2 4 2" xfId="21906"/>
    <cellStyle name="40% - 輔色3 2 2 4 2 2 4 3" xfId="21907"/>
    <cellStyle name="40% - 輔色3 2 2 4 2 2 5" xfId="21908"/>
    <cellStyle name="40% - 輔色3 2 2 4 2 2 6" xfId="21909"/>
    <cellStyle name="40% - 輔色3 2 2 4 2 3" xfId="21910"/>
    <cellStyle name="40% - 輔色3 2 2 4 2 3 2" xfId="21911"/>
    <cellStyle name="40% - 輔色3 2 2 4 2 3 2 2" xfId="21912"/>
    <cellStyle name="40% - 輔色3 2 2 4 2 3 2 3" xfId="21913"/>
    <cellStyle name="40% - 輔色3 2 2 4 2 3 3" xfId="21914"/>
    <cellStyle name="40% - 輔色3 2 2 4 2 3 4" xfId="21915"/>
    <cellStyle name="40% - 輔色3 2 2 4 2 4" xfId="21916"/>
    <cellStyle name="40% - 輔色3 2 2 4 2 4 2" xfId="21917"/>
    <cellStyle name="40% - 輔色3 2 2 4 2 4 2 2" xfId="21918"/>
    <cellStyle name="40% - 輔色3 2 2 4 2 4 2 3" xfId="21919"/>
    <cellStyle name="40% - 輔色3 2 2 4 2 4 3" xfId="21920"/>
    <cellStyle name="40% - 輔色3 2 2 4 2 4 4" xfId="21921"/>
    <cellStyle name="40% - 輔色3 2 2 4 2 5" xfId="21922"/>
    <cellStyle name="40% - 輔色3 2 2 4 2 5 2" xfId="21923"/>
    <cellStyle name="40% - 輔色3 2 2 4 2 5 3" xfId="21924"/>
    <cellStyle name="40% - 輔色3 2 2 4 2 6" xfId="21925"/>
    <cellStyle name="40% - 輔色3 2 2 4 2 7" xfId="21926"/>
    <cellStyle name="40% - 輔色3 2 2 4 3" xfId="21927"/>
    <cellStyle name="40% - 輔色3 2 2 4 3 2" xfId="21928"/>
    <cellStyle name="40% - 輔色3 2 2 4 3 2 2" xfId="21929"/>
    <cellStyle name="40% - 輔色3 2 2 4 3 2 2 2" xfId="21930"/>
    <cellStyle name="40% - 輔色3 2 2 4 3 2 2 3" xfId="21931"/>
    <cellStyle name="40% - 輔色3 2 2 4 3 2 3" xfId="21932"/>
    <cellStyle name="40% - 輔色3 2 2 4 3 2 4" xfId="21933"/>
    <cellStyle name="40% - 輔色3 2 2 4 3 3" xfId="21934"/>
    <cellStyle name="40% - 輔色3 2 2 4 3 3 2" xfId="21935"/>
    <cellStyle name="40% - 輔色3 2 2 4 3 3 2 2" xfId="21936"/>
    <cellStyle name="40% - 輔色3 2 2 4 3 3 2 3" xfId="21937"/>
    <cellStyle name="40% - 輔色3 2 2 4 3 3 3" xfId="21938"/>
    <cellStyle name="40% - 輔色3 2 2 4 3 3 4" xfId="21939"/>
    <cellStyle name="40% - 輔色3 2 2 4 3 4" xfId="21940"/>
    <cellStyle name="40% - 輔色3 2 2 4 3 4 2" xfId="21941"/>
    <cellStyle name="40% - 輔色3 2 2 4 3 4 3" xfId="21942"/>
    <cellStyle name="40% - 輔色3 2 2 4 3 5" xfId="21943"/>
    <cellStyle name="40% - 輔色3 2 2 4 3 6" xfId="21944"/>
    <cellStyle name="40% - 輔色3 2 2 4 4" xfId="21945"/>
    <cellStyle name="40% - 輔色3 2 2 4 4 2" xfId="21946"/>
    <cellStyle name="40% - 輔色3 2 2 4 4 2 2" xfId="21947"/>
    <cellStyle name="40% - 輔色3 2 2 4 4 2 3" xfId="21948"/>
    <cellStyle name="40% - 輔色3 2 2 4 4 3" xfId="21949"/>
    <cellStyle name="40% - 輔色3 2 2 4 4 4" xfId="21950"/>
    <cellStyle name="40% - 輔色3 2 2 4 5" xfId="21951"/>
    <cellStyle name="40% - 輔色3 2 2 4 5 2" xfId="21952"/>
    <cellStyle name="40% - 輔色3 2 2 4 5 2 2" xfId="21953"/>
    <cellStyle name="40% - 輔色3 2 2 4 5 2 3" xfId="21954"/>
    <cellStyle name="40% - 輔色3 2 2 4 5 3" xfId="21955"/>
    <cellStyle name="40% - 輔色3 2 2 4 5 4" xfId="21956"/>
    <cellStyle name="40% - 輔色3 2 2 4 6" xfId="21957"/>
    <cellStyle name="40% - 輔色3 2 2 4 6 2" xfId="21958"/>
    <cellStyle name="40% - 輔色3 2 2 4 6 3" xfId="21959"/>
    <cellStyle name="40% - 輔色3 2 2 4 7" xfId="21960"/>
    <cellStyle name="40% - 輔色3 2 2 4 8" xfId="21961"/>
    <cellStyle name="40% - 輔色3 2 2 5" xfId="21962"/>
    <cellStyle name="40% - 輔色3 2 2 5 2" xfId="21963"/>
    <cellStyle name="40% - 輔色3 2 2 5 2 2" xfId="21964"/>
    <cellStyle name="40% - 輔色3 2 2 5 2 2 2" xfId="21965"/>
    <cellStyle name="40% - 輔色3 2 2 5 2 2 2 2" xfId="21966"/>
    <cellStyle name="40% - 輔色3 2 2 5 2 2 2 2 2" xfId="21967"/>
    <cellStyle name="40% - 輔色3 2 2 5 2 2 2 2 3" xfId="21968"/>
    <cellStyle name="40% - 輔色3 2 2 5 2 2 2 3" xfId="21969"/>
    <cellStyle name="40% - 輔色3 2 2 5 2 2 2 4" xfId="21970"/>
    <cellStyle name="40% - 輔色3 2 2 5 2 2 3" xfId="21971"/>
    <cellStyle name="40% - 輔色3 2 2 5 2 2 3 2" xfId="21972"/>
    <cellStyle name="40% - 輔色3 2 2 5 2 2 3 2 2" xfId="21973"/>
    <cellStyle name="40% - 輔色3 2 2 5 2 2 3 2 3" xfId="21974"/>
    <cellStyle name="40% - 輔色3 2 2 5 2 2 3 3" xfId="21975"/>
    <cellStyle name="40% - 輔色3 2 2 5 2 2 3 4" xfId="21976"/>
    <cellStyle name="40% - 輔色3 2 2 5 2 2 4" xfId="21977"/>
    <cellStyle name="40% - 輔色3 2 2 5 2 2 4 2" xfId="21978"/>
    <cellStyle name="40% - 輔色3 2 2 5 2 2 4 3" xfId="21979"/>
    <cellStyle name="40% - 輔色3 2 2 5 2 2 5" xfId="21980"/>
    <cellStyle name="40% - 輔色3 2 2 5 2 2 6" xfId="21981"/>
    <cellStyle name="40% - 輔色3 2 2 5 2 3" xfId="21982"/>
    <cellStyle name="40% - 輔色3 2 2 5 2 3 2" xfId="21983"/>
    <cellStyle name="40% - 輔色3 2 2 5 2 3 2 2" xfId="21984"/>
    <cellStyle name="40% - 輔色3 2 2 5 2 3 2 3" xfId="21985"/>
    <cellStyle name="40% - 輔色3 2 2 5 2 3 3" xfId="21986"/>
    <cellStyle name="40% - 輔色3 2 2 5 2 3 4" xfId="21987"/>
    <cellStyle name="40% - 輔色3 2 2 5 2 4" xfId="21988"/>
    <cellStyle name="40% - 輔色3 2 2 5 2 4 2" xfId="21989"/>
    <cellStyle name="40% - 輔色3 2 2 5 2 4 2 2" xfId="21990"/>
    <cellStyle name="40% - 輔色3 2 2 5 2 4 2 3" xfId="21991"/>
    <cellStyle name="40% - 輔色3 2 2 5 2 4 3" xfId="21992"/>
    <cellStyle name="40% - 輔色3 2 2 5 2 4 4" xfId="21993"/>
    <cellStyle name="40% - 輔色3 2 2 5 2 5" xfId="21994"/>
    <cellStyle name="40% - 輔色3 2 2 5 2 5 2" xfId="21995"/>
    <cellStyle name="40% - 輔色3 2 2 5 2 5 3" xfId="21996"/>
    <cellStyle name="40% - 輔色3 2 2 5 2 6" xfId="21997"/>
    <cellStyle name="40% - 輔色3 2 2 5 2 7" xfId="21998"/>
    <cellStyle name="40% - 輔色3 2 2 5 3" xfId="21999"/>
    <cellStyle name="40% - 輔色3 2 2 5 3 2" xfId="22000"/>
    <cellStyle name="40% - 輔色3 2 2 5 3 2 2" xfId="22001"/>
    <cellStyle name="40% - 輔色3 2 2 5 3 2 2 2" xfId="22002"/>
    <cellStyle name="40% - 輔色3 2 2 5 3 2 2 3" xfId="22003"/>
    <cellStyle name="40% - 輔色3 2 2 5 3 2 3" xfId="22004"/>
    <cellStyle name="40% - 輔色3 2 2 5 3 2 4" xfId="22005"/>
    <cellStyle name="40% - 輔色3 2 2 5 3 3" xfId="22006"/>
    <cellStyle name="40% - 輔色3 2 2 5 3 3 2" xfId="22007"/>
    <cellStyle name="40% - 輔色3 2 2 5 3 3 2 2" xfId="22008"/>
    <cellStyle name="40% - 輔色3 2 2 5 3 3 2 3" xfId="22009"/>
    <cellStyle name="40% - 輔色3 2 2 5 3 3 3" xfId="22010"/>
    <cellStyle name="40% - 輔色3 2 2 5 3 3 4" xfId="22011"/>
    <cellStyle name="40% - 輔色3 2 2 5 3 4" xfId="22012"/>
    <cellStyle name="40% - 輔色3 2 2 5 3 4 2" xfId="22013"/>
    <cellStyle name="40% - 輔色3 2 2 5 3 4 3" xfId="22014"/>
    <cellStyle name="40% - 輔色3 2 2 5 3 5" xfId="22015"/>
    <cellStyle name="40% - 輔色3 2 2 5 3 6" xfId="22016"/>
    <cellStyle name="40% - 輔色3 2 2 5 4" xfId="22017"/>
    <cellStyle name="40% - 輔色3 2 2 5 4 2" xfId="22018"/>
    <cellStyle name="40% - 輔色3 2 2 5 4 2 2" xfId="22019"/>
    <cellStyle name="40% - 輔色3 2 2 5 4 2 3" xfId="22020"/>
    <cellStyle name="40% - 輔色3 2 2 5 4 3" xfId="22021"/>
    <cellStyle name="40% - 輔色3 2 2 5 4 4" xfId="22022"/>
    <cellStyle name="40% - 輔色3 2 2 5 5" xfId="22023"/>
    <cellStyle name="40% - 輔色3 2 2 5 5 2" xfId="22024"/>
    <cellStyle name="40% - 輔色3 2 2 5 5 2 2" xfId="22025"/>
    <cellStyle name="40% - 輔色3 2 2 5 5 2 3" xfId="22026"/>
    <cellStyle name="40% - 輔色3 2 2 5 5 3" xfId="22027"/>
    <cellStyle name="40% - 輔色3 2 2 5 5 4" xfId="22028"/>
    <cellStyle name="40% - 輔色3 2 2 5 6" xfId="22029"/>
    <cellStyle name="40% - 輔色3 2 2 5 6 2" xfId="22030"/>
    <cellStyle name="40% - 輔色3 2 2 5 6 3" xfId="22031"/>
    <cellStyle name="40% - 輔色3 2 2 5 7" xfId="22032"/>
    <cellStyle name="40% - 輔色3 2 2 5 8" xfId="22033"/>
    <cellStyle name="40% - 輔色3 2 2 6" xfId="22034"/>
    <cellStyle name="40% - 輔色3 2 2 6 2" xfId="22035"/>
    <cellStyle name="40% - 輔色3 2 2 6 2 2" xfId="22036"/>
    <cellStyle name="40% - 輔色3 2 2 6 2 2 2" xfId="22037"/>
    <cellStyle name="40% - 輔色3 2 2 6 2 2 2 2" xfId="22038"/>
    <cellStyle name="40% - 輔色3 2 2 6 2 2 2 3" xfId="22039"/>
    <cellStyle name="40% - 輔色3 2 2 6 2 2 3" xfId="22040"/>
    <cellStyle name="40% - 輔色3 2 2 6 2 2 4" xfId="22041"/>
    <cellStyle name="40% - 輔色3 2 2 6 2 3" xfId="22042"/>
    <cellStyle name="40% - 輔色3 2 2 6 2 3 2" xfId="22043"/>
    <cellStyle name="40% - 輔色3 2 2 6 2 3 2 2" xfId="22044"/>
    <cellStyle name="40% - 輔色3 2 2 6 2 3 2 3" xfId="22045"/>
    <cellStyle name="40% - 輔色3 2 2 6 2 3 3" xfId="22046"/>
    <cellStyle name="40% - 輔色3 2 2 6 2 3 4" xfId="22047"/>
    <cellStyle name="40% - 輔色3 2 2 6 2 4" xfId="22048"/>
    <cellStyle name="40% - 輔色3 2 2 6 2 4 2" xfId="22049"/>
    <cellStyle name="40% - 輔色3 2 2 6 2 4 3" xfId="22050"/>
    <cellStyle name="40% - 輔色3 2 2 6 2 5" xfId="22051"/>
    <cellStyle name="40% - 輔色3 2 2 6 2 6" xfId="22052"/>
    <cellStyle name="40% - 輔色3 2 2 6 3" xfId="22053"/>
    <cellStyle name="40% - 輔色3 2 2 6 3 2" xfId="22054"/>
    <cellStyle name="40% - 輔色3 2 2 6 3 2 2" xfId="22055"/>
    <cellStyle name="40% - 輔色3 2 2 6 3 2 3" xfId="22056"/>
    <cellStyle name="40% - 輔色3 2 2 6 3 3" xfId="22057"/>
    <cellStyle name="40% - 輔色3 2 2 6 3 4" xfId="22058"/>
    <cellStyle name="40% - 輔色3 2 2 6 4" xfId="22059"/>
    <cellStyle name="40% - 輔色3 2 2 6 4 2" xfId="22060"/>
    <cellStyle name="40% - 輔色3 2 2 6 4 2 2" xfId="22061"/>
    <cellStyle name="40% - 輔色3 2 2 6 4 2 3" xfId="22062"/>
    <cellStyle name="40% - 輔色3 2 2 6 4 3" xfId="22063"/>
    <cellStyle name="40% - 輔色3 2 2 6 4 4" xfId="22064"/>
    <cellStyle name="40% - 輔色3 2 2 6 5" xfId="22065"/>
    <cellStyle name="40% - 輔色3 2 2 6 5 2" xfId="22066"/>
    <cellStyle name="40% - 輔色3 2 2 6 5 3" xfId="22067"/>
    <cellStyle name="40% - 輔色3 2 2 6 6" xfId="22068"/>
    <cellStyle name="40% - 輔色3 2 2 6 7" xfId="22069"/>
    <cellStyle name="40% - 輔色3 2 2 7" xfId="22070"/>
    <cellStyle name="40% - 輔色3 2 2 7 2" xfId="22071"/>
    <cellStyle name="40% - 輔色3 2 2 7 2 2" xfId="22072"/>
    <cellStyle name="40% - 輔色3 2 2 7 2 2 2" xfId="22073"/>
    <cellStyle name="40% - 輔色3 2 2 7 2 2 3" xfId="22074"/>
    <cellStyle name="40% - 輔色3 2 2 7 2 3" xfId="22075"/>
    <cellStyle name="40% - 輔色3 2 2 7 2 4" xfId="22076"/>
    <cellStyle name="40% - 輔色3 2 2 7 3" xfId="22077"/>
    <cellStyle name="40% - 輔色3 2 2 7 3 2" xfId="22078"/>
    <cellStyle name="40% - 輔色3 2 2 7 3 2 2" xfId="22079"/>
    <cellStyle name="40% - 輔色3 2 2 7 3 2 3" xfId="22080"/>
    <cellStyle name="40% - 輔色3 2 2 7 3 3" xfId="22081"/>
    <cellStyle name="40% - 輔色3 2 2 7 3 4" xfId="22082"/>
    <cellStyle name="40% - 輔色3 2 2 7 4" xfId="22083"/>
    <cellStyle name="40% - 輔色3 2 2 7 4 2" xfId="22084"/>
    <cellStyle name="40% - 輔色3 2 2 7 4 3" xfId="22085"/>
    <cellStyle name="40% - 輔色3 2 2 7 5" xfId="22086"/>
    <cellStyle name="40% - 輔色3 2 2 7 6" xfId="22087"/>
    <cellStyle name="40% - 輔色3 2 2 8" xfId="22088"/>
    <cellStyle name="40% - 輔色3 2 2 8 2" xfId="22089"/>
    <cellStyle name="40% - 輔色3 2 2 8 2 2" xfId="22090"/>
    <cellStyle name="40% - 輔色3 2 2 8 2 3" xfId="22091"/>
    <cellStyle name="40% - 輔色3 2 2 8 3" xfId="22092"/>
    <cellStyle name="40% - 輔色3 2 2 8 4" xfId="22093"/>
    <cellStyle name="40% - 輔色3 2 2 9" xfId="22094"/>
    <cellStyle name="40% - 輔色3 2 2 9 2" xfId="22095"/>
    <cellStyle name="40% - 輔色3 2 2 9 2 2" xfId="22096"/>
    <cellStyle name="40% - 輔色3 2 2 9 2 3" xfId="22097"/>
    <cellStyle name="40% - 輔色3 2 2 9 3" xfId="22098"/>
    <cellStyle name="40% - 輔色3 2 2 9 4" xfId="22099"/>
    <cellStyle name="40% - 輔色3 2 3" xfId="22100"/>
    <cellStyle name="40% - 輔色3 2 3 10" xfId="22101"/>
    <cellStyle name="40% - 輔色3 2 3 2" xfId="22102"/>
    <cellStyle name="40% - 輔色3 2 3 2 2" xfId="22103"/>
    <cellStyle name="40% - 輔色3 2 3 2 2 2" xfId="22104"/>
    <cellStyle name="40% - 輔色3 2 3 2 2 2 2" xfId="22105"/>
    <cellStyle name="40% - 輔色3 2 3 2 2 2 2 2" xfId="22106"/>
    <cellStyle name="40% - 輔色3 2 3 2 2 2 2 2 2" xfId="22107"/>
    <cellStyle name="40% - 輔色3 2 3 2 2 2 2 2 2 2" xfId="22108"/>
    <cellStyle name="40% - 輔色3 2 3 2 2 2 2 2 2 3" xfId="22109"/>
    <cellStyle name="40% - 輔色3 2 3 2 2 2 2 2 3" xfId="22110"/>
    <cellStyle name="40% - 輔色3 2 3 2 2 2 2 2 4" xfId="22111"/>
    <cellStyle name="40% - 輔色3 2 3 2 2 2 2 3" xfId="22112"/>
    <cellStyle name="40% - 輔色3 2 3 2 2 2 2 3 2" xfId="22113"/>
    <cellStyle name="40% - 輔色3 2 3 2 2 2 2 3 2 2" xfId="22114"/>
    <cellStyle name="40% - 輔色3 2 3 2 2 2 2 3 2 3" xfId="22115"/>
    <cellStyle name="40% - 輔色3 2 3 2 2 2 2 3 3" xfId="22116"/>
    <cellStyle name="40% - 輔色3 2 3 2 2 2 2 3 4" xfId="22117"/>
    <cellStyle name="40% - 輔色3 2 3 2 2 2 2 4" xfId="22118"/>
    <cellStyle name="40% - 輔色3 2 3 2 2 2 2 4 2" xfId="22119"/>
    <cellStyle name="40% - 輔色3 2 3 2 2 2 2 4 3" xfId="22120"/>
    <cellStyle name="40% - 輔色3 2 3 2 2 2 2 5" xfId="22121"/>
    <cellStyle name="40% - 輔色3 2 3 2 2 2 2 6" xfId="22122"/>
    <cellStyle name="40% - 輔色3 2 3 2 2 2 3" xfId="22123"/>
    <cellStyle name="40% - 輔色3 2 3 2 2 2 3 2" xfId="22124"/>
    <cellStyle name="40% - 輔色3 2 3 2 2 2 3 2 2" xfId="22125"/>
    <cellStyle name="40% - 輔色3 2 3 2 2 2 3 2 3" xfId="22126"/>
    <cellStyle name="40% - 輔色3 2 3 2 2 2 3 3" xfId="22127"/>
    <cellStyle name="40% - 輔色3 2 3 2 2 2 3 4" xfId="22128"/>
    <cellStyle name="40% - 輔色3 2 3 2 2 2 4" xfId="22129"/>
    <cellStyle name="40% - 輔色3 2 3 2 2 2 4 2" xfId="22130"/>
    <cellStyle name="40% - 輔色3 2 3 2 2 2 4 2 2" xfId="22131"/>
    <cellStyle name="40% - 輔色3 2 3 2 2 2 4 2 3" xfId="22132"/>
    <cellStyle name="40% - 輔色3 2 3 2 2 2 4 3" xfId="22133"/>
    <cellStyle name="40% - 輔色3 2 3 2 2 2 4 4" xfId="22134"/>
    <cellStyle name="40% - 輔色3 2 3 2 2 2 5" xfId="22135"/>
    <cellStyle name="40% - 輔色3 2 3 2 2 2 5 2" xfId="22136"/>
    <cellStyle name="40% - 輔色3 2 3 2 2 2 5 3" xfId="22137"/>
    <cellStyle name="40% - 輔色3 2 3 2 2 2 6" xfId="22138"/>
    <cellStyle name="40% - 輔色3 2 3 2 2 2 7" xfId="22139"/>
    <cellStyle name="40% - 輔色3 2 3 2 2 3" xfId="22140"/>
    <cellStyle name="40% - 輔色3 2 3 2 2 3 2" xfId="22141"/>
    <cellStyle name="40% - 輔色3 2 3 2 2 3 2 2" xfId="22142"/>
    <cellStyle name="40% - 輔色3 2 3 2 2 3 2 2 2" xfId="22143"/>
    <cellStyle name="40% - 輔色3 2 3 2 2 3 2 2 3" xfId="22144"/>
    <cellStyle name="40% - 輔色3 2 3 2 2 3 2 3" xfId="22145"/>
    <cellStyle name="40% - 輔色3 2 3 2 2 3 2 4" xfId="22146"/>
    <cellStyle name="40% - 輔色3 2 3 2 2 3 3" xfId="22147"/>
    <cellStyle name="40% - 輔色3 2 3 2 2 3 3 2" xfId="22148"/>
    <cellStyle name="40% - 輔色3 2 3 2 2 3 3 2 2" xfId="22149"/>
    <cellStyle name="40% - 輔色3 2 3 2 2 3 3 2 3" xfId="22150"/>
    <cellStyle name="40% - 輔色3 2 3 2 2 3 3 3" xfId="22151"/>
    <cellStyle name="40% - 輔色3 2 3 2 2 3 3 4" xfId="22152"/>
    <cellStyle name="40% - 輔色3 2 3 2 2 3 4" xfId="22153"/>
    <cellStyle name="40% - 輔色3 2 3 2 2 3 4 2" xfId="22154"/>
    <cellStyle name="40% - 輔色3 2 3 2 2 3 4 3" xfId="22155"/>
    <cellStyle name="40% - 輔色3 2 3 2 2 3 5" xfId="22156"/>
    <cellStyle name="40% - 輔色3 2 3 2 2 3 6" xfId="22157"/>
    <cellStyle name="40% - 輔色3 2 3 2 2 4" xfId="22158"/>
    <cellStyle name="40% - 輔色3 2 3 2 2 4 2" xfId="22159"/>
    <cellStyle name="40% - 輔色3 2 3 2 2 4 2 2" xfId="22160"/>
    <cellStyle name="40% - 輔色3 2 3 2 2 4 2 3" xfId="22161"/>
    <cellStyle name="40% - 輔色3 2 3 2 2 4 3" xfId="22162"/>
    <cellStyle name="40% - 輔色3 2 3 2 2 4 4" xfId="22163"/>
    <cellStyle name="40% - 輔色3 2 3 2 2 5" xfId="22164"/>
    <cellStyle name="40% - 輔色3 2 3 2 2 5 2" xfId="22165"/>
    <cellStyle name="40% - 輔色3 2 3 2 2 5 2 2" xfId="22166"/>
    <cellStyle name="40% - 輔色3 2 3 2 2 5 2 3" xfId="22167"/>
    <cellStyle name="40% - 輔色3 2 3 2 2 5 3" xfId="22168"/>
    <cellStyle name="40% - 輔色3 2 3 2 2 5 4" xfId="22169"/>
    <cellStyle name="40% - 輔色3 2 3 2 2 6" xfId="22170"/>
    <cellStyle name="40% - 輔色3 2 3 2 2 6 2" xfId="22171"/>
    <cellStyle name="40% - 輔色3 2 3 2 2 6 3" xfId="22172"/>
    <cellStyle name="40% - 輔色3 2 3 2 2 7" xfId="22173"/>
    <cellStyle name="40% - 輔色3 2 3 2 2 8" xfId="22174"/>
    <cellStyle name="40% - 輔色3 2 3 2 3" xfId="22175"/>
    <cellStyle name="40% - 輔色3 2 3 2 3 2" xfId="22176"/>
    <cellStyle name="40% - 輔色3 2 3 2 3 2 2" xfId="22177"/>
    <cellStyle name="40% - 輔色3 2 3 2 3 2 2 2" xfId="22178"/>
    <cellStyle name="40% - 輔色3 2 3 2 3 2 2 2 2" xfId="22179"/>
    <cellStyle name="40% - 輔色3 2 3 2 3 2 2 2 3" xfId="22180"/>
    <cellStyle name="40% - 輔色3 2 3 2 3 2 2 3" xfId="22181"/>
    <cellStyle name="40% - 輔色3 2 3 2 3 2 2 4" xfId="22182"/>
    <cellStyle name="40% - 輔色3 2 3 2 3 2 3" xfId="22183"/>
    <cellStyle name="40% - 輔色3 2 3 2 3 2 3 2" xfId="22184"/>
    <cellStyle name="40% - 輔色3 2 3 2 3 2 3 2 2" xfId="22185"/>
    <cellStyle name="40% - 輔色3 2 3 2 3 2 3 2 3" xfId="22186"/>
    <cellStyle name="40% - 輔色3 2 3 2 3 2 3 3" xfId="22187"/>
    <cellStyle name="40% - 輔色3 2 3 2 3 2 3 4" xfId="22188"/>
    <cellStyle name="40% - 輔色3 2 3 2 3 2 4" xfId="22189"/>
    <cellStyle name="40% - 輔色3 2 3 2 3 2 4 2" xfId="22190"/>
    <cellStyle name="40% - 輔色3 2 3 2 3 2 4 3" xfId="22191"/>
    <cellStyle name="40% - 輔色3 2 3 2 3 2 5" xfId="22192"/>
    <cellStyle name="40% - 輔色3 2 3 2 3 2 6" xfId="22193"/>
    <cellStyle name="40% - 輔色3 2 3 2 3 3" xfId="22194"/>
    <cellStyle name="40% - 輔色3 2 3 2 3 3 2" xfId="22195"/>
    <cellStyle name="40% - 輔色3 2 3 2 3 3 2 2" xfId="22196"/>
    <cellStyle name="40% - 輔色3 2 3 2 3 3 2 3" xfId="22197"/>
    <cellStyle name="40% - 輔色3 2 3 2 3 3 3" xfId="22198"/>
    <cellStyle name="40% - 輔色3 2 3 2 3 3 4" xfId="22199"/>
    <cellStyle name="40% - 輔色3 2 3 2 3 4" xfId="22200"/>
    <cellStyle name="40% - 輔色3 2 3 2 3 4 2" xfId="22201"/>
    <cellStyle name="40% - 輔色3 2 3 2 3 4 2 2" xfId="22202"/>
    <cellStyle name="40% - 輔色3 2 3 2 3 4 2 3" xfId="22203"/>
    <cellStyle name="40% - 輔色3 2 3 2 3 4 3" xfId="22204"/>
    <cellStyle name="40% - 輔色3 2 3 2 3 4 4" xfId="22205"/>
    <cellStyle name="40% - 輔色3 2 3 2 3 5" xfId="22206"/>
    <cellStyle name="40% - 輔色3 2 3 2 3 5 2" xfId="22207"/>
    <cellStyle name="40% - 輔色3 2 3 2 3 5 3" xfId="22208"/>
    <cellStyle name="40% - 輔色3 2 3 2 3 6" xfId="22209"/>
    <cellStyle name="40% - 輔色3 2 3 2 3 7" xfId="22210"/>
    <cellStyle name="40% - 輔色3 2 3 2 4" xfId="22211"/>
    <cellStyle name="40% - 輔色3 2 3 2 4 2" xfId="22212"/>
    <cellStyle name="40% - 輔色3 2 3 2 4 2 2" xfId="22213"/>
    <cellStyle name="40% - 輔色3 2 3 2 4 2 2 2" xfId="22214"/>
    <cellStyle name="40% - 輔色3 2 3 2 4 2 2 3" xfId="22215"/>
    <cellStyle name="40% - 輔色3 2 3 2 4 2 3" xfId="22216"/>
    <cellStyle name="40% - 輔色3 2 3 2 4 2 4" xfId="22217"/>
    <cellStyle name="40% - 輔色3 2 3 2 4 3" xfId="22218"/>
    <cellStyle name="40% - 輔色3 2 3 2 4 3 2" xfId="22219"/>
    <cellStyle name="40% - 輔色3 2 3 2 4 3 2 2" xfId="22220"/>
    <cellStyle name="40% - 輔色3 2 3 2 4 3 2 3" xfId="22221"/>
    <cellStyle name="40% - 輔色3 2 3 2 4 3 3" xfId="22222"/>
    <cellStyle name="40% - 輔色3 2 3 2 4 3 4" xfId="22223"/>
    <cellStyle name="40% - 輔色3 2 3 2 4 4" xfId="22224"/>
    <cellStyle name="40% - 輔色3 2 3 2 4 4 2" xfId="22225"/>
    <cellStyle name="40% - 輔色3 2 3 2 4 4 3" xfId="22226"/>
    <cellStyle name="40% - 輔色3 2 3 2 4 5" xfId="22227"/>
    <cellStyle name="40% - 輔色3 2 3 2 4 6" xfId="22228"/>
    <cellStyle name="40% - 輔色3 2 3 2 5" xfId="22229"/>
    <cellStyle name="40% - 輔色3 2 3 2 5 2" xfId="22230"/>
    <cellStyle name="40% - 輔色3 2 3 2 5 2 2" xfId="22231"/>
    <cellStyle name="40% - 輔色3 2 3 2 5 2 3" xfId="22232"/>
    <cellStyle name="40% - 輔色3 2 3 2 5 3" xfId="22233"/>
    <cellStyle name="40% - 輔色3 2 3 2 5 4" xfId="22234"/>
    <cellStyle name="40% - 輔色3 2 3 2 6" xfId="22235"/>
    <cellStyle name="40% - 輔色3 2 3 2 6 2" xfId="22236"/>
    <cellStyle name="40% - 輔色3 2 3 2 6 2 2" xfId="22237"/>
    <cellStyle name="40% - 輔色3 2 3 2 6 2 3" xfId="22238"/>
    <cellStyle name="40% - 輔色3 2 3 2 6 3" xfId="22239"/>
    <cellStyle name="40% - 輔色3 2 3 2 6 4" xfId="22240"/>
    <cellStyle name="40% - 輔色3 2 3 2 7" xfId="22241"/>
    <cellStyle name="40% - 輔色3 2 3 2 7 2" xfId="22242"/>
    <cellStyle name="40% - 輔色3 2 3 2 7 3" xfId="22243"/>
    <cellStyle name="40% - 輔色3 2 3 2 8" xfId="22244"/>
    <cellStyle name="40% - 輔色3 2 3 2 9" xfId="22245"/>
    <cellStyle name="40% - 輔色3 2 3 3" xfId="22246"/>
    <cellStyle name="40% - 輔色3 2 3 3 2" xfId="22247"/>
    <cellStyle name="40% - 輔色3 2 3 3 2 2" xfId="22248"/>
    <cellStyle name="40% - 輔色3 2 3 3 2 2 2" xfId="22249"/>
    <cellStyle name="40% - 輔色3 2 3 3 2 2 2 2" xfId="22250"/>
    <cellStyle name="40% - 輔色3 2 3 3 2 2 2 2 2" xfId="22251"/>
    <cellStyle name="40% - 輔色3 2 3 3 2 2 2 2 3" xfId="22252"/>
    <cellStyle name="40% - 輔色3 2 3 3 2 2 2 3" xfId="22253"/>
    <cellStyle name="40% - 輔色3 2 3 3 2 2 2 4" xfId="22254"/>
    <cellStyle name="40% - 輔色3 2 3 3 2 2 3" xfId="22255"/>
    <cellStyle name="40% - 輔色3 2 3 3 2 2 3 2" xfId="22256"/>
    <cellStyle name="40% - 輔色3 2 3 3 2 2 3 2 2" xfId="22257"/>
    <cellStyle name="40% - 輔色3 2 3 3 2 2 3 2 3" xfId="22258"/>
    <cellStyle name="40% - 輔色3 2 3 3 2 2 3 3" xfId="22259"/>
    <cellStyle name="40% - 輔色3 2 3 3 2 2 3 4" xfId="22260"/>
    <cellStyle name="40% - 輔色3 2 3 3 2 2 4" xfId="22261"/>
    <cellStyle name="40% - 輔色3 2 3 3 2 2 4 2" xfId="22262"/>
    <cellStyle name="40% - 輔色3 2 3 3 2 2 4 3" xfId="22263"/>
    <cellStyle name="40% - 輔色3 2 3 3 2 2 5" xfId="22264"/>
    <cellStyle name="40% - 輔色3 2 3 3 2 2 6" xfId="22265"/>
    <cellStyle name="40% - 輔色3 2 3 3 2 3" xfId="22266"/>
    <cellStyle name="40% - 輔色3 2 3 3 2 3 2" xfId="22267"/>
    <cellStyle name="40% - 輔色3 2 3 3 2 3 2 2" xfId="22268"/>
    <cellStyle name="40% - 輔色3 2 3 3 2 3 2 3" xfId="22269"/>
    <cellStyle name="40% - 輔色3 2 3 3 2 3 3" xfId="22270"/>
    <cellStyle name="40% - 輔色3 2 3 3 2 3 4" xfId="22271"/>
    <cellStyle name="40% - 輔色3 2 3 3 2 4" xfId="22272"/>
    <cellStyle name="40% - 輔色3 2 3 3 2 4 2" xfId="22273"/>
    <cellStyle name="40% - 輔色3 2 3 3 2 4 2 2" xfId="22274"/>
    <cellStyle name="40% - 輔色3 2 3 3 2 4 2 3" xfId="22275"/>
    <cellStyle name="40% - 輔色3 2 3 3 2 4 3" xfId="22276"/>
    <cellStyle name="40% - 輔色3 2 3 3 2 4 4" xfId="22277"/>
    <cellStyle name="40% - 輔色3 2 3 3 2 5" xfId="22278"/>
    <cellStyle name="40% - 輔色3 2 3 3 2 5 2" xfId="22279"/>
    <cellStyle name="40% - 輔色3 2 3 3 2 5 3" xfId="22280"/>
    <cellStyle name="40% - 輔色3 2 3 3 2 6" xfId="22281"/>
    <cellStyle name="40% - 輔色3 2 3 3 2 7" xfId="22282"/>
    <cellStyle name="40% - 輔色3 2 3 3 3" xfId="22283"/>
    <cellStyle name="40% - 輔色3 2 3 3 3 2" xfId="22284"/>
    <cellStyle name="40% - 輔色3 2 3 3 3 2 2" xfId="22285"/>
    <cellStyle name="40% - 輔色3 2 3 3 3 2 2 2" xfId="22286"/>
    <cellStyle name="40% - 輔色3 2 3 3 3 2 2 3" xfId="22287"/>
    <cellStyle name="40% - 輔色3 2 3 3 3 2 3" xfId="22288"/>
    <cellStyle name="40% - 輔色3 2 3 3 3 2 4" xfId="22289"/>
    <cellStyle name="40% - 輔色3 2 3 3 3 3" xfId="22290"/>
    <cellStyle name="40% - 輔色3 2 3 3 3 3 2" xfId="22291"/>
    <cellStyle name="40% - 輔色3 2 3 3 3 3 2 2" xfId="22292"/>
    <cellStyle name="40% - 輔色3 2 3 3 3 3 2 3" xfId="22293"/>
    <cellStyle name="40% - 輔色3 2 3 3 3 3 3" xfId="22294"/>
    <cellStyle name="40% - 輔色3 2 3 3 3 3 4" xfId="22295"/>
    <cellStyle name="40% - 輔色3 2 3 3 3 4" xfId="22296"/>
    <cellStyle name="40% - 輔色3 2 3 3 3 4 2" xfId="22297"/>
    <cellStyle name="40% - 輔色3 2 3 3 3 4 3" xfId="22298"/>
    <cellStyle name="40% - 輔色3 2 3 3 3 5" xfId="22299"/>
    <cellStyle name="40% - 輔色3 2 3 3 3 6" xfId="22300"/>
    <cellStyle name="40% - 輔色3 2 3 3 4" xfId="22301"/>
    <cellStyle name="40% - 輔色3 2 3 3 4 2" xfId="22302"/>
    <cellStyle name="40% - 輔色3 2 3 3 4 2 2" xfId="22303"/>
    <cellStyle name="40% - 輔色3 2 3 3 4 2 3" xfId="22304"/>
    <cellStyle name="40% - 輔色3 2 3 3 4 3" xfId="22305"/>
    <cellStyle name="40% - 輔色3 2 3 3 4 4" xfId="22306"/>
    <cellStyle name="40% - 輔色3 2 3 3 5" xfId="22307"/>
    <cellStyle name="40% - 輔色3 2 3 3 5 2" xfId="22308"/>
    <cellStyle name="40% - 輔色3 2 3 3 5 2 2" xfId="22309"/>
    <cellStyle name="40% - 輔色3 2 3 3 5 2 3" xfId="22310"/>
    <cellStyle name="40% - 輔色3 2 3 3 5 3" xfId="22311"/>
    <cellStyle name="40% - 輔色3 2 3 3 5 4" xfId="22312"/>
    <cellStyle name="40% - 輔色3 2 3 3 6" xfId="22313"/>
    <cellStyle name="40% - 輔色3 2 3 3 6 2" xfId="22314"/>
    <cellStyle name="40% - 輔色3 2 3 3 6 3" xfId="22315"/>
    <cellStyle name="40% - 輔色3 2 3 3 7" xfId="22316"/>
    <cellStyle name="40% - 輔色3 2 3 3 8" xfId="22317"/>
    <cellStyle name="40% - 輔色3 2 3 4" xfId="22318"/>
    <cellStyle name="40% - 輔色3 2 3 4 2" xfId="22319"/>
    <cellStyle name="40% - 輔色3 2 3 4 2 2" xfId="22320"/>
    <cellStyle name="40% - 輔色3 2 3 4 2 2 2" xfId="22321"/>
    <cellStyle name="40% - 輔色3 2 3 4 2 2 2 2" xfId="22322"/>
    <cellStyle name="40% - 輔色3 2 3 4 2 2 2 3" xfId="22323"/>
    <cellStyle name="40% - 輔色3 2 3 4 2 2 3" xfId="22324"/>
    <cellStyle name="40% - 輔色3 2 3 4 2 2 4" xfId="22325"/>
    <cellStyle name="40% - 輔色3 2 3 4 2 3" xfId="22326"/>
    <cellStyle name="40% - 輔色3 2 3 4 2 3 2" xfId="22327"/>
    <cellStyle name="40% - 輔色3 2 3 4 2 3 2 2" xfId="22328"/>
    <cellStyle name="40% - 輔色3 2 3 4 2 3 2 3" xfId="22329"/>
    <cellStyle name="40% - 輔色3 2 3 4 2 3 3" xfId="22330"/>
    <cellStyle name="40% - 輔色3 2 3 4 2 3 4" xfId="22331"/>
    <cellStyle name="40% - 輔色3 2 3 4 2 4" xfId="22332"/>
    <cellStyle name="40% - 輔色3 2 3 4 2 4 2" xfId="22333"/>
    <cellStyle name="40% - 輔色3 2 3 4 2 4 3" xfId="22334"/>
    <cellStyle name="40% - 輔色3 2 3 4 2 5" xfId="22335"/>
    <cellStyle name="40% - 輔色3 2 3 4 2 6" xfId="22336"/>
    <cellStyle name="40% - 輔色3 2 3 4 3" xfId="22337"/>
    <cellStyle name="40% - 輔色3 2 3 4 3 2" xfId="22338"/>
    <cellStyle name="40% - 輔色3 2 3 4 3 2 2" xfId="22339"/>
    <cellStyle name="40% - 輔色3 2 3 4 3 2 3" xfId="22340"/>
    <cellStyle name="40% - 輔色3 2 3 4 3 3" xfId="22341"/>
    <cellStyle name="40% - 輔色3 2 3 4 3 4" xfId="22342"/>
    <cellStyle name="40% - 輔色3 2 3 4 4" xfId="22343"/>
    <cellStyle name="40% - 輔色3 2 3 4 4 2" xfId="22344"/>
    <cellStyle name="40% - 輔色3 2 3 4 4 2 2" xfId="22345"/>
    <cellStyle name="40% - 輔色3 2 3 4 4 2 3" xfId="22346"/>
    <cellStyle name="40% - 輔色3 2 3 4 4 3" xfId="22347"/>
    <cellStyle name="40% - 輔色3 2 3 4 4 4" xfId="22348"/>
    <cellStyle name="40% - 輔色3 2 3 4 5" xfId="22349"/>
    <cellStyle name="40% - 輔色3 2 3 4 5 2" xfId="22350"/>
    <cellStyle name="40% - 輔色3 2 3 4 5 3" xfId="22351"/>
    <cellStyle name="40% - 輔色3 2 3 4 6" xfId="22352"/>
    <cellStyle name="40% - 輔色3 2 3 4 7" xfId="22353"/>
    <cellStyle name="40% - 輔色3 2 3 5" xfId="22354"/>
    <cellStyle name="40% - 輔色3 2 3 5 2" xfId="22355"/>
    <cellStyle name="40% - 輔色3 2 3 5 2 2" xfId="22356"/>
    <cellStyle name="40% - 輔色3 2 3 5 2 2 2" xfId="22357"/>
    <cellStyle name="40% - 輔色3 2 3 5 2 2 3" xfId="22358"/>
    <cellStyle name="40% - 輔色3 2 3 5 2 3" xfId="22359"/>
    <cellStyle name="40% - 輔色3 2 3 5 2 4" xfId="22360"/>
    <cellStyle name="40% - 輔色3 2 3 5 3" xfId="22361"/>
    <cellStyle name="40% - 輔色3 2 3 5 3 2" xfId="22362"/>
    <cellStyle name="40% - 輔色3 2 3 5 3 2 2" xfId="22363"/>
    <cellStyle name="40% - 輔色3 2 3 5 3 2 3" xfId="22364"/>
    <cellStyle name="40% - 輔色3 2 3 5 3 3" xfId="22365"/>
    <cellStyle name="40% - 輔色3 2 3 5 3 4" xfId="22366"/>
    <cellStyle name="40% - 輔色3 2 3 5 4" xfId="22367"/>
    <cellStyle name="40% - 輔色3 2 3 5 4 2" xfId="22368"/>
    <cellStyle name="40% - 輔色3 2 3 5 4 3" xfId="22369"/>
    <cellStyle name="40% - 輔色3 2 3 5 5" xfId="22370"/>
    <cellStyle name="40% - 輔色3 2 3 5 6" xfId="22371"/>
    <cellStyle name="40% - 輔色3 2 3 6" xfId="22372"/>
    <cellStyle name="40% - 輔色3 2 3 6 2" xfId="22373"/>
    <cellStyle name="40% - 輔色3 2 3 6 2 2" xfId="22374"/>
    <cellStyle name="40% - 輔色3 2 3 6 2 3" xfId="22375"/>
    <cellStyle name="40% - 輔色3 2 3 6 3" xfId="22376"/>
    <cellStyle name="40% - 輔色3 2 3 6 4" xfId="22377"/>
    <cellStyle name="40% - 輔色3 2 3 7" xfId="22378"/>
    <cellStyle name="40% - 輔色3 2 3 7 2" xfId="22379"/>
    <cellStyle name="40% - 輔色3 2 3 7 2 2" xfId="22380"/>
    <cellStyle name="40% - 輔色3 2 3 7 2 3" xfId="22381"/>
    <cellStyle name="40% - 輔色3 2 3 7 3" xfId="22382"/>
    <cellStyle name="40% - 輔色3 2 3 7 4" xfId="22383"/>
    <cellStyle name="40% - 輔色3 2 3 8" xfId="22384"/>
    <cellStyle name="40% - 輔色3 2 3 8 2" xfId="22385"/>
    <cellStyle name="40% - 輔色3 2 3 8 3" xfId="22386"/>
    <cellStyle name="40% - 輔色3 2 3 9" xfId="22387"/>
    <cellStyle name="40% - 輔色3 2 4" xfId="22388"/>
    <cellStyle name="40% - 輔色3 2 4 2" xfId="22389"/>
    <cellStyle name="40% - 輔色3 2 4 2 2" xfId="22390"/>
    <cellStyle name="40% - 輔色3 2 4 2 2 2" xfId="22391"/>
    <cellStyle name="40% - 輔色3 2 4 2 2 2 2" xfId="22392"/>
    <cellStyle name="40% - 輔色3 2 4 2 2 2 2 2" xfId="22393"/>
    <cellStyle name="40% - 輔色3 2 4 2 2 2 2 2 2" xfId="22394"/>
    <cellStyle name="40% - 輔色3 2 4 2 2 2 2 2 3" xfId="22395"/>
    <cellStyle name="40% - 輔色3 2 4 2 2 2 2 3" xfId="22396"/>
    <cellStyle name="40% - 輔色3 2 4 2 2 2 2 4" xfId="22397"/>
    <cellStyle name="40% - 輔色3 2 4 2 2 2 3" xfId="22398"/>
    <cellStyle name="40% - 輔色3 2 4 2 2 2 3 2" xfId="22399"/>
    <cellStyle name="40% - 輔色3 2 4 2 2 2 3 2 2" xfId="22400"/>
    <cellStyle name="40% - 輔色3 2 4 2 2 2 3 2 3" xfId="22401"/>
    <cellStyle name="40% - 輔色3 2 4 2 2 2 3 3" xfId="22402"/>
    <cellStyle name="40% - 輔色3 2 4 2 2 2 3 4" xfId="22403"/>
    <cellStyle name="40% - 輔色3 2 4 2 2 2 4" xfId="22404"/>
    <cellStyle name="40% - 輔色3 2 4 2 2 2 4 2" xfId="22405"/>
    <cellStyle name="40% - 輔色3 2 4 2 2 2 4 3" xfId="22406"/>
    <cellStyle name="40% - 輔色3 2 4 2 2 2 5" xfId="22407"/>
    <cellStyle name="40% - 輔色3 2 4 2 2 2 6" xfId="22408"/>
    <cellStyle name="40% - 輔色3 2 4 2 2 3" xfId="22409"/>
    <cellStyle name="40% - 輔色3 2 4 2 2 3 2" xfId="22410"/>
    <cellStyle name="40% - 輔色3 2 4 2 2 3 2 2" xfId="22411"/>
    <cellStyle name="40% - 輔色3 2 4 2 2 3 2 3" xfId="22412"/>
    <cellStyle name="40% - 輔色3 2 4 2 2 3 3" xfId="22413"/>
    <cellStyle name="40% - 輔色3 2 4 2 2 3 4" xfId="22414"/>
    <cellStyle name="40% - 輔色3 2 4 2 2 4" xfId="22415"/>
    <cellStyle name="40% - 輔色3 2 4 2 2 4 2" xfId="22416"/>
    <cellStyle name="40% - 輔色3 2 4 2 2 4 2 2" xfId="22417"/>
    <cellStyle name="40% - 輔色3 2 4 2 2 4 2 3" xfId="22418"/>
    <cellStyle name="40% - 輔色3 2 4 2 2 4 3" xfId="22419"/>
    <cellStyle name="40% - 輔色3 2 4 2 2 4 4" xfId="22420"/>
    <cellStyle name="40% - 輔色3 2 4 2 2 5" xfId="22421"/>
    <cellStyle name="40% - 輔色3 2 4 2 2 5 2" xfId="22422"/>
    <cellStyle name="40% - 輔色3 2 4 2 2 5 3" xfId="22423"/>
    <cellStyle name="40% - 輔色3 2 4 2 2 6" xfId="22424"/>
    <cellStyle name="40% - 輔色3 2 4 2 2 7" xfId="22425"/>
    <cellStyle name="40% - 輔色3 2 4 2 3" xfId="22426"/>
    <cellStyle name="40% - 輔色3 2 4 2 3 2" xfId="22427"/>
    <cellStyle name="40% - 輔色3 2 4 2 3 2 2" xfId="22428"/>
    <cellStyle name="40% - 輔色3 2 4 2 3 2 2 2" xfId="22429"/>
    <cellStyle name="40% - 輔色3 2 4 2 3 2 2 3" xfId="22430"/>
    <cellStyle name="40% - 輔色3 2 4 2 3 2 3" xfId="22431"/>
    <cellStyle name="40% - 輔色3 2 4 2 3 2 4" xfId="22432"/>
    <cellStyle name="40% - 輔色3 2 4 2 3 3" xfId="22433"/>
    <cellStyle name="40% - 輔色3 2 4 2 3 3 2" xfId="22434"/>
    <cellStyle name="40% - 輔色3 2 4 2 3 3 2 2" xfId="22435"/>
    <cellStyle name="40% - 輔色3 2 4 2 3 3 2 3" xfId="22436"/>
    <cellStyle name="40% - 輔色3 2 4 2 3 3 3" xfId="22437"/>
    <cellStyle name="40% - 輔色3 2 4 2 3 3 4" xfId="22438"/>
    <cellStyle name="40% - 輔色3 2 4 2 3 4" xfId="22439"/>
    <cellStyle name="40% - 輔色3 2 4 2 3 4 2" xfId="22440"/>
    <cellStyle name="40% - 輔色3 2 4 2 3 4 3" xfId="22441"/>
    <cellStyle name="40% - 輔色3 2 4 2 3 5" xfId="22442"/>
    <cellStyle name="40% - 輔色3 2 4 2 3 6" xfId="22443"/>
    <cellStyle name="40% - 輔色3 2 4 2 4" xfId="22444"/>
    <cellStyle name="40% - 輔色3 2 4 2 4 2" xfId="22445"/>
    <cellStyle name="40% - 輔色3 2 4 2 4 2 2" xfId="22446"/>
    <cellStyle name="40% - 輔色3 2 4 2 4 2 3" xfId="22447"/>
    <cellStyle name="40% - 輔色3 2 4 2 4 3" xfId="22448"/>
    <cellStyle name="40% - 輔色3 2 4 2 4 4" xfId="22449"/>
    <cellStyle name="40% - 輔色3 2 4 2 5" xfId="22450"/>
    <cellStyle name="40% - 輔色3 2 4 2 5 2" xfId="22451"/>
    <cellStyle name="40% - 輔色3 2 4 2 5 2 2" xfId="22452"/>
    <cellStyle name="40% - 輔色3 2 4 2 5 2 3" xfId="22453"/>
    <cellStyle name="40% - 輔色3 2 4 2 5 3" xfId="22454"/>
    <cellStyle name="40% - 輔色3 2 4 2 5 4" xfId="22455"/>
    <cellStyle name="40% - 輔色3 2 4 2 6" xfId="22456"/>
    <cellStyle name="40% - 輔色3 2 4 2 6 2" xfId="22457"/>
    <cellStyle name="40% - 輔色3 2 4 2 6 3" xfId="22458"/>
    <cellStyle name="40% - 輔色3 2 4 2 7" xfId="22459"/>
    <cellStyle name="40% - 輔色3 2 4 2 8" xfId="22460"/>
    <cellStyle name="40% - 輔色3 2 4 3" xfId="22461"/>
    <cellStyle name="40% - 輔色3 2 4 3 2" xfId="22462"/>
    <cellStyle name="40% - 輔色3 2 4 3 2 2" xfId="22463"/>
    <cellStyle name="40% - 輔色3 2 4 3 2 2 2" xfId="22464"/>
    <cellStyle name="40% - 輔色3 2 4 3 2 2 2 2" xfId="22465"/>
    <cellStyle name="40% - 輔色3 2 4 3 2 2 2 3" xfId="22466"/>
    <cellStyle name="40% - 輔色3 2 4 3 2 2 3" xfId="22467"/>
    <cellStyle name="40% - 輔色3 2 4 3 2 2 4" xfId="22468"/>
    <cellStyle name="40% - 輔色3 2 4 3 2 3" xfId="22469"/>
    <cellStyle name="40% - 輔色3 2 4 3 2 3 2" xfId="22470"/>
    <cellStyle name="40% - 輔色3 2 4 3 2 3 2 2" xfId="22471"/>
    <cellStyle name="40% - 輔色3 2 4 3 2 3 2 3" xfId="22472"/>
    <cellStyle name="40% - 輔色3 2 4 3 2 3 3" xfId="22473"/>
    <cellStyle name="40% - 輔色3 2 4 3 2 3 4" xfId="22474"/>
    <cellStyle name="40% - 輔色3 2 4 3 2 4" xfId="22475"/>
    <cellStyle name="40% - 輔色3 2 4 3 2 4 2" xfId="22476"/>
    <cellStyle name="40% - 輔色3 2 4 3 2 4 3" xfId="22477"/>
    <cellStyle name="40% - 輔色3 2 4 3 2 5" xfId="22478"/>
    <cellStyle name="40% - 輔色3 2 4 3 2 6" xfId="22479"/>
    <cellStyle name="40% - 輔色3 2 4 3 3" xfId="22480"/>
    <cellStyle name="40% - 輔色3 2 4 3 3 2" xfId="22481"/>
    <cellStyle name="40% - 輔色3 2 4 3 3 2 2" xfId="22482"/>
    <cellStyle name="40% - 輔色3 2 4 3 3 2 3" xfId="22483"/>
    <cellStyle name="40% - 輔色3 2 4 3 3 3" xfId="22484"/>
    <cellStyle name="40% - 輔色3 2 4 3 3 4" xfId="22485"/>
    <cellStyle name="40% - 輔色3 2 4 3 4" xfId="22486"/>
    <cellStyle name="40% - 輔色3 2 4 3 4 2" xfId="22487"/>
    <cellStyle name="40% - 輔色3 2 4 3 4 2 2" xfId="22488"/>
    <cellStyle name="40% - 輔色3 2 4 3 4 2 3" xfId="22489"/>
    <cellStyle name="40% - 輔色3 2 4 3 4 3" xfId="22490"/>
    <cellStyle name="40% - 輔色3 2 4 3 4 4" xfId="22491"/>
    <cellStyle name="40% - 輔色3 2 4 3 5" xfId="22492"/>
    <cellStyle name="40% - 輔色3 2 4 3 5 2" xfId="22493"/>
    <cellStyle name="40% - 輔色3 2 4 3 5 3" xfId="22494"/>
    <cellStyle name="40% - 輔色3 2 4 3 6" xfId="22495"/>
    <cellStyle name="40% - 輔色3 2 4 3 7" xfId="22496"/>
    <cellStyle name="40% - 輔色3 2 4 4" xfId="22497"/>
    <cellStyle name="40% - 輔色3 2 4 4 2" xfId="22498"/>
    <cellStyle name="40% - 輔色3 2 4 4 2 2" xfId="22499"/>
    <cellStyle name="40% - 輔色3 2 4 4 2 2 2" xfId="22500"/>
    <cellStyle name="40% - 輔色3 2 4 4 2 2 3" xfId="22501"/>
    <cellStyle name="40% - 輔色3 2 4 4 2 3" xfId="22502"/>
    <cellStyle name="40% - 輔色3 2 4 4 2 4" xfId="22503"/>
    <cellStyle name="40% - 輔色3 2 4 4 3" xfId="22504"/>
    <cellStyle name="40% - 輔色3 2 4 4 3 2" xfId="22505"/>
    <cellStyle name="40% - 輔色3 2 4 4 3 2 2" xfId="22506"/>
    <cellStyle name="40% - 輔色3 2 4 4 3 2 3" xfId="22507"/>
    <cellStyle name="40% - 輔色3 2 4 4 3 3" xfId="22508"/>
    <cellStyle name="40% - 輔色3 2 4 4 3 4" xfId="22509"/>
    <cellStyle name="40% - 輔色3 2 4 4 4" xfId="22510"/>
    <cellStyle name="40% - 輔色3 2 4 4 4 2" xfId="22511"/>
    <cellStyle name="40% - 輔色3 2 4 4 4 3" xfId="22512"/>
    <cellStyle name="40% - 輔色3 2 4 4 5" xfId="22513"/>
    <cellStyle name="40% - 輔色3 2 4 4 6" xfId="22514"/>
    <cellStyle name="40% - 輔色3 2 4 5" xfId="22515"/>
    <cellStyle name="40% - 輔色3 2 4 5 2" xfId="22516"/>
    <cellStyle name="40% - 輔色3 2 4 5 2 2" xfId="22517"/>
    <cellStyle name="40% - 輔色3 2 4 5 2 3" xfId="22518"/>
    <cellStyle name="40% - 輔色3 2 4 5 3" xfId="22519"/>
    <cellStyle name="40% - 輔色3 2 4 5 4" xfId="22520"/>
    <cellStyle name="40% - 輔色3 2 4 6" xfId="22521"/>
    <cellStyle name="40% - 輔色3 2 4 6 2" xfId="22522"/>
    <cellStyle name="40% - 輔色3 2 4 6 2 2" xfId="22523"/>
    <cellStyle name="40% - 輔色3 2 4 6 2 3" xfId="22524"/>
    <cellStyle name="40% - 輔色3 2 4 6 3" xfId="22525"/>
    <cellStyle name="40% - 輔色3 2 4 6 4" xfId="22526"/>
    <cellStyle name="40% - 輔色3 2 4 7" xfId="22527"/>
    <cellStyle name="40% - 輔色3 2 4 7 2" xfId="22528"/>
    <cellStyle name="40% - 輔色3 2 4 7 3" xfId="22529"/>
    <cellStyle name="40% - 輔色3 2 4 8" xfId="22530"/>
    <cellStyle name="40% - 輔色3 2 4 9" xfId="22531"/>
    <cellStyle name="40% - 輔色3 2 5" xfId="22532"/>
    <cellStyle name="40% - 輔色3 2 5 2" xfId="22533"/>
    <cellStyle name="40% - 輔色3 2 5 2 2" xfId="22534"/>
    <cellStyle name="40% - 輔色3 2 5 2 2 2" xfId="22535"/>
    <cellStyle name="40% - 輔色3 2 5 2 2 2 2" xfId="22536"/>
    <cellStyle name="40% - 輔色3 2 5 2 2 2 2 2" xfId="22537"/>
    <cellStyle name="40% - 輔色3 2 5 2 2 2 2 3" xfId="22538"/>
    <cellStyle name="40% - 輔色3 2 5 2 2 2 3" xfId="22539"/>
    <cellStyle name="40% - 輔色3 2 5 2 2 2 4" xfId="22540"/>
    <cellStyle name="40% - 輔色3 2 5 2 2 3" xfId="22541"/>
    <cellStyle name="40% - 輔色3 2 5 2 2 3 2" xfId="22542"/>
    <cellStyle name="40% - 輔色3 2 5 2 2 3 2 2" xfId="22543"/>
    <cellStyle name="40% - 輔色3 2 5 2 2 3 2 3" xfId="22544"/>
    <cellStyle name="40% - 輔色3 2 5 2 2 3 3" xfId="22545"/>
    <cellStyle name="40% - 輔色3 2 5 2 2 3 4" xfId="22546"/>
    <cellStyle name="40% - 輔色3 2 5 2 2 4" xfId="22547"/>
    <cellStyle name="40% - 輔色3 2 5 2 2 4 2" xfId="22548"/>
    <cellStyle name="40% - 輔色3 2 5 2 2 4 3" xfId="22549"/>
    <cellStyle name="40% - 輔色3 2 5 2 2 5" xfId="22550"/>
    <cellStyle name="40% - 輔色3 2 5 2 2 6" xfId="22551"/>
    <cellStyle name="40% - 輔色3 2 5 2 3" xfId="22552"/>
    <cellStyle name="40% - 輔色3 2 5 2 3 2" xfId="22553"/>
    <cellStyle name="40% - 輔色3 2 5 2 3 2 2" xfId="22554"/>
    <cellStyle name="40% - 輔色3 2 5 2 3 2 3" xfId="22555"/>
    <cellStyle name="40% - 輔色3 2 5 2 3 3" xfId="22556"/>
    <cellStyle name="40% - 輔色3 2 5 2 3 4" xfId="22557"/>
    <cellStyle name="40% - 輔色3 2 5 2 4" xfId="22558"/>
    <cellStyle name="40% - 輔色3 2 5 2 4 2" xfId="22559"/>
    <cellStyle name="40% - 輔色3 2 5 2 4 2 2" xfId="22560"/>
    <cellStyle name="40% - 輔色3 2 5 2 4 2 3" xfId="22561"/>
    <cellStyle name="40% - 輔色3 2 5 2 4 3" xfId="22562"/>
    <cellStyle name="40% - 輔色3 2 5 2 4 4" xfId="22563"/>
    <cellStyle name="40% - 輔色3 2 5 2 5" xfId="22564"/>
    <cellStyle name="40% - 輔色3 2 5 2 5 2" xfId="22565"/>
    <cellStyle name="40% - 輔色3 2 5 2 5 3" xfId="22566"/>
    <cellStyle name="40% - 輔色3 2 5 2 6" xfId="22567"/>
    <cellStyle name="40% - 輔色3 2 5 2 7" xfId="22568"/>
    <cellStyle name="40% - 輔色3 2 5 3" xfId="22569"/>
    <cellStyle name="40% - 輔色3 2 5 3 2" xfId="22570"/>
    <cellStyle name="40% - 輔色3 2 5 3 2 2" xfId="22571"/>
    <cellStyle name="40% - 輔色3 2 5 3 2 2 2" xfId="22572"/>
    <cellStyle name="40% - 輔色3 2 5 3 2 2 3" xfId="22573"/>
    <cellStyle name="40% - 輔色3 2 5 3 2 3" xfId="22574"/>
    <cellStyle name="40% - 輔色3 2 5 3 2 4" xfId="22575"/>
    <cellStyle name="40% - 輔色3 2 5 3 3" xfId="22576"/>
    <cellStyle name="40% - 輔色3 2 5 3 3 2" xfId="22577"/>
    <cellStyle name="40% - 輔色3 2 5 3 3 2 2" xfId="22578"/>
    <cellStyle name="40% - 輔色3 2 5 3 3 2 3" xfId="22579"/>
    <cellStyle name="40% - 輔色3 2 5 3 3 3" xfId="22580"/>
    <cellStyle name="40% - 輔色3 2 5 3 3 4" xfId="22581"/>
    <cellStyle name="40% - 輔色3 2 5 3 4" xfId="22582"/>
    <cellStyle name="40% - 輔色3 2 5 3 4 2" xfId="22583"/>
    <cellStyle name="40% - 輔色3 2 5 3 4 3" xfId="22584"/>
    <cellStyle name="40% - 輔色3 2 5 3 5" xfId="22585"/>
    <cellStyle name="40% - 輔色3 2 5 3 6" xfId="22586"/>
    <cellStyle name="40% - 輔色3 2 5 4" xfId="22587"/>
    <cellStyle name="40% - 輔色3 2 5 4 2" xfId="22588"/>
    <cellStyle name="40% - 輔色3 2 5 4 2 2" xfId="22589"/>
    <cellStyle name="40% - 輔色3 2 5 4 2 3" xfId="22590"/>
    <cellStyle name="40% - 輔色3 2 5 4 3" xfId="22591"/>
    <cellStyle name="40% - 輔色3 2 5 4 4" xfId="22592"/>
    <cellStyle name="40% - 輔色3 2 5 5" xfId="22593"/>
    <cellStyle name="40% - 輔色3 2 5 5 2" xfId="22594"/>
    <cellStyle name="40% - 輔色3 2 5 5 2 2" xfId="22595"/>
    <cellStyle name="40% - 輔色3 2 5 5 2 3" xfId="22596"/>
    <cellStyle name="40% - 輔色3 2 5 5 3" xfId="22597"/>
    <cellStyle name="40% - 輔色3 2 5 5 4" xfId="22598"/>
    <cellStyle name="40% - 輔色3 2 5 6" xfId="22599"/>
    <cellStyle name="40% - 輔色3 2 5 6 2" xfId="22600"/>
    <cellStyle name="40% - 輔色3 2 5 6 3" xfId="22601"/>
    <cellStyle name="40% - 輔色3 2 5 7" xfId="22602"/>
    <cellStyle name="40% - 輔色3 2 5 8" xfId="22603"/>
    <cellStyle name="40% - 輔色3 2 6" xfId="22604"/>
    <cellStyle name="40% - 輔色3 2 6 2" xfId="22605"/>
    <cellStyle name="40% - 輔色3 2 6 2 2" xfId="22606"/>
    <cellStyle name="40% - 輔色3 2 6 2 2 2" xfId="22607"/>
    <cellStyle name="40% - 輔色3 2 6 2 2 2 2" xfId="22608"/>
    <cellStyle name="40% - 輔色3 2 6 2 2 2 2 2" xfId="22609"/>
    <cellStyle name="40% - 輔色3 2 6 2 2 2 2 3" xfId="22610"/>
    <cellStyle name="40% - 輔色3 2 6 2 2 2 3" xfId="22611"/>
    <cellStyle name="40% - 輔色3 2 6 2 2 2 4" xfId="22612"/>
    <cellStyle name="40% - 輔色3 2 6 2 2 3" xfId="22613"/>
    <cellStyle name="40% - 輔色3 2 6 2 2 3 2" xfId="22614"/>
    <cellStyle name="40% - 輔色3 2 6 2 2 3 2 2" xfId="22615"/>
    <cellStyle name="40% - 輔色3 2 6 2 2 3 2 3" xfId="22616"/>
    <cellStyle name="40% - 輔色3 2 6 2 2 3 3" xfId="22617"/>
    <cellStyle name="40% - 輔色3 2 6 2 2 3 4" xfId="22618"/>
    <cellStyle name="40% - 輔色3 2 6 2 2 4" xfId="22619"/>
    <cellStyle name="40% - 輔色3 2 6 2 2 4 2" xfId="22620"/>
    <cellStyle name="40% - 輔色3 2 6 2 2 4 3" xfId="22621"/>
    <cellStyle name="40% - 輔色3 2 6 2 2 5" xfId="22622"/>
    <cellStyle name="40% - 輔色3 2 6 2 2 6" xfId="22623"/>
    <cellStyle name="40% - 輔色3 2 6 2 3" xfId="22624"/>
    <cellStyle name="40% - 輔色3 2 6 2 3 2" xfId="22625"/>
    <cellStyle name="40% - 輔色3 2 6 2 3 2 2" xfId="22626"/>
    <cellStyle name="40% - 輔色3 2 6 2 3 2 3" xfId="22627"/>
    <cellStyle name="40% - 輔色3 2 6 2 3 3" xfId="22628"/>
    <cellStyle name="40% - 輔色3 2 6 2 3 4" xfId="22629"/>
    <cellStyle name="40% - 輔色3 2 6 2 4" xfId="22630"/>
    <cellStyle name="40% - 輔色3 2 6 2 4 2" xfId="22631"/>
    <cellStyle name="40% - 輔色3 2 6 2 4 2 2" xfId="22632"/>
    <cellStyle name="40% - 輔色3 2 6 2 4 2 3" xfId="22633"/>
    <cellStyle name="40% - 輔色3 2 6 2 4 3" xfId="22634"/>
    <cellStyle name="40% - 輔色3 2 6 2 4 4" xfId="22635"/>
    <cellStyle name="40% - 輔色3 2 6 2 5" xfId="22636"/>
    <cellStyle name="40% - 輔色3 2 6 2 5 2" xfId="22637"/>
    <cellStyle name="40% - 輔色3 2 6 2 5 3" xfId="22638"/>
    <cellStyle name="40% - 輔色3 2 6 2 6" xfId="22639"/>
    <cellStyle name="40% - 輔色3 2 6 2 7" xfId="22640"/>
    <cellStyle name="40% - 輔色3 2 6 3" xfId="22641"/>
    <cellStyle name="40% - 輔色3 2 6 3 2" xfId="22642"/>
    <cellStyle name="40% - 輔色3 2 6 3 2 2" xfId="22643"/>
    <cellStyle name="40% - 輔色3 2 6 3 2 2 2" xfId="22644"/>
    <cellStyle name="40% - 輔色3 2 6 3 2 2 3" xfId="22645"/>
    <cellStyle name="40% - 輔色3 2 6 3 2 3" xfId="22646"/>
    <cellStyle name="40% - 輔色3 2 6 3 2 4" xfId="22647"/>
    <cellStyle name="40% - 輔色3 2 6 3 3" xfId="22648"/>
    <cellStyle name="40% - 輔色3 2 6 3 3 2" xfId="22649"/>
    <cellStyle name="40% - 輔色3 2 6 3 3 2 2" xfId="22650"/>
    <cellStyle name="40% - 輔色3 2 6 3 3 2 3" xfId="22651"/>
    <cellStyle name="40% - 輔色3 2 6 3 3 3" xfId="22652"/>
    <cellStyle name="40% - 輔色3 2 6 3 3 4" xfId="22653"/>
    <cellStyle name="40% - 輔色3 2 6 3 4" xfId="22654"/>
    <cellStyle name="40% - 輔色3 2 6 3 4 2" xfId="22655"/>
    <cellStyle name="40% - 輔色3 2 6 3 4 3" xfId="22656"/>
    <cellStyle name="40% - 輔色3 2 6 3 5" xfId="22657"/>
    <cellStyle name="40% - 輔色3 2 6 3 6" xfId="22658"/>
    <cellStyle name="40% - 輔色3 2 6 4" xfId="22659"/>
    <cellStyle name="40% - 輔色3 2 6 4 2" xfId="22660"/>
    <cellStyle name="40% - 輔色3 2 6 4 2 2" xfId="22661"/>
    <cellStyle name="40% - 輔色3 2 6 4 2 3" xfId="22662"/>
    <cellStyle name="40% - 輔色3 2 6 4 3" xfId="22663"/>
    <cellStyle name="40% - 輔色3 2 6 4 4" xfId="22664"/>
    <cellStyle name="40% - 輔色3 2 6 5" xfId="22665"/>
    <cellStyle name="40% - 輔色3 2 6 5 2" xfId="22666"/>
    <cellStyle name="40% - 輔色3 2 6 5 2 2" xfId="22667"/>
    <cellStyle name="40% - 輔色3 2 6 5 2 3" xfId="22668"/>
    <cellStyle name="40% - 輔色3 2 6 5 3" xfId="22669"/>
    <cellStyle name="40% - 輔色3 2 6 5 4" xfId="22670"/>
    <cellStyle name="40% - 輔色3 2 6 6" xfId="22671"/>
    <cellStyle name="40% - 輔色3 2 6 6 2" xfId="22672"/>
    <cellStyle name="40% - 輔色3 2 6 6 3" xfId="22673"/>
    <cellStyle name="40% - 輔色3 2 6 7" xfId="22674"/>
    <cellStyle name="40% - 輔色3 2 6 8" xfId="22675"/>
    <cellStyle name="40% - 輔色3 2 7" xfId="22676"/>
    <cellStyle name="40% - 輔色3 2 7 2" xfId="22677"/>
    <cellStyle name="40% - 輔色3 2 7 2 2" xfId="22678"/>
    <cellStyle name="40% - 輔色3 2 7 2 2 2" xfId="22679"/>
    <cellStyle name="40% - 輔色3 2 7 2 2 2 2" xfId="22680"/>
    <cellStyle name="40% - 輔色3 2 7 2 2 2 3" xfId="22681"/>
    <cellStyle name="40% - 輔色3 2 7 2 2 3" xfId="22682"/>
    <cellStyle name="40% - 輔色3 2 7 2 2 4" xfId="22683"/>
    <cellStyle name="40% - 輔色3 2 7 2 3" xfId="22684"/>
    <cellStyle name="40% - 輔色3 2 7 2 3 2" xfId="22685"/>
    <cellStyle name="40% - 輔色3 2 7 2 3 2 2" xfId="22686"/>
    <cellStyle name="40% - 輔色3 2 7 2 3 2 3" xfId="22687"/>
    <cellStyle name="40% - 輔色3 2 7 2 3 3" xfId="22688"/>
    <cellStyle name="40% - 輔色3 2 7 2 3 4" xfId="22689"/>
    <cellStyle name="40% - 輔色3 2 7 2 4" xfId="22690"/>
    <cellStyle name="40% - 輔色3 2 7 2 4 2" xfId="22691"/>
    <cellStyle name="40% - 輔色3 2 7 2 4 3" xfId="22692"/>
    <cellStyle name="40% - 輔色3 2 7 2 5" xfId="22693"/>
    <cellStyle name="40% - 輔色3 2 7 2 6" xfId="22694"/>
    <cellStyle name="40% - 輔色3 2 7 3" xfId="22695"/>
    <cellStyle name="40% - 輔色3 2 7 3 2" xfId="22696"/>
    <cellStyle name="40% - 輔色3 2 7 3 2 2" xfId="22697"/>
    <cellStyle name="40% - 輔色3 2 7 3 2 3" xfId="22698"/>
    <cellStyle name="40% - 輔色3 2 7 3 3" xfId="22699"/>
    <cellStyle name="40% - 輔色3 2 7 3 4" xfId="22700"/>
    <cellStyle name="40% - 輔色3 2 7 4" xfId="22701"/>
    <cellStyle name="40% - 輔色3 2 7 4 2" xfId="22702"/>
    <cellStyle name="40% - 輔色3 2 7 4 2 2" xfId="22703"/>
    <cellStyle name="40% - 輔色3 2 7 4 2 3" xfId="22704"/>
    <cellStyle name="40% - 輔色3 2 7 4 3" xfId="22705"/>
    <cellStyle name="40% - 輔色3 2 7 4 4" xfId="22706"/>
    <cellStyle name="40% - 輔色3 2 7 5" xfId="22707"/>
    <cellStyle name="40% - 輔色3 2 7 5 2" xfId="22708"/>
    <cellStyle name="40% - 輔色3 2 7 5 3" xfId="22709"/>
    <cellStyle name="40% - 輔色3 2 7 6" xfId="22710"/>
    <cellStyle name="40% - 輔色3 2 7 7" xfId="22711"/>
    <cellStyle name="40% - 輔色3 2 8" xfId="22712"/>
    <cellStyle name="40% - 輔色3 2 8 2" xfId="22713"/>
    <cellStyle name="40% - 輔色3 2 8 2 2" xfId="22714"/>
    <cellStyle name="40% - 輔色3 2 8 2 2 2" xfId="22715"/>
    <cellStyle name="40% - 輔色3 2 8 2 2 3" xfId="22716"/>
    <cellStyle name="40% - 輔色3 2 8 2 3" xfId="22717"/>
    <cellStyle name="40% - 輔色3 2 8 2 4" xfId="22718"/>
    <cellStyle name="40% - 輔色3 2 8 3" xfId="22719"/>
    <cellStyle name="40% - 輔色3 2 8 3 2" xfId="22720"/>
    <cellStyle name="40% - 輔色3 2 8 3 2 2" xfId="22721"/>
    <cellStyle name="40% - 輔色3 2 8 3 2 3" xfId="22722"/>
    <cellStyle name="40% - 輔色3 2 8 3 3" xfId="22723"/>
    <cellStyle name="40% - 輔色3 2 8 3 4" xfId="22724"/>
    <cellStyle name="40% - 輔色3 2 8 4" xfId="22725"/>
    <cellStyle name="40% - 輔色3 2 8 4 2" xfId="22726"/>
    <cellStyle name="40% - 輔色3 2 8 4 3" xfId="22727"/>
    <cellStyle name="40% - 輔色3 2 8 5" xfId="22728"/>
    <cellStyle name="40% - 輔色3 2 8 6" xfId="22729"/>
    <cellStyle name="40% - 輔色3 2 9" xfId="22730"/>
    <cellStyle name="40% - 輔色3 2 9 2" xfId="22731"/>
    <cellStyle name="40% - 輔色3 2 9 2 2" xfId="22732"/>
    <cellStyle name="40% - 輔色3 2 9 2 3" xfId="22733"/>
    <cellStyle name="40% - 輔色3 2 9 3" xfId="22734"/>
    <cellStyle name="40% - 輔色3 2 9 4" xfId="22735"/>
    <cellStyle name="40% - 輔色3 3" xfId="22736"/>
    <cellStyle name="40% - 輔色3 3 10" xfId="22737"/>
    <cellStyle name="40% - 輔色3 3 10 2" xfId="22738"/>
    <cellStyle name="40% - 輔色3 3 10 3" xfId="22739"/>
    <cellStyle name="40% - 輔色3 3 11" xfId="22740"/>
    <cellStyle name="40% - 輔色3 3 12" xfId="22741"/>
    <cellStyle name="40% - 輔色3 3 2" xfId="22742"/>
    <cellStyle name="40% - 輔色3 3 2 10" xfId="22743"/>
    <cellStyle name="40% - 輔色3 3 2 2" xfId="22744"/>
    <cellStyle name="40% - 輔色3 3 2 2 2" xfId="22745"/>
    <cellStyle name="40% - 輔色3 3 2 2 2 2" xfId="22746"/>
    <cellStyle name="40% - 輔色3 3 2 2 2 2 2" xfId="22747"/>
    <cellStyle name="40% - 輔色3 3 2 2 2 2 2 2" xfId="22748"/>
    <cellStyle name="40% - 輔色3 3 2 2 2 2 2 2 2" xfId="22749"/>
    <cellStyle name="40% - 輔色3 3 2 2 2 2 2 2 2 2" xfId="22750"/>
    <cellStyle name="40% - 輔色3 3 2 2 2 2 2 2 2 3" xfId="22751"/>
    <cellStyle name="40% - 輔色3 3 2 2 2 2 2 2 3" xfId="22752"/>
    <cellStyle name="40% - 輔色3 3 2 2 2 2 2 2 4" xfId="22753"/>
    <cellStyle name="40% - 輔色3 3 2 2 2 2 2 3" xfId="22754"/>
    <cellStyle name="40% - 輔色3 3 2 2 2 2 2 3 2" xfId="22755"/>
    <cellStyle name="40% - 輔色3 3 2 2 2 2 2 3 2 2" xfId="22756"/>
    <cellStyle name="40% - 輔色3 3 2 2 2 2 2 3 2 3" xfId="22757"/>
    <cellStyle name="40% - 輔色3 3 2 2 2 2 2 3 3" xfId="22758"/>
    <cellStyle name="40% - 輔色3 3 2 2 2 2 2 3 4" xfId="22759"/>
    <cellStyle name="40% - 輔色3 3 2 2 2 2 2 4" xfId="22760"/>
    <cellStyle name="40% - 輔色3 3 2 2 2 2 2 4 2" xfId="22761"/>
    <cellStyle name="40% - 輔色3 3 2 2 2 2 2 4 3" xfId="22762"/>
    <cellStyle name="40% - 輔色3 3 2 2 2 2 2 5" xfId="22763"/>
    <cellStyle name="40% - 輔色3 3 2 2 2 2 2 6" xfId="22764"/>
    <cellStyle name="40% - 輔色3 3 2 2 2 2 3" xfId="22765"/>
    <cellStyle name="40% - 輔色3 3 2 2 2 2 3 2" xfId="22766"/>
    <cellStyle name="40% - 輔色3 3 2 2 2 2 3 2 2" xfId="22767"/>
    <cellStyle name="40% - 輔色3 3 2 2 2 2 3 2 3" xfId="22768"/>
    <cellStyle name="40% - 輔色3 3 2 2 2 2 3 3" xfId="22769"/>
    <cellStyle name="40% - 輔色3 3 2 2 2 2 3 4" xfId="22770"/>
    <cellStyle name="40% - 輔色3 3 2 2 2 2 4" xfId="22771"/>
    <cellStyle name="40% - 輔色3 3 2 2 2 2 4 2" xfId="22772"/>
    <cellStyle name="40% - 輔色3 3 2 2 2 2 4 2 2" xfId="22773"/>
    <cellStyle name="40% - 輔色3 3 2 2 2 2 4 2 3" xfId="22774"/>
    <cellStyle name="40% - 輔色3 3 2 2 2 2 4 3" xfId="22775"/>
    <cellStyle name="40% - 輔色3 3 2 2 2 2 4 4" xfId="22776"/>
    <cellStyle name="40% - 輔色3 3 2 2 2 2 5" xfId="22777"/>
    <cellStyle name="40% - 輔色3 3 2 2 2 2 5 2" xfId="22778"/>
    <cellStyle name="40% - 輔色3 3 2 2 2 2 5 3" xfId="22779"/>
    <cellStyle name="40% - 輔色3 3 2 2 2 2 6" xfId="22780"/>
    <cellStyle name="40% - 輔色3 3 2 2 2 2 7" xfId="22781"/>
    <cellStyle name="40% - 輔色3 3 2 2 2 3" xfId="22782"/>
    <cellStyle name="40% - 輔色3 3 2 2 2 3 2" xfId="22783"/>
    <cellStyle name="40% - 輔色3 3 2 2 2 3 2 2" xfId="22784"/>
    <cellStyle name="40% - 輔色3 3 2 2 2 3 2 2 2" xfId="22785"/>
    <cellStyle name="40% - 輔色3 3 2 2 2 3 2 2 3" xfId="22786"/>
    <cellStyle name="40% - 輔色3 3 2 2 2 3 2 3" xfId="22787"/>
    <cellStyle name="40% - 輔色3 3 2 2 2 3 2 4" xfId="22788"/>
    <cellStyle name="40% - 輔色3 3 2 2 2 3 3" xfId="22789"/>
    <cellStyle name="40% - 輔色3 3 2 2 2 3 3 2" xfId="22790"/>
    <cellStyle name="40% - 輔色3 3 2 2 2 3 3 2 2" xfId="22791"/>
    <cellStyle name="40% - 輔色3 3 2 2 2 3 3 2 3" xfId="22792"/>
    <cellStyle name="40% - 輔色3 3 2 2 2 3 3 3" xfId="22793"/>
    <cellStyle name="40% - 輔色3 3 2 2 2 3 3 4" xfId="22794"/>
    <cellStyle name="40% - 輔色3 3 2 2 2 3 4" xfId="22795"/>
    <cellStyle name="40% - 輔色3 3 2 2 2 3 4 2" xfId="22796"/>
    <cellStyle name="40% - 輔色3 3 2 2 2 3 4 3" xfId="22797"/>
    <cellStyle name="40% - 輔色3 3 2 2 2 3 5" xfId="22798"/>
    <cellStyle name="40% - 輔色3 3 2 2 2 3 6" xfId="22799"/>
    <cellStyle name="40% - 輔色3 3 2 2 2 4" xfId="22800"/>
    <cellStyle name="40% - 輔色3 3 2 2 2 4 2" xfId="22801"/>
    <cellStyle name="40% - 輔色3 3 2 2 2 4 2 2" xfId="22802"/>
    <cellStyle name="40% - 輔色3 3 2 2 2 4 2 3" xfId="22803"/>
    <cellStyle name="40% - 輔色3 3 2 2 2 4 3" xfId="22804"/>
    <cellStyle name="40% - 輔色3 3 2 2 2 4 4" xfId="22805"/>
    <cellStyle name="40% - 輔色3 3 2 2 2 5" xfId="22806"/>
    <cellStyle name="40% - 輔色3 3 2 2 2 5 2" xfId="22807"/>
    <cellStyle name="40% - 輔色3 3 2 2 2 5 2 2" xfId="22808"/>
    <cellStyle name="40% - 輔色3 3 2 2 2 5 2 3" xfId="22809"/>
    <cellStyle name="40% - 輔色3 3 2 2 2 5 3" xfId="22810"/>
    <cellStyle name="40% - 輔色3 3 2 2 2 5 4" xfId="22811"/>
    <cellStyle name="40% - 輔色3 3 2 2 2 6" xfId="22812"/>
    <cellStyle name="40% - 輔色3 3 2 2 2 6 2" xfId="22813"/>
    <cellStyle name="40% - 輔色3 3 2 2 2 6 3" xfId="22814"/>
    <cellStyle name="40% - 輔色3 3 2 2 2 7" xfId="22815"/>
    <cellStyle name="40% - 輔色3 3 2 2 2 8" xfId="22816"/>
    <cellStyle name="40% - 輔色3 3 2 2 3" xfId="22817"/>
    <cellStyle name="40% - 輔色3 3 2 2 3 2" xfId="22818"/>
    <cellStyle name="40% - 輔色3 3 2 2 3 2 2" xfId="22819"/>
    <cellStyle name="40% - 輔色3 3 2 2 3 2 2 2" xfId="22820"/>
    <cellStyle name="40% - 輔色3 3 2 2 3 2 2 2 2" xfId="22821"/>
    <cellStyle name="40% - 輔色3 3 2 2 3 2 2 2 3" xfId="22822"/>
    <cellStyle name="40% - 輔色3 3 2 2 3 2 2 3" xfId="22823"/>
    <cellStyle name="40% - 輔色3 3 2 2 3 2 2 4" xfId="22824"/>
    <cellStyle name="40% - 輔色3 3 2 2 3 2 3" xfId="22825"/>
    <cellStyle name="40% - 輔色3 3 2 2 3 2 3 2" xfId="22826"/>
    <cellStyle name="40% - 輔色3 3 2 2 3 2 3 2 2" xfId="22827"/>
    <cellStyle name="40% - 輔色3 3 2 2 3 2 3 2 3" xfId="22828"/>
    <cellStyle name="40% - 輔色3 3 2 2 3 2 3 3" xfId="22829"/>
    <cellStyle name="40% - 輔色3 3 2 2 3 2 3 4" xfId="22830"/>
    <cellStyle name="40% - 輔色3 3 2 2 3 2 4" xfId="22831"/>
    <cellStyle name="40% - 輔色3 3 2 2 3 2 4 2" xfId="22832"/>
    <cellStyle name="40% - 輔色3 3 2 2 3 2 4 3" xfId="22833"/>
    <cellStyle name="40% - 輔色3 3 2 2 3 2 5" xfId="22834"/>
    <cellStyle name="40% - 輔色3 3 2 2 3 2 6" xfId="22835"/>
    <cellStyle name="40% - 輔色3 3 2 2 3 3" xfId="22836"/>
    <cellStyle name="40% - 輔色3 3 2 2 3 3 2" xfId="22837"/>
    <cellStyle name="40% - 輔色3 3 2 2 3 3 2 2" xfId="22838"/>
    <cellStyle name="40% - 輔色3 3 2 2 3 3 2 3" xfId="22839"/>
    <cellStyle name="40% - 輔色3 3 2 2 3 3 3" xfId="22840"/>
    <cellStyle name="40% - 輔色3 3 2 2 3 3 4" xfId="22841"/>
    <cellStyle name="40% - 輔色3 3 2 2 3 4" xfId="22842"/>
    <cellStyle name="40% - 輔色3 3 2 2 3 4 2" xfId="22843"/>
    <cellStyle name="40% - 輔色3 3 2 2 3 4 2 2" xfId="22844"/>
    <cellStyle name="40% - 輔色3 3 2 2 3 4 2 3" xfId="22845"/>
    <cellStyle name="40% - 輔色3 3 2 2 3 4 3" xfId="22846"/>
    <cellStyle name="40% - 輔色3 3 2 2 3 4 4" xfId="22847"/>
    <cellStyle name="40% - 輔色3 3 2 2 3 5" xfId="22848"/>
    <cellStyle name="40% - 輔色3 3 2 2 3 5 2" xfId="22849"/>
    <cellStyle name="40% - 輔色3 3 2 2 3 5 3" xfId="22850"/>
    <cellStyle name="40% - 輔色3 3 2 2 3 6" xfId="22851"/>
    <cellStyle name="40% - 輔色3 3 2 2 3 7" xfId="22852"/>
    <cellStyle name="40% - 輔色3 3 2 2 4" xfId="22853"/>
    <cellStyle name="40% - 輔色3 3 2 2 4 2" xfId="22854"/>
    <cellStyle name="40% - 輔色3 3 2 2 4 2 2" xfId="22855"/>
    <cellStyle name="40% - 輔色3 3 2 2 4 2 2 2" xfId="22856"/>
    <cellStyle name="40% - 輔色3 3 2 2 4 2 2 3" xfId="22857"/>
    <cellStyle name="40% - 輔色3 3 2 2 4 2 3" xfId="22858"/>
    <cellStyle name="40% - 輔色3 3 2 2 4 2 4" xfId="22859"/>
    <cellStyle name="40% - 輔色3 3 2 2 4 3" xfId="22860"/>
    <cellStyle name="40% - 輔色3 3 2 2 4 3 2" xfId="22861"/>
    <cellStyle name="40% - 輔色3 3 2 2 4 3 2 2" xfId="22862"/>
    <cellStyle name="40% - 輔色3 3 2 2 4 3 2 3" xfId="22863"/>
    <cellStyle name="40% - 輔色3 3 2 2 4 3 3" xfId="22864"/>
    <cellStyle name="40% - 輔色3 3 2 2 4 3 4" xfId="22865"/>
    <cellStyle name="40% - 輔色3 3 2 2 4 4" xfId="22866"/>
    <cellStyle name="40% - 輔色3 3 2 2 4 4 2" xfId="22867"/>
    <cellStyle name="40% - 輔色3 3 2 2 4 4 3" xfId="22868"/>
    <cellStyle name="40% - 輔色3 3 2 2 4 5" xfId="22869"/>
    <cellStyle name="40% - 輔色3 3 2 2 4 6" xfId="22870"/>
    <cellStyle name="40% - 輔色3 3 2 2 5" xfId="22871"/>
    <cellStyle name="40% - 輔色3 3 2 2 5 2" xfId="22872"/>
    <cellStyle name="40% - 輔色3 3 2 2 5 2 2" xfId="22873"/>
    <cellStyle name="40% - 輔色3 3 2 2 5 2 3" xfId="22874"/>
    <cellStyle name="40% - 輔色3 3 2 2 5 3" xfId="22875"/>
    <cellStyle name="40% - 輔色3 3 2 2 5 4" xfId="22876"/>
    <cellStyle name="40% - 輔色3 3 2 2 6" xfId="22877"/>
    <cellStyle name="40% - 輔色3 3 2 2 6 2" xfId="22878"/>
    <cellStyle name="40% - 輔色3 3 2 2 6 2 2" xfId="22879"/>
    <cellStyle name="40% - 輔色3 3 2 2 6 2 3" xfId="22880"/>
    <cellStyle name="40% - 輔色3 3 2 2 6 3" xfId="22881"/>
    <cellStyle name="40% - 輔色3 3 2 2 6 4" xfId="22882"/>
    <cellStyle name="40% - 輔色3 3 2 2 7" xfId="22883"/>
    <cellStyle name="40% - 輔色3 3 2 2 7 2" xfId="22884"/>
    <cellStyle name="40% - 輔色3 3 2 2 7 3" xfId="22885"/>
    <cellStyle name="40% - 輔色3 3 2 2 8" xfId="22886"/>
    <cellStyle name="40% - 輔色3 3 2 2 9" xfId="22887"/>
    <cellStyle name="40% - 輔色3 3 2 3" xfId="22888"/>
    <cellStyle name="40% - 輔色3 3 2 3 2" xfId="22889"/>
    <cellStyle name="40% - 輔色3 3 2 3 2 2" xfId="22890"/>
    <cellStyle name="40% - 輔色3 3 2 3 2 2 2" xfId="22891"/>
    <cellStyle name="40% - 輔色3 3 2 3 2 2 2 2" xfId="22892"/>
    <cellStyle name="40% - 輔色3 3 2 3 2 2 2 2 2" xfId="22893"/>
    <cellStyle name="40% - 輔色3 3 2 3 2 2 2 2 3" xfId="22894"/>
    <cellStyle name="40% - 輔色3 3 2 3 2 2 2 3" xfId="22895"/>
    <cellStyle name="40% - 輔色3 3 2 3 2 2 2 4" xfId="22896"/>
    <cellStyle name="40% - 輔色3 3 2 3 2 2 3" xfId="22897"/>
    <cellStyle name="40% - 輔色3 3 2 3 2 2 3 2" xfId="22898"/>
    <cellStyle name="40% - 輔色3 3 2 3 2 2 3 2 2" xfId="22899"/>
    <cellStyle name="40% - 輔色3 3 2 3 2 2 3 2 3" xfId="22900"/>
    <cellStyle name="40% - 輔色3 3 2 3 2 2 3 3" xfId="22901"/>
    <cellStyle name="40% - 輔色3 3 2 3 2 2 3 4" xfId="22902"/>
    <cellStyle name="40% - 輔色3 3 2 3 2 2 4" xfId="22903"/>
    <cellStyle name="40% - 輔色3 3 2 3 2 2 4 2" xfId="22904"/>
    <cellStyle name="40% - 輔色3 3 2 3 2 2 4 3" xfId="22905"/>
    <cellStyle name="40% - 輔色3 3 2 3 2 2 5" xfId="22906"/>
    <cellStyle name="40% - 輔色3 3 2 3 2 2 6" xfId="22907"/>
    <cellStyle name="40% - 輔色3 3 2 3 2 3" xfId="22908"/>
    <cellStyle name="40% - 輔色3 3 2 3 2 3 2" xfId="22909"/>
    <cellStyle name="40% - 輔色3 3 2 3 2 3 2 2" xfId="22910"/>
    <cellStyle name="40% - 輔色3 3 2 3 2 3 2 3" xfId="22911"/>
    <cellStyle name="40% - 輔色3 3 2 3 2 3 3" xfId="22912"/>
    <cellStyle name="40% - 輔色3 3 2 3 2 3 4" xfId="22913"/>
    <cellStyle name="40% - 輔色3 3 2 3 2 4" xfId="22914"/>
    <cellStyle name="40% - 輔色3 3 2 3 2 4 2" xfId="22915"/>
    <cellStyle name="40% - 輔色3 3 2 3 2 4 2 2" xfId="22916"/>
    <cellStyle name="40% - 輔色3 3 2 3 2 4 2 3" xfId="22917"/>
    <cellStyle name="40% - 輔色3 3 2 3 2 4 3" xfId="22918"/>
    <cellStyle name="40% - 輔色3 3 2 3 2 4 4" xfId="22919"/>
    <cellStyle name="40% - 輔色3 3 2 3 2 5" xfId="22920"/>
    <cellStyle name="40% - 輔色3 3 2 3 2 5 2" xfId="22921"/>
    <cellStyle name="40% - 輔色3 3 2 3 2 5 3" xfId="22922"/>
    <cellStyle name="40% - 輔色3 3 2 3 2 6" xfId="22923"/>
    <cellStyle name="40% - 輔色3 3 2 3 2 7" xfId="22924"/>
    <cellStyle name="40% - 輔色3 3 2 3 3" xfId="22925"/>
    <cellStyle name="40% - 輔色3 3 2 3 3 2" xfId="22926"/>
    <cellStyle name="40% - 輔色3 3 2 3 3 2 2" xfId="22927"/>
    <cellStyle name="40% - 輔色3 3 2 3 3 2 2 2" xfId="22928"/>
    <cellStyle name="40% - 輔色3 3 2 3 3 2 2 3" xfId="22929"/>
    <cellStyle name="40% - 輔色3 3 2 3 3 2 3" xfId="22930"/>
    <cellStyle name="40% - 輔色3 3 2 3 3 2 4" xfId="22931"/>
    <cellStyle name="40% - 輔色3 3 2 3 3 3" xfId="22932"/>
    <cellStyle name="40% - 輔色3 3 2 3 3 3 2" xfId="22933"/>
    <cellStyle name="40% - 輔色3 3 2 3 3 3 2 2" xfId="22934"/>
    <cellStyle name="40% - 輔色3 3 2 3 3 3 2 3" xfId="22935"/>
    <cellStyle name="40% - 輔色3 3 2 3 3 3 3" xfId="22936"/>
    <cellStyle name="40% - 輔色3 3 2 3 3 3 4" xfId="22937"/>
    <cellStyle name="40% - 輔色3 3 2 3 3 4" xfId="22938"/>
    <cellStyle name="40% - 輔色3 3 2 3 3 4 2" xfId="22939"/>
    <cellStyle name="40% - 輔色3 3 2 3 3 4 3" xfId="22940"/>
    <cellStyle name="40% - 輔色3 3 2 3 3 5" xfId="22941"/>
    <cellStyle name="40% - 輔色3 3 2 3 3 6" xfId="22942"/>
    <cellStyle name="40% - 輔色3 3 2 3 4" xfId="22943"/>
    <cellStyle name="40% - 輔色3 3 2 3 4 2" xfId="22944"/>
    <cellStyle name="40% - 輔色3 3 2 3 4 2 2" xfId="22945"/>
    <cellStyle name="40% - 輔色3 3 2 3 4 2 3" xfId="22946"/>
    <cellStyle name="40% - 輔色3 3 2 3 4 3" xfId="22947"/>
    <cellStyle name="40% - 輔色3 3 2 3 4 4" xfId="22948"/>
    <cellStyle name="40% - 輔色3 3 2 3 5" xfId="22949"/>
    <cellStyle name="40% - 輔色3 3 2 3 5 2" xfId="22950"/>
    <cellStyle name="40% - 輔色3 3 2 3 5 2 2" xfId="22951"/>
    <cellStyle name="40% - 輔色3 3 2 3 5 2 3" xfId="22952"/>
    <cellStyle name="40% - 輔色3 3 2 3 5 3" xfId="22953"/>
    <cellStyle name="40% - 輔色3 3 2 3 5 4" xfId="22954"/>
    <cellStyle name="40% - 輔色3 3 2 3 6" xfId="22955"/>
    <cellStyle name="40% - 輔色3 3 2 3 6 2" xfId="22956"/>
    <cellStyle name="40% - 輔色3 3 2 3 6 3" xfId="22957"/>
    <cellStyle name="40% - 輔色3 3 2 3 7" xfId="22958"/>
    <cellStyle name="40% - 輔色3 3 2 3 8" xfId="22959"/>
    <cellStyle name="40% - 輔色3 3 2 4" xfId="22960"/>
    <cellStyle name="40% - 輔色3 3 2 4 2" xfId="22961"/>
    <cellStyle name="40% - 輔色3 3 2 4 2 2" xfId="22962"/>
    <cellStyle name="40% - 輔色3 3 2 4 2 2 2" xfId="22963"/>
    <cellStyle name="40% - 輔色3 3 2 4 2 2 2 2" xfId="22964"/>
    <cellStyle name="40% - 輔色3 3 2 4 2 2 2 3" xfId="22965"/>
    <cellStyle name="40% - 輔色3 3 2 4 2 2 3" xfId="22966"/>
    <cellStyle name="40% - 輔色3 3 2 4 2 2 4" xfId="22967"/>
    <cellStyle name="40% - 輔色3 3 2 4 2 3" xfId="22968"/>
    <cellStyle name="40% - 輔色3 3 2 4 2 3 2" xfId="22969"/>
    <cellStyle name="40% - 輔色3 3 2 4 2 3 2 2" xfId="22970"/>
    <cellStyle name="40% - 輔色3 3 2 4 2 3 2 3" xfId="22971"/>
    <cellStyle name="40% - 輔色3 3 2 4 2 3 3" xfId="22972"/>
    <cellStyle name="40% - 輔色3 3 2 4 2 3 4" xfId="22973"/>
    <cellStyle name="40% - 輔色3 3 2 4 2 4" xfId="22974"/>
    <cellStyle name="40% - 輔色3 3 2 4 2 4 2" xfId="22975"/>
    <cellStyle name="40% - 輔色3 3 2 4 2 4 3" xfId="22976"/>
    <cellStyle name="40% - 輔色3 3 2 4 2 5" xfId="22977"/>
    <cellStyle name="40% - 輔色3 3 2 4 2 6" xfId="22978"/>
    <cellStyle name="40% - 輔色3 3 2 4 3" xfId="22979"/>
    <cellStyle name="40% - 輔色3 3 2 4 3 2" xfId="22980"/>
    <cellStyle name="40% - 輔色3 3 2 4 3 2 2" xfId="22981"/>
    <cellStyle name="40% - 輔色3 3 2 4 3 2 3" xfId="22982"/>
    <cellStyle name="40% - 輔色3 3 2 4 3 3" xfId="22983"/>
    <cellStyle name="40% - 輔色3 3 2 4 3 4" xfId="22984"/>
    <cellStyle name="40% - 輔色3 3 2 4 4" xfId="22985"/>
    <cellStyle name="40% - 輔色3 3 2 4 4 2" xfId="22986"/>
    <cellStyle name="40% - 輔色3 3 2 4 4 2 2" xfId="22987"/>
    <cellStyle name="40% - 輔色3 3 2 4 4 2 3" xfId="22988"/>
    <cellStyle name="40% - 輔色3 3 2 4 4 3" xfId="22989"/>
    <cellStyle name="40% - 輔色3 3 2 4 4 4" xfId="22990"/>
    <cellStyle name="40% - 輔色3 3 2 4 5" xfId="22991"/>
    <cellStyle name="40% - 輔色3 3 2 4 5 2" xfId="22992"/>
    <cellStyle name="40% - 輔色3 3 2 4 5 3" xfId="22993"/>
    <cellStyle name="40% - 輔色3 3 2 4 6" xfId="22994"/>
    <cellStyle name="40% - 輔色3 3 2 4 7" xfId="22995"/>
    <cellStyle name="40% - 輔色3 3 2 5" xfId="22996"/>
    <cellStyle name="40% - 輔色3 3 2 5 2" xfId="22997"/>
    <cellStyle name="40% - 輔色3 3 2 5 2 2" xfId="22998"/>
    <cellStyle name="40% - 輔色3 3 2 5 2 2 2" xfId="22999"/>
    <cellStyle name="40% - 輔色3 3 2 5 2 2 3" xfId="23000"/>
    <cellStyle name="40% - 輔色3 3 2 5 2 3" xfId="23001"/>
    <cellStyle name="40% - 輔色3 3 2 5 2 4" xfId="23002"/>
    <cellStyle name="40% - 輔色3 3 2 5 3" xfId="23003"/>
    <cellStyle name="40% - 輔色3 3 2 5 3 2" xfId="23004"/>
    <cellStyle name="40% - 輔色3 3 2 5 3 2 2" xfId="23005"/>
    <cellStyle name="40% - 輔色3 3 2 5 3 2 3" xfId="23006"/>
    <cellStyle name="40% - 輔色3 3 2 5 3 3" xfId="23007"/>
    <cellStyle name="40% - 輔色3 3 2 5 3 4" xfId="23008"/>
    <cellStyle name="40% - 輔色3 3 2 5 4" xfId="23009"/>
    <cellStyle name="40% - 輔色3 3 2 5 4 2" xfId="23010"/>
    <cellStyle name="40% - 輔色3 3 2 5 4 3" xfId="23011"/>
    <cellStyle name="40% - 輔色3 3 2 5 5" xfId="23012"/>
    <cellStyle name="40% - 輔色3 3 2 5 6" xfId="23013"/>
    <cellStyle name="40% - 輔色3 3 2 6" xfId="23014"/>
    <cellStyle name="40% - 輔色3 3 2 6 2" xfId="23015"/>
    <cellStyle name="40% - 輔色3 3 2 6 2 2" xfId="23016"/>
    <cellStyle name="40% - 輔色3 3 2 6 2 3" xfId="23017"/>
    <cellStyle name="40% - 輔色3 3 2 6 3" xfId="23018"/>
    <cellStyle name="40% - 輔色3 3 2 6 4" xfId="23019"/>
    <cellStyle name="40% - 輔色3 3 2 7" xfId="23020"/>
    <cellStyle name="40% - 輔色3 3 2 7 2" xfId="23021"/>
    <cellStyle name="40% - 輔色3 3 2 7 2 2" xfId="23022"/>
    <cellStyle name="40% - 輔色3 3 2 7 2 3" xfId="23023"/>
    <cellStyle name="40% - 輔色3 3 2 7 3" xfId="23024"/>
    <cellStyle name="40% - 輔色3 3 2 7 4" xfId="23025"/>
    <cellStyle name="40% - 輔色3 3 2 8" xfId="23026"/>
    <cellStyle name="40% - 輔色3 3 2 8 2" xfId="23027"/>
    <cellStyle name="40% - 輔色3 3 2 8 3" xfId="23028"/>
    <cellStyle name="40% - 輔色3 3 2 9" xfId="23029"/>
    <cellStyle name="40% - 輔色3 3 3" xfId="23030"/>
    <cellStyle name="40% - 輔色3 3 3 2" xfId="23031"/>
    <cellStyle name="40% - 輔色3 3 3 2 2" xfId="23032"/>
    <cellStyle name="40% - 輔色3 3 3 2 2 2" xfId="23033"/>
    <cellStyle name="40% - 輔色3 3 3 2 2 2 2" xfId="23034"/>
    <cellStyle name="40% - 輔色3 3 3 2 2 2 2 2" xfId="23035"/>
    <cellStyle name="40% - 輔色3 3 3 2 2 2 2 2 2" xfId="23036"/>
    <cellStyle name="40% - 輔色3 3 3 2 2 2 2 2 3" xfId="23037"/>
    <cellStyle name="40% - 輔色3 3 3 2 2 2 2 3" xfId="23038"/>
    <cellStyle name="40% - 輔色3 3 3 2 2 2 2 4" xfId="23039"/>
    <cellStyle name="40% - 輔色3 3 3 2 2 2 3" xfId="23040"/>
    <cellStyle name="40% - 輔色3 3 3 2 2 2 3 2" xfId="23041"/>
    <cellStyle name="40% - 輔色3 3 3 2 2 2 3 2 2" xfId="23042"/>
    <cellStyle name="40% - 輔色3 3 3 2 2 2 3 2 3" xfId="23043"/>
    <cellStyle name="40% - 輔色3 3 3 2 2 2 3 3" xfId="23044"/>
    <cellStyle name="40% - 輔色3 3 3 2 2 2 3 4" xfId="23045"/>
    <cellStyle name="40% - 輔色3 3 3 2 2 2 4" xfId="23046"/>
    <cellStyle name="40% - 輔色3 3 3 2 2 2 4 2" xfId="23047"/>
    <cellStyle name="40% - 輔色3 3 3 2 2 2 4 3" xfId="23048"/>
    <cellStyle name="40% - 輔色3 3 3 2 2 2 5" xfId="23049"/>
    <cellStyle name="40% - 輔色3 3 3 2 2 2 6" xfId="23050"/>
    <cellStyle name="40% - 輔色3 3 3 2 2 3" xfId="23051"/>
    <cellStyle name="40% - 輔色3 3 3 2 2 3 2" xfId="23052"/>
    <cellStyle name="40% - 輔色3 3 3 2 2 3 2 2" xfId="23053"/>
    <cellStyle name="40% - 輔色3 3 3 2 2 3 2 3" xfId="23054"/>
    <cellStyle name="40% - 輔色3 3 3 2 2 3 3" xfId="23055"/>
    <cellStyle name="40% - 輔色3 3 3 2 2 3 4" xfId="23056"/>
    <cellStyle name="40% - 輔色3 3 3 2 2 4" xfId="23057"/>
    <cellStyle name="40% - 輔色3 3 3 2 2 4 2" xfId="23058"/>
    <cellStyle name="40% - 輔色3 3 3 2 2 4 2 2" xfId="23059"/>
    <cellStyle name="40% - 輔色3 3 3 2 2 4 2 3" xfId="23060"/>
    <cellStyle name="40% - 輔色3 3 3 2 2 4 3" xfId="23061"/>
    <cellStyle name="40% - 輔色3 3 3 2 2 4 4" xfId="23062"/>
    <cellStyle name="40% - 輔色3 3 3 2 2 5" xfId="23063"/>
    <cellStyle name="40% - 輔色3 3 3 2 2 5 2" xfId="23064"/>
    <cellStyle name="40% - 輔色3 3 3 2 2 5 3" xfId="23065"/>
    <cellStyle name="40% - 輔色3 3 3 2 2 6" xfId="23066"/>
    <cellStyle name="40% - 輔色3 3 3 2 2 7" xfId="23067"/>
    <cellStyle name="40% - 輔色3 3 3 2 3" xfId="23068"/>
    <cellStyle name="40% - 輔色3 3 3 2 3 2" xfId="23069"/>
    <cellStyle name="40% - 輔色3 3 3 2 3 2 2" xfId="23070"/>
    <cellStyle name="40% - 輔色3 3 3 2 3 2 2 2" xfId="23071"/>
    <cellStyle name="40% - 輔色3 3 3 2 3 2 2 3" xfId="23072"/>
    <cellStyle name="40% - 輔色3 3 3 2 3 2 3" xfId="23073"/>
    <cellStyle name="40% - 輔色3 3 3 2 3 2 4" xfId="23074"/>
    <cellStyle name="40% - 輔色3 3 3 2 3 3" xfId="23075"/>
    <cellStyle name="40% - 輔色3 3 3 2 3 3 2" xfId="23076"/>
    <cellStyle name="40% - 輔色3 3 3 2 3 3 2 2" xfId="23077"/>
    <cellStyle name="40% - 輔色3 3 3 2 3 3 2 3" xfId="23078"/>
    <cellStyle name="40% - 輔色3 3 3 2 3 3 3" xfId="23079"/>
    <cellStyle name="40% - 輔色3 3 3 2 3 3 4" xfId="23080"/>
    <cellStyle name="40% - 輔色3 3 3 2 3 4" xfId="23081"/>
    <cellStyle name="40% - 輔色3 3 3 2 3 4 2" xfId="23082"/>
    <cellStyle name="40% - 輔色3 3 3 2 3 4 3" xfId="23083"/>
    <cellStyle name="40% - 輔色3 3 3 2 3 5" xfId="23084"/>
    <cellStyle name="40% - 輔色3 3 3 2 3 6" xfId="23085"/>
    <cellStyle name="40% - 輔色3 3 3 2 4" xfId="23086"/>
    <cellStyle name="40% - 輔色3 3 3 2 4 2" xfId="23087"/>
    <cellStyle name="40% - 輔色3 3 3 2 4 2 2" xfId="23088"/>
    <cellStyle name="40% - 輔色3 3 3 2 4 2 3" xfId="23089"/>
    <cellStyle name="40% - 輔色3 3 3 2 4 3" xfId="23090"/>
    <cellStyle name="40% - 輔色3 3 3 2 4 4" xfId="23091"/>
    <cellStyle name="40% - 輔色3 3 3 2 5" xfId="23092"/>
    <cellStyle name="40% - 輔色3 3 3 2 5 2" xfId="23093"/>
    <cellStyle name="40% - 輔色3 3 3 2 5 2 2" xfId="23094"/>
    <cellStyle name="40% - 輔色3 3 3 2 5 2 3" xfId="23095"/>
    <cellStyle name="40% - 輔色3 3 3 2 5 3" xfId="23096"/>
    <cellStyle name="40% - 輔色3 3 3 2 5 4" xfId="23097"/>
    <cellStyle name="40% - 輔色3 3 3 2 6" xfId="23098"/>
    <cellStyle name="40% - 輔色3 3 3 2 6 2" xfId="23099"/>
    <cellStyle name="40% - 輔色3 3 3 2 6 3" xfId="23100"/>
    <cellStyle name="40% - 輔色3 3 3 2 7" xfId="23101"/>
    <cellStyle name="40% - 輔色3 3 3 2 8" xfId="23102"/>
    <cellStyle name="40% - 輔色3 3 3 3" xfId="23103"/>
    <cellStyle name="40% - 輔色3 3 3 3 2" xfId="23104"/>
    <cellStyle name="40% - 輔色3 3 3 3 2 2" xfId="23105"/>
    <cellStyle name="40% - 輔色3 3 3 3 2 2 2" xfId="23106"/>
    <cellStyle name="40% - 輔色3 3 3 3 2 2 2 2" xfId="23107"/>
    <cellStyle name="40% - 輔色3 3 3 3 2 2 2 3" xfId="23108"/>
    <cellStyle name="40% - 輔色3 3 3 3 2 2 3" xfId="23109"/>
    <cellStyle name="40% - 輔色3 3 3 3 2 2 4" xfId="23110"/>
    <cellStyle name="40% - 輔色3 3 3 3 2 3" xfId="23111"/>
    <cellStyle name="40% - 輔色3 3 3 3 2 3 2" xfId="23112"/>
    <cellStyle name="40% - 輔色3 3 3 3 2 3 2 2" xfId="23113"/>
    <cellStyle name="40% - 輔色3 3 3 3 2 3 2 3" xfId="23114"/>
    <cellStyle name="40% - 輔色3 3 3 3 2 3 3" xfId="23115"/>
    <cellStyle name="40% - 輔色3 3 3 3 2 3 4" xfId="23116"/>
    <cellStyle name="40% - 輔色3 3 3 3 2 4" xfId="23117"/>
    <cellStyle name="40% - 輔色3 3 3 3 2 4 2" xfId="23118"/>
    <cellStyle name="40% - 輔色3 3 3 3 2 4 3" xfId="23119"/>
    <cellStyle name="40% - 輔色3 3 3 3 2 5" xfId="23120"/>
    <cellStyle name="40% - 輔色3 3 3 3 2 6" xfId="23121"/>
    <cellStyle name="40% - 輔色3 3 3 3 3" xfId="23122"/>
    <cellStyle name="40% - 輔色3 3 3 3 3 2" xfId="23123"/>
    <cellStyle name="40% - 輔色3 3 3 3 3 2 2" xfId="23124"/>
    <cellStyle name="40% - 輔色3 3 3 3 3 2 3" xfId="23125"/>
    <cellStyle name="40% - 輔色3 3 3 3 3 3" xfId="23126"/>
    <cellStyle name="40% - 輔色3 3 3 3 3 4" xfId="23127"/>
    <cellStyle name="40% - 輔色3 3 3 3 4" xfId="23128"/>
    <cellStyle name="40% - 輔色3 3 3 3 4 2" xfId="23129"/>
    <cellStyle name="40% - 輔色3 3 3 3 4 2 2" xfId="23130"/>
    <cellStyle name="40% - 輔色3 3 3 3 4 2 3" xfId="23131"/>
    <cellStyle name="40% - 輔色3 3 3 3 4 3" xfId="23132"/>
    <cellStyle name="40% - 輔色3 3 3 3 4 4" xfId="23133"/>
    <cellStyle name="40% - 輔色3 3 3 3 5" xfId="23134"/>
    <cellStyle name="40% - 輔色3 3 3 3 5 2" xfId="23135"/>
    <cellStyle name="40% - 輔色3 3 3 3 5 3" xfId="23136"/>
    <cellStyle name="40% - 輔色3 3 3 3 6" xfId="23137"/>
    <cellStyle name="40% - 輔色3 3 3 3 7" xfId="23138"/>
    <cellStyle name="40% - 輔色3 3 3 4" xfId="23139"/>
    <cellStyle name="40% - 輔色3 3 3 4 2" xfId="23140"/>
    <cellStyle name="40% - 輔色3 3 3 4 2 2" xfId="23141"/>
    <cellStyle name="40% - 輔色3 3 3 4 2 2 2" xfId="23142"/>
    <cellStyle name="40% - 輔色3 3 3 4 2 2 3" xfId="23143"/>
    <cellStyle name="40% - 輔色3 3 3 4 2 3" xfId="23144"/>
    <cellStyle name="40% - 輔色3 3 3 4 2 4" xfId="23145"/>
    <cellStyle name="40% - 輔色3 3 3 4 3" xfId="23146"/>
    <cellStyle name="40% - 輔色3 3 3 4 3 2" xfId="23147"/>
    <cellStyle name="40% - 輔色3 3 3 4 3 2 2" xfId="23148"/>
    <cellStyle name="40% - 輔色3 3 3 4 3 2 3" xfId="23149"/>
    <cellStyle name="40% - 輔色3 3 3 4 3 3" xfId="23150"/>
    <cellStyle name="40% - 輔色3 3 3 4 3 4" xfId="23151"/>
    <cellStyle name="40% - 輔色3 3 3 4 4" xfId="23152"/>
    <cellStyle name="40% - 輔色3 3 3 4 4 2" xfId="23153"/>
    <cellStyle name="40% - 輔色3 3 3 4 4 3" xfId="23154"/>
    <cellStyle name="40% - 輔色3 3 3 4 5" xfId="23155"/>
    <cellStyle name="40% - 輔色3 3 3 4 6" xfId="23156"/>
    <cellStyle name="40% - 輔色3 3 3 5" xfId="23157"/>
    <cellStyle name="40% - 輔色3 3 3 5 2" xfId="23158"/>
    <cellStyle name="40% - 輔色3 3 3 5 2 2" xfId="23159"/>
    <cellStyle name="40% - 輔色3 3 3 5 2 3" xfId="23160"/>
    <cellStyle name="40% - 輔色3 3 3 5 3" xfId="23161"/>
    <cellStyle name="40% - 輔色3 3 3 5 4" xfId="23162"/>
    <cellStyle name="40% - 輔色3 3 3 6" xfId="23163"/>
    <cellStyle name="40% - 輔色3 3 3 6 2" xfId="23164"/>
    <cellStyle name="40% - 輔色3 3 3 6 2 2" xfId="23165"/>
    <cellStyle name="40% - 輔色3 3 3 6 2 3" xfId="23166"/>
    <cellStyle name="40% - 輔色3 3 3 6 3" xfId="23167"/>
    <cellStyle name="40% - 輔色3 3 3 6 4" xfId="23168"/>
    <cellStyle name="40% - 輔色3 3 3 7" xfId="23169"/>
    <cellStyle name="40% - 輔色3 3 3 7 2" xfId="23170"/>
    <cellStyle name="40% - 輔色3 3 3 7 3" xfId="23171"/>
    <cellStyle name="40% - 輔色3 3 3 8" xfId="23172"/>
    <cellStyle name="40% - 輔色3 3 3 9" xfId="23173"/>
    <cellStyle name="40% - 輔色3 3 4" xfId="23174"/>
    <cellStyle name="40% - 輔色3 3 4 2" xfId="23175"/>
    <cellStyle name="40% - 輔色3 3 4 2 2" xfId="23176"/>
    <cellStyle name="40% - 輔色3 3 4 2 2 2" xfId="23177"/>
    <cellStyle name="40% - 輔色3 3 4 2 2 2 2" xfId="23178"/>
    <cellStyle name="40% - 輔色3 3 4 2 2 2 2 2" xfId="23179"/>
    <cellStyle name="40% - 輔色3 3 4 2 2 2 2 3" xfId="23180"/>
    <cellStyle name="40% - 輔色3 3 4 2 2 2 3" xfId="23181"/>
    <cellStyle name="40% - 輔色3 3 4 2 2 2 4" xfId="23182"/>
    <cellStyle name="40% - 輔色3 3 4 2 2 3" xfId="23183"/>
    <cellStyle name="40% - 輔色3 3 4 2 2 3 2" xfId="23184"/>
    <cellStyle name="40% - 輔色3 3 4 2 2 3 2 2" xfId="23185"/>
    <cellStyle name="40% - 輔色3 3 4 2 2 3 2 3" xfId="23186"/>
    <cellStyle name="40% - 輔色3 3 4 2 2 3 3" xfId="23187"/>
    <cellStyle name="40% - 輔色3 3 4 2 2 3 4" xfId="23188"/>
    <cellStyle name="40% - 輔色3 3 4 2 2 4" xfId="23189"/>
    <cellStyle name="40% - 輔色3 3 4 2 2 4 2" xfId="23190"/>
    <cellStyle name="40% - 輔色3 3 4 2 2 4 3" xfId="23191"/>
    <cellStyle name="40% - 輔色3 3 4 2 2 5" xfId="23192"/>
    <cellStyle name="40% - 輔色3 3 4 2 2 6" xfId="23193"/>
    <cellStyle name="40% - 輔色3 3 4 2 3" xfId="23194"/>
    <cellStyle name="40% - 輔色3 3 4 2 3 2" xfId="23195"/>
    <cellStyle name="40% - 輔色3 3 4 2 3 2 2" xfId="23196"/>
    <cellStyle name="40% - 輔色3 3 4 2 3 2 3" xfId="23197"/>
    <cellStyle name="40% - 輔色3 3 4 2 3 3" xfId="23198"/>
    <cellStyle name="40% - 輔色3 3 4 2 3 4" xfId="23199"/>
    <cellStyle name="40% - 輔色3 3 4 2 4" xfId="23200"/>
    <cellStyle name="40% - 輔色3 3 4 2 4 2" xfId="23201"/>
    <cellStyle name="40% - 輔色3 3 4 2 4 2 2" xfId="23202"/>
    <cellStyle name="40% - 輔色3 3 4 2 4 2 3" xfId="23203"/>
    <cellStyle name="40% - 輔色3 3 4 2 4 3" xfId="23204"/>
    <cellStyle name="40% - 輔色3 3 4 2 4 4" xfId="23205"/>
    <cellStyle name="40% - 輔色3 3 4 2 5" xfId="23206"/>
    <cellStyle name="40% - 輔色3 3 4 2 5 2" xfId="23207"/>
    <cellStyle name="40% - 輔色3 3 4 2 5 3" xfId="23208"/>
    <cellStyle name="40% - 輔色3 3 4 2 6" xfId="23209"/>
    <cellStyle name="40% - 輔色3 3 4 2 7" xfId="23210"/>
    <cellStyle name="40% - 輔色3 3 4 3" xfId="23211"/>
    <cellStyle name="40% - 輔色3 3 4 3 2" xfId="23212"/>
    <cellStyle name="40% - 輔色3 3 4 3 2 2" xfId="23213"/>
    <cellStyle name="40% - 輔色3 3 4 3 2 2 2" xfId="23214"/>
    <cellStyle name="40% - 輔色3 3 4 3 2 2 3" xfId="23215"/>
    <cellStyle name="40% - 輔色3 3 4 3 2 3" xfId="23216"/>
    <cellStyle name="40% - 輔色3 3 4 3 2 4" xfId="23217"/>
    <cellStyle name="40% - 輔色3 3 4 3 3" xfId="23218"/>
    <cellStyle name="40% - 輔色3 3 4 3 3 2" xfId="23219"/>
    <cellStyle name="40% - 輔色3 3 4 3 3 2 2" xfId="23220"/>
    <cellStyle name="40% - 輔色3 3 4 3 3 2 3" xfId="23221"/>
    <cellStyle name="40% - 輔色3 3 4 3 3 3" xfId="23222"/>
    <cellStyle name="40% - 輔色3 3 4 3 3 4" xfId="23223"/>
    <cellStyle name="40% - 輔色3 3 4 3 4" xfId="23224"/>
    <cellStyle name="40% - 輔色3 3 4 3 4 2" xfId="23225"/>
    <cellStyle name="40% - 輔色3 3 4 3 4 3" xfId="23226"/>
    <cellStyle name="40% - 輔色3 3 4 3 5" xfId="23227"/>
    <cellStyle name="40% - 輔色3 3 4 3 6" xfId="23228"/>
    <cellStyle name="40% - 輔色3 3 4 4" xfId="23229"/>
    <cellStyle name="40% - 輔色3 3 4 4 2" xfId="23230"/>
    <cellStyle name="40% - 輔色3 3 4 4 2 2" xfId="23231"/>
    <cellStyle name="40% - 輔色3 3 4 4 2 3" xfId="23232"/>
    <cellStyle name="40% - 輔色3 3 4 4 3" xfId="23233"/>
    <cellStyle name="40% - 輔色3 3 4 4 4" xfId="23234"/>
    <cellStyle name="40% - 輔色3 3 4 5" xfId="23235"/>
    <cellStyle name="40% - 輔色3 3 4 5 2" xfId="23236"/>
    <cellStyle name="40% - 輔色3 3 4 5 2 2" xfId="23237"/>
    <cellStyle name="40% - 輔色3 3 4 5 2 3" xfId="23238"/>
    <cellStyle name="40% - 輔色3 3 4 5 3" xfId="23239"/>
    <cellStyle name="40% - 輔色3 3 4 5 4" xfId="23240"/>
    <cellStyle name="40% - 輔色3 3 4 6" xfId="23241"/>
    <cellStyle name="40% - 輔色3 3 4 6 2" xfId="23242"/>
    <cellStyle name="40% - 輔色3 3 4 6 3" xfId="23243"/>
    <cellStyle name="40% - 輔色3 3 4 7" xfId="23244"/>
    <cellStyle name="40% - 輔色3 3 4 8" xfId="23245"/>
    <cellStyle name="40% - 輔色3 3 5" xfId="23246"/>
    <cellStyle name="40% - 輔色3 3 5 2" xfId="23247"/>
    <cellStyle name="40% - 輔色3 3 5 2 2" xfId="23248"/>
    <cellStyle name="40% - 輔色3 3 5 2 2 2" xfId="23249"/>
    <cellStyle name="40% - 輔色3 3 5 2 2 2 2" xfId="23250"/>
    <cellStyle name="40% - 輔色3 3 5 2 2 2 2 2" xfId="23251"/>
    <cellStyle name="40% - 輔色3 3 5 2 2 2 2 3" xfId="23252"/>
    <cellStyle name="40% - 輔色3 3 5 2 2 2 3" xfId="23253"/>
    <cellStyle name="40% - 輔色3 3 5 2 2 2 4" xfId="23254"/>
    <cellStyle name="40% - 輔色3 3 5 2 2 3" xfId="23255"/>
    <cellStyle name="40% - 輔色3 3 5 2 2 3 2" xfId="23256"/>
    <cellStyle name="40% - 輔色3 3 5 2 2 3 2 2" xfId="23257"/>
    <cellStyle name="40% - 輔色3 3 5 2 2 3 2 3" xfId="23258"/>
    <cellStyle name="40% - 輔色3 3 5 2 2 3 3" xfId="23259"/>
    <cellStyle name="40% - 輔色3 3 5 2 2 3 4" xfId="23260"/>
    <cellStyle name="40% - 輔色3 3 5 2 2 4" xfId="23261"/>
    <cellStyle name="40% - 輔色3 3 5 2 2 4 2" xfId="23262"/>
    <cellStyle name="40% - 輔色3 3 5 2 2 4 3" xfId="23263"/>
    <cellStyle name="40% - 輔色3 3 5 2 2 5" xfId="23264"/>
    <cellStyle name="40% - 輔色3 3 5 2 2 6" xfId="23265"/>
    <cellStyle name="40% - 輔色3 3 5 2 3" xfId="23266"/>
    <cellStyle name="40% - 輔色3 3 5 2 3 2" xfId="23267"/>
    <cellStyle name="40% - 輔色3 3 5 2 3 2 2" xfId="23268"/>
    <cellStyle name="40% - 輔色3 3 5 2 3 2 3" xfId="23269"/>
    <cellStyle name="40% - 輔色3 3 5 2 3 3" xfId="23270"/>
    <cellStyle name="40% - 輔色3 3 5 2 3 4" xfId="23271"/>
    <cellStyle name="40% - 輔色3 3 5 2 4" xfId="23272"/>
    <cellStyle name="40% - 輔色3 3 5 2 4 2" xfId="23273"/>
    <cellStyle name="40% - 輔色3 3 5 2 4 2 2" xfId="23274"/>
    <cellStyle name="40% - 輔色3 3 5 2 4 2 3" xfId="23275"/>
    <cellStyle name="40% - 輔色3 3 5 2 4 3" xfId="23276"/>
    <cellStyle name="40% - 輔色3 3 5 2 4 4" xfId="23277"/>
    <cellStyle name="40% - 輔色3 3 5 2 5" xfId="23278"/>
    <cellStyle name="40% - 輔色3 3 5 2 5 2" xfId="23279"/>
    <cellStyle name="40% - 輔色3 3 5 2 5 3" xfId="23280"/>
    <cellStyle name="40% - 輔色3 3 5 2 6" xfId="23281"/>
    <cellStyle name="40% - 輔色3 3 5 2 7" xfId="23282"/>
    <cellStyle name="40% - 輔色3 3 5 3" xfId="23283"/>
    <cellStyle name="40% - 輔色3 3 5 3 2" xfId="23284"/>
    <cellStyle name="40% - 輔色3 3 5 3 2 2" xfId="23285"/>
    <cellStyle name="40% - 輔色3 3 5 3 2 2 2" xfId="23286"/>
    <cellStyle name="40% - 輔色3 3 5 3 2 2 3" xfId="23287"/>
    <cellStyle name="40% - 輔色3 3 5 3 2 3" xfId="23288"/>
    <cellStyle name="40% - 輔色3 3 5 3 2 4" xfId="23289"/>
    <cellStyle name="40% - 輔色3 3 5 3 3" xfId="23290"/>
    <cellStyle name="40% - 輔色3 3 5 3 3 2" xfId="23291"/>
    <cellStyle name="40% - 輔色3 3 5 3 3 2 2" xfId="23292"/>
    <cellStyle name="40% - 輔色3 3 5 3 3 2 3" xfId="23293"/>
    <cellStyle name="40% - 輔色3 3 5 3 3 3" xfId="23294"/>
    <cellStyle name="40% - 輔色3 3 5 3 3 4" xfId="23295"/>
    <cellStyle name="40% - 輔色3 3 5 3 4" xfId="23296"/>
    <cellStyle name="40% - 輔色3 3 5 3 4 2" xfId="23297"/>
    <cellStyle name="40% - 輔色3 3 5 3 4 3" xfId="23298"/>
    <cellStyle name="40% - 輔色3 3 5 3 5" xfId="23299"/>
    <cellStyle name="40% - 輔色3 3 5 3 6" xfId="23300"/>
    <cellStyle name="40% - 輔色3 3 5 4" xfId="23301"/>
    <cellStyle name="40% - 輔色3 3 5 4 2" xfId="23302"/>
    <cellStyle name="40% - 輔色3 3 5 4 2 2" xfId="23303"/>
    <cellStyle name="40% - 輔色3 3 5 4 2 3" xfId="23304"/>
    <cellStyle name="40% - 輔色3 3 5 4 3" xfId="23305"/>
    <cellStyle name="40% - 輔色3 3 5 4 4" xfId="23306"/>
    <cellStyle name="40% - 輔色3 3 5 5" xfId="23307"/>
    <cellStyle name="40% - 輔色3 3 5 5 2" xfId="23308"/>
    <cellStyle name="40% - 輔色3 3 5 5 2 2" xfId="23309"/>
    <cellStyle name="40% - 輔色3 3 5 5 2 3" xfId="23310"/>
    <cellStyle name="40% - 輔色3 3 5 5 3" xfId="23311"/>
    <cellStyle name="40% - 輔色3 3 5 5 4" xfId="23312"/>
    <cellStyle name="40% - 輔色3 3 5 6" xfId="23313"/>
    <cellStyle name="40% - 輔色3 3 5 6 2" xfId="23314"/>
    <cellStyle name="40% - 輔色3 3 5 6 3" xfId="23315"/>
    <cellStyle name="40% - 輔色3 3 5 7" xfId="23316"/>
    <cellStyle name="40% - 輔色3 3 5 8" xfId="23317"/>
    <cellStyle name="40% - 輔色3 3 6" xfId="23318"/>
    <cellStyle name="40% - 輔色3 3 6 2" xfId="23319"/>
    <cellStyle name="40% - 輔色3 3 6 2 2" xfId="23320"/>
    <cellStyle name="40% - 輔色3 3 6 2 2 2" xfId="23321"/>
    <cellStyle name="40% - 輔色3 3 6 2 2 2 2" xfId="23322"/>
    <cellStyle name="40% - 輔色3 3 6 2 2 2 3" xfId="23323"/>
    <cellStyle name="40% - 輔色3 3 6 2 2 3" xfId="23324"/>
    <cellStyle name="40% - 輔色3 3 6 2 2 4" xfId="23325"/>
    <cellStyle name="40% - 輔色3 3 6 2 3" xfId="23326"/>
    <cellStyle name="40% - 輔色3 3 6 2 3 2" xfId="23327"/>
    <cellStyle name="40% - 輔色3 3 6 2 3 2 2" xfId="23328"/>
    <cellStyle name="40% - 輔色3 3 6 2 3 2 3" xfId="23329"/>
    <cellStyle name="40% - 輔色3 3 6 2 3 3" xfId="23330"/>
    <cellStyle name="40% - 輔色3 3 6 2 3 4" xfId="23331"/>
    <cellStyle name="40% - 輔色3 3 6 2 4" xfId="23332"/>
    <cellStyle name="40% - 輔色3 3 6 2 4 2" xfId="23333"/>
    <cellStyle name="40% - 輔色3 3 6 2 4 3" xfId="23334"/>
    <cellStyle name="40% - 輔色3 3 6 2 5" xfId="23335"/>
    <cellStyle name="40% - 輔色3 3 6 2 6" xfId="23336"/>
    <cellStyle name="40% - 輔色3 3 6 3" xfId="23337"/>
    <cellStyle name="40% - 輔色3 3 6 3 2" xfId="23338"/>
    <cellStyle name="40% - 輔色3 3 6 3 2 2" xfId="23339"/>
    <cellStyle name="40% - 輔色3 3 6 3 2 3" xfId="23340"/>
    <cellStyle name="40% - 輔色3 3 6 3 3" xfId="23341"/>
    <cellStyle name="40% - 輔色3 3 6 3 4" xfId="23342"/>
    <cellStyle name="40% - 輔色3 3 6 4" xfId="23343"/>
    <cellStyle name="40% - 輔色3 3 6 4 2" xfId="23344"/>
    <cellStyle name="40% - 輔色3 3 6 4 2 2" xfId="23345"/>
    <cellStyle name="40% - 輔色3 3 6 4 2 3" xfId="23346"/>
    <cellStyle name="40% - 輔色3 3 6 4 3" xfId="23347"/>
    <cellStyle name="40% - 輔色3 3 6 4 4" xfId="23348"/>
    <cellStyle name="40% - 輔色3 3 6 5" xfId="23349"/>
    <cellStyle name="40% - 輔色3 3 6 5 2" xfId="23350"/>
    <cellStyle name="40% - 輔色3 3 6 5 3" xfId="23351"/>
    <cellStyle name="40% - 輔色3 3 6 6" xfId="23352"/>
    <cellStyle name="40% - 輔色3 3 6 7" xfId="23353"/>
    <cellStyle name="40% - 輔色3 3 7" xfId="23354"/>
    <cellStyle name="40% - 輔色3 3 7 2" xfId="23355"/>
    <cellStyle name="40% - 輔色3 3 7 2 2" xfId="23356"/>
    <cellStyle name="40% - 輔色3 3 7 2 2 2" xfId="23357"/>
    <cellStyle name="40% - 輔色3 3 7 2 2 3" xfId="23358"/>
    <cellStyle name="40% - 輔色3 3 7 2 3" xfId="23359"/>
    <cellStyle name="40% - 輔色3 3 7 2 4" xfId="23360"/>
    <cellStyle name="40% - 輔色3 3 7 3" xfId="23361"/>
    <cellStyle name="40% - 輔色3 3 7 3 2" xfId="23362"/>
    <cellStyle name="40% - 輔色3 3 7 3 2 2" xfId="23363"/>
    <cellStyle name="40% - 輔色3 3 7 3 2 3" xfId="23364"/>
    <cellStyle name="40% - 輔色3 3 7 3 3" xfId="23365"/>
    <cellStyle name="40% - 輔色3 3 7 3 4" xfId="23366"/>
    <cellStyle name="40% - 輔色3 3 7 4" xfId="23367"/>
    <cellStyle name="40% - 輔色3 3 7 4 2" xfId="23368"/>
    <cellStyle name="40% - 輔色3 3 7 4 3" xfId="23369"/>
    <cellStyle name="40% - 輔色3 3 7 5" xfId="23370"/>
    <cellStyle name="40% - 輔色3 3 7 6" xfId="23371"/>
    <cellStyle name="40% - 輔色3 3 8" xfId="23372"/>
    <cellStyle name="40% - 輔色3 3 8 2" xfId="23373"/>
    <cellStyle name="40% - 輔色3 3 8 2 2" xfId="23374"/>
    <cellStyle name="40% - 輔色3 3 8 2 3" xfId="23375"/>
    <cellStyle name="40% - 輔色3 3 8 3" xfId="23376"/>
    <cellStyle name="40% - 輔色3 3 8 4" xfId="23377"/>
    <cellStyle name="40% - 輔色3 3 9" xfId="23378"/>
    <cellStyle name="40% - 輔色3 3 9 2" xfId="23379"/>
    <cellStyle name="40% - 輔色3 3 9 2 2" xfId="23380"/>
    <cellStyle name="40% - 輔色3 3 9 2 3" xfId="23381"/>
    <cellStyle name="40% - 輔色3 3 9 3" xfId="23382"/>
    <cellStyle name="40% - 輔色3 3 9 4" xfId="23383"/>
    <cellStyle name="40% - 輔色3 4" xfId="23384"/>
    <cellStyle name="40% - 輔色3 4 10" xfId="23385"/>
    <cellStyle name="40% - 輔色3 4 2" xfId="23386"/>
    <cellStyle name="40% - 輔色3 4 2 2" xfId="23387"/>
    <cellStyle name="40% - 輔色3 4 2 2 2" xfId="23388"/>
    <cellStyle name="40% - 輔色3 4 2 2 2 2" xfId="23389"/>
    <cellStyle name="40% - 輔色3 4 2 2 2 2 2" xfId="23390"/>
    <cellStyle name="40% - 輔色3 4 2 2 2 2 2 2" xfId="23391"/>
    <cellStyle name="40% - 輔色3 4 2 2 2 2 2 2 2" xfId="23392"/>
    <cellStyle name="40% - 輔色3 4 2 2 2 2 2 2 3" xfId="23393"/>
    <cellStyle name="40% - 輔色3 4 2 2 2 2 2 3" xfId="23394"/>
    <cellStyle name="40% - 輔色3 4 2 2 2 2 2 4" xfId="23395"/>
    <cellStyle name="40% - 輔色3 4 2 2 2 2 3" xfId="23396"/>
    <cellStyle name="40% - 輔色3 4 2 2 2 2 3 2" xfId="23397"/>
    <cellStyle name="40% - 輔色3 4 2 2 2 2 3 2 2" xfId="23398"/>
    <cellStyle name="40% - 輔色3 4 2 2 2 2 3 2 3" xfId="23399"/>
    <cellStyle name="40% - 輔色3 4 2 2 2 2 3 3" xfId="23400"/>
    <cellStyle name="40% - 輔色3 4 2 2 2 2 3 4" xfId="23401"/>
    <cellStyle name="40% - 輔色3 4 2 2 2 2 4" xfId="23402"/>
    <cellStyle name="40% - 輔色3 4 2 2 2 2 4 2" xfId="23403"/>
    <cellStyle name="40% - 輔色3 4 2 2 2 2 4 3" xfId="23404"/>
    <cellStyle name="40% - 輔色3 4 2 2 2 2 5" xfId="23405"/>
    <cellStyle name="40% - 輔色3 4 2 2 2 2 6" xfId="23406"/>
    <cellStyle name="40% - 輔色3 4 2 2 2 3" xfId="23407"/>
    <cellStyle name="40% - 輔色3 4 2 2 2 3 2" xfId="23408"/>
    <cellStyle name="40% - 輔色3 4 2 2 2 3 2 2" xfId="23409"/>
    <cellStyle name="40% - 輔色3 4 2 2 2 3 2 3" xfId="23410"/>
    <cellStyle name="40% - 輔色3 4 2 2 2 3 3" xfId="23411"/>
    <cellStyle name="40% - 輔色3 4 2 2 2 3 4" xfId="23412"/>
    <cellStyle name="40% - 輔色3 4 2 2 2 4" xfId="23413"/>
    <cellStyle name="40% - 輔色3 4 2 2 2 4 2" xfId="23414"/>
    <cellStyle name="40% - 輔色3 4 2 2 2 4 2 2" xfId="23415"/>
    <cellStyle name="40% - 輔色3 4 2 2 2 4 2 3" xfId="23416"/>
    <cellStyle name="40% - 輔色3 4 2 2 2 4 3" xfId="23417"/>
    <cellStyle name="40% - 輔色3 4 2 2 2 4 4" xfId="23418"/>
    <cellStyle name="40% - 輔色3 4 2 2 2 5" xfId="23419"/>
    <cellStyle name="40% - 輔色3 4 2 2 2 5 2" xfId="23420"/>
    <cellStyle name="40% - 輔色3 4 2 2 2 5 3" xfId="23421"/>
    <cellStyle name="40% - 輔色3 4 2 2 2 6" xfId="23422"/>
    <cellStyle name="40% - 輔色3 4 2 2 2 7" xfId="23423"/>
    <cellStyle name="40% - 輔色3 4 2 2 3" xfId="23424"/>
    <cellStyle name="40% - 輔色3 4 2 2 3 2" xfId="23425"/>
    <cellStyle name="40% - 輔色3 4 2 2 3 2 2" xfId="23426"/>
    <cellStyle name="40% - 輔色3 4 2 2 3 2 2 2" xfId="23427"/>
    <cellStyle name="40% - 輔色3 4 2 2 3 2 2 3" xfId="23428"/>
    <cellStyle name="40% - 輔色3 4 2 2 3 2 3" xfId="23429"/>
    <cellStyle name="40% - 輔色3 4 2 2 3 2 4" xfId="23430"/>
    <cellStyle name="40% - 輔色3 4 2 2 3 3" xfId="23431"/>
    <cellStyle name="40% - 輔色3 4 2 2 3 3 2" xfId="23432"/>
    <cellStyle name="40% - 輔色3 4 2 2 3 3 2 2" xfId="23433"/>
    <cellStyle name="40% - 輔色3 4 2 2 3 3 2 3" xfId="23434"/>
    <cellStyle name="40% - 輔色3 4 2 2 3 3 3" xfId="23435"/>
    <cellStyle name="40% - 輔色3 4 2 2 3 3 4" xfId="23436"/>
    <cellStyle name="40% - 輔色3 4 2 2 3 4" xfId="23437"/>
    <cellStyle name="40% - 輔色3 4 2 2 3 4 2" xfId="23438"/>
    <cellStyle name="40% - 輔色3 4 2 2 3 4 3" xfId="23439"/>
    <cellStyle name="40% - 輔色3 4 2 2 3 5" xfId="23440"/>
    <cellStyle name="40% - 輔色3 4 2 2 3 6" xfId="23441"/>
    <cellStyle name="40% - 輔色3 4 2 2 4" xfId="23442"/>
    <cellStyle name="40% - 輔色3 4 2 2 4 2" xfId="23443"/>
    <cellStyle name="40% - 輔色3 4 2 2 4 2 2" xfId="23444"/>
    <cellStyle name="40% - 輔色3 4 2 2 4 2 3" xfId="23445"/>
    <cellStyle name="40% - 輔色3 4 2 2 4 3" xfId="23446"/>
    <cellStyle name="40% - 輔色3 4 2 2 4 4" xfId="23447"/>
    <cellStyle name="40% - 輔色3 4 2 2 5" xfId="23448"/>
    <cellStyle name="40% - 輔色3 4 2 2 5 2" xfId="23449"/>
    <cellStyle name="40% - 輔色3 4 2 2 5 2 2" xfId="23450"/>
    <cellStyle name="40% - 輔色3 4 2 2 5 2 3" xfId="23451"/>
    <cellStyle name="40% - 輔色3 4 2 2 5 3" xfId="23452"/>
    <cellStyle name="40% - 輔色3 4 2 2 5 4" xfId="23453"/>
    <cellStyle name="40% - 輔色3 4 2 2 6" xfId="23454"/>
    <cellStyle name="40% - 輔色3 4 2 2 6 2" xfId="23455"/>
    <cellStyle name="40% - 輔色3 4 2 2 6 3" xfId="23456"/>
    <cellStyle name="40% - 輔色3 4 2 2 7" xfId="23457"/>
    <cellStyle name="40% - 輔色3 4 2 2 8" xfId="23458"/>
    <cellStyle name="40% - 輔色3 4 2 3" xfId="23459"/>
    <cellStyle name="40% - 輔色3 4 2 3 2" xfId="23460"/>
    <cellStyle name="40% - 輔色3 4 2 3 2 2" xfId="23461"/>
    <cellStyle name="40% - 輔色3 4 2 3 2 2 2" xfId="23462"/>
    <cellStyle name="40% - 輔色3 4 2 3 2 2 2 2" xfId="23463"/>
    <cellStyle name="40% - 輔色3 4 2 3 2 2 2 3" xfId="23464"/>
    <cellStyle name="40% - 輔色3 4 2 3 2 2 3" xfId="23465"/>
    <cellStyle name="40% - 輔色3 4 2 3 2 2 4" xfId="23466"/>
    <cellStyle name="40% - 輔色3 4 2 3 2 3" xfId="23467"/>
    <cellStyle name="40% - 輔色3 4 2 3 2 3 2" xfId="23468"/>
    <cellStyle name="40% - 輔色3 4 2 3 2 3 2 2" xfId="23469"/>
    <cellStyle name="40% - 輔色3 4 2 3 2 3 2 3" xfId="23470"/>
    <cellStyle name="40% - 輔色3 4 2 3 2 3 3" xfId="23471"/>
    <cellStyle name="40% - 輔色3 4 2 3 2 3 4" xfId="23472"/>
    <cellStyle name="40% - 輔色3 4 2 3 2 4" xfId="23473"/>
    <cellStyle name="40% - 輔色3 4 2 3 2 4 2" xfId="23474"/>
    <cellStyle name="40% - 輔色3 4 2 3 2 4 3" xfId="23475"/>
    <cellStyle name="40% - 輔色3 4 2 3 2 5" xfId="23476"/>
    <cellStyle name="40% - 輔色3 4 2 3 2 6" xfId="23477"/>
    <cellStyle name="40% - 輔色3 4 2 3 3" xfId="23478"/>
    <cellStyle name="40% - 輔色3 4 2 3 3 2" xfId="23479"/>
    <cellStyle name="40% - 輔色3 4 2 3 3 2 2" xfId="23480"/>
    <cellStyle name="40% - 輔色3 4 2 3 3 2 3" xfId="23481"/>
    <cellStyle name="40% - 輔色3 4 2 3 3 3" xfId="23482"/>
    <cellStyle name="40% - 輔色3 4 2 3 3 4" xfId="23483"/>
    <cellStyle name="40% - 輔色3 4 2 3 4" xfId="23484"/>
    <cellStyle name="40% - 輔色3 4 2 3 4 2" xfId="23485"/>
    <cellStyle name="40% - 輔色3 4 2 3 4 2 2" xfId="23486"/>
    <cellStyle name="40% - 輔色3 4 2 3 4 2 3" xfId="23487"/>
    <cellStyle name="40% - 輔色3 4 2 3 4 3" xfId="23488"/>
    <cellStyle name="40% - 輔色3 4 2 3 4 4" xfId="23489"/>
    <cellStyle name="40% - 輔色3 4 2 3 5" xfId="23490"/>
    <cellStyle name="40% - 輔色3 4 2 3 5 2" xfId="23491"/>
    <cellStyle name="40% - 輔色3 4 2 3 5 3" xfId="23492"/>
    <cellStyle name="40% - 輔色3 4 2 3 6" xfId="23493"/>
    <cellStyle name="40% - 輔色3 4 2 3 7" xfId="23494"/>
    <cellStyle name="40% - 輔色3 4 2 4" xfId="23495"/>
    <cellStyle name="40% - 輔色3 4 2 4 2" xfId="23496"/>
    <cellStyle name="40% - 輔色3 4 2 4 2 2" xfId="23497"/>
    <cellStyle name="40% - 輔色3 4 2 4 2 2 2" xfId="23498"/>
    <cellStyle name="40% - 輔色3 4 2 4 2 2 3" xfId="23499"/>
    <cellStyle name="40% - 輔色3 4 2 4 2 3" xfId="23500"/>
    <cellStyle name="40% - 輔色3 4 2 4 2 4" xfId="23501"/>
    <cellStyle name="40% - 輔色3 4 2 4 3" xfId="23502"/>
    <cellStyle name="40% - 輔色3 4 2 4 3 2" xfId="23503"/>
    <cellStyle name="40% - 輔色3 4 2 4 3 2 2" xfId="23504"/>
    <cellStyle name="40% - 輔色3 4 2 4 3 2 3" xfId="23505"/>
    <cellStyle name="40% - 輔色3 4 2 4 3 3" xfId="23506"/>
    <cellStyle name="40% - 輔色3 4 2 4 3 4" xfId="23507"/>
    <cellStyle name="40% - 輔色3 4 2 4 4" xfId="23508"/>
    <cellStyle name="40% - 輔色3 4 2 4 4 2" xfId="23509"/>
    <cellStyle name="40% - 輔色3 4 2 4 4 3" xfId="23510"/>
    <cellStyle name="40% - 輔色3 4 2 4 5" xfId="23511"/>
    <cellStyle name="40% - 輔色3 4 2 4 6" xfId="23512"/>
    <cellStyle name="40% - 輔色3 4 2 5" xfId="23513"/>
    <cellStyle name="40% - 輔色3 4 2 5 2" xfId="23514"/>
    <cellStyle name="40% - 輔色3 4 2 5 2 2" xfId="23515"/>
    <cellStyle name="40% - 輔色3 4 2 5 2 3" xfId="23516"/>
    <cellStyle name="40% - 輔色3 4 2 5 3" xfId="23517"/>
    <cellStyle name="40% - 輔色3 4 2 5 4" xfId="23518"/>
    <cellStyle name="40% - 輔色3 4 2 6" xfId="23519"/>
    <cellStyle name="40% - 輔色3 4 2 6 2" xfId="23520"/>
    <cellStyle name="40% - 輔色3 4 2 6 2 2" xfId="23521"/>
    <cellStyle name="40% - 輔色3 4 2 6 2 3" xfId="23522"/>
    <cellStyle name="40% - 輔色3 4 2 6 3" xfId="23523"/>
    <cellStyle name="40% - 輔色3 4 2 6 4" xfId="23524"/>
    <cellStyle name="40% - 輔色3 4 2 7" xfId="23525"/>
    <cellStyle name="40% - 輔色3 4 2 7 2" xfId="23526"/>
    <cellStyle name="40% - 輔色3 4 2 7 3" xfId="23527"/>
    <cellStyle name="40% - 輔色3 4 2 8" xfId="23528"/>
    <cellStyle name="40% - 輔色3 4 2 9" xfId="23529"/>
    <cellStyle name="40% - 輔色3 4 3" xfId="23530"/>
    <cellStyle name="40% - 輔色3 4 3 2" xfId="23531"/>
    <cellStyle name="40% - 輔色3 4 3 2 2" xfId="23532"/>
    <cellStyle name="40% - 輔色3 4 3 2 2 2" xfId="23533"/>
    <cellStyle name="40% - 輔色3 4 3 2 2 2 2" xfId="23534"/>
    <cellStyle name="40% - 輔色3 4 3 2 2 2 2 2" xfId="23535"/>
    <cellStyle name="40% - 輔色3 4 3 2 2 2 2 3" xfId="23536"/>
    <cellStyle name="40% - 輔色3 4 3 2 2 2 3" xfId="23537"/>
    <cellStyle name="40% - 輔色3 4 3 2 2 2 4" xfId="23538"/>
    <cellStyle name="40% - 輔色3 4 3 2 2 3" xfId="23539"/>
    <cellStyle name="40% - 輔色3 4 3 2 2 3 2" xfId="23540"/>
    <cellStyle name="40% - 輔色3 4 3 2 2 3 2 2" xfId="23541"/>
    <cellStyle name="40% - 輔色3 4 3 2 2 3 2 3" xfId="23542"/>
    <cellStyle name="40% - 輔色3 4 3 2 2 3 3" xfId="23543"/>
    <cellStyle name="40% - 輔色3 4 3 2 2 3 4" xfId="23544"/>
    <cellStyle name="40% - 輔色3 4 3 2 2 4" xfId="23545"/>
    <cellStyle name="40% - 輔色3 4 3 2 2 4 2" xfId="23546"/>
    <cellStyle name="40% - 輔色3 4 3 2 2 4 3" xfId="23547"/>
    <cellStyle name="40% - 輔色3 4 3 2 2 5" xfId="23548"/>
    <cellStyle name="40% - 輔色3 4 3 2 2 6" xfId="23549"/>
    <cellStyle name="40% - 輔色3 4 3 2 3" xfId="23550"/>
    <cellStyle name="40% - 輔色3 4 3 2 3 2" xfId="23551"/>
    <cellStyle name="40% - 輔色3 4 3 2 3 2 2" xfId="23552"/>
    <cellStyle name="40% - 輔色3 4 3 2 3 2 3" xfId="23553"/>
    <cellStyle name="40% - 輔色3 4 3 2 3 3" xfId="23554"/>
    <cellStyle name="40% - 輔色3 4 3 2 3 4" xfId="23555"/>
    <cellStyle name="40% - 輔色3 4 3 2 4" xfId="23556"/>
    <cellStyle name="40% - 輔色3 4 3 2 4 2" xfId="23557"/>
    <cellStyle name="40% - 輔色3 4 3 2 4 2 2" xfId="23558"/>
    <cellStyle name="40% - 輔色3 4 3 2 4 2 3" xfId="23559"/>
    <cellStyle name="40% - 輔色3 4 3 2 4 3" xfId="23560"/>
    <cellStyle name="40% - 輔色3 4 3 2 4 4" xfId="23561"/>
    <cellStyle name="40% - 輔色3 4 3 2 5" xfId="23562"/>
    <cellStyle name="40% - 輔色3 4 3 2 5 2" xfId="23563"/>
    <cellStyle name="40% - 輔色3 4 3 2 5 3" xfId="23564"/>
    <cellStyle name="40% - 輔色3 4 3 2 6" xfId="23565"/>
    <cellStyle name="40% - 輔色3 4 3 2 7" xfId="23566"/>
    <cellStyle name="40% - 輔色3 4 3 3" xfId="23567"/>
    <cellStyle name="40% - 輔色3 4 3 3 2" xfId="23568"/>
    <cellStyle name="40% - 輔色3 4 3 3 2 2" xfId="23569"/>
    <cellStyle name="40% - 輔色3 4 3 3 2 2 2" xfId="23570"/>
    <cellStyle name="40% - 輔色3 4 3 3 2 2 3" xfId="23571"/>
    <cellStyle name="40% - 輔色3 4 3 3 2 3" xfId="23572"/>
    <cellStyle name="40% - 輔色3 4 3 3 2 4" xfId="23573"/>
    <cellStyle name="40% - 輔色3 4 3 3 3" xfId="23574"/>
    <cellStyle name="40% - 輔色3 4 3 3 3 2" xfId="23575"/>
    <cellStyle name="40% - 輔色3 4 3 3 3 2 2" xfId="23576"/>
    <cellStyle name="40% - 輔色3 4 3 3 3 2 3" xfId="23577"/>
    <cellStyle name="40% - 輔色3 4 3 3 3 3" xfId="23578"/>
    <cellStyle name="40% - 輔色3 4 3 3 3 4" xfId="23579"/>
    <cellStyle name="40% - 輔色3 4 3 3 4" xfId="23580"/>
    <cellStyle name="40% - 輔色3 4 3 3 4 2" xfId="23581"/>
    <cellStyle name="40% - 輔色3 4 3 3 4 3" xfId="23582"/>
    <cellStyle name="40% - 輔色3 4 3 3 5" xfId="23583"/>
    <cellStyle name="40% - 輔色3 4 3 3 6" xfId="23584"/>
    <cellStyle name="40% - 輔色3 4 3 4" xfId="23585"/>
    <cellStyle name="40% - 輔色3 4 3 4 2" xfId="23586"/>
    <cellStyle name="40% - 輔色3 4 3 4 2 2" xfId="23587"/>
    <cellStyle name="40% - 輔色3 4 3 4 2 3" xfId="23588"/>
    <cellStyle name="40% - 輔色3 4 3 4 3" xfId="23589"/>
    <cellStyle name="40% - 輔色3 4 3 4 4" xfId="23590"/>
    <cellStyle name="40% - 輔色3 4 3 5" xfId="23591"/>
    <cellStyle name="40% - 輔色3 4 3 5 2" xfId="23592"/>
    <cellStyle name="40% - 輔色3 4 3 5 2 2" xfId="23593"/>
    <cellStyle name="40% - 輔色3 4 3 5 2 3" xfId="23594"/>
    <cellStyle name="40% - 輔色3 4 3 5 3" xfId="23595"/>
    <cellStyle name="40% - 輔色3 4 3 5 4" xfId="23596"/>
    <cellStyle name="40% - 輔色3 4 3 6" xfId="23597"/>
    <cellStyle name="40% - 輔色3 4 3 6 2" xfId="23598"/>
    <cellStyle name="40% - 輔色3 4 3 6 3" xfId="23599"/>
    <cellStyle name="40% - 輔色3 4 3 7" xfId="23600"/>
    <cellStyle name="40% - 輔色3 4 3 8" xfId="23601"/>
    <cellStyle name="40% - 輔色3 4 4" xfId="23602"/>
    <cellStyle name="40% - 輔色3 4 4 2" xfId="23603"/>
    <cellStyle name="40% - 輔色3 4 4 2 2" xfId="23604"/>
    <cellStyle name="40% - 輔色3 4 4 2 2 2" xfId="23605"/>
    <cellStyle name="40% - 輔色3 4 4 2 2 2 2" xfId="23606"/>
    <cellStyle name="40% - 輔色3 4 4 2 2 2 3" xfId="23607"/>
    <cellStyle name="40% - 輔色3 4 4 2 2 3" xfId="23608"/>
    <cellStyle name="40% - 輔色3 4 4 2 2 4" xfId="23609"/>
    <cellStyle name="40% - 輔色3 4 4 2 3" xfId="23610"/>
    <cellStyle name="40% - 輔色3 4 4 2 3 2" xfId="23611"/>
    <cellStyle name="40% - 輔色3 4 4 2 3 2 2" xfId="23612"/>
    <cellStyle name="40% - 輔色3 4 4 2 3 2 3" xfId="23613"/>
    <cellStyle name="40% - 輔色3 4 4 2 3 3" xfId="23614"/>
    <cellStyle name="40% - 輔色3 4 4 2 3 4" xfId="23615"/>
    <cellStyle name="40% - 輔色3 4 4 2 4" xfId="23616"/>
    <cellStyle name="40% - 輔色3 4 4 2 4 2" xfId="23617"/>
    <cellStyle name="40% - 輔色3 4 4 2 4 3" xfId="23618"/>
    <cellStyle name="40% - 輔色3 4 4 2 5" xfId="23619"/>
    <cellStyle name="40% - 輔色3 4 4 2 6" xfId="23620"/>
    <cellStyle name="40% - 輔色3 4 4 3" xfId="23621"/>
    <cellStyle name="40% - 輔色3 4 4 3 2" xfId="23622"/>
    <cellStyle name="40% - 輔色3 4 4 3 2 2" xfId="23623"/>
    <cellStyle name="40% - 輔色3 4 4 3 2 3" xfId="23624"/>
    <cellStyle name="40% - 輔色3 4 4 3 3" xfId="23625"/>
    <cellStyle name="40% - 輔色3 4 4 3 4" xfId="23626"/>
    <cellStyle name="40% - 輔色3 4 4 4" xfId="23627"/>
    <cellStyle name="40% - 輔色3 4 4 4 2" xfId="23628"/>
    <cellStyle name="40% - 輔色3 4 4 4 2 2" xfId="23629"/>
    <cellStyle name="40% - 輔色3 4 4 4 2 3" xfId="23630"/>
    <cellStyle name="40% - 輔色3 4 4 4 3" xfId="23631"/>
    <cellStyle name="40% - 輔色3 4 4 4 4" xfId="23632"/>
    <cellStyle name="40% - 輔色3 4 4 5" xfId="23633"/>
    <cellStyle name="40% - 輔色3 4 4 5 2" xfId="23634"/>
    <cellStyle name="40% - 輔色3 4 4 5 3" xfId="23635"/>
    <cellStyle name="40% - 輔色3 4 4 6" xfId="23636"/>
    <cellStyle name="40% - 輔色3 4 4 7" xfId="23637"/>
    <cellStyle name="40% - 輔色3 4 5" xfId="23638"/>
    <cellStyle name="40% - 輔色3 4 5 2" xfId="23639"/>
    <cellStyle name="40% - 輔色3 4 5 2 2" xfId="23640"/>
    <cellStyle name="40% - 輔色3 4 5 2 2 2" xfId="23641"/>
    <cellStyle name="40% - 輔色3 4 5 2 2 3" xfId="23642"/>
    <cellStyle name="40% - 輔色3 4 5 2 3" xfId="23643"/>
    <cellStyle name="40% - 輔色3 4 5 2 4" xfId="23644"/>
    <cellStyle name="40% - 輔色3 4 5 3" xfId="23645"/>
    <cellStyle name="40% - 輔色3 4 5 3 2" xfId="23646"/>
    <cellStyle name="40% - 輔色3 4 5 3 2 2" xfId="23647"/>
    <cellStyle name="40% - 輔色3 4 5 3 2 3" xfId="23648"/>
    <cellStyle name="40% - 輔色3 4 5 3 3" xfId="23649"/>
    <cellStyle name="40% - 輔色3 4 5 3 4" xfId="23650"/>
    <cellStyle name="40% - 輔色3 4 5 4" xfId="23651"/>
    <cellStyle name="40% - 輔色3 4 5 4 2" xfId="23652"/>
    <cellStyle name="40% - 輔色3 4 5 4 3" xfId="23653"/>
    <cellStyle name="40% - 輔色3 4 5 5" xfId="23654"/>
    <cellStyle name="40% - 輔色3 4 5 6" xfId="23655"/>
    <cellStyle name="40% - 輔色3 4 6" xfId="23656"/>
    <cellStyle name="40% - 輔色3 4 6 2" xfId="23657"/>
    <cellStyle name="40% - 輔色3 4 6 2 2" xfId="23658"/>
    <cellStyle name="40% - 輔色3 4 6 2 3" xfId="23659"/>
    <cellStyle name="40% - 輔色3 4 6 3" xfId="23660"/>
    <cellStyle name="40% - 輔色3 4 6 4" xfId="23661"/>
    <cellStyle name="40% - 輔色3 4 7" xfId="23662"/>
    <cellStyle name="40% - 輔色3 4 7 2" xfId="23663"/>
    <cellStyle name="40% - 輔色3 4 7 2 2" xfId="23664"/>
    <cellStyle name="40% - 輔色3 4 7 2 3" xfId="23665"/>
    <cellStyle name="40% - 輔色3 4 7 3" xfId="23666"/>
    <cellStyle name="40% - 輔色3 4 7 4" xfId="23667"/>
    <cellStyle name="40% - 輔色3 4 8" xfId="23668"/>
    <cellStyle name="40% - 輔色3 4 8 2" xfId="23669"/>
    <cellStyle name="40% - 輔色3 4 8 3" xfId="23670"/>
    <cellStyle name="40% - 輔色3 4 9" xfId="23671"/>
    <cellStyle name="40% - 輔色3 5" xfId="23672"/>
    <cellStyle name="40% - 輔色3 5 2" xfId="23673"/>
    <cellStyle name="40% - 輔色3 5 2 2" xfId="23674"/>
    <cellStyle name="40% - 輔色3 5 2 2 2" xfId="23675"/>
    <cellStyle name="40% - 輔色3 5 2 2 2 2" xfId="23676"/>
    <cellStyle name="40% - 輔色3 5 2 2 2 2 2" xfId="23677"/>
    <cellStyle name="40% - 輔色3 5 2 2 2 2 2 2" xfId="23678"/>
    <cellStyle name="40% - 輔色3 5 2 2 2 2 2 3" xfId="23679"/>
    <cellStyle name="40% - 輔色3 5 2 2 2 2 3" xfId="23680"/>
    <cellStyle name="40% - 輔色3 5 2 2 2 2 4" xfId="23681"/>
    <cellStyle name="40% - 輔色3 5 2 2 2 3" xfId="23682"/>
    <cellStyle name="40% - 輔色3 5 2 2 2 3 2" xfId="23683"/>
    <cellStyle name="40% - 輔色3 5 2 2 2 3 2 2" xfId="23684"/>
    <cellStyle name="40% - 輔色3 5 2 2 2 3 2 3" xfId="23685"/>
    <cellStyle name="40% - 輔色3 5 2 2 2 3 3" xfId="23686"/>
    <cellStyle name="40% - 輔色3 5 2 2 2 3 4" xfId="23687"/>
    <cellStyle name="40% - 輔色3 5 2 2 2 4" xfId="23688"/>
    <cellStyle name="40% - 輔色3 5 2 2 2 4 2" xfId="23689"/>
    <cellStyle name="40% - 輔色3 5 2 2 2 4 3" xfId="23690"/>
    <cellStyle name="40% - 輔色3 5 2 2 2 5" xfId="23691"/>
    <cellStyle name="40% - 輔色3 5 2 2 2 6" xfId="23692"/>
    <cellStyle name="40% - 輔色3 5 2 2 3" xfId="23693"/>
    <cellStyle name="40% - 輔色3 5 2 2 3 2" xfId="23694"/>
    <cellStyle name="40% - 輔色3 5 2 2 3 2 2" xfId="23695"/>
    <cellStyle name="40% - 輔色3 5 2 2 3 2 3" xfId="23696"/>
    <cellStyle name="40% - 輔色3 5 2 2 3 3" xfId="23697"/>
    <cellStyle name="40% - 輔色3 5 2 2 3 4" xfId="23698"/>
    <cellStyle name="40% - 輔色3 5 2 2 4" xfId="23699"/>
    <cellStyle name="40% - 輔色3 5 2 2 4 2" xfId="23700"/>
    <cellStyle name="40% - 輔色3 5 2 2 4 2 2" xfId="23701"/>
    <cellStyle name="40% - 輔色3 5 2 2 4 2 3" xfId="23702"/>
    <cellStyle name="40% - 輔色3 5 2 2 4 3" xfId="23703"/>
    <cellStyle name="40% - 輔色3 5 2 2 4 4" xfId="23704"/>
    <cellStyle name="40% - 輔色3 5 2 2 5" xfId="23705"/>
    <cellStyle name="40% - 輔色3 5 2 2 5 2" xfId="23706"/>
    <cellStyle name="40% - 輔色3 5 2 2 5 3" xfId="23707"/>
    <cellStyle name="40% - 輔色3 5 2 2 6" xfId="23708"/>
    <cellStyle name="40% - 輔色3 5 2 2 7" xfId="23709"/>
    <cellStyle name="40% - 輔色3 5 2 3" xfId="23710"/>
    <cellStyle name="40% - 輔色3 5 2 3 2" xfId="23711"/>
    <cellStyle name="40% - 輔色3 5 2 3 2 2" xfId="23712"/>
    <cellStyle name="40% - 輔色3 5 2 3 2 2 2" xfId="23713"/>
    <cellStyle name="40% - 輔色3 5 2 3 2 2 3" xfId="23714"/>
    <cellStyle name="40% - 輔色3 5 2 3 2 3" xfId="23715"/>
    <cellStyle name="40% - 輔色3 5 2 3 2 4" xfId="23716"/>
    <cellStyle name="40% - 輔色3 5 2 3 3" xfId="23717"/>
    <cellStyle name="40% - 輔色3 5 2 3 3 2" xfId="23718"/>
    <cellStyle name="40% - 輔色3 5 2 3 3 2 2" xfId="23719"/>
    <cellStyle name="40% - 輔色3 5 2 3 3 2 3" xfId="23720"/>
    <cellStyle name="40% - 輔色3 5 2 3 3 3" xfId="23721"/>
    <cellStyle name="40% - 輔色3 5 2 3 3 4" xfId="23722"/>
    <cellStyle name="40% - 輔色3 5 2 3 4" xfId="23723"/>
    <cellStyle name="40% - 輔色3 5 2 3 4 2" xfId="23724"/>
    <cellStyle name="40% - 輔色3 5 2 3 4 3" xfId="23725"/>
    <cellStyle name="40% - 輔色3 5 2 3 5" xfId="23726"/>
    <cellStyle name="40% - 輔色3 5 2 3 6" xfId="23727"/>
    <cellStyle name="40% - 輔色3 5 2 4" xfId="23728"/>
    <cellStyle name="40% - 輔色3 5 2 4 2" xfId="23729"/>
    <cellStyle name="40% - 輔色3 5 2 4 2 2" xfId="23730"/>
    <cellStyle name="40% - 輔色3 5 2 4 2 3" xfId="23731"/>
    <cellStyle name="40% - 輔色3 5 2 4 3" xfId="23732"/>
    <cellStyle name="40% - 輔色3 5 2 4 4" xfId="23733"/>
    <cellStyle name="40% - 輔色3 5 2 5" xfId="23734"/>
    <cellStyle name="40% - 輔色3 5 2 5 2" xfId="23735"/>
    <cellStyle name="40% - 輔色3 5 2 5 2 2" xfId="23736"/>
    <cellStyle name="40% - 輔色3 5 2 5 2 3" xfId="23737"/>
    <cellStyle name="40% - 輔色3 5 2 5 3" xfId="23738"/>
    <cellStyle name="40% - 輔色3 5 2 5 4" xfId="23739"/>
    <cellStyle name="40% - 輔色3 5 2 6" xfId="23740"/>
    <cellStyle name="40% - 輔色3 5 2 6 2" xfId="23741"/>
    <cellStyle name="40% - 輔色3 5 2 6 3" xfId="23742"/>
    <cellStyle name="40% - 輔色3 5 2 7" xfId="23743"/>
    <cellStyle name="40% - 輔色3 5 2 8" xfId="23744"/>
    <cellStyle name="40% - 輔色3 5 3" xfId="23745"/>
    <cellStyle name="40% - 輔色3 5 3 2" xfId="23746"/>
    <cellStyle name="40% - 輔色3 5 3 2 2" xfId="23747"/>
    <cellStyle name="40% - 輔色3 5 3 2 2 2" xfId="23748"/>
    <cellStyle name="40% - 輔色3 5 3 2 2 2 2" xfId="23749"/>
    <cellStyle name="40% - 輔色3 5 3 2 2 2 3" xfId="23750"/>
    <cellStyle name="40% - 輔色3 5 3 2 2 3" xfId="23751"/>
    <cellStyle name="40% - 輔色3 5 3 2 2 4" xfId="23752"/>
    <cellStyle name="40% - 輔色3 5 3 2 3" xfId="23753"/>
    <cellStyle name="40% - 輔色3 5 3 2 3 2" xfId="23754"/>
    <cellStyle name="40% - 輔色3 5 3 2 3 2 2" xfId="23755"/>
    <cellStyle name="40% - 輔色3 5 3 2 3 2 3" xfId="23756"/>
    <cellStyle name="40% - 輔色3 5 3 2 3 3" xfId="23757"/>
    <cellStyle name="40% - 輔色3 5 3 2 3 4" xfId="23758"/>
    <cellStyle name="40% - 輔色3 5 3 2 4" xfId="23759"/>
    <cellStyle name="40% - 輔色3 5 3 2 4 2" xfId="23760"/>
    <cellStyle name="40% - 輔色3 5 3 2 4 3" xfId="23761"/>
    <cellStyle name="40% - 輔色3 5 3 2 5" xfId="23762"/>
    <cellStyle name="40% - 輔色3 5 3 2 6" xfId="23763"/>
    <cellStyle name="40% - 輔色3 5 3 3" xfId="23764"/>
    <cellStyle name="40% - 輔色3 5 3 3 2" xfId="23765"/>
    <cellStyle name="40% - 輔色3 5 3 3 2 2" xfId="23766"/>
    <cellStyle name="40% - 輔色3 5 3 3 2 3" xfId="23767"/>
    <cellStyle name="40% - 輔色3 5 3 3 3" xfId="23768"/>
    <cellStyle name="40% - 輔色3 5 3 3 4" xfId="23769"/>
    <cellStyle name="40% - 輔色3 5 3 4" xfId="23770"/>
    <cellStyle name="40% - 輔色3 5 3 4 2" xfId="23771"/>
    <cellStyle name="40% - 輔色3 5 3 4 2 2" xfId="23772"/>
    <cellStyle name="40% - 輔色3 5 3 4 2 3" xfId="23773"/>
    <cellStyle name="40% - 輔色3 5 3 4 3" xfId="23774"/>
    <cellStyle name="40% - 輔色3 5 3 4 4" xfId="23775"/>
    <cellStyle name="40% - 輔色3 5 3 5" xfId="23776"/>
    <cellStyle name="40% - 輔色3 5 3 5 2" xfId="23777"/>
    <cellStyle name="40% - 輔色3 5 3 5 3" xfId="23778"/>
    <cellStyle name="40% - 輔色3 5 3 6" xfId="23779"/>
    <cellStyle name="40% - 輔色3 5 3 7" xfId="23780"/>
    <cellStyle name="40% - 輔色3 5 4" xfId="23781"/>
    <cellStyle name="40% - 輔色3 5 4 2" xfId="23782"/>
    <cellStyle name="40% - 輔色3 5 4 2 2" xfId="23783"/>
    <cellStyle name="40% - 輔色3 5 4 2 2 2" xfId="23784"/>
    <cellStyle name="40% - 輔色3 5 4 2 2 3" xfId="23785"/>
    <cellStyle name="40% - 輔色3 5 4 2 3" xfId="23786"/>
    <cellStyle name="40% - 輔色3 5 4 2 4" xfId="23787"/>
    <cellStyle name="40% - 輔色3 5 4 3" xfId="23788"/>
    <cellStyle name="40% - 輔色3 5 4 3 2" xfId="23789"/>
    <cellStyle name="40% - 輔色3 5 4 3 2 2" xfId="23790"/>
    <cellStyle name="40% - 輔色3 5 4 3 2 3" xfId="23791"/>
    <cellStyle name="40% - 輔色3 5 4 3 3" xfId="23792"/>
    <cellStyle name="40% - 輔色3 5 4 3 4" xfId="23793"/>
    <cellStyle name="40% - 輔色3 5 4 4" xfId="23794"/>
    <cellStyle name="40% - 輔色3 5 4 4 2" xfId="23795"/>
    <cellStyle name="40% - 輔色3 5 4 4 3" xfId="23796"/>
    <cellStyle name="40% - 輔色3 5 4 5" xfId="23797"/>
    <cellStyle name="40% - 輔色3 5 4 6" xfId="23798"/>
    <cellStyle name="40% - 輔色3 5 5" xfId="23799"/>
    <cellStyle name="40% - 輔色3 5 5 2" xfId="23800"/>
    <cellStyle name="40% - 輔色3 5 5 2 2" xfId="23801"/>
    <cellStyle name="40% - 輔色3 5 5 2 3" xfId="23802"/>
    <cellStyle name="40% - 輔色3 5 5 3" xfId="23803"/>
    <cellStyle name="40% - 輔色3 5 5 4" xfId="23804"/>
    <cellStyle name="40% - 輔色3 5 6" xfId="23805"/>
    <cellStyle name="40% - 輔色3 5 6 2" xfId="23806"/>
    <cellStyle name="40% - 輔色3 5 6 2 2" xfId="23807"/>
    <cellStyle name="40% - 輔色3 5 6 2 3" xfId="23808"/>
    <cellStyle name="40% - 輔色3 5 6 3" xfId="23809"/>
    <cellStyle name="40% - 輔色3 5 6 4" xfId="23810"/>
    <cellStyle name="40% - 輔色3 5 7" xfId="23811"/>
    <cellStyle name="40% - 輔色3 5 7 2" xfId="23812"/>
    <cellStyle name="40% - 輔色3 5 7 3" xfId="23813"/>
    <cellStyle name="40% - 輔色3 5 8" xfId="23814"/>
    <cellStyle name="40% - 輔色3 5 9" xfId="23815"/>
    <cellStyle name="40% - 輔色3 6" xfId="23816"/>
    <cellStyle name="40% - 輔色3 6 2" xfId="23817"/>
    <cellStyle name="40% - 輔色3 6 2 2" xfId="23818"/>
    <cellStyle name="40% - 輔色3 6 2 2 2" xfId="23819"/>
    <cellStyle name="40% - 輔色3 6 2 2 2 2" xfId="23820"/>
    <cellStyle name="40% - 輔色3 6 2 2 2 2 2" xfId="23821"/>
    <cellStyle name="40% - 輔色3 6 2 2 2 2 3" xfId="23822"/>
    <cellStyle name="40% - 輔色3 6 2 2 2 3" xfId="23823"/>
    <cellStyle name="40% - 輔色3 6 2 2 2 4" xfId="23824"/>
    <cellStyle name="40% - 輔色3 6 2 2 3" xfId="23825"/>
    <cellStyle name="40% - 輔色3 6 2 2 3 2" xfId="23826"/>
    <cellStyle name="40% - 輔色3 6 2 2 3 2 2" xfId="23827"/>
    <cellStyle name="40% - 輔色3 6 2 2 3 2 3" xfId="23828"/>
    <cellStyle name="40% - 輔色3 6 2 2 3 3" xfId="23829"/>
    <cellStyle name="40% - 輔色3 6 2 2 3 4" xfId="23830"/>
    <cellStyle name="40% - 輔色3 6 2 2 4" xfId="23831"/>
    <cellStyle name="40% - 輔色3 6 2 2 4 2" xfId="23832"/>
    <cellStyle name="40% - 輔色3 6 2 2 4 3" xfId="23833"/>
    <cellStyle name="40% - 輔色3 6 2 2 5" xfId="23834"/>
    <cellStyle name="40% - 輔色3 6 2 2 6" xfId="23835"/>
    <cellStyle name="40% - 輔色3 6 2 3" xfId="23836"/>
    <cellStyle name="40% - 輔色3 6 2 3 2" xfId="23837"/>
    <cellStyle name="40% - 輔色3 6 2 3 2 2" xfId="23838"/>
    <cellStyle name="40% - 輔色3 6 2 3 2 3" xfId="23839"/>
    <cellStyle name="40% - 輔色3 6 2 3 3" xfId="23840"/>
    <cellStyle name="40% - 輔色3 6 2 3 4" xfId="23841"/>
    <cellStyle name="40% - 輔色3 6 2 4" xfId="23842"/>
    <cellStyle name="40% - 輔色3 6 2 4 2" xfId="23843"/>
    <cellStyle name="40% - 輔色3 6 2 4 2 2" xfId="23844"/>
    <cellStyle name="40% - 輔色3 6 2 4 2 3" xfId="23845"/>
    <cellStyle name="40% - 輔色3 6 2 4 3" xfId="23846"/>
    <cellStyle name="40% - 輔色3 6 2 4 4" xfId="23847"/>
    <cellStyle name="40% - 輔色3 6 2 5" xfId="23848"/>
    <cellStyle name="40% - 輔色3 6 2 5 2" xfId="23849"/>
    <cellStyle name="40% - 輔色3 6 2 5 3" xfId="23850"/>
    <cellStyle name="40% - 輔色3 6 2 6" xfId="23851"/>
    <cellStyle name="40% - 輔色3 6 2 7" xfId="23852"/>
    <cellStyle name="40% - 輔色3 6 3" xfId="23853"/>
    <cellStyle name="40% - 輔色3 6 3 2" xfId="23854"/>
    <cellStyle name="40% - 輔色3 6 3 2 2" xfId="23855"/>
    <cellStyle name="40% - 輔色3 6 3 2 2 2" xfId="23856"/>
    <cellStyle name="40% - 輔色3 6 3 2 2 3" xfId="23857"/>
    <cellStyle name="40% - 輔色3 6 3 2 3" xfId="23858"/>
    <cellStyle name="40% - 輔色3 6 3 2 4" xfId="23859"/>
    <cellStyle name="40% - 輔色3 6 3 3" xfId="23860"/>
    <cellStyle name="40% - 輔色3 6 3 3 2" xfId="23861"/>
    <cellStyle name="40% - 輔色3 6 3 3 2 2" xfId="23862"/>
    <cellStyle name="40% - 輔色3 6 3 3 2 3" xfId="23863"/>
    <cellStyle name="40% - 輔色3 6 3 3 3" xfId="23864"/>
    <cellStyle name="40% - 輔色3 6 3 3 4" xfId="23865"/>
    <cellStyle name="40% - 輔色3 6 3 4" xfId="23866"/>
    <cellStyle name="40% - 輔色3 6 3 4 2" xfId="23867"/>
    <cellStyle name="40% - 輔色3 6 3 4 3" xfId="23868"/>
    <cellStyle name="40% - 輔色3 6 3 5" xfId="23869"/>
    <cellStyle name="40% - 輔色3 6 3 6" xfId="23870"/>
    <cellStyle name="40% - 輔色3 6 4" xfId="23871"/>
    <cellStyle name="40% - 輔色3 6 4 2" xfId="23872"/>
    <cellStyle name="40% - 輔色3 6 4 2 2" xfId="23873"/>
    <cellStyle name="40% - 輔色3 6 4 2 3" xfId="23874"/>
    <cellStyle name="40% - 輔色3 6 4 3" xfId="23875"/>
    <cellStyle name="40% - 輔色3 6 4 4" xfId="23876"/>
    <cellStyle name="40% - 輔色3 6 5" xfId="23877"/>
    <cellStyle name="40% - 輔色3 6 5 2" xfId="23878"/>
    <cellStyle name="40% - 輔色3 6 5 2 2" xfId="23879"/>
    <cellStyle name="40% - 輔色3 6 5 2 3" xfId="23880"/>
    <cellStyle name="40% - 輔色3 6 5 3" xfId="23881"/>
    <cellStyle name="40% - 輔色3 6 5 4" xfId="23882"/>
    <cellStyle name="40% - 輔色3 6 6" xfId="23883"/>
    <cellStyle name="40% - 輔色3 6 6 2" xfId="23884"/>
    <cellStyle name="40% - 輔色3 6 6 3" xfId="23885"/>
    <cellStyle name="40% - 輔色3 6 7" xfId="23886"/>
    <cellStyle name="40% - 輔色3 6 8" xfId="23887"/>
    <cellStyle name="40% - 輔色3 7" xfId="23888"/>
    <cellStyle name="40% - 輔色3 7 2" xfId="23889"/>
    <cellStyle name="40% - 輔色3 7 2 2" xfId="23890"/>
    <cellStyle name="40% - 輔色3 7 2 2 2" xfId="23891"/>
    <cellStyle name="40% - 輔色3 7 2 2 2 2" xfId="23892"/>
    <cellStyle name="40% - 輔色3 7 2 2 2 2 2" xfId="23893"/>
    <cellStyle name="40% - 輔色3 7 2 2 2 2 3" xfId="23894"/>
    <cellStyle name="40% - 輔色3 7 2 2 2 3" xfId="23895"/>
    <cellStyle name="40% - 輔色3 7 2 2 2 4" xfId="23896"/>
    <cellStyle name="40% - 輔色3 7 2 2 3" xfId="23897"/>
    <cellStyle name="40% - 輔色3 7 2 2 3 2" xfId="23898"/>
    <cellStyle name="40% - 輔色3 7 2 2 3 2 2" xfId="23899"/>
    <cellStyle name="40% - 輔色3 7 2 2 3 2 3" xfId="23900"/>
    <cellStyle name="40% - 輔色3 7 2 2 3 3" xfId="23901"/>
    <cellStyle name="40% - 輔色3 7 2 2 3 4" xfId="23902"/>
    <cellStyle name="40% - 輔色3 7 2 2 4" xfId="23903"/>
    <cellStyle name="40% - 輔色3 7 2 2 4 2" xfId="23904"/>
    <cellStyle name="40% - 輔色3 7 2 2 4 3" xfId="23905"/>
    <cellStyle name="40% - 輔色3 7 2 2 5" xfId="23906"/>
    <cellStyle name="40% - 輔色3 7 2 2 6" xfId="23907"/>
    <cellStyle name="40% - 輔色3 7 2 3" xfId="23908"/>
    <cellStyle name="40% - 輔色3 7 2 3 2" xfId="23909"/>
    <cellStyle name="40% - 輔色3 7 2 3 2 2" xfId="23910"/>
    <cellStyle name="40% - 輔色3 7 2 3 2 3" xfId="23911"/>
    <cellStyle name="40% - 輔色3 7 2 3 3" xfId="23912"/>
    <cellStyle name="40% - 輔色3 7 2 3 4" xfId="23913"/>
    <cellStyle name="40% - 輔色3 7 2 4" xfId="23914"/>
    <cellStyle name="40% - 輔色3 7 2 4 2" xfId="23915"/>
    <cellStyle name="40% - 輔色3 7 2 4 2 2" xfId="23916"/>
    <cellStyle name="40% - 輔色3 7 2 4 2 3" xfId="23917"/>
    <cellStyle name="40% - 輔色3 7 2 4 3" xfId="23918"/>
    <cellStyle name="40% - 輔色3 7 2 4 4" xfId="23919"/>
    <cellStyle name="40% - 輔色3 7 2 5" xfId="23920"/>
    <cellStyle name="40% - 輔色3 7 2 5 2" xfId="23921"/>
    <cellStyle name="40% - 輔色3 7 2 5 3" xfId="23922"/>
    <cellStyle name="40% - 輔色3 7 2 6" xfId="23923"/>
    <cellStyle name="40% - 輔色3 7 2 7" xfId="23924"/>
    <cellStyle name="40% - 輔色3 7 3" xfId="23925"/>
    <cellStyle name="40% - 輔色3 7 3 2" xfId="23926"/>
    <cellStyle name="40% - 輔色3 7 3 2 2" xfId="23927"/>
    <cellStyle name="40% - 輔色3 7 3 2 2 2" xfId="23928"/>
    <cellStyle name="40% - 輔色3 7 3 2 2 3" xfId="23929"/>
    <cellStyle name="40% - 輔色3 7 3 2 3" xfId="23930"/>
    <cellStyle name="40% - 輔色3 7 3 2 4" xfId="23931"/>
    <cellStyle name="40% - 輔色3 7 3 3" xfId="23932"/>
    <cellStyle name="40% - 輔色3 7 3 3 2" xfId="23933"/>
    <cellStyle name="40% - 輔色3 7 3 3 2 2" xfId="23934"/>
    <cellStyle name="40% - 輔色3 7 3 3 2 3" xfId="23935"/>
    <cellStyle name="40% - 輔色3 7 3 3 3" xfId="23936"/>
    <cellStyle name="40% - 輔色3 7 3 3 4" xfId="23937"/>
    <cellStyle name="40% - 輔色3 7 3 4" xfId="23938"/>
    <cellStyle name="40% - 輔色3 7 3 4 2" xfId="23939"/>
    <cellStyle name="40% - 輔色3 7 3 4 3" xfId="23940"/>
    <cellStyle name="40% - 輔色3 7 3 5" xfId="23941"/>
    <cellStyle name="40% - 輔色3 7 3 6" xfId="23942"/>
    <cellStyle name="40% - 輔色3 7 4" xfId="23943"/>
    <cellStyle name="40% - 輔色3 7 4 2" xfId="23944"/>
    <cellStyle name="40% - 輔色3 7 4 2 2" xfId="23945"/>
    <cellStyle name="40% - 輔色3 7 4 2 3" xfId="23946"/>
    <cellStyle name="40% - 輔色3 7 4 3" xfId="23947"/>
    <cellStyle name="40% - 輔色3 7 4 4" xfId="23948"/>
    <cellStyle name="40% - 輔色3 7 5" xfId="23949"/>
    <cellStyle name="40% - 輔色3 7 5 2" xfId="23950"/>
    <cellStyle name="40% - 輔色3 7 5 2 2" xfId="23951"/>
    <cellStyle name="40% - 輔色3 7 5 2 3" xfId="23952"/>
    <cellStyle name="40% - 輔色3 7 5 3" xfId="23953"/>
    <cellStyle name="40% - 輔色3 7 5 4" xfId="23954"/>
    <cellStyle name="40% - 輔色3 7 6" xfId="23955"/>
    <cellStyle name="40% - 輔色3 7 6 2" xfId="23956"/>
    <cellStyle name="40% - 輔色3 7 6 3" xfId="23957"/>
    <cellStyle name="40% - 輔色3 7 7" xfId="23958"/>
    <cellStyle name="40% - 輔色3 7 8" xfId="23959"/>
    <cellStyle name="40% - 輔色3 8" xfId="23960"/>
    <cellStyle name="40% - 輔色3 8 2" xfId="23961"/>
    <cellStyle name="40% - 輔色3 8 2 2" xfId="23962"/>
    <cellStyle name="40% - 輔色3 8 2 2 2" xfId="23963"/>
    <cellStyle name="40% - 輔色3 8 2 2 2 2" xfId="23964"/>
    <cellStyle name="40% - 輔色3 8 2 2 2 3" xfId="23965"/>
    <cellStyle name="40% - 輔色3 8 2 2 3" xfId="23966"/>
    <cellStyle name="40% - 輔色3 8 2 2 4" xfId="23967"/>
    <cellStyle name="40% - 輔色3 8 2 3" xfId="23968"/>
    <cellStyle name="40% - 輔色3 8 2 3 2" xfId="23969"/>
    <cellStyle name="40% - 輔色3 8 2 3 2 2" xfId="23970"/>
    <cellStyle name="40% - 輔色3 8 2 3 2 3" xfId="23971"/>
    <cellStyle name="40% - 輔色3 8 2 3 3" xfId="23972"/>
    <cellStyle name="40% - 輔色3 8 2 3 4" xfId="23973"/>
    <cellStyle name="40% - 輔色3 8 2 4" xfId="23974"/>
    <cellStyle name="40% - 輔色3 8 2 4 2" xfId="23975"/>
    <cellStyle name="40% - 輔色3 8 2 4 3" xfId="23976"/>
    <cellStyle name="40% - 輔色3 8 2 5" xfId="23977"/>
    <cellStyle name="40% - 輔色3 8 2 6" xfId="23978"/>
    <cellStyle name="40% - 輔色3 8 3" xfId="23979"/>
    <cellStyle name="40% - 輔色3 8 3 2" xfId="23980"/>
    <cellStyle name="40% - 輔色3 8 3 2 2" xfId="23981"/>
    <cellStyle name="40% - 輔色3 8 3 2 3" xfId="23982"/>
    <cellStyle name="40% - 輔色3 8 3 3" xfId="23983"/>
    <cellStyle name="40% - 輔色3 8 3 4" xfId="23984"/>
    <cellStyle name="40% - 輔色3 8 4" xfId="23985"/>
    <cellStyle name="40% - 輔色3 8 4 2" xfId="23986"/>
    <cellStyle name="40% - 輔色3 8 4 2 2" xfId="23987"/>
    <cellStyle name="40% - 輔色3 8 4 2 3" xfId="23988"/>
    <cellStyle name="40% - 輔色3 8 4 3" xfId="23989"/>
    <cellStyle name="40% - 輔色3 8 4 4" xfId="23990"/>
    <cellStyle name="40% - 輔色3 8 5" xfId="23991"/>
    <cellStyle name="40% - 輔色3 8 5 2" xfId="23992"/>
    <cellStyle name="40% - 輔色3 8 5 3" xfId="23993"/>
    <cellStyle name="40% - 輔色3 8 6" xfId="23994"/>
    <cellStyle name="40% - 輔色3 8 7" xfId="23995"/>
    <cellStyle name="40% - 輔色3 9" xfId="23996"/>
    <cellStyle name="40% - 輔色3 9 2" xfId="23997"/>
    <cellStyle name="40% - 輔色3 9 2 2" xfId="23998"/>
    <cellStyle name="40% - 輔色3 9 2 2 2" xfId="23999"/>
    <cellStyle name="40% - 輔色3 9 2 2 3" xfId="24000"/>
    <cellStyle name="40% - 輔色3 9 2 3" xfId="24001"/>
    <cellStyle name="40% - 輔色3 9 2 4" xfId="24002"/>
    <cellStyle name="40% - 輔色3 9 3" xfId="24003"/>
    <cellStyle name="40% - 輔色3 9 3 2" xfId="24004"/>
    <cellStyle name="40% - 輔色3 9 3 2 2" xfId="24005"/>
    <cellStyle name="40% - 輔色3 9 3 2 3" xfId="24006"/>
    <cellStyle name="40% - 輔色3 9 3 3" xfId="24007"/>
    <cellStyle name="40% - 輔色3 9 3 4" xfId="24008"/>
    <cellStyle name="40% - 輔色3 9 4" xfId="24009"/>
    <cellStyle name="40% - 輔色3 9 4 2" xfId="24010"/>
    <cellStyle name="40% - 輔色3 9 4 3" xfId="24011"/>
    <cellStyle name="40% - 輔色3 9 5" xfId="24012"/>
    <cellStyle name="40% - 輔色3 9 6" xfId="24013"/>
    <cellStyle name="40% - 輔色4 10" xfId="24014"/>
    <cellStyle name="40% - 輔色4 10 2" xfId="24015"/>
    <cellStyle name="40% - 輔色4 10 2 2" xfId="24016"/>
    <cellStyle name="40% - 輔色4 10 2 3" xfId="24017"/>
    <cellStyle name="40% - 輔色4 10 3" xfId="24018"/>
    <cellStyle name="40% - 輔色4 10 4" xfId="24019"/>
    <cellStyle name="40% - 輔色4 11" xfId="24020"/>
    <cellStyle name="40% - 輔色4 11 2" xfId="24021"/>
    <cellStyle name="40% - 輔色4 11 2 2" xfId="24022"/>
    <cellStyle name="40% - 輔色4 11 2 3" xfId="24023"/>
    <cellStyle name="40% - 輔色4 11 3" xfId="24024"/>
    <cellStyle name="40% - 輔色4 11 4" xfId="24025"/>
    <cellStyle name="40% - 輔色4 12" xfId="24026"/>
    <cellStyle name="40% - 輔色4 12 2" xfId="24027"/>
    <cellStyle name="40% - 輔色4 12 3" xfId="24028"/>
    <cellStyle name="40% - 輔色4 13" xfId="24029"/>
    <cellStyle name="40% - 輔色4 14" xfId="24030"/>
    <cellStyle name="40% - 輔色4 15" xfId="24031"/>
    <cellStyle name="40% - 輔色4 16" xfId="24032"/>
    <cellStyle name="40% - 輔色4 2" xfId="24033"/>
    <cellStyle name="40% - 輔色4 2 10" xfId="24034"/>
    <cellStyle name="40% - 輔色4 2 10 2" xfId="24035"/>
    <cellStyle name="40% - 輔色4 2 10 2 2" xfId="24036"/>
    <cellStyle name="40% - 輔色4 2 10 2 3" xfId="24037"/>
    <cellStyle name="40% - 輔色4 2 10 3" xfId="24038"/>
    <cellStyle name="40% - 輔色4 2 10 4" xfId="24039"/>
    <cellStyle name="40% - 輔色4 2 11" xfId="24040"/>
    <cellStyle name="40% - 輔色4 2 11 2" xfId="24041"/>
    <cellStyle name="40% - 輔色4 2 11 3" xfId="24042"/>
    <cellStyle name="40% - 輔色4 2 12" xfId="24043"/>
    <cellStyle name="40% - 輔色4 2 13" xfId="24044"/>
    <cellStyle name="40% - 輔色4 2 2" xfId="24045"/>
    <cellStyle name="40% - 輔色4 2 2 10" xfId="24046"/>
    <cellStyle name="40% - 輔色4 2 2 10 2" xfId="24047"/>
    <cellStyle name="40% - 輔色4 2 2 10 3" xfId="24048"/>
    <cellStyle name="40% - 輔色4 2 2 11" xfId="24049"/>
    <cellStyle name="40% - 輔色4 2 2 12" xfId="24050"/>
    <cellStyle name="40% - 輔色4 2 2 2" xfId="24051"/>
    <cellStyle name="40% - 輔色4 2 2 2 10" xfId="24052"/>
    <cellStyle name="40% - 輔色4 2 2 2 2" xfId="24053"/>
    <cellStyle name="40% - 輔色4 2 2 2 2 2" xfId="24054"/>
    <cellStyle name="40% - 輔色4 2 2 2 2 2 2" xfId="24055"/>
    <cellStyle name="40% - 輔色4 2 2 2 2 2 2 2" xfId="24056"/>
    <cellStyle name="40% - 輔色4 2 2 2 2 2 2 2 2" xfId="24057"/>
    <cellStyle name="40% - 輔色4 2 2 2 2 2 2 2 2 2" xfId="24058"/>
    <cellStyle name="40% - 輔色4 2 2 2 2 2 2 2 2 2 2" xfId="24059"/>
    <cellStyle name="40% - 輔色4 2 2 2 2 2 2 2 2 2 3" xfId="24060"/>
    <cellStyle name="40% - 輔色4 2 2 2 2 2 2 2 2 3" xfId="24061"/>
    <cellStyle name="40% - 輔色4 2 2 2 2 2 2 2 2 4" xfId="24062"/>
    <cellStyle name="40% - 輔色4 2 2 2 2 2 2 2 3" xfId="24063"/>
    <cellStyle name="40% - 輔色4 2 2 2 2 2 2 2 3 2" xfId="24064"/>
    <cellStyle name="40% - 輔色4 2 2 2 2 2 2 2 3 2 2" xfId="24065"/>
    <cellStyle name="40% - 輔色4 2 2 2 2 2 2 2 3 2 3" xfId="24066"/>
    <cellStyle name="40% - 輔色4 2 2 2 2 2 2 2 3 3" xfId="24067"/>
    <cellStyle name="40% - 輔色4 2 2 2 2 2 2 2 3 4" xfId="24068"/>
    <cellStyle name="40% - 輔色4 2 2 2 2 2 2 2 4" xfId="24069"/>
    <cellStyle name="40% - 輔色4 2 2 2 2 2 2 2 4 2" xfId="24070"/>
    <cellStyle name="40% - 輔色4 2 2 2 2 2 2 2 4 3" xfId="24071"/>
    <cellStyle name="40% - 輔色4 2 2 2 2 2 2 2 5" xfId="24072"/>
    <cellStyle name="40% - 輔色4 2 2 2 2 2 2 2 6" xfId="24073"/>
    <cellStyle name="40% - 輔色4 2 2 2 2 2 2 3" xfId="24074"/>
    <cellStyle name="40% - 輔色4 2 2 2 2 2 2 3 2" xfId="24075"/>
    <cellStyle name="40% - 輔色4 2 2 2 2 2 2 3 2 2" xfId="24076"/>
    <cellStyle name="40% - 輔色4 2 2 2 2 2 2 3 2 3" xfId="24077"/>
    <cellStyle name="40% - 輔色4 2 2 2 2 2 2 3 3" xfId="24078"/>
    <cellStyle name="40% - 輔色4 2 2 2 2 2 2 3 4" xfId="24079"/>
    <cellStyle name="40% - 輔色4 2 2 2 2 2 2 4" xfId="24080"/>
    <cellStyle name="40% - 輔色4 2 2 2 2 2 2 4 2" xfId="24081"/>
    <cellStyle name="40% - 輔色4 2 2 2 2 2 2 4 2 2" xfId="24082"/>
    <cellStyle name="40% - 輔色4 2 2 2 2 2 2 4 2 3" xfId="24083"/>
    <cellStyle name="40% - 輔色4 2 2 2 2 2 2 4 3" xfId="24084"/>
    <cellStyle name="40% - 輔色4 2 2 2 2 2 2 4 4" xfId="24085"/>
    <cellStyle name="40% - 輔色4 2 2 2 2 2 2 5" xfId="24086"/>
    <cellStyle name="40% - 輔色4 2 2 2 2 2 2 5 2" xfId="24087"/>
    <cellStyle name="40% - 輔色4 2 2 2 2 2 2 5 3" xfId="24088"/>
    <cellStyle name="40% - 輔色4 2 2 2 2 2 2 6" xfId="24089"/>
    <cellStyle name="40% - 輔色4 2 2 2 2 2 2 7" xfId="24090"/>
    <cellStyle name="40% - 輔色4 2 2 2 2 2 3" xfId="24091"/>
    <cellStyle name="40% - 輔色4 2 2 2 2 2 3 2" xfId="24092"/>
    <cellStyle name="40% - 輔色4 2 2 2 2 2 3 2 2" xfId="24093"/>
    <cellStyle name="40% - 輔色4 2 2 2 2 2 3 2 2 2" xfId="24094"/>
    <cellStyle name="40% - 輔色4 2 2 2 2 2 3 2 2 3" xfId="24095"/>
    <cellStyle name="40% - 輔色4 2 2 2 2 2 3 2 3" xfId="24096"/>
    <cellStyle name="40% - 輔色4 2 2 2 2 2 3 2 4" xfId="24097"/>
    <cellStyle name="40% - 輔色4 2 2 2 2 2 3 3" xfId="24098"/>
    <cellStyle name="40% - 輔色4 2 2 2 2 2 3 3 2" xfId="24099"/>
    <cellStyle name="40% - 輔色4 2 2 2 2 2 3 3 2 2" xfId="24100"/>
    <cellStyle name="40% - 輔色4 2 2 2 2 2 3 3 2 3" xfId="24101"/>
    <cellStyle name="40% - 輔色4 2 2 2 2 2 3 3 3" xfId="24102"/>
    <cellStyle name="40% - 輔色4 2 2 2 2 2 3 3 4" xfId="24103"/>
    <cellStyle name="40% - 輔色4 2 2 2 2 2 3 4" xfId="24104"/>
    <cellStyle name="40% - 輔色4 2 2 2 2 2 3 4 2" xfId="24105"/>
    <cellStyle name="40% - 輔色4 2 2 2 2 2 3 4 3" xfId="24106"/>
    <cellStyle name="40% - 輔色4 2 2 2 2 2 3 5" xfId="24107"/>
    <cellStyle name="40% - 輔色4 2 2 2 2 2 3 6" xfId="24108"/>
    <cellStyle name="40% - 輔色4 2 2 2 2 2 4" xfId="24109"/>
    <cellStyle name="40% - 輔色4 2 2 2 2 2 4 2" xfId="24110"/>
    <cellStyle name="40% - 輔色4 2 2 2 2 2 4 2 2" xfId="24111"/>
    <cellStyle name="40% - 輔色4 2 2 2 2 2 4 2 3" xfId="24112"/>
    <cellStyle name="40% - 輔色4 2 2 2 2 2 4 3" xfId="24113"/>
    <cellStyle name="40% - 輔色4 2 2 2 2 2 4 4" xfId="24114"/>
    <cellStyle name="40% - 輔色4 2 2 2 2 2 5" xfId="24115"/>
    <cellStyle name="40% - 輔色4 2 2 2 2 2 5 2" xfId="24116"/>
    <cellStyle name="40% - 輔色4 2 2 2 2 2 5 2 2" xfId="24117"/>
    <cellStyle name="40% - 輔色4 2 2 2 2 2 5 2 3" xfId="24118"/>
    <cellStyle name="40% - 輔色4 2 2 2 2 2 5 3" xfId="24119"/>
    <cellStyle name="40% - 輔色4 2 2 2 2 2 5 4" xfId="24120"/>
    <cellStyle name="40% - 輔色4 2 2 2 2 2 6" xfId="24121"/>
    <cellStyle name="40% - 輔色4 2 2 2 2 2 6 2" xfId="24122"/>
    <cellStyle name="40% - 輔色4 2 2 2 2 2 6 3" xfId="24123"/>
    <cellStyle name="40% - 輔色4 2 2 2 2 2 7" xfId="24124"/>
    <cellStyle name="40% - 輔色4 2 2 2 2 2 8" xfId="24125"/>
    <cellStyle name="40% - 輔色4 2 2 2 2 3" xfId="24126"/>
    <cellStyle name="40% - 輔色4 2 2 2 2 3 2" xfId="24127"/>
    <cellStyle name="40% - 輔色4 2 2 2 2 3 2 2" xfId="24128"/>
    <cellStyle name="40% - 輔色4 2 2 2 2 3 2 2 2" xfId="24129"/>
    <cellStyle name="40% - 輔色4 2 2 2 2 3 2 2 2 2" xfId="24130"/>
    <cellStyle name="40% - 輔色4 2 2 2 2 3 2 2 2 3" xfId="24131"/>
    <cellStyle name="40% - 輔色4 2 2 2 2 3 2 2 3" xfId="24132"/>
    <cellStyle name="40% - 輔色4 2 2 2 2 3 2 2 4" xfId="24133"/>
    <cellStyle name="40% - 輔色4 2 2 2 2 3 2 3" xfId="24134"/>
    <cellStyle name="40% - 輔色4 2 2 2 2 3 2 3 2" xfId="24135"/>
    <cellStyle name="40% - 輔色4 2 2 2 2 3 2 3 2 2" xfId="24136"/>
    <cellStyle name="40% - 輔色4 2 2 2 2 3 2 3 2 3" xfId="24137"/>
    <cellStyle name="40% - 輔色4 2 2 2 2 3 2 3 3" xfId="24138"/>
    <cellStyle name="40% - 輔色4 2 2 2 2 3 2 3 4" xfId="24139"/>
    <cellStyle name="40% - 輔色4 2 2 2 2 3 2 4" xfId="24140"/>
    <cellStyle name="40% - 輔色4 2 2 2 2 3 2 4 2" xfId="24141"/>
    <cellStyle name="40% - 輔色4 2 2 2 2 3 2 4 3" xfId="24142"/>
    <cellStyle name="40% - 輔色4 2 2 2 2 3 2 5" xfId="24143"/>
    <cellStyle name="40% - 輔色4 2 2 2 2 3 2 6" xfId="24144"/>
    <cellStyle name="40% - 輔色4 2 2 2 2 3 3" xfId="24145"/>
    <cellStyle name="40% - 輔色4 2 2 2 2 3 3 2" xfId="24146"/>
    <cellStyle name="40% - 輔色4 2 2 2 2 3 3 2 2" xfId="24147"/>
    <cellStyle name="40% - 輔色4 2 2 2 2 3 3 2 3" xfId="24148"/>
    <cellStyle name="40% - 輔色4 2 2 2 2 3 3 3" xfId="24149"/>
    <cellStyle name="40% - 輔色4 2 2 2 2 3 3 4" xfId="24150"/>
    <cellStyle name="40% - 輔色4 2 2 2 2 3 4" xfId="24151"/>
    <cellStyle name="40% - 輔色4 2 2 2 2 3 4 2" xfId="24152"/>
    <cellStyle name="40% - 輔色4 2 2 2 2 3 4 2 2" xfId="24153"/>
    <cellStyle name="40% - 輔色4 2 2 2 2 3 4 2 3" xfId="24154"/>
    <cellStyle name="40% - 輔色4 2 2 2 2 3 4 3" xfId="24155"/>
    <cellStyle name="40% - 輔色4 2 2 2 2 3 4 4" xfId="24156"/>
    <cellStyle name="40% - 輔色4 2 2 2 2 3 5" xfId="24157"/>
    <cellStyle name="40% - 輔色4 2 2 2 2 3 5 2" xfId="24158"/>
    <cellStyle name="40% - 輔色4 2 2 2 2 3 5 3" xfId="24159"/>
    <cellStyle name="40% - 輔色4 2 2 2 2 3 6" xfId="24160"/>
    <cellStyle name="40% - 輔色4 2 2 2 2 3 7" xfId="24161"/>
    <cellStyle name="40% - 輔色4 2 2 2 2 4" xfId="24162"/>
    <cellStyle name="40% - 輔色4 2 2 2 2 4 2" xfId="24163"/>
    <cellStyle name="40% - 輔色4 2 2 2 2 4 2 2" xfId="24164"/>
    <cellStyle name="40% - 輔色4 2 2 2 2 4 2 2 2" xfId="24165"/>
    <cellStyle name="40% - 輔色4 2 2 2 2 4 2 2 3" xfId="24166"/>
    <cellStyle name="40% - 輔色4 2 2 2 2 4 2 3" xfId="24167"/>
    <cellStyle name="40% - 輔色4 2 2 2 2 4 2 4" xfId="24168"/>
    <cellStyle name="40% - 輔色4 2 2 2 2 4 3" xfId="24169"/>
    <cellStyle name="40% - 輔色4 2 2 2 2 4 3 2" xfId="24170"/>
    <cellStyle name="40% - 輔色4 2 2 2 2 4 3 2 2" xfId="24171"/>
    <cellStyle name="40% - 輔色4 2 2 2 2 4 3 2 3" xfId="24172"/>
    <cellStyle name="40% - 輔色4 2 2 2 2 4 3 3" xfId="24173"/>
    <cellStyle name="40% - 輔色4 2 2 2 2 4 3 4" xfId="24174"/>
    <cellStyle name="40% - 輔色4 2 2 2 2 4 4" xfId="24175"/>
    <cellStyle name="40% - 輔色4 2 2 2 2 4 4 2" xfId="24176"/>
    <cellStyle name="40% - 輔色4 2 2 2 2 4 4 3" xfId="24177"/>
    <cellStyle name="40% - 輔色4 2 2 2 2 4 5" xfId="24178"/>
    <cellStyle name="40% - 輔色4 2 2 2 2 4 6" xfId="24179"/>
    <cellStyle name="40% - 輔色4 2 2 2 2 5" xfId="24180"/>
    <cellStyle name="40% - 輔色4 2 2 2 2 5 2" xfId="24181"/>
    <cellStyle name="40% - 輔色4 2 2 2 2 5 2 2" xfId="24182"/>
    <cellStyle name="40% - 輔色4 2 2 2 2 5 2 3" xfId="24183"/>
    <cellStyle name="40% - 輔色4 2 2 2 2 5 3" xfId="24184"/>
    <cellStyle name="40% - 輔色4 2 2 2 2 5 4" xfId="24185"/>
    <cellStyle name="40% - 輔色4 2 2 2 2 6" xfId="24186"/>
    <cellStyle name="40% - 輔色4 2 2 2 2 6 2" xfId="24187"/>
    <cellStyle name="40% - 輔色4 2 2 2 2 6 2 2" xfId="24188"/>
    <cellStyle name="40% - 輔色4 2 2 2 2 6 2 3" xfId="24189"/>
    <cellStyle name="40% - 輔色4 2 2 2 2 6 3" xfId="24190"/>
    <cellStyle name="40% - 輔色4 2 2 2 2 6 4" xfId="24191"/>
    <cellStyle name="40% - 輔色4 2 2 2 2 7" xfId="24192"/>
    <cellStyle name="40% - 輔色4 2 2 2 2 7 2" xfId="24193"/>
    <cellStyle name="40% - 輔色4 2 2 2 2 7 3" xfId="24194"/>
    <cellStyle name="40% - 輔色4 2 2 2 2 8" xfId="24195"/>
    <cellStyle name="40% - 輔色4 2 2 2 2 9" xfId="24196"/>
    <cellStyle name="40% - 輔色4 2 2 2 3" xfId="24197"/>
    <cellStyle name="40% - 輔色4 2 2 2 3 2" xfId="24198"/>
    <cellStyle name="40% - 輔色4 2 2 2 3 2 2" xfId="24199"/>
    <cellStyle name="40% - 輔色4 2 2 2 3 2 2 2" xfId="24200"/>
    <cellStyle name="40% - 輔色4 2 2 2 3 2 2 2 2" xfId="24201"/>
    <cellStyle name="40% - 輔色4 2 2 2 3 2 2 2 2 2" xfId="24202"/>
    <cellStyle name="40% - 輔色4 2 2 2 3 2 2 2 2 3" xfId="24203"/>
    <cellStyle name="40% - 輔色4 2 2 2 3 2 2 2 3" xfId="24204"/>
    <cellStyle name="40% - 輔色4 2 2 2 3 2 2 2 4" xfId="24205"/>
    <cellStyle name="40% - 輔色4 2 2 2 3 2 2 3" xfId="24206"/>
    <cellStyle name="40% - 輔色4 2 2 2 3 2 2 3 2" xfId="24207"/>
    <cellStyle name="40% - 輔色4 2 2 2 3 2 2 3 2 2" xfId="24208"/>
    <cellStyle name="40% - 輔色4 2 2 2 3 2 2 3 2 3" xfId="24209"/>
    <cellStyle name="40% - 輔色4 2 2 2 3 2 2 3 3" xfId="24210"/>
    <cellStyle name="40% - 輔色4 2 2 2 3 2 2 3 4" xfId="24211"/>
    <cellStyle name="40% - 輔色4 2 2 2 3 2 2 4" xfId="24212"/>
    <cellStyle name="40% - 輔色4 2 2 2 3 2 2 4 2" xfId="24213"/>
    <cellStyle name="40% - 輔色4 2 2 2 3 2 2 4 3" xfId="24214"/>
    <cellStyle name="40% - 輔色4 2 2 2 3 2 2 5" xfId="24215"/>
    <cellStyle name="40% - 輔色4 2 2 2 3 2 2 6" xfId="24216"/>
    <cellStyle name="40% - 輔色4 2 2 2 3 2 3" xfId="24217"/>
    <cellStyle name="40% - 輔色4 2 2 2 3 2 3 2" xfId="24218"/>
    <cellStyle name="40% - 輔色4 2 2 2 3 2 3 2 2" xfId="24219"/>
    <cellStyle name="40% - 輔色4 2 2 2 3 2 3 2 3" xfId="24220"/>
    <cellStyle name="40% - 輔色4 2 2 2 3 2 3 3" xfId="24221"/>
    <cellStyle name="40% - 輔色4 2 2 2 3 2 3 4" xfId="24222"/>
    <cellStyle name="40% - 輔色4 2 2 2 3 2 4" xfId="24223"/>
    <cellStyle name="40% - 輔色4 2 2 2 3 2 4 2" xfId="24224"/>
    <cellStyle name="40% - 輔色4 2 2 2 3 2 4 2 2" xfId="24225"/>
    <cellStyle name="40% - 輔色4 2 2 2 3 2 4 2 3" xfId="24226"/>
    <cellStyle name="40% - 輔色4 2 2 2 3 2 4 3" xfId="24227"/>
    <cellStyle name="40% - 輔色4 2 2 2 3 2 4 4" xfId="24228"/>
    <cellStyle name="40% - 輔色4 2 2 2 3 2 5" xfId="24229"/>
    <cellStyle name="40% - 輔色4 2 2 2 3 2 5 2" xfId="24230"/>
    <cellStyle name="40% - 輔色4 2 2 2 3 2 5 3" xfId="24231"/>
    <cellStyle name="40% - 輔色4 2 2 2 3 2 6" xfId="24232"/>
    <cellStyle name="40% - 輔色4 2 2 2 3 2 7" xfId="24233"/>
    <cellStyle name="40% - 輔色4 2 2 2 3 3" xfId="24234"/>
    <cellStyle name="40% - 輔色4 2 2 2 3 3 2" xfId="24235"/>
    <cellStyle name="40% - 輔色4 2 2 2 3 3 2 2" xfId="24236"/>
    <cellStyle name="40% - 輔色4 2 2 2 3 3 2 2 2" xfId="24237"/>
    <cellStyle name="40% - 輔色4 2 2 2 3 3 2 2 3" xfId="24238"/>
    <cellStyle name="40% - 輔色4 2 2 2 3 3 2 3" xfId="24239"/>
    <cellStyle name="40% - 輔色4 2 2 2 3 3 2 4" xfId="24240"/>
    <cellStyle name="40% - 輔色4 2 2 2 3 3 3" xfId="24241"/>
    <cellStyle name="40% - 輔色4 2 2 2 3 3 3 2" xfId="24242"/>
    <cellStyle name="40% - 輔色4 2 2 2 3 3 3 2 2" xfId="24243"/>
    <cellStyle name="40% - 輔色4 2 2 2 3 3 3 2 3" xfId="24244"/>
    <cellStyle name="40% - 輔色4 2 2 2 3 3 3 3" xfId="24245"/>
    <cellStyle name="40% - 輔色4 2 2 2 3 3 3 4" xfId="24246"/>
    <cellStyle name="40% - 輔色4 2 2 2 3 3 4" xfId="24247"/>
    <cellStyle name="40% - 輔色4 2 2 2 3 3 4 2" xfId="24248"/>
    <cellStyle name="40% - 輔色4 2 2 2 3 3 4 3" xfId="24249"/>
    <cellStyle name="40% - 輔色4 2 2 2 3 3 5" xfId="24250"/>
    <cellStyle name="40% - 輔色4 2 2 2 3 3 6" xfId="24251"/>
    <cellStyle name="40% - 輔色4 2 2 2 3 4" xfId="24252"/>
    <cellStyle name="40% - 輔色4 2 2 2 3 4 2" xfId="24253"/>
    <cellStyle name="40% - 輔色4 2 2 2 3 4 2 2" xfId="24254"/>
    <cellStyle name="40% - 輔色4 2 2 2 3 4 2 3" xfId="24255"/>
    <cellStyle name="40% - 輔色4 2 2 2 3 4 3" xfId="24256"/>
    <cellStyle name="40% - 輔色4 2 2 2 3 4 4" xfId="24257"/>
    <cellStyle name="40% - 輔色4 2 2 2 3 5" xfId="24258"/>
    <cellStyle name="40% - 輔色4 2 2 2 3 5 2" xfId="24259"/>
    <cellStyle name="40% - 輔色4 2 2 2 3 5 2 2" xfId="24260"/>
    <cellStyle name="40% - 輔色4 2 2 2 3 5 2 3" xfId="24261"/>
    <cellStyle name="40% - 輔色4 2 2 2 3 5 3" xfId="24262"/>
    <cellStyle name="40% - 輔色4 2 2 2 3 5 4" xfId="24263"/>
    <cellStyle name="40% - 輔色4 2 2 2 3 6" xfId="24264"/>
    <cellStyle name="40% - 輔色4 2 2 2 3 6 2" xfId="24265"/>
    <cellStyle name="40% - 輔色4 2 2 2 3 6 3" xfId="24266"/>
    <cellStyle name="40% - 輔色4 2 2 2 3 7" xfId="24267"/>
    <cellStyle name="40% - 輔色4 2 2 2 3 8" xfId="24268"/>
    <cellStyle name="40% - 輔色4 2 2 2 4" xfId="24269"/>
    <cellStyle name="40% - 輔色4 2 2 2 4 2" xfId="24270"/>
    <cellStyle name="40% - 輔色4 2 2 2 4 2 2" xfId="24271"/>
    <cellStyle name="40% - 輔色4 2 2 2 4 2 2 2" xfId="24272"/>
    <cellStyle name="40% - 輔色4 2 2 2 4 2 2 2 2" xfId="24273"/>
    <cellStyle name="40% - 輔色4 2 2 2 4 2 2 2 3" xfId="24274"/>
    <cellStyle name="40% - 輔色4 2 2 2 4 2 2 3" xfId="24275"/>
    <cellStyle name="40% - 輔色4 2 2 2 4 2 2 4" xfId="24276"/>
    <cellStyle name="40% - 輔色4 2 2 2 4 2 3" xfId="24277"/>
    <cellStyle name="40% - 輔色4 2 2 2 4 2 3 2" xfId="24278"/>
    <cellStyle name="40% - 輔色4 2 2 2 4 2 3 2 2" xfId="24279"/>
    <cellStyle name="40% - 輔色4 2 2 2 4 2 3 2 3" xfId="24280"/>
    <cellStyle name="40% - 輔色4 2 2 2 4 2 3 3" xfId="24281"/>
    <cellStyle name="40% - 輔色4 2 2 2 4 2 3 4" xfId="24282"/>
    <cellStyle name="40% - 輔色4 2 2 2 4 2 4" xfId="24283"/>
    <cellStyle name="40% - 輔色4 2 2 2 4 2 4 2" xfId="24284"/>
    <cellStyle name="40% - 輔色4 2 2 2 4 2 4 3" xfId="24285"/>
    <cellStyle name="40% - 輔色4 2 2 2 4 2 5" xfId="24286"/>
    <cellStyle name="40% - 輔色4 2 2 2 4 2 6" xfId="24287"/>
    <cellStyle name="40% - 輔色4 2 2 2 4 3" xfId="24288"/>
    <cellStyle name="40% - 輔色4 2 2 2 4 3 2" xfId="24289"/>
    <cellStyle name="40% - 輔色4 2 2 2 4 3 2 2" xfId="24290"/>
    <cellStyle name="40% - 輔色4 2 2 2 4 3 2 3" xfId="24291"/>
    <cellStyle name="40% - 輔色4 2 2 2 4 3 3" xfId="24292"/>
    <cellStyle name="40% - 輔色4 2 2 2 4 3 4" xfId="24293"/>
    <cellStyle name="40% - 輔色4 2 2 2 4 4" xfId="24294"/>
    <cellStyle name="40% - 輔色4 2 2 2 4 4 2" xfId="24295"/>
    <cellStyle name="40% - 輔色4 2 2 2 4 4 2 2" xfId="24296"/>
    <cellStyle name="40% - 輔色4 2 2 2 4 4 2 3" xfId="24297"/>
    <cellStyle name="40% - 輔色4 2 2 2 4 4 3" xfId="24298"/>
    <cellStyle name="40% - 輔色4 2 2 2 4 4 4" xfId="24299"/>
    <cellStyle name="40% - 輔色4 2 2 2 4 5" xfId="24300"/>
    <cellStyle name="40% - 輔色4 2 2 2 4 5 2" xfId="24301"/>
    <cellStyle name="40% - 輔色4 2 2 2 4 5 3" xfId="24302"/>
    <cellStyle name="40% - 輔色4 2 2 2 4 6" xfId="24303"/>
    <cellStyle name="40% - 輔色4 2 2 2 4 7" xfId="24304"/>
    <cellStyle name="40% - 輔色4 2 2 2 5" xfId="24305"/>
    <cellStyle name="40% - 輔色4 2 2 2 5 2" xfId="24306"/>
    <cellStyle name="40% - 輔色4 2 2 2 5 2 2" xfId="24307"/>
    <cellStyle name="40% - 輔色4 2 2 2 5 2 2 2" xfId="24308"/>
    <cellStyle name="40% - 輔色4 2 2 2 5 2 2 3" xfId="24309"/>
    <cellStyle name="40% - 輔色4 2 2 2 5 2 3" xfId="24310"/>
    <cellStyle name="40% - 輔色4 2 2 2 5 2 4" xfId="24311"/>
    <cellStyle name="40% - 輔色4 2 2 2 5 3" xfId="24312"/>
    <cellStyle name="40% - 輔色4 2 2 2 5 3 2" xfId="24313"/>
    <cellStyle name="40% - 輔色4 2 2 2 5 3 2 2" xfId="24314"/>
    <cellStyle name="40% - 輔色4 2 2 2 5 3 2 3" xfId="24315"/>
    <cellStyle name="40% - 輔色4 2 2 2 5 3 3" xfId="24316"/>
    <cellStyle name="40% - 輔色4 2 2 2 5 3 4" xfId="24317"/>
    <cellStyle name="40% - 輔色4 2 2 2 5 4" xfId="24318"/>
    <cellStyle name="40% - 輔色4 2 2 2 5 4 2" xfId="24319"/>
    <cellStyle name="40% - 輔色4 2 2 2 5 4 3" xfId="24320"/>
    <cellStyle name="40% - 輔色4 2 2 2 5 5" xfId="24321"/>
    <cellStyle name="40% - 輔色4 2 2 2 5 6" xfId="24322"/>
    <cellStyle name="40% - 輔色4 2 2 2 6" xfId="24323"/>
    <cellStyle name="40% - 輔色4 2 2 2 6 2" xfId="24324"/>
    <cellStyle name="40% - 輔色4 2 2 2 6 2 2" xfId="24325"/>
    <cellStyle name="40% - 輔色4 2 2 2 6 2 3" xfId="24326"/>
    <cellStyle name="40% - 輔色4 2 2 2 6 3" xfId="24327"/>
    <cellStyle name="40% - 輔色4 2 2 2 6 4" xfId="24328"/>
    <cellStyle name="40% - 輔色4 2 2 2 7" xfId="24329"/>
    <cellStyle name="40% - 輔色4 2 2 2 7 2" xfId="24330"/>
    <cellStyle name="40% - 輔色4 2 2 2 7 2 2" xfId="24331"/>
    <cellStyle name="40% - 輔色4 2 2 2 7 2 3" xfId="24332"/>
    <cellStyle name="40% - 輔色4 2 2 2 7 3" xfId="24333"/>
    <cellStyle name="40% - 輔色4 2 2 2 7 4" xfId="24334"/>
    <cellStyle name="40% - 輔色4 2 2 2 8" xfId="24335"/>
    <cellStyle name="40% - 輔色4 2 2 2 8 2" xfId="24336"/>
    <cellStyle name="40% - 輔色4 2 2 2 8 3" xfId="24337"/>
    <cellStyle name="40% - 輔色4 2 2 2 9" xfId="24338"/>
    <cellStyle name="40% - 輔色4 2 2 3" xfId="24339"/>
    <cellStyle name="40% - 輔色4 2 2 3 2" xfId="24340"/>
    <cellStyle name="40% - 輔色4 2 2 3 2 2" xfId="24341"/>
    <cellStyle name="40% - 輔色4 2 2 3 2 2 2" xfId="24342"/>
    <cellStyle name="40% - 輔色4 2 2 3 2 2 2 2" xfId="24343"/>
    <cellStyle name="40% - 輔色4 2 2 3 2 2 2 2 2" xfId="24344"/>
    <cellStyle name="40% - 輔色4 2 2 3 2 2 2 2 2 2" xfId="24345"/>
    <cellStyle name="40% - 輔色4 2 2 3 2 2 2 2 2 3" xfId="24346"/>
    <cellStyle name="40% - 輔色4 2 2 3 2 2 2 2 3" xfId="24347"/>
    <cellStyle name="40% - 輔色4 2 2 3 2 2 2 2 4" xfId="24348"/>
    <cellStyle name="40% - 輔色4 2 2 3 2 2 2 3" xfId="24349"/>
    <cellStyle name="40% - 輔色4 2 2 3 2 2 2 3 2" xfId="24350"/>
    <cellStyle name="40% - 輔色4 2 2 3 2 2 2 3 2 2" xfId="24351"/>
    <cellStyle name="40% - 輔色4 2 2 3 2 2 2 3 2 3" xfId="24352"/>
    <cellStyle name="40% - 輔色4 2 2 3 2 2 2 3 3" xfId="24353"/>
    <cellStyle name="40% - 輔色4 2 2 3 2 2 2 3 4" xfId="24354"/>
    <cellStyle name="40% - 輔色4 2 2 3 2 2 2 4" xfId="24355"/>
    <cellStyle name="40% - 輔色4 2 2 3 2 2 2 4 2" xfId="24356"/>
    <cellStyle name="40% - 輔色4 2 2 3 2 2 2 4 3" xfId="24357"/>
    <cellStyle name="40% - 輔色4 2 2 3 2 2 2 5" xfId="24358"/>
    <cellStyle name="40% - 輔色4 2 2 3 2 2 2 6" xfId="24359"/>
    <cellStyle name="40% - 輔色4 2 2 3 2 2 3" xfId="24360"/>
    <cellStyle name="40% - 輔色4 2 2 3 2 2 3 2" xfId="24361"/>
    <cellStyle name="40% - 輔色4 2 2 3 2 2 3 2 2" xfId="24362"/>
    <cellStyle name="40% - 輔色4 2 2 3 2 2 3 2 3" xfId="24363"/>
    <cellStyle name="40% - 輔色4 2 2 3 2 2 3 3" xfId="24364"/>
    <cellStyle name="40% - 輔色4 2 2 3 2 2 3 4" xfId="24365"/>
    <cellStyle name="40% - 輔色4 2 2 3 2 2 4" xfId="24366"/>
    <cellStyle name="40% - 輔色4 2 2 3 2 2 4 2" xfId="24367"/>
    <cellStyle name="40% - 輔色4 2 2 3 2 2 4 2 2" xfId="24368"/>
    <cellStyle name="40% - 輔色4 2 2 3 2 2 4 2 3" xfId="24369"/>
    <cellStyle name="40% - 輔色4 2 2 3 2 2 4 3" xfId="24370"/>
    <cellStyle name="40% - 輔色4 2 2 3 2 2 4 4" xfId="24371"/>
    <cellStyle name="40% - 輔色4 2 2 3 2 2 5" xfId="24372"/>
    <cellStyle name="40% - 輔色4 2 2 3 2 2 5 2" xfId="24373"/>
    <cellStyle name="40% - 輔色4 2 2 3 2 2 5 3" xfId="24374"/>
    <cellStyle name="40% - 輔色4 2 2 3 2 2 6" xfId="24375"/>
    <cellStyle name="40% - 輔色4 2 2 3 2 2 7" xfId="24376"/>
    <cellStyle name="40% - 輔色4 2 2 3 2 3" xfId="24377"/>
    <cellStyle name="40% - 輔色4 2 2 3 2 3 2" xfId="24378"/>
    <cellStyle name="40% - 輔色4 2 2 3 2 3 2 2" xfId="24379"/>
    <cellStyle name="40% - 輔色4 2 2 3 2 3 2 2 2" xfId="24380"/>
    <cellStyle name="40% - 輔色4 2 2 3 2 3 2 2 3" xfId="24381"/>
    <cellStyle name="40% - 輔色4 2 2 3 2 3 2 3" xfId="24382"/>
    <cellStyle name="40% - 輔色4 2 2 3 2 3 2 4" xfId="24383"/>
    <cellStyle name="40% - 輔色4 2 2 3 2 3 3" xfId="24384"/>
    <cellStyle name="40% - 輔色4 2 2 3 2 3 3 2" xfId="24385"/>
    <cellStyle name="40% - 輔色4 2 2 3 2 3 3 2 2" xfId="24386"/>
    <cellStyle name="40% - 輔色4 2 2 3 2 3 3 2 3" xfId="24387"/>
    <cellStyle name="40% - 輔色4 2 2 3 2 3 3 3" xfId="24388"/>
    <cellStyle name="40% - 輔色4 2 2 3 2 3 3 4" xfId="24389"/>
    <cellStyle name="40% - 輔色4 2 2 3 2 3 4" xfId="24390"/>
    <cellStyle name="40% - 輔色4 2 2 3 2 3 4 2" xfId="24391"/>
    <cellStyle name="40% - 輔色4 2 2 3 2 3 4 3" xfId="24392"/>
    <cellStyle name="40% - 輔色4 2 2 3 2 3 5" xfId="24393"/>
    <cellStyle name="40% - 輔色4 2 2 3 2 3 6" xfId="24394"/>
    <cellStyle name="40% - 輔色4 2 2 3 2 4" xfId="24395"/>
    <cellStyle name="40% - 輔色4 2 2 3 2 4 2" xfId="24396"/>
    <cellStyle name="40% - 輔色4 2 2 3 2 4 2 2" xfId="24397"/>
    <cellStyle name="40% - 輔色4 2 2 3 2 4 2 3" xfId="24398"/>
    <cellStyle name="40% - 輔色4 2 2 3 2 4 3" xfId="24399"/>
    <cellStyle name="40% - 輔色4 2 2 3 2 4 4" xfId="24400"/>
    <cellStyle name="40% - 輔色4 2 2 3 2 5" xfId="24401"/>
    <cellStyle name="40% - 輔色4 2 2 3 2 5 2" xfId="24402"/>
    <cellStyle name="40% - 輔色4 2 2 3 2 5 2 2" xfId="24403"/>
    <cellStyle name="40% - 輔色4 2 2 3 2 5 2 3" xfId="24404"/>
    <cellStyle name="40% - 輔色4 2 2 3 2 5 3" xfId="24405"/>
    <cellStyle name="40% - 輔色4 2 2 3 2 5 4" xfId="24406"/>
    <cellStyle name="40% - 輔色4 2 2 3 2 6" xfId="24407"/>
    <cellStyle name="40% - 輔色4 2 2 3 2 6 2" xfId="24408"/>
    <cellStyle name="40% - 輔色4 2 2 3 2 6 3" xfId="24409"/>
    <cellStyle name="40% - 輔色4 2 2 3 2 7" xfId="24410"/>
    <cellStyle name="40% - 輔色4 2 2 3 2 8" xfId="24411"/>
    <cellStyle name="40% - 輔色4 2 2 3 3" xfId="24412"/>
    <cellStyle name="40% - 輔色4 2 2 3 3 2" xfId="24413"/>
    <cellStyle name="40% - 輔色4 2 2 3 3 2 2" xfId="24414"/>
    <cellStyle name="40% - 輔色4 2 2 3 3 2 2 2" xfId="24415"/>
    <cellStyle name="40% - 輔色4 2 2 3 3 2 2 2 2" xfId="24416"/>
    <cellStyle name="40% - 輔色4 2 2 3 3 2 2 2 3" xfId="24417"/>
    <cellStyle name="40% - 輔色4 2 2 3 3 2 2 3" xfId="24418"/>
    <cellStyle name="40% - 輔色4 2 2 3 3 2 2 4" xfId="24419"/>
    <cellStyle name="40% - 輔色4 2 2 3 3 2 3" xfId="24420"/>
    <cellStyle name="40% - 輔色4 2 2 3 3 2 3 2" xfId="24421"/>
    <cellStyle name="40% - 輔色4 2 2 3 3 2 3 2 2" xfId="24422"/>
    <cellStyle name="40% - 輔色4 2 2 3 3 2 3 2 3" xfId="24423"/>
    <cellStyle name="40% - 輔色4 2 2 3 3 2 3 3" xfId="24424"/>
    <cellStyle name="40% - 輔色4 2 2 3 3 2 3 4" xfId="24425"/>
    <cellStyle name="40% - 輔色4 2 2 3 3 2 4" xfId="24426"/>
    <cellStyle name="40% - 輔色4 2 2 3 3 2 4 2" xfId="24427"/>
    <cellStyle name="40% - 輔色4 2 2 3 3 2 4 3" xfId="24428"/>
    <cellStyle name="40% - 輔色4 2 2 3 3 2 5" xfId="24429"/>
    <cellStyle name="40% - 輔色4 2 2 3 3 2 6" xfId="24430"/>
    <cellStyle name="40% - 輔色4 2 2 3 3 3" xfId="24431"/>
    <cellStyle name="40% - 輔色4 2 2 3 3 3 2" xfId="24432"/>
    <cellStyle name="40% - 輔色4 2 2 3 3 3 2 2" xfId="24433"/>
    <cellStyle name="40% - 輔色4 2 2 3 3 3 2 3" xfId="24434"/>
    <cellStyle name="40% - 輔色4 2 2 3 3 3 3" xfId="24435"/>
    <cellStyle name="40% - 輔色4 2 2 3 3 3 4" xfId="24436"/>
    <cellStyle name="40% - 輔色4 2 2 3 3 4" xfId="24437"/>
    <cellStyle name="40% - 輔色4 2 2 3 3 4 2" xfId="24438"/>
    <cellStyle name="40% - 輔色4 2 2 3 3 4 2 2" xfId="24439"/>
    <cellStyle name="40% - 輔色4 2 2 3 3 4 2 3" xfId="24440"/>
    <cellStyle name="40% - 輔色4 2 2 3 3 4 3" xfId="24441"/>
    <cellStyle name="40% - 輔色4 2 2 3 3 4 4" xfId="24442"/>
    <cellStyle name="40% - 輔色4 2 2 3 3 5" xfId="24443"/>
    <cellStyle name="40% - 輔色4 2 2 3 3 5 2" xfId="24444"/>
    <cellStyle name="40% - 輔色4 2 2 3 3 5 3" xfId="24445"/>
    <cellStyle name="40% - 輔色4 2 2 3 3 6" xfId="24446"/>
    <cellStyle name="40% - 輔色4 2 2 3 3 7" xfId="24447"/>
    <cellStyle name="40% - 輔色4 2 2 3 4" xfId="24448"/>
    <cellStyle name="40% - 輔色4 2 2 3 4 2" xfId="24449"/>
    <cellStyle name="40% - 輔色4 2 2 3 4 2 2" xfId="24450"/>
    <cellStyle name="40% - 輔色4 2 2 3 4 2 2 2" xfId="24451"/>
    <cellStyle name="40% - 輔色4 2 2 3 4 2 2 3" xfId="24452"/>
    <cellStyle name="40% - 輔色4 2 2 3 4 2 3" xfId="24453"/>
    <cellStyle name="40% - 輔色4 2 2 3 4 2 4" xfId="24454"/>
    <cellStyle name="40% - 輔色4 2 2 3 4 3" xfId="24455"/>
    <cellStyle name="40% - 輔色4 2 2 3 4 3 2" xfId="24456"/>
    <cellStyle name="40% - 輔色4 2 2 3 4 3 2 2" xfId="24457"/>
    <cellStyle name="40% - 輔色4 2 2 3 4 3 2 3" xfId="24458"/>
    <cellStyle name="40% - 輔色4 2 2 3 4 3 3" xfId="24459"/>
    <cellStyle name="40% - 輔色4 2 2 3 4 3 4" xfId="24460"/>
    <cellStyle name="40% - 輔色4 2 2 3 4 4" xfId="24461"/>
    <cellStyle name="40% - 輔色4 2 2 3 4 4 2" xfId="24462"/>
    <cellStyle name="40% - 輔色4 2 2 3 4 4 3" xfId="24463"/>
    <cellStyle name="40% - 輔色4 2 2 3 4 5" xfId="24464"/>
    <cellStyle name="40% - 輔色4 2 2 3 4 6" xfId="24465"/>
    <cellStyle name="40% - 輔色4 2 2 3 5" xfId="24466"/>
    <cellStyle name="40% - 輔色4 2 2 3 5 2" xfId="24467"/>
    <cellStyle name="40% - 輔色4 2 2 3 5 2 2" xfId="24468"/>
    <cellStyle name="40% - 輔色4 2 2 3 5 2 3" xfId="24469"/>
    <cellStyle name="40% - 輔色4 2 2 3 5 3" xfId="24470"/>
    <cellStyle name="40% - 輔色4 2 2 3 5 4" xfId="24471"/>
    <cellStyle name="40% - 輔色4 2 2 3 6" xfId="24472"/>
    <cellStyle name="40% - 輔色4 2 2 3 6 2" xfId="24473"/>
    <cellStyle name="40% - 輔色4 2 2 3 6 2 2" xfId="24474"/>
    <cellStyle name="40% - 輔色4 2 2 3 6 2 3" xfId="24475"/>
    <cellStyle name="40% - 輔色4 2 2 3 6 3" xfId="24476"/>
    <cellStyle name="40% - 輔色4 2 2 3 6 4" xfId="24477"/>
    <cellStyle name="40% - 輔色4 2 2 3 7" xfId="24478"/>
    <cellStyle name="40% - 輔色4 2 2 3 7 2" xfId="24479"/>
    <cellStyle name="40% - 輔色4 2 2 3 7 3" xfId="24480"/>
    <cellStyle name="40% - 輔色4 2 2 3 8" xfId="24481"/>
    <cellStyle name="40% - 輔色4 2 2 3 9" xfId="24482"/>
    <cellStyle name="40% - 輔色4 2 2 4" xfId="24483"/>
    <cellStyle name="40% - 輔色4 2 2 4 2" xfId="24484"/>
    <cellStyle name="40% - 輔色4 2 2 4 2 2" xfId="24485"/>
    <cellStyle name="40% - 輔色4 2 2 4 2 2 2" xfId="24486"/>
    <cellStyle name="40% - 輔色4 2 2 4 2 2 2 2" xfId="24487"/>
    <cellStyle name="40% - 輔色4 2 2 4 2 2 2 2 2" xfId="24488"/>
    <cellStyle name="40% - 輔色4 2 2 4 2 2 2 2 3" xfId="24489"/>
    <cellStyle name="40% - 輔色4 2 2 4 2 2 2 3" xfId="24490"/>
    <cellStyle name="40% - 輔色4 2 2 4 2 2 2 4" xfId="24491"/>
    <cellStyle name="40% - 輔色4 2 2 4 2 2 3" xfId="24492"/>
    <cellStyle name="40% - 輔色4 2 2 4 2 2 3 2" xfId="24493"/>
    <cellStyle name="40% - 輔色4 2 2 4 2 2 3 2 2" xfId="24494"/>
    <cellStyle name="40% - 輔色4 2 2 4 2 2 3 2 3" xfId="24495"/>
    <cellStyle name="40% - 輔色4 2 2 4 2 2 3 3" xfId="24496"/>
    <cellStyle name="40% - 輔色4 2 2 4 2 2 3 4" xfId="24497"/>
    <cellStyle name="40% - 輔色4 2 2 4 2 2 4" xfId="24498"/>
    <cellStyle name="40% - 輔色4 2 2 4 2 2 4 2" xfId="24499"/>
    <cellStyle name="40% - 輔色4 2 2 4 2 2 4 3" xfId="24500"/>
    <cellStyle name="40% - 輔色4 2 2 4 2 2 5" xfId="24501"/>
    <cellStyle name="40% - 輔色4 2 2 4 2 2 6" xfId="24502"/>
    <cellStyle name="40% - 輔色4 2 2 4 2 3" xfId="24503"/>
    <cellStyle name="40% - 輔色4 2 2 4 2 3 2" xfId="24504"/>
    <cellStyle name="40% - 輔色4 2 2 4 2 3 2 2" xfId="24505"/>
    <cellStyle name="40% - 輔色4 2 2 4 2 3 2 3" xfId="24506"/>
    <cellStyle name="40% - 輔色4 2 2 4 2 3 3" xfId="24507"/>
    <cellStyle name="40% - 輔色4 2 2 4 2 3 4" xfId="24508"/>
    <cellStyle name="40% - 輔色4 2 2 4 2 4" xfId="24509"/>
    <cellStyle name="40% - 輔色4 2 2 4 2 4 2" xfId="24510"/>
    <cellStyle name="40% - 輔色4 2 2 4 2 4 2 2" xfId="24511"/>
    <cellStyle name="40% - 輔色4 2 2 4 2 4 2 3" xfId="24512"/>
    <cellStyle name="40% - 輔色4 2 2 4 2 4 3" xfId="24513"/>
    <cellStyle name="40% - 輔色4 2 2 4 2 4 4" xfId="24514"/>
    <cellStyle name="40% - 輔色4 2 2 4 2 5" xfId="24515"/>
    <cellStyle name="40% - 輔色4 2 2 4 2 5 2" xfId="24516"/>
    <cellStyle name="40% - 輔色4 2 2 4 2 5 3" xfId="24517"/>
    <cellStyle name="40% - 輔色4 2 2 4 2 6" xfId="24518"/>
    <cellStyle name="40% - 輔色4 2 2 4 2 7" xfId="24519"/>
    <cellStyle name="40% - 輔色4 2 2 4 3" xfId="24520"/>
    <cellStyle name="40% - 輔色4 2 2 4 3 2" xfId="24521"/>
    <cellStyle name="40% - 輔色4 2 2 4 3 2 2" xfId="24522"/>
    <cellStyle name="40% - 輔色4 2 2 4 3 2 2 2" xfId="24523"/>
    <cellStyle name="40% - 輔色4 2 2 4 3 2 2 3" xfId="24524"/>
    <cellStyle name="40% - 輔色4 2 2 4 3 2 3" xfId="24525"/>
    <cellStyle name="40% - 輔色4 2 2 4 3 2 4" xfId="24526"/>
    <cellStyle name="40% - 輔色4 2 2 4 3 3" xfId="24527"/>
    <cellStyle name="40% - 輔色4 2 2 4 3 3 2" xfId="24528"/>
    <cellStyle name="40% - 輔色4 2 2 4 3 3 2 2" xfId="24529"/>
    <cellStyle name="40% - 輔色4 2 2 4 3 3 2 3" xfId="24530"/>
    <cellStyle name="40% - 輔色4 2 2 4 3 3 3" xfId="24531"/>
    <cellStyle name="40% - 輔色4 2 2 4 3 3 4" xfId="24532"/>
    <cellStyle name="40% - 輔色4 2 2 4 3 4" xfId="24533"/>
    <cellStyle name="40% - 輔色4 2 2 4 3 4 2" xfId="24534"/>
    <cellStyle name="40% - 輔色4 2 2 4 3 4 3" xfId="24535"/>
    <cellStyle name="40% - 輔色4 2 2 4 3 5" xfId="24536"/>
    <cellStyle name="40% - 輔色4 2 2 4 3 6" xfId="24537"/>
    <cellStyle name="40% - 輔色4 2 2 4 4" xfId="24538"/>
    <cellStyle name="40% - 輔色4 2 2 4 4 2" xfId="24539"/>
    <cellStyle name="40% - 輔色4 2 2 4 4 2 2" xfId="24540"/>
    <cellStyle name="40% - 輔色4 2 2 4 4 2 3" xfId="24541"/>
    <cellStyle name="40% - 輔色4 2 2 4 4 3" xfId="24542"/>
    <cellStyle name="40% - 輔色4 2 2 4 4 4" xfId="24543"/>
    <cellStyle name="40% - 輔色4 2 2 4 5" xfId="24544"/>
    <cellStyle name="40% - 輔色4 2 2 4 5 2" xfId="24545"/>
    <cellStyle name="40% - 輔色4 2 2 4 5 2 2" xfId="24546"/>
    <cellStyle name="40% - 輔色4 2 2 4 5 2 3" xfId="24547"/>
    <cellStyle name="40% - 輔色4 2 2 4 5 3" xfId="24548"/>
    <cellStyle name="40% - 輔色4 2 2 4 5 4" xfId="24549"/>
    <cellStyle name="40% - 輔色4 2 2 4 6" xfId="24550"/>
    <cellStyle name="40% - 輔色4 2 2 4 6 2" xfId="24551"/>
    <cellStyle name="40% - 輔色4 2 2 4 6 3" xfId="24552"/>
    <cellStyle name="40% - 輔色4 2 2 4 7" xfId="24553"/>
    <cellStyle name="40% - 輔色4 2 2 4 8" xfId="24554"/>
    <cellStyle name="40% - 輔色4 2 2 5" xfId="24555"/>
    <cellStyle name="40% - 輔色4 2 2 5 2" xfId="24556"/>
    <cellStyle name="40% - 輔色4 2 2 5 2 2" xfId="24557"/>
    <cellStyle name="40% - 輔色4 2 2 5 2 2 2" xfId="24558"/>
    <cellStyle name="40% - 輔色4 2 2 5 2 2 2 2" xfId="24559"/>
    <cellStyle name="40% - 輔色4 2 2 5 2 2 2 2 2" xfId="24560"/>
    <cellStyle name="40% - 輔色4 2 2 5 2 2 2 2 3" xfId="24561"/>
    <cellStyle name="40% - 輔色4 2 2 5 2 2 2 3" xfId="24562"/>
    <cellStyle name="40% - 輔色4 2 2 5 2 2 2 4" xfId="24563"/>
    <cellStyle name="40% - 輔色4 2 2 5 2 2 3" xfId="24564"/>
    <cellStyle name="40% - 輔色4 2 2 5 2 2 3 2" xfId="24565"/>
    <cellStyle name="40% - 輔色4 2 2 5 2 2 3 2 2" xfId="24566"/>
    <cellStyle name="40% - 輔色4 2 2 5 2 2 3 2 3" xfId="24567"/>
    <cellStyle name="40% - 輔色4 2 2 5 2 2 3 3" xfId="24568"/>
    <cellStyle name="40% - 輔色4 2 2 5 2 2 3 4" xfId="24569"/>
    <cellStyle name="40% - 輔色4 2 2 5 2 2 4" xfId="24570"/>
    <cellStyle name="40% - 輔色4 2 2 5 2 2 4 2" xfId="24571"/>
    <cellStyle name="40% - 輔色4 2 2 5 2 2 4 3" xfId="24572"/>
    <cellStyle name="40% - 輔色4 2 2 5 2 2 5" xfId="24573"/>
    <cellStyle name="40% - 輔色4 2 2 5 2 2 6" xfId="24574"/>
    <cellStyle name="40% - 輔色4 2 2 5 2 3" xfId="24575"/>
    <cellStyle name="40% - 輔色4 2 2 5 2 3 2" xfId="24576"/>
    <cellStyle name="40% - 輔色4 2 2 5 2 3 2 2" xfId="24577"/>
    <cellStyle name="40% - 輔色4 2 2 5 2 3 2 3" xfId="24578"/>
    <cellStyle name="40% - 輔色4 2 2 5 2 3 3" xfId="24579"/>
    <cellStyle name="40% - 輔色4 2 2 5 2 3 4" xfId="24580"/>
    <cellStyle name="40% - 輔色4 2 2 5 2 4" xfId="24581"/>
    <cellStyle name="40% - 輔色4 2 2 5 2 4 2" xfId="24582"/>
    <cellStyle name="40% - 輔色4 2 2 5 2 4 2 2" xfId="24583"/>
    <cellStyle name="40% - 輔色4 2 2 5 2 4 2 3" xfId="24584"/>
    <cellStyle name="40% - 輔色4 2 2 5 2 4 3" xfId="24585"/>
    <cellStyle name="40% - 輔色4 2 2 5 2 4 4" xfId="24586"/>
    <cellStyle name="40% - 輔色4 2 2 5 2 5" xfId="24587"/>
    <cellStyle name="40% - 輔色4 2 2 5 2 5 2" xfId="24588"/>
    <cellStyle name="40% - 輔色4 2 2 5 2 5 3" xfId="24589"/>
    <cellStyle name="40% - 輔色4 2 2 5 2 6" xfId="24590"/>
    <cellStyle name="40% - 輔色4 2 2 5 2 7" xfId="24591"/>
    <cellStyle name="40% - 輔色4 2 2 5 3" xfId="24592"/>
    <cellStyle name="40% - 輔色4 2 2 5 3 2" xfId="24593"/>
    <cellStyle name="40% - 輔色4 2 2 5 3 2 2" xfId="24594"/>
    <cellStyle name="40% - 輔色4 2 2 5 3 2 2 2" xfId="24595"/>
    <cellStyle name="40% - 輔色4 2 2 5 3 2 2 3" xfId="24596"/>
    <cellStyle name="40% - 輔色4 2 2 5 3 2 3" xfId="24597"/>
    <cellStyle name="40% - 輔色4 2 2 5 3 2 4" xfId="24598"/>
    <cellStyle name="40% - 輔色4 2 2 5 3 3" xfId="24599"/>
    <cellStyle name="40% - 輔色4 2 2 5 3 3 2" xfId="24600"/>
    <cellStyle name="40% - 輔色4 2 2 5 3 3 2 2" xfId="24601"/>
    <cellStyle name="40% - 輔色4 2 2 5 3 3 2 3" xfId="24602"/>
    <cellStyle name="40% - 輔色4 2 2 5 3 3 3" xfId="24603"/>
    <cellStyle name="40% - 輔色4 2 2 5 3 3 4" xfId="24604"/>
    <cellStyle name="40% - 輔色4 2 2 5 3 4" xfId="24605"/>
    <cellStyle name="40% - 輔色4 2 2 5 3 4 2" xfId="24606"/>
    <cellStyle name="40% - 輔色4 2 2 5 3 4 3" xfId="24607"/>
    <cellStyle name="40% - 輔色4 2 2 5 3 5" xfId="24608"/>
    <cellStyle name="40% - 輔色4 2 2 5 3 6" xfId="24609"/>
    <cellStyle name="40% - 輔色4 2 2 5 4" xfId="24610"/>
    <cellStyle name="40% - 輔色4 2 2 5 4 2" xfId="24611"/>
    <cellStyle name="40% - 輔色4 2 2 5 4 2 2" xfId="24612"/>
    <cellStyle name="40% - 輔色4 2 2 5 4 2 3" xfId="24613"/>
    <cellStyle name="40% - 輔色4 2 2 5 4 3" xfId="24614"/>
    <cellStyle name="40% - 輔色4 2 2 5 4 4" xfId="24615"/>
    <cellStyle name="40% - 輔色4 2 2 5 5" xfId="24616"/>
    <cellStyle name="40% - 輔色4 2 2 5 5 2" xfId="24617"/>
    <cellStyle name="40% - 輔色4 2 2 5 5 2 2" xfId="24618"/>
    <cellStyle name="40% - 輔色4 2 2 5 5 2 3" xfId="24619"/>
    <cellStyle name="40% - 輔色4 2 2 5 5 3" xfId="24620"/>
    <cellStyle name="40% - 輔色4 2 2 5 5 4" xfId="24621"/>
    <cellStyle name="40% - 輔色4 2 2 5 6" xfId="24622"/>
    <cellStyle name="40% - 輔色4 2 2 5 6 2" xfId="24623"/>
    <cellStyle name="40% - 輔色4 2 2 5 6 3" xfId="24624"/>
    <cellStyle name="40% - 輔色4 2 2 5 7" xfId="24625"/>
    <cellStyle name="40% - 輔色4 2 2 5 8" xfId="24626"/>
    <cellStyle name="40% - 輔色4 2 2 6" xfId="24627"/>
    <cellStyle name="40% - 輔色4 2 2 6 2" xfId="24628"/>
    <cellStyle name="40% - 輔色4 2 2 6 2 2" xfId="24629"/>
    <cellStyle name="40% - 輔色4 2 2 6 2 2 2" xfId="24630"/>
    <cellStyle name="40% - 輔色4 2 2 6 2 2 2 2" xfId="24631"/>
    <cellStyle name="40% - 輔色4 2 2 6 2 2 2 3" xfId="24632"/>
    <cellStyle name="40% - 輔色4 2 2 6 2 2 3" xfId="24633"/>
    <cellStyle name="40% - 輔色4 2 2 6 2 2 4" xfId="24634"/>
    <cellStyle name="40% - 輔色4 2 2 6 2 3" xfId="24635"/>
    <cellStyle name="40% - 輔色4 2 2 6 2 3 2" xfId="24636"/>
    <cellStyle name="40% - 輔色4 2 2 6 2 3 2 2" xfId="24637"/>
    <cellStyle name="40% - 輔色4 2 2 6 2 3 2 3" xfId="24638"/>
    <cellStyle name="40% - 輔色4 2 2 6 2 3 3" xfId="24639"/>
    <cellStyle name="40% - 輔色4 2 2 6 2 3 4" xfId="24640"/>
    <cellStyle name="40% - 輔色4 2 2 6 2 4" xfId="24641"/>
    <cellStyle name="40% - 輔色4 2 2 6 2 4 2" xfId="24642"/>
    <cellStyle name="40% - 輔色4 2 2 6 2 4 3" xfId="24643"/>
    <cellStyle name="40% - 輔色4 2 2 6 2 5" xfId="24644"/>
    <cellStyle name="40% - 輔色4 2 2 6 2 6" xfId="24645"/>
    <cellStyle name="40% - 輔色4 2 2 6 3" xfId="24646"/>
    <cellStyle name="40% - 輔色4 2 2 6 3 2" xfId="24647"/>
    <cellStyle name="40% - 輔色4 2 2 6 3 2 2" xfId="24648"/>
    <cellStyle name="40% - 輔色4 2 2 6 3 2 3" xfId="24649"/>
    <cellStyle name="40% - 輔色4 2 2 6 3 3" xfId="24650"/>
    <cellStyle name="40% - 輔色4 2 2 6 3 4" xfId="24651"/>
    <cellStyle name="40% - 輔色4 2 2 6 4" xfId="24652"/>
    <cellStyle name="40% - 輔色4 2 2 6 4 2" xfId="24653"/>
    <cellStyle name="40% - 輔色4 2 2 6 4 2 2" xfId="24654"/>
    <cellStyle name="40% - 輔色4 2 2 6 4 2 3" xfId="24655"/>
    <cellStyle name="40% - 輔色4 2 2 6 4 3" xfId="24656"/>
    <cellStyle name="40% - 輔色4 2 2 6 4 4" xfId="24657"/>
    <cellStyle name="40% - 輔色4 2 2 6 5" xfId="24658"/>
    <cellStyle name="40% - 輔色4 2 2 6 5 2" xfId="24659"/>
    <cellStyle name="40% - 輔色4 2 2 6 5 3" xfId="24660"/>
    <cellStyle name="40% - 輔色4 2 2 6 6" xfId="24661"/>
    <cellStyle name="40% - 輔色4 2 2 6 7" xfId="24662"/>
    <cellStyle name="40% - 輔色4 2 2 7" xfId="24663"/>
    <cellStyle name="40% - 輔色4 2 2 7 2" xfId="24664"/>
    <cellStyle name="40% - 輔色4 2 2 7 2 2" xfId="24665"/>
    <cellStyle name="40% - 輔色4 2 2 7 2 2 2" xfId="24666"/>
    <cellStyle name="40% - 輔色4 2 2 7 2 2 3" xfId="24667"/>
    <cellStyle name="40% - 輔色4 2 2 7 2 3" xfId="24668"/>
    <cellStyle name="40% - 輔色4 2 2 7 2 4" xfId="24669"/>
    <cellStyle name="40% - 輔色4 2 2 7 3" xfId="24670"/>
    <cellStyle name="40% - 輔色4 2 2 7 3 2" xfId="24671"/>
    <cellStyle name="40% - 輔色4 2 2 7 3 2 2" xfId="24672"/>
    <cellStyle name="40% - 輔色4 2 2 7 3 2 3" xfId="24673"/>
    <cellStyle name="40% - 輔色4 2 2 7 3 3" xfId="24674"/>
    <cellStyle name="40% - 輔色4 2 2 7 3 4" xfId="24675"/>
    <cellStyle name="40% - 輔色4 2 2 7 4" xfId="24676"/>
    <cellStyle name="40% - 輔色4 2 2 7 4 2" xfId="24677"/>
    <cellStyle name="40% - 輔色4 2 2 7 4 3" xfId="24678"/>
    <cellStyle name="40% - 輔色4 2 2 7 5" xfId="24679"/>
    <cellStyle name="40% - 輔色4 2 2 7 6" xfId="24680"/>
    <cellStyle name="40% - 輔色4 2 2 8" xfId="24681"/>
    <cellStyle name="40% - 輔色4 2 2 8 2" xfId="24682"/>
    <cellStyle name="40% - 輔色4 2 2 8 2 2" xfId="24683"/>
    <cellStyle name="40% - 輔色4 2 2 8 2 3" xfId="24684"/>
    <cellStyle name="40% - 輔色4 2 2 8 3" xfId="24685"/>
    <cellStyle name="40% - 輔色4 2 2 8 4" xfId="24686"/>
    <cellStyle name="40% - 輔色4 2 2 9" xfId="24687"/>
    <cellStyle name="40% - 輔色4 2 2 9 2" xfId="24688"/>
    <cellStyle name="40% - 輔色4 2 2 9 2 2" xfId="24689"/>
    <cellStyle name="40% - 輔色4 2 2 9 2 3" xfId="24690"/>
    <cellStyle name="40% - 輔色4 2 2 9 3" xfId="24691"/>
    <cellStyle name="40% - 輔色4 2 2 9 4" xfId="24692"/>
    <cellStyle name="40% - 輔色4 2 3" xfId="24693"/>
    <cellStyle name="40% - 輔色4 2 3 10" xfId="24694"/>
    <cellStyle name="40% - 輔色4 2 3 2" xfId="24695"/>
    <cellStyle name="40% - 輔色4 2 3 2 2" xfId="24696"/>
    <cellStyle name="40% - 輔色4 2 3 2 2 2" xfId="24697"/>
    <cellStyle name="40% - 輔色4 2 3 2 2 2 2" xfId="24698"/>
    <cellStyle name="40% - 輔色4 2 3 2 2 2 2 2" xfId="24699"/>
    <cellStyle name="40% - 輔色4 2 3 2 2 2 2 2 2" xfId="24700"/>
    <cellStyle name="40% - 輔色4 2 3 2 2 2 2 2 2 2" xfId="24701"/>
    <cellStyle name="40% - 輔色4 2 3 2 2 2 2 2 2 3" xfId="24702"/>
    <cellStyle name="40% - 輔色4 2 3 2 2 2 2 2 3" xfId="24703"/>
    <cellStyle name="40% - 輔色4 2 3 2 2 2 2 2 4" xfId="24704"/>
    <cellStyle name="40% - 輔色4 2 3 2 2 2 2 3" xfId="24705"/>
    <cellStyle name="40% - 輔色4 2 3 2 2 2 2 3 2" xfId="24706"/>
    <cellStyle name="40% - 輔色4 2 3 2 2 2 2 3 2 2" xfId="24707"/>
    <cellStyle name="40% - 輔色4 2 3 2 2 2 2 3 2 3" xfId="24708"/>
    <cellStyle name="40% - 輔色4 2 3 2 2 2 2 3 3" xfId="24709"/>
    <cellStyle name="40% - 輔色4 2 3 2 2 2 2 3 4" xfId="24710"/>
    <cellStyle name="40% - 輔色4 2 3 2 2 2 2 4" xfId="24711"/>
    <cellStyle name="40% - 輔色4 2 3 2 2 2 2 4 2" xfId="24712"/>
    <cellStyle name="40% - 輔色4 2 3 2 2 2 2 4 3" xfId="24713"/>
    <cellStyle name="40% - 輔色4 2 3 2 2 2 2 5" xfId="24714"/>
    <cellStyle name="40% - 輔色4 2 3 2 2 2 2 6" xfId="24715"/>
    <cellStyle name="40% - 輔色4 2 3 2 2 2 3" xfId="24716"/>
    <cellStyle name="40% - 輔色4 2 3 2 2 2 3 2" xfId="24717"/>
    <cellStyle name="40% - 輔色4 2 3 2 2 2 3 2 2" xfId="24718"/>
    <cellStyle name="40% - 輔色4 2 3 2 2 2 3 2 3" xfId="24719"/>
    <cellStyle name="40% - 輔色4 2 3 2 2 2 3 3" xfId="24720"/>
    <cellStyle name="40% - 輔色4 2 3 2 2 2 3 4" xfId="24721"/>
    <cellStyle name="40% - 輔色4 2 3 2 2 2 4" xfId="24722"/>
    <cellStyle name="40% - 輔色4 2 3 2 2 2 4 2" xfId="24723"/>
    <cellStyle name="40% - 輔色4 2 3 2 2 2 4 2 2" xfId="24724"/>
    <cellStyle name="40% - 輔色4 2 3 2 2 2 4 2 3" xfId="24725"/>
    <cellStyle name="40% - 輔色4 2 3 2 2 2 4 3" xfId="24726"/>
    <cellStyle name="40% - 輔色4 2 3 2 2 2 4 4" xfId="24727"/>
    <cellStyle name="40% - 輔色4 2 3 2 2 2 5" xfId="24728"/>
    <cellStyle name="40% - 輔色4 2 3 2 2 2 5 2" xfId="24729"/>
    <cellStyle name="40% - 輔色4 2 3 2 2 2 5 3" xfId="24730"/>
    <cellStyle name="40% - 輔色4 2 3 2 2 2 6" xfId="24731"/>
    <cellStyle name="40% - 輔色4 2 3 2 2 2 7" xfId="24732"/>
    <cellStyle name="40% - 輔色4 2 3 2 2 3" xfId="24733"/>
    <cellStyle name="40% - 輔色4 2 3 2 2 3 2" xfId="24734"/>
    <cellStyle name="40% - 輔色4 2 3 2 2 3 2 2" xfId="24735"/>
    <cellStyle name="40% - 輔色4 2 3 2 2 3 2 2 2" xfId="24736"/>
    <cellStyle name="40% - 輔色4 2 3 2 2 3 2 2 3" xfId="24737"/>
    <cellStyle name="40% - 輔色4 2 3 2 2 3 2 3" xfId="24738"/>
    <cellStyle name="40% - 輔色4 2 3 2 2 3 2 4" xfId="24739"/>
    <cellStyle name="40% - 輔色4 2 3 2 2 3 3" xfId="24740"/>
    <cellStyle name="40% - 輔色4 2 3 2 2 3 3 2" xfId="24741"/>
    <cellStyle name="40% - 輔色4 2 3 2 2 3 3 2 2" xfId="24742"/>
    <cellStyle name="40% - 輔色4 2 3 2 2 3 3 2 3" xfId="24743"/>
    <cellStyle name="40% - 輔色4 2 3 2 2 3 3 3" xfId="24744"/>
    <cellStyle name="40% - 輔色4 2 3 2 2 3 3 4" xfId="24745"/>
    <cellStyle name="40% - 輔色4 2 3 2 2 3 4" xfId="24746"/>
    <cellStyle name="40% - 輔色4 2 3 2 2 3 4 2" xfId="24747"/>
    <cellStyle name="40% - 輔色4 2 3 2 2 3 4 3" xfId="24748"/>
    <cellStyle name="40% - 輔色4 2 3 2 2 3 5" xfId="24749"/>
    <cellStyle name="40% - 輔色4 2 3 2 2 3 6" xfId="24750"/>
    <cellStyle name="40% - 輔色4 2 3 2 2 4" xfId="24751"/>
    <cellStyle name="40% - 輔色4 2 3 2 2 4 2" xfId="24752"/>
    <cellStyle name="40% - 輔色4 2 3 2 2 4 2 2" xfId="24753"/>
    <cellStyle name="40% - 輔色4 2 3 2 2 4 2 3" xfId="24754"/>
    <cellStyle name="40% - 輔色4 2 3 2 2 4 3" xfId="24755"/>
    <cellStyle name="40% - 輔色4 2 3 2 2 4 4" xfId="24756"/>
    <cellStyle name="40% - 輔色4 2 3 2 2 5" xfId="24757"/>
    <cellStyle name="40% - 輔色4 2 3 2 2 5 2" xfId="24758"/>
    <cellStyle name="40% - 輔色4 2 3 2 2 5 2 2" xfId="24759"/>
    <cellStyle name="40% - 輔色4 2 3 2 2 5 2 3" xfId="24760"/>
    <cellStyle name="40% - 輔色4 2 3 2 2 5 3" xfId="24761"/>
    <cellStyle name="40% - 輔色4 2 3 2 2 5 4" xfId="24762"/>
    <cellStyle name="40% - 輔色4 2 3 2 2 6" xfId="24763"/>
    <cellStyle name="40% - 輔色4 2 3 2 2 6 2" xfId="24764"/>
    <cellStyle name="40% - 輔色4 2 3 2 2 6 3" xfId="24765"/>
    <cellStyle name="40% - 輔色4 2 3 2 2 7" xfId="24766"/>
    <cellStyle name="40% - 輔色4 2 3 2 2 8" xfId="24767"/>
    <cellStyle name="40% - 輔色4 2 3 2 3" xfId="24768"/>
    <cellStyle name="40% - 輔色4 2 3 2 3 2" xfId="24769"/>
    <cellStyle name="40% - 輔色4 2 3 2 3 2 2" xfId="24770"/>
    <cellStyle name="40% - 輔色4 2 3 2 3 2 2 2" xfId="24771"/>
    <cellStyle name="40% - 輔色4 2 3 2 3 2 2 2 2" xfId="24772"/>
    <cellStyle name="40% - 輔色4 2 3 2 3 2 2 2 3" xfId="24773"/>
    <cellStyle name="40% - 輔色4 2 3 2 3 2 2 3" xfId="24774"/>
    <cellStyle name="40% - 輔色4 2 3 2 3 2 2 4" xfId="24775"/>
    <cellStyle name="40% - 輔色4 2 3 2 3 2 3" xfId="24776"/>
    <cellStyle name="40% - 輔色4 2 3 2 3 2 3 2" xfId="24777"/>
    <cellStyle name="40% - 輔色4 2 3 2 3 2 3 2 2" xfId="24778"/>
    <cellStyle name="40% - 輔色4 2 3 2 3 2 3 2 3" xfId="24779"/>
    <cellStyle name="40% - 輔色4 2 3 2 3 2 3 3" xfId="24780"/>
    <cellStyle name="40% - 輔色4 2 3 2 3 2 3 4" xfId="24781"/>
    <cellStyle name="40% - 輔色4 2 3 2 3 2 4" xfId="24782"/>
    <cellStyle name="40% - 輔色4 2 3 2 3 2 4 2" xfId="24783"/>
    <cellStyle name="40% - 輔色4 2 3 2 3 2 4 3" xfId="24784"/>
    <cellStyle name="40% - 輔色4 2 3 2 3 2 5" xfId="24785"/>
    <cellStyle name="40% - 輔色4 2 3 2 3 2 6" xfId="24786"/>
    <cellStyle name="40% - 輔色4 2 3 2 3 3" xfId="24787"/>
    <cellStyle name="40% - 輔色4 2 3 2 3 3 2" xfId="24788"/>
    <cellStyle name="40% - 輔色4 2 3 2 3 3 2 2" xfId="24789"/>
    <cellStyle name="40% - 輔色4 2 3 2 3 3 2 3" xfId="24790"/>
    <cellStyle name="40% - 輔色4 2 3 2 3 3 3" xfId="24791"/>
    <cellStyle name="40% - 輔色4 2 3 2 3 3 4" xfId="24792"/>
    <cellStyle name="40% - 輔色4 2 3 2 3 4" xfId="24793"/>
    <cellStyle name="40% - 輔色4 2 3 2 3 4 2" xfId="24794"/>
    <cellStyle name="40% - 輔色4 2 3 2 3 4 2 2" xfId="24795"/>
    <cellStyle name="40% - 輔色4 2 3 2 3 4 2 3" xfId="24796"/>
    <cellStyle name="40% - 輔色4 2 3 2 3 4 3" xfId="24797"/>
    <cellStyle name="40% - 輔色4 2 3 2 3 4 4" xfId="24798"/>
    <cellStyle name="40% - 輔色4 2 3 2 3 5" xfId="24799"/>
    <cellStyle name="40% - 輔色4 2 3 2 3 5 2" xfId="24800"/>
    <cellStyle name="40% - 輔色4 2 3 2 3 5 3" xfId="24801"/>
    <cellStyle name="40% - 輔色4 2 3 2 3 6" xfId="24802"/>
    <cellStyle name="40% - 輔色4 2 3 2 3 7" xfId="24803"/>
    <cellStyle name="40% - 輔色4 2 3 2 4" xfId="24804"/>
    <cellStyle name="40% - 輔色4 2 3 2 4 2" xfId="24805"/>
    <cellStyle name="40% - 輔色4 2 3 2 4 2 2" xfId="24806"/>
    <cellStyle name="40% - 輔色4 2 3 2 4 2 2 2" xfId="24807"/>
    <cellStyle name="40% - 輔色4 2 3 2 4 2 2 3" xfId="24808"/>
    <cellStyle name="40% - 輔色4 2 3 2 4 2 3" xfId="24809"/>
    <cellStyle name="40% - 輔色4 2 3 2 4 2 4" xfId="24810"/>
    <cellStyle name="40% - 輔色4 2 3 2 4 3" xfId="24811"/>
    <cellStyle name="40% - 輔色4 2 3 2 4 3 2" xfId="24812"/>
    <cellStyle name="40% - 輔色4 2 3 2 4 3 2 2" xfId="24813"/>
    <cellStyle name="40% - 輔色4 2 3 2 4 3 2 3" xfId="24814"/>
    <cellStyle name="40% - 輔色4 2 3 2 4 3 3" xfId="24815"/>
    <cellStyle name="40% - 輔色4 2 3 2 4 3 4" xfId="24816"/>
    <cellStyle name="40% - 輔色4 2 3 2 4 4" xfId="24817"/>
    <cellStyle name="40% - 輔色4 2 3 2 4 4 2" xfId="24818"/>
    <cellStyle name="40% - 輔色4 2 3 2 4 4 3" xfId="24819"/>
    <cellStyle name="40% - 輔色4 2 3 2 4 5" xfId="24820"/>
    <cellStyle name="40% - 輔色4 2 3 2 4 6" xfId="24821"/>
    <cellStyle name="40% - 輔色4 2 3 2 5" xfId="24822"/>
    <cellStyle name="40% - 輔色4 2 3 2 5 2" xfId="24823"/>
    <cellStyle name="40% - 輔色4 2 3 2 5 2 2" xfId="24824"/>
    <cellStyle name="40% - 輔色4 2 3 2 5 2 3" xfId="24825"/>
    <cellStyle name="40% - 輔色4 2 3 2 5 3" xfId="24826"/>
    <cellStyle name="40% - 輔色4 2 3 2 5 4" xfId="24827"/>
    <cellStyle name="40% - 輔色4 2 3 2 6" xfId="24828"/>
    <cellStyle name="40% - 輔色4 2 3 2 6 2" xfId="24829"/>
    <cellStyle name="40% - 輔色4 2 3 2 6 2 2" xfId="24830"/>
    <cellStyle name="40% - 輔色4 2 3 2 6 2 3" xfId="24831"/>
    <cellStyle name="40% - 輔色4 2 3 2 6 3" xfId="24832"/>
    <cellStyle name="40% - 輔色4 2 3 2 6 4" xfId="24833"/>
    <cellStyle name="40% - 輔色4 2 3 2 7" xfId="24834"/>
    <cellStyle name="40% - 輔色4 2 3 2 7 2" xfId="24835"/>
    <cellStyle name="40% - 輔色4 2 3 2 7 3" xfId="24836"/>
    <cellStyle name="40% - 輔色4 2 3 2 8" xfId="24837"/>
    <cellStyle name="40% - 輔色4 2 3 2 9" xfId="24838"/>
    <cellStyle name="40% - 輔色4 2 3 3" xfId="24839"/>
    <cellStyle name="40% - 輔色4 2 3 3 2" xfId="24840"/>
    <cellStyle name="40% - 輔色4 2 3 3 2 2" xfId="24841"/>
    <cellStyle name="40% - 輔色4 2 3 3 2 2 2" xfId="24842"/>
    <cellStyle name="40% - 輔色4 2 3 3 2 2 2 2" xfId="24843"/>
    <cellStyle name="40% - 輔色4 2 3 3 2 2 2 2 2" xfId="24844"/>
    <cellStyle name="40% - 輔色4 2 3 3 2 2 2 2 3" xfId="24845"/>
    <cellStyle name="40% - 輔色4 2 3 3 2 2 2 3" xfId="24846"/>
    <cellStyle name="40% - 輔色4 2 3 3 2 2 2 4" xfId="24847"/>
    <cellStyle name="40% - 輔色4 2 3 3 2 2 3" xfId="24848"/>
    <cellStyle name="40% - 輔色4 2 3 3 2 2 3 2" xfId="24849"/>
    <cellStyle name="40% - 輔色4 2 3 3 2 2 3 2 2" xfId="24850"/>
    <cellStyle name="40% - 輔色4 2 3 3 2 2 3 2 3" xfId="24851"/>
    <cellStyle name="40% - 輔色4 2 3 3 2 2 3 3" xfId="24852"/>
    <cellStyle name="40% - 輔色4 2 3 3 2 2 3 4" xfId="24853"/>
    <cellStyle name="40% - 輔色4 2 3 3 2 2 4" xfId="24854"/>
    <cellStyle name="40% - 輔色4 2 3 3 2 2 4 2" xfId="24855"/>
    <cellStyle name="40% - 輔色4 2 3 3 2 2 4 3" xfId="24856"/>
    <cellStyle name="40% - 輔色4 2 3 3 2 2 5" xfId="24857"/>
    <cellStyle name="40% - 輔色4 2 3 3 2 2 6" xfId="24858"/>
    <cellStyle name="40% - 輔色4 2 3 3 2 3" xfId="24859"/>
    <cellStyle name="40% - 輔色4 2 3 3 2 3 2" xfId="24860"/>
    <cellStyle name="40% - 輔色4 2 3 3 2 3 2 2" xfId="24861"/>
    <cellStyle name="40% - 輔色4 2 3 3 2 3 2 3" xfId="24862"/>
    <cellStyle name="40% - 輔色4 2 3 3 2 3 3" xfId="24863"/>
    <cellStyle name="40% - 輔色4 2 3 3 2 3 4" xfId="24864"/>
    <cellStyle name="40% - 輔色4 2 3 3 2 4" xfId="24865"/>
    <cellStyle name="40% - 輔色4 2 3 3 2 4 2" xfId="24866"/>
    <cellStyle name="40% - 輔色4 2 3 3 2 4 2 2" xfId="24867"/>
    <cellStyle name="40% - 輔色4 2 3 3 2 4 2 3" xfId="24868"/>
    <cellStyle name="40% - 輔色4 2 3 3 2 4 3" xfId="24869"/>
    <cellStyle name="40% - 輔色4 2 3 3 2 4 4" xfId="24870"/>
    <cellStyle name="40% - 輔色4 2 3 3 2 5" xfId="24871"/>
    <cellStyle name="40% - 輔色4 2 3 3 2 5 2" xfId="24872"/>
    <cellStyle name="40% - 輔色4 2 3 3 2 5 3" xfId="24873"/>
    <cellStyle name="40% - 輔色4 2 3 3 2 6" xfId="24874"/>
    <cellStyle name="40% - 輔色4 2 3 3 2 7" xfId="24875"/>
    <cellStyle name="40% - 輔色4 2 3 3 3" xfId="24876"/>
    <cellStyle name="40% - 輔色4 2 3 3 3 2" xfId="24877"/>
    <cellStyle name="40% - 輔色4 2 3 3 3 2 2" xfId="24878"/>
    <cellStyle name="40% - 輔色4 2 3 3 3 2 2 2" xfId="24879"/>
    <cellStyle name="40% - 輔色4 2 3 3 3 2 2 3" xfId="24880"/>
    <cellStyle name="40% - 輔色4 2 3 3 3 2 3" xfId="24881"/>
    <cellStyle name="40% - 輔色4 2 3 3 3 2 4" xfId="24882"/>
    <cellStyle name="40% - 輔色4 2 3 3 3 3" xfId="24883"/>
    <cellStyle name="40% - 輔色4 2 3 3 3 3 2" xfId="24884"/>
    <cellStyle name="40% - 輔色4 2 3 3 3 3 2 2" xfId="24885"/>
    <cellStyle name="40% - 輔色4 2 3 3 3 3 2 3" xfId="24886"/>
    <cellStyle name="40% - 輔色4 2 3 3 3 3 3" xfId="24887"/>
    <cellStyle name="40% - 輔色4 2 3 3 3 3 4" xfId="24888"/>
    <cellStyle name="40% - 輔色4 2 3 3 3 4" xfId="24889"/>
    <cellStyle name="40% - 輔色4 2 3 3 3 4 2" xfId="24890"/>
    <cellStyle name="40% - 輔色4 2 3 3 3 4 3" xfId="24891"/>
    <cellStyle name="40% - 輔色4 2 3 3 3 5" xfId="24892"/>
    <cellStyle name="40% - 輔色4 2 3 3 3 6" xfId="24893"/>
    <cellStyle name="40% - 輔色4 2 3 3 4" xfId="24894"/>
    <cellStyle name="40% - 輔色4 2 3 3 4 2" xfId="24895"/>
    <cellStyle name="40% - 輔色4 2 3 3 4 2 2" xfId="24896"/>
    <cellStyle name="40% - 輔色4 2 3 3 4 2 3" xfId="24897"/>
    <cellStyle name="40% - 輔色4 2 3 3 4 3" xfId="24898"/>
    <cellStyle name="40% - 輔色4 2 3 3 4 4" xfId="24899"/>
    <cellStyle name="40% - 輔色4 2 3 3 5" xfId="24900"/>
    <cellStyle name="40% - 輔色4 2 3 3 5 2" xfId="24901"/>
    <cellStyle name="40% - 輔色4 2 3 3 5 2 2" xfId="24902"/>
    <cellStyle name="40% - 輔色4 2 3 3 5 2 3" xfId="24903"/>
    <cellStyle name="40% - 輔色4 2 3 3 5 3" xfId="24904"/>
    <cellStyle name="40% - 輔色4 2 3 3 5 4" xfId="24905"/>
    <cellStyle name="40% - 輔色4 2 3 3 6" xfId="24906"/>
    <cellStyle name="40% - 輔色4 2 3 3 6 2" xfId="24907"/>
    <cellStyle name="40% - 輔色4 2 3 3 6 3" xfId="24908"/>
    <cellStyle name="40% - 輔色4 2 3 3 7" xfId="24909"/>
    <cellStyle name="40% - 輔色4 2 3 3 8" xfId="24910"/>
    <cellStyle name="40% - 輔色4 2 3 4" xfId="24911"/>
    <cellStyle name="40% - 輔色4 2 3 4 2" xfId="24912"/>
    <cellStyle name="40% - 輔色4 2 3 4 2 2" xfId="24913"/>
    <cellStyle name="40% - 輔色4 2 3 4 2 2 2" xfId="24914"/>
    <cellStyle name="40% - 輔色4 2 3 4 2 2 2 2" xfId="24915"/>
    <cellStyle name="40% - 輔色4 2 3 4 2 2 2 3" xfId="24916"/>
    <cellStyle name="40% - 輔色4 2 3 4 2 2 3" xfId="24917"/>
    <cellStyle name="40% - 輔色4 2 3 4 2 2 4" xfId="24918"/>
    <cellStyle name="40% - 輔色4 2 3 4 2 3" xfId="24919"/>
    <cellStyle name="40% - 輔色4 2 3 4 2 3 2" xfId="24920"/>
    <cellStyle name="40% - 輔色4 2 3 4 2 3 2 2" xfId="24921"/>
    <cellStyle name="40% - 輔色4 2 3 4 2 3 2 3" xfId="24922"/>
    <cellStyle name="40% - 輔色4 2 3 4 2 3 3" xfId="24923"/>
    <cellStyle name="40% - 輔色4 2 3 4 2 3 4" xfId="24924"/>
    <cellStyle name="40% - 輔色4 2 3 4 2 4" xfId="24925"/>
    <cellStyle name="40% - 輔色4 2 3 4 2 4 2" xfId="24926"/>
    <cellStyle name="40% - 輔色4 2 3 4 2 4 3" xfId="24927"/>
    <cellStyle name="40% - 輔色4 2 3 4 2 5" xfId="24928"/>
    <cellStyle name="40% - 輔色4 2 3 4 2 6" xfId="24929"/>
    <cellStyle name="40% - 輔色4 2 3 4 3" xfId="24930"/>
    <cellStyle name="40% - 輔色4 2 3 4 3 2" xfId="24931"/>
    <cellStyle name="40% - 輔色4 2 3 4 3 2 2" xfId="24932"/>
    <cellStyle name="40% - 輔色4 2 3 4 3 2 3" xfId="24933"/>
    <cellStyle name="40% - 輔色4 2 3 4 3 3" xfId="24934"/>
    <cellStyle name="40% - 輔色4 2 3 4 3 4" xfId="24935"/>
    <cellStyle name="40% - 輔色4 2 3 4 4" xfId="24936"/>
    <cellStyle name="40% - 輔色4 2 3 4 4 2" xfId="24937"/>
    <cellStyle name="40% - 輔色4 2 3 4 4 2 2" xfId="24938"/>
    <cellStyle name="40% - 輔色4 2 3 4 4 2 3" xfId="24939"/>
    <cellStyle name="40% - 輔色4 2 3 4 4 3" xfId="24940"/>
    <cellStyle name="40% - 輔色4 2 3 4 4 4" xfId="24941"/>
    <cellStyle name="40% - 輔色4 2 3 4 5" xfId="24942"/>
    <cellStyle name="40% - 輔色4 2 3 4 5 2" xfId="24943"/>
    <cellStyle name="40% - 輔色4 2 3 4 5 3" xfId="24944"/>
    <cellStyle name="40% - 輔色4 2 3 4 6" xfId="24945"/>
    <cellStyle name="40% - 輔色4 2 3 4 7" xfId="24946"/>
    <cellStyle name="40% - 輔色4 2 3 5" xfId="24947"/>
    <cellStyle name="40% - 輔色4 2 3 5 2" xfId="24948"/>
    <cellStyle name="40% - 輔色4 2 3 5 2 2" xfId="24949"/>
    <cellStyle name="40% - 輔色4 2 3 5 2 2 2" xfId="24950"/>
    <cellStyle name="40% - 輔色4 2 3 5 2 2 3" xfId="24951"/>
    <cellStyle name="40% - 輔色4 2 3 5 2 3" xfId="24952"/>
    <cellStyle name="40% - 輔色4 2 3 5 2 4" xfId="24953"/>
    <cellStyle name="40% - 輔色4 2 3 5 3" xfId="24954"/>
    <cellStyle name="40% - 輔色4 2 3 5 3 2" xfId="24955"/>
    <cellStyle name="40% - 輔色4 2 3 5 3 2 2" xfId="24956"/>
    <cellStyle name="40% - 輔色4 2 3 5 3 2 3" xfId="24957"/>
    <cellStyle name="40% - 輔色4 2 3 5 3 3" xfId="24958"/>
    <cellStyle name="40% - 輔色4 2 3 5 3 4" xfId="24959"/>
    <cellStyle name="40% - 輔色4 2 3 5 4" xfId="24960"/>
    <cellStyle name="40% - 輔色4 2 3 5 4 2" xfId="24961"/>
    <cellStyle name="40% - 輔色4 2 3 5 4 3" xfId="24962"/>
    <cellStyle name="40% - 輔色4 2 3 5 5" xfId="24963"/>
    <cellStyle name="40% - 輔色4 2 3 5 6" xfId="24964"/>
    <cellStyle name="40% - 輔色4 2 3 6" xfId="24965"/>
    <cellStyle name="40% - 輔色4 2 3 6 2" xfId="24966"/>
    <cellStyle name="40% - 輔色4 2 3 6 2 2" xfId="24967"/>
    <cellStyle name="40% - 輔色4 2 3 6 2 3" xfId="24968"/>
    <cellStyle name="40% - 輔色4 2 3 6 3" xfId="24969"/>
    <cellStyle name="40% - 輔色4 2 3 6 4" xfId="24970"/>
    <cellStyle name="40% - 輔色4 2 3 7" xfId="24971"/>
    <cellStyle name="40% - 輔色4 2 3 7 2" xfId="24972"/>
    <cellStyle name="40% - 輔色4 2 3 7 2 2" xfId="24973"/>
    <cellStyle name="40% - 輔色4 2 3 7 2 3" xfId="24974"/>
    <cellStyle name="40% - 輔色4 2 3 7 3" xfId="24975"/>
    <cellStyle name="40% - 輔色4 2 3 7 4" xfId="24976"/>
    <cellStyle name="40% - 輔色4 2 3 8" xfId="24977"/>
    <cellStyle name="40% - 輔色4 2 3 8 2" xfId="24978"/>
    <cellStyle name="40% - 輔色4 2 3 8 3" xfId="24979"/>
    <cellStyle name="40% - 輔色4 2 3 9" xfId="24980"/>
    <cellStyle name="40% - 輔色4 2 4" xfId="24981"/>
    <cellStyle name="40% - 輔色4 2 4 2" xfId="24982"/>
    <cellStyle name="40% - 輔色4 2 4 2 2" xfId="24983"/>
    <cellStyle name="40% - 輔色4 2 4 2 2 2" xfId="24984"/>
    <cellStyle name="40% - 輔色4 2 4 2 2 2 2" xfId="24985"/>
    <cellStyle name="40% - 輔色4 2 4 2 2 2 2 2" xfId="24986"/>
    <cellStyle name="40% - 輔色4 2 4 2 2 2 2 2 2" xfId="24987"/>
    <cellStyle name="40% - 輔色4 2 4 2 2 2 2 2 3" xfId="24988"/>
    <cellStyle name="40% - 輔色4 2 4 2 2 2 2 3" xfId="24989"/>
    <cellStyle name="40% - 輔色4 2 4 2 2 2 2 4" xfId="24990"/>
    <cellStyle name="40% - 輔色4 2 4 2 2 2 3" xfId="24991"/>
    <cellStyle name="40% - 輔色4 2 4 2 2 2 3 2" xfId="24992"/>
    <cellStyle name="40% - 輔色4 2 4 2 2 2 3 2 2" xfId="24993"/>
    <cellStyle name="40% - 輔色4 2 4 2 2 2 3 2 3" xfId="24994"/>
    <cellStyle name="40% - 輔色4 2 4 2 2 2 3 3" xfId="24995"/>
    <cellStyle name="40% - 輔色4 2 4 2 2 2 3 4" xfId="24996"/>
    <cellStyle name="40% - 輔色4 2 4 2 2 2 4" xfId="24997"/>
    <cellStyle name="40% - 輔色4 2 4 2 2 2 4 2" xfId="24998"/>
    <cellStyle name="40% - 輔色4 2 4 2 2 2 4 3" xfId="24999"/>
    <cellStyle name="40% - 輔色4 2 4 2 2 2 5" xfId="25000"/>
    <cellStyle name="40% - 輔色4 2 4 2 2 2 6" xfId="25001"/>
    <cellStyle name="40% - 輔色4 2 4 2 2 3" xfId="25002"/>
    <cellStyle name="40% - 輔色4 2 4 2 2 3 2" xfId="25003"/>
    <cellStyle name="40% - 輔色4 2 4 2 2 3 2 2" xfId="25004"/>
    <cellStyle name="40% - 輔色4 2 4 2 2 3 2 3" xfId="25005"/>
    <cellStyle name="40% - 輔色4 2 4 2 2 3 3" xfId="25006"/>
    <cellStyle name="40% - 輔色4 2 4 2 2 3 4" xfId="25007"/>
    <cellStyle name="40% - 輔色4 2 4 2 2 4" xfId="25008"/>
    <cellStyle name="40% - 輔色4 2 4 2 2 4 2" xfId="25009"/>
    <cellStyle name="40% - 輔色4 2 4 2 2 4 2 2" xfId="25010"/>
    <cellStyle name="40% - 輔色4 2 4 2 2 4 2 3" xfId="25011"/>
    <cellStyle name="40% - 輔色4 2 4 2 2 4 3" xfId="25012"/>
    <cellStyle name="40% - 輔色4 2 4 2 2 4 4" xfId="25013"/>
    <cellStyle name="40% - 輔色4 2 4 2 2 5" xfId="25014"/>
    <cellStyle name="40% - 輔色4 2 4 2 2 5 2" xfId="25015"/>
    <cellStyle name="40% - 輔色4 2 4 2 2 5 3" xfId="25016"/>
    <cellStyle name="40% - 輔色4 2 4 2 2 6" xfId="25017"/>
    <cellStyle name="40% - 輔色4 2 4 2 2 7" xfId="25018"/>
    <cellStyle name="40% - 輔色4 2 4 2 3" xfId="25019"/>
    <cellStyle name="40% - 輔色4 2 4 2 3 2" xfId="25020"/>
    <cellStyle name="40% - 輔色4 2 4 2 3 2 2" xfId="25021"/>
    <cellStyle name="40% - 輔色4 2 4 2 3 2 2 2" xfId="25022"/>
    <cellStyle name="40% - 輔色4 2 4 2 3 2 2 3" xfId="25023"/>
    <cellStyle name="40% - 輔色4 2 4 2 3 2 3" xfId="25024"/>
    <cellStyle name="40% - 輔色4 2 4 2 3 2 4" xfId="25025"/>
    <cellStyle name="40% - 輔色4 2 4 2 3 3" xfId="25026"/>
    <cellStyle name="40% - 輔色4 2 4 2 3 3 2" xfId="25027"/>
    <cellStyle name="40% - 輔色4 2 4 2 3 3 2 2" xfId="25028"/>
    <cellStyle name="40% - 輔色4 2 4 2 3 3 2 3" xfId="25029"/>
    <cellStyle name="40% - 輔色4 2 4 2 3 3 3" xfId="25030"/>
    <cellStyle name="40% - 輔色4 2 4 2 3 3 4" xfId="25031"/>
    <cellStyle name="40% - 輔色4 2 4 2 3 4" xfId="25032"/>
    <cellStyle name="40% - 輔色4 2 4 2 3 4 2" xfId="25033"/>
    <cellStyle name="40% - 輔色4 2 4 2 3 4 3" xfId="25034"/>
    <cellStyle name="40% - 輔色4 2 4 2 3 5" xfId="25035"/>
    <cellStyle name="40% - 輔色4 2 4 2 3 6" xfId="25036"/>
    <cellStyle name="40% - 輔色4 2 4 2 4" xfId="25037"/>
    <cellStyle name="40% - 輔色4 2 4 2 4 2" xfId="25038"/>
    <cellStyle name="40% - 輔色4 2 4 2 4 2 2" xfId="25039"/>
    <cellStyle name="40% - 輔色4 2 4 2 4 2 3" xfId="25040"/>
    <cellStyle name="40% - 輔色4 2 4 2 4 3" xfId="25041"/>
    <cellStyle name="40% - 輔色4 2 4 2 4 4" xfId="25042"/>
    <cellStyle name="40% - 輔色4 2 4 2 5" xfId="25043"/>
    <cellStyle name="40% - 輔色4 2 4 2 5 2" xfId="25044"/>
    <cellStyle name="40% - 輔色4 2 4 2 5 2 2" xfId="25045"/>
    <cellStyle name="40% - 輔色4 2 4 2 5 2 3" xfId="25046"/>
    <cellStyle name="40% - 輔色4 2 4 2 5 3" xfId="25047"/>
    <cellStyle name="40% - 輔色4 2 4 2 5 4" xfId="25048"/>
    <cellStyle name="40% - 輔色4 2 4 2 6" xfId="25049"/>
    <cellStyle name="40% - 輔色4 2 4 2 6 2" xfId="25050"/>
    <cellStyle name="40% - 輔色4 2 4 2 6 3" xfId="25051"/>
    <cellStyle name="40% - 輔色4 2 4 2 7" xfId="25052"/>
    <cellStyle name="40% - 輔色4 2 4 2 8" xfId="25053"/>
    <cellStyle name="40% - 輔色4 2 4 3" xfId="25054"/>
    <cellStyle name="40% - 輔色4 2 4 3 2" xfId="25055"/>
    <cellStyle name="40% - 輔色4 2 4 3 2 2" xfId="25056"/>
    <cellStyle name="40% - 輔色4 2 4 3 2 2 2" xfId="25057"/>
    <cellStyle name="40% - 輔色4 2 4 3 2 2 2 2" xfId="25058"/>
    <cellStyle name="40% - 輔色4 2 4 3 2 2 2 3" xfId="25059"/>
    <cellStyle name="40% - 輔色4 2 4 3 2 2 3" xfId="25060"/>
    <cellStyle name="40% - 輔色4 2 4 3 2 2 4" xfId="25061"/>
    <cellStyle name="40% - 輔色4 2 4 3 2 3" xfId="25062"/>
    <cellStyle name="40% - 輔色4 2 4 3 2 3 2" xfId="25063"/>
    <cellStyle name="40% - 輔色4 2 4 3 2 3 2 2" xfId="25064"/>
    <cellStyle name="40% - 輔色4 2 4 3 2 3 2 3" xfId="25065"/>
    <cellStyle name="40% - 輔色4 2 4 3 2 3 3" xfId="25066"/>
    <cellStyle name="40% - 輔色4 2 4 3 2 3 4" xfId="25067"/>
    <cellStyle name="40% - 輔色4 2 4 3 2 4" xfId="25068"/>
    <cellStyle name="40% - 輔色4 2 4 3 2 4 2" xfId="25069"/>
    <cellStyle name="40% - 輔色4 2 4 3 2 4 3" xfId="25070"/>
    <cellStyle name="40% - 輔色4 2 4 3 2 5" xfId="25071"/>
    <cellStyle name="40% - 輔色4 2 4 3 2 6" xfId="25072"/>
    <cellStyle name="40% - 輔色4 2 4 3 3" xfId="25073"/>
    <cellStyle name="40% - 輔色4 2 4 3 3 2" xfId="25074"/>
    <cellStyle name="40% - 輔色4 2 4 3 3 2 2" xfId="25075"/>
    <cellStyle name="40% - 輔色4 2 4 3 3 2 3" xfId="25076"/>
    <cellStyle name="40% - 輔色4 2 4 3 3 3" xfId="25077"/>
    <cellStyle name="40% - 輔色4 2 4 3 3 4" xfId="25078"/>
    <cellStyle name="40% - 輔色4 2 4 3 4" xfId="25079"/>
    <cellStyle name="40% - 輔色4 2 4 3 4 2" xfId="25080"/>
    <cellStyle name="40% - 輔色4 2 4 3 4 2 2" xfId="25081"/>
    <cellStyle name="40% - 輔色4 2 4 3 4 2 3" xfId="25082"/>
    <cellStyle name="40% - 輔色4 2 4 3 4 3" xfId="25083"/>
    <cellStyle name="40% - 輔色4 2 4 3 4 4" xfId="25084"/>
    <cellStyle name="40% - 輔色4 2 4 3 5" xfId="25085"/>
    <cellStyle name="40% - 輔色4 2 4 3 5 2" xfId="25086"/>
    <cellStyle name="40% - 輔色4 2 4 3 5 3" xfId="25087"/>
    <cellStyle name="40% - 輔色4 2 4 3 6" xfId="25088"/>
    <cellStyle name="40% - 輔色4 2 4 3 7" xfId="25089"/>
    <cellStyle name="40% - 輔色4 2 4 4" xfId="25090"/>
    <cellStyle name="40% - 輔色4 2 4 4 2" xfId="25091"/>
    <cellStyle name="40% - 輔色4 2 4 4 2 2" xfId="25092"/>
    <cellStyle name="40% - 輔色4 2 4 4 2 2 2" xfId="25093"/>
    <cellStyle name="40% - 輔色4 2 4 4 2 2 3" xfId="25094"/>
    <cellStyle name="40% - 輔色4 2 4 4 2 3" xfId="25095"/>
    <cellStyle name="40% - 輔色4 2 4 4 2 4" xfId="25096"/>
    <cellStyle name="40% - 輔色4 2 4 4 3" xfId="25097"/>
    <cellStyle name="40% - 輔色4 2 4 4 3 2" xfId="25098"/>
    <cellStyle name="40% - 輔色4 2 4 4 3 2 2" xfId="25099"/>
    <cellStyle name="40% - 輔色4 2 4 4 3 2 3" xfId="25100"/>
    <cellStyle name="40% - 輔色4 2 4 4 3 3" xfId="25101"/>
    <cellStyle name="40% - 輔色4 2 4 4 3 4" xfId="25102"/>
    <cellStyle name="40% - 輔色4 2 4 4 4" xfId="25103"/>
    <cellStyle name="40% - 輔色4 2 4 4 4 2" xfId="25104"/>
    <cellStyle name="40% - 輔色4 2 4 4 4 3" xfId="25105"/>
    <cellStyle name="40% - 輔色4 2 4 4 5" xfId="25106"/>
    <cellStyle name="40% - 輔色4 2 4 4 6" xfId="25107"/>
    <cellStyle name="40% - 輔色4 2 4 5" xfId="25108"/>
    <cellStyle name="40% - 輔色4 2 4 5 2" xfId="25109"/>
    <cellStyle name="40% - 輔色4 2 4 5 2 2" xfId="25110"/>
    <cellStyle name="40% - 輔色4 2 4 5 2 3" xfId="25111"/>
    <cellStyle name="40% - 輔色4 2 4 5 3" xfId="25112"/>
    <cellStyle name="40% - 輔色4 2 4 5 4" xfId="25113"/>
    <cellStyle name="40% - 輔色4 2 4 6" xfId="25114"/>
    <cellStyle name="40% - 輔色4 2 4 6 2" xfId="25115"/>
    <cellStyle name="40% - 輔色4 2 4 6 2 2" xfId="25116"/>
    <cellStyle name="40% - 輔色4 2 4 6 2 3" xfId="25117"/>
    <cellStyle name="40% - 輔色4 2 4 6 3" xfId="25118"/>
    <cellStyle name="40% - 輔色4 2 4 6 4" xfId="25119"/>
    <cellStyle name="40% - 輔色4 2 4 7" xfId="25120"/>
    <cellStyle name="40% - 輔色4 2 4 7 2" xfId="25121"/>
    <cellStyle name="40% - 輔色4 2 4 7 3" xfId="25122"/>
    <cellStyle name="40% - 輔色4 2 4 8" xfId="25123"/>
    <cellStyle name="40% - 輔色4 2 4 9" xfId="25124"/>
    <cellStyle name="40% - 輔色4 2 5" xfId="25125"/>
    <cellStyle name="40% - 輔色4 2 5 2" xfId="25126"/>
    <cellStyle name="40% - 輔色4 2 5 2 2" xfId="25127"/>
    <cellStyle name="40% - 輔色4 2 5 2 2 2" xfId="25128"/>
    <cellStyle name="40% - 輔色4 2 5 2 2 2 2" xfId="25129"/>
    <cellStyle name="40% - 輔色4 2 5 2 2 2 2 2" xfId="25130"/>
    <cellStyle name="40% - 輔色4 2 5 2 2 2 2 3" xfId="25131"/>
    <cellStyle name="40% - 輔色4 2 5 2 2 2 3" xfId="25132"/>
    <cellStyle name="40% - 輔色4 2 5 2 2 2 4" xfId="25133"/>
    <cellStyle name="40% - 輔色4 2 5 2 2 3" xfId="25134"/>
    <cellStyle name="40% - 輔色4 2 5 2 2 3 2" xfId="25135"/>
    <cellStyle name="40% - 輔色4 2 5 2 2 3 2 2" xfId="25136"/>
    <cellStyle name="40% - 輔色4 2 5 2 2 3 2 3" xfId="25137"/>
    <cellStyle name="40% - 輔色4 2 5 2 2 3 3" xfId="25138"/>
    <cellStyle name="40% - 輔色4 2 5 2 2 3 4" xfId="25139"/>
    <cellStyle name="40% - 輔色4 2 5 2 2 4" xfId="25140"/>
    <cellStyle name="40% - 輔色4 2 5 2 2 4 2" xfId="25141"/>
    <cellStyle name="40% - 輔色4 2 5 2 2 4 3" xfId="25142"/>
    <cellStyle name="40% - 輔色4 2 5 2 2 5" xfId="25143"/>
    <cellStyle name="40% - 輔色4 2 5 2 2 6" xfId="25144"/>
    <cellStyle name="40% - 輔色4 2 5 2 3" xfId="25145"/>
    <cellStyle name="40% - 輔色4 2 5 2 3 2" xfId="25146"/>
    <cellStyle name="40% - 輔色4 2 5 2 3 2 2" xfId="25147"/>
    <cellStyle name="40% - 輔色4 2 5 2 3 2 3" xfId="25148"/>
    <cellStyle name="40% - 輔色4 2 5 2 3 3" xfId="25149"/>
    <cellStyle name="40% - 輔色4 2 5 2 3 4" xfId="25150"/>
    <cellStyle name="40% - 輔色4 2 5 2 4" xfId="25151"/>
    <cellStyle name="40% - 輔色4 2 5 2 4 2" xfId="25152"/>
    <cellStyle name="40% - 輔色4 2 5 2 4 2 2" xfId="25153"/>
    <cellStyle name="40% - 輔色4 2 5 2 4 2 3" xfId="25154"/>
    <cellStyle name="40% - 輔色4 2 5 2 4 3" xfId="25155"/>
    <cellStyle name="40% - 輔色4 2 5 2 4 4" xfId="25156"/>
    <cellStyle name="40% - 輔色4 2 5 2 5" xfId="25157"/>
    <cellStyle name="40% - 輔色4 2 5 2 5 2" xfId="25158"/>
    <cellStyle name="40% - 輔色4 2 5 2 5 3" xfId="25159"/>
    <cellStyle name="40% - 輔色4 2 5 2 6" xfId="25160"/>
    <cellStyle name="40% - 輔色4 2 5 2 7" xfId="25161"/>
    <cellStyle name="40% - 輔色4 2 5 3" xfId="25162"/>
    <cellStyle name="40% - 輔色4 2 5 3 2" xfId="25163"/>
    <cellStyle name="40% - 輔色4 2 5 3 2 2" xfId="25164"/>
    <cellStyle name="40% - 輔色4 2 5 3 2 2 2" xfId="25165"/>
    <cellStyle name="40% - 輔色4 2 5 3 2 2 3" xfId="25166"/>
    <cellStyle name="40% - 輔色4 2 5 3 2 3" xfId="25167"/>
    <cellStyle name="40% - 輔色4 2 5 3 2 4" xfId="25168"/>
    <cellStyle name="40% - 輔色4 2 5 3 3" xfId="25169"/>
    <cellStyle name="40% - 輔色4 2 5 3 3 2" xfId="25170"/>
    <cellStyle name="40% - 輔色4 2 5 3 3 2 2" xfId="25171"/>
    <cellStyle name="40% - 輔色4 2 5 3 3 2 3" xfId="25172"/>
    <cellStyle name="40% - 輔色4 2 5 3 3 3" xfId="25173"/>
    <cellStyle name="40% - 輔色4 2 5 3 3 4" xfId="25174"/>
    <cellStyle name="40% - 輔色4 2 5 3 4" xfId="25175"/>
    <cellStyle name="40% - 輔色4 2 5 3 4 2" xfId="25176"/>
    <cellStyle name="40% - 輔色4 2 5 3 4 3" xfId="25177"/>
    <cellStyle name="40% - 輔色4 2 5 3 5" xfId="25178"/>
    <cellStyle name="40% - 輔色4 2 5 3 6" xfId="25179"/>
    <cellStyle name="40% - 輔色4 2 5 4" xfId="25180"/>
    <cellStyle name="40% - 輔色4 2 5 4 2" xfId="25181"/>
    <cellStyle name="40% - 輔色4 2 5 4 2 2" xfId="25182"/>
    <cellStyle name="40% - 輔色4 2 5 4 2 3" xfId="25183"/>
    <cellStyle name="40% - 輔色4 2 5 4 3" xfId="25184"/>
    <cellStyle name="40% - 輔色4 2 5 4 4" xfId="25185"/>
    <cellStyle name="40% - 輔色4 2 5 5" xfId="25186"/>
    <cellStyle name="40% - 輔色4 2 5 5 2" xfId="25187"/>
    <cellStyle name="40% - 輔色4 2 5 5 2 2" xfId="25188"/>
    <cellStyle name="40% - 輔色4 2 5 5 2 3" xfId="25189"/>
    <cellStyle name="40% - 輔色4 2 5 5 3" xfId="25190"/>
    <cellStyle name="40% - 輔色4 2 5 5 4" xfId="25191"/>
    <cellStyle name="40% - 輔色4 2 5 6" xfId="25192"/>
    <cellStyle name="40% - 輔色4 2 5 6 2" xfId="25193"/>
    <cellStyle name="40% - 輔色4 2 5 6 3" xfId="25194"/>
    <cellStyle name="40% - 輔色4 2 5 7" xfId="25195"/>
    <cellStyle name="40% - 輔色4 2 5 8" xfId="25196"/>
    <cellStyle name="40% - 輔色4 2 6" xfId="25197"/>
    <cellStyle name="40% - 輔色4 2 6 2" xfId="25198"/>
    <cellStyle name="40% - 輔色4 2 6 2 2" xfId="25199"/>
    <cellStyle name="40% - 輔色4 2 6 2 2 2" xfId="25200"/>
    <cellStyle name="40% - 輔色4 2 6 2 2 2 2" xfId="25201"/>
    <cellStyle name="40% - 輔色4 2 6 2 2 2 2 2" xfId="25202"/>
    <cellStyle name="40% - 輔色4 2 6 2 2 2 2 3" xfId="25203"/>
    <cellStyle name="40% - 輔色4 2 6 2 2 2 3" xfId="25204"/>
    <cellStyle name="40% - 輔色4 2 6 2 2 2 4" xfId="25205"/>
    <cellStyle name="40% - 輔色4 2 6 2 2 3" xfId="25206"/>
    <cellStyle name="40% - 輔色4 2 6 2 2 3 2" xfId="25207"/>
    <cellStyle name="40% - 輔色4 2 6 2 2 3 2 2" xfId="25208"/>
    <cellStyle name="40% - 輔色4 2 6 2 2 3 2 3" xfId="25209"/>
    <cellStyle name="40% - 輔色4 2 6 2 2 3 3" xfId="25210"/>
    <cellStyle name="40% - 輔色4 2 6 2 2 3 4" xfId="25211"/>
    <cellStyle name="40% - 輔色4 2 6 2 2 4" xfId="25212"/>
    <cellStyle name="40% - 輔色4 2 6 2 2 4 2" xfId="25213"/>
    <cellStyle name="40% - 輔色4 2 6 2 2 4 3" xfId="25214"/>
    <cellStyle name="40% - 輔色4 2 6 2 2 5" xfId="25215"/>
    <cellStyle name="40% - 輔色4 2 6 2 2 6" xfId="25216"/>
    <cellStyle name="40% - 輔色4 2 6 2 3" xfId="25217"/>
    <cellStyle name="40% - 輔色4 2 6 2 3 2" xfId="25218"/>
    <cellStyle name="40% - 輔色4 2 6 2 3 2 2" xfId="25219"/>
    <cellStyle name="40% - 輔色4 2 6 2 3 2 3" xfId="25220"/>
    <cellStyle name="40% - 輔色4 2 6 2 3 3" xfId="25221"/>
    <cellStyle name="40% - 輔色4 2 6 2 3 4" xfId="25222"/>
    <cellStyle name="40% - 輔色4 2 6 2 4" xfId="25223"/>
    <cellStyle name="40% - 輔色4 2 6 2 4 2" xfId="25224"/>
    <cellStyle name="40% - 輔色4 2 6 2 4 2 2" xfId="25225"/>
    <cellStyle name="40% - 輔色4 2 6 2 4 2 3" xfId="25226"/>
    <cellStyle name="40% - 輔色4 2 6 2 4 3" xfId="25227"/>
    <cellStyle name="40% - 輔色4 2 6 2 4 4" xfId="25228"/>
    <cellStyle name="40% - 輔色4 2 6 2 5" xfId="25229"/>
    <cellStyle name="40% - 輔色4 2 6 2 5 2" xfId="25230"/>
    <cellStyle name="40% - 輔色4 2 6 2 5 3" xfId="25231"/>
    <cellStyle name="40% - 輔色4 2 6 2 6" xfId="25232"/>
    <cellStyle name="40% - 輔色4 2 6 2 7" xfId="25233"/>
    <cellStyle name="40% - 輔色4 2 6 3" xfId="25234"/>
    <cellStyle name="40% - 輔色4 2 6 3 2" xfId="25235"/>
    <cellStyle name="40% - 輔色4 2 6 3 2 2" xfId="25236"/>
    <cellStyle name="40% - 輔色4 2 6 3 2 2 2" xfId="25237"/>
    <cellStyle name="40% - 輔色4 2 6 3 2 2 3" xfId="25238"/>
    <cellStyle name="40% - 輔色4 2 6 3 2 3" xfId="25239"/>
    <cellStyle name="40% - 輔色4 2 6 3 2 4" xfId="25240"/>
    <cellStyle name="40% - 輔色4 2 6 3 3" xfId="25241"/>
    <cellStyle name="40% - 輔色4 2 6 3 3 2" xfId="25242"/>
    <cellStyle name="40% - 輔色4 2 6 3 3 2 2" xfId="25243"/>
    <cellStyle name="40% - 輔色4 2 6 3 3 2 3" xfId="25244"/>
    <cellStyle name="40% - 輔色4 2 6 3 3 3" xfId="25245"/>
    <cellStyle name="40% - 輔色4 2 6 3 3 4" xfId="25246"/>
    <cellStyle name="40% - 輔色4 2 6 3 4" xfId="25247"/>
    <cellStyle name="40% - 輔色4 2 6 3 4 2" xfId="25248"/>
    <cellStyle name="40% - 輔色4 2 6 3 4 3" xfId="25249"/>
    <cellStyle name="40% - 輔色4 2 6 3 5" xfId="25250"/>
    <cellStyle name="40% - 輔色4 2 6 3 6" xfId="25251"/>
    <cellStyle name="40% - 輔色4 2 6 4" xfId="25252"/>
    <cellStyle name="40% - 輔色4 2 6 4 2" xfId="25253"/>
    <cellStyle name="40% - 輔色4 2 6 4 2 2" xfId="25254"/>
    <cellStyle name="40% - 輔色4 2 6 4 2 3" xfId="25255"/>
    <cellStyle name="40% - 輔色4 2 6 4 3" xfId="25256"/>
    <cellStyle name="40% - 輔色4 2 6 4 4" xfId="25257"/>
    <cellStyle name="40% - 輔色4 2 6 5" xfId="25258"/>
    <cellStyle name="40% - 輔色4 2 6 5 2" xfId="25259"/>
    <cellStyle name="40% - 輔色4 2 6 5 2 2" xfId="25260"/>
    <cellStyle name="40% - 輔色4 2 6 5 2 3" xfId="25261"/>
    <cellStyle name="40% - 輔色4 2 6 5 3" xfId="25262"/>
    <cellStyle name="40% - 輔色4 2 6 5 4" xfId="25263"/>
    <cellStyle name="40% - 輔色4 2 6 6" xfId="25264"/>
    <cellStyle name="40% - 輔色4 2 6 6 2" xfId="25265"/>
    <cellStyle name="40% - 輔色4 2 6 6 3" xfId="25266"/>
    <cellStyle name="40% - 輔色4 2 6 7" xfId="25267"/>
    <cellStyle name="40% - 輔色4 2 6 8" xfId="25268"/>
    <cellStyle name="40% - 輔色4 2 7" xfId="25269"/>
    <cellStyle name="40% - 輔色4 2 7 2" xfId="25270"/>
    <cellStyle name="40% - 輔色4 2 7 2 2" xfId="25271"/>
    <cellStyle name="40% - 輔色4 2 7 2 2 2" xfId="25272"/>
    <cellStyle name="40% - 輔色4 2 7 2 2 2 2" xfId="25273"/>
    <cellStyle name="40% - 輔色4 2 7 2 2 2 3" xfId="25274"/>
    <cellStyle name="40% - 輔色4 2 7 2 2 3" xfId="25275"/>
    <cellStyle name="40% - 輔色4 2 7 2 2 4" xfId="25276"/>
    <cellStyle name="40% - 輔色4 2 7 2 3" xfId="25277"/>
    <cellStyle name="40% - 輔色4 2 7 2 3 2" xfId="25278"/>
    <cellStyle name="40% - 輔色4 2 7 2 3 2 2" xfId="25279"/>
    <cellStyle name="40% - 輔色4 2 7 2 3 2 3" xfId="25280"/>
    <cellStyle name="40% - 輔色4 2 7 2 3 3" xfId="25281"/>
    <cellStyle name="40% - 輔色4 2 7 2 3 4" xfId="25282"/>
    <cellStyle name="40% - 輔色4 2 7 2 4" xfId="25283"/>
    <cellStyle name="40% - 輔色4 2 7 2 4 2" xfId="25284"/>
    <cellStyle name="40% - 輔色4 2 7 2 4 3" xfId="25285"/>
    <cellStyle name="40% - 輔色4 2 7 2 5" xfId="25286"/>
    <cellStyle name="40% - 輔色4 2 7 2 6" xfId="25287"/>
    <cellStyle name="40% - 輔色4 2 7 3" xfId="25288"/>
    <cellStyle name="40% - 輔色4 2 7 3 2" xfId="25289"/>
    <cellStyle name="40% - 輔色4 2 7 3 2 2" xfId="25290"/>
    <cellStyle name="40% - 輔色4 2 7 3 2 3" xfId="25291"/>
    <cellStyle name="40% - 輔色4 2 7 3 3" xfId="25292"/>
    <cellStyle name="40% - 輔色4 2 7 3 4" xfId="25293"/>
    <cellStyle name="40% - 輔色4 2 7 4" xfId="25294"/>
    <cellStyle name="40% - 輔色4 2 7 4 2" xfId="25295"/>
    <cellStyle name="40% - 輔色4 2 7 4 2 2" xfId="25296"/>
    <cellStyle name="40% - 輔色4 2 7 4 2 3" xfId="25297"/>
    <cellStyle name="40% - 輔色4 2 7 4 3" xfId="25298"/>
    <cellStyle name="40% - 輔色4 2 7 4 4" xfId="25299"/>
    <cellStyle name="40% - 輔色4 2 7 5" xfId="25300"/>
    <cellStyle name="40% - 輔色4 2 7 5 2" xfId="25301"/>
    <cellStyle name="40% - 輔色4 2 7 5 3" xfId="25302"/>
    <cellStyle name="40% - 輔色4 2 7 6" xfId="25303"/>
    <cellStyle name="40% - 輔色4 2 7 7" xfId="25304"/>
    <cellStyle name="40% - 輔色4 2 8" xfId="25305"/>
    <cellStyle name="40% - 輔色4 2 8 2" xfId="25306"/>
    <cellStyle name="40% - 輔色4 2 8 2 2" xfId="25307"/>
    <cellStyle name="40% - 輔色4 2 8 2 2 2" xfId="25308"/>
    <cellStyle name="40% - 輔色4 2 8 2 2 3" xfId="25309"/>
    <cellStyle name="40% - 輔色4 2 8 2 3" xfId="25310"/>
    <cellStyle name="40% - 輔色4 2 8 2 4" xfId="25311"/>
    <cellStyle name="40% - 輔色4 2 8 3" xfId="25312"/>
    <cellStyle name="40% - 輔色4 2 8 3 2" xfId="25313"/>
    <cellStyle name="40% - 輔色4 2 8 3 2 2" xfId="25314"/>
    <cellStyle name="40% - 輔色4 2 8 3 2 3" xfId="25315"/>
    <cellStyle name="40% - 輔色4 2 8 3 3" xfId="25316"/>
    <cellStyle name="40% - 輔色4 2 8 3 4" xfId="25317"/>
    <cellStyle name="40% - 輔色4 2 8 4" xfId="25318"/>
    <cellStyle name="40% - 輔色4 2 8 4 2" xfId="25319"/>
    <cellStyle name="40% - 輔色4 2 8 4 3" xfId="25320"/>
    <cellStyle name="40% - 輔色4 2 8 5" xfId="25321"/>
    <cellStyle name="40% - 輔色4 2 8 6" xfId="25322"/>
    <cellStyle name="40% - 輔色4 2 9" xfId="25323"/>
    <cellStyle name="40% - 輔色4 2 9 2" xfId="25324"/>
    <cellStyle name="40% - 輔色4 2 9 2 2" xfId="25325"/>
    <cellStyle name="40% - 輔色4 2 9 2 3" xfId="25326"/>
    <cellStyle name="40% - 輔色4 2 9 3" xfId="25327"/>
    <cellStyle name="40% - 輔色4 2 9 4" xfId="25328"/>
    <cellStyle name="40% - 輔色4 3" xfId="25329"/>
    <cellStyle name="40% - 輔色4 3 10" xfId="25330"/>
    <cellStyle name="40% - 輔色4 3 10 2" xfId="25331"/>
    <cellStyle name="40% - 輔色4 3 10 3" xfId="25332"/>
    <cellStyle name="40% - 輔色4 3 11" xfId="25333"/>
    <cellStyle name="40% - 輔色4 3 12" xfId="25334"/>
    <cellStyle name="40% - 輔色4 3 2" xfId="25335"/>
    <cellStyle name="40% - 輔色4 3 2 10" xfId="25336"/>
    <cellStyle name="40% - 輔色4 3 2 2" xfId="25337"/>
    <cellStyle name="40% - 輔色4 3 2 2 2" xfId="25338"/>
    <cellStyle name="40% - 輔色4 3 2 2 2 2" xfId="25339"/>
    <cellStyle name="40% - 輔色4 3 2 2 2 2 2" xfId="25340"/>
    <cellStyle name="40% - 輔色4 3 2 2 2 2 2 2" xfId="25341"/>
    <cellStyle name="40% - 輔色4 3 2 2 2 2 2 2 2" xfId="25342"/>
    <cellStyle name="40% - 輔色4 3 2 2 2 2 2 2 2 2" xfId="25343"/>
    <cellStyle name="40% - 輔色4 3 2 2 2 2 2 2 2 3" xfId="25344"/>
    <cellStyle name="40% - 輔色4 3 2 2 2 2 2 2 3" xfId="25345"/>
    <cellStyle name="40% - 輔色4 3 2 2 2 2 2 2 4" xfId="25346"/>
    <cellStyle name="40% - 輔色4 3 2 2 2 2 2 3" xfId="25347"/>
    <cellStyle name="40% - 輔色4 3 2 2 2 2 2 3 2" xfId="25348"/>
    <cellStyle name="40% - 輔色4 3 2 2 2 2 2 3 2 2" xfId="25349"/>
    <cellStyle name="40% - 輔色4 3 2 2 2 2 2 3 2 3" xfId="25350"/>
    <cellStyle name="40% - 輔色4 3 2 2 2 2 2 3 3" xfId="25351"/>
    <cellStyle name="40% - 輔色4 3 2 2 2 2 2 3 4" xfId="25352"/>
    <cellStyle name="40% - 輔色4 3 2 2 2 2 2 4" xfId="25353"/>
    <cellStyle name="40% - 輔色4 3 2 2 2 2 2 4 2" xfId="25354"/>
    <cellStyle name="40% - 輔色4 3 2 2 2 2 2 4 3" xfId="25355"/>
    <cellStyle name="40% - 輔色4 3 2 2 2 2 2 5" xfId="25356"/>
    <cellStyle name="40% - 輔色4 3 2 2 2 2 2 6" xfId="25357"/>
    <cellStyle name="40% - 輔色4 3 2 2 2 2 3" xfId="25358"/>
    <cellStyle name="40% - 輔色4 3 2 2 2 2 3 2" xfId="25359"/>
    <cellStyle name="40% - 輔色4 3 2 2 2 2 3 2 2" xfId="25360"/>
    <cellStyle name="40% - 輔色4 3 2 2 2 2 3 2 3" xfId="25361"/>
    <cellStyle name="40% - 輔色4 3 2 2 2 2 3 3" xfId="25362"/>
    <cellStyle name="40% - 輔色4 3 2 2 2 2 3 4" xfId="25363"/>
    <cellStyle name="40% - 輔色4 3 2 2 2 2 4" xfId="25364"/>
    <cellStyle name="40% - 輔色4 3 2 2 2 2 4 2" xfId="25365"/>
    <cellStyle name="40% - 輔色4 3 2 2 2 2 4 2 2" xfId="25366"/>
    <cellStyle name="40% - 輔色4 3 2 2 2 2 4 2 3" xfId="25367"/>
    <cellStyle name="40% - 輔色4 3 2 2 2 2 4 3" xfId="25368"/>
    <cellStyle name="40% - 輔色4 3 2 2 2 2 4 4" xfId="25369"/>
    <cellStyle name="40% - 輔色4 3 2 2 2 2 5" xfId="25370"/>
    <cellStyle name="40% - 輔色4 3 2 2 2 2 5 2" xfId="25371"/>
    <cellStyle name="40% - 輔色4 3 2 2 2 2 5 3" xfId="25372"/>
    <cellStyle name="40% - 輔色4 3 2 2 2 2 6" xfId="25373"/>
    <cellStyle name="40% - 輔色4 3 2 2 2 2 7" xfId="25374"/>
    <cellStyle name="40% - 輔色4 3 2 2 2 3" xfId="25375"/>
    <cellStyle name="40% - 輔色4 3 2 2 2 3 2" xfId="25376"/>
    <cellStyle name="40% - 輔色4 3 2 2 2 3 2 2" xfId="25377"/>
    <cellStyle name="40% - 輔色4 3 2 2 2 3 2 2 2" xfId="25378"/>
    <cellStyle name="40% - 輔色4 3 2 2 2 3 2 2 3" xfId="25379"/>
    <cellStyle name="40% - 輔色4 3 2 2 2 3 2 3" xfId="25380"/>
    <cellStyle name="40% - 輔色4 3 2 2 2 3 2 4" xfId="25381"/>
    <cellStyle name="40% - 輔色4 3 2 2 2 3 3" xfId="25382"/>
    <cellStyle name="40% - 輔色4 3 2 2 2 3 3 2" xfId="25383"/>
    <cellStyle name="40% - 輔色4 3 2 2 2 3 3 2 2" xfId="25384"/>
    <cellStyle name="40% - 輔色4 3 2 2 2 3 3 2 3" xfId="25385"/>
    <cellStyle name="40% - 輔色4 3 2 2 2 3 3 3" xfId="25386"/>
    <cellStyle name="40% - 輔色4 3 2 2 2 3 3 4" xfId="25387"/>
    <cellStyle name="40% - 輔色4 3 2 2 2 3 4" xfId="25388"/>
    <cellStyle name="40% - 輔色4 3 2 2 2 3 4 2" xfId="25389"/>
    <cellStyle name="40% - 輔色4 3 2 2 2 3 4 3" xfId="25390"/>
    <cellStyle name="40% - 輔色4 3 2 2 2 3 5" xfId="25391"/>
    <cellStyle name="40% - 輔色4 3 2 2 2 3 6" xfId="25392"/>
    <cellStyle name="40% - 輔色4 3 2 2 2 4" xfId="25393"/>
    <cellStyle name="40% - 輔色4 3 2 2 2 4 2" xfId="25394"/>
    <cellStyle name="40% - 輔色4 3 2 2 2 4 2 2" xfId="25395"/>
    <cellStyle name="40% - 輔色4 3 2 2 2 4 2 3" xfId="25396"/>
    <cellStyle name="40% - 輔色4 3 2 2 2 4 3" xfId="25397"/>
    <cellStyle name="40% - 輔色4 3 2 2 2 4 4" xfId="25398"/>
    <cellStyle name="40% - 輔色4 3 2 2 2 5" xfId="25399"/>
    <cellStyle name="40% - 輔色4 3 2 2 2 5 2" xfId="25400"/>
    <cellStyle name="40% - 輔色4 3 2 2 2 5 2 2" xfId="25401"/>
    <cellStyle name="40% - 輔色4 3 2 2 2 5 2 3" xfId="25402"/>
    <cellStyle name="40% - 輔色4 3 2 2 2 5 3" xfId="25403"/>
    <cellStyle name="40% - 輔色4 3 2 2 2 5 4" xfId="25404"/>
    <cellStyle name="40% - 輔色4 3 2 2 2 6" xfId="25405"/>
    <cellStyle name="40% - 輔色4 3 2 2 2 6 2" xfId="25406"/>
    <cellStyle name="40% - 輔色4 3 2 2 2 6 3" xfId="25407"/>
    <cellStyle name="40% - 輔色4 3 2 2 2 7" xfId="25408"/>
    <cellStyle name="40% - 輔色4 3 2 2 2 8" xfId="25409"/>
    <cellStyle name="40% - 輔色4 3 2 2 3" xfId="25410"/>
    <cellStyle name="40% - 輔色4 3 2 2 3 2" xfId="25411"/>
    <cellStyle name="40% - 輔色4 3 2 2 3 2 2" xfId="25412"/>
    <cellStyle name="40% - 輔色4 3 2 2 3 2 2 2" xfId="25413"/>
    <cellStyle name="40% - 輔色4 3 2 2 3 2 2 2 2" xfId="25414"/>
    <cellStyle name="40% - 輔色4 3 2 2 3 2 2 2 3" xfId="25415"/>
    <cellStyle name="40% - 輔色4 3 2 2 3 2 2 3" xfId="25416"/>
    <cellStyle name="40% - 輔色4 3 2 2 3 2 2 4" xfId="25417"/>
    <cellStyle name="40% - 輔色4 3 2 2 3 2 3" xfId="25418"/>
    <cellStyle name="40% - 輔色4 3 2 2 3 2 3 2" xfId="25419"/>
    <cellStyle name="40% - 輔色4 3 2 2 3 2 3 2 2" xfId="25420"/>
    <cellStyle name="40% - 輔色4 3 2 2 3 2 3 2 3" xfId="25421"/>
    <cellStyle name="40% - 輔色4 3 2 2 3 2 3 3" xfId="25422"/>
    <cellStyle name="40% - 輔色4 3 2 2 3 2 3 4" xfId="25423"/>
    <cellStyle name="40% - 輔色4 3 2 2 3 2 4" xfId="25424"/>
    <cellStyle name="40% - 輔色4 3 2 2 3 2 4 2" xfId="25425"/>
    <cellStyle name="40% - 輔色4 3 2 2 3 2 4 3" xfId="25426"/>
    <cellStyle name="40% - 輔色4 3 2 2 3 2 5" xfId="25427"/>
    <cellStyle name="40% - 輔色4 3 2 2 3 2 6" xfId="25428"/>
    <cellStyle name="40% - 輔色4 3 2 2 3 3" xfId="25429"/>
    <cellStyle name="40% - 輔色4 3 2 2 3 3 2" xfId="25430"/>
    <cellStyle name="40% - 輔色4 3 2 2 3 3 2 2" xfId="25431"/>
    <cellStyle name="40% - 輔色4 3 2 2 3 3 2 3" xfId="25432"/>
    <cellStyle name="40% - 輔色4 3 2 2 3 3 3" xfId="25433"/>
    <cellStyle name="40% - 輔色4 3 2 2 3 3 4" xfId="25434"/>
    <cellStyle name="40% - 輔色4 3 2 2 3 4" xfId="25435"/>
    <cellStyle name="40% - 輔色4 3 2 2 3 4 2" xfId="25436"/>
    <cellStyle name="40% - 輔色4 3 2 2 3 4 2 2" xfId="25437"/>
    <cellStyle name="40% - 輔色4 3 2 2 3 4 2 3" xfId="25438"/>
    <cellStyle name="40% - 輔色4 3 2 2 3 4 3" xfId="25439"/>
    <cellStyle name="40% - 輔色4 3 2 2 3 4 4" xfId="25440"/>
    <cellStyle name="40% - 輔色4 3 2 2 3 5" xfId="25441"/>
    <cellStyle name="40% - 輔色4 3 2 2 3 5 2" xfId="25442"/>
    <cellStyle name="40% - 輔色4 3 2 2 3 5 3" xfId="25443"/>
    <cellStyle name="40% - 輔色4 3 2 2 3 6" xfId="25444"/>
    <cellStyle name="40% - 輔色4 3 2 2 3 7" xfId="25445"/>
    <cellStyle name="40% - 輔色4 3 2 2 4" xfId="25446"/>
    <cellStyle name="40% - 輔色4 3 2 2 4 2" xfId="25447"/>
    <cellStyle name="40% - 輔色4 3 2 2 4 2 2" xfId="25448"/>
    <cellStyle name="40% - 輔色4 3 2 2 4 2 2 2" xfId="25449"/>
    <cellStyle name="40% - 輔色4 3 2 2 4 2 2 3" xfId="25450"/>
    <cellStyle name="40% - 輔色4 3 2 2 4 2 3" xfId="25451"/>
    <cellStyle name="40% - 輔色4 3 2 2 4 2 4" xfId="25452"/>
    <cellStyle name="40% - 輔色4 3 2 2 4 3" xfId="25453"/>
    <cellStyle name="40% - 輔色4 3 2 2 4 3 2" xfId="25454"/>
    <cellStyle name="40% - 輔色4 3 2 2 4 3 2 2" xfId="25455"/>
    <cellStyle name="40% - 輔色4 3 2 2 4 3 2 3" xfId="25456"/>
    <cellStyle name="40% - 輔色4 3 2 2 4 3 3" xfId="25457"/>
    <cellStyle name="40% - 輔色4 3 2 2 4 3 4" xfId="25458"/>
    <cellStyle name="40% - 輔色4 3 2 2 4 4" xfId="25459"/>
    <cellStyle name="40% - 輔色4 3 2 2 4 4 2" xfId="25460"/>
    <cellStyle name="40% - 輔色4 3 2 2 4 4 3" xfId="25461"/>
    <cellStyle name="40% - 輔色4 3 2 2 4 5" xfId="25462"/>
    <cellStyle name="40% - 輔色4 3 2 2 4 6" xfId="25463"/>
    <cellStyle name="40% - 輔色4 3 2 2 5" xfId="25464"/>
    <cellStyle name="40% - 輔色4 3 2 2 5 2" xfId="25465"/>
    <cellStyle name="40% - 輔色4 3 2 2 5 2 2" xfId="25466"/>
    <cellStyle name="40% - 輔色4 3 2 2 5 2 3" xfId="25467"/>
    <cellStyle name="40% - 輔色4 3 2 2 5 3" xfId="25468"/>
    <cellStyle name="40% - 輔色4 3 2 2 5 4" xfId="25469"/>
    <cellStyle name="40% - 輔色4 3 2 2 6" xfId="25470"/>
    <cellStyle name="40% - 輔色4 3 2 2 6 2" xfId="25471"/>
    <cellStyle name="40% - 輔色4 3 2 2 6 2 2" xfId="25472"/>
    <cellStyle name="40% - 輔色4 3 2 2 6 2 3" xfId="25473"/>
    <cellStyle name="40% - 輔色4 3 2 2 6 3" xfId="25474"/>
    <cellStyle name="40% - 輔色4 3 2 2 6 4" xfId="25475"/>
    <cellStyle name="40% - 輔色4 3 2 2 7" xfId="25476"/>
    <cellStyle name="40% - 輔色4 3 2 2 7 2" xfId="25477"/>
    <cellStyle name="40% - 輔色4 3 2 2 7 3" xfId="25478"/>
    <cellStyle name="40% - 輔色4 3 2 2 8" xfId="25479"/>
    <cellStyle name="40% - 輔色4 3 2 2 9" xfId="25480"/>
    <cellStyle name="40% - 輔色4 3 2 3" xfId="25481"/>
    <cellStyle name="40% - 輔色4 3 2 3 2" xfId="25482"/>
    <cellStyle name="40% - 輔色4 3 2 3 2 2" xfId="25483"/>
    <cellStyle name="40% - 輔色4 3 2 3 2 2 2" xfId="25484"/>
    <cellStyle name="40% - 輔色4 3 2 3 2 2 2 2" xfId="25485"/>
    <cellStyle name="40% - 輔色4 3 2 3 2 2 2 2 2" xfId="25486"/>
    <cellStyle name="40% - 輔色4 3 2 3 2 2 2 2 3" xfId="25487"/>
    <cellStyle name="40% - 輔色4 3 2 3 2 2 2 3" xfId="25488"/>
    <cellStyle name="40% - 輔色4 3 2 3 2 2 2 4" xfId="25489"/>
    <cellStyle name="40% - 輔色4 3 2 3 2 2 3" xfId="25490"/>
    <cellStyle name="40% - 輔色4 3 2 3 2 2 3 2" xfId="25491"/>
    <cellStyle name="40% - 輔色4 3 2 3 2 2 3 2 2" xfId="25492"/>
    <cellStyle name="40% - 輔色4 3 2 3 2 2 3 2 3" xfId="25493"/>
    <cellStyle name="40% - 輔色4 3 2 3 2 2 3 3" xfId="25494"/>
    <cellStyle name="40% - 輔色4 3 2 3 2 2 3 4" xfId="25495"/>
    <cellStyle name="40% - 輔色4 3 2 3 2 2 4" xfId="25496"/>
    <cellStyle name="40% - 輔色4 3 2 3 2 2 4 2" xfId="25497"/>
    <cellStyle name="40% - 輔色4 3 2 3 2 2 4 3" xfId="25498"/>
    <cellStyle name="40% - 輔色4 3 2 3 2 2 5" xfId="25499"/>
    <cellStyle name="40% - 輔色4 3 2 3 2 2 6" xfId="25500"/>
    <cellStyle name="40% - 輔色4 3 2 3 2 3" xfId="25501"/>
    <cellStyle name="40% - 輔色4 3 2 3 2 3 2" xfId="25502"/>
    <cellStyle name="40% - 輔色4 3 2 3 2 3 2 2" xfId="25503"/>
    <cellStyle name="40% - 輔色4 3 2 3 2 3 2 3" xfId="25504"/>
    <cellStyle name="40% - 輔色4 3 2 3 2 3 3" xfId="25505"/>
    <cellStyle name="40% - 輔色4 3 2 3 2 3 4" xfId="25506"/>
    <cellStyle name="40% - 輔色4 3 2 3 2 4" xfId="25507"/>
    <cellStyle name="40% - 輔色4 3 2 3 2 4 2" xfId="25508"/>
    <cellStyle name="40% - 輔色4 3 2 3 2 4 2 2" xfId="25509"/>
    <cellStyle name="40% - 輔色4 3 2 3 2 4 2 3" xfId="25510"/>
    <cellStyle name="40% - 輔色4 3 2 3 2 4 3" xfId="25511"/>
    <cellStyle name="40% - 輔色4 3 2 3 2 4 4" xfId="25512"/>
    <cellStyle name="40% - 輔色4 3 2 3 2 5" xfId="25513"/>
    <cellStyle name="40% - 輔色4 3 2 3 2 5 2" xfId="25514"/>
    <cellStyle name="40% - 輔色4 3 2 3 2 5 3" xfId="25515"/>
    <cellStyle name="40% - 輔色4 3 2 3 2 6" xfId="25516"/>
    <cellStyle name="40% - 輔色4 3 2 3 2 7" xfId="25517"/>
    <cellStyle name="40% - 輔色4 3 2 3 3" xfId="25518"/>
    <cellStyle name="40% - 輔色4 3 2 3 3 2" xfId="25519"/>
    <cellStyle name="40% - 輔色4 3 2 3 3 2 2" xfId="25520"/>
    <cellStyle name="40% - 輔色4 3 2 3 3 2 2 2" xfId="25521"/>
    <cellStyle name="40% - 輔色4 3 2 3 3 2 2 3" xfId="25522"/>
    <cellStyle name="40% - 輔色4 3 2 3 3 2 3" xfId="25523"/>
    <cellStyle name="40% - 輔色4 3 2 3 3 2 4" xfId="25524"/>
    <cellStyle name="40% - 輔色4 3 2 3 3 3" xfId="25525"/>
    <cellStyle name="40% - 輔色4 3 2 3 3 3 2" xfId="25526"/>
    <cellStyle name="40% - 輔色4 3 2 3 3 3 2 2" xfId="25527"/>
    <cellStyle name="40% - 輔色4 3 2 3 3 3 2 3" xfId="25528"/>
    <cellStyle name="40% - 輔色4 3 2 3 3 3 3" xfId="25529"/>
    <cellStyle name="40% - 輔色4 3 2 3 3 3 4" xfId="25530"/>
    <cellStyle name="40% - 輔色4 3 2 3 3 4" xfId="25531"/>
    <cellStyle name="40% - 輔色4 3 2 3 3 4 2" xfId="25532"/>
    <cellStyle name="40% - 輔色4 3 2 3 3 4 3" xfId="25533"/>
    <cellStyle name="40% - 輔色4 3 2 3 3 5" xfId="25534"/>
    <cellStyle name="40% - 輔色4 3 2 3 3 6" xfId="25535"/>
    <cellStyle name="40% - 輔色4 3 2 3 4" xfId="25536"/>
    <cellStyle name="40% - 輔色4 3 2 3 4 2" xfId="25537"/>
    <cellStyle name="40% - 輔色4 3 2 3 4 2 2" xfId="25538"/>
    <cellStyle name="40% - 輔色4 3 2 3 4 2 3" xfId="25539"/>
    <cellStyle name="40% - 輔色4 3 2 3 4 3" xfId="25540"/>
    <cellStyle name="40% - 輔色4 3 2 3 4 4" xfId="25541"/>
    <cellStyle name="40% - 輔色4 3 2 3 5" xfId="25542"/>
    <cellStyle name="40% - 輔色4 3 2 3 5 2" xfId="25543"/>
    <cellStyle name="40% - 輔色4 3 2 3 5 2 2" xfId="25544"/>
    <cellStyle name="40% - 輔色4 3 2 3 5 2 3" xfId="25545"/>
    <cellStyle name="40% - 輔色4 3 2 3 5 3" xfId="25546"/>
    <cellStyle name="40% - 輔色4 3 2 3 5 4" xfId="25547"/>
    <cellStyle name="40% - 輔色4 3 2 3 6" xfId="25548"/>
    <cellStyle name="40% - 輔色4 3 2 3 6 2" xfId="25549"/>
    <cellStyle name="40% - 輔色4 3 2 3 6 3" xfId="25550"/>
    <cellStyle name="40% - 輔色4 3 2 3 7" xfId="25551"/>
    <cellStyle name="40% - 輔色4 3 2 3 8" xfId="25552"/>
    <cellStyle name="40% - 輔色4 3 2 4" xfId="25553"/>
    <cellStyle name="40% - 輔色4 3 2 4 2" xfId="25554"/>
    <cellStyle name="40% - 輔色4 3 2 4 2 2" xfId="25555"/>
    <cellStyle name="40% - 輔色4 3 2 4 2 2 2" xfId="25556"/>
    <cellStyle name="40% - 輔色4 3 2 4 2 2 2 2" xfId="25557"/>
    <cellStyle name="40% - 輔色4 3 2 4 2 2 2 3" xfId="25558"/>
    <cellStyle name="40% - 輔色4 3 2 4 2 2 3" xfId="25559"/>
    <cellStyle name="40% - 輔色4 3 2 4 2 2 4" xfId="25560"/>
    <cellStyle name="40% - 輔色4 3 2 4 2 3" xfId="25561"/>
    <cellStyle name="40% - 輔色4 3 2 4 2 3 2" xfId="25562"/>
    <cellStyle name="40% - 輔色4 3 2 4 2 3 2 2" xfId="25563"/>
    <cellStyle name="40% - 輔色4 3 2 4 2 3 2 3" xfId="25564"/>
    <cellStyle name="40% - 輔色4 3 2 4 2 3 3" xfId="25565"/>
    <cellStyle name="40% - 輔色4 3 2 4 2 3 4" xfId="25566"/>
    <cellStyle name="40% - 輔色4 3 2 4 2 4" xfId="25567"/>
    <cellStyle name="40% - 輔色4 3 2 4 2 4 2" xfId="25568"/>
    <cellStyle name="40% - 輔色4 3 2 4 2 4 3" xfId="25569"/>
    <cellStyle name="40% - 輔色4 3 2 4 2 5" xfId="25570"/>
    <cellStyle name="40% - 輔色4 3 2 4 2 6" xfId="25571"/>
    <cellStyle name="40% - 輔色4 3 2 4 3" xfId="25572"/>
    <cellStyle name="40% - 輔色4 3 2 4 3 2" xfId="25573"/>
    <cellStyle name="40% - 輔色4 3 2 4 3 2 2" xfId="25574"/>
    <cellStyle name="40% - 輔色4 3 2 4 3 2 3" xfId="25575"/>
    <cellStyle name="40% - 輔色4 3 2 4 3 3" xfId="25576"/>
    <cellStyle name="40% - 輔色4 3 2 4 3 4" xfId="25577"/>
    <cellStyle name="40% - 輔色4 3 2 4 4" xfId="25578"/>
    <cellStyle name="40% - 輔色4 3 2 4 4 2" xfId="25579"/>
    <cellStyle name="40% - 輔色4 3 2 4 4 2 2" xfId="25580"/>
    <cellStyle name="40% - 輔色4 3 2 4 4 2 3" xfId="25581"/>
    <cellStyle name="40% - 輔色4 3 2 4 4 3" xfId="25582"/>
    <cellStyle name="40% - 輔色4 3 2 4 4 4" xfId="25583"/>
    <cellStyle name="40% - 輔色4 3 2 4 5" xfId="25584"/>
    <cellStyle name="40% - 輔色4 3 2 4 5 2" xfId="25585"/>
    <cellStyle name="40% - 輔色4 3 2 4 5 3" xfId="25586"/>
    <cellStyle name="40% - 輔色4 3 2 4 6" xfId="25587"/>
    <cellStyle name="40% - 輔色4 3 2 4 7" xfId="25588"/>
    <cellStyle name="40% - 輔色4 3 2 5" xfId="25589"/>
    <cellStyle name="40% - 輔色4 3 2 5 2" xfId="25590"/>
    <cellStyle name="40% - 輔色4 3 2 5 2 2" xfId="25591"/>
    <cellStyle name="40% - 輔色4 3 2 5 2 2 2" xfId="25592"/>
    <cellStyle name="40% - 輔色4 3 2 5 2 2 3" xfId="25593"/>
    <cellStyle name="40% - 輔色4 3 2 5 2 3" xfId="25594"/>
    <cellStyle name="40% - 輔色4 3 2 5 2 4" xfId="25595"/>
    <cellStyle name="40% - 輔色4 3 2 5 3" xfId="25596"/>
    <cellStyle name="40% - 輔色4 3 2 5 3 2" xfId="25597"/>
    <cellStyle name="40% - 輔色4 3 2 5 3 2 2" xfId="25598"/>
    <cellStyle name="40% - 輔色4 3 2 5 3 2 3" xfId="25599"/>
    <cellStyle name="40% - 輔色4 3 2 5 3 3" xfId="25600"/>
    <cellStyle name="40% - 輔色4 3 2 5 3 4" xfId="25601"/>
    <cellStyle name="40% - 輔色4 3 2 5 4" xfId="25602"/>
    <cellStyle name="40% - 輔色4 3 2 5 4 2" xfId="25603"/>
    <cellStyle name="40% - 輔色4 3 2 5 4 3" xfId="25604"/>
    <cellStyle name="40% - 輔色4 3 2 5 5" xfId="25605"/>
    <cellStyle name="40% - 輔色4 3 2 5 6" xfId="25606"/>
    <cellStyle name="40% - 輔色4 3 2 6" xfId="25607"/>
    <cellStyle name="40% - 輔色4 3 2 6 2" xfId="25608"/>
    <cellStyle name="40% - 輔色4 3 2 6 2 2" xfId="25609"/>
    <cellStyle name="40% - 輔色4 3 2 6 2 3" xfId="25610"/>
    <cellStyle name="40% - 輔色4 3 2 6 3" xfId="25611"/>
    <cellStyle name="40% - 輔色4 3 2 6 4" xfId="25612"/>
    <cellStyle name="40% - 輔色4 3 2 7" xfId="25613"/>
    <cellStyle name="40% - 輔色4 3 2 7 2" xfId="25614"/>
    <cellStyle name="40% - 輔色4 3 2 7 2 2" xfId="25615"/>
    <cellStyle name="40% - 輔色4 3 2 7 2 3" xfId="25616"/>
    <cellStyle name="40% - 輔色4 3 2 7 3" xfId="25617"/>
    <cellStyle name="40% - 輔色4 3 2 7 4" xfId="25618"/>
    <cellStyle name="40% - 輔色4 3 2 8" xfId="25619"/>
    <cellStyle name="40% - 輔色4 3 2 8 2" xfId="25620"/>
    <cellStyle name="40% - 輔色4 3 2 8 3" xfId="25621"/>
    <cellStyle name="40% - 輔色4 3 2 9" xfId="25622"/>
    <cellStyle name="40% - 輔色4 3 3" xfId="25623"/>
    <cellStyle name="40% - 輔色4 3 3 2" xfId="25624"/>
    <cellStyle name="40% - 輔色4 3 3 2 2" xfId="25625"/>
    <cellStyle name="40% - 輔色4 3 3 2 2 2" xfId="25626"/>
    <cellStyle name="40% - 輔色4 3 3 2 2 2 2" xfId="25627"/>
    <cellStyle name="40% - 輔色4 3 3 2 2 2 2 2" xfId="25628"/>
    <cellStyle name="40% - 輔色4 3 3 2 2 2 2 2 2" xfId="25629"/>
    <cellStyle name="40% - 輔色4 3 3 2 2 2 2 2 3" xfId="25630"/>
    <cellStyle name="40% - 輔色4 3 3 2 2 2 2 3" xfId="25631"/>
    <cellStyle name="40% - 輔色4 3 3 2 2 2 2 4" xfId="25632"/>
    <cellStyle name="40% - 輔色4 3 3 2 2 2 3" xfId="25633"/>
    <cellStyle name="40% - 輔色4 3 3 2 2 2 3 2" xfId="25634"/>
    <cellStyle name="40% - 輔色4 3 3 2 2 2 3 2 2" xfId="25635"/>
    <cellStyle name="40% - 輔色4 3 3 2 2 2 3 2 3" xfId="25636"/>
    <cellStyle name="40% - 輔色4 3 3 2 2 2 3 3" xfId="25637"/>
    <cellStyle name="40% - 輔色4 3 3 2 2 2 3 4" xfId="25638"/>
    <cellStyle name="40% - 輔色4 3 3 2 2 2 4" xfId="25639"/>
    <cellStyle name="40% - 輔色4 3 3 2 2 2 4 2" xfId="25640"/>
    <cellStyle name="40% - 輔色4 3 3 2 2 2 4 3" xfId="25641"/>
    <cellStyle name="40% - 輔色4 3 3 2 2 2 5" xfId="25642"/>
    <cellStyle name="40% - 輔色4 3 3 2 2 2 6" xfId="25643"/>
    <cellStyle name="40% - 輔色4 3 3 2 2 3" xfId="25644"/>
    <cellStyle name="40% - 輔色4 3 3 2 2 3 2" xfId="25645"/>
    <cellStyle name="40% - 輔色4 3 3 2 2 3 2 2" xfId="25646"/>
    <cellStyle name="40% - 輔色4 3 3 2 2 3 2 3" xfId="25647"/>
    <cellStyle name="40% - 輔色4 3 3 2 2 3 3" xfId="25648"/>
    <cellStyle name="40% - 輔色4 3 3 2 2 3 4" xfId="25649"/>
    <cellStyle name="40% - 輔色4 3 3 2 2 4" xfId="25650"/>
    <cellStyle name="40% - 輔色4 3 3 2 2 4 2" xfId="25651"/>
    <cellStyle name="40% - 輔色4 3 3 2 2 4 2 2" xfId="25652"/>
    <cellStyle name="40% - 輔色4 3 3 2 2 4 2 3" xfId="25653"/>
    <cellStyle name="40% - 輔色4 3 3 2 2 4 3" xfId="25654"/>
    <cellStyle name="40% - 輔色4 3 3 2 2 4 4" xfId="25655"/>
    <cellStyle name="40% - 輔色4 3 3 2 2 5" xfId="25656"/>
    <cellStyle name="40% - 輔色4 3 3 2 2 5 2" xfId="25657"/>
    <cellStyle name="40% - 輔色4 3 3 2 2 5 3" xfId="25658"/>
    <cellStyle name="40% - 輔色4 3 3 2 2 6" xfId="25659"/>
    <cellStyle name="40% - 輔色4 3 3 2 2 7" xfId="25660"/>
    <cellStyle name="40% - 輔色4 3 3 2 3" xfId="25661"/>
    <cellStyle name="40% - 輔色4 3 3 2 3 2" xfId="25662"/>
    <cellStyle name="40% - 輔色4 3 3 2 3 2 2" xfId="25663"/>
    <cellStyle name="40% - 輔色4 3 3 2 3 2 2 2" xfId="25664"/>
    <cellStyle name="40% - 輔色4 3 3 2 3 2 2 3" xfId="25665"/>
    <cellStyle name="40% - 輔色4 3 3 2 3 2 3" xfId="25666"/>
    <cellStyle name="40% - 輔色4 3 3 2 3 2 4" xfId="25667"/>
    <cellStyle name="40% - 輔色4 3 3 2 3 3" xfId="25668"/>
    <cellStyle name="40% - 輔色4 3 3 2 3 3 2" xfId="25669"/>
    <cellStyle name="40% - 輔色4 3 3 2 3 3 2 2" xfId="25670"/>
    <cellStyle name="40% - 輔色4 3 3 2 3 3 2 3" xfId="25671"/>
    <cellStyle name="40% - 輔色4 3 3 2 3 3 3" xfId="25672"/>
    <cellStyle name="40% - 輔色4 3 3 2 3 3 4" xfId="25673"/>
    <cellStyle name="40% - 輔色4 3 3 2 3 4" xfId="25674"/>
    <cellStyle name="40% - 輔色4 3 3 2 3 4 2" xfId="25675"/>
    <cellStyle name="40% - 輔色4 3 3 2 3 4 3" xfId="25676"/>
    <cellStyle name="40% - 輔色4 3 3 2 3 5" xfId="25677"/>
    <cellStyle name="40% - 輔色4 3 3 2 3 6" xfId="25678"/>
    <cellStyle name="40% - 輔色4 3 3 2 4" xfId="25679"/>
    <cellStyle name="40% - 輔色4 3 3 2 4 2" xfId="25680"/>
    <cellStyle name="40% - 輔色4 3 3 2 4 2 2" xfId="25681"/>
    <cellStyle name="40% - 輔色4 3 3 2 4 2 3" xfId="25682"/>
    <cellStyle name="40% - 輔色4 3 3 2 4 3" xfId="25683"/>
    <cellStyle name="40% - 輔色4 3 3 2 4 4" xfId="25684"/>
    <cellStyle name="40% - 輔色4 3 3 2 5" xfId="25685"/>
    <cellStyle name="40% - 輔色4 3 3 2 5 2" xfId="25686"/>
    <cellStyle name="40% - 輔色4 3 3 2 5 2 2" xfId="25687"/>
    <cellStyle name="40% - 輔色4 3 3 2 5 2 3" xfId="25688"/>
    <cellStyle name="40% - 輔色4 3 3 2 5 3" xfId="25689"/>
    <cellStyle name="40% - 輔色4 3 3 2 5 4" xfId="25690"/>
    <cellStyle name="40% - 輔色4 3 3 2 6" xfId="25691"/>
    <cellStyle name="40% - 輔色4 3 3 2 6 2" xfId="25692"/>
    <cellStyle name="40% - 輔色4 3 3 2 6 3" xfId="25693"/>
    <cellStyle name="40% - 輔色4 3 3 2 7" xfId="25694"/>
    <cellStyle name="40% - 輔色4 3 3 2 8" xfId="25695"/>
    <cellStyle name="40% - 輔色4 3 3 3" xfId="25696"/>
    <cellStyle name="40% - 輔色4 3 3 3 2" xfId="25697"/>
    <cellStyle name="40% - 輔色4 3 3 3 2 2" xfId="25698"/>
    <cellStyle name="40% - 輔色4 3 3 3 2 2 2" xfId="25699"/>
    <cellStyle name="40% - 輔色4 3 3 3 2 2 2 2" xfId="25700"/>
    <cellStyle name="40% - 輔色4 3 3 3 2 2 2 3" xfId="25701"/>
    <cellStyle name="40% - 輔色4 3 3 3 2 2 3" xfId="25702"/>
    <cellStyle name="40% - 輔色4 3 3 3 2 2 4" xfId="25703"/>
    <cellStyle name="40% - 輔色4 3 3 3 2 3" xfId="25704"/>
    <cellStyle name="40% - 輔色4 3 3 3 2 3 2" xfId="25705"/>
    <cellStyle name="40% - 輔色4 3 3 3 2 3 2 2" xfId="25706"/>
    <cellStyle name="40% - 輔色4 3 3 3 2 3 2 3" xfId="25707"/>
    <cellStyle name="40% - 輔色4 3 3 3 2 3 3" xfId="25708"/>
    <cellStyle name="40% - 輔色4 3 3 3 2 3 4" xfId="25709"/>
    <cellStyle name="40% - 輔色4 3 3 3 2 4" xfId="25710"/>
    <cellStyle name="40% - 輔色4 3 3 3 2 4 2" xfId="25711"/>
    <cellStyle name="40% - 輔色4 3 3 3 2 4 3" xfId="25712"/>
    <cellStyle name="40% - 輔色4 3 3 3 2 5" xfId="25713"/>
    <cellStyle name="40% - 輔色4 3 3 3 2 6" xfId="25714"/>
    <cellStyle name="40% - 輔色4 3 3 3 3" xfId="25715"/>
    <cellStyle name="40% - 輔色4 3 3 3 3 2" xfId="25716"/>
    <cellStyle name="40% - 輔色4 3 3 3 3 2 2" xfId="25717"/>
    <cellStyle name="40% - 輔色4 3 3 3 3 2 3" xfId="25718"/>
    <cellStyle name="40% - 輔色4 3 3 3 3 3" xfId="25719"/>
    <cellStyle name="40% - 輔色4 3 3 3 3 4" xfId="25720"/>
    <cellStyle name="40% - 輔色4 3 3 3 4" xfId="25721"/>
    <cellStyle name="40% - 輔色4 3 3 3 4 2" xfId="25722"/>
    <cellStyle name="40% - 輔色4 3 3 3 4 2 2" xfId="25723"/>
    <cellStyle name="40% - 輔色4 3 3 3 4 2 3" xfId="25724"/>
    <cellStyle name="40% - 輔色4 3 3 3 4 3" xfId="25725"/>
    <cellStyle name="40% - 輔色4 3 3 3 4 4" xfId="25726"/>
    <cellStyle name="40% - 輔色4 3 3 3 5" xfId="25727"/>
    <cellStyle name="40% - 輔色4 3 3 3 5 2" xfId="25728"/>
    <cellStyle name="40% - 輔色4 3 3 3 5 3" xfId="25729"/>
    <cellStyle name="40% - 輔色4 3 3 3 6" xfId="25730"/>
    <cellStyle name="40% - 輔色4 3 3 3 7" xfId="25731"/>
    <cellStyle name="40% - 輔色4 3 3 4" xfId="25732"/>
    <cellStyle name="40% - 輔色4 3 3 4 2" xfId="25733"/>
    <cellStyle name="40% - 輔色4 3 3 4 2 2" xfId="25734"/>
    <cellStyle name="40% - 輔色4 3 3 4 2 2 2" xfId="25735"/>
    <cellStyle name="40% - 輔色4 3 3 4 2 2 3" xfId="25736"/>
    <cellStyle name="40% - 輔色4 3 3 4 2 3" xfId="25737"/>
    <cellStyle name="40% - 輔色4 3 3 4 2 4" xfId="25738"/>
    <cellStyle name="40% - 輔色4 3 3 4 3" xfId="25739"/>
    <cellStyle name="40% - 輔色4 3 3 4 3 2" xfId="25740"/>
    <cellStyle name="40% - 輔色4 3 3 4 3 2 2" xfId="25741"/>
    <cellStyle name="40% - 輔色4 3 3 4 3 2 3" xfId="25742"/>
    <cellStyle name="40% - 輔色4 3 3 4 3 3" xfId="25743"/>
    <cellStyle name="40% - 輔色4 3 3 4 3 4" xfId="25744"/>
    <cellStyle name="40% - 輔色4 3 3 4 4" xfId="25745"/>
    <cellStyle name="40% - 輔色4 3 3 4 4 2" xfId="25746"/>
    <cellStyle name="40% - 輔色4 3 3 4 4 3" xfId="25747"/>
    <cellStyle name="40% - 輔色4 3 3 4 5" xfId="25748"/>
    <cellStyle name="40% - 輔色4 3 3 4 6" xfId="25749"/>
    <cellStyle name="40% - 輔色4 3 3 5" xfId="25750"/>
    <cellStyle name="40% - 輔色4 3 3 5 2" xfId="25751"/>
    <cellStyle name="40% - 輔色4 3 3 5 2 2" xfId="25752"/>
    <cellStyle name="40% - 輔色4 3 3 5 2 3" xfId="25753"/>
    <cellStyle name="40% - 輔色4 3 3 5 3" xfId="25754"/>
    <cellStyle name="40% - 輔色4 3 3 5 4" xfId="25755"/>
    <cellStyle name="40% - 輔色4 3 3 6" xfId="25756"/>
    <cellStyle name="40% - 輔色4 3 3 6 2" xfId="25757"/>
    <cellStyle name="40% - 輔色4 3 3 6 2 2" xfId="25758"/>
    <cellStyle name="40% - 輔色4 3 3 6 2 3" xfId="25759"/>
    <cellStyle name="40% - 輔色4 3 3 6 3" xfId="25760"/>
    <cellStyle name="40% - 輔色4 3 3 6 4" xfId="25761"/>
    <cellStyle name="40% - 輔色4 3 3 7" xfId="25762"/>
    <cellStyle name="40% - 輔色4 3 3 7 2" xfId="25763"/>
    <cellStyle name="40% - 輔色4 3 3 7 3" xfId="25764"/>
    <cellStyle name="40% - 輔色4 3 3 8" xfId="25765"/>
    <cellStyle name="40% - 輔色4 3 3 9" xfId="25766"/>
    <cellStyle name="40% - 輔色4 3 4" xfId="25767"/>
    <cellStyle name="40% - 輔色4 3 4 2" xfId="25768"/>
    <cellStyle name="40% - 輔色4 3 4 2 2" xfId="25769"/>
    <cellStyle name="40% - 輔色4 3 4 2 2 2" xfId="25770"/>
    <cellStyle name="40% - 輔色4 3 4 2 2 2 2" xfId="25771"/>
    <cellStyle name="40% - 輔色4 3 4 2 2 2 2 2" xfId="25772"/>
    <cellStyle name="40% - 輔色4 3 4 2 2 2 2 3" xfId="25773"/>
    <cellStyle name="40% - 輔色4 3 4 2 2 2 3" xfId="25774"/>
    <cellStyle name="40% - 輔色4 3 4 2 2 2 4" xfId="25775"/>
    <cellStyle name="40% - 輔色4 3 4 2 2 3" xfId="25776"/>
    <cellStyle name="40% - 輔色4 3 4 2 2 3 2" xfId="25777"/>
    <cellStyle name="40% - 輔色4 3 4 2 2 3 2 2" xfId="25778"/>
    <cellStyle name="40% - 輔色4 3 4 2 2 3 2 3" xfId="25779"/>
    <cellStyle name="40% - 輔色4 3 4 2 2 3 3" xfId="25780"/>
    <cellStyle name="40% - 輔色4 3 4 2 2 3 4" xfId="25781"/>
    <cellStyle name="40% - 輔色4 3 4 2 2 4" xfId="25782"/>
    <cellStyle name="40% - 輔色4 3 4 2 2 4 2" xfId="25783"/>
    <cellStyle name="40% - 輔色4 3 4 2 2 4 3" xfId="25784"/>
    <cellStyle name="40% - 輔色4 3 4 2 2 5" xfId="25785"/>
    <cellStyle name="40% - 輔色4 3 4 2 2 6" xfId="25786"/>
    <cellStyle name="40% - 輔色4 3 4 2 3" xfId="25787"/>
    <cellStyle name="40% - 輔色4 3 4 2 3 2" xfId="25788"/>
    <cellStyle name="40% - 輔色4 3 4 2 3 2 2" xfId="25789"/>
    <cellStyle name="40% - 輔色4 3 4 2 3 2 3" xfId="25790"/>
    <cellStyle name="40% - 輔色4 3 4 2 3 3" xfId="25791"/>
    <cellStyle name="40% - 輔色4 3 4 2 3 4" xfId="25792"/>
    <cellStyle name="40% - 輔色4 3 4 2 4" xfId="25793"/>
    <cellStyle name="40% - 輔色4 3 4 2 4 2" xfId="25794"/>
    <cellStyle name="40% - 輔色4 3 4 2 4 2 2" xfId="25795"/>
    <cellStyle name="40% - 輔色4 3 4 2 4 2 3" xfId="25796"/>
    <cellStyle name="40% - 輔色4 3 4 2 4 3" xfId="25797"/>
    <cellStyle name="40% - 輔色4 3 4 2 4 4" xfId="25798"/>
    <cellStyle name="40% - 輔色4 3 4 2 5" xfId="25799"/>
    <cellStyle name="40% - 輔色4 3 4 2 5 2" xfId="25800"/>
    <cellStyle name="40% - 輔色4 3 4 2 5 3" xfId="25801"/>
    <cellStyle name="40% - 輔色4 3 4 2 6" xfId="25802"/>
    <cellStyle name="40% - 輔色4 3 4 2 7" xfId="25803"/>
    <cellStyle name="40% - 輔色4 3 4 3" xfId="25804"/>
    <cellStyle name="40% - 輔色4 3 4 3 2" xfId="25805"/>
    <cellStyle name="40% - 輔色4 3 4 3 2 2" xfId="25806"/>
    <cellStyle name="40% - 輔色4 3 4 3 2 2 2" xfId="25807"/>
    <cellStyle name="40% - 輔色4 3 4 3 2 2 3" xfId="25808"/>
    <cellStyle name="40% - 輔色4 3 4 3 2 3" xfId="25809"/>
    <cellStyle name="40% - 輔色4 3 4 3 2 4" xfId="25810"/>
    <cellStyle name="40% - 輔色4 3 4 3 3" xfId="25811"/>
    <cellStyle name="40% - 輔色4 3 4 3 3 2" xfId="25812"/>
    <cellStyle name="40% - 輔色4 3 4 3 3 2 2" xfId="25813"/>
    <cellStyle name="40% - 輔色4 3 4 3 3 2 3" xfId="25814"/>
    <cellStyle name="40% - 輔色4 3 4 3 3 3" xfId="25815"/>
    <cellStyle name="40% - 輔色4 3 4 3 3 4" xfId="25816"/>
    <cellStyle name="40% - 輔色4 3 4 3 4" xfId="25817"/>
    <cellStyle name="40% - 輔色4 3 4 3 4 2" xfId="25818"/>
    <cellStyle name="40% - 輔色4 3 4 3 4 3" xfId="25819"/>
    <cellStyle name="40% - 輔色4 3 4 3 5" xfId="25820"/>
    <cellStyle name="40% - 輔色4 3 4 3 6" xfId="25821"/>
    <cellStyle name="40% - 輔色4 3 4 4" xfId="25822"/>
    <cellStyle name="40% - 輔色4 3 4 4 2" xfId="25823"/>
    <cellStyle name="40% - 輔色4 3 4 4 2 2" xfId="25824"/>
    <cellStyle name="40% - 輔色4 3 4 4 2 3" xfId="25825"/>
    <cellStyle name="40% - 輔色4 3 4 4 3" xfId="25826"/>
    <cellStyle name="40% - 輔色4 3 4 4 4" xfId="25827"/>
    <cellStyle name="40% - 輔色4 3 4 5" xfId="25828"/>
    <cellStyle name="40% - 輔色4 3 4 5 2" xfId="25829"/>
    <cellStyle name="40% - 輔色4 3 4 5 2 2" xfId="25830"/>
    <cellStyle name="40% - 輔色4 3 4 5 2 3" xfId="25831"/>
    <cellStyle name="40% - 輔色4 3 4 5 3" xfId="25832"/>
    <cellStyle name="40% - 輔色4 3 4 5 4" xfId="25833"/>
    <cellStyle name="40% - 輔色4 3 4 6" xfId="25834"/>
    <cellStyle name="40% - 輔色4 3 4 6 2" xfId="25835"/>
    <cellStyle name="40% - 輔色4 3 4 6 3" xfId="25836"/>
    <cellStyle name="40% - 輔色4 3 4 7" xfId="25837"/>
    <cellStyle name="40% - 輔色4 3 4 8" xfId="25838"/>
    <cellStyle name="40% - 輔色4 3 5" xfId="25839"/>
    <cellStyle name="40% - 輔色4 3 5 2" xfId="25840"/>
    <cellStyle name="40% - 輔色4 3 5 2 2" xfId="25841"/>
    <cellStyle name="40% - 輔色4 3 5 2 2 2" xfId="25842"/>
    <cellStyle name="40% - 輔色4 3 5 2 2 2 2" xfId="25843"/>
    <cellStyle name="40% - 輔色4 3 5 2 2 2 2 2" xfId="25844"/>
    <cellStyle name="40% - 輔色4 3 5 2 2 2 2 3" xfId="25845"/>
    <cellStyle name="40% - 輔色4 3 5 2 2 2 3" xfId="25846"/>
    <cellStyle name="40% - 輔色4 3 5 2 2 2 4" xfId="25847"/>
    <cellStyle name="40% - 輔色4 3 5 2 2 3" xfId="25848"/>
    <cellStyle name="40% - 輔色4 3 5 2 2 3 2" xfId="25849"/>
    <cellStyle name="40% - 輔色4 3 5 2 2 3 2 2" xfId="25850"/>
    <cellStyle name="40% - 輔色4 3 5 2 2 3 2 3" xfId="25851"/>
    <cellStyle name="40% - 輔色4 3 5 2 2 3 3" xfId="25852"/>
    <cellStyle name="40% - 輔色4 3 5 2 2 3 4" xfId="25853"/>
    <cellStyle name="40% - 輔色4 3 5 2 2 4" xfId="25854"/>
    <cellStyle name="40% - 輔色4 3 5 2 2 4 2" xfId="25855"/>
    <cellStyle name="40% - 輔色4 3 5 2 2 4 3" xfId="25856"/>
    <cellStyle name="40% - 輔色4 3 5 2 2 5" xfId="25857"/>
    <cellStyle name="40% - 輔色4 3 5 2 2 6" xfId="25858"/>
    <cellStyle name="40% - 輔色4 3 5 2 3" xfId="25859"/>
    <cellStyle name="40% - 輔色4 3 5 2 3 2" xfId="25860"/>
    <cellStyle name="40% - 輔色4 3 5 2 3 2 2" xfId="25861"/>
    <cellStyle name="40% - 輔色4 3 5 2 3 2 3" xfId="25862"/>
    <cellStyle name="40% - 輔色4 3 5 2 3 3" xfId="25863"/>
    <cellStyle name="40% - 輔色4 3 5 2 3 4" xfId="25864"/>
    <cellStyle name="40% - 輔色4 3 5 2 4" xfId="25865"/>
    <cellStyle name="40% - 輔色4 3 5 2 4 2" xfId="25866"/>
    <cellStyle name="40% - 輔色4 3 5 2 4 2 2" xfId="25867"/>
    <cellStyle name="40% - 輔色4 3 5 2 4 2 3" xfId="25868"/>
    <cellStyle name="40% - 輔色4 3 5 2 4 3" xfId="25869"/>
    <cellStyle name="40% - 輔色4 3 5 2 4 4" xfId="25870"/>
    <cellStyle name="40% - 輔色4 3 5 2 5" xfId="25871"/>
    <cellStyle name="40% - 輔色4 3 5 2 5 2" xfId="25872"/>
    <cellStyle name="40% - 輔色4 3 5 2 5 3" xfId="25873"/>
    <cellStyle name="40% - 輔色4 3 5 2 6" xfId="25874"/>
    <cellStyle name="40% - 輔色4 3 5 2 7" xfId="25875"/>
    <cellStyle name="40% - 輔色4 3 5 3" xfId="25876"/>
    <cellStyle name="40% - 輔色4 3 5 3 2" xfId="25877"/>
    <cellStyle name="40% - 輔色4 3 5 3 2 2" xfId="25878"/>
    <cellStyle name="40% - 輔色4 3 5 3 2 2 2" xfId="25879"/>
    <cellStyle name="40% - 輔色4 3 5 3 2 2 3" xfId="25880"/>
    <cellStyle name="40% - 輔色4 3 5 3 2 3" xfId="25881"/>
    <cellStyle name="40% - 輔色4 3 5 3 2 4" xfId="25882"/>
    <cellStyle name="40% - 輔色4 3 5 3 3" xfId="25883"/>
    <cellStyle name="40% - 輔色4 3 5 3 3 2" xfId="25884"/>
    <cellStyle name="40% - 輔色4 3 5 3 3 2 2" xfId="25885"/>
    <cellStyle name="40% - 輔色4 3 5 3 3 2 3" xfId="25886"/>
    <cellStyle name="40% - 輔色4 3 5 3 3 3" xfId="25887"/>
    <cellStyle name="40% - 輔色4 3 5 3 3 4" xfId="25888"/>
    <cellStyle name="40% - 輔色4 3 5 3 4" xfId="25889"/>
    <cellStyle name="40% - 輔色4 3 5 3 4 2" xfId="25890"/>
    <cellStyle name="40% - 輔色4 3 5 3 4 3" xfId="25891"/>
    <cellStyle name="40% - 輔色4 3 5 3 5" xfId="25892"/>
    <cellStyle name="40% - 輔色4 3 5 3 6" xfId="25893"/>
    <cellStyle name="40% - 輔色4 3 5 4" xfId="25894"/>
    <cellStyle name="40% - 輔色4 3 5 4 2" xfId="25895"/>
    <cellStyle name="40% - 輔色4 3 5 4 2 2" xfId="25896"/>
    <cellStyle name="40% - 輔色4 3 5 4 2 3" xfId="25897"/>
    <cellStyle name="40% - 輔色4 3 5 4 3" xfId="25898"/>
    <cellStyle name="40% - 輔色4 3 5 4 4" xfId="25899"/>
    <cellStyle name="40% - 輔色4 3 5 5" xfId="25900"/>
    <cellStyle name="40% - 輔色4 3 5 5 2" xfId="25901"/>
    <cellStyle name="40% - 輔色4 3 5 5 2 2" xfId="25902"/>
    <cellStyle name="40% - 輔色4 3 5 5 2 3" xfId="25903"/>
    <cellStyle name="40% - 輔色4 3 5 5 3" xfId="25904"/>
    <cellStyle name="40% - 輔色4 3 5 5 4" xfId="25905"/>
    <cellStyle name="40% - 輔色4 3 5 6" xfId="25906"/>
    <cellStyle name="40% - 輔色4 3 5 6 2" xfId="25907"/>
    <cellStyle name="40% - 輔色4 3 5 6 3" xfId="25908"/>
    <cellStyle name="40% - 輔色4 3 5 7" xfId="25909"/>
    <cellStyle name="40% - 輔色4 3 5 8" xfId="25910"/>
    <cellStyle name="40% - 輔色4 3 6" xfId="25911"/>
    <cellStyle name="40% - 輔色4 3 6 2" xfId="25912"/>
    <cellStyle name="40% - 輔色4 3 6 2 2" xfId="25913"/>
    <cellStyle name="40% - 輔色4 3 6 2 2 2" xfId="25914"/>
    <cellStyle name="40% - 輔色4 3 6 2 2 2 2" xfId="25915"/>
    <cellStyle name="40% - 輔色4 3 6 2 2 2 3" xfId="25916"/>
    <cellStyle name="40% - 輔色4 3 6 2 2 3" xfId="25917"/>
    <cellStyle name="40% - 輔色4 3 6 2 2 4" xfId="25918"/>
    <cellStyle name="40% - 輔色4 3 6 2 3" xfId="25919"/>
    <cellStyle name="40% - 輔色4 3 6 2 3 2" xfId="25920"/>
    <cellStyle name="40% - 輔色4 3 6 2 3 2 2" xfId="25921"/>
    <cellStyle name="40% - 輔色4 3 6 2 3 2 3" xfId="25922"/>
    <cellStyle name="40% - 輔色4 3 6 2 3 3" xfId="25923"/>
    <cellStyle name="40% - 輔色4 3 6 2 3 4" xfId="25924"/>
    <cellStyle name="40% - 輔色4 3 6 2 4" xfId="25925"/>
    <cellStyle name="40% - 輔色4 3 6 2 4 2" xfId="25926"/>
    <cellStyle name="40% - 輔色4 3 6 2 4 3" xfId="25927"/>
    <cellStyle name="40% - 輔色4 3 6 2 5" xfId="25928"/>
    <cellStyle name="40% - 輔色4 3 6 2 6" xfId="25929"/>
    <cellStyle name="40% - 輔色4 3 6 3" xfId="25930"/>
    <cellStyle name="40% - 輔色4 3 6 3 2" xfId="25931"/>
    <cellStyle name="40% - 輔色4 3 6 3 2 2" xfId="25932"/>
    <cellStyle name="40% - 輔色4 3 6 3 2 3" xfId="25933"/>
    <cellStyle name="40% - 輔色4 3 6 3 3" xfId="25934"/>
    <cellStyle name="40% - 輔色4 3 6 3 4" xfId="25935"/>
    <cellStyle name="40% - 輔色4 3 6 4" xfId="25936"/>
    <cellStyle name="40% - 輔色4 3 6 4 2" xfId="25937"/>
    <cellStyle name="40% - 輔色4 3 6 4 2 2" xfId="25938"/>
    <cellStyle name="40% - 輔色4 3 6 4 2 3" xfId="25939"/>
    <cellStyle name="40% - 輔色4 3 6 4 3" xfId="25940"/>
    <cellStyle name="40% - 輔色4 3 6 4 4" xfId="25941"/>
    <cellStyle name="40% - 輔色4 3 6 5" xfId="25942"/>
    <cellStyle name="40% - 輔色4 3 6 5 2" xfId="25943"/>
    <cellStyle name="40% - 輔色4 3 6 5 3" xfId="25944"/>
    <cellStyle name="40% - 輔色4 3 6 6" xfId="25945"/>
    <cellStyle name="40% - 輔色4 3 6 7" xfId="25946"/>
    <cellStyle name="40% - 輔色4 3 7" xfId="25947"/>
    <cellStyle name="40% - 輔色4 3 7 2" xfId="25948"/>
    <cellStyle name="40% - 輔色4 3 7 2 2" xfId="25949"/>
    <cellStyle name="40% - 輔色4 3 7 2 2 2" xfId="25950"/>
    <cellStyle name="40% - 輔色4 3 7 2 2 3" xfId="25951"/>
    <cellStyle name="40% - 輔色4 3 7 2 3" xfId="25952"/>
    <cellStyle name="40% - 輔色4 3 7 2 4" xfId="25953"/>
    <cellStyle name="40% - 輔色4 3 7 3" xfId="25954"/>
    <cellStyle name="40% - 輔色4 3 7 3 2" xfId="25955"/>
    <cellStyle name="40% - 輔色4 3 7 3 2 2" xfId="25956"/>
    <cellStyle name="40% - 輔色4 3 7 3 2 3" xfId="25957"/>
    <cellStyle name="40% - 輔色4 3 7 3 3" xfId="25958"/>
    <cellStyle name="40% - 輔色4 3 7 3 4" xfId="25959"/>
    <cellStyle name="40% - 輔色4 3 7 4" xfId="25960"/>
    <cellStyle name="40% - 輔色4 3 7 4 2" xfId="25961"/>
    <cellStyle name="40% - 輔色4 3 7 4 3" xfId="25962"/>
    <cellStyle name="40% - 輔色4 3 7 5" xfId="25963"/>
    <cellStyle name="40% - 輔色4 3 7 6" xfId="25964"/>
    <cellStyle name="40% - 輔色4 3 8" xfId="25965"/>
    <cellStyle name="40% - 輔色4 3 8 2" xfId="25966"/>
    <cellStyle name="40% - 輔色4 3 8 2 2" xfId="25967"/>
    <cellStyle name="40% - 輔色4 3 8 2 3" xfId="25968"/>
    <cellStyle name="40% - 輔色4 3 8 3" xfId="25969"/>
    <cellStyle name="40% - 輔色4 3 8 4" xfId="25970"/>
    <cellStyle name="40% - 輔色4 3 9" xfId="25971"/>
    <cellStyle name="40% - 輔色4 3 9 2" xfId="25972"/>
    <cellStyle name="40% - 輔色4 3 9 2 2" xfId="25973"/>
    <cellStyle name="40% - 輔色4 3 9 2 3" xfId="25974"/>
    <cellStyle name="40% - 輔色4 3 9 3" xfId="25975"/>
    <cellStyle name="40% - 輔色4 3 9 4" xfId="25976"/>
    <cellStyle name="40% - 輔色4 4" xfId="25977"/>
    <cellStyle name="40% - 輔色4 4 10" xfId="25978"/>
    <cellStyle name="40% - 輔色4 4 2" xfId="25979"/>
    <cellStyle name="40% - 輔色4 4 2 2" xfId="25980"/>
    <cellStyle name="40% - 輔色4 4 2 2 2" xfId="25981"/>
    <cellStyle name="40% - 輔色4 4 2 2 2 2" xfId="25982"/>
    <cellStyle name="40% - 輔色4 4 2 2 2 2 2" xfId="25983"/>
    <cellStyle name="40% - 輔色4 4 2 2 2 2 2 2" xfId="25984"/>
    <cellStyle name="40% - 輔色4 4 2 2 2 2 2 2 2" xfId="25985"/>
    <cellStyle name="40% - 輔色4 4 2 2 2 2 2 2 3" xfId="25986"/>
    <cellStyle name="40% - 輔色4 4 2 2 2 2 2 3" xfId="25987"/>
    <cellStyle name="40% - 輔色4 4 2 2 2 2 2 4" xfId="25988"/>
    <cellStyle name="40% - 輔色4 4 2 2 2 2 3" xfId="25989"/>
    <cellStyle name="40% - 輔色4 4 2 2 2 2 3 2" xfId="25990"/>
    <cellStyle name="40% - 輔色4 4 2 2 2 2 3 2 2" xfId="25991"/>
    <cellStyle name="40% - 輔色4 4 2 2 2 2 3 2 3" xfId="25992"/>
    <cellStyle name="40% - 輔色4 4 2 2 2 2 3 3" xfId="25993"/>
    <cellStyle name="40% - 輔色4 4 2 2 2 2 3 4" xfId="25994"/>
    <cellStyle name="40% - 輔色4 4 2 2 2 2 4" xfId="25995"/>
    <cellStyle name="40% - 輔色4 4 2 2 2 2 4 2" xfId="25996"/>
    <cellStyle name="40% - 輔色4 4 2 2 2 2 4 3" xfId="25997"/>
    <cellStyle name="40% - 輔色4 4 2 2 2 2 5" xfId="25998"/>
    <cellStyle name="40% - 輔色4 4 2 2 2 2 6" xfId="25999"/>
    <cellStyle name="40% - 輔色4 4 2 2 2 3" xfId="26000"/>
    <cellStyle name="40% - 輔色4 4 2 2 2 3 2" xfId="26001"/>
    <cellStyle name="40% - 輔色4 4 2 2 2 3 2 2" xfId="26002"/>
    <cellStyle name="40% - 輔色4 4 2 2 2 3 2 3" xfId="26003"/>
    <cellStyle name="40% - 輔色4 4 2 2 2 3 3" xfId="26004"/>
    <cellStyle name="40% - 輔色4 4 2 2 2 3 4" xfId="26005"/>
    <cellStyle name="40% - 輔色4 4 2 2 2 4" xfId="26006"/>
    <cellStyle name="40% - 輔色4 4 2 2 2 4 2" xfId="26007"/>
    <cellStyle name="40% - 輔色4 4 2 2 2 4 2 2" xfId="26008"/>
    <cellStyle name="40% - 輔色4 4 2 2 2 4 2 3" xfId="26009"/>
    <cellStyle name="40% - 輔色4 4 2 2 2 4 3" xfId="26010"/>
    <cellStyle name="40% - 輔色4 4 2 2 2 4 4" xfId="26011"/>
    <cellStyle name="40% - 輔色4 4 2 2 2 5" xfId="26012"/>
    <cellStyle name="40% - 輔色4 4 2 2 2 5 2" xfId="26013"/>
    <cellStyle name="40% - 輔色4 4 2 2 2 5 3" xfId="26014"/>
    <cellStyle name="40% - 輔色4 4 2 2 2 6" xfId="26015"/>
    <cellStyle name="40% - 輔色4 4 2 2 2 7" xfId="26016"/>
    <cellStyle name="40% - 輔色4 4 2 2 3" xfId="26017"/>
    <cellStyle name="40% - 輔色4 4 2 2 3 2" xfId="26018"/>
    <cellStyle name="40% - 輔色4 4 2 2 3 2 2" xfId="26019"/>
    <cellStyle name="40% - 輔色4 4 2 2 3 2 2 2" xfId="26020"/>
    <cellStyle name="40% - 輔色4 4 2 2 3 2 2 3" xfId="26021"/>
    <cellStyle name="40% - 輔色4 4 2 2 3 2 3" xfId="26022"/>
    <cellStyle name="40% - 輔色4 4 2 2 3 2 4" xfId="26023"/>
    <cellStyle name="40% - 輔色4 4 2 2 3 3" xfId="26024"/>
    <cellStyle name="40% - 輔色4 4 2 2 3 3 2" xfId="26025"/>
    <cellStyle name="40% - 輔色4 4 2 2 3 3 2 2" xfId="26026"/>
    <cellStyle name="40% - 輔色4 4 2 2 3 3 2 3" xfId="26027"/>
    <cellStyle name="40% - 輔色4 4 2 2 3 3 3" xfId="26028"/>
    <cellStyle name="40% - 輔色4 4 2 2 3 3 4" xfId="26029"/>
    <cellStyle name="40% - 輔色4 4 2 2 3 4" xfId="26030"/>
    <cellStyle name="40% - 輔色4 4 2 2 3 4 2" xfId="26031"/>
    <cellStyle name="40% - 輔色4 4 2 2 3 4 3" xfId="26032"/>
    <cellStyle name="40% - 輔色4 4 2 2 3 5" xfId="26033"/>
    <cellStyle name="40% - 輔色4 4 2 2 3 6" xfId="26034"/>
    <cellStyle name="40% - 輔色4 4 2 2 4" xfId="26035"/>
    <cellStyle name="40% - 輔色4 4 2 2 4 2" xfId="26036"/>
    <cellStyle name="40% - 輔色4 4 2 2 4 2 2" xfId="26037"/>
    <cellStyle name="40% - 輔色4 4 2 2 4 2 3" xfId="26038"/>
    <cellStyle name="40% - 輔色4 4 2 2 4 3" xfId="26039"/>
    <cellStyle name="40% - 輔色4 4 2 2 4 4" xfId="26040"/>
    <cellStyle name="40% - 輔色4 4 2 2 5" xfId="26041"/>
    <cellStyle name="40% - 輔色4 4 2 2 5 2" xfId="26042"/>
    <cellStyle name="40% - 輔色4 4 2 2 5 2 2" xfId="26043"/>
    <cellStyle name="40% - 輔色4 4 2 2 5 2 3" xfId="26044"/>
    <cellStyle name="40% - 輔色4 4 2 2 5 3" xfId="26045"/>
    <cellStyle name="40% - 輔色4 4 2 2 5 4" xfId="26046"/>
    <cellStyle name="40% - 輔色4 4 2 2 6" xfId="26047"/>
    <cellStyle name="40% - 輔色4 4 2 2 6 2" xfId="26048"/>
    <cellStyle name="40% - 輔色4 4 2 2 6 3" xfId="26049"/>
    <cellStyle name="40% - 輔色4 4 2 2 7" xfId="26050"/>
    <cellStyle name="40% - 輔色4 4 2 2 8" xfId="26051"/>
    <cellStyle name="40% - 輔色4 4 2 3" xfId="26052"/>
    <cellStyle name="40% - 輔色4 4 2 3 2" xfId="26053"/>
    <cellStyle name="40% - 輔色4 4 2 3 2 2" xfId="26054"/>
    <cellStyle name="40% - 輔色4 4 2 3 2 2 2" xfId="26055"/>
    <cellStyle name="40% - 輔色4 4 2 3 2 2 2 2" xfId="26056"/>
    <cellStyle name="40% - 輔色4 4 2 3 2 2 2 3" xfId="26057"/>
    <cellStyle name="40% - 輔色4 4 2 3 2 2 3" xfId="26058"/>
    <cellStyle name="40% - 輔色4 4 2 3 2 2 4" xfId="26059"/>
    <cellStyle name="40% - 輔色4 4 2 3 2 3" xfId="26060"/>
    <cellStyle name="40% - 輔色4 4 2 3 2 3 2" xfId="26061"/>
    <cellStyle name="40% - 輔色4 4 2 3 2 3 2 2" xfId="26062"/>
    <cellStyle name="40% - 輔色4 4 2 3 2 3 2 3" xfId="26063"/>
    <cellStyle name="40% - 輔色4 4 2 3 2 3 3" xfId="26064"/>
    <cellStyle name="40% - 輔色4 4 2 3 2 3 4" xfId="26065"/>
    <cellStyle name="40% - 輔色4 4 2 3 2 4" xfId="26066"/>
    <cellStyle name="40% - 輔色4 4 2 3 2 4 2" xfId="26067"/>
    <cellStyle name="40% - 輔色4 4 2 3 2 4 3" xfId="26068"/>
    <cellStyle name="40% - 輔色4 4 2 3 2 5" xfId="26069"/>
    <cellStyle name="40% - 輔色4 4 2 3 2 6" xfId="26070"/>
    <cellStyle name="40% - 輔色4 4 2 3 3" xfId="26071"/>
    <cellStyle name="40% - 輔色4 4 2 3 3 2" xfId="26072"/>
    <cellStyle name="40% - 輔色4 4 2 3 3 2 2" xfId="26073"/>
    <cellStyle name="40% - 輔色4 4 2 3 3 2 3" xfId="26074"/>
    <cellStyle name="40% - 輔色4 4 2 3 3 3" xfId="26075"/>
    <cellStyle name="40% - 輔色4 4 2 3 3 4" xfId="26076"/>
    <cellStyle name="40% - 輔色4 4 2 3 4" xfId="26077"/>
    <cellStyle name="40% - 輔色4 4 2 3 4 2" xfId="26078"/>
    <cellStyle name="40% - 輔色4 4 2 3 4 2 2" xfId="26079"/>
    <cellStyle name="40% - 輔色4 4 2 3 4 2 3" xfId="26080"/>
    <cellStyle name="40% - 輔色4 4 2 3 4 3" xfId="26081"/>
    <cellStyle name="40% - 輔色4 4 2 3 4 4" xfId="26082"/>
    <cellStyle name="40% - 輔色4 4 2 3 5" xfId="26083"/>
    <cellStyle name="40% - 輔色4 4 2 3 5 2" xfId="26084"/>
    <cellStyle name="40% - 輔色4 4 2 3 5 3" xfId="26085"/>
    <cellStyle name="40% - 輔色4 4 2 3 6" xfId="26086"/>
    <cellStyle name="40% - 輔色4 4 2 3 7" xfId="26087"/>
    <cellStyle name="40% - 輔色4 4 2 4" xfId="26088"/>
    <cellStyle name="40% - 輔色4 4 2 4 2" xfId="26089"/>
    <cellStyle name="40% - 輔色4 4 2 4 2 2" xfId="26090"/>
    <cellStyle name="40% - 輔色4 4 2 4 2 2 2" xfId="26091"/>
    <cellStyle name="40% - 輔色4 4 2 4 2 2 3" xfId="26092"/>
    <cellStyle name="40% - 輔色4 4 2 4 2 3" xfId="26093"/>
    <cellStyle name="40% - 輔色4 4 2 4 2 4" xfId="26094"/>
    <cellStyle name="40% - 輔色4 4 2 4 3" xfId="26095"/>
    <cellStyle name="40% - 輔色4 4 2 4 3 2" xfId="26096"/>
    <cellStyle name="40% - 輔色4 4 2 4 3 2 2" xfId="26097"/>
    <cellStyle name="40% - 輔色4 4 2 4 3 2 3" xfId="26098"/>
    <cellStyle name="40% - 輔色4 4 2 4 3 3" xfId="26099"/>
    <cellStyle name="40% - 輔色4 4 2 4 3 4" xfId="26100"/>
    <cellStyle name="40% - 輔色4 4 2 4 4" xfId="26101"/>
    <cellStyle name="40% - 輔色4 4 2 4 4 2" xfId="26102"/>
    <cellStyle name="40% - 輔色4 4 2 4 4 3" xfId="26103"/>
    <cellStyle name="40% - 輔色4 4 2 4 5" xfId="26104"/>
    <cellStyle name="40% - 輔色4 4 2 4 6" xfId="26105"/>
    <cellStyle name="40% - 輔色4 4 2 5" xfId="26106"/>
    <cellStyle name="40% - 輔色4 4 2 5 2" xfId="26107"/>
    <cellStyle name="40% - 輔色4 4 2 5 2 2" xfId="26108"/>
    <cellStyle name="40% - 輔色4 4 2 5 2 3" xfId="26109"/>
    <cellStyle name="40% - 輔色4 4 2 5 3" xfId="26110"/>
    <cellStyle name="40% - 輔色4 4 2 5 4" xfId="26111"/>
    <cellStyle name="40% - 輔色4 4 2 6" xfId="26112"/>
    <cellStyle name="40% - 輔色4 4 2 6 2" xfId="26113"/>
    <cellStyle name="40% - 輔色4 4 2 6 2 2" xfId="26114"/>
    <cellStyle name="40% - 輔色4 4 2 6 2 3" xfId="26115"/>
    <cellStyle name="40% - 輔色4 4 2 6 3" xfId="26116"/>
    <cellStyle name="40% - 輔色4 4 2 6 4" xfId="26117"/>
    <cellStyle name="40% - 輔色4 4 2 7" xfId="26118"/>
    <cellStyle name="40% - 輔色4 4 2 7 2" xfId="26119"/>
    <cellStyle name="40% - 輔色4 4 2 7 3" xfId="26120"/>
    <cellStyle name="40% - 輔色4 4 2 8" xfId="26121"/>
    <cellStyle name="40% - 輔色4 4 2 9" xfId="26122"/>
    <cellStyle name="40% - 輔色4 4 3" xfId="26123"/>
    <cellStyle name="40% - 輔色4 4 3 2" xfId="26124"/>
    <cellStyle name="40% - 輔色4 4 3 2 2" xfId="26125"/>
    <cellStyle name="40% - 輔色4 4 3 2 2 2" xfId="26126"/>
    <cellStyle name="40% - 輔色4 4 3 2 2 2 2" xfId="26127"/>
    <cellStyle name="40% - 輔色4 4 3 2 2 2 2 2" xfId="26128"/>
    <cellStyle name="40% - 輔色4 4 3 2 2 2 2 3" xfId="26129"/>
    <cellStyle name="40% - 輔色4 4 3 2 2 2 3" xfId="26130"/>
    <cellStyle name="40% - 輔色4 4 3 2 2 2 4" xfId="26131"/>
    <cellStyle name="40% - 輔色4 4 3 2 2 3" xfId="26132"/>
    <cellStyle name="40% - 輔色4 4 3 2 2 3 2" xfId="26133"/>
    <cellStyle name="40% - 輔色4 4 3 2 2 3 2 2" xfId="26134"/>
    <cellStyle name="40% - 輔色4 4 3 2 2 3 2 3" xfId="26135"/>
    <cellStyle name="40% - 輔色4 4 3 2 2 3 3" xfId="26136"/>
    <cellStyle name="40% - 輔色4 4 3 2 2 3 4" xfId="26137"/>
    <cellStyle name="40% - 輔色4 4 3 2 2 4" xfId="26138"/>
    <cellStyle name="40% - 輔色4 4 3 2 2 4 2" xfId="26139"/>
    <cellStyle name="40% - 輔色4 4 3 2 2 4 3" xfId="26140"/>
    <cellStyle name="40% - 輔色4 4 3 2 2 5" xfId="26141"/>
    <cellStyle name="40% - 輔色4 4 3 2 2 6" xfId="26142"/>
    <cellStyle name="40% - 輔色4 4 3 2 3" xfId="26143"/>
    <cellStyle name="40% - 輔色4 4 3 2 3 2" xfId="26144"/>
    <cellStyle name="40% - 輔色4 4 3 2 3 2 2" xfId="26145"/>
    <cellStyle name="40% - 輔色4 4 3 2 3 2 3" xfId="26146"/>
    <cellStyle name="40% - 輔色4 4 3 2 3 3" xfId="26147"/>
    <cellStyle name="40% - 輔色4 4 3 2 3 4" xfId="26148"/>
    <cellStyle name="40% - 輔色4 4 3 2 4" xfId="26149"/>
    <cellStyle name="40% - 輔色4 4 3 2 4 2" xfId="26150"/>
    <cellStyle name="40% - 輔色4 4 3 2 4 2 2" xfId="26151"/>
    <cellStyle name="40% - 輔色4 4 3 2 4 2 3" xfId="26152"/>
    <cellStyle name="40% - 輔色4 4 3 2 4 3" xfId="26153"/>
    <cellStyle name="40% - 輔色4 4 3 2 4 4" xfId="26154"/>
    <cellStyle name="40% - 輔色4 4 3 2 5" xfId="26155"/>
    <cellStyle name="40% - 輔色4 4 3 2 5 2" xfId="26156"/>
    <cellStyle name="40% - 輔色4 4 3 2 5 3" xfId="26157"/>
    <cellStyle name="40% - 輔色4 4 3 2 6" xfId="26158"/>
    <cellStyle name="40% - 輔色4 4 3 2 7" xfId="26159"/>
    <cellStyle name="40% - 輔色4 4 3 3" xfId="26160"/>
    <cellStyle name="40% - 輔色4 4 3 3 2" xfId="26161"/>
    <cellStyle name="40% - 輔色4 4 3 3 2 2" xfId="26162"/>
    <cellStyle name="40% - 輔色4 4 3 3 2 2 2" xfId="26163"/>
    <cellStyle name="40% - 輔色4 4 3 3 2 2 3" xfId="26164"/>
    <cellStyle name="40% - 輔色4 4 3 3 2 3" xfId="26165"/>
    <cellStyle name="40% - 輔色4 4 3 3 2 4" xfId="26166"/>
    <cellStyle name="40% - 輔色4 4 3 3 3" xfId="26167"/>
    <cellStyle name="40% - 輔色4 4 3 3 3 2" xfId="26168"/>
    <cellStyle name="40% - 輔色4 4 3 3 3 2 2" xfId="26169"/>
    <cellStyle name="40% - 輔色4 4 3 3 3 2 3" xfId="26170"/>
    <cellStyle name="40% - 輔色4 4 3 3 3 3" xfId="26171"/>
    <cellStyle name="40% - 輔色4 4 3 3 3 4" xfId="26172"/>
    <cellStyle name="40% - 輔色4 4 3 3 4" xfId="26173"/>
    <cellStyle name="40% - 輔色4 4 3 3 4 2" xfId="26174"/>
    <cellStyle name="40% - 輔色4 4 3 3 4 3" xfId="26175"/>
    <cellStyle name="40% - 輔色4 4 3 3 5" xfId="26176"/>
    <cellStyle name="40% - 輔色4 4 3 3 6" xfId="26177"/>
    <cellStyle name="40% - 輔色4 4 3 4" xfId="26178"/>
    <cellStyle name="40% - 輔色4 4 3 4 2" xfId="26179"/>
    <cellStyle name="40% - 輔色4 4 3 4 2 2" xfId="26180"/>
    <cellStyle name="40% - 輔色4 4 3 4 2 3" xfId="26181"/>
    <cellStyle name="40% - 輔色4 4 3 4 3" xfId="26182"/>
    <cellStyle name="40% - 輔色4 4 3 4 4" xfId="26183"/>
    <cellStyle name="40% - 輔色4 4 3 5" xfId="26184"/>
    <cellStyle name="40% - 輔色4 4 3 5 2" xfId="26185"/>
    <cellStyle name="40% - 輔色4 4 3 5 2 2" xfId="26186"/>
    <cellStyle name="40% - 輔色4 4 3 5 2 3" xfId="26187"/>
    <cellStyle name="40% - 輔色4 4 3 5 3" xfId="26188"/>
    <cellStyle name="40% - 輔色4 4 3 5 4" xfId="26189"/>
    <cellStyle name="40% - 輔色4 4 3 6" xfId="26190"/>
    <cellStyle name="40% - 輔色4 4 3 6 2" xfId="26191"/>
    <cellStyle name="40% - 輔色4 4 3 6 3" xfId="26192"/>
    <cellStyle name="40% - 輔色4 4 3 7" xfId="26193"/>
    <cellStyle name="40% - 輔色4 4 3 8" xfId="26194"/>
    <cellStyle name="40% - 輔色4 4 4" xfId="26195"/>
    <cellStyle name="40% - 輔色4 4 4 2" xfId="26196"/>
    <cellStyle name="40% - 輔色4 4 4 2 2" xfId="26197"/>
    <cellStyle name="40% - 輔色4 4 4 2 2 2" xfId="26198"/>
    <cellStyle name="40% - 輔色4 4 4 2 2 2 2" xfId="26199"/>
    <cellStyle name="40% - 輔色4 4 4 2 2 2 3" xfId="26200"/>
    <cellStyle name="40% - 輔色4 4 4 2 2 3" xfId="26201"/>
    <cellStyle name="40% - 輔色4 4 4 2 2 4" xfId="26202"/>
    <cellStyle name="40% - 輔色4 4 4 2 3" xfId="26203"/>
    <cellStyle name="40% - 輔色4 4 4 2 3 2" xfId="26204"/>
    <cellStyle name="40% - 輔色4 4 4 2 3 2 2" xfId="26205"/>
    <cellStyle name="40% - 輔色4 4 4 2 3 2 3" xfId="26206"/>
    <cellStyle name="40% - 輔色4 4 4 2 3 3" xfId="26207"/>
    <cellStyle name="40% - 輔色4 4 4 2 3 4" xfId="26208"/>
    <cellStyle name="40% - 輔色4 4 4 2 4" xfId="26209"/>
    <cellStyle name="40% - 輔色4 4 4 2 4 2" xfId="26210"/>
    <cellStyle name="40% - 輔色4 4 4 2 4 3" xfId="26211"/>
    <cellStyle name="40% - 輔色4 4 4 2 5" xfId="26212"/>
    <cellStyle name="40% - 輔色4 4 4 2 6" xfId="26213"/>
    <cellStyle name="40% - 輔色4 4 4 3" xfId="26214"/>
    <cellStyle name="40% - 輔色4 4 4 3 2" xfId="26215"/>
    <cellStyle name="40% - 輔色4 4 4 3 2 2" xfId="26216"/>
    <cellStyle name="40% - 輔色4 4 4 3 2 3" xfId="26217"/>
    <cellStyle name="40% - 輔色4 4 4 3 3" xfId="26218"/>
    <cellStyle name="40% - 輔色4 4 4 3 4" xfId="26219"/>
    <cellStyle name="40% - 輔色4 4 4 4" xfId="26220"/>
    <cellStyle name="40% - 輔色4 4 4 4 2" xfId="26221"/>
    <cellStyle name="40% - 輔色4 4 4 4 2 2" xfId="26222"/>
    <cellStyle name="40% - 輔色4 4 4 4 2 3" xfId="26223"/>
    <cellStyle name="40% - 輔色4 4 4 4 3" xfId="26224"/>
    <cellStyle name="40% - 輔色4 4 4 4 4" xfId="26225"/>
    <cellStyle name="40% - 輔色4 4 4 5" xfId="26226"/>
    <cellStyle name="40% - 輔色4 4 4 5 2" xfId="26227"/>
    <cellStyle name="40% - 輔色4 4 4 5 3" xfId="26228"/>
    <cellStyle name="40% - 輔色4 4 4 6" xfId="26229"/>
    <cellStyle name="40% - 輔色4 4 4 7" xfId="26230"/>
    <cellStyle name="40% - 輔色4 4 5" xfId="26231"/>
    <cellStyle name="40% - 輔色4 4 5 2" xfId="26232"/>
    <cellStyle name="40% - 輔色4 4 5 2 2" xfId="26233"/>
    <cellStyle name="40% - 輔色4 4 5 2 2 2" xfId="26234"/>
    <cellStyle name="40% - 輔色4 4 5 2 2 3" xfId="26235"/>
    <cellStyle name="40% - 輔色4 4 5 2 3" xfId="26236"/>
    <cellStyle name="40% - 輔色4 4 5 2 4" xfId="26237"/>
    <cellStyle name="40% - 輔色4 4 5 3" xfId="26238"/>
    <cellStyle name="40% - 輔色4 4 5 3 2" xfId="26239"/>
    <cellStyle name="40% - 輔色4 4 5 3 2 2" xfId="26240"/>
    <cellStyle name="40% - 輔色4 4 5 3 2 3" xfId="26241"/>
    <cellStyle name="40% - 輔色4 4 5 3 3" xfId="26242"/>
    <cellStyle name="40% - 輔色4 4 5 3 4" xfId="26243"/>
    <cellStyle name="40% - 輔色4 4 5 4" xfId="26244"/>
    <cellStyle name="40% - 輔色4 4 5 4 2" xfId="26245"/>
    <cellStyle name="40% - 輔色4 4 5 4 3" xfId="26246"/>
    <cellStyle name="40% - 輔色4 4 5 5" xfId="26247"/>
    <cellStyle name="40% - 輔色4 4 5 6" xfId="26248"/>
    <cellStyle name="40% - 輔色4 4 6" xfId="26249"/>
    <cellStyle name="40% - 輔色4 4 6 2" xfId="26250"/>
    <cellStyle name="40% - 輔色4 4 6 2 2" xfId="26251"/>
    <cellStyle name="40% - 輔色4 4 6 2 3" xfId="26252"/>
    <cellStyle name="40% - 輔色4 4 6 3" xfId="26253"/>
    <cellStyle name="40% - 輔色4 4 6 4" xfId="26254"/>
    <cellStyle name="40% - 輔色4 4 7" xfId="26255"/>
    <cellStyle name="40% - 輔色4 4 7 2" xfId="26256"/>
    <cellStyle name="40% - 輔色4 4 7 2 2" xfId="26257"/>
    <cellStyle name="40% - 輔色4 4 7 2 3" xfId="26258"/>
    <cellStyle name="40% - 輔色4 4 7 3" xfId="26259"/>
    <cellStyle name="40% - 輔色4 4 7 4" xfId="26260"/>
    <cellStyle name="40% - 輔色4 4 8" xfId="26261"/>
    <cellStyle name="40% - 輔色4 4 8 2" xfId="26262"/>
    <cellStyle name="40% - 輔色4 4 8 3" xfId="26263"/>
    <cellStyle name="40% - 輔色4 4 9" xfId="26264"/>
    <cellStyle name="40% - 輔色4 5" xfId="26265"/>
    <cellStyle name="40% - 輔色4 5 2" xfId="26266"/>
    <cellStyle name="40% - 輔色4 5 2 2" xfId="26267"/>
    <cellStyle name="40% - 輔色4 5 2 2 2" xfId="26268"/>
    <cellStyle name="40% - 輔色4 5 2 2 2 2" xfId="26269"/>
    <cellStyle name="40% - 輔色4 5 2 2 2 2 2" xfId="26270"/>
    <cellStyle name="40% - 輔色4 5 2 2 2 2 2 2" xfId="26271"/>
    <cellStyle name="40% - 輔色4 5 2 2 2 2 2 3" xfId="26272"/>
    <cellStyle name="40% - 輔色4 5 2 2 2 2 3" xfId="26273"/>
    <cellStyle name="40% - 輔色4 5 2 2 2 2 4" xfId="26274"/>
    <cellStyle name="40% - 輔色4 5 2 2 2 3" xfId="26275"/>
    <cellStyle name="40% - 輔色4 5 2 2 2 3 2" xfId="26276"/>
    <cellStyle name="40% - 輔色4 5 2 2 2 3 2 2" xfId="26277"/>
    <cellStyle name="40% - 輔色4 5 2 2 2 3 2 3" xfId="26278"/>
    <cellStyle name="40% - 輔色4 5 2 2 2 3 3" xfId="26279"/>
    <cellStyle name="40% - 輔色4 5 2 2 2 3 4" xfId="26280"/>
    <cellStyle name="40% - 輔色4 5 2 2 2 4" xfId="26281"/>
    <cellStyle name="40% - 輔色4 5 2 2 2 4 2" xfId="26282"/>
    <cellStyle name="40% - 輔色4 5 2 2 2 4 3" xfId="26283"/>
    <cellStyle name="40% - 輔色4 5 2 2 2 5" xfId="26284"/>
    <cellStyle name="40% - 輔色4 5 2 2 2 6" xfId="26285"/>
    <cellStyle name="40% - 輔色4 5 2 2 3" xfId="26286"/>
    <cellStyle name="40% - 輔色4 5 2 2 3 2" xfId="26287"/>
    <cellStyle name="40% - 輔色4 5 2 2 3 2 2" xfId="26288"/>
    <cellStyle name="40% - 輔色4 5 2 2 3 2 3" xfId="26289"/>
    <cellStyle name="40% - 輔色4 5 2 2 3 3" xfId="26290"/>
    <cellStyle name="40% - 輔色4 5 2 2 3 4" xfId="26291"/>
    <cellStyle name="40% - 輔色4 5 2 2 4" xfId="26292"/>
    <cellStyle name="40% - 輔色4 5 2 2 4 2" xfId="26293"/>
    <cellStyle name="40% - 輔色4 5 2 2 4 2 2" xfId="26294"/>
    <cellStyle name="40% - 輔色4 5 2 2 4 2 3" xfId="26295"/>
    <cellStyle name="40% - 輔色4 5 2 2 4 3" xfId="26296"/>
    <cellStyle name="40% - 輔色4 5 2 2 4 4" xfId="26297"/>
    <cellStyle name="40% - 輔色4 5 2 2 5" xfId="26298"/>
    <cellStyle name="40% - 輔色4 5 2 2 5 2" xfId="26299"/>
    <cellStyle name="40% - 輔色4 5 2 2 5 3" xfId="26300"/>
    <cellStyle name="40% - 輔色4 5 2 2 6" xfId="26301"/>
    <cellStyle name="40% - 輔色4 5 2 2 7" xfId="26302"/>
    <cellStyle name="40% - 輔色4 5 2 3" xfId="26303"/>
    <cellStyle name="40% - 輔色4 5 2 3 2" xfId="26304"/>
    <cellStyle name="40% - 輔色4 5 2 3 2 2" xfId="26305"/>
    <cellStyle name="40% - 輔色4 5 2 3 2 2 2" xfId="26306"/>
    <cellStyle name="40% - 輔色4 5 2 3 2 2 3" xfId="26307"/>
    <cellStyle name="40% - 輔色4 5 2 3 2 3" xfId="26308"/>
    <cellStyle name="40% - 輔色4 5 2 3 2 4" xfId="26309"/>
    <cellStyle name="40% - 輔色4 5 2 3 3" xfId="26310"/>
    <cellStyle name="40% - 輔色4 5 2 3 3 2" xfId="26311"/>
    <cellStyle name="40% - 輔色4 5 2 3 3 2 2" xfId="26312"/>
    <cellStyle name="40% - 輔色4 5 2 3 3 2 3" xfId="26313"/>
    <cellStyle name="40% - 輔色4 5 2 3 3 3" xfId="26314"/>
    <cellStyle name="40% - 輔色4 5 2 3 3 4" xfId="26315"/>
    <cellStyle name="40% - 輔色4 5 2 3 4" xfId="26316"/>
    <cellStyle name="40% - 輔色4 5 2 3 4 2" xfId="26317"/>
    <cellStyle name="40% - 輔色4 5 2 3 4 3" xfId="26318"/>
    <cellStyle name="40% - 輔色4 5 2 3 5" xfId="26319"/>
    <cellStyle name="40% - 輔色4 5 2 3 6" xfId="26320"/>
    <cellStyle name="40% - 輔色4 5 2 4" xfId="26321"/>
    <cellStyle name="40% - 輔色4 5 2 4 2" xfId="26322"/>
    <cellStyle name="40% - 輔色4 5 2 4 2 2" xfId="26323"/>
    <cellStyle name="40% - 輔色4 5 2 4 2 3" xfId="26324"/>
    <cellStyle name="40% - 輔色4 5 2 4 3" xfId="26325"/>
    <cellStyle name="40% - 輔色4 5 2 4 4" xfId="26326"/>
    <cellStyle name="40% - 輔色4 5 2 5" xfId="26327"/>
    <cellStyle name="40% - 輔色4 5 2 5 2" xfId="26328"/>
    <cellStyle name="40% - 輔色4 5 2 5 2 2" xfId="26329"/>
    <cellStyle name="40% - 輔色4 5 2 5 2 3" xfId="26330"/>
    <cellStyle name="40% - 輔色4 5 2 5 3" xfId="26331"/>
    <cellStyle name="40% - 輔色4 5 2 5 4" xfId="26332"/>
    <cellStyle name="40% - 輔色4 5 2 6" xfId="26333"/>
    <cellStyle name="40% - 輔色4 5 2 6 2" xfId="26334"/>
    <cellStyle name="40% - 輔色4 5 2 6 3" xfId="26335"/>
    <cellStyle name="40% - 輔色4 5 2 7" xfId="26336"/>
    <cellStyle name="40% - 輔色4 5 2 8" xfId="26337"/>
    <cellStyle name="40% - 輔色4 5 3" xfId="26338"/>
    <cellStyle name="40% - 輔色4 5 3 2" xfId="26339"/>
    <cellStyle name="40% - 輔色4 5 3 2 2" xfId="26340"/>
    <cellStyle name="40% - 輔色4 5 3 2 2 2" xfId="26341"/>
    <cellStyle name="40% - 輔色4 5 3 2 2 2 2" xfId="26342"/>
    <cellStyle name="40% - 輔色4 5 3 2 2 2 3" xfId="26343"/>
    <cellStyle name="40% - 輔色4 5 3 2 2 3" xfId="26344"/>
    <cellStyle name="40% - 輔色4 5 3 2 2 4" xfId="26345"/>
    <cellStyle name="40% - 輔色4 5 3 2 3" xfId="26346"/>
    <cellStyle name="40% - 輔色4 5 3 2 3 2" xfId="26347"/>
    <cellStyle name="40% - 輔色4 5 3 2 3 2 2" xfId="26348"/>
    <cellStyle name="40% - 輔色4 5 3 2 3 2 3" xfId="26349"/>
    <cellStyle name="40% - 輔色4 5 3 2 3 3" xfId="26350"/>
    <cellStyle name="40% - 輔色4 5 3 2 3 4" xfId="26351"/>
    <cellStyle name="40% - 輔色4 5 3 2 4" xfId="26352"/>
    <cellStyle name="40% - 輔色4 5 3 2 4 2" xfId="26353"/>
    <cellStyle name="40% - 輔色4 5 3 2 4 3" xfId="26354"/>
    <cellStyle name="40% - 輔色4 5 3 2 5" xfId="26355"/>
    <cellStyle name="40% - 輔色4 5 3 2 6" xfId="26356"/>
    <cellStyle name="40% - 輔色4 5 3 3" xfId="26357"/>
    <cellStyle name="40% - 輔色4 5 3 3 2" xfId="26358"/>
    <cellStyle name="40% - 輔色4 5 3 3 2 2" xfId="26359"/>
    <cellStyle name="40% - 輔色4 5 3 3 2 3" xfId="26360"/>
    <cellStyle name="40% - 輔色4 5 3 3 3" xfId="26361"/>
    <cellStyle name="40% - 輔色4 5 3 3 4" xfId="26362"/>
    <cellStyle name="40% - 輔色4 5 3 4" xfId="26363"/>
    <cellStyle name="40% - 輔色4 5 3 4 2" xfId="26364"/>
    <cellStyle name="40% - 輔色4 5 3 4 2 2" xfId="26365"/>
    <cellStyle name="40% - 輔色4 5 3 4 2 3" xfId="26366"/>
    <cellStyle name="40% - 輔色4 5 3 4 3" xfId="26367"/>
    <cellStyle name="40% - 輔色4 5 3 4 4" xfId="26368"/>
    <cellStyle name="40% - 輔色4 5 3 5" xfId="26369"/>
    <cellStyle name="40% - 輔色4 5 3 5 2" xfId="26370"/>
    <cellStyle name="40% - 輔色4 5 3 5 3" xfId="26371"/>
    <cellStyle name="40% - 輔色4 5 3 6" xfId="26372"/>
    <cellStyle name="40% - 輔色4 5 3 7" xfId="26373"/>
    <cellStyle name="40% - 輔色4 5 4" xfId="26374"/>
    <cellStyle name="40% - 輔色4 5 4 2" xfId="26375"/>
    <cellStyle name="40% - 輔色4 5 4 2 2" xfId="26376"/>
    <cellStyle name="40% - 輔色4 5 4 2 2 2" xfId="26377"/>
    <cellStyle name="40% - 輔色4 5 4 2 2 3" xfId="26378"/>
    <cellStyle name="40% - 輔色4 5 4 2 3" xfId="26379"/>
    <cellStyle name="40% - 輔色4 5 4 2 4" xfId="26380"/>
    <cellStyle name="40% - 輔色4 5 4 3" xfId="26381"/>
    <cellStyle name="40% - 輔色4 5 4 3 2" xfId="26382"/>
    <cellStyle name="40% - 輔色4 5 4 3 2 2" xfId="26383"/>
    <cellStyle name="40% - 輔色4 5 4 3 2 3" xfId="26384"/>
    <cellStyle name="40% - 輔色4 5 4 3 3" xfId="26385"/>
    <cellStyle name="40% - 輔色4 5 4 3 4" xfId="26386"/>
    <cellStyle name="40% - 輔色4 5 4 4" xfId="26387"/>
    <cellStyle name="40% - 輔色4 5 4 4 2" xfId="26388"/>
    <cellStyle name="40% - 輔色4 5 4 4 3" xfId="26389"/>
    <cellStyle name="40% - 輔色4 5 4 5" xfId="26390"/>
    <cellStyle name="40% - 輔色4 5 4 6" xfId="26391"/>
    <cellStyle name="40% - 輔色4 5 5" xfId="26392"/>
    <cellStyle name="40% - 輔色4 5 5 2" xfId="26393"/>
    <cellStyle name="40% - 輔色4 5 5 2 2" xfId="26394"/>
    <cellStyle name="40% - 輔色4 5 5 2 3" xfId="26395"/>
    <cellStyle name="40% - 輔色4 5 5 3" xfId="26396"/>
    <cellStyle name="40% - 輔色4 5 5 4" xfId="26397"/>
    <cellStyle name="40% - 輔色4 5 6" xfId="26398"/>
    <cellStyle name="40% - 輔色4 5 6 2" xfId="26399"/>
    <cellStyle name="40% - 輔色4 5 6 2 2" xfId="26400"/>
    <cellStyle name="40% - 輔色4 5 6 2 3" xfId="26401"/>
    <cellStyle name="40% - 輔色4 5 6 3" xfId="26402"/>
    <cellStyle name="40% - 輔色4 5 6 4" xfId="26403"/>
    <cellStyle name="40% - 輔色4 5 7" xfId="26404"/>
    <cellStyle name="40% - 輔色4 5 7 2" xfId="26405"/>
    <cellStyle name="40% - 輔色4 5 7 3" xfId="26406"/>
    <cellStyle name="40% - 輔色4 5 8" xfId="26407"/>
    <cellStyle name="40% - 輔色4 5 9" xfId="26408"/>
    <cellStyle name="40% - 輔色4 6" xfId="26409"/>
    <cellStyle name="40% - 輔色4 6 2" xfId="26410"/>
    <cellStyle name="40% - 輔色4 6 2 2" xfId="26411"/>
    <cellStyle name="40% - 輔色4 6 2 2 2" xfId="26412"/>
    <cellStyle name="40% - 輔色4 6 2 2 2 2" xfId="26413"/>
    <cellStyle name="40% - 輔色4 6 2 2 2 2 2" xfId="26414"/>
    <cellStyle name="40% - 輔色4 6 2 2 2 2 3" xfId="26415"/>
    <cellStyle name="40% - 輔色4 6 2 2 2 3" xfId="26416"/>
    <cellStyle name="40% - 輔色4 6 2 2 2 4" xfId="26417"/>
    <cellStyle name="40% - 輔色4 6 2 2 3" xfId="26418"/>
    <cellStyle name="40% - 輔色4 6 2 2 3 2" xfId="26419"/>
    <cellStyle name="40% - 輔色4 6 2 2 3 2 2" xfId="26420"/>
    <cellStyle name="40% - 輔色4 6 2 2 3 2 3" xfId="26421"/>
    <cellStyle name="40% - 輔色4 6 2 2 3 3" xfId="26422"/>
    <cellStyle name="40% - 輔色4 6 2 2 3 4" xfId="26423"/>
    <cellStyle name="40% - 輔色4 6 2 2 4" xfId="26424"/>
    <cellStyle name="40% - 輔色4 6 2 2 4 2" xfId="26425"/>
    <cellStyle name="40% - 輔色4 6 2 2 4 3" xfId="26426"/>
    <cellStyle name="40% - 輔色4 6 2 2 5" xfId="26427"/>
    <cellStyle name="40% - 輔色4 6 2 2 6" xfId="26428"/>
    <cellStyle name="40% - 輔色4 6 2 3" xfId="26429"/>
    <cellStyle name="40% - 輔色4 6 2 3 2" xfId="26430"/>
    <cellStyle name="40% - 輔色4 6 2 3 2 2" xfId="26431"/>
    <cellStyle name="40% - 輔色4 6 2 3 2 3" xfId="26432"/>
    <cellStyle name="40% - 輔色4 6 2 3 3" xfId="26433"/>
    <cellStyle name="40% - 輔色4 6 2 3 4" xfId="26434"/>
    <cellStyle name="40% - 輔色4 6 2 4" xfId="26435"/>
    <cellStyle name="40% - 輔色4 6 2 4 2" xfId="26436"/>
    <cellStyle name="40% - 輔色4 6 2 4 2 2" xfId="26437"/>
    <cellStyle name="40% - 輔色4 6 2 4 2 3" xfId="26438"/>
    <cellStyle name="40% - 輔色4 6 2 4 3" xfId="26439"/>
    <cellStyle name="40% - 輔色4 6 2 4 4" xfId="26440"/>
    <cellStyle name="40% - 輔色4 6 2 5" xfId="26441"/>
    <cellStyle name="40% - 輔色4 6 2 5 2" xfId="26442"/>
    <cellStyle name="40% - 輔色4 6 2 5 3" xfId="26443"/>
    <cellStyle name="40% - 輔色4 6 2 6" xfId="26444"/>
    <cellStyle name="40% - 輔色4 6 2 7" xfId="26445"/>
    <cellStyle name="40% - 輔色4 6 3" xfId="26446"/>
    <cellStyle name="40% - 輔色4 6 3 2" xfId="26447"/>
    <cellStyle name="40% - 輔色4 6 3 2 2" xfId="26448"/>
    <cellStyle name="40% - 輔色4 6 3 2 2 2" xfId="26449"/>
    <cellStyle name="40% - 輔色4 6 3 2 2 3" xfId="26450"/>
    <cellStyle name="40% - 輔色4 6 3 2 3" xfId="26451"/>
    <cellStyle name="40% - 輔色4 6 3 2 4" xfId="26452"/>
    <cellStyle name="40% - 輔色4 6 3 3" xfId="26453"/>
    <cellStyle name="40% - 輔色4 6 3 3 2" xfId="26454"/>
    <cellStyle name="40% - 輔色4 6 3 3 2 2" xfId="26455"/>
    <cellStyle name="40% - 輔色4 6 3 3 2 3" xfId="26456"/>
    <cellStyle name="40% - 輔色4 6 3 3 3" xfId="26457"/>
    <cellStyle name="40% - 輔色4 6 3 3 4" xfId="26458"/>
    <cellStyle name="40% - 輔色4 6 3 4" xfId="26459"/>
    <cellStyle name="40% - 輔色4 6 3 4 2" xfId="26460"/>
    <cellStyle name="40% - 輔色4 6 3 4 3" xfId="26461"/>
    <cellStyle name="40% - 輔色4 6 3 5" xfId="26462"/>
    <cellStyle name="40% - 輔色4 6 3 6" xfId="26463"/>
    <cellStyle name="40% - 輔色4 6 4" xfId="26464"/>
    <cellStyle name="40% - 輔色4 6 4 2" xfId="26465"/>
    <cellStyle name="40% - 輔色4 6 4 2 2" xfId="26466"/>
    <cellStyle name="40% - 輔色4 6 4 2 3" xfId="26467"/>
    <cellStyle name="40% - 輔色4 6 4 3" xfId="26468"/>
    <cellStyle name="40% - 輔色4 6 4 4" xfId="26469"/>
    <cellStyle name="40% - 輔色4 6 5" xfId="26470"/>
    <cellStyle name="40% - 輔色4 6 5 2" xfId="26471"/>
    <cellStyle name="40% - 輔色4 6 5 2 2" xfId="26472"/>
    <cellStyle name="40% - 輔色4 6 5 2 3" xfId="26473"/>
    <cellStyle name="40% - 輔色4 6 5 3" xfId="26474"/>
    <cellStyle name="40% - 輔色4 6 5 4" xfId="26475"/>
    <cellStyle name="40% - 輔色4 6 6" xfId="26476"/>
    <cellStyle name="40% - 輔色4 6 6 2" xfId="26477"/>
    <cellStyle name="40% - 輔色4 6 6 3" xfId="26478"/>
    <cellStyle name="40% - 輔色4 6 7" xfId="26479"/>
    <cellStyle name="40% - 輔色4 6 8" xfId="26480"/>
    <cellStyle name="40% - 輔色4 7" xfId="26481"/>
    <cellStyle name="40% - 輔色4 7 2" xfId="26482"/>
    <cellStyle name="40% - 輔色4 7 2 2" xfId="26483"/>
    <cellStyle name="40% - 輔色4 7 2 2 2" xfId="26484"/>
    <cellStyle name="40% - 輔色4 7 2 2 2 2" xfId="26485"/>
    <cellStyle name="40% - 輔色4 7 2 2 2 2 2" xfId="26486"/>
    <cellStyle name="40% - 輔色4 7 2 2 2 2 3" xfId="26487"/>
    <cellStyle name="40% - 輔色4 7 2 2 2 3" xfId="26488"/>
    <cellStyle name="40% - 輔色4 7 2 2 2 4" xfId="26489"/>
    <cellStyle name="40% - 輔色4 7 2 2 3" xfId="26490"/>
    <cellStyle name="40% - 輔色4 7 2 2 3 2" xfId="26491"/>
    <cellStyle name="40% - 輔色4 7 2 2 3 2 2" xfId="26492"/>
    <cellStyle name="40% - 輔色4 7 2 2 3 2 3" xfId="26493"/>
    <cellStyle name="40% - 輔色4 7 2 2 3 3" xfId="26494"/>
    <cellStyle name="40% - 輔色4 7 2 2 3 4" xfId="26495"/>
    <cellStyle name="40% - 輔色4 7 2 2 4" xfId="26496"/>
    <cellStyle name="40% - 輔色4 7 2 2 4 2" xfId="26497"/>
    <cellStyle name="40% - 輔色4 7 2 2 4 3" xfId="26498"/>
    <cellStyle name="40% - 輔色4 7 2 2 5" xfId="26499"/>
    <cellStyle name="40% - 輔色4 7 2 2 6" xfId="26500"/>
    <cellStyle name="40% - 輔色4 7 2 3" xfId="26501"/>
    <cellStyle name="40% - 輔色4 7 2 3 2" xfId="26502"/>
    <cellStyle name="40% - 輔色4 7 2 3 2 2" xfId="26503"/>
    <cellStyle name="40% - 輔色4 7 2 3 2 3" xfId="26504"/>
    <cellStyle name="40% - 輔色4 7 2 3 3" xfId="26505"/>
    <cellStyle name="40% - 輔色4 7 2 3 4" xfId="26506"/>
    <cellStyle name="40% - 輔色4 7 2 4" xfId="26507"/>
    <cellStyle name="40% - 輔色4 7 2 4 2" xfId="26508"/>
    <cellStyle name="40% - 輔色4 7 2 4 2 2" xfId="26509"/>
    <cellStyle name="40% - 輔色4 7 2 4 2 3" xfId="26510"/>
    <cellStyle name="40% - 輔色4 7 2 4 3" xfId="26511"/>
    <cellStyle name="40% - 輔色4 7 2 4 4" xfId="26512"/>
    <cellStyle name="40% - 輔色4 7 2 5" xfId="26513"/>
    <cellStyle name="40% - 輔色4 7 2 5 2" xfId="26514"/>
    <cellStyle name="40% - 輔色4 7 2 5 3" xfId="26515"/>
    <cellStyle name="40% - 輔色4 7 2 6" xfId="26516"/>
    <cellStyle name="40% - 輔色4 7 2 7" xfId="26517"/>
    <cellStyle name="40% - 輔色4 7 3" xfId="26518"/>
    <cellStyle name="40% - 輔色4 7 3 2" xfId="26519"/>
    <cellStyle name="40% - 輔色4 7 3 2 2" xfId="26520"/>
    <cellStyle name="40% - 輔色4 7 3 2 2 2" xfId="26521"/>
    <cellStyle name="40% - 輔色4 7 3 2 2 3" xfId="26522"/>
    <cellStyle name="40% - 輔色4 7 3 2 3" xfId="26523"/>
    <cellStyle name="40% - 輔色4 7 3 2 4" xfId="26524"/>
    <cellStyle name="40% - 輔色4 7 3 3" xfId="26525"/>
    <cellStyle name="40% - 輔色4 7 3 3 2" xfId="26526"/>
    <cellStyle name="40% - 輔色4 7 3 3 2 2" xfId="26527"/>
    <cellStyle name="40% - 輔色4 7 3 3 2 3" xfId="26528"/>
    <cellStyle name="40% - 輔色4 7 3 3 3" xfId="26529"/>
    <cellStyle name="40% - 輔色4 7 3 3 4" xfId="26530"/>
    <cellStyle name="40% - 輔色4 7 3 4" xfId="26531"/>
    <cellStyle name="40% - 輔色4 7 3 4 2" xfId="26532"/>
    <cellStyle name="40% - 輔色4 7 3 4 3" xfId="26533"/>
    <cellStyle name="40% - 輔色4 7 3 5" xfId="26534"/>
    <cellStyle name="40% - 輔色4 7 3 6" xfId="26535"/>
    <cellStyle name="40% - 輔色4 7 4" xfId="26536"/>
    <cellStyle name="40% - 輔色4 7 4 2" xfId="26537"/>
    <cellStyle name="40% - 輔色4 7 4 2 2" xfId="26538"/>
    <cellStyle name="40% - 輔色4 7 4 2 3" xfId="26539"/>
    <cellStyle name="40% - 輔色4 7 4 3" xfId="26540"/>
    <cellStyle name="40% - 輔色4 7 4 4" xfId="26541"/>
    <cellStyle name="40% - 輔色4 7 5" xfId="26542"/>
    <cellStyle name="40% - 輔色4 7 5 2" xfId="26543"/>
    <cellStyle name="40% - 輔色4 7 5 2 2" xfId="26544"/>
    <cellStyle name="40% - 輔色4 7 5 2 3" xfId="26545"/>
    <cellStyle name="40% - 輔色4 7 5 3" xfId="26546"/>
    <cellStyle name="40% - 輔色4 7 5 4" xfId="26547"/>
    <cellStyle name="40% - 輔色4 7 6" xfId="26548"/>
    <cellStyle name="40% - 輔色4 7 6 2" xfId="26549"/>
    <cellStyle name="40% - 輔色4 7 6 3" xfId="26550"/>
    <cellStyle name="40% - 輔色4 7 7" xfId="26551"/>
    <cellStyle name="40% - 輔色4 7 8" xfId="26552"/>
    <cellStyle name="40% - 輔色4 8" xfId="26553"/>
    <cellStyle name="40% - 輔色4 8 2" xfId="26554"/>
    <cellStyle name="40% - 輔色4 8 2 2" xfId="26555"/>
    <cellStyle name="40% - 輔色4 8 2 2 2" xfId="26556"/>
    <cellStyle name="40% - 輔色4 8 2 2 2 2" xfId="26557"/>
    <cellStyle name="40% - 輔色4 8 2 2 2 3" xfId="26558"/>
    <cellStyle name="40% - 輔色4 8 2 2 3" xfId="26559"/>
    <cellStyle name="40% - 輔色4 8 2 2 4" xfId="26560"/>
    <cellStyle name="40% - 輔色4 8 2 3" xfId="26561"/>
    <cellStyle name="40% - 輔色4 8 2 3 2" xfId="26562"/>
    <cellStyle name="40% - 輔色4 8 2 3 2 2" xfId="26563"/>
    <cellStyle name="40% - 輔色4 8 2 3 2 3" xfId="26564"/>
    <cellStyle name="40% - 輔色4 8 2 3 3" xfId="26565"/>
    <cellStyle name="40% - 輔色4 8 2 3 4" xfId="26566"/>
    <cellStyle name="40% - 輔色4 8 2 4" xfId="26567"/>
    <cellStyle name="40% - 輔色4 8 2 4 2" xfId="26568"/>
    <cellStyle name="40% - 輔色4 8 2 4 3" xfId="26569"/>
    <cellStyle name="40% - 輔色4 8 2 5" xfId="26570"/>
    <cellStyle name="40% - 輔色4 8 2 6" xfId="26571"/>
    <cellStyle name="40% - 輔色4 8 3" xfId="26572"/>
    <cellStyle name="40% - 輔色4 8 3 2" xfId="26573"/>
    <cellStyle name="40% - 輔色4 8 3 2 2" xfId="26574"/>
    <cellStyle name="40% - 輔色4 8 3 2 3" xfId="26575"/>
    <cellStyle name="40% - 輔色4 8 3 3" xfId="26576"/>
    <cellStyle name="40% - 輔色4 8 3 4" xfId="26577"/>
    <cellStyle name="40% - 輔色4 8 4" xfId="26578"/>
    <cellStyle name="40% - 輔色4 8 4 2" xfId="26579"/>
    <cellStyle name="40% - 輔色4 8 4 2 2" xfId="26580"/>
    <cellStyle name="40% - 輔色4 8 4 2 3" xfId="26581"/>
    <cellStyle name="40% - 輔色4 8 4 3" xfId="26582"/>
    <cellStyle name="40% - 輔色4 8 4 4" xfId="26583"/>
    <cellStyle name="40% - 輔色4 8 5" xfId="26584"/>
    <cellStyle name="40% - 輔色4 8 5 2" xfId="26585"/>
    <cellStyle name="40% - 輔色4 8 5 3" xfId="26586"/>
    <cellStyle name="40% - 輔色4 8 6" xfId="26587"/>
    <cellStyle name="40% - 輔色4 8 7" xfId="26588"/>
    <cellStyle name="40% - 輔色4 9" xfId="26589"/>
    <cellStyle name="40% - 輔色4 9 2" xfId="26590"/>
    <cellStyle name="40% - 輔色4 9 2 2" xfId="26591"/>
    <cellStyle name="40% - 輔色4 9 2 2 2" xfId="26592"/>
    <cellStyle name="40% - 輔色4 9 2 2 3" xfId="26593"/>
    <cellStyle name="40% - 輔色4 9 2 3" xfId="26594"/>
    <cellStyle name="40% - 輔色4 9 2 4" xfId="26595"/>
    <cellStyle name="40% - 輔色4 9 3" xfId="26596"/>
    <cellStyle name="40% - 輔色4 9 3 2" xfId="26597"/>
    <cellStyle name="40% - 輔色4 9 3 2 2" xfId="26598"/>
    <cellStyle name="40% - 輔色4 9 3 2 3" xfId="26599"/>
    <cellStyle name="40% - 輔色4 9 3 3" xfId="26600"/>
    <cellStyle name="40% - 輔色4 9 3 4" xfId="26601"/>
    <cellStyle name="40% - 輔色4 9 4" xfId="26602"/>
    <cellStyle name="40% - 輔色4 9 4 2" xfId="26603"/>
    <cellStyle name="40% - 輔色4 9 4 3" xfId="26604"/>
    <cellStyle name="40% - 輔色4 9 5" xfId="26605"/>
    <cellStyle name="40% - 輔色4 9 6" xfId="26606"/>
    <cellStyle name="40% - 輔色5 10" xfId="26607"/>
    <cellStyle name="40% - 輔色5 10 2" xfId="26608"/>
    <cellStyle name="40% - 輔色5 10 2 2" xfId="26609"/>
    <cellStyle name="40% - 輔色5 10 2 3" xfId="26610"/>
    <cellStyle name="40% - 輔色5 10 3" xfId="26611"/>
    <cellStyle name="40% - 輔色5 10 4" xfId="26612"/>
    <cellStyle name="40% - 輔色5 11" xfId="26613"/>
    <cellStyle name="40% - 輔色5 11 2" xfId="26614"/>
    <cellStyle name="40% - 輔色5 11 2 2" xfId="26615"/>
    <cellStyle name="40% - 輔色5 11 2 3" xfId="26616"/>
    <cellStyle name="40% - 輔色5 11 3" xfId="26617"/>
    <cellStyle name="40% - 輔色5 11 4" xfId="26618"/>
    <cellStyle name="40% - 輔色5 12" xfId="26619"/>
    <cellStyle name="40% - 輔色5 12 2" xfId="26620"/>
    <cellStyle name="40% - 輔色5 12 3" xfId="26621"/>
    <cellStyle name="40% - 輔色5 13" xfId="26622"/>
    <cellStyle name="40% - 輔色5 14" xfId="26623"/>
    <cellStyle name="40% - 輔色5 15" xfId="26624"/>
    <cellStyle name="40% - 輔色5 16" xfId="26625"/>
    <cellStyle name="40% - 輔色5 2" xfId="26626"/>
    <cellStyle name="40% - 輔色5 2 10" xfId="26627"/>
    <cellStyle name="40% - 輔色5 2 10 2" xfId="26628"/>
    <cellStyle name="40% - 輔色5 2 10 2 2" xfId="26629"/>
    <cellStyle name="40% - 輔色5 2 10 2 3" xfId="26630"/>
    <cellStyle name="40% - 輔色5 2 10 3" xfId="26631"/>
    <cellStyle name="40% - 輔色5 2 10 4" xfId="26632"/>
    <cellStyle name="40% - 輔色5 2 11" xfId="26633"/>
    <cellStyle name="40% - 輔色5 2 11 2" xfId="26634"/>
    <cellStyle name="40% - 輔色5 2 11 3" xfId="26635"/>
    <cellStyle name="40% - 輔色5 2 12" xfId="26636"/>
    <cellStyle name="40% - 輔色5 2 13" xfId="26637"/>
    <cellStyle name="40% - 輔色5 2 2" xfId="26638"/>
    <cellStyle name="40% - 輔色5 2 2 10" xfId="26639"/>
    <cellStyle name="40% - 輔色5 2 2 10 2" xfId="26640"/>
    <cellStyle name="40% - 輔色5 2 2 10 3" xfId="26641"/>
    <cellStyle name="40% - 輔色5 2 2 11" xfId="26642"/>
    <cellStyle name="40% - 輔色5 2 2 12" xfId="26643"/>
    <cellStyle name="40% - 輔色5 2 2 2" xfId="26644"/>
    <cellStyle name="40% - 輔色5 2 2 2 10" xfId="26645"/>
    <cellStyle name="40% - 輔色5 2 2 2 2" xfId="26646"/>
    <cellStyle name="40% - 輔色5 2 2 2 2 2" xfId="26647"/>
    <cellStyle name="40% - 輔色5 2 2 2 2 2 2" xfId="26648"/>
    <cellStyle name="40% - 輔色5 2 2 2 2 2 2 2" xfId="26649"/>
    <cellStyle name="40% - 輔色5 2 2 2 2 2 2 2 2" xfId="26650"/>
    <cellStyle name="40% - 輔色5 2 2 2 2 2 2 2 2 2" xfId="26651"/>
    <cellStyle name="40% - 輔色5 2 2 2 2 2 2 2 2 2 2" xfId="26652"/>
    <cellStyle name="40% - 輔色5 2 2 2 2 2 2 2 2 2 3" xfId="26653"/>
    <cellStyle name="40% - 輔色5 2 2 2 2 2 2 2 2 3" xfId="26654"/>
    <cellStyle name="40% - 輔色5 2 2 2 2 2 2 2 2 4" xfId="26655"/>
    <cellStyle name="40% - 輔色5 2 2 2 2 2 2 2 3" xfId="26656"/>
    <cellStyle name="40% - 輔色5 2 2 2 2 2 2 2 3 2" xfId="26657"/>
    <cellStyle name="40% - 輔色5 2 2 2 2 2 2 2 3 2 2" xfId="26658"/>
    <cellStyle name="40% - 輔色5 2 2 2 2 2 2 2 3 2 3" xfId="26659"/>
    <cellStyle name="40% - 輔色5 2 2 2 2 2 2 2 3 3" xfId="26660"/>
    <cellStyle name="40% - 輔色5 2 2 2 2 2 2 2 3 4" xfId="26661"/>
    <cellStyle name="40% - 輔色5 2 2 2 2 2 2 2 4" xfId="26662"/>
    <cellStyle name="40% - 輔色5 2 2 2 2 2 2 2 4 2" xfId="26663"/>
    <cellStyle name="40% - 輔色5 2 2 2 2 2 2 2 4 3" xfId="26664"/>
    <cellStyle name="40% - 輔色5 2 2 2 2 2 2 2 5" xfId="26665"/>
    <cellStyle name="40% - 輔色5 2 2 2 2 2 2 2 6" xfId="26666"/>
    <cellStyle name="40% - 輔色5 2 2 2 2 2 2 3" xfId="26667"/>
    <cellStyle name="40% - 輔色5 2 2 2 2 2 2 3 2" xfId="26668"/>
    <cellStyle name="40% - 輔色5 2 2 2 2 2 2 3 2 2" xfId="26669"/>
    <cellStyle name="40% - 輔色5 2 2 2 2 2 2 3 2 3" xfId="26670"/>
    <cellStyle name="40% - 輔色5 2 2 2 2 2 2 3 3" xfId="26671"/>
    <cellStyle name="40% - 輔色5 2 2 2 2 2 2 3 4" xfId="26672"/>
    <cellStyle name="40% - 輔色5 2 2 2 2 2 2 4" xfId="26673"/>
    <cellStyle name="40% - 輔色5 2 2 2 2 2 2 4 2" xfId="26674"/>
    <cellStyle name="40% - 輔色5 2 2 2 2 2 2 4 2 2" xfId="26675"/>
    <cellStyle name="40% - 輔色5 2 2 2 2 2 2 4 2 3" xfId="26676"/>
    <cellStyle name="40% - 輔色5 2 2 2 2 2 2 4 3" xfId="26677"/>
    <cellStyle name="40% - 輔色5 2 2 2 2 2 2 4 4" xfId="26678"/>
    <cellStyle name="40% - 輔色5 2 2 2 2 2 2 5" xfId="26679"/>
    <cellStyle name="40% - 輔色5 2 2 2 2 2 2 5 2" xfId="26680"/>
    <cellStyle name="40% - 輔色5 2 2 2 2 2 2 5 3" xfId="26681"/>
    <cellStyle name="40% - 輔色5 2 2 2 2 2 2 6" xfId="26682"/>
    <cellStyle name="40% - 輔色5 2 2 2 2 2 2 7" xfId="26683"/>
    <cellStyle name="40% - 輔色5 2 2 2 2 2 3" xfId="26684"/>
    <cellStyle name="40% - 輔色5 2 2 2 2 2 3 2" xfId="26685"/>
    <cellStyle name="40% - 輔色5 2 2 2 2 2 3 2 2" xfId="26686"/>
    <cellStyle name="40% - 輔色5 2 2 2 2 2 3 2 2 2" xfId="26687"/>
    <cellStyle name="40% - 輔色5 2 2 2 2 2 3 2 2 3" xfId="26688"/>
    <cellStyle name="40% - 輔色5 2 2 2 2 2 3 2 3" xfId="26689"/>
    <cellStyle name="40% - 輔色5 2 2 2 2 2 3 2 4" xfId="26690"/>
    <cellStyle name="40% - 輔色5 2 2 2 2 2 3 3" xfId="26691"/>
    <cellStyle name="40% - 輔色5 2 2 2 2 2 3 3 2" xfId="26692"/>
    <cellStyle name="40% - 輔色5 2 2 2 2 2 3 3 2 2" xfId="26693"/>
    <cellStyle name="40% - 輔色5 2 2 2 2 2 3 3 2 3" xfId="26694"/>
    <cellStyle name="40% - 輔色5 2 2 2 2 2 3 3 3" xfId="26695"/>
    <cellStyle name="40% - 輔色5 2 2 2 2 2 3 3 4" xfId="26696"/>
    <cellStyle name="40% - 輔色5 2 2 2 2 2 3 4" xfId="26697"/>
    <cellStyle name="40% - 輔色5 2 2 2 2 2 3 4 2" xfId="26698"/>
    <cellStyle name="40% - 輔色5 2 2 2 2 2 3 4 3" xfId="26699"/>
    <cellStyle name="40% - 輔色5 2 2 2 2 2 3 5" xfId="26700"/>
    <cellStyle name="40% - 輔色5 2 2 2 2 2 3 6" xfId="26701"/>
    <cellStyle name="40% - 輔色5 2 2 2 2 2 4" xfId="26702"/>
    <cellStyle name="40% - 輔色5 2 2 2 2 2 4 2" xfId="26703"/>
    <cellStyle name="40% - 輔色5 2 2 2 2 2 4 2 2" xfId="26704"/>
    <cellStyle name="40% - 輔色5 2 2 2 2 2 4 2 3" xfId="26705"/>
    <cellStyle name="40% - 輔色5 2 2 2 2 2 4 3" xfId="26706"/>
    <cellStyle name="40% - 輔色5 2 2 2 2 2 4 4" xfId="26707"/>
    <cellStyle name="40% - 輔色5 2 2 2 2 2 5" xfId="26708"/>
    <cellStyle name="40% - 輔色5 2 2 2 2 2 5 2" xfId="26709"/>
    <cellStyle name="40% - 輔色5 2 2 2 2 2 5 2 2" xfId="26710"/>
    <cellStyle name="40% - 輔色5 2 2 2 2 2 5 2 3" xfId="26711"/>
    <cellStyle name="40% - 輔色5 2 2 2 2 2 5 3" xfId="26712"/>
    <cellStyle name="40% - 輔色5 2 2 2 2 2 5 4" xfId="26713"/>
    <cellStyle name="40% - 輔色5 2 2 2 2 2 6" xfId="26714"/>
    <cellStyle name="40% - 輔色5 2 2 2 2 2 6 2" xfId="26715"/>
    <cellStyle name="40% - 輔色5 2 2 2 2 2 6 3" xfId="26716"/>
    <cellStyle name="40% - 輔色5 2 2 2 2 2 7" xfId="26717"/>
    <cellStyle name="40% - 輔色5 2 2 2 2 2 8" xfId="26718"/>
    <cellStyle name="40% - 輔色5 2 2 2 2 3" xfId="26719"/>
    <cellStyle name="40% - 輔色5 2 2 2 2 3 2" xfId="26720"/>
    <cellStyle name="40% - 輔色5 2 2 2 2 3 2 2" xfId="26721"/>
    <cellStyle name="40% - 輔色5 2 2 2 2 3 2 2 2" xfId="26722"/>
    <cellStyle name="40% - 輔色5 2 2 2 2 3 2 2 2 2" xfId="26723"/>
    <cellStyle name="40% - 輔色5 2 2 2 2 3 2 2 2 3" xfId="26724"/>
    <cellStyle name="40% - 輔色5 2 2 2 2 3 2 2 3" xfId="26725"/>
    <cellStyle name="40% - 輔色5 2 2 2 2 3 2 2 4" xfId="26726"/>
    <cellStyle name="40% - 輔色5 2 2 2 2 3 2 3" xfId="26727"/>
    <cellStyle name="40% - 輔色5 2 2 2 2 3 2 3 2" xfId="26728"/>
    <cellStyle name="40% - 輔色5 2 2 2 2 3 2 3 2 2" xfId="26729"/>
    <cellStyle name="40% - 輔色5 2 2 2 2 3 2 3 2 3" xfId="26730"/>
    <cellStyle name="40% - 輔色5 2 2 2 2 3 2 3 3" xfId="26731"/>
    <cellStyle name="40% - 輔色5 2 2 2 2 3 2 3 4" xfId="26732"/>
    <cellStyle name="40% - 輔色5 2 2 2 2 3 2 4" xfId="26733"/>
    <cellStyle name="40% - 輔色5 2 2 2 2 3 2 4 2" xfId="26734"/>
    <cellStyle name="40% - 輔色5 2 2 2 2 3 2 4 3" xfId="26735"/>
    <cellStyle name="40% - 輔色5 2 2 2 2 3 2 5" xfId="26736"/>
    <cellStyle name="40% - 輔色5 2 2 2 2 3 2 6" xfId="26737"/>
    <cellStyle name="40% - 輔色5 2 2 2 2 3 3" xfId="26738"/>
    <cellStyle name="40% - 輔色5 2 2 2 2 3 3 2" xfId="26739"/>
    <cellStyle name="40% - 輔色5 2 2 2 2 3 3 2 2" xfId="26740"/>
    <cellStyle name="40% - 輔色5 2 2 2 2 3 3 2 3" xfId="26741"/>
    <cellStyle name="40% - 輔色5 2 2 2 2 3 3 3" xfId="26742"/>
    <cellStyle name="40% - 輔色5 2 2 2 2 3 3 4" xfId="26743"/>
    <cellStyle name="40% - 輔色5 2 2 2 2 3 4" xfId="26744"/>
    <cellStyle name="40% - 輔色5 2 2 2 2 3 4 2" xfId="26745"/>
    <cellStyle name="40% - 輔色5 2 2 2 2 3 4 2 2" xfId="26746"/>
    <cellStyle name="40% - 輔色5 2 2 2 2 3 4 2 3" xfId="26747"/>
    <cellStyle name="40% - 輔色5 2 2 2 2 3 4 3" xfId="26748"/>
    <cellStyle name="40% - 輔色5 2 2 2 2 3 4 4" xfId="26749"/>
    <cellStyle name="40% - 輔色5 2 2 2 2 3 5" xfId="26750"/>
    <cellStyle name="40% - 輔色5 2 2 2 2 3 5 2" xfId="26751"/>
    <cellStyle name="40% - 輔色5 2 2 2 2 3 5 3" xfId="26752"/>
    <cellStyle name="40% - 輔色5 2 2 2 2 3 6" xfId="26753"/>
    <cellStyle name="40% - 輔色5 2 2 2 2 3 7" xfId="26754"/>
    <cellStyle name="40% - 輔色5 2 2 2 2 4" xfId="26755"/>
    <cellStyle name="40% - 輔色5 2 2 2 2 4 2" xfId="26756"/>
    <cellStyle name="40% - 輔色5 2 2 2 2 4 2 2" xfId="26757"/>
    <cellStyle name="40% - 輔色5 2 2 2 2 4 2 2 2" xfId="26758"/>
    <cellStyle name="40% - 輔色5 2 2 2 2 4 2 2 3" xfId="26759"/>
    <cellStyle name="40% - 輔色5 2 2 2 2 4 2 3" xfId="26760"/>
    <cellStyle name="40% - 輔色5 2 2 2 2 4 2 4" xfId="26761"/>
    <cellStyle name="40% - 輔色5 2 2 2 2 4 3" xfId="26762"/>
    <cellStyle name="40% - 輔色5 2 2 2 2 4 3 2" xfId="26763"/>
    <cellStyle name="40% - 輔色5 2 2 2 2 4 3 2 2" xfId="26764"/>
    <cellStyle name="40% - 輔色5 2 2 2 2 4 3 2 3" xfId="26765"/>
    <cellStyle name="40% - 輔色5 2 2 2 2 4 3 3" xfId="26766"/>
    <cellStyle name="40% - 輔色5 2 2 2 2 4 3 4" xfId="26767"/>
    <cellStyle name="40% - 輔色5 2 2 2 2 4 4" xfId="26768"/>
    <cellStyle name="40% - 輔色5 2 2 2 2 4 4 2" xfId="26769"/>
    <cellStyle name="40% - 輔色5 2 2 2 2 4 4 3" xfId="26770"/>
    <cellStyle name="40% - 輔色5 2 2 2 2 4 5" xfId="26771"/>
    <cellStyle name="40% - 輔色5 2 2 2 2 4 6" xfId="26772"/>
    <cellStyle name="40% - 輔色5 2 2 2 2 5" xfId="26773"/>
    <cellStyle name="40% - 輔色5 2 2 2 2 5 2" xfId="26774"/>
    <cellStyle name="40% - 輔色5 2 2 2 2 5 2 2" xfId="26775"/>
    <cellStyle name="40% - 輔色5 2 2 2 2 5 2 3" xfId="26776"/>
    <cellStyle name="40% - 輔色5 2 2 2 2 5 3" xfId="26777"/>
    <cellStyle name="40% - 輔色5 2 2 2 2 5 4" xfId="26778"/>
    <cellStyle name="40% - 輔色5 2 2 2 2 6" xfId="26779"/>
    <cellStyle name="40% - 輔色5 2 2 2 2 6 2" xfId="26780"/>
    <cellStyle name="40% - 輔色5 2 2 2 2 6 2 2" xfId="26781"/>
    <cellStyle name="40% - 輔色5 2 2 2 2 6 2 3" xfId="26782"/>
    <cellStyle name="40% - 輔色5 2 2 2 2 6 3" xfId="26783"/>
    <cellStyle name="40% - 輔色5 2 2 2 2 6 4" xfId="26784"/>
    <cellStyle name="40% - 輔色5 2 2 2 2 7" xfId="26785"/>
    <cellStyle name="40% - 輔色5 2 2 2 2 7 2" xfId="26786"/>
    <cellStyle name="40% - 輔色5 2 2 2 2 7 3" xfId="26787"/>
    <cellStyle name="40% - 輔色5 2 2 2 2 8" xfId="26788"/>
    <cellStyle name="40% - 輔色5 2 2 2 2 9" xfId="26789"/>
    <cellStyle name="40% - 輔色5 2 2 2 3" xfId="26790"/>
    <cellStyle name="40% - 輔色5 2 2 2 3 2" xfId="26791"/>
    <cellStyle name="40% - 輔色5 2 2 2 3 2 2" xfId="26792"/>
    <cellStyle name="40% - 輔色5 2 2 2 3 2 2 2" xfId="26793"/>
    <cellStyle name="40% - 輔色5 2 2 2 3 2 2 2 2" xfId="26794"/>
    <cellStyle name="40% - 輔色5 2 2 2 3 2 2 2 2 2" xfId="26795"/>
    <cellStyle name="40% - 輔色5 2 2 2 3 2 2 2 2 3" xfId="26796"/>
    <cellStyle name="40% - 輔色5 2 2 2 3 2 2 2 3" xfId="26797"/>
    <cellStyle name="40% - 輔色5 2 2 2 3 2 2 2 4" xfId="26798"/>
    <cellStyle name="40% - 輔色5 2 2 2 3 2 2 3" xfId="26799"/>
    <cellStyle name="40% - 輔色5 2 2 2 3 2 2 3 2" xfId="26800"/>
    <cellStyle name="40% - 輔色5 2 2 2 3 2 2 3 2 2" xfId="26801"/>
    <cellStyle name="40% - 輔色5 2 2 2 3 2 2 3 2 3" xfId="26802"/>
    <cellStyle name="40% - 輔色5 2 2 2 3 2 2 3 3" xfId="26803"/>
    <cellStyle name="40% - 輔色5 2 2 2 3 2 2 3 4" xfId="26804"/>
    <cellStyle name="40% - 輔色5 2 2 2 3 2 2 4" xfId="26805"/>
    <cellStyle name="40% - 輔色5 2 2 2 3 2 2 4 2" xfId="26806"/>
    <cellStyle name="40% - 輔色5 2 2 2 3 2 2 4 3" xfId="26807"/>
    <cellStyle name="40% - 輔色5 2 2 2 3 2 2 5" xfId="26808"/>
    <cellStyle name="40% - 輔色5 2 2 2 3 2 2 6" xfId="26809"/>
    <cellStyle name="40% - 輔色5 2 2 2 3 2 3" xfId="26810"/>
    <cellStyle name="40% - 輔色5 2 2 2 3 2 3 2" xfId="26811"/>
    <cellStyle name="40% - 輔色5 2 2 2 3 2 3 2 2" xfId="26812"/>
    <cellStyle name="40% - 輔色5 2 2 2 3 2 3 2 3" xfId="26813"/>
    <cellStyle name="40% - 輔色5 2 2 2 3 2 3 3" xfId="26814"/>
    <cellStyle name="40% - 輔色5 2 2 2 3 2 3 4" xfId="26815"/>
    <cellStyle name="40% - 輔色5 2 2 2 3 2 4" xfId="26816"/>
    <cellStyle name="40% - 輔色5 2 2 2 3 2 4 2" xfId="26817"/>
    <cellStyle name="40% - 輔色5 2 2 2 3 2 4 2 2" xfId="26818"/>
    <cellStyle name="40% - 輔色5 2 2 2 3 2 4 2 3" xfId="26819"/>
    <cellStyle name="40% - 輔色5 2 2 2 3 2 4 3" xfId="26820"/>
    <cellStyle name="40% - 輔色5 2 2 2 3 2 4 4" xfId="26821"/>
    <cellStyle name="40% - 輔色5 2 2 2 3 2 5" xfId="26822"/>
    <cellStyle name="40% - 輔色5 2 2 2 3 2 5 2" xfId="26823"/>
    <cellStyle name="40% - 輔色5 2 2 2 3 2 5 3" xfId="26824"/>
    <cellStyle name="40% - 輔色5 2 2 2 3 2 6" xfId="26825"/>
    <cellStyle name="40% - 輔色5 2 2 2 3 2 7" xfId="26826"/>
    <cellStyle name="40% - 輔色5 2 2 2 3 3" xfId="26827"/>
    <cellStyle name="40% - 輔色5 2 2 2 3 3 2" xfId="26828"/>
    <cellStyle name="40% - 輔色5 2 2 2 3 3 2 2" xfId="26829"/>
    <cellStyle name="40% - 輔色5 2 2 2 3 3 2 2 2" xfId="26830"/>
    <cellStyle name="40% - 輔色5 2 2 2 3 3 2 2 3" xfId="26831"/>
    <cellStyle name="40% - 輔色5 2 2 2 3 3 2 3" xfId="26832"/>
    <cellStyle name="40% - 輔色5 2 2 2 3 3 2 4" xfId="26833"/>
    <cellStyle name="40% - 輔色5 2 2 2 3 3 3" xfId="26834"/>
    <cellStyle name="40% - 輔色5 2 2 2 3 3 3 2" xfId="26835"/>
    <cellStyle name="40% - 輔色5 2 2 2 3 3 3 2 2" xfId="26836"/>
    <cellStyle name="40% - 輔色5 2 2 2 3 3 3 2 3" xfId="26837"/>
    <cellStyle name="40% - 輔色5 2 2 2 3 3 3 3" xfId="26838"/>
    <cellStyle name="40% - 輔色5 2 2 2 3 3 3 4" xfId="26839"/>
    <cellStyle name="40% - 輔色5 2 2 2 3 3 4" xfId="26840"/>
    <cellStyle name="40% - 輔色5 2 2 2 3 3 4 2" xfId="26841"/>
    <cellStyle name="40% - 輔色5 2 2 2 3 3 4 3" xfId="26842"/>
    <cellStyle name="40% - 輔色5 2 2 2 3 3 5" xfId="26843"/>
    <cellStyle name="40% - 輔色5 2 2 2 3 3 6" xfId="26844"/>
    <cellStyle name="40% - 輔色5 2 2 2 3 4" xfId="26845"/>
    <cellStyle name="40% - 輔色5 2 2 2 3 4 2" xfId="26846"/>
    <cellStyle name="40% - 輔色5 2 2 2 3 4 2 2" xfId="26847"/>
    <cellStyle name="40% - 輔色5 2 2 2 3 4 2 3" xfId="26848"/>
    <cellStyle name="40% - 輔色5 2 2 2 3 4 3" xfId="26849"/>
    <cellStyle name="40% - 輔色5 2 2 2 3 4 4" xfId="26850"/>
    <cellStyle name="40% - 輔色5 2 2 2 3 5" xfId="26851"/>
    <cellStyle name="40% - 輔色5 2 2 2 3 5 2" xfId="26852"/>
    <cellStyle name="40% - 輔色5 2 2 2 3 5 2 2" xfId="26853"/>
    <cellStyle name="40% - 輔色5 2 2 2 3 5 2 3" xfId="26854"/>
    <cellStyle name="40% - 輔色5 2 2 2 3 5 3" xfId="26855"/>
    <cellStyle name="40% - 輔色5 2 2 2 3 5 4" xfId="26856"/>
    <cellStyle name="40% - 輔色5 2 2 2 3 6" xfId="26857"/>
    <cellStyle name="40% - 輔色5 2 2 2 3 6 2" xfId="26858"/>
    <cellStyle name="40% - 輔色5 2 2 2 3 6 3" xfId="26859"/>
    <cellStyle name="40% - 輔色5 2 2 2 3 7" xfId="26860"/>
    <cellStyle name="40% - 輔色5 2 2 2 3 8" xfId="26861"/>
    <cellStyle name="40% - 輔色5 2 2 2 4" xfId="26862"/>
    <cellStyle name="40% - 輔色5 2 2 2 4 2" xfId="26863"/>
    <cellStyle name="40% - 輔色5 2 2 2 4 2 2" xfId="26864"/>
    <cellStyle name="40% - 輔色5 2 2 2 4 2 2 2" xfId="26865"/>
    <cellStyle name="40% - 輔色5 2 2 2 4 2 2 2 2" xfId="26866"/>
    <cellStyle name="40% - 輔色5 2 2 2 4 2 2 2 3" xfId="26867"/>
    <cellStyle name="40% - 輔色5 2 2 2 4 2 2 3" xfId="26868"/>
    <cellStyle name="40% - 輔色5 2 2 2 4 2 2 4" xfId="26869"/>
    <cellStyle name="40% - 輔色5 2 2 2 4 2 3" xfId="26870"/>
    <cellStyle name="40% - 輔色5 2 2 2 4 2 3 2" xfId="26871"/>
    <cellStyle name="40% - 輔色5 2 2 2 4 2 3 2 2" xfId="26872"/>
    <cellStyle name="40% - 輔色5 2 2 2 4 2 3 2 3" xfId="26873"/>
    <cellStyle name="40% - 輔色5 2 2 2 4 2 3 3" xfId="26874"/>
    <cellStyle name="40% - 輔色5 2 2 2 4 2 3 4" xfId="26875"/>
    <cellStyle name="40% - 輔色5 2 2 2 4 2 4" xfId="26876"/>
    <cellStyle name="40% - 輔色5 2 2 2 4 2 4 2" xfId="26877"/>
    <cellStyle name="40% - 輔色5 2 2 2 4 2 4 3" xfId="26878"/>
    <cellStyle name="40% - 輔色5 2 2 2 4 2 5" xfId="26879"/>
    <cellStyle name="40% - 輔色5 2 2 2 4 2 6" xfId="26880"/>
    <cellStyle name="40% - 輔色5 2 2 2 4 3" xfId="26881"/>
    <cellStyle name="40% - 輔色5 2 2 2 4 3 2" xfId="26882"/>
    <cellStyle name="40% - 輔色5 2 2 2 4 3 2 2" xfId="26883"/>
    <cellStyle name="40% - 輔色5 2 2 2 4 3 2 3" xfId="26884"/>
    <cellStyle name="40% - 輔色5 2 2 2 4 3 3" xfId="26885"/>
    <cellStyle name="40% - 輔色5 2 2 2 4 3 4" xfId="26886"/>
    <cellStyle name="40% - 輔色5 2 2 2 4 4" xfId="26887"/>
    <cellStyle name="40% - 輔色5 2 2 2 4 4 2" xfId="26888"/>
    <cellStyle name="40% - 輔色5 2 2 2 4 4 2 2" xfId="26889"/>
    <cellStyle name="40% - 輔色5 2 2 2 4 4 2 3" xfId="26890"/>
    <cellStyle name="40% - 輔色5 2 2 2 4 4 3" xfId="26891"/>
    <cellStyle name="40% - 輔色5 2 2 2 4 4 4" xfId="26892"/>
    <cellStyle name="40% - 輔色5 2 2 2 4 5" xfId="26893"/>
    <cellStyle name="40% - 輔色5 2 2 2 4 5 2" xfId="26894"/>
    <cellStyle name="40% - 輔色5 2 2 2 4 5 3" xfId="26895"/>
    <cellStyle name="40% - 輔色5 2 2 2 4 6" xfId="26896"/>
    <cellStyle name="40% - 輔色5 2 2 2 4 7" xfId="26897"/>
    <cellStyle name="40% - 輔色5 2 2 2 5" xfId="26898"/>
    <cellStyle name="40% - 輔色5 2 2 2 5 2" xfId="26899"/>
    <cellStyle name="40% - 輔色5 2 2 2 5 2 2" xfId="26900"/>
    <cellStyle name="40% - 輔色5 2 2 2 5 2 2 2" xfId="26901"/>
    <cellStyle name="40% - 輔色5 2 2 2 5 2 2 3" xfId="26902"/>
    <cellStyle name="40% - 輔色5 2 2 2 5 2 3" xfId="26903"/>
    <cellStyle name="40% - 輔色5 2 2 2 5 2 4" xfId="26904"/>
    <cellStyle name="40% - 輔色5 2 2 2 5 3" xfId="26905"/>
    <cellStyle name="40% - 輔色5 2 2 2 5 3 2" xfId="26906"/>
    <cellStyle name="40% - 輔色5 2 2 2 5 3 2 2" xfId="26907"/>
    <cellStyle name="40% - 輔色5 2 2 2 5 3 2 3" xfId="26908"/>
    <cellStyle name="40% - 輔色5 2 2 2 5 3 3" xfId="26909"/>
    <cellStyle name="40% - 輔色5 2 2 2 5 3 4" xfId="26910"/>
    <cellStyle name="40% - 輔色5 2 2 2 5 4" xfId="26911"/>
    <cellStyle name="40% - 輔色5 2 2 2 5 4 2" xfId="26912"/>
    <cellStyle name="40% - 輔色5 2 2 2 5 4 3" xfId="26913"/>
    <cellStyle name="40% - 輔色5 2 2 2 5 5" xfId="26914"/>
    <cellStyle name="40% - 輔色5 2 2 2 5 6" xfId="26915"/>
    <cellStyle name="40% - 輔色5 2 2 2 6" xfId="26916"/>
    <cellStyle name="40% - 輔色5 2 2 2 6 2" xfId="26917"/>
    <cellStyle name="40% - 輔色5 2 2 2 6 2 2" xfId="26918"/>
    <cellStyle name="40% - 輔色5 2 2 2 6 2 3" xfId="26919"/>
    <cellStyle name="40% - 輔色5 2 2 2 6 3" xfId="26920"/>
    <cellStyle name="40% - 輔色5 2 2 2 6 4" xfId="26921"/>
    <cellStyle name="40% - 輔色5 2 2 2 7" xfId="26922"/>
    <cellStyle name="40% - 輔色5 2 2 2 7 2" xfId="26923"/>
    <cellStyle name="40% - 輔色5 2 2 2 7 2 2" xfId="26924"/>
    <cellStyle name="40% - 輔色5 2 2 2 7 2 3" xfId="26925"/>
    <cellStyle name="40% - 輔色5 2 2 2 7 3" xfId="26926"/>
    <cellStyle name="40% - 輔色5 2 2 2 7 4" xfId="26927"/>
    <cellStyle name="40% - 輔色5 2 2 2 8" xfId="26928"/>
    <cellStyle name="40% - 輔色5 2 2 2 8 2" xfId="26929"/>
    <cellStyle name="40% - 輔色5 2 2 2 8 3" xfId="26930"/>
    <cellStyle name="40% - 輔色5 2 2 2 9" xfId="26931"/>
    <cellStyle name="40% - 輔色5 2 2 3" xfId="26932"/>
    <cellStyle name="40% - 輔色5 2 2 3 2" xfId="26933"/>
    <cellStyle name="40% - 輔色5 2 2 3 2 2" xfId="26934"/>
    <cellStyle name="40% - 輔色5 2 2 3 2 2 2" xfId="26935"/>
    <cellStyle name="40% - 輔色5 2 2 3 2 2 2 2" xfId="26936"/>
    <cellStyle name="40% - 輔色5 2 2 3 2 2 2 2 2" xfId="26937"/>
    <cellStyle name="40% - 輔色5 2 2 3 2 2 2 2 2 2" xfId="26938"/>
    <cellStyle name="40% - 輔色5 2 2 3 2 2 2 2 2 3" xfId="26939"/>
    <cellStyle name="40% - 輔色5 2 2 3 2 2 2 2 3" xfId="26940"/>
    <cellStyle name="40% - 輔色5 2 2 3 2 2 2 2 4" xfId="26941"/>
    <cellStyle name="40% - 輔色5 2 2 3 2 2 2 3" xfId="26942"/>
    <cellStyle name="40% - 輔色5 2 2 3 2 2 2 3 2" xfId="26943"/>
    <cellStyle name="40% - 輔色5 2 2 3 2 2 2 3 2 2" xfId="26944"/>
    <cellStyle name="40% - 輔色5 2 2 3 2 2 2 3 2 3" xfId="26945"/>
    <cellStyle name="40% - 輔色5 2 2 3 2 2 2 3 3" xfId="26946"/>
    <cellStyle name="40% - 輔色5 2 2 3 2 2 2 3 4" xfId="26947"/>
    <cellStyle name="40% - 輔色5 2 2 3 2 2 2 4" xfId="26948"/>
    <cellStyle name="40% - 輔色5 2 2 3 2 2 2 4 2" xfId="26949"/>
    <cellStyle name="40% - 輔色5 2 2 3 2 2 2 4 3" xfId="26950"/>
    <cellStyle name="40% - 輔色5 2 2 3 2 2 2 5" xfId="26951"/>
    <cellStyle name="40% - 輔色5 2 2 3 2 2 2 6" xfId="26952"/>
    <cellStyle name="40% - 輔色5 2 2 3 2 2 3" xfId="26953"/>
    <cellStyle name="40% - 輔色5 2 2 3 2 2 3 2" xfId="26954"/>
    <cellStyle name="40% - 輔色5 2 2 3 2 2 3 2 2" xfId="26955"/>
    <cellStyle name="40% - 輔色5 2 2 3 2 2 3 2 3" xfId="26956"/>
    <cellStyle name="40% - 輔色5 2 2 3 2 2 3 3" xfId="26957"/>
    <cellStyle name="40% - 輔色5 2 2 3 2 2 3 4" xfId="26958"/>
    <cellStyle name="40% - 輔色5 2 2 3 2 2 4" xfId="26959"/>
    <cellStyle name="40% - 輔色5 2 2 3 2 2 4 2" xfId="26960"/>
    <cellStyle name="40% - 輔色5 2 2 3 2 2 4 2 2" xfId="26961"/>
    <cellStyle name="40% - 輔色5 2 2 3 2 2 4 2 3" xfId="26962"/>
    <cellStyle name="40% - 輔色5 2 2 3 2 2 4 3" xfId="26963"/>
    <cellStyle name="40% - 輔色5 2 2 3 2 2 4 4" xfId="26964"/>
    <cellStyle name="40% - 輔色5 2 2 3 2 2 5" xfId="26965"/>
    <cellStyle name="40% - 輔色5 2 2 3 2 2 5 2" xfId="26966"/>
    <cellStyle name="40% - 輔色5 2 2 3 2 2 5 3" xfId="26967"/>
    <cellStyle name="40% - 輔色5 2 2 3 2 2 6" xfId="26968"/>
    <cellStyle name="40% - 輔色5 2 2 3 2 2 7" xfId="26969"/>
    <cellStyle name="40% - 輔色5 2 2 3 2 3" xfId="26970"/>
    <cellStyle name="40% - 輔色5 2 2 3 2 3 2" xfId="26971"/>
    <cellStyle name="40% - 輔色5 2 2 3 2 3 2 2" xfId="26972"/>
    <cellStyle name="40% - 輔色5 2 2 3 2 3 2 2 2" xfId="26973"/>
    <cellStyle name="40% - 輔色5 2 2 3 2 3 2 2 3" xfId="26974"/>
    <cellStyle name="40% - 輔色5 2 2 3 2 3 2 3" xfId="26975"/>
    <cellStyle name="40% - 輔色5 2 2 3 2 3 2 4" xfId="26976"/>
    <cellStyle name="40% - 輔色5 2 2 3 2 3 3" xfId="26977"/>
    <cellStyle name="40% - 輔色5 2 2 3 2 3 3 2" xfId="26978"/>
    <cellStyle name="40% - 輔色5 2 2 3 2 3 3 2 2" xfId="26979"/>
    <cellStyle name="40% - 輔色5 2 2 3 2 3 3 2 3" xfId="26980"/>
    <cellStyle name="40% - 輔色5 2 2 3 2 3 3 3" xfId="26981"/>
    <cellStyle name="40% - 輔色5 2 2 3 2 3 3 4" xfId="26982"/>
    <cellStyle name="40% - 輔色5 2 2 3 2 3 4" xfId="26983"/>
    <cellStyle name="40% - 輔色5 2 2 3 2 3 4 2" xfId="26984"/>
    <cellStyle name="40% - 輔色5 2 2 3 2 3 4 3" xfId="26985"/>
    <cellStyle name="40% - 輔色5 2 2 3 2 3 5" xfId="26986"/>
    <cellStyle name="40% - 輔色5 2 2 3 2 3 6" xfId="26987"/>
    <cellStyle name="40% - 輔色5 2 2 3 2 4" xfId="26988"/>
    <cellStyle name="40% - 輔色5 2 2 3 2 4 2" xfId="26989"/>
    <cellStyle name="40% - 輔色5 2 2 3 2 4 2 2" xfId="26990"/>
    <cellStyle name="40% - 輔色5 2 2 3 2 4 2 3" xfId="26991"/>
    <cellStyle name="40% - 輔色5 2 2 3 2 4 3" xfId="26992"/>
    <cellStyle name="40% - 輔色5 2 2 3 2 4 4" xfId="26993"/>
    <cellStyle name="40% - 輔色5 2 2 3 2 5" xfId="26994"/>
    <cellStyle name="40% - 輔色5 2 2 3 2 5 2" xfId="26995"/>
    <cellStyle name="40% - 輔色5 2 2 3 2 5 2 2" xfId="26996"/>
    <cellStyle name="40% - 輔色5 2 2 3 2 5 2 3" xfId="26997"/>
    <cellStyle name="40% - 輔色5 2 2 3 2 5 3" xfId="26998"/>
    <cellStyle name="40% - 輔色5 2 2 3 2 5 4" xfId="26999"/>
    <cellStyle name="40% - 輔色5 2 2 3 2 6" xfId="27000"/>
    <cellStyle name="40% - 輔色5 2 2 3 2 6 2" xfId="27001"/>
    <cellStyle name="40% - 輔色5 2 2 3 2 6 3" xfId="27002"/>
    <cellStyle name="40% - 輔色5 2 2 3 2 7" xfId="27003"/>
    <cellStyle name="40% - 輔色5 2 2 3 2 8" xfId="27004"/>
    <cellStyle name="40% - 輔色5 2 2 3 3" xfId="27005"/>
    <cellStyle name="40% - 輔色5 2 2 3 3 2" xfId="27006"/>
    <cellStyle name="40% - 輔色5 2 2 3 3 2 2" xfId="27007"/>
    <cellStyle name="40% - 輔色5 2 2 3 3 2 2 2" xfId="27008"/>
    <cellStyle name="40% - 輔色5 2 2 3 3 2 2 2 2" xfId="27009"/>
    <cellStyle name="40% - 輔色5 2 2 3 3 2 2 2 3" xfId="27010"/>
    <cellStyle name="40% - 輔色5 2 2 3 3 2 2 3" xfId="27011"/>
    <cellStyle name="40% - 輔色5 2 2 3 3 2 2 4" xfId="27012"/>
    <cellStyle name="40% - 輔色5 2 2 3 3 2 3" xfId="27013"/>
    <cellStyle name="40% - 輔色5 2 2 3 3 2 3 2" xfId="27014"/>
    <cellStyle name="40% - 輔色5 2 2 3 3 2 3 2 2" xfId="27015"/>
    <cellStyle name="40% - 輔色5 2 2 3 3 2 3 2 3" xfId="27016"/>
    <cellStyle name="40% - 輔色5 2 2 3 3 2 3 3" xfId="27017"/>
    <cellStyle name="40% - 輔色5 2 2 3 3 2 3 4" xfId="27018"/>
    <cellStyle name="40% - 輔色5 2 2 3 3 2 4" xfId="27019"/>
    <cellStyle name="40% - 輔色5 2 2 3 3 2 4 2" xfId="27020"/>
    <cellStyle name="40% - 輔色5 2 2 3 3 2 4 3" xfId="27021"/>
    <cellStyle name="40% - 輔色5 2 2 3 3 2 5" xfId="27022"/>
    <cellStyle name="40% - 輔色5 2 2 3 3 2 6" xfId="27023"/>
    <cellStyle name="40% - 輔色5 2 2 3 3 3" xfId="27024"/>
    <cellStyle name="40% - 輔色5 2 2 3 3 3 2" xfId="27025"/>
    <cellStyle name="40% - 輔色5 2 2 3 3 3 2 2" xfId="27026"/>
    <cellStyle name="40% - 輔色5 2 2 3 3 3 2 3" xfId="27027"/>
    <cellStyle name="40% - 輔色5 2 2 3 3 3 3" xfId="27028"/>
    <cellStyle name="40% - 輔色5 2 2 3 3 3 4" xfId="27029"/>
    <cellStyle name="40% - 輔色5 2 2 3 3 4" xfId="27030"/>
    <cellStyle name="40% - 輔色5 2 2 3 3 4 2" xfId="27031"/>
    <cellStyle name="40% - 輔色5 2 2 3 3 4 2 2" xfId="27032"/>
    <cellStyle name="40% - 輔色5 2 2 3 3 4 2 3" xfId="27033"/>
    <cellStyle name="40% - 輔色5 2 2 3 3 4 3" xfId="27034"/>
    <cellStyle name="40% - 輔色5 2 2 3 3 4 4" xfId="27035"/>
    <cellStyle name="40% - 輔色5 2 2 3 3 5" xfId="27036"/>
    <cellStyle name="40% - 輔色5 2 2 3 3 5 2" xfId="27037"/>
    <cellStyle name="40% - 輔色5 2 2 3 3 5 3" xfId="27038"/>
    <cellStyle name="40% - 輔色5 2 2 3 3 6" xfId="27039"/>
    <cellStyle name="40% - 輔色5 2 2 3 3 7" xfId="27040"/>
    <cellStyle name="40% - 輔色5 2 2 3 4" xfId="27041"/>
    <cellStyle name="40% - 輔色5 2 2 3 4 2" xfId="27042"/>
    <cellStyle name="40% - 輔色5 2 2 3 4 2 2" xfId="27043"/>
    <cellStyle name="40% - 輔色5 2 2 3 4 2 2 2" xfId="27044"/>
    <cellStyle name="40% - 輔色5 2 2 3 4 2 2 3" xfId="27045"/>
    <cellStyle name="40% - 輔色5 2 2 3 4 2 3" xfId="27046"/>
    <cellStyle name="40% - 輔色5 2 2 3 4 2 4" xfId="27047"/>
    <cellStyle name="40% - 輔色5 2 2 3 4 3" xfId="27048"/>
    <cellStyle name="40% - 輔色5 2 2 3 4 3 2" xfId="27049"/>
    <cellStyle name="40% - 輔色5 2 2 3 4 3 2 2" xfId="27050"/>
    <cellStyle name="40% - 輔色5 2 2 3 4 3 2 3" xfId="27051"/>
    <cellStyle name="40% - 輔色5 2 2 3 4 3 3" xfId="27052"/>
    <cellStyle name="40% - 輔色5 2 2 3 4 3 4" xfId="27053"/>
    <cellStyle name="40% - 輔色5 2 2 3 4 4" xfId="27054"/>
    <cellStyle name="40% - 輔色5 2 2 3 4 4 2" xfId="27055"/>
    <cellStyle name="40% - 輔色5 2 2 3 4 4 3" xfId="27056"/>
    <cellStyle name="40% - 輔色5 2 2 3 4 5" xfId="27057"/>
    <cellStyle name="40% - 輔色5 2 2 3 4 6" xfId="27058"/>
    <cellStyle name="40% - 輔色5 2 2 3 5" xfId="27059"/>
    <cellStyle name="40% - 輔色5 2 2 3 5 2" xfId="27060"/>
    <cellStyle name="40% - 輔色5 2 2 3 5 2 2" xfId="27061"/>
    <cellStyle name="40% - 輔色5 2 2 3 5 2 3" xfId="27062"/>
    <cellStyle name="40% - 輔色5 2 2 3 5 3" xfId="27063"/>
    <cellStyle name="40% - 輔色5 2 2 3 5 4" xfId="27064"/>
    <cellStyle name="40% - 輔色5 2 2 3 6" xfId="27065"/>
    <cellStyle name="40% - 輔色5 2 2 3 6 2" xfId="27066"/>
    <cellStyle name="40% - 輔色5 2 2 3 6 2 2" xfId="27067"/>
    <cellStyle name="40% - 輔色5 2 2 3 6 2 3" xfId="27068"/>
    <cellStyle name="40% - 輔色5 2 2 3 6 3" xfId="27069"/>
    <cellStyle name="40% - 輔色5 2 2 3 6 4" xfId="27070"/>
    <cellStyle name="40% - 輔色5 2 2 3 7" xfId="27071"/>
    <cellStyle name="40% - 輔色5 2 2 3 7 2" xfId="27072"/>
    <cellStyle name="40% - 輔色5 2 2 3 7 3" xfId="27073"/>
    <cellStyle name="40% - 輔色5 2 2 3 8" xfId="27074"/>
    <cellStyle name="40% - 輔色5 2 2 3 9" xfId="27075"/>
    <cellStyle name="40% - 輔色5 2 2 4" xfId="27076"/>
    <cellStyle name="40% - 輔色5 2 2 4 2" xfId="27077"/>
    <cellStyle name="40% - 輔色5 2 2 4 2 2" xfId="27078"/>
    <cellStyle name="40% - 輔色5 2 2 4 2 2 2" xfId="27079"/>
    <cellStyle name="40% - 輔色5 2 2 4 2 2 2 2" xfId="27080"/>
    <cellStyle name="40% - 輔色5 2 2 4 2 2 2 2 2" xfId="27081"/>
    <cellStyle name="40% - 輔色5 2 2 4 2 2 2 2 3" xfId="27082"/>
    <cellStyle name="40% - 輔色5 2 2 4 2 2 2 3" xfId="27083"/>
    <cellStyle name="40% - 輔色5 2 2 4 2 2 2 4" xfId="27084"/>
    <cellStyle name="40% - 輔色5 2 2 4 2 2 3" xfId="27085"/>
    <cellStyle name="40% - 輔色5 2 2 4 2 2 3 2" xfId="27086"/>
    <cellStyle name="40% - 輔色5 2 2 4 2 2 3 2 2" xfId="27087"/>
    <cellStyle name="40% - 輔色5 2 2 4 2 2 3 2 3" xfId="27088"/>
    <cellStyle name="40% - 輔色5 2 2 4 2 2 3 3" xfId="27089"/>
    <cellStyle name="40% - 輔色5 2 2 4 2 2 3 4" xfId="27090"/>
    <cellStyle name="40% - 輔色5 2 2 4 2 2 4" xfId="27091"/>
    <cellStyle name="40% - 輔色5 2 2 4 2 2 4 2" xfId="27092"/>
    <cellStyle name="40% - 輔色5 2 2 4 2 2 4 3" xfId="27093"/>
    <cellStyle name="40% - 輔色5 2 2 4 2 2 5" xfId="27094"/>
    <cellStyle name="40% - 輔色5 2 2 4 2 2 6" xfId="27095"/>
    <cellStyle name="40% - 輔色5 2 2 4 2 3" xfId="27096"/>
    <cellStyle name="40% - 輔色5 2 2 4 2 3 2" xfId="27097"/>
    <cellStyle name="40% - 輔色5 2 2 4 2 3 2 2" xfId="27098"/>
    <cellStyle name="40% - 輔色5 2 2 4 2 3 2 3" xfId="27099"/>
    <cellStyle name="40% - 輔色5 2 2 4 2 3 3" xfId="27100"/>
    <cellStyle name="40% - 輔色5 2 2 4 2 3 4" xfId="27101"/>
    <cellStyle name="40% - 輔色5 2 2 4 2 4" xfId="27102"/>
    <cellStyle name="40% - 輔色5 2 2 4 2 4 2" xfId="27103"/>
    <cellStyle name="40% - 輔色5 2 2 4 2 4 2 2" xfId="27104"/>
    <cellStyle name="40% - 輔色5 2 2 4 2 4 2 3" xfId="27105"/>
    <cellStyle name="40% - 輔色5 2 2 4 2 4 3" xfId="27106"/>
    <cellStyle name="40% - 輔色5 2 2 4 2 4 4" xfId="27107"/>
    <cellStyle name="40% - 輔色5 2 2 4 2 5" xfId="27108"/>
    <cellStyle name="40% - 輔色5 2 2 4 2 5 2" xfId="27109"/>
    <cellStyle name="40% - 輔色5 2 2 4 2 5 3" xfId="27110"/>
    <cellStyle name="40% - 輔色5 2 2 4 2 6" xfId="27111"/>
    <cellStyle name="40% - 輔色5 2 2 4 2 7" xfId="27112"/>
    <cellStyle name="40% - 輔色5 2 2 4 3" xfId="27113"/>
    <cellStyle name="40% - 輔色5 2 2 4 3 2" xfId="27114"/>
    <cellStyle name="40% - 輔色5 2 2 4 3 2 2" xfId="27115"/>
    <cellStyle name="40% - 輔色5 2 2 4 3 2 2 2" xfId="27116"/>
    <cellStyle name="40% - 輔色5 2 2 4 3 2 2 3" xfId="27117"/>
    <cellStyle name="40% - 輔色5 2 2 4 3 2 3" xfId="27118"/>
    <cellStyle name="40% - 輔色5 2 2 4 3 2 4" xfId="27119"/>
    <cellStyle name="40% - 輔色5 2 2 4 3 3" xfId="27120"/>
    <cellStyle name="40% - 輔色5 2 2 4 3 3 2" xfId="27121"/>
    <cellStyle name="40% - 輔色5 2 2 4 3 3 2 2" xfId="27122"/>
    <cellStyle name="40% - 輔色5 2 2 4 3 3 2 3" xfId="27123"/>
    <cellStyle name="40% - 輔色5 2 2 4 3 3 3" xfId="27124"/>
    <cellStyle name="40% - 輔色5 2 2 4 3 3 4" xfId="27125"/>
    <cellStyle name="40% - 輔色5 2 2 4 3 4" xfId="27126"/>
    <cellStyle name="40% - 輔色5 2 2 4 3 4 2" xfId="27127"/>
    <cellStyle name="40% - 輔色5 2 2 4 3 4 3" xfId="27128"/>
    <cellStyle name="40% - 輔色5 2 2 4 3 5" xfId="27129"/>
    <cellStyle name="40% - 輔色5 2 2 4 3 6" xfId="27130"/>
    <cellStyle name="40% - 輔色5 2 2 4 4" xfId="27131"/>
    <cellStyle name="40% - 輔色5 2 2 4 4 2" xfId="27132"/>
    <cellStyle name="40% - 輔色5 2 2 4 4 2 2" xfId="27133"/>
    <cellStyle name="40% - 輔色5 2 2 4 4 2 3" xfId="27134"/>
    <cellStyle name="40% - 輔色5 2 2 4 4 3" xfId="27135"/>
    <cellStyle name="40% - 輔色5 2 2 4 4 4" xfId="27136"/>
    <cellStyle name="40% - 輔色5 2 2 4 5" xfId="27137"/>
    <cellStyle name="40% - 輔色5 2 2 4 5 2" xfId="27138"/>
    <cellStyle name="40% - 輔色5 2 2 4 5 2 2" xfId="27139"/>
    <cellStyle name="40% - 輔色5 2 2 4 5 2 3" xfId="27140"/>
    <cellStyle name="40% - 輔色5 2 2 4 5 3" xfId="27141"/>
    <cellStyle name="40% - 輔色5 2 2 4 5 4" xfId="27142"/>
    <cellStyle name="40% - 輔色5 2 2 4 6" xfId="27143"/>
    <cellStyle name="40% - 輔色5 2 2 4 6 2" xfId="27144"/>
    <cellStyle name="40% - 輔色5 2 2 4 6 3" xfId="27145"/>
    <cellStyle name="40% - 輔色5 2 2 4 7" xfId="27146"/>
    <cellStyle name="40% - 輔色5 2 2 4 8" xfId="27147"/>
    <cellStyle name="40% - 輔色5 2 2 5" xfId="27148"/>
    <cellStyle name="40% - 輔色5 2 2 5 2" xfId="27149"/>
    <cellStyle name="40% - 輔色5 2 2 5 2 2" xfId="27150"/>
    <cellStyle name="40% - 輔色5 2 2 5 2 2 2" xfId="27151"/>
    <cellStyle name="40% - 輔色5 2 2 5 2 2 2 2" xfId="27152"/>
    <cellStyle name="40% - 輔色5 2 2 5 2 2 2 2 2" xfId="27153"/>
    <cellStyle name="40% - 輔色5 2 2 5 2 2 2 2 3" xfId="27154"/>
    <cellStyle name="40% - 輔色5 2 2 5 2 2 2 3" xfId="27155"/>
    <cellStyle name="40% - 輔色5 2 2 5 2 2 2 4" xfId="27156"/>
    <cellStyle name="40% - 輔色5 2 2 5 2 2 3" xfId="27157"/>
    <cellStyle name="40% - 輔色5 2 2 5 2 2 3 2" xfId="27158"/>
    <cellStyle name="40% - 輔色5 2 2 5 2 2 3 2 2" xfId="27159"/>
    <cellStyle name="40% - 輔色5 2 2 5 2 2 3 2 3" xfId="27160"/>
    <cellStyle name="40% - 輔色5 2 2 5 2 2 3 3" xfId="27161"/>
    <cellStyle name="40% - 輔色5 2 2 5 2 2 3 4" xfId="27162"/>
    <cellStyle name="40% - 輔色5 2 2 5 2 2 4" xfId="27163"/>
    <cellStyle name="40% - 輔色5 2 2 5 2 2 4 2" xfId="27164"/>
    <cellStyle name="40% - 輔色5 2 2 5 2 2 4 3" xfId="27165"/>
    <cellStyle name="40% - 輔色5 2 2 5 2 2 5" xfId="27166"/>
    <cellStyle name="40% - 輔色5 2 2 5 2 2 6" xfId="27167"/>
    <cellStyle name="40% - 輔色5 2 2 5 2 3" xfId="27168"/>
    <cellStyle name="40% - 輔色5 2 2 5 2 3 2" xfId="27169"/>
    <cellStyle name="40% - 輔色5 2 2 5 2 3 2 2" xfId="27170"/>
    <cellStyle name="40% - 輔色5 2 2 5 2 3 2 3" xfId="27171"/>
    <cellStyle name="40% - 輔色5 2 2 5 2 3 3" xfId="27172"/>
    <cellStyle name="40% - 輔色5 2 2 5 2 3 4" xfId="27173"/>
    <cellStyle name="40% - 輔色5 2 2 5 2 4" xfId="27174"/>
    <cellStyle name="40% - 輔色5 2 2 5 2 4 2" xfId="27175"/>
    <cellStyle name="40% - 輔色5 2 2 5 2 4 2 2" xfId="27176"/>
    <cellStyle name="40% - 輔色5 2 2 5 2 4 2 3" xfId="27177"/>
    <cellStyle name="40% - 輔色5 2 2 5 2 4 3" xfId="27178"/>
    <cellStyle name="40% - 輔色5 2 2 5 2 4 4" xfId="27179"/>
    <cellStyle name="40% - 輔色5 2 2 5 2 5" xfId="27180"/>
    <cellStyle name="40% - 輔色5 2 2 5 2 5 2" xfId="27181"/>
    <cellStyle name="40% - 輔色5 2 2 5 2 5 3" xfId="27182"/>
    <cellStyle name="40% - 輔色5 2 2 5 2 6" xfId="27183"/>
    <cellStyle name="40% - 輔色5 2 2 5 2 7" xfId="27184"/>
    <cellStyle name="40% - 輔色5 2 2 5 3" xfId="27185"/>
    <cellStyle name="40% - 輔色5 2 2 5 3 2" xfId="27186"/>
    <cellStyle name="40% - 輔色5 2 2 5 3 2 2" xfId="27187"/>
    <cellStyle name="40% - 輔色5 2 2 5 3 2 2 2" xfId="27188"/>
    <cellStyle name="40% - 輔色5 2 2 5 3 2 2 3" xfId="27189"/>
    <cellStyle name="40% - 輔色5 2 2 5 3 2 3" xfId="27190"/>
    <cellStyle name="40% - 輔色5 2 2 5 3 2 4" xfId="27191"/>
    <cellStyle name="40% - 輔色5 2 2 5 3 3" xfId="27192"/>
    <cellStyle name="40% - 輔色5 2 2 5 3 3 2" xfId="27193"/>
    <cellStyle name="40% - 輔色5 2 2 5 3 3 2 2" xfId="27194"/>
    <cellStyle name="40% - 輔色5 2 2 5 3 3 2 3" xfId="27195"/>
    <cellStyle name="40% - 輔色5 2 2 5 3 3 3" xfId="27196"/>
    <cellStyle name="40% - 輔色5 2 2 5 3 3 4" xfId="27197"/>
    <cellStyle name="40% - 輔色5 2 2 5 3 4" xfId="27198"/>
    <cellStyle name="40% - 輔色5 2 2 5 3 4 2" xfId="27199"/>
    <cellStyle name="40% - 輔色5 2 2 5 3 4 3" xfId="27200"/>
    <cellStyle name="40% - 輔色5 2 2 5 3 5" xfId="27201"/>
    <cellStyle name="40% - 輔色5 2 2 5 3 6" xfId="27202"/>
    <cellStyle name="40% - 輔色5 2 2 5 4" xfId="27203"/>
    <cellStyle name="40% - 輔色5 2 2 5 4 2" xfId="27204"/>
    <cellStyle name="40% - 輔色5 2 2 5 4 2 2" xfId="27205"/>
    <cellStyle name="40% - 輔色5 2 2 5 4 2 3" xfId="27206"/>
    <cellStyle name="40% - 輔色5 2 2 5 4 3" xfId="27207"/>
    <cellStyle name="40% - 輔色5 2 2 5 4 4" xfId="27208"/>
    <cellStyle name="40% - 輔色5 2 2 5 5" xfId="27209"/>
    <cellStyle name="40% - 輔色5 2 2 5 5 2" xfId="27210"/>
    <cellStyle name="40% - 輔色5 2 2 5 5 2 2" xfId="27211"/>
    <cellStyle name="40% - 輔色5 2 2 5 5 2 3" xfId="27212"/>
    <cellStyle name="40% - 輔色5 2 2 5 5 3" xfId="27213"/>
    <cellStyle name="40% - 輔色5 2 2 5 5 4" xfId="27214"/>
    <cellStyle name="40% - 輔色5 2 2 5 6" xfId="27215"/>
    <cellStyle name="40% - 輔色5 2 2 5 6 2" xfId="27216"/>
    <cellStyle name="40% - 輔色5 2 2 5 6 3" xfId="27217"/>
    <cellStyle name="40% - 輔色5 2 2 5 7" xfId="27218"/>
    <cellStyle name="40% - 輔色5 2 2 5 8" xfId="27219"/>
    <cellStyle name="40% - 輔色5 2 2 6" xfId="27220"/>
    <cellStyle name="40% - 輔色5 2 2 6 2" xfId="27221"/>
    <cellStyle name="40% - 輔色5 2 2 6 2 2" xfId="27222"/>
    <cellStyle name="40% - 輔色5 2 2 6 2 2 2" xfId="27223"/>
    <cellStyle name="40% - 輔色5 2 2 6 2 2 2 2" xfId="27224"/>
    <cellStyle name="40% - 輔色5 2 2 6 2 2 2 3" xfId="27225"/>
    <cellStyle name="40% - 輔色5 2 2 6 2 2 3" xfId="27226"/>
    <cellStyle name="40% - 輔色5 2 2 6 2 2 4" xfId="27227"/>
    <cellStyle name="40% - 輔色5 2 2 6 2 3" xfId="27228"/>
    <cellStyle name="40% - 輔色5 2 2 6 2 3 2" xfId="27229"/>
    <cellStyle name="40% - 輔色5 2 2 6 2 3 2 2" xfId="27230"/>
    <cellStyle name="40% - 輔色5 2 2 6 2 3 2 3" xfId="27231"/>
    <cellStyle name="40% - 輔色5 2 2 6 2 3 3" xfId="27232"/>
    <cellStyle name="40% - 輔色5 2 2 6 2 3 4" xfId="27233"/>
    <cellStyle name="40% - 輔色5 2 2 6 2 4" xfId="27234"/>
    <cellStyle name="40% - 輔色5 2 2 6 2 4 2" xfId="27235"/>
    <cellStyle name="40% - 輔色5 2 2 6 2 4 3" xfId="27236"/>
    <cellStyle name="40% - 輔色5 2 2 6 2 5" xfId="27237"/>
    <cellStyle name="40% - 輔色5 2 2 6 2 6" xfId="27238"/>
    <cellStyle name="40% - 輔色5 2 2 6 3" xfId="27239"/>
    <cellStyle name="40% - 輔色5 2 2 6 3 2" xfId="27240"/>
    <cellStyle name="40% - 輔色5 2 2 6 3 2 2" xfId="27241"/>
    <cellStyle name="40% - 輔色5 2 2 6 3 2 3" xfId="27242"/>
    <cellStyle name="40% - 輔色5 2 2 6 3 3" xfId="27243"/>
    <cellStyle name="40% - 輔色5 2 2 6 3 4" xfId="27244"/>
    <cellStyle name="40% - 輔色5 2 2 6 4" xfId="27245"/>
    <cellStyle name="40% - 輔色5 2 2 6 4 2" xfId="27246"/>
    <cellStyle name="40% - 輔色5 2 2 6 4 2 2" xfId="27247"/>
    <cellStyle name="40% - 輔色5 2 2 6 4 2 3" xfId="27248"/>
    <cellStyle name="40% - 輔色5 2 2 6 4 3" xfId="27249"/>
    <cellStyle name="40% - 輔色5 2 2 6 4 4" xfId="27250"/>
    <cellStyle name="40% - 輔色5 2 2 6 5" xfId="27251"/>
    <cellStyle name="40% - 輔色5 2 2 6 5 2" xfId="27252"/>
    <cellStyle name="40% - 輔色5 2 2 6 5 3" xfId="27253"/>
    <cellStyle name="40% - 輔色5 2 2 6 6" xfId="27254"/>
    <cellStyle name="40% - 輔色5 2 2 6 7" xfId="27255"/>
    <cellStyle name="40% - 輔色5 2 2 7" xfId="27256"/>
    <cellStyle name="40% - 輔色5 2 2 7 2" xfId="27257"/>
    <cellStyle name="40% - 輔色5 2 2 7 2 2" xfId="27258"/>
    <cellStyle name="40% - 輔色5 2 2 7 2 2 2" xfId="27259"/>
    <cellStyle name="40% - 輔色5 2 2 7 2 2 3" xfId="27260"/>
    <cellStyle name="40% - 輔色5 2 2 7 2 3" xfId="27261"/>
    <cellStyle name="40% - 輔色5 2 2 7 2 4" xfId="27262"/>
    <cellStyle name="40% - 輔色5 2 2 7 3" xfId="27263"/>
    <cellStyle name="40% - 輔色5 2 2 7 3 2" xfId="27264"/>
    <cellStyle name="40% - 輔色5 2 2 7 3 2 2" xfId="27265"/>
    <cellStyle name="40% - 輔色5 2 2 7 3 2 3" xfId="27266"/>
    <cellStyle name="40% - 輔色5 2 2 7 3 3" xfId="27267"/>
    <cellStyle name="40% - 輔色5 2 2 7 3 4" xfId="27268"/>
    <cellStyle name="40% - 輔色5 2 2 7 4" xfId="27269"/>
    <cellStyle name="40% - 輔色5 2 2 7 4 2" xfId="27270"/>
    <cellStyle name="40% - 輔色5 2 2 7 4 3" xfId="27271"/>
    <cellStyle name="40% - 輔色5 2 2 7 5" xfId="27272"/>
    <cellStyle name="40% - 輔色5 2 2 7 6" xfId="27273"/>
    <cellStyle name="40% - 輔色5 2 2 8" xfId="27274"/>
    <cellStyle name="40% - 輔色5 2 2 8 2" xfId="27275"/>
    <cellStyle name="40% - 輔色5 2 2 8 2 2" xfId="27276"/>
    <cellStyle name="40% - 輔色5 2 2 8 2 3" xfId="27277"/>
    <cellStyle name="40% - 輔色5 2 2 8 3" xfId="27278"/>
    <cellStyle name="40% - 輔色5 2 2 8 4" xfId="27279"/>
    <cellStyle name="40% - 輔色5 2 2 9" xfId="27280"/>
    <cellStyle name="40% - 輔色5 2 2 9 2" xfId="27281"/>
    <cellStyle name="40% - 輔色5 2 2 9 2 2" xfId="27282"/>
    <cellStyle name="40% - 輔色5 2 2 9 2 3" xfId="27283"/>
    <cellStyle name="40% - 輔色5 2 2 9 3" xfId="27284"/>
    <cellStyle name="40% - 輔色5 2 2 9 4" xfId="27285"/>
    <cellStyle name="40% - 輔色5 2 3" xfId="27286"/>
    <cellStyle name="40% - 輔色5 2 3 10" xfId="27287"/>
    <cellStyle name="40% - 輔色5 2 3 2" xfId="27288"/>
    <cellStyle name="40% - 輔色5 2 3 2 2" xfId="27289"/>
    <cellStyle name="40% - 輔色5 2 3 2 2 2" xfId="27290"/>
    <cellStyle name="40% - 輔色5 2 3 2 2 2 2" xfId="27291"/>
    <cellStyle name="40% - 輔色5 2 3 2 2 2 2 2" xfId="27292"/>
    <cellStyle name="40% - 輔色5 2 3 2 2 2 2 2 2" xfId="27293"/>
    <cellStyle name="40% - 輔色5 2 3 2 2 2 2 2 2 2" xfId="27294"/>
    <cellStyle name="40% - 輔色5 2 3 2 2 2 2 2 2 3" xfId="27295"/>
    <cellStyle name="40% - 輔色5 2 3 2 2 2 2 2 3" xfId="27296"/>
    <cellStyle name="40% - 輔色5 2 3 2 2 2 2 2 4" xfId="27297"/>
    <cellStyle name="40% - 輔色5 2 3 2 2 2 2 3" xfId="27298"/>
    <cellStyle name="40% - 輔色5 2 3 2 2 2 2 3 2" xfId="27299"/>
    <cellStyle name="40% - 輔色5 2 3 2 2 2 2 3 2 2" xfId="27300"/>
    <cellStyle name="40% - 輔色5 2 3 2 2 2 2 3 2 3" xfId="27301"/>
    <cellStyle name="40% - 輔色5 2 3 2 2 2 2 3 3" xfId="27302"/>
    <cellStyle name="40% - 輔色5 2 3 2 2 2 2 3 4" xfId="27303"/>
    <cellStyle name="40% - 輔色5 2 3 2 2 2 2 4" xfId="27304"/>
    <cellStyle name="40% - 輔色5 2 3 2 2 2 2 4 2" xfId="27305"/>
    <cellStyle name="40% - 輔色5 2 3 2 2 2 2 4 3" xfId="27306"/>
    <cellStyle name="40% - 輔色5 2 3 2 2 2 2 5" xfId="27307"/>
    <cellStyle name="40% - 輔色5 2 3 2 2 2 2 6" xfId="27308"/>
    <cellStyle name="40% - 輔色5 2 3 2 2 2 3" xfId="27309"/>
    <cellStyle name="40% - 輔色5 2 3 2 2 2 3 2" xfId="27310"/>
    <cellStyle name="40% - 輔色5 2 3 2 2 2 3 2 2" xfId="27311"/>
    <cellStyle name="40% - 輔色5 2 3 2 2 2 3 2 3" xfId="27312"/>
    <cellStyle name="40% - 輔色5 2 3 2 2 2 3 3" xfId="27313"/>
    <cellStyle name="40% - 輔色5 2 3 2 2 2 3 4" xfId="27314"/>
    <cellStyle name="40% - 輔色5 2 3 2 2 2 4" xfId="27315"/>
    <cellStyle name="40% - 輔色5 2 3 2 2 2 4 2" xfId="27316"/>
    <cellStyle name="40% - 輔色5 2 3 2 2 2 4 2 2" xfId="27317"/>
    <cellStyle name="40% - 輔色5 2 3 2 2 2 4 2 3" xfId="27318"/>
    <cellStyle name="40% - 輔色5 2 3 2 2 2 4 3" xfId="27319"/>
    <cellStyle name="40% - 輔色5 2 3 2 2 2 4 4" xfId="27320"/>
    <cellStyle name="40% - 輔色5 2 3 2 2 2 5" xfId="27321"/>
    <cellStyle name="40% - 輔色5 2 3 2 2 2 5 2" xfId="27322"/>
    <cellStyle name="40% - 輔色5 2 3 2 2 2 5 3" xfId="27323"/>
    <cellStyle name="40% - 輔色5 2 3 2 2 2 6" xfId="27324"/>
    <cellStyle name="40% - 輔色5 2 3 2 2 2 7" xfId="27325"/>
    <cellStyle name="40% - 輔色5 2 3 2 2 3" xfId="27326"/>
    <cellStyle name="40% - 輔色5 2 3 2 2 3 2" xfId="27327"/>
    <cellStyle name="40% - 輔色5 2 3 2 2 3 2 2" xfId="27328"/>
    <cellStyle name="40% - 輔色5 2 3 2 2 3 2 2 2" xfId="27329"/>
    <cellStyle name="40% - 輔色5 2 3 2 2 3 2 2 3" xfId="27330"/>
    <cellStyle name="40% - 輔色5 2 3 2 2 3 2 3" xfId="27331"/>
    <cellStyle name="40% - 輔色5 2 3 2 2 3 2 4" xfId="27332"/>
    <cellStyle name="40% - 輔色5 2 3 2 2 3 3" xfId="27333"/>
    <cellStyle name="40% - 輔色5 2 3 2 2 3 3 2" xfId="27334"/>
    <cellStyle name="40% - 輔色5 2 3 2 2 3 3 2 2" xfId="27335"/>
    <cellStyle name="40% - 輔色5 2 3 2 2 3 3 2 3" xfId="27336"/>
    <cellStyle name="40% - 輔色5 2 3 2 2 3 3 3" xfId="27337"/>
    <cellStyle name="40% - 輔色5 2 3 2 2 3 3 4" xfId="27338"/>
    <cellStyle name="40% - 輔色5 2 3 2 2 3 4" xfId="27339"/>
    <cellStyle name="40% - 輔色5 2 3 2 2 3 4 2" xfId="27340"/>
    <cellStyle name="40% - 輔色5 2 3 2 2 3 4 3" xfId="27341"/>
    <cellStyle name="40% - 輔色5 2 3 2 2 3 5" xfId="27342"/>
    <cellStyle name="40% - 輔色5 2 3 2 2 3 6" xfId="27343"/>
    <cellStyle name="40% - 輔色5 2 3 2 2 4" xfId="27344"/>
    <cellStyle name="40% - 輔色5 2 3 2 2 4 2" xfId="27345"/>
    <cellStyle name="40% - 輔色5 2 3 2 2 4 2 2" xfId="27346"/>
    <cellStyle name="40% - 輔色5 2 3 2 2 4 2 3" xfId="27347"/>
    <cellStyle name="40% - 輔色5 2 3 2 2 4 3" xfId="27348"/>
    <cellStyle name="40% - 輔色5 2 3 2 2 4 4" xfId="27349"/>
    <cellStyle name="40% - 輔色5 2 3 2 2 5" xfId="27350"/>
    <cellStyle name="40% - 輔色5 2 3 2 2 5 2" xfId="27351"/>
    <cellStyle name="40% - 輔色5 2 3 2 2 5 2 2" xfId="27352"/>
    <cellStyle name="40% - 輔色5 2 3 2 2 5 2 3" xfId="27353"/>
    <cellStyle name="40% - 輔色5 2 3 2 2 5 3" xfId="27354"/>
    <cellStyle name="40% - 輔色5 2 3 2 2 5 4" xfId="27355"/>
    <cellStyle name="40% - 輔色5 2 3 2 2 6" xfId="27356"/>
    <cellStyle name="40% - 輔色5 2 3 2 2 6 2" xfId="27357"/>
    <cellStyle name="40% - 輔色5 2 3 2 2 6 3" xfId="27358"/>
    <cellStyle name="40% - 輔色5 2 3 2 2 7" xfId="27359"/>
    <cellStyle name="40% - 輔色5 2 3 2 2 8" xfId="27360"/>
    <cellStyle name="40% - 輔色5 2 3 2 3" xfId="27361"/>
    <cellStyle name="40% - 輔色5 2 3 2 3 2" xfId="27362"/>
    <cellStyle name="40% - 輔色5 2 3 2 3 2 2" xfId="27363"/>
    <cellStyle name="40% - 輔色5 2 3 2 3 2 2 2" xfId="27364"/>
    <cellStyle name="40% - 輔色5 2 3 2 3 2 2 2 2" xfId="27365"/>
    <cellStyle name="40% - 輔色5 2 3 2 3 2 2 2 3" xfId="27366"/>
    <cellStyle name="40% - 輔色5 2 3 2 3 2 2 3" xfId="27367"/>
    <cellStyle name="40% - 輔色5 2 3 2 3 2 2 4" xfId="27368"/>
    <cellStyle name="40% - 輔色5 2 3 2 3 2 3" xfId="27369"/>
    <cellStyle name="40% - 輔色5 2 3 2 3 2 3 2" xfId="27370"/>
    <cellStyle name="40% - 輔色5 2 3 2 3 2 3 2 2" xfId="27371"/>
    <cellStyle name="40% - 輔色5 2 3 2 3 2 3 2 3" xfId="27372"/>
    <cellStyle name="40% - 輔色5 2 3 2 3 2 3 3" xfId="27373"/>
    <cellStyle name="40% - 輔色5 2 3 2 3 2 3 4" xfId="27374"/>
    <cellStyle name="40% - 輔色5 2 3 2 3 2 4" xfId="27375"/>
    <cellStyle name="40% - 輔色5 2 3 2 3 2 4 2" xfId="27376"/>
    <cellStyle name="40% - 輔色5 2 3 2 3 2 4 3" xfId="27377"/>
    <cellStyle name="40% - 輔色5 2 3 2 3 2 5" xfId="27378"/>
    <cellStyle name="40% - 輔色5 2 3 2 3 2 6" xfId="27379"/>
    <cellStyle name="40% - 輔色5 2 3 2 3 3" xfId="27380"/>
    <cellStyle name="40% - 輔色5 2 3 2 3 3 2" xfId="27381"/>
    <cellStyle name="40% - 輔色5 2 3 2 3 3 2 2" xfId="27382"/>
    <cellStyle name="40% - 輔色5 2 3 2 3 3 2 3" xfId="27383"/>
    <cellStyle name="40% - 輔色5 2 3 2 3 3 3" xfId="27384"/>
    <cellStyle name="40% - 輔色5 2 3 2 3 3 4" xfId="27385"/>
    <cellStyle name="40% - 輔色5 2 3 2 3 4" xfId="27386"/>
    <cellStyle name="40% - 輔色5 2 3 2 3 4 2" xfId="27387"/>
    <cellStyle name="40% - 輔色5 2 3 2 3 4 2 2" xfId="27388"/>
    <cellStyle name="40% - 輔色5 2 3 2 3 4 2 3" xfId="27389"/>
    <cellStyle name="40% - 輔色5 2 3 2 3 4 3" xfId="27390"/>
    <cellStyle name="40% - 輔色5 2 3 2 3 4 4" xfId="27391"/>
    <cellStyle name="40% - 輔色5 2 3 2 3 5" xfId="27392"/>
    <cellStyle name="40% - 輔色5 2 3 2 3 5 2" xfId="27393"/>
    <cellStyle name="40% - 輔色5 2 3 2 3 5 3" xfId="27394"/>
    <cellStyle name="40% - 輔色5 2 3 2 3 6" xfId="27395"/>
    <cellStyle name="40% - 輔色5 2 3 2 3 7" xfId="27396"/>
    <cellStyle name="40% - 輔色5 2 3 2 4" xfId="27397"/>
    <cellStyle name="40% - 輔色5 2 3 2 4 2" xfId="27398"/>
    <cellStyle name="40% - 輔色5 2 3 2 4 2 2" xfId="27399"/>
    <cellStyle name="40% - 輔色5 2 3 2 4 2 2 2" xfId="27400"/>
    <cellStyle name="40% - 輔色5 2 3 2 4 2 2 3" xfId="27401"/>
    <cellStyle name="40% - 輔色5 2 3 2 4 2 3" xfId="27402"/>
    <cellStyle name="40% - 輔色5 2 3 2 4 2 4" xfId="27403"/>
    <cellStyle name="40% - 輔色5 2 3 2 4 3" xfId="27404"/>
    <cellStyle name="40% - 輔色5 2 3 2 4 3 2" xfId="27405"/>
    <cellStyle name="40% - 輔色5 2 3 2 4 3 2 2" xfId="27406"/>
    <cellStyle name="40% - 輔色5 2 3 2 4 3 2 3" xfId="27407"/>
    <cellStyle name="40% - 輔色5 2 3 2 4 3 3" xfId="27408"/>
    <cellStyle name="40% - 輔色5 2 3 2 4 3 4" xfId="27409"/>
    <cellStyle name="40% - 輔色5 2 3 2 4 4" xfId="27410"/>
    <cellStyle name="40% - 輔色5 2 3 2 4 4 2" xfId="27411"/>
    <cellStyle name="40% - 輔色5 2 3 2 4 4 3" xfId="27412"/>
    <cellStyle name="40% - 輔色5 2 3 2 4 5" xfId="27413"/>
    <cellStyle name="40% - 輔色5 2 3 2 4 6" xfId="27414"/>
    <cellStyle name="40% - 輔色5 2 3 2 5" xfId="27415"/>
    <cellStyle name="40% - 輔色5 2 3 2 5 2" xfId="27416"/>
    <cellStyle name="40% - 輔色5 2 3 2 5 2 2" xfId="27417"/>
    <cellStyle name="40% - 輔色5 2 3 2 5 2 3" xfId="27418"/>
    <cellStyle name="40% - 輔色5 2 3 2 5 3" xfId="27419"/>
    <cellStyle name="40% - 輔色5 2 3 2 5 4" xfId="27420"/>
    <cellStyle name="40% - 輔色5 2 3 2 6" xfId="27421"/>
    <cellStyle name="40% - 輔色5 2 3 2 6 2" xfId="27422"/>
    <cellStyle name="40% - 輔色5 2 3 2 6 2 2" xfId="27423"/>
    <cellStyle name="40% - 輔色5 2 3 2 6 2 3" xfId="27424"/>
    <cellStyle name="40% - 輔色5 2 3 2 6 3" xfId="27425"/>
    <cellStyle name="40% - 輔色5 2 3 2 6 4" xfId="27426"/>
    <cellStyle name="40% - 輔色5 2 3 2 7" xfId="27427"/>
    <cellStyle name="40% - 輔色5 2 3 2 7 2" xfId="27428"/>
    <cellStyle name="40% - 輔色5 2 3 2 7 3" xfId="27429"/>
    <cellStyle name="40% - 輔色5 2 3 2 8" xfId="27430"/>
    <cellStyle name="40% - 輔色5 2 3 2 9" xfId="27431"/>
    <cellStyle name="40% - 輔色5 2 3 3" xfId="27432"/>
    <cellStyle name="40% - 輔色5 2 3 3 2" xfId="27433"/>
    <cellStyle name="40% - 輔色5 2 3 3 2 2" xfId="27434"/>
    <cellStyle name="40% - 輔色5 2 3 3 2 2 2" xfId="27435"/>
    <cellStyle name="40% - 輔色5 2 3 3 2 2 2 2" xfId="27436"/>
    <cellStyle name="40% - 輔色5 2 3 3 2 2 2 2 2" xfId="27437"/>
    <cellStyle name="40% - 輔色5 2 3 3 2 2 2 2 3" xfId="27438"/>
    <cellStyle name="40% - 輔色5 2 3 3 2 2 2 3" xfId="27439"/>
    <cellStyle name="40% - 輔色5 2 3 3 2 2 2 4" xfId="27440"/>
    <cellStyle name="40% - 輔色5 2 3 3 2 2 3" xfId="27441"/>
    <cellStyle name="40% - 輔色5 2 3 3 2 2 3 2" xfId="27442"/>
    <cellStyle name="40% - 輔色5 2 3 3 2 2 3 2 2" xfId="27443"/>
    <cellStyle name="40% - 輔色5 2 3 3 2 2 3 2 3" xfId="27444"/>
    <cellStyle name="40% - 輔色5 2 3 3 2 2 3 3" xfId="27445"/>
    <cellStyle name="40% - 輔色5 2 3 3 2 2 3 4" xfId="27446"/>
    <cellStyle name="40% - 輔色5 2 3 3 2 2 4" xfId="27447"/>
    <cellStyle name="40% - 輔色5 2 3 3 2 2 4 2" xfId="27448"/>
    <cellStyle name="40% - 輔色5 2 3 3 2 2 4 3" xfId="27449"/>
    <cellStyle name="40% - 輔色5 2 3 3 2 2 5" xfId="27450"/>
    <cellStyle name="40% - 輔色5 2 3 3 2 2 6" xfId="27451"/>
    <cellStyle name="40% - 輔色5 2 3 3 2 3" xfId="27452"/>
    <cellStyle name="40% - 輔色5 2 3 3 2 3 2" xfId="27453"/>
    <cellStyle name="40% - 輔色5 2 3 3 2 3 2 2" xfId="27454"/>
    <cellStyle name="40% - 輔色5 2 3 3 2 3 2 3" xfId="27455"/>
    <cellStyle name="40% - 輔色5 2 3 3 2 3 3" xfId="27456"/>
    <cellStyle name="40% - 輔色5 2 3 3 2 3 4" xfId="27457"/>
    <cellStyle name="40% - 輔色5 2 3 3 2 4" xfId="27458"/>
    <cellStyle name="40% - 輔色5 2 3 3 2 4 2" xfId="27459"/>
    <cellStyle name="40% - 輔色5 2 3 3 2 4 2 2" xfId="27460"/>
    <cellStyle name="40% - 輔色5 2 3 3 2 4 2 3" xfId="27461"/>
    <cellStyle name="40% - 輔色5 2 3 3 2 4 3" xfId="27462"/>
    <cellStyle name="40% - 輔色5 2 3 3 2 4 4" xfId="27463"/>
    <cellStyle name="40% - 輔色5 2 3 3 2 5" xfId="27464"/>
    <cellStyle name="40% - 輔色5 2 3 3 2 5 2" xfId="27465"/>
    <cellStyle name="40% - 輔色5 2 3 3 2 5 3" xfId="27466"/>
    <cellStyle name="40% - 輔色5 2 3 3 2 6" xfId="27467"/>
    <cellStyle name="40% - 輔色5 2 3 3 2 7" xfId="27468"/>
    <cellStyle name="40% - 輔色5 2 3 3 3" xfId="27469"/>
    <cellStyle name="40% - 輔色5 2 3 3 3 2" xfId="27470"/>
    <cellStyle name="40% - 輔色5 2 3 3 3 2 2" xfId="27471"/>
    <cellStyle name="40% - 輔色5 2 3 3 3 2 2 2" xfId="27472"/>
    <cellStyle name="40% - 輔色5 2 3 3 3 2 2 3" xfId="27473"/>
    <cellStyle name="40% - 輔色5 2 3 3 3 2 3" xfId="27474"/>
    <cellStyle name="40% - 輔色5 2 3 3 3 2 4" xfId="27475"/>
    <cellStyle name="40% - 輔色5 2 3 3 3 3" xfId="27476"/>
    <cellStyle name="40% - 輔色5 2 3 3 3 3 2" xfId="27477"/>
    <cellStyle name="40% - 輔色5 2 3 3 3 3 2 2" xfId="27478"/>
    <cellStyle name="40% - 輔色5 2 3 3 3 3 2 3" xfId="27479"/>
    <cellStyle name="40% - 輔色5 2 3 3 3 3 3" xfId="27480"/>
    <cellStyle name="40% - 輔色5 2 3 3 3 3 4" xfId="27481"/>
    <cellStyle name="40% - 輔色5 2 3 3 3 4" xfId="27482"/>
    <cellStyle name="40% - 輔色5 2 3 3 3 4 2" xfId="27483"/>
    <cellStyle name="40% - 輔色5 2 3 3 3 4 3" xfId="27484"/>
    <cellStyle name="40% - 輔色5 2 3 3 3 5" xfId="27485"/>
    <cellStyle name="40% - 輔色5 2 3 3 3 6" xfId="27486"/>
    <cellStyle name="40% - 輔色5 2 3 3 4" xfId="27487"/>
    <cellStyle name="40% - 輔色5 2 3 3 4 2" xfId="27488"/>
    <cellStyle name="40% - 輔色5 2 3 3 4 2 2" xfId="27489"/>
    <cellStyle name="40% - 輔色5 2 3 3 4 2 3" xfId="27490"/>
    <cellStyle name="40% - 輔色5 2 3 3 4 3" xfId="27491"/>
    <cellStyle name="40% - 輔色5 2 3 3 4 4" xfId="27492"/>
    <cellStyle name="40% - 輔色5 2 3 3 5" xfId="27493"/>
    <cellStyle name="40% - 輔色5 2 3 3 5 2" xfId="27494"/>
    <cellStyle name="40% - 輔色5 2 3 3 5 2 2" xfId="27495"/>
    <cellStyle name="40% - 輔色5 2 3 3 5 2 3" xfId="27496"/>
    <cellStyle name="40% - 輔色5 2 3 3 5 3" xfId="27497"/>
    <cellStyle name="40% - 輔色5 2 3 3 5 4" xfId="27498"/>
    <cellStyle name="40% - 輔色5 2 3 3 6" xfId="27499"/>
    <cellStyle name="40% - 輔色5 2 3 3 6 2" xfId="27500"/>
    <cellStyle name="40% - 輔色5 2 3 3 6 3" xfId="27501"/>
    <cellStyle name="40% - 輔色5 2 3 3 7" xfId="27502"/>
    <cellStyle name="40% - 輔色5 2 3 3 8" xfId="27503"/>
    <cellStyle name="40% - 輔色5 2 3 4" xfId="27504"/>
    <cellStyle name="40% - 輔色5 2 3 4 2" xfId="27505"/>
    <cellStyle name="40% - 輔色5 2 3 4 2 2" xfId="27506"/>
    <cellStyle name="40% - 輔色5 2 3 4 2 2 2" xfId="27507"/>
    <cellStyle name="40% - 輔色5 2 3 4 2 2 2 2" xfId="27508"/>
    <cellStyle name="40% - 輔色5 2 3 4 2 2 2 3" xfId="27509"/>
    <cellStyle name="40% - 輔色5 2 3 4 2 2 3" xfId="27510"/>
    <cellStyle name="40% - 輔色5 2 3 4 2 2 4" xfId="27511"/>
    <cellStyle name="40% - 輔色5 2 3 4 2 3" xfId="27512"/>
    <cellStyle name="40% - 輔色5 2 3 4 2 3 2" xfId="27513"/>
    <cellStyle name="40% - 輔色5 2 3 4 2 3 2 2" xfId="27514"/>
    <cellStyle name="40% - 輔色5 2 3 4 2 3 2 3" xfId="27515"/>
    <cellStyle name="40% - 輔色5 2 3 4 2 3 3" xfId="27516"/>
    <cellStyle name="40% - 輔色5 2 3 4 2 3 4" xfId="27517"/>
    <cellStyle name="40% - 輔色5 2 3 4 2 4" xfId="27518"/>
    <cellStyle name="40% - 輔色5 2 3 4 2 4 2" xfId="27519"/>
    <cellStyle name="40% - 輔色5 2 3 4 2 4 3" xfId="27520"/>
    <cellStyle name="40% - 輔色5 2 3 4 2 5" xfId="27521"/>
    <cellStyle name="40% - 輔色5 2 3 4 2 6" xfId="27522"/>
    <cellStyle name="40% - 輔色5 2 3 4 3" xfId="27523"/>
    <cellStyle name="40% - 輔色5 2 3 4 3 2" xfId="27524"/>
    <cellStyle name="40% - 輔色5 2 3 4 3 2 2" xfId="27525"/>
    <cellStyle name="40% - 輔色5 2 3 4 3 2 3" xfId="27526"/>
    <cellStyle name="40% - 輔色5 2 3 4 3 3" xfId="27527"/>
    <cellStyle name="40% - 輔色5 2 3 4 3 4" xfId="27528"/>
    <cellStyle name="40% - 輔色5 2 3 4 4" xfId="27529"/>
    <cellStyle name="40% - 輔色5 2 3 4 4 2" xfId="27530"/>
    <cellStyle name="40% - 輔色5 2 3 4 4 2 2" xfId="27531"/>
    <cellStyle name="40% - 輔色5 2 3 4 4 2 3" xfId="27532"/>
    <cellStyle name="40% - 輔色5 2 3 4 4 3" xfId="27533"/>
    <cellStyle name="40% - 輔色5 2 3 4 4 4" xfId="27534"/>
    <cellStyle name="40% - 輔色5 2 3 4 5" xfId="27535"/>
    <cellStyle name="40% - 輔色5 2 3 4 5 2" xfId="27536"/>
    <cellStyle name="40% - 輔色5 2 3 4 5 3" xfId="27537"/>
    <cellStyle name="40% - 輔色5 2 3 4 6" xfId="27538"/>
    <cellStyle name="40% - 輔色5 2 3 4 7" xfId="27539"/>
    <cellStyle name="40% - 輔色5 2 3 5" xfId="27540"/>
    <cellStyle name="40% - 輔色5 2 3 5 2" xfId="27541"/>
    <cellStyle name="40% - 輔色5 2 3 5 2 2" xfId="27542"/>
    <cellStyle name="40% - 輔色5 2 3 5 2 2 2" xfId="27543"/>
    <cellStyle name="40% - 輔色5 2 3 5 2 2 3" xfId="27544"/>
    <cellStyle name="40% - 輔色5 2 3 5 2 3" xfId="27545"/>
    <cellStyle name="40% - 輔色5 2 3 5 2 4" xfId="27546"/>
    <cellStyle name="40% - 輔色5 2 3 5 3" xfId="27547"/>
    <cellStyle name="40% - 輔色5 2 3 5 3 2" xfId="27548"/>
    <cellStyle name="40% - 輔色5 2 3 5 3 2 2" xfId="27549"/>
    <cellStyle name="40% - 輔色5 2 3 5 3 2 3" xfId="27550"/>
    <cellStyle name="40% - 輔色5 2 3 5 3 3" xfId="27551"/>
    <cellStyle name="40% - 輔色5 2 3 5 3 4" xfId="27552"/>
    <cellStyle name="40% - 輔色5 2 3 5 4" xfId="27553"/>
    <cellStyle name="40% - 輔色5 2 3 5 4 2" xfId="27554"/>
    <cellStyle name="40% - 輔色5 2 3 5 4 3" xfId="27555"/>
    <cellStyle name="40% - 輔色5 2 3 5 5" xfId="27556"/>
    <cellStyle name="40% - 輔色5 2 3 5 6" xfId="27557"/>
    <cellStyle name="40% - 輔色5 2 3 6" xfId="27558"/>
    <cellStyle name="40% - 輔色5 2 3 6 2" xfId="27559"/>
    <cellStyle name="40% - 輔色5 2 3 6 2 2" xfId="27560"/>
    <cellStyle name="40% - 輔色5 2 3 6 2 3" xfId="27561"/>
    <cellStyle name="40% - 輔色5 2 3 6 3" xfId="27562"/>
    <cellStyle name="40% - 輔色5 2 3 6 4" xfId="27563"/>
    <cellStyle name="40% - 輔色5 2 3 7" xfId="27564"/>
    <cellStyle name="40% - 輔色5 2 3 7 2" xfId="27565"/>
    <cellStyle name="40% - 輔色5 2 3 7 2 2" xfId="27566"/>
    <cellStyle name="40% - 輔色5 2 3 7 2 3" xfId="27567"/>
    <cellStyle name="40% - 輔色5 2 3 7 3" xfId="27568"/>
    <cellStyle name="40% - 輔色5 2 3 7 4" xfId="27569"/>
    <cellStyle name="40% - 輔色5 2 3 8" xfId="27570"/>
    <cellStyle name="40% - 輔色5 2 3 8 2" xfId="27571"/>
    <cellStyle name="40% - 輔色5 2 3 8 3" xfId="27572"/>
    <cellStyle name="40% - 輔色5 2 3 9" xfId="27573"/>
    <cellStyle name="40% - 輔色5 2 4" xfId="27574"/>
    <cellStyle name="40% - 輔色5 2 4 2" xfId="27575"/>
    <cellStyle name="40% - 輔色5 2 4 2 2" xfId="27576"/>
    <cellStyle name="40% - 輔色5 2 4 2 2 2" xfId="27577"/>
    <cellStyle name="40% - 輔色5 2 4 2 2 2 2" xfId="27578"/>
    <cellStyle name="40% - 輔色5 2 4 2 2 2 2 2" xfId="27579"/>
    <cellStyle name="40% - 輔色5 2 4 2 2 2 2 2 2" xfId="27580"/>
    <cellStyle name="40% - 輔色5 2 4 2 2 2 2 2 3" xfId="27581"/>
    <cellStyle name="40% - 輔色5 2 4 2 2 2 2 3" xfId="27582"/>
    <cellStyle name="40% - 輔色5 2 4 2 2 2 2 4" xfId="27583"/>
    <cellStyle name="40% - 輔色5 2 4 2 2 2 3" xfId="27584"/>
    <cellStyle name="40% - 輔色5 2 4 2 2 2 3 2" xfId="27585"/>
    <cellStyle name="40% - 輔色5 2 4 2 2 2 3 2 2" xfId="27586"/>
    <cellStyle name="40% - 輔色5 2 4 2 2 2 3 2 3" xfId="27587"/>
    <cellStyle name="40% - 輔色5 2 4 2 2 2 3 3" xfId="27588"/>
    <cellStyle name="40% - 輔色5 2 4 2 2 2 3 4" xfId="27589"/>
    <cellStyle name="40% - 輔色5 2 4 2 2 2 4" xfId="27590"/>
    <cellStyle name="40% - 輔色5 2 4 2 2 2 4 2" xfId="27591"/>
    <cellStyle name="40% - 輔色5 2 4 2 2 2 4 3" xfId="27592"/>
    <cellStyle name="40% - 輔色5 2 4 2 2 2 5" xfId="27593"/>
    <cellStyle name="40% - 輔色5 2 4 2 2 2 6" xfId="27594"/>
    <cellStyle name="40% - 輔色5 2 4 2 2 3" xfId="27595"/>
    <cellStyle name="40% - 輔色5 2 4 2 2 3 2" xfId="27596"/>
    <cellStyle name="40% - 輔色5 2 4 2 2 3 2 2" xfId="27597"/>
    <cellStyle name="40% - 輔色5 2 4 2 2 3 2 3" xfId="27598"/>
    <cellStyle name="40% - 輔色5 2 4 2 2 3 3" xfId="27599"/>
    <cellStyle name="40% - 輔色5 2 4 2 2 3 4" xfId="27600"/>
    <cellStyle name="40% - 輔色5 2 4 2 2 4" xfId="27601"/>
    <cellStyle name="40% - 輔色5 2 4 2 2 4 2" xfId="27602"/>
    <cellStyle name="40% - 輔色5 2 4 2 2 4 2 2" xfId="27603"/>
    <cellStyle name="40% - 輔色5 2 4 2 2 4 2 3" xfId="27604"/>
    <cellStyle name="40% - 輔色5 2 4 2 2 4 3" xfId="27605"/>
    <cellStyle name="40% - 輔色5 2 4 2 2 4 4" xfId="27606"/>
    <cellStyle name="40% - 輔色5 2 4 2 2 5" xfId="27607"/>
    <cellStyle name="40% - 輔色5 2 4 2 2 5 2" xfId="27608"/>
    <cellStyle name="40% - 輔色5 2 4 2 2 5 3" xfId="27609"/>
    <cellStyle name="40% - 輔色5 2 4 2 2 6" xfId="27610"/>
    <cellStyle name="40% - 輔色5 2 4 2 2 7" xfId="27611"/>
    <cellStyle name="40% - 輔色5 2 4 2 3" xfId="27612"/>
    <cellStyle name="40% - 輔色5 2 4 2 3 2" xfId="27613"/>
    <cellStyle name="40% - 輔色5 2 4 2 3 2 2" xfId="27614"/>
    <cellStyle name="40% - 輔色5 2 4 2 3 2 2 2" xfId="27615"/>
    <cellStyle name="40% - 輔色5 2 4 2 3 2 2 3" xfId="27616"/>
    <cellStyle name="40% - 輔色5 2 4 2 3 2 3" xfId="27617"/>
    <cellStyle name="40% - 輔色5 2 4 2 3 2 4" xfId="27618"/>
    <cellStyle name="40% - 輔色5 2 4 2 3 3" xfId="27619"/>
    <cellStyle name="40% - 輔色5 2 4 2 3 3 2" xfId="27620"/>
    <cellStyle name="40% - 輔色5 2 4 2 3 3 2 2" xfId="27621"/>
    <cellStyle name="40% - 輔色5 2 4 2 3 3 2 3" xfId="27622"/>
    <cellStyle name="40% - 輔色5 2 4 2 3 3 3" xfId="27623"/>
    <cellStyle name="40% - 輔色5 2 4 2 3 3 4" xfId="27624"/>
    <cellStyle name="40% - 輔色5 2 4 2 3 4" xfId="27625"/>
    <cellStyle name="40% - 輔色5 2 4 2 3 4 2" xfId="27626"/>
    <cellStyle name="40% - 輔色5 2 4 2 3 4 3" xfId="27627"/>
    <cellStyle name="40% - 輔色5 2 4 2 3 5" xfId="27628"/>
    <cellStyle name="40% - 輔色5 2 4 2 3 6" xfId="27629"/>
    <cellStyle name="40% - 輔色5 2 4 2 4" xfId="27630"/>
    <cellStyle name="40% - 輔色5 2 4 2 4 2" xfId="27631"/>
    <cellStyle name="40% - 輔色5 2 4 2 4 2 2" xfId="27632"/>
    <cellStyle name="40% - 輔色5 2 4 2 4 2 3" xfId="27633"/>
    <cellStyle name="40% - 輔色5 2 4 2 4 3" xfId="27634"/>
    <cellStyle name="40% - 輔色5 2 4 2 4 4" xfId="27635"/>
    <cellStyle name="40% - 輔色5 2 4 2 5" xfId="27636"/>
    <cellStyle name="40% - 輔色5 2 4 2 5 2" xfId="27637"/>
    <cellStyle name="40% - 輔色5 2 4 2 5 2 2" xfId="27638"/>
    <cellStyle name="40% - 輔色5 2 4 2 5 2 3" xfId="27639"/>
    <cellStyle name="40% - 輔色5 2 4 2 5 3" xfId="27640"/>
    <cellStyle name="40% - 輔色5 2 4 2 5 4" xfId="27641"/>
    <cellStyle name="40% - 輔色5 2 4 2 6" xfId="27642"/>
    <cellStyle name="40% - 輔色5 2 4 2 6 2" xfId="27643"/>
    <cellStyle name="40% - 輔色5 2 4 2 6 3" xfId="27644"/>
    <cellStyle name="40% - 輔色5 2 4 2 7" xfId="27645"/>
    <cellStyle name="40% - 輔色5 2 4 2 8" xfId="27646"/>
    <cellStyle name="40% - 輔色5 2 4 3" xfId="27647"/>
    <cellStyle name="40% - 輔色5 2 4 3 2" xfId="27648"/>
    <cellStyle name="40% - 輔色5 2 4 3 2 2" xfId="27649"/>
    <cellStyle name="40% - 輔色5 2 4 3 2 2 2" xfId="27650"/>
    <cellStyle name="40% - 輔色5 2 4 3 2 2 2 2" xfId="27651"/>
    <cellStyle name="40% - 輔色5 2 4 3 2 2 2 3" xfId="27652"/>
    <cellStyle name="40% - 輔色5 2 4 3 2 2 3" xfId="27653"/>
    <cellStyle name="40% - 輔色5 2 4 3 2 2 4" xfId="27654"/>
    <cellStyle name="40% - 輔色5 2 4 3 2 3" xfId="27655"/>
    <cellStyle name="40% - 輔色5 2 4 3 2 3 2" xfId="27656"/>
    <cellStyle name="40% - 輔色5 2 4 3 2 3 2 2" xfId="27657"/>
    <cellStyle name="40% - 輔色5 2 4 3 2 3 2 3" xfId="27658"/>
    <cellStyle name="40% - 輔色5 2 4 3 2 3 3" xfId="27659"/>
    <cellStyle name="40% - 輔色5 2 4 3 2 3 4" xfId="27660"/>
    <cellStyle name="40% - 輔色5 2 4 3 2 4" xfId="27661"/>
    <cellStyle name="40% - 輔色5 2 4 3 2 4 2" xfId="27662"/>
    <cellStyle name="40% - 輔色5 2 4 3 2 4 3" xfId="27663"/>
    <cellStyle name="40% - 輔色5 2 4 3 2 5" xfId="27664"/>
    <cellStyle name="40% - 輔色5 2 4 3 2 6" xfId="27665"/>
    <cellStyle name="40% - 輔色5 2 4 3 3" xfId="27666"/>
    <cellStyle name="40% - 輔色5 2 4 3 3 2" xfId="27667"/>
    <cellStyle name="40% - 輔色5 2 4 3 3 2 2" xfId="27668"/>
    <cellStyle name="40% - 輔色5 2 4 3 3 2 3" xfId="27669"/>
    <cellStyle name="40% - 輔色5 2 4 3 3 3" xfId="27670"/>
    <cellStyle name="40% - 輔色5 2 4 3 3 4" xfId="27671"/>
    <cellStyle name="40% - 輔色5 2 4 3 4" xfId="27672"/>
    <cellStyle name="40% - 輔色5 2 4 3 4 2" xfId="27673"/>
    <cellStyle name="40% - 輔色5 2 4 3 4 2 2" xfId="27674"/>
    <cellStyle name="40% - 輔色5 2 4 3 4 2 3" xfId="27675"/>
    <cellStyle name="40% - 輔色5 2 4 3 4 3" xfId="27676"/>
    <cellStyle name="40% - 輔色5 2 4 3 4 4" xfId="27677"/>
    <cellStyle name="40% - 輔色5 2 4 3 5" xfId="27678"/>
    <cellStyle name="40% - 輔色5 2 4 3 5 2" xfId="27679"/>
    <cellStyle name="40% - 輔色5 2 4 3 5 3" xfId="27680"/>
    <cellStyle name="40% - 輔色5 2 4 3 6" xfId="27681"/>
    <cellStyle name="40% - 輔色5 2 4 3 7" xfId="27682"/>
    <cellStyle name="40% - 輔色5 2 4 4" xfId="27683"/>
    <cellStyle name="40% - 輔色5 2 4 4 2" xfId="27684"/>
    <cellStyle name="40% - 輔色5 2 4 4 2 2" xfId="27685"/>
    <cellStyle name="40% - 輔色5 2 4 4 2 2 2" xfId="27686"/>
    <cellStyle name="40% - 輔色5 2 4 4 2 2 3" xfId="27687"/>
    <cellStyle name="40% - 輔色5 2 4 4 2 3" xfId="27688"/>
    <cellStyle name="40% - 輔色5 2 4 4 2 4" xfId="27689"/>
    <cellStyle name="40% - 輔色5 2 4 4 3" xfId="27690"/>
    <cellStyle name="40% - 輔色5 2 4 4 3 2" xfId="27691"/>
    <cellStyle name="40% - 輔色5 2 4 4 3 2 2" xfId="27692"/>
    <cellStyle name="40% - 輔色5 2 4 4 3 2 3" xfId="27693"/>
    <cellStyle name="40% - 輔色5 2 4 4 3 3" xfId="27694"/>
    <cellStyle name="40% - 輔色5 2 4 4 3 4" xfId="27695"/>
    <cellStyle name="40% - 輔色5 2 4 4 4" xfId="27696"/>
    <cellStyle name="40% - 輔色5 2 4 4 4 2" xfId="27697"/>
    <cellStyle name="40% - 輔色5 2 4 4 4 3" xfId="27698"/>
    <cellStyle name="40% - 輔色5 2 4 4 5" xfId="27699"/>
    <cellStyle name="40% - 輔色5 2 4 4 6" xfId="27700"/>
    <cellStyle name="40% - 輔色5 2 4 5" xfId="27701"/>
    <cellStyle name="40% - 輔色5 2 4 5 2" xfId="27702"/>
    <cellStyle name="40% - 輔色5 2 4 5 2 2" xfId="27703"/>
    <cellStyle name="40% - 輔色5 2 4 5 2 3" xfId="27704"/>
    <cellStyle name="40% - 輔色5 2 4 5 3" xfId="27705"/>
    <cellStyle name="40% - 輔色5 2 4 5 4" xfId="27706"/>
    <cellStyle name="40% - 輔色5 2 4 6" xfId="27707"/>
    <cellStyle name="40% - 輔色5 2 4 6 2" xfId="27708"/>
    <cellStyle name="40% - 輔色5 2 4 6 2 2" xfId="27709"/>
    <cellStyle name="40% - 輔色5 2 4 6 2 3" xfId="27710"/>
    <cellStyle name="40% - 輔色5 2 4 6 3" xfId="27711"/>
    <cellStyle name="40% - 輔色5 2 4 6 4" xfId="27712"/>
    <cellStyle name="40% - 輔色5 2 4 7" xfId="27713"/>
    <cellStyle name="40% - 輔色5 2 4 7 2" xfId="27714"/>
    <cellStyle name="40% - 輔色5 2 4 7 3" xfId="27715"/>
    <cellStyle name="40% - 輔色5 2 4 8" xfId="27716"/>
    <cellStyle name="40% - 輔色5 2 4 9" xfId="27717"/>
    <cellStyle name="40% - 輔色5 2 5" xfId="27718"/>
    <cellStyle name="40% - 輔色5 2 5 2" xfId="27719"/>
    <cellStyle name="40% - 輔色5 2 5 2 2" xfId="27720"/>
    <cellStyle name="40% - 輔色5 2 5 2 2 2" xfId="27721"/>
    <cellStyle name="40% - 輔色5 2 5 2 2 2 2" xfId="27722"/>
    <cellStyle name="40% - 輔色5 2 5 2 2 2 2 2" xfId="27723"/>
    <cellStyle name="40% - 輔色5 2 5 2 2 2 2 3" xfId="27724"/>
    <cellStyle name="40% - 輔色5 2 5 2 2 2 3" xfId="27725"/>
    <cellStyle name="40% - 輔色5 2 5 2 2 2 4" xfId="27726"/>
    <cellStyle name="40% - 輔色5 2 5 2 2 3" xfId="27727"/>
    <cellStyle name="40% - 輔色5 2 5 2 2 3 2" xfId="27728"/>
    <cellStyle name="40% - 輔色5 2 5 2 2 3 2 2" xfId="27729"/>
    <cellStyle name="40% - 輔色5 2 5 2 2 3 2 3" xfId="27730"/>
    <cellStyle name="40% - 輔色5 2 5 2 2 3 3" xfId="27731"/>
    <cellStyle name="40% - 輔色5 2 5 2 2 3 4" xfId="27732"/>
    <cellStyle name="40% - 輔色5 2 5 2 2 4" xfId="27733"/>
    <cellStyle name="40% - 輔色5 2 5 2 2 4 2" xfId="27734"/>
    <cellStyle name="40% - 輔色5 2 5 2 2 4 3" xfId="27735"/>
    <cellStyle name="40% - 輔色5 2 5 2 2 5" xfId="27736"/>
    <cellStyle name="40% - 輔色5 2 5 2 2 6" xfId="27737"/>
    <cellStyle name="40% - 輔色5 2 5 2 3" xfId="27738"/>
    <cellStyle name="40% - 輔色5 2 5 2 3 2" xfId="27739"/>
    <cellStyle name="40% - 輔色5 2 5 2 3 2 2" xfId="27740"/>
    <cellStyle name="40% - 輔色5 2 5 2 3 2 3" xfId="27741"/>
    <cellStyle name="40% - 輔色5 2 5 2 3 3" xfId="27742"/>
    <cellStyle name="40% - 輔色5 2 5 2 3 4" xfId="27743"/>
    <cellStyle name="40% - 輔色5 2 5 2 4" xfId="27744"/>
    <cellStyle name="40% - 輔色5 2 5 2 4 2" xfId="27745"/>
    <cellStyle name="40% - 輔色5 2 5 2 4 2 2" xfId="27746"/>
    <cellStyle name="40% - 輔色5 2 5 2 4 2 3" xfId="27747"/>
    <cellStyle name="40% - 輔色5 2 5 2 4 3" xfId="27748"/>
    <cellStyle name="40% - 輔色5 2 5 2 4 4" xfId="27749"/>
    <cellStyle name="40% - 輔色5 2 5 2 5" xfId="27750"/>
    <cellStyle name="40% - 輔色5 2 5 2 5 2" xfId="27751"/>
    <cellStyle name="40% - 輔色5 2 5 2 5 3" xfId="27752"/>
    <cellStyle name="40% - 輔色5 2 5 2 6" xfId="27753"/>
    <cellStyle name="40% - 輔色5 2 5 2 7" xfId="27754"/>
    <cellStyle name="40% - 輔色5 2 5 3" xfId="27755"/>
    <cellStyle name="40% - 輔色5 2 5 3 2" xfId="27756"/>
    <cellStyle name="40% - 輔色5 2 5 3 2 2" xfId="27757"/>
    <cellStyle name="40% - 輔色5 2 5 3 2 2 2" xfId="27758"/>
    <cellStyle name="40% - 輔色5 2 5 3 2 2 3" xfId="27759"/>
    <cellStyle name="40% - 輔色5 2 5 3 2 3" xfId="27760"/>
    <cellStyle name="40% - 輔色5 2 5 3 2 4" xfId="27761"/>
    <cellStyle name="40% - 輔色5 2 5 3 3" xfId="27762"/>
    <cellStyle name="40% - 輔色5 2 5 3 3 2" xfId="27763"/>
    <cellStyle name="40% - 輔色5 2 5 3 3 2 2" xfId="27764"/>
    <cellStyle name="40% - 輔色5 2 5 3 3 2 3" xfId="27765"/>
    <cellStyle name="40% - 輔色5 2 5 3 3 3" xfId="27766"/>
    <cellStyle name="40% - 輔色5 2 5 3 3 4" xfId="27767"/>
    <cellStyle name="40% - 輔色5 2 5 3 4" xfId="27768"/>
    <cellStyle name="40% - 輔色5 2 5 3 4 2" xfId="27769"/>
    <cellStyle name="40% - 輔色5 2 5 3 4 3" xfId="27770"/>
    <cellStyle name="40% - 輔色5 2 5 3 5" xfId="27771"/>
    <cellStyle name="40% - 輔色5 2 5 3 6" xfId="27772"/>
    <cellStyle name="40% - 輔色5 2 5 4" xfId="27773"/>
    <cellStyle name="40% - 輔色5 2 5 4 2" xfId="27774"/>
    <cellStyle name="40% - 輔色5 2 5 4 2 2" xfId="27775"/>
    <cellStyle name="40% - 輔色5 2 5 4 2 3" xfId="27776"/>
    <cellStyle name="40% - 輔色5 2 5 4 3" xfId="27777"/>
    <cellStyle name="40% - 輔色5 2 5 4 4" xfId="27778"/>
    <cellStyle name="40% - 輔色5 2 5 5" xfId="27779"/>
    <cellStyle name="40% - 輔色5 2 5 5 2" xfId="27780"/>
    <cellStyle name="40% - 輔色5 2 5 5 2 2" xfId="27781"/>
    <cellStyle name="40% - 輔色5 2 5 5 2 3" xfId="27782"/>
    <cellStyle name="40% - 輔色5 2 5 5 3" xfId="27783"/>
    <cellStyle name="40% - 輔色5 2 5 5 4" xfId="27784"/>
    <cellStyle name="40% - 輔色5 2 5 6" xfId="27785"/>
    <cellStyle name="40% - 輔色5 2 5 6 2" xfId="27786"/>
    <cellStyle name="40% - 輔色5 2 5 6 3" xfId="27787"/>
    <cellStyle name="40% - 輔色5 2 5 7" xfId="27788"/>
    <cellStyle name="40% - 輔色5 2 5 8" xfId="27789"/>
    <cellStyle name="40% - 輔色5 2 6" xfId="27790"/>
    <cellStyle name="40% - 輔色5 2 6 2" xfId="27791"/>
    <cellStyle name="40% - 輔色5 2 6 2 2" xfId="27792"/>
    <cellStyle name="40% - 輔色5 2 6 2 2 2" xfId="27793"/>
    <cellStyle name="40% - 輔色5 2 6 2 2 2 2" xfId="27794"/>
    <cellStyle name="40% - 輔色5 2 6 2 2 2 2 2" xfId="27795"/>
    <cellStyle name="40% - 輔色5 2 6 2 2 2 2 3" xfId="27796"/>
    <cellStyle name="40% - 輔色5 2 6 2 2 2 3" xfId="27797"/>
    <cellStyle name="40% - 輔色5 2 6 2 2 2 4" xfId="27798"/>
    <cellStyle name="40% - 輔色5 2 6 2 2 3" xfId="27799"/>
    <cellStyle name="40% - 輔色5 2 6 2 2 3 2" xfId="27800"/>
    <cellStyle name="40% - 輔色5 2 6 2 2 3 2 2" xfId="27801"/>
    <cellStyle name="40% - 輔色5 2 6 2 2 3 2 3" xfId="27802"/>
    <cellStyle name="40% - 輔色5 2 6 2 2 3 3" xfId="27803"/>
    <cellStyle name="40% - 輔色5 2 6 2 2 3 4" xfId="27804"/>
    <cellStyle name="40% - 輔色5 2 6 2 2 4" xfId="27805"/>
    <cellStyle name="40% - 輔色5 2 6 2 2 4 2" xfId="27806"/>
    <cellStyle name="40% - 輔色5 2 6 2 2 4 3" xfId="27807"/>
    <cellStyle name="40% - 輔色5 2 6 2 2 5" xfId="27808"/>
    <cellStyle name="40% - 輔色5 2 6 2 2 6" xfId="27809"/>
    <cellStyle name="40% - 輔色5 2 6 2 3" xfId="27810"/>
    <cellStyle name="40% - 輔色5 2 6 2 3 2" xfId="27811"/>
    <cellStyle name="40% - 輔色5 2 6 2 3 2 2" xfId="27812"/>
    <cellStyle name="40% - 輔色5 2 6 2 3 2 3" xfId="27813"/>
    <cellStyle name="40% - 輔色5 2 6 2 3 3" xfId="27814"/>
    <cellStyle name="40% - 輔色5 2 6 2 3 4" xfId="27815"/>
    <cellStyle name="40% - 輔色5 2 6 2 4" xfId="27816"/>
    <cellStyle name="40% - 輔色5 2 6 2 4 2" xfId="27817"/>
    <cellStyle name="40% - 輔色5 2 6 2 4 2 2" xfId="27818"/>
    <cellStyle name="40% - 輔色5 2 6 2 4 2 3" xfId="27819"/>
    <cellStyle name="40% - 輔色5 2 6 2 4 3" xfId="27820"/>
    <cellStyle name="40% - 輔色5 2 6 2 4 4" xfId="27821"/>
    <cellStyle name="40% - 輔色5 2 6 2 5" xfId="27822"/>
    <cellStyle name="40% - 輔色5 2 6 2 5 2" xfId="27823"/>
    <cellStyle name="40% - 輔色5 2 6 2 5 3" xfId="27824"/>
    <cellStyle name="40% - 輔色5 2 6 2 6" xfId="27825"/>
    <cellStyle name="40% - 輔色5 2 6 2 7" xfId="27826"/>
    <cellStyle name="40% - 輔色5 2 6 3" xfId="27827"/>
    <cellStyle name="40% - 輔色5 2 6 3 2" xfId="27828"/>
    <cellStyle name="40% - 輔色5 2 6 3 2 2" xfId="27829"/>
    <cellStyle name="40% - 輔色5 2 6 3 2 2 2" xfId="27830"/>
    <cellStyle name="40% - 輔色5 2 6 3 2 2 3" xfId="27831"/>
    <cellStyle name="40% - 輔色5 2 6 3 2 3" xfId="27832"/>
    <cellStyle name="40% - 輔色5 2 6 3 2 4" xfId="27833"/>
    <cellStyle name="40% - 輔色5 2 6 3 3" xfId="27834"/>
    <cellStyle name="40% - 輔色5 2 6 3 3 2" xfId="27835"/>
    <cellStyle name="40% - 輔色5 2 6 3 3 2 2" xfId="27836"/>
    <cellStyle name="40% - 輔色5 2 6 3 3 2 3" xfId="27837"/>
    <cellStyle name="40% - 輔色5 2 6 3 3 3" xfId="27838"/>
    <cellStyle name="40% - 輔色5 2 6 3 3 4" xfId="27839"/>
    <cellStyle name="40% - 輔色5 2 6 3 4" xfId="27840"/>
    <cellStyle name="40% - 輔色5 2 6 3 4 2" xfId="27841"/>
    <cellStyle name="40% - 輔色5 2 6 3 4 3" xfId="27842"/>
    <cellStyle name="40% - 輔色5 2 6 3 5" xfId="27843"/>
    <cellStyle name="40% - 輔色5 2 6 3 6" xfId="27844"/>
    <cellStyle name="40% - 輔色5 2 6 4" xfId="27845"/>
    <cellStyle name="40% - 輔色5 2 6 4 2" xfId="27846"/>
    <cellStyle name="40% - 輔色5 2 6 4 2 2" xfId="27847"/>
    <cellStyle name="40% - 輔色5 2 6 4 2 3" xfId="27848"/>
    <cellStyle name="40% - 輔色5 2 6 4 3" xfId="27849"/>
    <cellStyle name="40% - 輔色5 2 6 4 4" xfId="27850"/>
    <cellStyle name="40% - 輔色5 2 6 5" xfId="27851"/>
    <cellStyle name="40% - 輔色5 2 6 5 2" xfId="27852"/>
    <cellStyle name="40% - 輔色5 2 6 5 2 2" xfId="27853"/>
    <cellStyle name="40% - 輔色5 2 6 5 2 3" xfId="27854"/>
    <cellStyle name="40% - 輔色5 2 6 5 3" xfId="27855"/>
    <cellStyle name="40% - 輔色5 2 6 5 4" xfId="27856"/>
    <cellStyle name="40% - 輔色5 2 6 6" xfId="27857"/>
    <cellStyle name="40% - 輔色5 2 6 6 2" xfId="27858"/>
    <cellStyle name="40% - 輔色5 2 6 6 3" xfId="27859"/>
    <cellStyle name="40% - 輔色5 2 6 7" xfId="27860"/>
    <cellStyle name="40% - 輔色5 2 6 8" xfId="27861"/>
    <cellStyle name="40% - 輔色5 2 7" xfId="27862"/>
    <cellStyle name="40% - 輔色5 2 7 2" xfId="27863"/>
    <cellStyle name="40% - 輔色5 2 7 2 2" xfId="27864"/>
    <cellStyle name="40% - 輔色5 2 7 2 2 2" xfId="27865"/>
    <cellStyle name="40% - 輔色5 2 7 2 2 2 2" xfId="27866"/>
    <cellStyle name="40% - 輔色5 2 7 2 2 2 3" xfId="27867"/>
    <cellStyle name="40% - 輔色5 2 7 2 2 3" xfId="27868"/>
    <cellStyle name="40% - 輔色5 2 7 2 2 4" xfId="27869"/>
    <cellStyle name="40% - 輔色5 2 7 2 3" xfId="27870"/>
    <cellStyle name="40% - 輔色5 2 7 2 3 2" xfId="27871"/>
    <cellStyle name="40% - 輔色5 2 7 2 3 2 2" xfId="27872"/>
    <cellStyle name="40% - 輔色5 2 7 2 3 2 3" xfId="27873"/>
    <cellStyle name="40% - 輔色5 2 7 2 3 3" xfId="27874"/>
    <cellStyle name="40% - 輔色5 2 7 2 3 4" xfId="27875"/>
    <cellStyle name="40% - 輔色5 2 7 2 4" xfId="27876"/>
    <cellStyle name="40% - 輔色5 2 7 2 4 2" xfId="27877"/>
    <cellStyle name="40% - 輔色5 2 7 2 4 3" xfId="27878"/>
    <cellStyle name="40% - 輔色5 2 7 2 5" xfId="27879"/>
    <cellStyle name="40% - 輔色5 2 7 2 6" xfId="27880"/>
    <cellStyle name="40% - 輔色5 2 7 3" xfId="27881"/>
    <cellStyle name="40% - 輔色5 2 7 3 2" xfId="27882"/>
    <cellStyle name="40% - 輔色5 2 7 3 2 2" xfId="27883"/>
    <cellStyle name="40% - 輔色5 2 7 3 2 3" xfId="27884"/>
    <cellStyle name="40% - 輔色5 2 7 3 3" xfId="27885"/>
    <cellStyle name="40% - 輔色5 2 7 3 4" xfId="27886"/>
    <cellStyle name="40% - 輔色5 2 7 4" xfId="27887"/>
    <cellStyle name="40% - 輔色5 2 7 4 2" xfId="27888"/>
    <cellStyle name="40% - 輔色5 2 7 4 2 2" xfId="27889"/>
    <cellStyle name="40% - 輔色5 2 7 4 2 3" xfId="27890"/>
    <cellStyle name="40% - 輔色5 2 7 4 3" xfId="27891"/>
    <cellStyle name="40% - 輔色5 2 7 4 4" xfId="27892"/>
    <cellStyle name="40% - 輔色5 2 7 5" xfId="27893"/>
    <cellStyle name="40% - 輔色5 2 7 5 2" xfId="27894"/>
    <cellStyle name="40% - 輔色5 2 7 5 3" xfId="27895"/>
    <cellStyle name="40% - 輔色5 2 7 6" xfId="27896"/>
    <cellStyle name="40% - 輔色5 2 7 7" xfId="27897"/>
    <cellStyle name="40% - 輔色5 2 8" xfId="27898"/>
    <cellStyle name="40% - 輔色5 2 8 2" xfId="27899"/>
    <cellStyle name="40% - 輔色5 2 8 2 2" xfId="27900"/>
    <cellStyle name="40% - 輔色5 2 8 2 2 2" xfId="27901"/>
    <cellStyle name="40% - 輔色5 2 8 2 2 3" xfId="27902"/>
    <cellStyle name="40% - 輔色5 2 8 2 3" xfId="27903"/>
    <cellStyle name="40% - 輔色5 2 8 2 4" xfId="27904"/>
    <cellStyle name="40% - 輔色5 2 8 3" xfId="27905"/>
    <cellStyle name="40% - 輔色5 2 8 3 2" xfId="27906"/>
    <cellStyle name="40% - 輔色5 2 8 3 2 2" xfId="27907"/>
    <cellStyle name="40% - 輔色5 2 8 3 2 3" xfId="27908"/>
    <cellStyle name="40% - 輔色5 2 8 3 3" xfId="27909"/>
    <cellStyle name="40% - 輔色5 2 8 3 4" xfId="27910"/>
    <cellStyle name="40% - 輔色5 2 8 4" xfId="27911"/>
    <cellStyle name="40% - 輔色5 2 8 4 2" xfId="27912"/>
    <cellStyle name="40% - 輔色5 2 8 4 3" xfId="27913"/>
    <cellStyle name="40% - 輔色5 2 8 5" xfId="27914"/>
    <cellStyle name="40% - 輔色5 2 8 6" xfId="27915"/>
    <cellStyle name="40% - 輔色5 2 9" xfId="27916"/>
    <cellStyle name="40% - 輔色5 2 9 2" xfId="27917"/>
    <cellStyle name="40% - 輔色5 2 9 2 2" xfId="27918"/>
    <cellStyle name="40% - 輔色5 2 9 2 3" xfId="27919"/>
    <cellStyle name="40% - 輔色5 2 9 3" xfId="27920"/>
    <cellStyle name="40% - 輔色5 2 9 4" xfId="27921"/>
    <cellStyle name="40% - 輔色5 3" xfId="27922"/>
    <cellStyle name="40% - 輔色5 3 10" xfId="27923"/>
    <cellStyle name="40% - 輔色5 3 10 2" xfId="27924"/>
    <cellStyle name="40% - 輔色5 3 10 3" xfId="27925"/>
    <cellStyle name="40% - 輔色5 3 11" xfId="27926"/>
    <cellStyle name="40% - 輔色5 3 12" xfId="27927"/>
    <cellStyle name="40% - 輔色5 3 2" xfId="27928"/>
    <cellStyle name="40% - 輔色5 3 2 10" xfId="27929"/>
    <cellStyle name="40% - 輔色5 3 2 2" xfId="27930"/>
    <cellStyle name="40% - 輔色5 3 2 2 2" xfId="27931"/>
    <cellStyle name="40% - 輔色5 3 2 2 2 2" xfId="27932"/>
    <cellStyle name="40% - 輔色5 3 2 2 2 2 2" xfId="27933"/>
    <cellStyle name="40% - 輔色5 3 2 2 2 2 2 2" xfId="27934"/>
    <cellStyle name="40% - 輔色5 3 2 2 2 2 2 2 2" xfId="27935"/>
    <cellStyle name="40% - 輔色5 3 2 2 2 2 2 2 2 2" xfId="27936"/>
    <cellStyle name="40% - 輔色5 3 2 2 2 2 2 2 2 3" xfId="27937"/>
    <cellStyle name="40% - 輔色5 3 2 2 2 2 2 2 3" xfId="27938"/>
    <cellStyle name="40% - 輔色5 3 2 2 2 2 2 2 4" xfId="27939"/>
    <cellStyle name="40% - 輔色5 3 2 2 2 2 2 3" xfId="27940"/>
    <cellStyle name="40% - 輔色5 3 2 2 2 2 2 3 2" xfId="27941"/>
    <cellStyle name="40% - 輔色5 3 2 2 2 2 2 3 2 2" xfId="27942"/>
    <cellStyle name="40% - 輔色5 3 2 2 2 2 2 3 2 3" xfId="27943"/>
    <cellStyle name="40% - 輔色5 3 2 2 2 2 2 3 3" xfId="27944"/>
    <cellStyle name="40% - 輔色5 3 2 2 2 2 2 3 4" xfId="27945"/>
    <cellStyle name="40% - 輔色5 3 2 2 2 2 2 4" xfId="27946"/>
    <cellStyle name="40% - 輔色5 3 2 2 2 2 2 4 2" xfId="27947"/>
    <cellStyle name="40% - 輔色5 3 2 2 2 2 2 4 3" xfId="27948"/>
    <cellStyle name="40% - 輔色5 3 2 2 2 2 2 5" xfId="27949"/>
    <cellStyle name="40% - 輔色5 3 2 2 2 2 2 6" xfId="27950"/>
    <cellStyle name="40% - 輔色5 3 2 2 2 2 3" xfId="27951"/>
    <cellStyle name="40% - 輔色5 3 2 2 2 2 3 2" xfId="27952"/>
    <cellStyle name="40% - 輔色5 3 2 2 2 2 3 2 2" xfId="27953"/>
    <cellStyle name="40% - 輔色5 3 2 2 2 2 3 2 3" xfId="27954"/>
    <cellStyle name="40% - 輔色5 3 2 2 2 2 3 3" xfId="27955"/>
    <cellStyle name="40% - 輔色5 3 2 2 2 2 3 4" xfId="27956"/>
    <cellStyle name="40% - 輔色5 3 2 2 2 2 4" xfId="27957"/>
    <cellStyle name="40% - 輔色5 3 2 2 2 2 4 2" xfId="27958"/>
    <cellStyle name="40% - 輔色5 3 2 2 2 2 4 2 2" xfId="27959"/>
    <cellStyle name="40% - 輔色5 3 2 2 2 2 4 2 3" xfId="27960"/>
    <cellStyle name="40% - 輔色5 3 2 2 2 2 4 3" xfId="27961"/>
    <cellStyle name="40% - 輔色5 3 2 2 2 2 4 4" xfId="27962"/>
    <cellStyle name="40% - 輔色5 3 2 2 2 2 5" xfId="27963"/>
    <cellStyle name="40% - 輔色5 3 2 2 2 2 5 2" xfId="27964"/>
    <cellStyle name="40% - 輔色5 3 2 2 2 2 5 3" xfId="27965"/>
    <cellStyle name="40% - 輔色5 3 2 2 2 2 6" xfId="27966"/>
    <cellStyle name="40% - 輔色5 3 2 2 2 2 7" xfId="27967"/>
    <cellStyle name="40% - 輔色5 3 2 2 2 3" xfId="27968"/>
    <cellStyle name="40% - 輔色5 3 2 2 2 3 2" xfId="27969"/>
    <cellStyle name="40% - 輔色5 3 2 2 2 3 2 2" xfId="27970"/>
    <cellStyle name="40% - 輔色5 3 2 2 2 3 2 2 2" xfId="27971"/>
    <cellStyle name="40% - 輔色5 3 2 2 2 3 2 2 3" xfId="27972"/>
    <cellStyle name="40% - 輔色5 3 2 2 2 3 2 3" xfId="27973"/>
    <cellStyle name="40% - 輔色5 3 2 2 2 3 2 4" xfId="27974"/>
    <cellStyle name="40% - 輔色5 3 2 2 2 3 3" xfId="27975"/>
    <cellStyle name="40% - 輔色5 3 2 2 2 3 3 2" xfId="27976"/>
    <cellStyle name="40% - 輔色5 3 2 2 2 3 3 2 2" xfId="27977"/>
    <cellStyle name="40% - 輔色5 3 2 2 2 3 3 2 3" xfId="27978"/>
    <cellStyle name="40% - 輔色5 3 2 2 2 3 3 3" xfId="27979"/>
    <cellStyle name="40% - 輔色5 3 2 2 2 3 3 4" xfId="27980"/>
    <cellStyle name="40% - 輔色5 3 2 2 2 3 4" xfId="27981"/>
    <cellStyle name="40% - 輔色5 3 2 2 2 3 4 2" xfId="27982"/>
    <cellStyle name="40% - 輔色5 3 2 2 2 3 4 3" xfId="27983"/>
    <cellStyle name="40% - 輔色5 3 2 2 2 3 5" xfId="27984"/>
    <cellStyle name="40% - 輔色5 3 2 2 2 3 6" xfId="27985"/>
    <cellStyle name="40% - 輔色5 3 2 2 2 4" xfId="27986"/>
    <cellStyle name="40% - 輔色5 3 2 2 2 4 2" xfId="27987"/>
    <cellStyle name="40% - 輔色5 3 2 2 2 4 2 2" xfId="27988"/>
    <cellStyle name="40% - 輔色5 3 2 2 2 4 2 3" xfId="27989"/>
    <cellStyle name="40% - 輔色5 3 2 2 2 4 3" xfId="27990"/>
    <cellStyle name="40% - 輔色5 3 2 2 2 4 4" xfId="27991"/>
    <cellStyle name="40% - 輔色5 3 2 2 2 5" xfId="27992"/>
    <cellStyle name="40% - 輔色5 3 2 2 2 5 2" xfId="27993"/>
    <cellStyle name="40% - 輔色5 3 2 2 2 5 2 2" xfId="27994"/>
    <cellStyle name="40% - 輔色5 3 2 2 2 5 2 3" xfId="27995"/>
    <cellStyle name="40% - 輔色5 3 2 2 2 5 3" xfId="27996"/>
    <cellStyle name="40% - 輔色5 3 2 2 2 5 4" xfId="27997"/>
    <cellStyle name="40% - 輔色5 3 2 2 2 6" xfId="27998"/>
    <cellStyle name="40% - 輔色5 3 2 2 2 6 2" xfId="27999"/>
    <cellStyle name="40% - 輔色5 3 2 2 2 6 3" xfId="28000"/>
    <cellStyle name="40% - 輔色5 3 2 2 2 7" xfId="28001"/>
    <cellStyle name="40% - 輔色5 3 2 2 2 8" xfId="28002"/>
    <cellStyle name="40% - 輔色5 3 2 2 3" xfId="28003"/>
    <cellStyle name="40% - 輔色5 3 2 2 3 2" xfId="28004"/>
    <cellStyle name="40% - 輔色5 3 2 2 3 2 2" xfId="28005"/>
    <cellStyle name="40% - 輔色5 3 2 2 3 2 2 2" xfId="28006"/>
    <cellStyle name="40% - 輔色5 3 2 2 3 2 2 2 2" xfId="28007"/>
    <cellStyle name="40% - 輔色5 3 2 2 3 2 2 2 3" xfId="28008"/>
    <cellStyle name="40% - 輔色5 3 2 2 3 2 2 3" xfId="28009"/>
    <cellStyle name="40% - 輔色5 3 2 2 3 2 2 4" xfId="28010"/>
    <cellStyle name="40% - 輔色5 3 2 2 3 2 3" xfId="28011"/>
    <cellStyle name="40% - 輔色5 3 2 2 3 2 3 2" xfId="28012"/>
    <cellStyle name="40% - 輔色5 3 2 2 3 2 3 2 2" xfId="28013"/>
    <cellStyle name="40% - 輔色5 3 2 2 3 2 3 2 3" xfId="28014"/>
    <cellStyle name="40% - 輔色5 3 2 2 3 2 3 3" xfId="28015"/>
    <cellStyle name="40% - 輔色5 3 2 2 3 2 3 4" xfId="28016"/>
    <cellStyle name="40% - 輔色5 3 2 2 3 2 4" xfId="28017"/>
    <cellStyle name="40% - 輔色5 3 2 2 3 2 4 2" xfId="28018"/>
    <cellStyle name="40% - 輔色5 3 2 2 3 2 4 3" xfId="28019"/>
    <cellStyle name="40% - 輔色5 3 2 2 3 2 5" xfId="28020"/>
    <cellStyle name="40% - 輔色5 3 2 2 3 2 6" xfId="28021"/>
    <cellStyle name="40% - 輔色5 3 2 2 3 3" xfId="28022"/>
    <cellStyle name="40% - 輔色5 3 2 2 3 3 2" xfId="28023"/>
    <cellStyle name="40% - 輔色5 3 2 2 3 3 2 2" xfId="28024"/>
    <cellStyle name="40% - 輔色5 3 2 2 3 3 2 3" xfId="28025"/>
    <cellStyle name="40% - 輔色5 3 2 2 3 3 3" xfId="28026"/>
    <cellStyle name="40% - 輔色5 3 2 2 3 3 4" xfId="28027"/>
    <cellStyle name="40% - 輔色5 3 2 2 3 4" xfId="28028"/>
    <cellStyle name="40% - 輔色5 3 2 2 3 4 2" xfId="28029"/>
    <cellStyle name="40% - 輔色5 3 2 2 3 4 2 2" xfId="28030"/>
    <cellStyle name="40% - 輔色5 3 2 2 3 4 2 3" xfId="28031"/>
    <cellStyle name="40% - 輔色5 3 2 2 3 4 3" xfId="28032"/>
    <cellStyle name="40% - 輔色5 3 2 2 3 4 4" xfId="28033"/>
    <cellStyle name="40% - 輔色5 3 2 2 3 5" xfId="28034"/>
    <cellStyle name="40% - 輔色5 3 2 2 3 5 2" xfId="28035"/>
    <cellStyle name="40% - 輔色5 3 2 2 3 5 3" xfId="28036"/>
    <cellStyle name="40% - 輔色5 3 2 2 3 6" xfId="28037"/>
    <cellStyle name="40% - 輔色5 3 2 2 3 7" xfId="28038"/>
    <cellStyle name="40% - 輔色5 3 2 2 4" xfId="28039"/>
    <cellStyle name="40% - 輔色5 3 2 2 4 2" xfId="28040"/>
    <cellStyle name="40% - 輔色5 3 2 2 4 2 2" xfId="28041"/>
    <cellStyle name="40% - 輔色5 3 2 2 4 2 2 2" xfId="28042"/>
    <cellStyle name="40% - 輔色5 3 2 2 4 2 2 3" xfId="28043"/>
    <cellStyle name="40% - 輔色5 3 2 2 4 2 3" xfId="28044"/>
    <cellStyle name="40% - 輔色5 3 2 2 4 2 4" xfId="28045"/>
    <cellStyle name="40% - 輔色5 3 2 2 4 3" xfId="28046"/>
    <cellStyle name="40% - 輔色5 3 2 2 4 3 2" xfId="28047"/>
    <cellStyle name="40% - 輔色5 3 2 2 4 3 2 2" xfId="28048"/>
    <cellStyle name="40% - 輔色5 3 2 2 4 3 2 3" xfId="28049"/>
    <cellStyle name="40% - 輔色5 3 2 2 4 3 3" xfId="28050"/>
    <cellStyle name="40% - 輔色5 3 2 2 4 3 4" xfId="28051"/>
    <cellStyle name="40% - 輔色5 3 2 2 4 4" xfId="28052"/>
    <cellStyle name="40% - 輔色5 3 2 2 4 4 2" xfId="28053"/>
    <cellStyle name="40% - 輔色5 3 2 2 4 4 3" xfId="28054"/>
    <cellStyle name="40% - 輔色5 3 2 2 4 5" xfId="28055"/>
    <cellStyle name="40% - 輔色5 3 2 2 4 6" xfId="28056"/>
    <cellStyle name="40% - 輔色5 3 2 2 5" xfId="28057"/>
    <cellStyle name="40% - 輔色5 3 2 2 5 2" xfId="28058"/>
    <cellStyle name="40% - 輔色5 3 2 2 5 2 2" xfId="28059"/>
    <cellStyle name="40% - 輔色5 3 2 2 5 2 3" xfId="28060"/>
    <cellStyle name="40% - 輔色5 3 2 2 5 3" xfId="28061"/>
    <cellStyle name="40% - 輔色5 3 2 2 5 4" xfId="28062"/>
    <cellStyle name="40% - 輔色5 3 2 2 6" xfId="28063"/>
    <cellStyle name="40% - 輔色5 3 2 2 6 2" xfId="28064"/>
    <cellStyle name="40% - 輔色5 3 2 2 6 2 2" xfId="28065"/>
    <cellStyle name="40% - 輔色5 3 2 2 6 2 3" xfId="28066"/>
    <cellStyle name="40% - 輔色5 3 2 2 6 3" xfId="28067"/>
    <cellStyle name="40% - 輔色5 3 2 2 6 4" xfId="28068"/>
    <cellStyle name="40% - 輔色5 3 2 2 7" xfId="28069"/>
    <cellStyle name="40% - 輔色5 3 2 2 7 2" xfId="28070"/>
    <cellStyle name="40% - 輔色5 3 2 2 7 3" xfId="28071"/>
    <cellStyle name="40% - 輔色5 3 2 2 8" xfId="28072"/>
    <cellStyle name="40% - 輔色5 3 2 2 9" xfId="28073"/>
    <cellStyle name="40% - 輔色5 3 2 3" xfId="28074"/>
    <cellStyle name="40% - 輔色5 3 2 3 2" xfId="28075"/>
    <cellStyle name="40% - 輔色5 3 2 3 2 2" xfId="28076"/>
    <cellStyle name="40% - 輔色5 3 2 3 2 2 2" xfId="28077"/>
    <cellStyle name="40% - 輔色5 3 2 3 2 2 2 2" xfId="28078"/>
    <cellStyle name="40% - 輔色5 3 2 3 2 2 2 2 2" xfId="28079"/>
    <cellStyle name="40% - 輔色5 3 2 3 2 2 2 2 3" xfId="28080"/>
    <cellStyle name="40% - 輔色5 3 2 3 2 2 2 3" xfId="28081"/>
    <cellStyle name="40% - 輔色5 3 2 3 2 2 2 4" xfId="28082"/>
    <cellStyle name="40% - 輔色5 3 2 3 2 2 3" xfId="28083"/>
    <cellStyle name="40% - 輔色5 3 2 3 2 2 3 2" xfId="28084"/>
    <cellStyle name="40% - 輔色5 3 2 3 2 2 3 2 2" xfId="28085"/>
    <cellStyle name="40% - 輔色5 3 2 3 2 2 3 2 3" xfId="28086"/>
    <cellStyle name="40% - 輔色5 3 2 3 2 2 3 3" xfId="28087"/>
    <cellStyle name="40% - 輔色5 3 2 3 2 2 3 4" xfId="28088"/>
    <cellStyle name="40% - 輔色5 3 2 3 2 2 4" xfId="28089"/>
    <cellStyle name="40% - 輔色5 3 2 3 2 2 4 2" xfId="28090"/>
    <cellStyle name="40% - 輔色5 3 2 3 2 2 4 3" xfId="28091"/>
    <cellStyle name="40% - 輔色5 3 2 3 2 2 5" xfId="28092"/>
    <cellStyle name="40% - 輔色5 3 2 3 2 2 6" xfId="28093"/>
    <cellStyle name="40% - 輔色5 3 2 3 2 3" xfId="28094"/>
    <cellStyle name="40% - 輔色5 3 2 3 2 3 2" xfId="28095"/>
    <cellStyle name="40% - 輔色5 3 2 3 2 3 2 2" xfId="28096"/>
    <cellStyle name="40% - 輔色5 3 2 3 2 3 2 3" xfId="28097"/>
    <cellStyle name="40% - 輔色5 3 2 3 2 3 3" xfId="28098"/>
    <cellStyle name="40% - 輔色5 3 2 3 2 3 4" xfId="28099"/>
    <cellStyle name="40% - 輔色5 3 2 3 2 4" xfId="28100"/>
    <cellStyle name="40% - 輔色5 3 2 3 2 4 2" xfId="28101"/>
    <cellStyle name="40% - 輔色5 3 2 3 2 4 2 2" xfId="28102"/>
    <cellStyle name="40% - 輔色5 3 2 3 2 4 2 3" xfId="28103"/>
    <cellStyle name="40% - 輔色5 3 2 3 2 4 3" xfId="28104"/>
    <cellStyle name="40% - 輔色5 3 2 3 2 4 4" xfId="28105"/>
    <cellStyle name="40% - 輔色5 3 2 3 2 5" xfId="28106"/>
    <cellStyle name="40% - 輔色5 3 2 3 2 5 2" xfId="28107"/>
    <cellStyle name="40% - 輔色5 3 2 3 2 5 3" xfId="28108"/>
    <cellStyle name="40% - 輔色5 3 2 3 2 6" xfId="28109"/>
    <cellStyle name="40% - 輔色5 3 2 3 2 7" xfId="28110"/>
    <cellStyle name="40% - 輔色5 3 2 3 3" xfId="28111"/>
    <cellStyle name="40% - 輔色5 3 2 3 3 2" xfId="28112"/>
    <cellStyle name="40% - 輔色5 3 2 3 3 2 2" xfId="28113"/>
    <cellStyle name="40% - 輔色5 3 2 3 3 2 2 2" xfId="28114"/>
    <cellStyle name="40% - 輔色5 3 2 3 3 2 2 3" xfId="28115"/>
    <cellStyle name="40% - 輔色5 3 2 3 3 2 3" xfId="28116"/>
    <cellStyle name="40% - 輔色5 3 2 3 3 2 4" xfId="28117"/>
    <cellStyle name="40% - 輔色5 3 2 3 3 3" xfId="28118"/>
    <cellStyle name="40% - 輔色5 3 2 3 3 3 2" xfId="28119"/>
    <cellStyle name="40% - 輔色5 3 2 3 3 3 2 2" xfId="28120"/>
    <cellStyle name="40% - 輔色5 3 2 3 3 3 2 3" xfId="28121"/>
    <cellStyle name="40% - 輔色5 3 2 3 3 3 3" xfId="28122"/>
    <cellStyle name="40% - 輔色5 3 2 3 3 3 4" xfId="28123"/>
    <cellStyle name="40% - 輔色5 3 2 3 3 4" xfId="28124"/>
    <cellStyle name="40% - 輔色5 3 2 3 3 4 2" xfId="28125"/>
    <cellStyle name="40% - 輔色5 3 2 3 3 4 3" xfId="28126"/>
    <cellStyle name="40% - 輔色5 3 2 3 3 5" xfId="28127"/>
    <cellStyle name="40% - 輔色5 3 2 3 3 6" xfId="28128"/>
    <cellStyle name="40% - 輔色5 3 2 3 4" xfId="28129"/>
    <cellStyle name="40% - 輔色5 3 2 3 4 2" xfId="28130"/>
    <cellStyle name="40% - 輔色5 3 2 3 4 2 2" xfId="28131"/>
    <cellStyle name="40% - 輔色5 3 2 3 4 2 3" xfId="28132"/>
    <cellStyle name="40% - 輔色5 3 2 3 4 3" xfId="28133"/>
    <cellStyle name="40% - 輔色5 3 2 3 4 4" xfId="28134"/>
    <cellStyle name="40% - 輔色5 3 2 3 5" xfId="28135"/>
    <cellStyle name="40% - 輔色5 3 2 3 5 2" xfId="28136"/>
    <cellStyle name="40% - 輔色5 3 2 3 5 2 2" xfId="28137"/>
    <cellStyle name="40% - 輔色5 3 2 3 5 2 3" xfId="28138"/>
    <cellStyle name="40% - 輔色5 3 2 3 5 3" xfId="28139"/>
    <cellStyle name="40% - 輔色5 3 2 3 5 4" xfId="28140"/>
    <cellStyle name="40% - 輔色5 3 2 3 6" xfId="28141"/>
    <cellStyle name="40% - 輔色5 3 2 3 6 2" xfId="28142"/>
    <cellStyle name="40% - 輔色5 3 2 3 6 3" xfId="28143"/>
    <cellStyle name="40% - 輔色5 3 2 3 7" xfId="28144"/>
    <cellStyle name="40% - 輔色5 3 2 3 8" xfId="28145"/>
    <cellStyle name="40% - 輔色5 3 2 4" xfId="28146"/>
    <cellStyle name="40% - 輔色5 3 2 4 2" xfId="28147"/>
    <cellStyle name="40% - 輔色5 3 2 4 2 2" xfId="28148"/>
    <cellStyle name="40% - 輔色5 3 2 4 2 2 2" xfId="28149"/>
    <cellStyle name="40% - 輔色5 3 2 4 2 2 2 2" xfId="28150"/>
    <cellStyle name="40% - 輔色5 3 2 4 2 2 2 3" xfId="28151"/>
    <cellStyle name="40% - 輔色5 3 2 4 2 2 3" xfId="28152"/>
    <cellStyle name="40% - 輔色5 3 2 4 2 2 4" xfId="28153"/>
    <cellStyle name="40% - 輔色5 3 2 4 2 3" xfId="28154"/>
    <cellStyle name="40% - 輔色5 3 2 4 2 3 2" xfId="28155"/>
    <cellStyle name="40% - 輔色5 3 2 4 2 3 2 2" xfId="28156"/>
    <cellStyle name="40% - 輔色5 3 2 4 2 3 2 3" xfId="28157"/>
    <cellStyle name="40% - 輔色5 3 2 4 2 3 3" xfId="28158"/>
    <cellStyle name="40% - 輔色5 3 2 4 2 3 4" xfId="28159"/>
    <cellStyle name="40% - 輔色5 3 2 4 2 4" xfId="28160"/>
    <cellStyle name="40% - 輔色5 3 2 4 2 4 2" xfId="28161"/>
    <cellStyle name="40% - 輔色5 3 2 4 2 4 3" xfId="28162"/>
    <cellStyle name="40% - 輔色5 3 2 4 2 5" xfId="28163"/>
    <cellStyle name="40% - 輔色5 3 2 4 2 6" xfId="28164"/>
    <cellStyle name="40% - 輔色5 3 2 4 3" xfId="28165"/>
    <cellStyle name="40% - 輔色5 3 2 4 3 2" xfId="28166"/>
    <cellStyle name="40% - 輔色5 3 2 4 3 2 2" xfId="28167"/>
    <cellStyle name="40% - 輔色5 3 2 4 3 2 3" xfId="28168"/>
    <cellStyle name="40% - 輔色5 3 2 4 3 3" xfId="28169"/>
    <cellStyle name="40% - 輔色5 3 2 4 3 4" xfId="28170"/>
    <cellStyle name="40% - 輔色5 3 2 4 4" xfId="28171"/>
    <cellStyle name="40% - 輔色5 3 2 4 4 2" xfId="28172"/>
    <cellStyle name="40% - 輔色5 3 2 4 4 2 2" xfId="28173"/>
    <cellStyle name="40% - 輔色5 3 2 4 4 2 3" xfId="28174"/>
    <cellStyle name="40% - 輔色5 3 2 4 4 3" xfId="28175"/>
    <cellStyle name="40% - 輔色5 3 2 4 4 4" xfId="28176"/>
    <cellStyle name="40% - 輔色5 3 2 4 5" xfId="28177"/>
    <cellStyle name="40% - 輔色5 3 2 4 5 2" xfId="28178"/>
    <cellStyle name="40% - 輔色5 3 2 4 5 3" xfId="28179"/>
    <cellStyle name="40% - 輔色5 3 2 4 6" xfId="28180"/>
    <cellStyle name="40% - 輔色5 3 2 4 7" xfId="28181"/>
    <cellStyle name="40% - 輔色5 3 2 5" xfId="28182"/>
    <cellStyle name="40% - 輔色5 3 2 5 2" xfId="28183"/>
    <cellStyle name="40% - 輔色5 3 2 5 2 2" xfId="28184"/>
    <cellStyle name="40% - 輔色5 3 2 5 2 2 2" xfId="28185"/>
    <cellStyle name="40% - 輔色5 3 2 5 2 2 3" xfId="28186"/>
    <cellStyle name="40% - 輔色5 3 2 5 2 3" xfId="28187"/>
    <cellStyle name="40% - 輔色5 3 2 5 2 4" xfId="28188"/>
    <cellStyle name="40% - 輔色5 3 2 5 3" xfId="28189"/>
    <cellStyle name="40% - 輔色5 3 2 5 3 2" xfId="28190"/>
    <cellStyle name="40% - 輔色5 3 2 5 3 2 2" xfId="28191"/>
    <cellStyle name="40% - 輔色5 3 2 5 3 2 3" xfId="28192"/>
    <cellStyle name="40% - 輔色5 3 2 5 3 3" xfId="28193"/>
    <cellStyle name="40% - 輔色5 3 2 5 3 4" xfId="28194"/>
    <cellStyle name="40% - 輔色5 3 2 5 4" xfId="28195"/>
    <cellStyle name="40% - 輔色5 3 2 5 4 2" xfId="28196"/>
    <cellStyle name="40% - 輔色5 3 2 5 4 3" xfId="28197"/>
    <cellStyle name="40% - 輔色5 3 2 5 5" xfId="28198"/>
    <cellStyle name="40% - 輔色5 3 2 5 6" xfId="28199"/>
    <cellStyle name="40% - 輔色5 3 2 6" xfId="28200"/>
    <cellStyle name="40% - 輔色5 3 2 6 2" xfId="28201"/>
    <cellStyle name="40% - 輔色5 3 2 6 2 2" xfId="28202"/>
    <cellStyle name="40% - 輔色5 3 2 6 2 3" xfId="28203"/>
    <cellStyle name="40% - 輔色5 3 2 6 3" xfId="28204"/>
    <cellStyle name="40% - 輔色5 3 2 6 4" xfId="28205"/>
    <cellStyle name="40% - 輔色5 3 2 7" xfId="28206"/>
    <cellStyle name="40% - 輔色5 3 2 7 2" xfId="28207"/>
    <cellStyle name="40% - 輔色5 3 2 7 2 2" xfId="28208"/>
    <cellStyle name="40% - 輔色5 3 2 7 2 3" xfId="28209"/>
    <cellStyle name="40% - 輔色5 3 2 7 3" xfId="28210"/>
    <cellStyle name="40% - 輔色5 3 2 7 4" xfId="28211"/>
    <cellStyle name="40% - 輔色5 3 2 8" xfId="28212"/>
    <cellStyle name="40% - 輔色5 3 2 8 2" xfId="28213"/>
    <cellStyle name="40% - 輔色5 3 2 8 3" xfId="28214"/>
    <cellStyle name="40% - 輔色5 3 2 9" xfId="28215"/>
    <cellStyle name="40% - 輔色5 3 3" xfId="28216"/>
    <cellStyle name="40% - 輔色5 3 3 2" xfId="28217"/>
    <cellStyle name="40% - 輔色5 3 3 2 2" xfId="28218"/>
    <cellStyle name="40% - 輔色5 3 3 2 2 2" xfId="28219"/>
    <cellStyle name="40% - 輔色5 3 3 2 2 2 2" xfId="28220"/>
    <cellStyle name="40% - 輔色5 3 3 2 2 2 2 2" xfId="28221"/>
    <cellStyle name="40% - 輔色5 3 3 2 2 2 2 2 2" xfId="28222"/>
    <cellStyle name="40% - 輔色5 3 3 2 2 2 2 2 3" xfId="28223"/>
    <cellStyle name="40% - 輔色5 3 3 2 2 2 2 3" xfId="28224"/>
    <cellStyle name="40% - 輔色5 3 3 2 2 2 2 4" xfId="28225"/>
    <cellStyle name="40% - 輔色5 3 3 2 2 2 3" xfId="28226"/>
    <cellStyle name="40% - 輔色5 3 3 2 2 2 3 2" xfId="28227"/>
    <cellStyle name="40% - 輔色5 3 3 2 2 2 3 2 2" xfId="28228"/>
    <cellStyle name="40% - 輔色5 3 3 2 2 2 3 2 3" xfId="28229"/>
    <cellStyle name="40% - 輔色5 3 3 2 2 2 3 3" xfId="28230"/>
    <cellStyle name="40% - 輔色5 3 3 2 2 2 3 4" xfId="28231"/>
    <cellStyle name="40% - 輔色5 3 3 2 2 2 4" xfId="28232"/>
    <cellStyle name="40% - 輔色5 3 3 2 2 2 4 2" xfId="28233"/>
    <cellStyle name="40% - 輔色5 3 3 2 2 2 4 3" xfId="28234"/>
    <cellStyle name="40% - 輔色5 3 3 2 2 2 5" xfId="28235"/>
    <cellStyle name="40% - 輔色5 3 3 2 2 2 6" xfId="28236"/>
    <cellStyle name="40% - 輔色5 3 3 2 2 3" xfId="28237"/>
    <cellStyle name="40% - 輔色5 3 3 2 2 3 2" xfId="28238"/>
    <cellStyle name="40% - 輔色5 3 3 2 2 3 2 2" xfId="28239"/>
    <cellStyle name="40% - 輔色5 3 3 2 2 3 2 3" xfId="28240"/>
    <cellStyle name="40% - 輔色5 3 3 2 2 3 3" xfId="28241"/>
    <cellStyle name="40% - 輔色5 3 3 2 2 3 4" xfId="28242"/>
    <cellStyle name="40% - 輔色5 3 3 2 2 4" xfId="28243"/>
    <cellStyle name="40% - 輔色5 3 3 2 2 4 2" xfId="28244"/>
    <cellStyle name="40% - 輔色5 3 3 2 2 4 2 2" xfId="28245"/>
    <cellStyle name="40% - 輔色5 3 3 2 2 4 2 3" xfId="28246"/>
    <cellStyle name="40% - 輔色5 3 3 2 2 4 3" xfId="28247"/>
    <cellStyle name="40% - 輔色5 3 3 2 2 4 4" xfId="28248"/>
    <cellStyle name="40% - 輔色5 3 3 2 2 5" xfId="28249"/>
    <cellStyle name="40% - 輔色5 3 3 2 2 5 2" xfId="28250"/>
    <cellStyle name="40% - 輔色5 3 3 2 2 5 3" xfId="28251"/>
    <cellStyle name="40% - 輔色5 3 3 2 2 6" xfId="28252"/>
    <cellStyle name="40% - 輔色5 3 3 2 2 7" xfId="28253"/>
    <cellStyle name="40% - 輔色5 3 3 2 3" xfId="28254"/>
    <cellStyle name="40% - 輔色5 3 3 2 3 2" xfId="28255"/>
    <cellStyle name="40% - 輔色5 3 3 2 3 2 2" xfId="28256"/>
    <cellStyle name="40% - 輔色5 3 3 2 3 2 2 2" xfId="28257"/>
    <cellStyle name="40% - 輔色5 3 3 2 3 2 2 3" xfId="28258"/>
    <cellStyle name="40% - 輔色5 3 3 2 3 2 3" xfId="28259"/>
    <cellStyle name="40% - 輔色5 3 3 2 3 2 4" xfId="28260"/>
    <cellStyle name="40% - 輔色5 3 3 2 3 3" xfId="28261"/>
    <cellStyle name="40% - 輔色5 3 3 2 3 3 2" xfId="28262"/>
    <cellStyle name="40% - 輔色5 3 3 2 3 3 2 2" xfId="28263"/>
    <cellStyle name="40% - 輔色5 3 3 2 3 3 2 3" xfId="28264"/>
    <cellStyle name="40% - 輔色5 3 3 2 3 3 3" xfId="28265"/>
    <cellStyle name="40% - 輔色5 3 3 2 3 3 4" xfId="28266"/>
    <cellStyle name="40% - 輔色5 3 3 2 3 4" xfId="28267"/>
    <cellStyle name="40% - 輔色5 3 3 2 3 4 2" xfId="28268"/>
    <cellStyle name="40% - 輔色5 3 3 2 3 4 3" xfId="28269"/>
    <cellStyle name="40% - 輔色5 3 3 2 3 5" xfId="28270"/>
    <cellStyle name="40% - 輔色5 3 3 2 3 6" xfId="28271"/>
    <cellStyle name="40% - 輔色5 3 3 2 4" xfId="28272"/>
    <cellStyle name="40% - 輔色5 3 3 2 4 2" xfId="28273"/>
    <cellStyle name="40% - 輔色5 3 3 2 4 2 2" xfId="28274"/>
    <cellStyle name="40% - 輔色5 3 3 2 4 2 3" xfId="28275"/>
    <cellStyle name="40% - 輔色5 3 3 2 4 3" xfId="28276"/>
    <cellStyle name="40% - 輔色5 3 3 2 4 4" xfId="28277"/>
    <cellStyle name="40% - 輔色5 3 3 2 5" xfId="28278"/>
    <cellStyle name="40% - 輔色5 3 3 2 5 2" xfId="28279"/>
    <cellStyle name="40% - 輔色5 3 3 2 5 2 2" xfId="28280"/>
    <cellStyle name="40% - 輔色5 3 3 2 5 2 3" xfId="28281"/>
    <cellStyle name="40% - 輔色5 3 3 2 5 3" xfId="28282"/>
    <cellStyle name="40% - 輔色5 3 3 2 5 4" xfId="28283"/>
    <cellStyle name="40% - 輔色5 3 3 2 6" xfId="28284"/>
    <cellStyle name="40% - 輔色5 3 3 2 6 2" xfId="28285"/>
    <cellStyle name="40% - 輔色5 3 3 2 6 3" xfId="28286"/>
    <cellStyle name="40% - 輔色5 3 3 2 7" xfId="28287"/>
    <cellStyle name="40% - 輔色5 3 3 2 8" xfId="28288"/>
    <cellStyle name="40% - 輔色5 3 3 3" xfId="28289"/>
    <cellStyle name="40% - 輔色5 3 3 3 2" xfId="28290"/>
    <cellStyle name="40% - 輔色5 3 3 3 2 2" xfId="28291"/>
    <cellStyle name="40% - 輔色5 3 3 3 2 2 2" xfId="28292"/>
    <cellStyle name="40% - 輔色5 3 3 3 2 2 2 2" xfId="28293"/>
    <cellStyle name="40% - 輔色5 3 3 3 2 2 2 3" xfId="28294"/>
    <cellStyle name="40% - 輔色5 3 3 3 2 2 3" xfId="28295"/>
    <cellStyle name="40% - 輔色5 3 3 3 2 2 4" xfId="28296"/>
    <cellStyle name="40% - 輔色5 3 3 3 2 3" xfId="28297"/>
    <cellStyle name="40% - 輔色5 3 3 3 2 3 2" xfId="28298"/>
    <cellStyle name="40% - 輔色5 3 3 3 2 3 2 2" xfId="28299"/>
    <cellStyle name="40% - 輔色5 3 3 3 2 3 2 3" xfId="28300"/>
    <cellStyle name="40% - 輔色5 3 3 3 2 3 3" xfId="28301"/>
    <cellStyle name="40% - 輔色5 3 3 3 2 3 4" xfId="28302"/>
    <cellStyle name="40% - 輔色5 3 3 3 2 4" xfId="28303"/>
    <cellStyle name="40% - 輔色5 3 3 3 2 4 2" xfId="28304"/>
    <cellStyle name="40% - 輔色5 3 3 3 2 4 3" xfId="28305"/>
    <cellStyle name="40% - 輔色5 3 3 3 2 5" xfId="28306"/>
    <cellStyle name="40% - 輔色5 3 3 3 2 6" xfId="28307"/>
    <cellStyle name="40% - 輔色5 3 3 3 3" xfId="28308"/>
    <cellStyle name="40% - 輔色5 3 3 3 3 2" xfId="28309"/>
    <cellStyle name="40% - 輔色5 3 3 3 3 2 2" xfId="28310"/>
    <cellStyle name="40% - 輔色5 3 3 3 3 2 3" xfId="28311"/>
    <cellStyle name="40% - 輔色5 3 3 3 3 3" xfId="28312"/>
    <cellStyle name="40% - 輔色5 3 3 3 3 4" xfId="28313"/>
    <cellStyle name="40% - 輔色5 3 3 3 4" xfId="28314"/>
    <cellStyle name="40% - 輔色5 3 3 3 4 2" xfId="28315"/>
    <cellStyle name="40% - 輔色5 3 3 3 4 2 2" xfId="28316"/>
    <cellStyle name="40% - 輔色5 3 3 3 4 2 3" xfId="28317"/>
    <cellStyle name="40% - 輔色5 3 3 3 4 3" xfId="28318"/>
    <cellStyle name="40% - 輔色5 3 3 3 4 4" xfId="28319"/>
    <cellStyle name="40% - 輔色5 3 3 3 5" xfId="28320"/>
    <cellStyle name="40% - 輔色5 3 3 3 5 2" xfId="28321"/>
    <cellStyle name="40% - 輔色5 3 3 3 5 3" xfId="28322"/>
    <cellStyle name="40% - 輔色5 3 3 3 6" xfId="28323"/>
    <cellStyle name="40% - 輔色5 3 3 3 7" xfId="28324"/>
    <cellStyle name="40% - 輔色5 3 3 4" xfId="28325"/>
    <cellStyle name="40% - 輔色5 3 3 4 2" xfId="28326"/>
    <cellStyle name="40% - 輔色5 3 3 4 2 2" xfId="28327"/>
    <cellStyle name="40% - 輔色5 3 3 4 2 2 2" xfId="28328"/>
    <cellStyle name="40% - 輔色5 3 3 4 2 2 3" xfId="28329"/>
    <cellStyle name="40% - 輔色5 3 3 4 2 3" xfId="28330"/>
    <cellStyle name="40% - 輔色5 3 3 4 2 4" xfId="28331"/>
    <cellStyle name="40% - 輔色5 3 3 4 3" xfId="28332"/>
    <cellStyle name="40% - 輔色5 3 3 4 3 2" xfId="28333"/>
    <cellStyle name="40% - 輔色5 3 3 4 3 2 2" xfId="28334"/>
    <cellStyle name="40% - 輔色5 3 3 4 3 2 3" xfId="28335"/>
    <cellStyle name="40% - 輔色5 3 3 4 3 3" xfId="28336"/>
    <cellStyle name="40% - 輔色5 3 3 4 3 4" xfId="28337"/>
    <cellStyle name="40% - 輔色5 3 3 4 4" xfId="28338"/>
    <cellStyle name="40% - 輔色5 3 3 4 4 2" xfId="28339"/>
    <cellStyle name="40% - 輔色5 3 3 4 4 3" xfId="28340"/>
    <cellStyle name="40% - 輔色5 3 3 4 5" xfId="28341"/>
    <cellStyle name="40% - 輔色5 3 3 4 6" xfId="28342"/>
    <cellStyle name="40% - 輔色5 3 3 5" xfId="28343"/>
    <cellStyle name="40% - 輔色5 3 3 5 2" xfId="28344"/>
    <cellStyle name="40% - 輔色5 3 3 5 2 2" xfId="28345"/>
    <cellStyle name="40% - 輔色5 3 3 5 2 3" xfId="28346"/>
    <cellStyle name="40% - 輔色5 3 3 5 3" xfId="28347"/>
    <cellStyle name="40% - 輔色5 3 3 5 4" xfId="28348"/>
    <cellStyle name="40% - 輔色5 3 3 6" xfId="28349"/>
    <cellStyle name="40% - 輔色5 3 3 6 2" xfId="28350"/>
    <cellStyle name="40% - 輔色5 3 3 6 2 2" xfId="28351"/>
    <cellStyle name="40% - 輔色5 3 3 6 2 3" xfId="28352"/>
    <cellStyle name="40% - 輔色5 3 3 6 3" xfId="28353"/>
    <cellStyle name="40% - 輔色5 3 3 6 4" xfId="28354"/>
    <cellStyle name="40% - 輔色5 3 3 7" xfId="28355"/>
    <cellStyle name="40% - 輔色5 3 3 7 2" xfId="28356"/>
    <cellStyle name="40% - 輔色5 3 3 7 3" xfId="28357"/>
    <cellStyle name="40% - 輔色5 3 3 8" xfId="28358"/>
    <cellStyle name="40% - 輔色5 3 3 9" xfId="28359"/>
    <cellStyle name="40% - 輔色5 3 4" xfId="28360"/>
    <cellStyle name="40% - 輔色5 3 4 2" xfId="28361"/>
    <cellStyle name="40% - 輔色5 3 4 2 2" xfId="28362"/>
    <cellStyle name="40% - 輔色5 3 4 2 2 2" xfId="28363"/>
    <cellStyle name="40% - 輔色5 3 4 2 2 2 2" xfId="28364"/>
    <cellStyle name="40% - 輔色5 3 4 2 2 2 2 2" xfId="28365"/>
    <cellStyle name="40% - 輔色5 3 4 2 2 2 2 3" xfId="28366"/>
    <cellStyle name="40% - 輔色5 3 4 2 2 2 3" xfId="28367"/>
    <cellStyle name="40% - 輔色5 3 4 2 2 2 4" xfId="28368"/>
    <cellStyle name="40% - 輔色5 3 4 2 2 3" xfId="28369"/>
    <cellStyle name="40% - 輔色5 3 4 2 2 3 2" xfId="28370"/>
    <cellStyle name="40% - 輔色5 3 4 2 2 3 2 2" xfId="28371"/>
    <cellStyle name="40% - 輔色5 3 4 2 2 3 2 3" xfId="28372"/>
    <cellStyle name="40% - 輔色5 3 4 2 2 3 3" xfId="28373"/>
    <cellStyle name="40% - 輔色5 3 4 2 2 3 4" xfId="28374"/>
    <cellStyle name="40% - 輔色5 3 4 2 2 4" xfId="28375"/>
    <cellStyle name="40% - 輔色5 3 4 2 2 4 2" xfId="28376"/>
    <cellStyle name="40% - 輔色5 3 4 2 2 4 3" xfId="28377"/>
    <cellStyle name="40% - 輔色5 3 4 2 2 5" xfId="28378"/>
    <cellStyle name="40% - 輔色5 3 4 2 2 6" xfId="28379"/>
    <cellStyle name="40% - 輔色5 3 4 2 3" xfId="28380"/>
    <cellStyle name="40% - 輔色5 3 4 2 3 2" xfId="28381"/>
    <cellStyle name="40% - 輔色5 3 4 2 3 2 2" xfId="28382"/>
    <cellStyle name="40% - 輔色5 3 4 2 3 2 3" xfId="28383"/>
    <cellStyle name="40% - 輔色5 3 4 2 3 3" xfId="28384"/>
    <cellStyle name="40% - 輔色5 3 4 2 3 4" xfId="28385"/>
    <cellStyle name="40% - 輔色5 3 4 2 4" xfId="28386"/>
    <cellStyle name="40% - 輔色5 3 4 2 4 2" xfId="28387"/>
    <cellStyle name="40% - 輔色5 3 4 2 4 2 2" xfId="28388"/>
    <cellStyle name="40% - 輔色5 3 4 2 4 2 3" xfId="28389"/>
    <cellStyle name="40% - 輔色5 3 4 2 4 3" xfId="28390"/>
    <cellStyle name="40% - 輔色5 3 4 2 4 4" xfId="28391"/>
    <cellStyle name="40% - 輔色5 3 4 2 5" xfId="28392"/>
    <cellStyle name="40% - 輔色5 3 4 2 5 2" xfId="28393"/>
    <cellStyle name="40% - 輔色5 3 4 2 5 3" xfId="28394"/>
    <cellStyle name="40% - 輔色5 3 4 2 6" xfId="28395"/>
    <cellStyle name="40% - 輔色5 3 4 2 7" xfId="28396"/>
    <cellStyle name="40% - 輔色5 3 4 3" xfId="28397"/>
    <cellStyle name="40% - 輔色5 3 4 3 2" xfId="28398"/>
    <cellStyle name="40% - 輔色5 3 4 3 2 2" xfId="28399"/>
    <cellStyle name="40% - 輔色5 3 4 3 2 2 2" xfId="28400"/>
    <cellStyle name="40% - 輔色5 3 4 3 2 2 3" xfId="28401"/>
    <cellStyle name="40% - 輔色5 3 4 3 2 3" xfId="28402"/>
    <cellStyle name="40% - 輔色5 3 4 3 2 4" xfId="28403"/>
    <cellStyle name="40% - 輔色5 3 4 3 3" xfId="28404"/>
    <cellStyle name="40% - 輔色5 3 4 3 3 2" xfId="28405"/>
    <cellStyle name="40% - 輔色5 3 4 3 3 2 2" xfId="28406"/>
    <cellStyle name="40% - 輔色5 3 4 3 3 2 3" xfId="28407"/>
    <cellStyle name="40% - 輔色5 3 4 3 3 3" xfId="28408"/>
    <cellStyle name="40% - 輔色5 3 4 3 3 4" xfId="28409"/>
    <cellStyle name="40% - 輔色5 3 4 3 4" xfId="28410"/>
    <cellStyle name="40% - 輔色5 3 4 3 4 2" xfId="28411"/>
    <cellStyle name="40% - 輔色5 3 4 3 4 3" xfId="28412"/>
    <cellStyle name="40% - 輔色5 3 4 3 5" xfId="28413"/>
    <cellStyle name="40% - 輔色5 3 4 3 6" xfId="28414"/>
    <cellStyle name="40% - 輔色5 3 4 4" xfId="28415"/>
    <cellStyle name="40% - 輔色5 3 4 4 2" xfId="28416"/>
    <cellStyle name="40% - 輔色5 3 4 4 2 2" xfId="28417"/>
    <cellStyle name="40% - 輔色5 3 4 4 2 3" xfId="28418"/>
    <cellStyle name="40% - 輔色5 3 4 4 3" xfId="28419"/>
    <cellStyle name="40% - 輔色5 3 4 4 4" xfId="28420"/>
    <cellStyle name="40% - 輔色5 3 4 5" xfId="28421"/>
    <cellStyle name="40% - 輔色5 3 4 5 2" xfId="28422"/>
    <cellStyle name="40% - 輔色5 3 4 5 2 2" xfId="28423"/>
    <cellStyle name="40% - 輔色5 3 4 5 2 3" xfId="28424"/>
    <cellStyle name="40% - 輔色5 3 4 5 3" xfId="28425"/>
    <cellStyle name="40% - 輔色5 3 4 5 4" xfId="28426"/>
    <cellStyle name="40% - 輔色5 3 4 6" xfId="28427"/>
    <cellStyle name="40% - 輔色5 3 4 6 2" xfId="28428"/>
    <cellStyle name="40% - 輔色5 3 4 6 3" xfId="28429"/>
    <cellStyle name="40% - 輔色5 3 4 7" xfId="28430"/>
    <cellStyle name="40% - 輔色5 3 4 8" xfId="28431"/>
    <cellStyle name="40% - 輔色5 3 5" xfId="28432"/>
    <cellStyle name="40% - 輔色5 3 5 2" xfId="28433"/>
    <cellStyle name="40% - 輔色5 3 5 2 2" xfId="28434"/>
    <cellStyle name="40% - 輔色5 3 5 2 2 2" xfId="28435"/>
    <cellStyle name="40% - 輔色5 3 5 2 2 2 2" xfId="28436"/>
    <cellStyle name="40% - 輔色5 3 5 2 2 2 2 2" xfId="28437"/>
    <cellStyle name="40% - 輔色5 3 5 2 2 2 2 3" xfId="28438"/>
    <cellStyle name="40% - 輔色5 3 5 2 2 2 3" xfId="28439"/>
    <cellStyle name="40% - 輔色5 3 5 2 2 2 4" xfId="28440"/>
    <cellStyle name="40% - 輔色5 3 5 2 2 3" xfId="28441"/>
    <cellStyle name="40% - 輔色5 3 5 2 2 3 2" xfId="28442"/>
    <cellStyle name="40% - 輔色5 3 5 2 2 3 2 2" xfId="28443"/>
    <cellStyle name="40% - 輔色5 3 5 2 2 3 2 3" xfId="28444"/>
    <cellStyle name="40% - 輔色5 3 5 2 2 3 3" xfId="28445"/>
    <cellStyle name="40% - 輔色5 3 5 2 2 3 4" xfId="28446"/>
    <cellStyle name="40% - 輔色5 3 5 2 2 4" xfId="28447"/>
    <cellStyle name="40% - 輔色5 3 5 2 2 4 2" xfId="28448"/>
    <cellStyle name="40% - 輔色5 3 5 2 2 4 3" xfId="28449"/>
    <cellStyle name="40% - 輔色5 3 5 2 2 5" xfId="28450"/>
    <cellStyle name="40% - 輔色5 3 5 2 2 6" xfId="28451"/>
    <cellStyle name="40% - 輔色5 3 5 2 3" xfId="28452"/>
    <cellStyle name="40% - 輔色5 3 5 2 3 2" xfId="28453"/>
    <cellStyle name="40% - 輔色5 3 5 2 3 2 2" xfId="28454"/>
    <cellStyle name="40% - 輔色5 3 5 2 3 2 3" xfId="28455"/>
    <cellStyle name="40% - 輔色5 3 5 2 3 3" xfId="28456"/>
    <cellStyle name="40% - 輔色5 3 5 2 3 4" xfId="28457"/>
    <cellStyle name="40% - 輔色5 3 5 2 4" xfId="28458"/>
    <cellStyle name="40% - 輔色5 3 5 2 4 2" xfId="28459"/>
    <cellStyle name="40% - 輔色5 3 5 2 4 2 2" xfId="28460"/>
    <cellStyle name="40% - 輔色5 3 5 2 4 2 3" xfId="28461"/>
    <cellStyle name="40% - 輔色5 3 5 2 4 3" xfId="28462"/>
    <cellStyle name="40% - 輔色5 3 5 2 4 4" xfId="28463"/>
    <cellStyle name="40% - 輔色5 3 5 2 5" xfId="28464"/>
    <cellStyle name="40% - 輔色5 3 5 2 5 2" xfId="28465"/>
    <cellStyle name="40% - 輔色5 3 5 2 5 3" xfId="28466"/>
    <cellStyle name="40% - 輔色5 3 5 2 6" xfId="28467"/>
    <cellStyle name="40% - 輔色5 3 5 2 7" xfId="28468"/>
    <cellStyle name="40% - 輔色5 3 5 3" xfId="28469"/>
    <cellStyle name="40% - 輔色5 3 5 3 2" xfId="28470"/>
    <cellStyle name="40% - 輔色5 3 5 3 2 2" xfId="28471"/>
    <cellStyle name="40% - 輔色5 3 5 3 2 2 2" xfId="28472"/>
    <cellStyle name="40% - 輔色5 3 5 3 2 2 3" xfId="28473"/>
    <cellStyle name="40% - 輔色5 3 5 3 2 3" xfId="28474"/>
    <cellStyle name="40% - 輔色5 3 5 3 2 4" xfId="28475"/>
    <cellStyle name="40% - 輔色5 3 5 3 3" xfId="28476"/>
    <cellStyle name="40% - 輔色5 3 5 3 3 2" xfId="28477"/>
    <cellStyle name="40% - 輔色5 3 5 3 3 2 2" xfId="28478"/>
    <cellStyle name="40% - 輔色5 3 5 3 3 2 3" xfId="28479"/>
    <cellStyle name="40% - 輔色5 3 5 3 3 3" xfId="28480"/>
    <cellStyle name="40% - 輔色5 3 5 3 3 4" xfId="28481"/>
    <cellStyle name="40% - 輔色5 3 5 3 4" xfId="28482"/>
    <cellStyle name="40% - 輔色5 3 5 3 4 2" xfId="28483"/>
    <cellStyle name="40% - 輔色5 3 5 3 4 3" xfId="28484"/>
    <cellStyle name="40% - 輔色5 3 5 3 5" xfId="28485"/>
    <cellStyle name="40% - 輔色5 3 5 3 6" xfId="28486"/>
    <cellStyle name="40% - 輔色5 3 5 4" xfId="28487"/>
    <cellStyle name="40% - 輔色5 3 5 4 2" xfId="28488"/>
    <cellStyle name="40% - 輔色5 3 5 4 2 2" xfId="28489"/>
    <cellStyle name="40% - 輔色5 3 5 4 2 3" xfId="28490"/>
    <cellStyle name="40% - 輔色5 3 5 4 3" xfId="28491"/>
    <cellStyle name="40% - 輔色5 3 5 4 4" xfId="28492"/>
    <cellStyle name="40% - 輔色5 3 5 5" xfId="28493"/>
    <cellStyle name="40% - 輔色5 3 5 5 2" xfId="28494"/>
    <cellStyle name="40% - 輔色5 3 5 5 2 2" xfId="28495"/>
    <cellStyle name="40% - 輔色5 3 5 5 2 3" xfId="28496"/>
    <cellStyle name="40% - 輔色5 3 5 5 3" xfId="28497"/>
    <cellStyle name="40% - 輔色5 3 5 5 4" xfId="28498"/>
    <cellStyle name="40% - 輔色5 3 5 6" xfId="28499"/>
    <cellStyle name="40% - 輔色5 3 5 6 2" xfId="28500"/>
    <cellStyle name="40% - 輔色5 3 5 6 3" xfId="28501"/>
    <cellStyle name="40% - 輔色5 3 5 7" xfId="28502"/>
    <cellStyle name="40% - 輔色5 3 5 8" xfId="28503"/>
    <cellStyle name="40% - 輔色5 3 6" xfId="28504"/>
    <cellStyle name="40% - 輔色5 3 6 2" xfId="28505"/>
    <cellStyle name="40% - 輔色5 3 6 2 2" xfId="28506"/>
    <cellStyle name="40% - 輔色5 3 6 2 2 2" xfId="28507"/>
    <cellStyle name="40% - 輔色5 3 6 2 2 2 2" xfId="28508"/>
    <cellStyle name="40% - 輔色5 3 6 2 2 2 3" xfId="28509"/>
    <cellStyle name="40% - 輔色5 3 6 2 2 3" xfId="28510"/>
    <cellStyle name="40% - 輔色5 3 6 2 2 4" xfId="28511"/>
    <cellStyle name="40% - 輔色5 3 6 2 3" xfId="28512"/>
    <cellStyle name="40% - 輔色5 3 6 2 3 2" xfId="28513"/>
    <cellStyle name="40% - 輔色5 3 6 2 3 2 2" xfId="28514"/>
    <cellStyle name="40% - 輔色5 3 6 2 3 2 3" xfId="28515"/>
    <cellStyle name="40% - 輔色5 3 6 2 3 3" xfId="28516"/>
    <cellStyle name="40% - 輔色5 3 6 2 3 4" xfId="28517"/>
    <cellStyle name="40% - 輔色5 3 6 2 4" xfId="28518"/>
    <cellStyle name="40% - 輔色5 3 6 2 4 2" xfId="28519"/>
    <cellStyle name="40% - 輔色5 3 6 2 4 3" xfId="28520"/>
    <cellStyle name="40% - 輔色5 3 6 2 5" xfId="28521"/>
    <cellStyle name="40% - 輔色5 3 6 2 6" xfId="28522"/>
    <cellStyle name="40% - 輔色5 3 6 3" xfId="28523"/>
    <cellStyle name="40% - 輔色5 3 6 3 2" xfId="28524"/>
    <cellStyle name="40% - 輔色5 3 6 3 2 2" xfId="28525"/>
    <cellStyle name="40% - 輔色5 3 6 3 2 3" xfId="28526"/>
    <cellStyle name="40% - 輔色5 3 6 3 3" xfId="28527"/>
    <cellStyle name="40% - 輔色5 3 6 3 4" xfId="28528"/>
    <cellStyle name="40% - 輔色5 3 6 4" xfId="28529"/>
    <cellStyle name="40% - 輔色5 3 6 4 2" xfId="28530"/>
    <cellStyle name="40% - 輔色5 3 6 4 2 2" xfId="28531"/>
    <cellStyle name="40% - 輔色5 3 6 4 2 3" xfId="28532"/>
    <cellStyle name="40% - 輔色5 3 6 4 3" xfId="28533"/>
    <cellStyle name="40% - 輔色5 3 6 4 4" xfId="28534"/>
    <cellStyle name="40% - 輔色5 3 6 5" xfId="28535"/>
    <cellStyle name="40% - 輔色5 3 6 5 2" xfId="28536"/>
    <cellStyle name="40% - 輔色5 3 6 5 3" xfId="28537"/>
    <cellStyle name="40% - 輔色5 3 6 6" xfId="28538"/>
    <cellStyle name="40% - 輔色5 3 6 7" xfId="28539"/>
    <cellStyle name="40% - 輔色5 3 7" xfId="28540"/>
    <cellStyle name="40% - 輔色5 3 7 2" xfId="28541"/>
    <cellStyle name="40% - 輔色5 3 7 2 2" xfId="28542"/>
    <cellStyle name="40% - 輔色5 3 7 2 2 2" xfId="28543"/>
    <cellStyle name="40% - 輔色5 3 7 2 2 3" xfId="28544"/>
    <cellStyle name="40% - 輔色5 3 7 2 3" xfId="28545"/>
    <cellStyle name="40% - 輔色5 3 7 2 4" xfId="28546"/>
    <cellStyle name="40% - 輔色5 3 7 3" xfId="28547"/>
    <cellStyle name="40% - 輔色5 3 7 3 2" xfId="28548"/>
    <cellStyle name="40% - 輔色5 3 7 3 2 2" xfId="28549"/>
    <cellStyle name="40% - 輔色5 3 7 3 2 3" xfId="28550"/>
    <cellStyle name="40% - 輔色5 3 7 3 3" xfId="28551"/>
    <cellStyle name="40% - 輔色5 3 7 3 4" xfId="28552"/>
    <cellStyle name="40% - 輔色5 3 7 4" xfId="28553"/>
    <cellStyle name="40% - 輔色5 3 7 4 2" xfId="28554"/>
    <cellStyle name="40% - 輔色5 3 7 4 3" xfId="28555"/>
    <cellStyle name="40% - 輔色5 3 7 5" xfId="28556"/>
    <cellStyle name="40% - 輔色5 3 7 6" xfId="28557"/>
    <cellStyle name="40% - 輔色5 3 8" xfId="28558"/>
    <cellStyle name="40% - 輔色5 3 8 2" xfId="28559"/>
    <cellStyle name="40% - 輔色5 3 8 2 2" xfId="28560"/>
    <cellStyle name="40% - 輔色5 3 8 2 3" xfId="28561"/>
    <cellStyle name="40% - 輔色5 3 8 3" xfId="28562"/>
    <cellStyle name="40% - 輔色5 3 8 4" xfId="28563"/>
    <cellStyle name="40% - 輔色5 3 9" xfId="28564"/>
    <cellStyle name="40% - 輔色5 3 9 2" xfId="28565"/>
    <cellStyle name="40% - 輔色5 3 9 2 2" xfId="28566"/>
    <cellStyle name="40% - 輔色5 3 9 2 3" xfId="28567"/>
    <cellStyle name="40% - 輔色5 3 9 3" xfId="28568"/>
    <cellStyle name="40% - 輔色5 3 9 4" xfId="28569"/>
    <cellStyle name="40% - 輔色5 4" xfId="28570"/>
    <cellStyle name="40% - 輔色5 4 10" xfId="28571"/>
    <cellStyle name="40% - 輔色5 4 2" xfId="28572"/>
    <cellStyle name="40% - 輔色5 4 2 2" xfId="28573"/>
    <cellStyle name="40% - 輔色5 4 2 2 2" xfId="28574"/>
    <cellStyle name="40% - 輔色5 4 2 2 2 2" xfId="28575"/>
    <cellStyle name="40% - 輔色5 4 2 2 2 2 2" xfId="28576"/>
    <cellStyle name="40% - 輔色5 4 2 2 2 2 2 2" xfId="28577"/>
    <cellStyle name="40% - 輔色5 4 2 2 2 2 2 2 2" xfId="28578"/>
    <cellStyle name="40% - 輔色5 4 2 2 2 2 2 2 3" xfId="28579"/>
    <cellStyle name="40% - 輔色5 4 2 2 2 2 2 3" xfId="28580"/>
    <cellStyle name="40% - 輔色5 4 2 2 2 2 2 4" xfId="28581"/>
    <cellStyle name="40% - 輔色5 4 2 2 2 2 3" xfId="28582"/>
    <cellStyle name="40% - 輔色5 4 2 2 2 2 3 2" xfId="28583"/>
    <cellStyle name="40% - 輔色5 4 2 2 2 2 3 2 2" xfId="28584"/>
    <cellStyle name="40% - 輔色5 4 2 2 2 2 3 2 3" xfId="28585"/>
    <cellStyle name="40% - 輔色5 4 2 2 2 2 3 3" xfId="28586"/>
    <cellStyle name="40% - 輔色5 4 2 2 2 2 3 4" xfId="28587"/>
    <cellStyle name="40% - 輔色5 4 2 2 2 2 4" xfId="28588"/>
    <cellStyle name="40% - 輔色5 4 2 2 2 2 4 2" xfId="28589"/>
    <cellStyle name="40% - 輔色5 4 2 2 2 2 4 3" xfId="28590"/>
    <cellStyle name="40% - 輔色5 4 2 2 2 2 5" xfId="28591"/>
    <cellStyle name="40% - 輔色5 4 2 2 2 2 6" xfId="28592"/>
    <cellStyle name="40% - 輔色5 4 2 2 2 3" xfId="28593"/>
    <cellStyle name="40% - 輔色5 4 2 2 2 3 2" xfId="28594"/>
    <cellStyle name="40% - 輔色5 4 2 2 2 3 2 2" xfId="28595"/>
    <cellStyle name="40% - 輔色5 4 2 2 2 3 2 3" xfId="28596"/>
    <cellStyle name="40% - 輔色5 4 2 2 2 3 3" xfId="28597"/>
    <cellStyle name="40% - 輔色5 4 2 2 2 3 4" xfId="28598"/>
    <cellStyle name="40% - 輔色5 4 2 2 2 4" xfId="28599"/>
    <cellStyle name="40% - 輔色5 4 2 2 2 4 2" xfId="28600"/>
    <cellStyle name="40% - 輔色5 4 2 2 2 4 2 2" xfId="28601"/>
    <cellStyle name="40% - 輔色5 4 2 2 2 4 2 3" xfId="28602"/>
    <cellStyle name="40% - 輔色5 4 2 2 2 4 3" xfId="28603"/>
    <cellStyle name="40% - 輔色5 4 2 2 2 4 4" xfId="28604"/>
    <cellStyle name="40% - 輔色5 4 2 2 2 5" xfId="28605"/>
    <cellStyle name="40% - 輔色5 4 2 2 2 5 2" xfId="28606"/>
    <cellStyle name="40% - 輔色5 4 2 2 2 5 3" xfId="28607"/>
    <cellStyle name="40% - 輔色5 4 2 2 2 6" xfId="28608"/>
    <cellStyle name="40% - 輔色5 4 2 2 2 7" xfId="28609"/>
    <cellStyle name="40% - 輔色5 4 2 2 3" xfId="28610"/>
    <cellStyle name="40% - 輔色5 4 2 2 3 2" xfId="28611"/>
    <cellStyle name="40% - 輔色5 4 2 2 3 2 2" xfId="28612"/>
    <cellStyle name="40% - 輔色5 4 2 2 3 2 2 2" xfId="28613"/>
    <cellStyle name="40% - 輔色5 4 2 2 3 2 2 3" xfId="28614"/>
    <cellStyle name="40% - 輔色5 4 2 2 3 2 3" xfId="28615"/>
    <cellStyle name="40% - 輔色5 4 2 2 3 2 4" xfId="28616"/>
    <cellStyle name="40% - 輔色5 4 2 2 3 3" xfId="28617"/>
    <cellStyle name="40% - 輔色5 4 2 2 3 3 2" xfId="28618"/>
    <cellStyle name="40% - 輔色5 4 2 2 3 3 2 2" xfId="28619"/>
    <cellStyle name="40% - 輔色5 4 2 2 3 3 2 3" xfId="28620"/>
    <cellStyle name="40% - 輔色5 4 2 2 3 3 3" xfId="28621"/>
    <cellStyle name="40% - 輔色5 4 2 2 3 3 4" xfId="28622"/>
    <cellStyle name="40% - 輔色5 4 2 2 3 4" xfId="28623"/>
    <cellStyle name="40% - 輔色5 4 2 2 3 4 2" xfId="28624"/>
    <cellStyle name="40% - 輔色5 4 2 2 3 4 3" xfId="28625"/>
    <cellStyle name="40% - 輔色5 4 2 2 3 5" xfId="28626"/>
    <cellStyle name="40% - 輔色5 4 2 2 3 6" xfId="28627"/>
    <cellStyle name="40% - 輔色5 4 2 2 4" xfId="28628"/>
    <cellStyle name="40% - 輔色5 4 2 2 4 2" xfId="28629"/>
    <cellStyle name="40% - 輔色5 4 2 2 4 2 2" xfId="28630"/>
    <cellStyle name="40% - 輔色5 4 2 2 4 2 3" xfId="28631"/>
    <cellStyle name="40% - 輔色5 4 2 2 4 3" xfId="28632"/>
    <cellStyle name="40% - 輔色5 4 2 2 4 4" xfId="28633"/>
    <cellStyle name="40% - 輔色5 4 2 2 5" xfId="28634"/>
    <cellStyle name="40% - 輔色5 4 2 2 5 2" xfId="28635"/>
    <cellStyle name="40% - 輔色5 4 2 2 5 2 2" xfId="28636"/>
    <cellStyle name="40% - 輔色5 4 2 2 5 2 3" xfId="28637"/>
    <cellStyle name="40% - 輔色5 4 2 2 5 3" xfId="28638"/>
    <cellStyle name="40% - 輔色5 4 2 2 5 4" xfId="28639"/>
    <cellStyle name="40% - 輔色5 4 2 2 6" xfId="28640"/>
    <cellStyle name="40% - 輔色5 4 2 2 6 2" xfId="28641"/>
    <cellStyle name="40% - 輔色5 4 2 2 6 3" xfId="28642"/>
    <cellStyle name="40% - 輔色5 4 2 2 7" xfId="28643"/>
    <cellStyle name="40% - 輔色5 4 2 2 8" xfId="28644"/>
    <cellStyle name="40% - 輔色5 4 2 3" xfId="28645"/>
    <cellStyle name="40% - 輔色5 4 2 3 2" xfId="28646"/>
    <cellStyle name="40% - 輔色5 4 2 3 2 2" xfId="28647"/>
    <cellStyle name="40% - 輔色5 4 2 3 2 2 2" xfId="28648"/>
    <cellStyle name="40% - 輔色5 4 2 3 2 2 2 2" xfId="28649"/>
    <cellStyle name="40% - 輔色5 4 2 3 2 2 2 3" xfId="28650"/>
    <cellStyle name="40% - 輔色5 4 2 3 2 2 3" xfId="28651"/>
    <cellStyle name="40% - 輔色5 4 2 3 2 2 4" xfId="28652"/>
    <cellStyle name="40% - 輔色5 4 2 3 2 3" xfId="28653"/>
    <cellStyle name="40% - 輔色5 4 2 3 2 3 2" xfId="28654"/>
    <cellStyle name="40% - 輔色5 4 2 3 2 3 2 2" xfId="28655"/>
    <cellStyle name="40% - 輔色5 4 2 3 2 3 2 3" xfId="28656"/>
    <cellStyle name="40% - 輔色5 4 2 3 2 3 3" xfId="28657"/>
    <cellStyle name="40% - 輔色5 4 2 3 2 3 4" xfId="28658"/>
    <cellStyle name="40% - 輔色5 4 2 3 2 4" xfId="28659"/>
    <cellStyle name="40% - 輔色5 4 2 3 2 4 2" xfId="28660"/>
    <cellStyle name="40% - 輔色5 4 2 3 2 4 3" xfId="28661"/>
    <cellStyle name="40% - 輔色5 4 2 3 2 5" xfId="28662"/>
    <cellStyle name="40% - 輔色5 4 2 3 2 6" xfId="28663"/>
    <cellStyle name="40% - 輔色5 4 2 3 3" xfId="28664"/>
    <cellStyle name="40% - 輔色5 4 2 3 3 2" xfId="28665"/>
    <cellStyle name="40% - 輔色5 4 2 3 3 2 2" xfId="28666"/>
    <cellStyle name="40% - 輔色5 4 2 3 3 2 3" xfId="28667"/>
    <cellStyle name="40% - 輔色5 4 2 3 3 3" xfId="28668"/>
    <cellStyle name="40% - 輔色5 4 2 3 3 4" xfId="28669"/>
    <cellStyle name="40% - 輔色5 4 2 3 4" xfId="28670"/>
    <cellStyle name="40% - 輔色5 4 2 3 4 2" xfId="28671"/>
    <cellStyle name="40% - 輔色5 4 2 3 4 2 2" xfId="28672"/>
    <cellStyle name="40% - 輔色5 4 2 3 4 2 3" xfId="28673"/>
    <cellStyle name="40% - 輔色5 4 2 3 4 3" xfId="28674"/>
    <cellStyle name="40% - 輔色5 4 2 3 4 4" xfId="28675"/>
    <cellStyle name="40% - 輔色5 4 2 3 5" xfId="28676"/>
    <cellStyle name="40% - 輔色5 4 2 3 5 2" xfId="28677"/>
    <cellStyle name="40% - 輔色5 4 2 3 5 3" xfId="28678"/>
    <cellStyle name="40% - 輔色5 4 2 3 6" xfId="28679"/>
    <cellStyle name="40% - 輔色5 4 2 3 7" xfId="28680"/>
    <cellStyle name="40% - 輔色5 4 2 4" xfId="28681"/>
    <cellStyle name="40% - 輔色5 4 2 4 2" xfId="28682"/>
    <cellStyle name="40% - 輔色5 4 2 4 2 2" xfId="28683"/>
    <cellStyle name="40% - 輔色5 4 2 4 2 2 2" xfId="28684"/>
    <cellStyle name="40% - 輔色5 4 2 4 2 2 3" xfId="28685"/>
    <cellStyle name="40% - 輔色5 4 2 4 2 3" xfId="28686"/>
    <cellStyle name="40% - 輔色5 4 2 4 2 4" xfId="28687"/>
    <cellStyle name="40% - 輔色5 4 2 4 3" xfId="28688"/>
    <cellStyle name="40% - 輔色5 4 2 4 3 2" xfId="28689"/>
    <cellStyle name="40% - 輔色5 4 2 4 3 2 2" xfId="28690"/>
    <cellStyle name="40% - 輔色5 4 2 4 3 2 3" xfId="28691"/>
    <cellStyle name="40% - 輔色5 4 2 4 3 3" xfId="28692"/>
    <cellStyle name="40% - 輔色5 4 2 4 3 4" xfId="28693"/>
    <cellStyle name="40% - 輔色5 4 2 4 4" xfId="28694"/>
    <cellStyle name="40% - 輔色5 4 2 4 4 2" xfId="28695"/>
    <cellStyle name="40% - 輔色5 4 2 4 4 3" xfId="28696"/>
    <cellStyle name="40% - 輔色5 4 2 4 5" xfId="28697"/>
    <cellStyle name="40% - 輔色5 4 2 4 6" xfId="28698"/>
    <cellStyle name="40% - 輔色5 4 2 5" xfId="28699"/>
    <cellStyle name="40% - 輔色5 4 2 5 2" xfId="28700"/>
    <cellStyle name="40% - 輔色5 4 2 5 2 2" xfId="28701"/>
    <cellStyle name="40% - 輔色5 4 2 5 2 3" xfId="28702"/>
    <cellStyle name="40% - 輔色5 4 2 5 3" xfId="28703"/>
    <cellStyle name="40% - 輔色5 4 2 5 4" xfId="28704"/>
    <cellStyle name="40% - 輔色5 4 2 6" xfId="28705"/>
    <cellStyle name="40% - 輔色5 4 2 6 2" xfId="28706"/>
    <cellStyle name="40% - 輔色5 4 2 6 2 2" xfId="28707"/>
    <cellStyle name="40% - 輔色5 4 2 6 2 3" xfId="28708"/>
    <cellStyle name="40% - 輔色5 4 2 6 3" xfId="28709"/>
    <cellStyle name="40% - 輔色5 4 2 6 4" xfId="28710"/>
    <cellStyle name="40% - 輔色5 4 2 7" xfId="28711"/>
    <cellStyle name="40% - 輔色5 4 2 7 2" xfId="28712"/>
    <cellStyle name="40% - 輔色5 4 2 7 3" xfId="28713"/>
    <cellStyle name="40% - 輔色5 4 2 8" xfId="28714"/>
    <cellStyle name="40% - 輔色5 4 2 9" xfId="28715"/>
    <cellStyle name="40% - 輔色5 4 3" xfId="28716"/>
    <cellStyle name="40% - 輔色5 4 3 2" xfId="28717"/>
    <cellStyle name="40% - 輔色5 4 3 2 2" xfId="28718"/>
    <cellStyle name="40% - 輔色5 4 3 2 2 2" xfId="28719"/>
    <cellStyle name="40% - 輔色5 4 3 2 2 2 2" xfId="28720"/>
    <cellStyle name="40% - 輔色5 4 3 2 2 2 2 2" xfId="28721"/>
    <cellStyle name="40% - 輔色5 4 3 2 2 2 2 3" xfId="28722"/>
    <cellStyle name="40% - 輔色5 4 3 2 2 2 3" xfId="28723"/>
    <cellStyle name="40% - 輔色5 4 3 2 2 2 4" xfId="28724"/>
    <cellStyle name="40% - 輔色5 4 3 2 2 3" xfId="28725"/>
    <cellStyle name="40% - 輔色5 4 3 2 2 3 2" xfId="28726"/>
    <cellStyle name="40% - 輔色5 4 3 2 2 3 2 2" xfId="28727"/>
    <cellStyle name="40% - 輔色5 4 3 2 2 3 2 3" xfId="28728"/>
    <cellStyle name="40% - 輔色5 4 3 2 2 3 3" xfId="28729"/>
    <cellStyle name="40% - 輔色5 4 3 2 2 3 4" xfId="28730"/>
    <cellStyle name="40% - 輔色5 4 3 2 2 4" xfId="28731"/>
    <cellStyle name="40% - 輔色5 4 3 2 2 4 2" xfId="28732"/>
    <cellStyle name="40% - 輔色5 4 3 2 2 4 3" xfId="28733"/>
    <cellStyle name="40% - 輔色5 4 3 2 2 5" xfId="28734"/>
    <cellStyle name="40% - 輔色5 4 3 2 2 6" xfId="28735"/>
    <cellStyle name="40% - 輔色5 4 3 2 3" xfId="28736"/>
    <cellStyle name="40% - 輔色5 4 3 2 3 2" xfId="28737"/>
    <cellStyle name="40% - 輔色5 4 3 2 3 2 2" xfId="28738"/>
    <cellStyle name="40% - 輔色5 4 3 2 3 2 3" xfId="28739"/>
    <cellStyle name="40% - 輔色5 4 3 2 3 3" xfId="28740"/>
    <cellStyle name="40% - 輔色5 4 3 2 3 4" xfId="28741"/>
    <cellStyle name="40% - 輔色5 4 3 2 4" xfId="28742"/>
    <cellStyle name="40% - 輔色5 4 3 2 4 2" xfId="28743"/>
    <cellStyle name="40% - 輔色5 4 3 2 4 2 2" xfId="28744"/>
    <cellStyle name="40% - 輔色5 4 3 2 4 2 3" xfId="28745"/>
    <cellStyle name="40% - 輔色5 4 3 2 4 3" xfId="28746"/>
    <cellStyle name="40% - 輔色5 4 3 2 4 4" xfId="28747"/>
    <cellStyle name="40% - 輔色5 4 3 2 5" xfId="28748"/>
    <cellStyle name="40% - 輔色5 4 3 2 5 2" xfId="28749"/>
    <cellStyle name="40% - 輔色5 4 3 2 5 3" xfId="28750"/>
    <cellStyle name="40% - 輔色5 4 3 2 6" xfId="28751"/>
    <cellStyle name="40% - 輔色5 4 3 2 7" xfId="28752"/>
    <cellStyle name="40% - 輔色5 4 3 3" xfId="28753"/>
    <cellStyle name="40% - 輔色5 4 3 3 2" xfId="28754"/>
    <cellStyle name="40% - 輔色5 4 3 3 2 2" xfId="28755"/>
    <cellStyle name="40% - 輔色5 4 3 3 2 2 2" xfId="28756"/>
    <cellStyle name="40% - 輔色5 4 3 3 2 2 3" xfId="28757"/>
    <cellStyle name="40% - 輔色5 4 3 3 2 3" xfId="28758"/>
    <cellStyle name="40% - 輔色5 4 3 3 2 4" xfId="28759"/>
    <cellStyle name="40% - 輔色5 4 3 3 3" xfId="28760"/>
    <cellStyle name="40% - 輔色5 4 3 3 3 2" xfId="28761"/>
    <cellStyle name="40% - 輔色5 4 3 3 3 2 2" xfId="28762"/>
    <cellStyle name="40% - 輔色5 4 3 3 3 2 3" xfId="28763"/>
    <cellStyle name="40% - 輔色5 4 3 3 3 3" xfId="28764"/>
    <cellStyle name="40% - 輔色5 4 3 3 3 4" xfId="28765"/>
    <cellStyle name="40% - 輔色5 4 3 3 4" xfId="28766"/>
    <cellStyle name="40% - 輔色5 4 3 3 4 2" xfId="28767"/>
    <cellStyle name="40% - 輔色5 4 3 3 4 3" xfId="28768"/>
    <cellStyle name="40% - 輔色5 4 3 3 5" xfId="28769"/>
    <cellStyle name="40% - 輔色5 4 3 3 6" xfId="28770"/>
    <cellStyle name="40% - 輔色5 4 3 4" xfId="28771"/>
    <cellStyle name="40% - 輔色5 4 3 4 2" xfId="28772"/>
    <cellStyle name="40% - 輔色5 4 3 4 2 2" xfId="28773"/>
    <cellStyle name="40% - 輔色5 4 3 4 2 3" xfId="28774"/>
    <cellStyle name="40% - 輔色5 4 3 4 3" xfId="28775"/>
    <cellStyle name="40% - 輔色5 4 3 4 4" xfId="28776"/>
    <cellStyle name="40% - 輔色5 4 3 5" xfId="28777"/>
    <cellStyle name="40% - 輔色5 4 3 5 2" xfId="28778"/>
    <cellStyle name="40% - 輔色5 4 3 5 2 2" xfId="28779"/>
    <cellStyle name="40% - 輔色5 4 3 5 2 3" xfId="28780"/>
    <cellStyle name="40% - 輔色5 4 3 5 3" xfId="28781"/>
    <cellStyle name="40% - 輔色5 4 3 5 4" xfId="28782"/>
    <cellStyle name="40% - 輔色5 4 3 6" xfId="28783"/>
    <cellStyle name="40% - 輔色5 4 3 6 2" xfId="28784"/>
    <cellStyle name="40% - 輔色5 4 3 6 3" xfId="28785"/>
    <cellStyle name="40% - 輔色5 4 3 7" xfId="28786"/>
    <cellStyle name="40% - 輔色5 4 3 8" xfId="28787"/>
    <cellStyle name="40% - 輔色5 4 4" xfId="28788"/>
    <cellStyle name="40% - 輔色5 4 4 2" xfId="28789"/>
    <cellStyle name="40% - 輔色5 4 4 2 2" xfId="28790"/>
    <cellStyle name="40% - 輔色5 4 4 2 2 2" xfId="28791"/>
    <cellStyle name="40% - 輔色5 4 4 2 2 2 2" xfId="28792"/>
    <cellStyle name="40% - 輔色5 4 4 2 2 2 3" xfId="28793"/>
    <cellStyle name="40% - 輔色5 4 4 2 2 3" xfId="28794"/>
    <cellStyle name="40% - 輔色5 4 4 2 2 4" xfId="28795"/>
    <cellStyle name="40% - 輔色5 4 4 2 3" xfId="28796"/>
    <cellStyle name="40% - 輔色5 4 4 2 3 2" xfId="28797"/>
    <cellStyle name="40% - 輔色5 4 4 2 3 2 2" xfId="28798"/>
    <cellStyle name="40% - 輔色5 4 4 2 3 2 3" xfId="28799"/>
    <cellStyle name="40% - 輔色5 4 4 2 3 3" xfId="28800"/>
    <cellStyle name="40% - 輔色5 4 4 2 3 4" xfId="28801"/>
    <cellStyle name="40% - 輔色5 4 4 2 4" xfId="28802"/>
    <cellStyle name="40% - 輔色5 4 4 2 4 2" xfId="28803"/>
    <cellStyle name="40% - 輔色5 4 4 2 4 3" xfId="28804"/>
    <cellStyle name="40% - 輔色5 4 4 2 5" xfId="28805"/>
    <cellStyle name="40% - 輔色5 4 4 2 6" xfId="28806"/>
    <cellStyle name="40% - 輔色5 4 4 3" xfId="28807"/>
    <cellStyle name="40% - 輔色5 4 4 3 2" xfId="28808"/>
    <cellStyle name="40% - 輔色5 4 4 3 2 2" xfId="28809"/>
    <cellStyle name="40% - 輔色5 4 4 3 2 3" xfId="28810"/>
    <cellStyle name="40% - 輔色5 4 4 3 3" xfId="28811"/>
    <cellStyle name="40% - 輔色5 4 4 3 4" xfId="28812"/>
    <cellStyle name="40% - 輔色5 4 4 4" xfId="28813"/>
    <cellStyle name="40% - 輔色5 4 4 4 2" xfId="28814"/>
    <cellStyle name="40% - 輔色5 4 4 4 2 2" xfId="28815"/>
    <cellStyle name="40% - 輔色5 4 4 4 2 3" xfId="28816"/>
    <cellStyle name="40% - 輔色5 4 4 4 3" xfId="28817"/>
    <cellStyle name="40% - 輔色5 4 4 4 4" xfId="28818"/>
    <cellStyle name="40% - 輔色5 4 4 5" xfId="28819"/>
    <cellStyle name="40% - 輔色5 4 4 5 2" xfId="28820"/>
    <cellStyle name="40% - 輔色5 4 4 5 3" xfId="28821"/>
    <cellStyle name="40% - 輔色5 4 4 6" xfId="28822"/>
    <cellStyle name="40% - 輔色5 4 4 7" xfId="28823"/>
    <cellStyle name="40% - 輔色5 4 5" xfId="28824"/>
    <cellStyle name="40% - 輔色5 4 5 2" xfId="28825"/>
    <cellStyle name="40% - 輔色5 4 5 2 2" xfId="28826"/>
    <cellStyle name="40% - 輔色5 4 5 2 2 2" xfId="28827"/>
    <cellStyle name="40% - 輔色5 4 5 2 2 3" xfId="28828"/>
    <cellStyle name="40% - 輔色5 4 5 2 3" xfId="28829"/>
    <cellStyle name="40% - 輔色5 4 5 2 4" xfId="28830"/>
    <cellStyle name="40% - 輔色5 4 5 3" xfId="28831"/>
    <cellStyle name="40% - 輔色5 4 5 3 2" xfId="28832"/>
    <cellStyle name="40% - 輔色5 4 5 3 2 2" xfId="28833"/>
    <cellStyle name="40% - 輔色5 4 5 3 2 3" xfId="28834"/>
    <cellStyle name="40% - 輔色5 4 5 3 3" xfId="28835"/>
    <cellStyle name="40% - 輔色5 4 5 3 4" xfId="28836"/>
    <cellStyle name="40% - 輔色5 4 5 4" xfId="28837"/>
    <cellStyle name="40% - 輔色5 4 5 4 2" xfId="28838"/>
    <cellStyle name="40% - 輔色5 4 5 4 3" xfId="28839"/>
    <cellStyle name="40% - 輔色5 4 5 5" xfId="28840"/>
    <cellStyle name="40% - 輔色5 4 5 6" xfId="28841"/>
    <cellStyle name="40% - 輔色5 4 6" xfId="28842"/>
    <cellStyle name="40% - 輔色5 4 6 2" xfId="28843"/>
    <cellStyle name="40% - 輔色5 4 6 2 2" xfId="28844"/>
    <cellStyle name="40% - 輔色5 4 6 2 3" xfId="28845"/>
    <cellStyle name="40% - 輔色5 4 6 3" xfId="28846"/>
    <cellStyle name="40% - 輔色5 4 6 4" xfId="28847"/>
    <cellStyle name="40% - 輔色5 4 7" xfId="28848"/>
    <cellStyle name="40% - 輔色5 4 7 2" xfId="28849"/>
    <cellStyle name="40% - 輔色5 4 7 2 2" xfId="28850"/>
    <cellStyle name="40% - 輔色5 4 7 2 3" xfId="28851"/>
    <cellStyle name="40% - 輔色5 4 7 3" xfId="28852"/>
    <cellStyle name="40% - 輔色5 4 7 4" xfId="28853"/>
    <cellStyle name="40% - 輔色5 4 8" xfId="28854"/>
    <cellStyle name="40% - 輔色5 4 8 2" xfId="28855"/>
    <cellStyle name="40% - 輔色5 4 8 3" xfId="28856"/>
    <cellStyle name="40% - 輔色5 4 9" xfId="28857"/>
    <cellStyle name="40% - 輔色5 5" xfId="28858"/>
    <cellStyle name="40% - 輔色5 5 2" xfId="28859"/>
    <cellStyle name="40% - 輔色5 5 2 2" xfId="28860"/>
    <cellStyle name="40% - 輔色5 5 2 2 2" xfId="28861"/>
    <cellStyle name="40% - 輔色5 5 2 2 2 2" xfId="28862"/>
    <cellStyle name="40% - 輔色5 5 2 2 2 2 2" xfId="28863"/>
    <cellStyle name="40% - 輔色5 5 2 2 2 2 2 2" xfId="28864"/>
    <cellStyle name="40% - 輔色5 5 2 2 2 2 2 3" xfId="28865"/>
    <cellStyle name="40% - 輔色5 5 2 2 2 2 3" xfId="28866"/>
    <cellStyle name="40% - 輔色5 5 2 2 2 2 4" xfId="28867"/>
    <cellStyle name="40% - 輔色5 5 2 2 2 3" xfId="28868"/>
    <cellStyle name="40% - 輔色5 5 2 2 2 3 2" xfId="28869"/>
    <cellStyle name="40% - 輔色5 5 2 2 2 3 2 2" xfId="28870"/>
    <cellStyle name="40% - 輔色5 5 2 2 2 3 2 3" xfId="28871"/>
    <cellStyle name="40% - 輔色5 5 2 2 2 3 3" xfId="28872"/>
    <cellStyle name="40% - 輔色5 5 2 2 2 3 4" xfId="28873"/>
    <cellStyle name="40% - 輔色5 5 2 2 2 4" xfId="28874"/>
    <cellStyle name="40% - 輔色5 5 2 2 2 4 2" xfId="28875"/>
    <cellStyle name="40% - 輔色5 5 2 2 2 4 3" xfId="28876"/>
    <cellStyle name="40% - 輔色5 5 2 2 2 5" xfId="28877"/>
    <cellStyle name="40% - 輔色5 5 2 2 2 6" xfId="28878"/>
    <cellStyle name="40% - 輔色5 5 2 2 3" xfId="28879"/>
    <cellStyle name="40% - 輔色5 5 2 2 3 2" xfId="28880"/>
    <cellStyle name="40% - 輔色5 5 2 2 3 2 2" xfId="28881"/>
    <cellStyle name="40% - 輔色5 5 2 2 3 2 3" xfId="28882"/>
    <cellStyle name="40% - 輔色5 5 2 2 3 3" xfId="28883"/>
    <cellStyle name="40% - 輔色5 5 2 2 3 4" xfId="28884"/>
    <cellStyle name="40% - 輔色5 5 2 2 4" xfId="28885"/>
    <cellStyle name="40% - 輔色5 5 2 2 4 2" xfId="28886"/>
    <cellStyle name="40% - 輔色5 5 2 2 4 2 2" xfId="28887"/>
    <cellStyle name="40% - 輔色5 5 2 2 4 2 3" xfId="28888"/>
    <cellStyle name="40% - 輔色5 5 2 2 4 3" xfId="28889"/>
    <cellStyle name="40% - 輔色5 5 2 2 4 4" xfId="28890"/>
    <cellStyle name="40% - 輔色5 5 2 2 5" xfId="28891"/>
    <cellStyle name="40% - 輔色5 5 2 2 5 2" xfId="28892"/>
    <cellStyle name="40% - 輔色5 5 2 2 5 3" xfId="28893"/>
    <cellStyle name="40% - 輔色5 5 2 2 6" xfId="28894"/>
    <cellStyle name="40% - 輔色5 5 2 2 7" xfId="28895"/>
    <cellStyle name="40% - 輔色5 5 2 3" xfId="28896"/>
    <cellStyle name="40% - 輔色5 5 2 3 2" xfId="28897"/>
    <cellStyle name="40% - 輔色5 5 2 3 2 2" xfId="28898"/>
    <cellStyle name="40% - 輔色5 5 2 3 2 2 2" xfId="28899"/>
    <cellStyle name="40% - 輔色5 5 2 3 2 2 3" xfId="28900"/>
    <cellStyle name="40% - 輔色5 5 2 3 2 3" xfId="28901"/>
    <cellStyle name="40% - 輔色5 5 2 3 2 4" xfId="28902"/>
    <cellStyle name="40% - 輔色5 5 2 3 3" xfId="28903"/>
    <cellStyle name="40% - 輔色5 5 2 3 3 2" xfId="28904"/>
    <cellStyle name="40% - 輔色5 5 2 3 3 2 2" xfId="28905"/>
    <cellStyle name="40% - 輔色5 5 2 3 3 2 3" xfId="28906"/>
    <cellStyle name="40% - 輔色5 5 2 3 3 3" xfId="28907"/>
    <cellStyle name="40% - 輔色5 5 2 3 3 4" xfId="28908"/>
    <cellStyle name="40% - 輔色5 5 2 3 4" xfId="28909"/>
    <cellStyle name="40% - 輔色5 5 2 3 4 2" xfId="28910"/>
    <cellStyle name="40% - 輔色5 5 2 3 4 3" xfId="28911"/>
    <cellStyle name="40% - 輔色5 5 2 3 5" xfId="28912"/>
    <cellStyle name="40% - 輔色5 5 2 3 6" xfId="28913"/>
    <cellStyle name="40% - 輔色5 5 2 4" xfId="28914"/>
    <cellStyle name="40% - 輔色5 5 2 4 2" xfId="28915"/>
    <cellStyle name="40% - 輔色5 5 2 4 2 2" xfId="28916"/>
    <cellStyle name="40% - 輔色5 5 2 4 2 3" xfId="28917"/>
    <cellStyle name="40% - 輔色5 5 2 4 3" xfId="28918"/>
    <cellStyle name="40% - 輔色5 5 2 4 4" xfId="28919"/>
    <cellStyle name="40% - 輔色5 5 2 5" xfId="28920"/>
    <cellStyle name="40% - 輔色5 5 2 5 2" xfId="28921"/>
    <cellStyle name="40% - 輔色5 5 2 5 2 2" xfId="28922"/>
    <cellStyle name="40% - 輔色5 5 2 5 2 3" xfId="28923"/>
    <cellStyle name="40% - 輔色5 5 2 5 3" xfId="28924"/>
    <cellStyle name="40% - 輔色5 5 2 5 4" xfId="28925"/>
    <cellStyle name="40% - 輔色5 5 2 6" xfId="28926"/>
    <cellStyle name="40% - 輔色5 5 2 6 2" xfId="28927"/>
    <cellStyle name="40% - 輔色5 5 2 6 3" xfId="28928"/>
    <cellStyle name="40% - 輔色5 5 2 7" xfId="28929"/>
    <cellStyle name="40% - 輔色5 5 2 8" xfId="28930"/>
    <cellStyle name="40% - 輔色5 5 3" xfId="28931"/>
    <cellStyle name="40% - 輔色5 5 3 2" xfId="28932"/>
    <cellStyle name="40% - 輔色5 5 3 2 2" xfId="28933"/>
    <cellStyle name="40% - 輔色5 5 3 2 2 2" xfId="28934"/>
    <cellStyle name="40% - 輔色5 5 3 2 2 2 2" xfId="28935"/>
    <cellStyle name="40% - 輔色5 5 3 2 2 2 3" xfId="28936"/>
    <cellStyle name="40% - 輔色5 5 3 2 2 3" xfId="28937"/>
    <cellStyle name="40% - 輔色5 5 3 2 2 4" xfId="28938"/>
    <cellStyle name="40% - 輔色5 5 3 2 3" xfId="28939"/>
    <cellStyle name="40% - 輔色5 5 3 2 3 2" xfId="28940"/>
    <cellStyle name="40% - 輔色5 5 3 2 3 2 2" xfId="28941"/>
    <cellStyle name="40% - 輔色5 5 3 2 3 2 3" xfId="28942"/>
    <cellStyle name="40% - 輔色5 5 3 2 3 3" xfId="28943"/>
    <cellStyle name="40% - 輔色5 5 3 2 3 4" xfId="28944"/>
    <cellStyle name="40% - 輔色5 5 3 2 4" xfId="28945"/>
    <cellStyle name="40% - 輔色5 5 3 2 4 2" xfId="28946"/>
    <cellStyle name="40% - 輔色5 5 3 2 4 3" xfId="28947"/>
    <cellStyle name="40% - 輔色5 5 3 2 5" xfId="28948"/>
    <cellStyle name="40% - 輔色5 5 3 2 6" xfId="28949"/>
    <cellStyle name="40% - 輔色5 5 3 3" xfId="28950"/>
    <cellStyle name="40% - 輔色5 5 3 3 2" xfId="28951"/>
    <cellStyle name="40% - 輔色5 5 3 3 2 2" xfId="28952"/>
    <cellStyle name="40% - 輔色5 5 3 3 2 3" xfId="28953"/>
    <cellStyle name="40% - 輔色5 5 3 3 3" xfId="28954"/>
    <cellStyle name="40% - 輔色5 5 3 3 4" xfId="28955"/>
    <cellStyle name="40% - 輔色5 5 3 4" xfId="28956"/>
    <cellStyle name="40% - 輔色5 5 3 4 2" xfId="28957"/>
    <cellStyle name="40% - 輔色5 5 3 4 2 2" xfId="28958"/>
    <cellStyle name="40% - 輔色5 5 3 4 2 3" xfId="28959"/>
    <cellStyle name="40% - 輔色5 5 3 4 3" xfId="28960"/>
    <cellStyle name="40% - 輔色5 5 3 4 4" xfId="28961"/>
    <cellStyle name="40% - 輔色5 5 3 5" xfId="28962"/>
    <cellStyle name="40% - 輔色5 5 3 5 2" xfId="28963"/>
    <cellStyle name="40% - 輔色5 5 3 5 3" xfId="28964"/>
    <cellStyle name="40% - 輔色5 5 3 6" xfId="28965"/>
    <cellStyle name="40% - 輔色5 5 3 7" xfId="28966"/>
    <cellStyle name="40% - 輔色5 5 4" xfId="28967"/>
    <cellStyle name="40% - 輔色5 5 4 2" xfId="28968"/>
    <cellStyle name="40% - 輔色5 5 4 2 2" xfId="28969"/>
    <cellStyle name="40% - 輔色5 5 4 2 2 2" xfId="28970"/>
    <cellStyle name="40% - 輔色5 5 4 2 2 3" xfId="28971"/>
    <cellStyle name="40% - 輔色5 5 4 2 3" xfId="28972"/>
    <cellStyle name="40% - 輔色5 5 4 2 4" xfId="28973"/>
    <cellStyle name="40% - 輔色5 5 4 3" xfId="28974"/>
    <cellStyle name="40% - 輔色5 5 4 3 2" xfId="28975"/>
    <cellStyle name="40% - 輔色5 5 4 3 2 2" xfId="28976"/>
    <cellStyle name="40% - 輔色5 5 4 3 2 3" xfId="28977"/>
    <cellStyle name="40% - 輔色5 5 4 3 3" xfId="28978"/>
    <cellStyle name="40% - 輔色5 5 4 3 4" xfId="28979"/>
    <cellStyle name="40% - 輔色5 5 4 4" xfId="28980"/>
    <cellStyle name="40% - 輔色5 5 4 4 2" xfId="28981"/>
    <cellStyle name="40% - 輔色5 5 4 4 3" xfId="28982"/>
    <cellStyle name="40% - 輔色5 5 4 5" xfId="28983"/>
    <cellStyle name="40% - 輔色5 5 4 6" xfId="28984"/>
    <cellStyle name="40% - 輔色5 5 5" xfId="28985"/>
    <cellStyle name="40% - 輔色5 5 5 2" xfId="28986"/>
    <cellStyle name="40% - 輔色5 5 5 2 2" xfId="28987"/>
    <cellStyle name="40% - 輔色5 5 5 2 3" xfId="28988"/>
    <cellStyle name="40% - 輔色5 5 5 3" xfId="28989"/>
    <cellStyle name="40% - 輔色5 5 5 4" xfId="28990"/>
    <cellStyle name="40% - 輔色5 5 6" xfId="28991"/>
    <cellStyle name="40% - 輔色5 5 6 2" xfId="28992"/>
    <cellStyle name="40% - 輔色5 5 6 2 2" xfId="28993"/>
    <cellStyle name="40% - 輔色5 5 6 2 3" xfId="28994"/>
    <cellStyle name="40% - 輔色5 5 6 3" xfId="28995"/>
    <cellStyle name="40% - 輔色5 5 6 4" xfId="28996"/>
    <cellStyle name="40% - 輔色5 5 7" xfId="28997"/>
    <cellStyle name="40% - 輔色5 5 7 2" xfId="28998"/>
    <cellStyle name="40% - 輔色5 5 7 3" xfId="28999"/>
    <cellStyle name="40% - 輔色5 5 8" xfId="29000"/>
    <cellStyle name="40% - 輔色5 5 9" xfId="29001"/>
    <cellStyle name="40% - 輔色5 6" xfId="29002"/>
    <cellStyle name="40% - 輔色5 6 2" xfId="29003"/>
    <cellStyle name="40% - 輔色5 6 2 2" xfId="29004"/>
    <cellStyle name="40% - 輔色5 6 2 2 2" xfId="29005"/>
    <cellStyle name="40% - 輔色5 6 2 2 2 2" xfId="29006"/>
    <cellStyle name="40% - 輔色5 6 2 2 2 2 2" xfId="29007"/>
    <cellStyle name="40% - 輔色5 6 2 2 2 2 3" xfId="29008"/>
    <cellStyle name="40% - 輔色5 6 2 2 2 3" xfId="29009"/>
    <cellStyle name="40% - 輔色5 6 2 2 2 4" xfId="29010"/>
    <cellStyle name="40% - 輔色5 6 2 2 3" xfId="29011"/>
    <cellStyle name="40% - 輔色5 6 2 2 3 2" xfId="29012"/>
    <cellStyle name="40% - 輔色5 6 2 2 3 2 2" xfId="29013"/>
    <cellStyle name="40% - 輔色5 6 2 2 3 2 3" xfId="29014"/>
    <cellStyle name="40% - 輔色5 6 2 2 3 3" xfId="29015"/>
    <cellStyle name="40% - 輔色5 6 2 2 3 4" xfId="29016"/>
    <cellStyle name="40% - 輔色5 6 2 2 4" xfId="29017"/>
    <cellStyle name="40% - 輔色5 6 2 2 4 2" xfId="29018"/>
    <cellStyle name="40% - 輔色5 6 2 2 4 3" xfId="29019"/>
    <cellStyle name="40% - 輔色5 6 2 2 5" xfId="29020"/>
    <cellStyle name="40% - 輔色5 6 2 2 6" xfId="29021"/>
    <cellStyle name="40% - 輔色5 6 2 3" xfId="29022"/>
    <cellStyle name="40% - 輔色5 6 2 3 2" xfId="29023"/>
    <cellStyle name="40% - 輔色5 6 2 3 2 2" xfId="29024"/>
    <cellStyle name="40% - 輔色5 6 2 3 2 3" xfId="29025"/>
    <cellStyle name="40% - 輔色5 6 2 3 3" xfId="29026"/>
    <cellStyle name="40% - 輔色5 6 2 3 4" xfId="29027"/>
    <cellStyle name="40% - 輔色5 6 2 4" xfId="29028"/>
    <cellStyle name="40% - 輔色5 6 2 4 2" xfId="29029"/>
    <cellStyle name="40% - 輔色5 6 2 4 2 2" xfId="29030"/>
    <cellStyle name="40% - 輔色5 6 2 4 2 3" xfId="29031"/>
    <cellStyle name="40% - 輔色5 6 2 4 3" xfId="29032"/>
    <cellStyle name="40% - 輔色5 6 2 4 4" xfId="29033"/>
    <cellStyle name="40% - 輔色5 6 2 5" xfId="29034"/>
    <cellStyle name="40% - 輔色5 6 2 5 2" xfId="29035"/>
    <cellStyle name="40% - 輔色5 6 2 5 3" xfId="29036"/>
    <cellStyle name="40% - 輔色5 6 2 6" xfId="29037"/>
    <cellStyle name="40% - 輔色5 6 2 7" xfId="29038"/>
    <cellStyle name="40% - 輔色5 6 3" xfId="29039"/>
    <cellStyle name="40% - 輔色5 6 3 2" xfId="29040"/>
    <cellStyle name="40% - 輔色5 6 3 2 2" xfId="29041"/>
    <cellStyle name="40% - 輔色5 6 3 2 2 2" xfId="29042"/>
    <cellStyle name="40% - 輔色5 6 3 2 2 3" xfId="29043"/>
    <cellStyle name="40% - 輔色5 6 3 2 3" xfId="29044"/>
    <cellStyle name="40% - 輔色5 6 3 2 4" xfId="29045"/>
    <cellStyle name="40% - 輔色5 6 3 3" xfId="29046"/>
    <cellStyle name="40% - 輔色5 6 3 3 2" xfId="29047"/>
    <cellStyle name="40% - 輔色5 6 3 3 2 2" xfId="29048"/>
    <cellStyle name="40% - 輔色5 6 3 3 2 3" xfId="29049"/>
    <cellStyle name="40% - 輔色5 6 3 3 3" xfId="29050"/>
    <cellStyle name="40% - 輔色5 6 3 3 4" xfId="29051"/>
    <cellStyle name="40% - 輔色5 6 3 4" xfId="29052"/>
    <cellStyle name="40% - 輔色5 6 3 4 2" xfId="29053"/>
    <cellStyle name="40% - 輔色5 6 3 4 3" xfId="29054"/>
    <cellStyle name="40% - 輔色5 6 3 5" xfId="29055"/>
    <cellStyle name="40% - 輔色5 6 3 6" xfId="29056"/>
    <cellStyle name="40% - 輔色5 6 4" xfId="29057"/>
    <cellStyle name="40% - 輔色5 6 4 2" xfId="29058"/>
    <cellStyle name="40% - 輔色5 6 4 2 2" xfId="29059"/>
    <cellStyle name="40% - 輔色5 6 4 2 3" xfId="29060"/>
    <cellStyle name="40% - 輔色5 6 4 3" xfId="29061"/>
    <cellStyle name="40% - 輔色5 6 4 4" xfId="29062"/>
    <cellStyle name="40% - 輔色5 6 5" xfId="29063"/>
    <cellStyle name="40% - 輔色5 6 5 2" xfId="29064"/>
    <cellStyle name="40% - 輔色5 6 5 2 2" xfId="29065"/>
    <cellStyle name="40% - 輔色5 6 5 2 3" xfId="29066"/>
    <cellStyle name="40% - 輔色5 6 5 3" xfId="29067"/>
    <cellStyle name="40% - 輔色5 6 5 4" xfId="29068"/>
    <cellStyle name="40% - 輔色5 6 6" xfId="29069"/>
    <cellStyle name="40% - 輔色5 6 6 2" xfId="29070"/>
    <cellStyle name="40% - 輔色5 6 6 3" xfId="29071"/>
    <cellStyle name="40% - 輔色5 6 7" xfId="29072"/>
    <cellStyle name="40% - 輔色5 6 8" xfId="29073"/>
    <cellStyle name="40% - 輔色5 7" xfId="29074"/>
    <cellStyle name="40% - 輔色5 7 2" xfId="29075"/>
    <cellStyle name="40% - 輔色5 7 2 2" xfId="29076"/>
    <cellStyle name="40% - 輔色5 7 2 2 2" xfId="29077"/>
    <cellStyle name="40% - 輔色5 7 2 2 2 2" xfId="29078"/>
    <cellStyle name="40% - 輔色5 7 2 2 2 2 2" xfId="29079"/>
    <cellStyle name="40% - 輔色5 7 2 2 2 2 3" xfId="29080"/>
    <cellStyle name="40% - 輔色5 7 2 2 2 3" xfId="29081"/>
    <cellStyle name="40% - 輔色5 7 2 2 2 4" xfId="29082"/>
    <cellStyle name="40% - 輔色5 7 2 2 3" xfId="29083"/>
    <cellStyle name="40% - 輔色5 7 2 2 3 2" xfId="29084"/>
    <cellStyle name="40% - 輔色5 7 2 2 3 2 2" xfId="29085"/>
    <cellStyle name="40% - 輔色5 7 2 2 3 2 3" xfId="29086"/>
    <cellStyle name="40% - 輔色5 7 2 2 3 3" xfId="29087"/>
    <cellStyle name="40% - 輔色5 7 2 2 3 4" xfId="29088"/>
    <cellStyle name="40% - 輔色5 7 2 2 4" xfId="29089"/>
    <cellStyle name="40% - 輔色5 7 2 2 4 2" xfId="29090"/>
    <cellStyle name="40% - 輔色5 7 2 2 4 3" xfId="29091"/>
    <cellStyle name="40% - 輔色5 7 2 2 5" xfId="29092"/>
    <cellStyle name="40% - 輔色5 7 2 2 6" xfId="29093"/>
    <cellStyle name="40% - 輔色5 7 2 3" xfId="29094"/>
    <cellStyle name="40% - 輔色5 7 2 3 2" xfId="29095"/>
    <cellStyle name="40% - 輔色5 7 2 3 2 2" xfId="29096"/>
    <cellStyle name="40% - 輔色5 7 2 3 2 3" xfId="29097"/>
    <cellStyle name="40% - 輔色5 7 2 3 3" xfId="29098"/>
    <cellStyle name="40% - 輔色5 7 2 3 4" xfId="29099"/>
    <cellStyle name="40% - 輔色5 7 2 4" xfId="29100"/>
    <cellStyle name="40% - 輔色5 7 2 4 2" xfId="29101"/>
    <cellStyle name="40% - 輔色5 7 2 4 2 2" xfId="29102"/>
    <cellStyle name="40% - 輔色5 7 2 4 2 3" xfId="29103"/>
    <cellStyle name="40% - 輔色5 7 2 4 3" xfId="29104"/>
    <cellStyle name="40% - 輔色5 7 2 4 4" xfId="29105"/>
    <cellStyle name="40% - 輔色5 7 2 5" xfId="29106"/>
    <cellStyle name="40% - 輔色5 7 2 5 2" xfId="29107"/>
    <cellStyle name="40% - 輔色5 7 2 5 3" xfId="29108"/>
    <cellStyle name="40% - 輔色5 7 2 6" xfId="29109"/>
    <cellStyle name="40% - 輔色5 7 2 7" xfId="29110"/>
    <cellStyle name="40% - 輔色5 7 3" xfId="29111"/>
    <cellStyle name="40% - 輔色5 7 3 2" xfId="29112"/>
    <cellStyle name="40% - 輔色5 7 3 2 2" xfId="29113"/>
    <cellStyle name="40% - 輔色5 7 3 2 2 2" xfId="29114"/>
    <cellStyle name="40% - 輔色5 7 3 2 2 3" xfId="29115"/>
    <cellStyle name="40% - 輔色5 7 3 2 3" xfId="29116"/>
    <cellStyle name="40% - 輔色5 7 3 2 4" xfId="29117"/>
    <cellStyle name="40% - 輔色5 7 3 3" xfId="29118"/>
    <cellStyle name="40% - 輔色5 7 3 3 2" xfId="29119"/>
    <cellStyle name="40% - 輔色5 7 3 3 2 2" xfId="29120"/>
    <cellStyle name="40% - 輔色5 7 3 3 2 3" xfId="29121"/>
    <cellStyle name="40% - 輔色5 7 3 3 3" xfId="29122"/>
    <cellStyle name="40% - 輔色5 7 3 3 4" xfId="29123"/>
    <cellStyle name="40% - 輔色5 7 3 4" xfId="29124"/>
    <cellStyle name="40% - 輔色5 7 3 4 2" xfId="29125"/>
    <cellStyle name="40% - 輔色5 7 3 4 3" xfId="29126"/>
    <cellStyle name="40% - 輔色5 7 3 5" xfId="29127"/>
    <cellStyle name="40% - 輔色5 7 3 6" xfId="29128"/>
    <cellStyle name="40% - 輔色5 7 4" xfId="29129"/>
    <cellStyle name="40% - 輔色5 7 4 2" xfId="29130"/>
    <cellStyle name="40% - 輔色5 7 4 2 2" xfId="29131"/>
    <cellStyle name="40% - 輔色5 7 4 2 3" xfId="29132"/>
    <cellStyle name="40% - 輔色5 7 4 3" xfId="29133"/>
    <cellStyle name="40% - 輔色5 7 4 4" xfId="29134"/>
    <cellStyle name="40% - 輔色5 7 5" xfId="29135"/>
    <cellStyle name="40% - 輔色5 7 5 2" xfId="29136"/>
    <cellStyle name="40% - 輔色5 7 5 2 2" xfId="29137"/>
    <cellStyle name="40% - 輔色5 7 5 2 3" xfId="29138"/>
    <cellStyle name="40% - 輔色5 7 5 3" xfId="29139"/>
    <cellStyle name="40% - 輔色5 7 5 4" xfId="29140"/>
    <cellStyle name="40% - 輔色5 7 6" xfId="29141"/>
    <cellStyle name="40% - 輔色5 7 6 2" xfId="29142"/>
    <cellStyle name="40% - 輔色5 7 6 3" xfId="29143"/>
    <cellStyle name="40% - 輔色5 7 7" xfId="29144"/>
    <cellStyle name="40% - 輔色5 7 8" xfId="29145"/>
    <cellStyle name="40% - 輔色5 8" xfId="29146"/>
    <cellStyle name="40% - 輔色5 8 2" xfId="29147"/>
    <cellStyle name="40% - 輔色5 8 2 2" xfId="29148"/>
    <cellStyle name="40% - 輔色5 8 2 2 2" xfId="29149"/>
    <cellStyle name="40% - 輔色5 8 2 2 2 2" xfId="29150"/>
    <cellStyle name="40% - 輔色5 8 2 2 2 3" xfId="29151"/>
    <cellStyle name="40% - 輔色5 8 2 2 3" xfId="29152"/>
    <cellStyle name="40% - 輔色5 8 2 2 4" xfId="29153"/>
    <cellStyle name="40% - 輔色5 8 2 3" xfId="29154"/>
    <cellStyle name="40% - 輔色5 8 2 3 2" xfId="29155"/>
    <cellStyle name="40% - 輔色5 8 2 3 2 2" xfId="29156"/>
    <cellStyle name="40% - 輔色5 8 2 3 2 3" xfId="29157"/>
    <cellStyle name="40% - 輔色5 8 2 3 3" xfId="29158"/>
    <cellStyle name="40% - 輔色5 8 2 3 4" xfId="29159"/>
    <cellStyle name="40% - 輔色5 8 2 4" xfId="29160"/>
    <cellStyle name="40% - 輔色5 8 2 4 2" xfId="29161"/>
    <cellStyle name="40% - 輔色5 8 2 4 3" xfId="29162"/>
    <cellStyle name="40% - 輔色5 8 2 5" xfId="29163"/>
    <cellStyle name="40% - 輔色5 8 2 6" xfId="29164"/>
    <cellStyle name="40% - 輔色5 8 3" xfId="29165"/>
    <cellStyle name="40% - 輔色5 8 3 2" xfId="29166"/>
    <cellStyle name="40% - 輔色5 8 3 2 2" xfId="29167"/>
    <cellStyle name="40% - 輔色5 8 3 2 3" xfId="29168"/>
    <cellStyle name="40% - 輔色5 8 3 3" xfId="29169"/>
    <cellStyle name="40% - 輔色5 8 3 4" xfId="29170"/>
    <cellStyle name="40% - 輔色5 8 4" xfId="29171"/>
    <cellStyle name="40% - 輔色5 8 4 2" xfId="29172"/>
    <cellStyle name="40% - 輔色5 8 4 2 2" xfId="29173"/>
    <cellStyle name="40% - 輔色5 8 4 2 3" xfId="29174"/>
    <cellStyle name="40% - 輔色5 8 4 3" xfId="29175"/>
    <cellStyle name="40% - 輔色5 8 4 4" xfId="29176"/>
    <cellStyle name="40% - 輔色5 8 5" xfId="29177"/>
    <cellStyle name="40% - 輔色5 8 5 2" xfId="29178"/>
    <cellStyle name="40% - 輔色5 8 5 3" xfId="29179"/>
    <cellStyle name="40% - 輔色5 8 6" xfId="29180"/>
    <cellStyle name="40% - 輔色5 8 7" xfId="29181"/>
    <cellStyle name="40% - 輔色5 9" xfId="29182"/>
    <cellStyle name="40% - 輔色5 9 2" xfId="29183"/>
    <cellStyle name="40% - 輔色5 9 2 2" xfId="29184"/>
    <cellStyle name="40% - 輔色5 9 2 2 2" xfId="29185"/>
    <cellStyle name="40% - 輔色5 9 2 2 3" xfId="29186"/>
    <cellStyle name="40% - 輔色5 9 2 3" xfId="29187"/>
    <cellStyle name="40% - 輔色5 9 2 4" xfId="29188"/>
    <cellStyle name="40% - 輔色5 9 3" xfId="29189"/>
    <cellStyle name="40% - 輔色5 9 3 2" xfId="29190"/>
    <cellStyle name="40% - 輔色5 9 3 2 2" xfId="29191"/>
    <cellStyle name="40% - 輔色5 9 3 2 3" xfId="29192"/>
    <cellStyle name="40% - 輔色5 9 3 3" xfId="29193"/>
    <cellStyle name="40% - 輔色5 9 3 4" xfId="29194"/>
    <cellStyle name="40% - 輔色5 9 4" xfId="29195"/>
    <cellStyle name="40% - 輔色5 9 4 2" xfId="29196"/>
    <cellStyle name="40% - 輔色5 9 4 3" xfId="29197"/>
    <cellStyle name="40% - 輔色5 9 5" xfId="29198"/>
    <cellStyle name="40% - 輔色5 9 6" xfId="29199"/>
    <cellStyle name="40% - 輔色6 10" xfId="29200"/>
    <cellStyle name="40% - 輔色6 10 2" xfId="29201"/>
    <cellStyle name="40% - 輔色6 10 2 2" xfId="29202"/>
    <cellStyle name="40% - 輔色6 10 2 3" xfId="29203"/>
    <cellStyle name="40% - 輔色6 10 3" xfId="29204"/>
    <cellStyle name="40% - 輔色6 10 4" xfId="29205"/>
    <cellStyle name="40% - 輔色6 11" xfId="29206"/>
    <cellStyle name="40% - 輔色6 11 2" xfId="29207"/>
    <cellStyle name="40% - 輔色6 11 2 2" xfId="29208"/>
    <cellStyle name="40% - 輔色6 11 2 3" xfId="29209"/>
    <cellStyle name="40% - 輔色6 11 3" xfId="29210"/>
    <cellStyle name="40% - 輔色6 11 4" xfId="29211"/>
    <cellStyle name="40% - 輔色6 12" xfId="29212"/>
    <cellStyle name="40% - 輔色6 12 2" xfId="29213"/>
    <cellStyle name="40% - 輔色6 12 3" xfId="29214"/>
    <cellStyle name="40% - 輔色6 13" xfId="29215"/>
    <cellStyle name="40% - 輔色6 14" xfId="29216"/>
    <cellStyle name="40% - 輔色6 15" xfId="29217"/>
    <cellStyle name="40% - 輔色6 16" xfId="29218"/>
    <cellStyle name="40% - 輔色6 2" xfId="29219"/>
    <cellStyle name="40% - 輔色6 2 10" xfId="29220"/>
    <cellStyle name="40% - 輔色6 2 10 2" xfId="29221"/>
    <cellStyle name="40% - 輔色6 2 10 2 2" xfId="29222"/>
    <cellStyle name="40% - 輔色6 2 10 2 3" xfId="29223"/>
    <cellStyle name="40% - 輔色6 2 10 3" xfId="29224"/>
    <cellStyle name="40% - 輔色6 2 10 4" xfId="29225"/>
    <cellStyle name="40% - 輔色6 2 11" xfId="29226"/>
    <cellStyle name="40% - 輔色6 2 11 2" xfId="29227"/>
    <cellStyle name="40% - 輔色6 2 11 3" xfId="29228"/>
    <cellStyle name="40% - 輔色6 2 12" xfId="29229"/>
    <cellStyle name="40% - 輔色6 2 13" xfId="29230"/>
    <cellStyle name="40% - 輔色6 2 2" xfId="29231"/>
    <cellStyle name="40% - 輔色6 2 2 10" xfId="29232"/>
    <cellStyle name="40% - 輔色6 2 2 10 2" xfId="29233"/>
    <cellStyle name="40% - 輔色6 2 2 10 3" xfId="29234"/>
    <cellStyle name="40% - 輔色6 2 2 11" xfId="29235"/>
    <cellStyle name="40% - 輔色6 2 2 12" xfId="29236"/>
    <cellStyle name="40% - 輔色6 2 2 2" xfId="29237"/>
    <cellStyle name="40% - 輔色6 2 2 2 10" xfId="29238"/>
    <cellStyle name="40% - 輔色6 2 2 2 2" xfId="29239"/>
    <cellStyle name="40% - 輔色6 2 2 2 2 2" xfId="29240"/>
    <cellStyle name="40% - 輔色6 2 2 2 2 2 2" xfId="29241"/>
    <cellStyle name="40% - 輔色6 2 2 2 2 2 2 2" xfId="29242"/>
    <cellStyle name="40% - 輔色6 2 2 2 2 2 2 2 2" xfId="29243"/>
    <cellStyle name="40% - 輔色6 2 2 2 2 2 2 2 2 2" xfId="29244"/>
    <cellStyle name="40% - 輔色6 2 2 2 2 2 2 2 2 2 2" xfId="29245"/>
    <cellStyle name="40% - 輔色6 2 2 2 2 2 2 2 2 2 3" xfId="29246"/>
    <cellStyle name="40% - 輔色6 2 2 2 2 2 2 2 2 3" xfId="29247"/>
    <cellStyle name="40% - 輔色6 2 2 2 2 2 2 2 2 4" xfId="29248"/>
    <cellStyle name="40% - 輔色6 2 2 2 2 2 2 2 3" xfId="29249"/>
    <cellStyle name="40% - 輔色6 2 2 2 2 2 2 2 3 2" xfId="29250"/>
    <cellStyle name="40% - 輔色6 2 2 2 2 2 2 2 3 2 2" xfId="29251"/>
    <cellStyle name="40% - 輔色6 2 2 2 2 2 2 2 3 2 3" xfId="29252"/>
    <cellStyle name="40% - 輔色6 2 2 2 2 2 2 2 3 3" xfId="29253"/>
    <cellStyle name="40% - 輔色6 2 2 2 2 2 2 2 3 4" xfId="29254"/>
    <cellStyle name="40% - 輔色6 2 2 2 2 2 2 2 4" xfId="29255"/>
    <cellStyle name="40% - 輔色6 2 2 2 2 2 2 2 4 2" xfId="29256"/>
    <cellStyle name="40% - 輔色6 2 2 2 2 2 2 2 4 3" xfId="29257"/>
    <cellStyle name="40% - 輔色6 2 2 2 2 2 2 2 5" xfId="29258"/>
    <cellStyle name="40% - 輔色6 2 2 2 2 2 2 2 6" xfId="29259"/>
    <cellStyle name="40% - 輔色6 2 2 2 2 2 2 3" xfId="29260"/>
    <cellStyle name="40% - 輔色6 2 2 2 2 2 2 3 2" xfId="29261"/>
    <cellStyle name="40% - 輔色6 2 2 2 2 2 2 3 2 2" xfId="29262"/>
    <cellStyle name="40% - 輔色6 2 2 2 2 2 2 3 2 3" xfId="29263"/>
    <cellStyle name="40% - 輔色6 2 2 2 2 2 2 3 3" xfId="29264"/>
    <cellStyle name="40% - 輔色6 2 2 2 2 2 2 3 4" xfId="29265"/>
    <cellStyle name="40% - 輔色6 2 2 2 2 2 2 4" xfId="29266"/>
    <cellStyle name="40% - 輔色6 2 2 2 2 2 2 4 2" xfId="29267"/>
    <cellStyle name="40% - 輔色6 2 2 2 2 2 2 4 2 2" xfId="29268"/>
    <cellStyle name="40% - 輔色6 2 2 2 2 2 2 4 2 3" xfId="29269"/>
    <cellStyle name="40% - 輔色6 2 2 2 2 2 2 4 3" xfId="29270"/>
    <cellStyle name="40% - 輔色6 2 2 2 2 2 2 4 4" xfId="29271"/>
    <cellStyle name="40% - 輔色6 2 2 2 2 2 2 5" xfId="29272"/>
    <cellStyle name="40% - 輔色6 2 2 2 2 2 2 5 2" xfId="29273"/>
    <cellStyle name="40% - 輔色6 2 2 2 2 2 2 5 3" xfId="29274"/>
    <cellStyle name="40% - 輔色6 2 2 2 2 2 2 6" xfId="29275"/>
    <cellStyle name="40% - 輔色6 2 2 2 2 2 2 7" xfId="29276"/>
    <cellStyle name="40% - 輔色6 2 2 2 2 2 3" xfId="29277"/>
    <cellStyle name="40% - 輔色6 2 2 2 2 2 3 2" xfId="29278"/>
    <cellStyle name="40% - 輔色6 2 2 2 2 2 3 2 2" xfId="29279"/>
    <cellStyle name="40% - 輔色6 2 2 2 2 2 3 2 2 2" xfId="29280"/>
    <cellStyle name="40% - 輔色6 2 2 2 2 2 3 2 2 3" xfId="29281"/>
    <cellStyle name="40% - 輔色6 2 2 2 2 2 3 2 3" xfId="29282"/>
    <cellStyle name="40% - 輔色6 2 2 2 2 2 3 2 4" xfId="29283"/>
    <cellStyle name="40% - 輔色6 2 2 2 2 2 3 3" xfId="29284"/>
    <cellStyle name="40% - 輔色6 2 2 2 2 2 3 3 2" xfId="29285"/>
    <cellStyle name="40% - 輔色6 2 2 2 2 2 3 3 2 2" xfId="29286"/>
    <cellStyle name="40% - 輔色6 2 2 2 2 2 3 3 2 3" xfId="29287"/>
    <cellStyle name="40% - 輔色6 2 2 2 2 2 3 3 3" xfId="29288"/>
    <cellStyle name="40% - 輔色6 2 2 2 2 2 3 3 4" xfId="29289"/>
    <cellStyle name="40% - 輔色6 2 2 2 2 2 3 4" xfId="29290"/>
    <cellStyle name="40% - 輔色6 2 2 2 2 2 3 4 2" xfId="29291"/>
    <cellStyle name="40% - 輔色6 2 2 2 2 2 3 4 3" xfId="29292"/>
    <cellStyle name="40% - 輔色6 2 2 2 2 2 3 5" xfId="29293"/>
    <cellStyle name="40% - 輔色6 2 2 2 2 2 3 6" xfId="29294"/>
    <cellStyle name="40% - 輔色6 2 2 2 2 2 4" xfId="29295"/>
    <cellStyle name="40% - 輔色6 2 2 2 2 2 4 2" xfId="29296"/>
    <cellStyle name="40% - 輔色6 2 2 2 2 2 4 2 2" xfId="29297"/>
    <cellStyle name="40% - 輔色6 2 2 2 2 2 4 2 3" xfId="29298"/>
    <cellStyle name="40% - 輔色6 2 2 2 2 2 4 3" xfId="29299"/>
    <cellStyle name="40% - 輔色6 2 2 2 2 2 4 4" xfId="29300"/>
    <cellStyle name="40% - 輔色6 2 2 2 2 2 5" xfId="29301"/>
    <cellStyle name="40% - 輔色6 2 2 2 2 2 5 2" xfId="29302"/>
    <cellStyle name="40% - 輔色6 2 2 2 2 2 5 2 2" xfId="29303"/>
    <cellStyle name="40% - 輔色6 2 2 2 2 2 5 2 3" xfId="29304"/>
    <cellStyle name="40% - 輔色6 2 2 2 2 2 5 3" xfId="29305"/>
    <cellStyle name="40% - 輔色6 2 2 2 2 2 5 4" xfId="29306"/>
    <cellStyle name="40% - 輔色6 2 2 2 2 2 6" xfId="29307"/>
    <cellStyle name="40% - 輔色6 2 2 2 2 2 6 2" xfId="29308"/>
    <cellStyle name="40% - 輔色6 2 2 2 2 2 6 3" xfId="29309"/>
    <cellStyle name="40% - 輔色6 2 2 2 2 2 7" xfId="29310"/>
    <cellStyle name="40% - 輔色6 2 2 2 2 2 8" xfId="29311"/>
    <cellStyle name="40% - 輔色6 2 2 2 2 3" xfId="29312"/>
    <cellStyle name="40% - 輔色6 2 2 2 2 3 2" xfId="29313"/>
    <cellStyle name="40% - 輔色6 2 2 2 2 3 2 2" xfId="29314"/>
    <cellStyle name="40% - 輔色6 2 2 2 2 3 2 2 2" xfId="29315"/>
    <cellStyle name="40% - 輔色6 2 2 2 2 3 2 2 2 2" xfId="29316"/>
    <cellStyle name="40% - 輔色6 2 2 2 2 3 2 2 2 3" xfId="29317"/>
    <cellStyle name="40% - 輔色6 2 2 2 2 3 2 2 3" xfId="29318"/>
    <cellStyle name="40% - 輔色6 2 2 2 2 3 2 2 4" xfId="29319"/>
    <cellStyle name="40% - 輔色6 2 2 2 2 3 2 3" xfId="29320"/>
    <cellStyle name="40% - 輔色6 2 2 2 2 3 2 3 2" xfId="29321"/>
    <cellStyle name="40% - 輔色6 2 2 2 2 3 2 3 2 2" xfId="29322"/>
    <cellStyle name="40% - 輔色6 2 2 2 2 3 2 3 2 3" xfId="29323"/>
    <cellStyle name="40% - 輔色6 2 2 2 2 3 2 3 3" xfId="29324"/>
    <cellStyle name="40% - 輔色6 2 2 2 2 3 2 3 4" xfId="29325"/>
    <cellStyle name="40% - 輔色6 2 2 2 2 3 2 4" xfId="29326"/>
    <cellStyle name="40% - 輔色6 2 2 2 2 3 2 4 2" xfId="29327"/>
    <cellStyle name="40% - 輔色6 2 2 2 2 3 2 4 3" xfId="29328"/>
    <cellStyle name="40% - 輔色6 2 2 2 2 3 2 5" xfId="29329"/>
    <cellStyle name="40% - 輔色6 2 2 2 2 3 2 6" xfId="29330"/>
    <cellStyle name="40% - 輔色6 2 2 2 2 3 3" xfId="29331"/>
    <cellStyle name="40% - 輔色6 2 2 2 2 3 3 2" xfId="29332"/>
    <cellStyle name="40% - 輔色6 2 2 2 2 3 3 2 2" xfId="29333"/>
    <cellStyle name="40% - 輔色6 2 2 2 2 3 3 2 3" xfId="29334"/>
    <cellStyle name="40% - 輔色6 2 2 2 2 3 3 3" xfId="29335"/>
    <cellStyle name="40% - 輔色6 2 2 2 2 3 3 4" xfId="29336"/>
    <cellStyle name="40% - 輔色6 2 2 2 2 3 4" xfId="29337"/>
    <cellStyle name="40% - 輔色6 2 2 2 2 3 4 2" xfId="29338"/>
    <cellStyle name="40% - 輔色6 2 2 2 2 3 4 2 2" xfId="29339"/>
    <cellStyle name="40% - 輔色6 2 2 2 2 3 4 2 3" xfId="29340"/>
    <cellStyle name="40% - 輔色6 2 2 2 2 3 4 3" xfId="29341"/>
    <cellStyle name="40% - 輔色6 2 2 2 2 3 4 4" xfId="29342"/>
    <cellStyle name="40% - 輔色6 2 2 2 2 3 5" xfId="29343"/>
    <cellStyle name="40% - 輔色6 2 2 2 2 3 5 2" xfId="29344"/>
    <cellStyle name="40% - 輔色6 2 2 2 2 3 5 3" xfId="29345"/>
    <cellStyle name="40% - 輔色6 2 2 2 2 3 6" xfId="29346"/>
    <cellStyle name="40% - 輔色6 2 2 2 2 3 7" xfId="29347"/>
    <cellStyle name="40% - 輔色6 2 2 2 2 4" xfId="29348"/>
    <cellStyle name="40% - 輔色6 2 2 2 2 4 2" xfId="29349"/>
    <cellStyle name="40% - 輔色6 2 2 2 2 4 2 2" xfId="29350"/>
    <cellStyle name="40% - 輔色6 2 2 2 2 4 2 2 2" xfId="29351"/>
    <cellStyle name="40% - 輔色6 2 2 2 2 4 2 2 3" xfId="29352"/>
    <cellStyle name="40% - 輔色6 2 2 2 2 4 2 3" xfId="29353"/>
    <cellStyle name="40% - 輔色6 2 2 2 2 4 2 4" xfId="29354"/>
    <cellStyle name="40% - 輔色6 2 2 2 2 4 3" xfId="29355"/>
    <cellStyle name="40% - 輔色6 2 2 2 2 4 3 2" xfId="29356"/>
    <cellStyle name="40% - 輔色6 2 2 2 2 4 3 2 2" xfId="29357"/>
    <cellStyle name="40% - 輔色6 2 2 2 2 4 3 2 3" xfId="29358"/>
    <cellStyle name="40% - 輔色6 2 2 2 2 4 3 3" xfId="29359"/>
    <cellStyle name="40% - 輔色6 2 2 2 2 4 3 4" xfId="29360"/>
    <cellStyle name="40% - 輔色6 2 2 2 2 4 4" xfId="29361"/>
    <cellStyle name="40% - 輔色6 2 2 2 2 4 4 2" xfId="29362"/>
    <cellStyle name="40% - 輔色6 2 2 2 2 4 4 3" xfId="29363"/>
    <cellStyle name="40% - 輔色6 2 2 2 2 4 5" xfId="29364"/>
    <cellStyle name="40% - 輔色6 2 2 2 2 4 6" xfId="29365"/>
    <cellStyle name="40% - 輔色6 2 2 2 2 5" xfId="29366"/>
    <cellStyle name="40% - 輔色6 2 2 2 2 5 2" xfId="29367"/>
    <cellStyle name="40% - 輔色6 2 2 2 2 5 2 2" xfId="29368"/>
    <cellStyle name="40% - 輔色6 2 2 2 2 5 2 3" xfId="29369"/>
    <cellStyle name="40% - 輔色6 2 2 2 2 5 3" xfId="29370"/>
    <cellStyle name="40% - 輔色6 2 2 2 2 5 4" xfId="29371"/>
    <cellStyle name="40% - 輔色6 2 2 2 2 6" xfId="29372"/>
    <cellStyle name="40% - 輔色6 2 2 2 2 6 2" xfId="29373"/>
    <cellStyle name="40% - 輔色6 2 2 2 2 6 2 2" xfId="29374"/>
    <cellStyle name="40% - 輔色6 2 2 2 2 6 2 3" xfId="29375"/>
    <cellStyle name="40% - 輔色6 2 2 2 2 6 3" xfId="29376"/>
    <cellStyle name="40% - 輔色6 2 2 2 2 6 4" xfId="29377"/>
    <cellStyle name="40% - 輔色6 2 2 2 2 7" xfId="29378"/>
    <cellStyle name="40% - 輔色6 2 2 2 2 7 2" xfId="29379"/>
    <cellStyle name="40% - 輔色6 2 2 2 2 7 3" xfId="29380"/>
    <cellStyle name="40% - 輔色6 2 2 2 2 8" xfId="29381"/>
    <cellStyle name="40% - 輔色6 2 2 2 2 9" xfId="29382"/>
    <cellStyle name="40% - 輔色6 2 2 2 3" xfId="29383"/>
    <cellStyle name="40% - 輔色6 2 2 2 3 2" xfId="29384"/>
    <cellStyle name="40% - 輔色6 2 2 2 3 2 2" xfId="29385"/>
    <cellStyle name="40% - 輔色6 2 2 2 3 2 2 2" xfId="29386"/>
    <cellStyle name="40% - 輔色6 2 2 2 3 2 2 2 2" xfId="29387"/>
    <cellStyle name="40% - 輔色6 2 2 2 3 2 2 2 2 2" xfId="29388"/>
    <cellStyle name="40% - 輔色6 2 2 2 3 2 2 2 2 3" xfId="29389"/>
    <cellStyle name="40% - 輔色6 2 2 2 3 2 2 2 3" xfId="29390"/>
    <cellStyle name="40% - 輔色6 2 2 2 3 2 2 2 4" xfId="29391"/>
    <cellStyle name="40% - 輔色6 2 2 2 3 2 2 3" xfId="29392"/>
    <cellStyle name="40% - 輔色6 2 2 2 3 2 2 3 2" xfId="29393"/>
    <cellStyle name="40% - 輔色6 2 2 2 3 2 2 3 2 2" xfId="29394"/>
    <cellStyle name="40% - 輔色6 2 2 2 3 2 2 3 2 3" xfId="29395"/>
    <cellStyle name="40% - 輔色6 2 2 2 3 2 2 3 3" xfId="29396"/>
    <cellStyle name="40% - 輔色6 2 2 2 3 2 2 3 4" xfId="29397"/>
    <cellStyle name="40% - 輔色6 2 2 2 3 2 2 4" xfId="29398"/>
    <cellStyle name="40% - 輔色6 2 2 2 3 2 2 4 2" xfId="29399"/>
    <cellStyle name="40% - 輔色6 2 2 2 3 2 2 4 3" xfId="29400"/>
    <cellStyle name="40% - 輔色6 2 2 2 3 2 2 5" xfId="29401"/>
    <cellStyle name="40% - 輔色6 2 2 2 3 2 2 6" xfId="29402"/>
    <cellStyle name="40% - 輔色6 2 2 2 3 2 3" xfId="29403"/>
    <cellStyle name="40% - 輔色6 2 2 2 3 2 3 2" xfId="29404"/>
    <cellStyle name="40% - 輔色6 2 2 2 3 2 3 2 2" xfId="29405"/>
    <cellStyle name="40% - 輔色6 2 2 2 3 2 3 2 3" xfId="29406"/>
    <cellStyle name="40% - 輔色6 2 2 2 3 2 3 3" xfId="29407"/>
    <cellStyle name="40% - 輔色6 2 2 2 3 2 3 4" xfId="29408"/>
    <cellStyle name="40% - 輔色6 2 2 2 3 2 4" xfId="29409"/>
    <cellStyle name="40% - 輔色6 2 2 2 3 2 4 2" xfId="29410"/>
    <cellStyle name="40% - 輔色6 2 2 2 3 2 4 2 2" xfId="29411"/>
    <cellStyle name="40% - 輔色6 2 2 2 3 2 4 2 3" xfId="29412"/>
    <cellStyle name="40% - 輔色6 2 2 2 3 2 4 3" xfId="29413"/>
    <cellStyle name="40% - 輔色6 2 2 2 3 2 4 4" xfId="29414"/>
    <cellStyle name="40% - 輔色6 2 2 2 3 2 5" xfId="29415"/>
    <cellStyle name="40% - 輔色6 2 2 2 3 2 5 2" xfId="29416"/>
    <cellStyle name="40% - 輔色6 2 2 2 3 2 5 3" xfId="29417"/>
    <cellStyle name="40% - 輔色6 2 2 2 3 2 6" xfId="29418"/>
    <cellStyle name="40% - 輔色6 2 2 2 3 2 7" xfId="29419"/>
    <cellStyle name="40% - 輔色6 2 2 2 3 3" xfId="29420"/>
    <cellStyle name="40% - 輔色6 2 2 2 3 3 2" xfId="29421"/>
    <cellStyle name="40% - 輔色6 2 2 2 3 3 2 2" xfId="29422"/>
    <cellStyle name="40% - 輔色6 2 2 2 3 3 2 2 2" xfId="29423"/>
    <cellStyle name="40% - 輔色6 2 2 2 3 3 2 2 3" xfId="29424"/>
    <cellStyle name="40% - 輔色6 2 2 2 3 3 2 3" xfId="29425"/>
    <cellStyle name="40% - 輔色6 2 2 2 3 3 2 4" xfId="29426"/>
    <cellStyle name="40% - 輔色6 2 2 2 3 3 3" xfId="29427"/>
    <cellStyle name="40% - 輔色6 2 2 2 3 3 3 2" xfId="29428"/>
    <cellStyle name="40% - 輔色6 2 2 2 3 3 3 2 2" xfId="29429"/>
    <cellStyle name="40% - 輔色6 2 2 2 3 3 3 2 3" xfId="29430"/>
    <cellStyle name="40% - 輔色6 2 2 2 3 3 3 3" xfId="29431"/>
    <cellStyle name="40% - 輔色6 2 2 2 3 3 3 4" xfId="29432"/>
    <cellStyle name="40% - 輔色6 2 2 2 3 3 4" xfId="29433"/>
    <cellStyle name="40% - 輔色6 2 2 2 3 3 4 2" xfId="29434"/>
    <cellStyle name="40% - 輔色6 2 2 2 3 3 4 3" xfId="29435"/>
    <cellStyle name="40% - 輔色6 2 2 2 3 3 5" xfId="29436"/>
    <cellStyle name="40% - 輔色6 2 2 2 3 3 6" xfId="29437"/>
    <cellStyle name="40% - 輔色6 2 2 2 3 4" xfId="29438"/>
    <cellStyle name="40% - 輔色6 2 2 2 3 4 2" xfId="29439"/>
    <cellStyle name="40% - 輔色6 2 2 2 3 4 2 2" xfId="29440"/>
    <cellStyle name="40% - 輔色6 2 2 2 3 4 2 3" xfId="29441"/>
    <cellStyle name="40% - 輔色6 2 2 2 3 4 3" xfId="29442"/>
    <cellStyle name="40% - 輔色6 2 2 2 3 4 4" xfId="29443"/>
    <cellStyle name="40% - 輔色6 2 2 2 3 5" xfId="29444"/>
    <cellStyle name="40% - 輔色6 2 2 2 3 5 2" xfId="29445"/>
    <cellStyle name="40% - 輔色6 2 2 2 3 5 2 2" xfId="29446"/>
    <cellStyle name="40% - 輔色6 2 2 2 3 5 2 3" xfId="29447"/>
    <cellStyle name="40% - 輔色6 2 2 2 3 5 3" xfId="29448"/>
    <cellStyle name="40% - 輔色6 2 2 2 3 5 4" xfId="29449"/>
    <cellStyle name="40% - 輔色6 2 2 2 3 6" xfId="29450"/>
    <cellStyle name="40% - 輔色6 2 2 2 3 6 2" xfId="29451"/>
    <cellStyle name="40% - 輔色6 2 2 2 3 6 3" xfId="29452"/>
    <cellStyle name="40% - 輔色6 2 2 2 3 7" xfId="29453"/>
    <cellStyle name="40% - 輔色6 2 2 2 3 8" xfId="29454"/>
    <cellStyle name="40% - 輔色6 2 2 2 4" xfId="29455"/>
    <cellStyle name="40% - 輔色6 2 2 2 4 2" xfId="29456"/>
    <cellStyle name="40% - 輔色6 2 2 2 4 2 2" xfId="29457"/>
    <cellStyle name="40% - 輔色6 2 2 2 4 2 2 2" xfId="29458"/>
    <cellStyle name="40% - 輔色6 2 2 2 4 2 2 2 2" xfId="29459"/>
    <cellStyle name="40% - 輔色6 2 2 2 4 2 2 2 3" xfId="29460"/>
    <cellStyle name="40% - 輔色6 2 2 2 4 2 2 3" xfId="29461"/>
    <cellStyle name="40% - 輔色6 2 2 2 4 2 2 4" xfId="29462"/>
    <cellStyle name="40% - 輔色6 2 2 2 4 2 3" xfId="29463"/>
    <cellStyle name="40% - 輔色6 2 2 2 4 2 3 2" xfId="29464"/>
    <cellStyle name="40% - 輔色6 2 2 2 4 2 3 2 2" xfId="29465"/>
    <cellStyle name="40% - 輔色6 2 2 2 4 2 3 2 3" xfId="29466"/>
    <cellStyle name="40% - 輔色6 2 2 2 4 2 3 3" xfId="29467"/>
    <cellStyle name="40% - 輔色6 2 2 2 4 2 3 4" xfId="29468"/>
    <cellStyle name="40% - 輔色6 2 2 2 4 2 4" xfId="29469"/>
    <cellStyle name="40% - 輔色6 2 2 2 4 2 4 2" xfId="29470"/>
    <cellStyle name="40% - 輔色6 2 2 2 4 2 4 3" xfId="29471"/>
    <cellStyle name="40% - 輔色6 2 2 2 4 2 5" xfId="29472"/>
    <cellStyle name="40% - 輔色6 2 2 2 4 2 6" xfId="29473"/>
    <cellStyle name="40% - 輔色6 2 2 2 4 3" xfId="29474"/>
    <cellStyle name="40% - 輔色6 2 2 2 4 3 2" xfId="29475"/>
    <cellStyle name="40% - 輔色6 2 2 2 4 3 2 2" xfId="29476"/>
    <cellStyle name="40% - 輔色6 2 2 2 4 3 2 3" xfId="29477"/>
    <cellStyle name="40% - 輔色6 2 2 2 4 3 3" xfId="29478"/>
    <cellStyle name="40% - 輔色6 2 2 2 4 3 4" xfId="29479"/>
    <cellStyle name="40% - 輔色6 2 2 2 4 4" xfId="29480"/>
    <cellStyle name="40% - 輔色6 2 2 2 4 4 2" xfId="29481"/>
    <cellStyle name="40% - 輔色6 2 2 2 4 4 2 2" xfId="29482"/>
    <cellStyle name="40% - 輔色6 2 2 2 4 4 2 3" xfId="29483"/>
    <cellStyle name="40% - 輔色6 2 2 2 4 4 3" xfId="29484"/>
    <cellStyle name="40% - 輔色6 2 2 2 4 4 4" xfId="29485"/>
    <cellStyle name="40% - 輔色6 2 2 2 4 5" xfId="29486"/>
    <cellStyle name="40% - 輔色6 2 2 2 4 5 2" xfId="29487"/>
    <cellStyle name="40% - 輔色6 2 2 2 4 5 3" xfId="29488"/>
    <cellStyle name="40% - 輔色6 2 2 2 4 6" xfId="29489"/>
    <cellStyle name="40% - 輔色6 2 2 2 4 7" xfId="29490"/>
    <cellStyle name="40% - 輔色6 2 2 2 5" xfId="29491"/>
    <cellStyle name="40% - 輔色6 2 2 2 5 2" xfId="29492"/>
    <cellStyle name="40% - 輔色6 2 2 2 5 2 2" xfId="29493"/>
    <cellStyle name="40% - 輔色6 2 2 2 5 2 2 2" xfId="29494"/>
    <cellStyle name="40% - 輔色6 2 2 2 5 2 2 3" xfId="29495"/>
    <cellStyle name="40% - 輔色6 2 2 2 5 2 3" xfId="29496"/>
    <cellStyle name="40% - 輔色6 2 2 2 5 2 4" xfId="29497"/>
    <cellStyle name="40% - 輔色6 2 2 2 5 3" xfId="29498"/>
    <cellStyle name="40% - 輔色6 2 2 2 5 3 2" xfId="29499"/>
    <cellStyle name="40% - 輔色6 2 2 2 5 3 2 2" xfId="29500"/>
    <cellStyle name="40% - 輔色6 2 2 2 5 3 2 3" xfId="29501"/>
    <cellStyle name="40% - 輔色6 2 2 2 5 3 3" xfId="29502"/>
    <cellStyle name="40% - 輔色6 2 2 2 5 3 4" xfId="29503"/>
    <cellStyle name="40% - 輔色6 2 2 2 5 4" xfId="29504"/>
    <cellStyle name="40% - 輔色6 2 2 2 5 4 2" xfId="29505"/>
    <cellStyle name="40% - 輔色6 2 2 2 5 4 3" xfId="29506"/>
    <cellStyle name="40% - 輔色6 2 2 2 5 5" xfId="29507"/>
    <cellStyle name="40% - 輔色6 2 2 2 5 6" xfId="29508"/>
    <cellStyle name="40% - 輔色6 2 2 2 6" xfId="29509"/>
    <cellStyle name="40% - 輔色6 2 2 2 6 2" xfId="29510"/>
    <cellStyle name="40% - 輔色6 2 2 2 6 2 2" xfId="29511"/>
    <cellStyle name="40% - 輔色6 2 2 2 6 2 3" xfId="29512"/>
    <cellStyle name="40% - 輔色6 2 2 2 6 3" xfId="29513"/>
    <cellStyle name="40% - 輔色6 2 2 2 6 4" xfId="29514"/>
    <cellStyle name="40% - 輔色6 2 2 2 7" xfId="29515"/>
    <cellStyle name="40% - 輔色6 2 2 2 7 2" xfId="29516"/>
    <cellStyle name="40% - 輔色6 2 2 2 7 2 2" xfId="29517"/>
    <cellStyle name="40% - 輔色6 2 2 2 7 2 3" xfId="29518"/>
    <cellStyle name="40% - 輔色6 2 2 2 7 3" xfId="29519"/>
    <cellStyle name="40% - 輔色6 2 2 2 7 4" xfId="29520"/>
    <cellStyle name="40% - 輔色6 2 2 2 8" xfId="29521"/>
    <cellStyle name="40% - 輔色6 2 2 2 8 2" xfId="29522"/>
    <cellStyle name="40% - 輔色6 2 2 2 8 3" xfId="29523"/>
    <cellStyle name="40% - 輔色6 2 2 2 9" xfId="29524"/>
    <cellStyle name="40% - 輔色6 2 2 3" xfId="29525"/>
    <cellStyle name="40% - 輔色6 2 2 3 2" xfId="29526"/>
    <cellStyle name="40% - 輔色6 2 2 3 2 2" xfId="29527"/>
    <cellStyle name="40% - 輔色6 2 2 3 2 2 2" xfId="29528"/>
    <cellStyle name="40% - 輔色6 2 2 3 2 2 2 2" xfId="29529"/>
    <cellStyle name="40% - 輔色6 2 2 3 2 2 2 2 2" xfId="29530"/>
    <cellStyle name="40% - 輔色6 2 2 3 2 2 2 2 2 2" xfId="29531"/>
    <cellStyle name="40% - 輔色6 2 2 3 2 2 2 2 2 3" xfId="29532"/>
    <cellStyle name="40% - 輔色6 2 2 3 2 2 2 2 3" xfId="29533"/>
    <cellStyle name="40% - 輔色6 2 2 3 2 2 2 2 4" xfId="29534"/>
    <cellStyle name="40% - 輔色6 2 2 3 2 2 2 3" xfId="29535"/>
    <cellStyle name="40% - 輔色6 2 2 3 2 2 2 3 2" xfId="29536"/>
    <cellStyle name="40% - 輔色6 2 2 3 2 2 2 3 2 2" xfId="29537"/>
    <cellStyle name="40% - 輔色6 2 2 3 2 2 2 3 2 3" xfId="29538"/>
    <cellStyle name="40% - 輔色6 2 2 3 2 2 2 3 3" xfId="29539"/>
    <cellStyle name="40% - 輔色6 2 2 3 2 2 2 3 4" xfId="29540"/>
    <cellStyle name="40% - 輔色6 2 2 3 2 2 2 4" xfId="29541"/>
    <cellStyle name="40% - 輔色6 2 2 3 2 2 2 4 2" xfId="29542"/>
    <cellStyle name="40% - 輔色6 2 2 3 2 2 2 4 3" xfId="29543"/>
    <cellStyle name="40% - 輔色6 2 2 3 2 2 2 5" xfId="29544"/>
    <cellStyle name="40% - 輔色6 2 2 3 2 2 2 6" xfId="29545"/>
    <cellStyle name="40% - 輔色6 2 2 3 2 2 3" xfId="29546"/>
    <cellStyle name="40% - 輔色6 2 2 3 2 2 3 2" xfId="29547"/>
    <cellStyle name="40% - 輔色6 2 2 3 2 2 3 2 2" xfId="29548"/>
    <cellStyle name="40% - 輔色6 2 2 3 2 2 3 2 3" xfId="29549"/>
    <cellStyle name="40% - 輔色6 2 2 3 2 2 3 3" xfId="29550"/>
    <cellStyle name="40% - 輔色6 2 2 3 2 2 3 4" xfId="29551"/>
    <cellStyle name="40% - 輔色6 2 2 3 2 2 4" xfId="29552"/>
    <cellStyle name="40% - 輔色6 2 2 3 2 2 4 2" xfId="29553"/>
    <cellStyle name="40% - 輔色6 2 2 3 2 2 4 2 2" xfId="29554"/>
    <cellStyle name="40% - 輔色6 2 2 3 2 2 4 2 3" xfId="29555"/>
    <cellStyle name="40% - 輔色6 2 2 3 2 2 4 3" xfId="29556"/>
    <cellStyle name="40% - 輔色6 2 2 3 2 2 4 4" xfId="29557"/>
    <cellStyle name="40% - 輔色6 2 2 3 2 2 5" xfId="29558"/>
    <cellStyle name="40% - 輔色6 2 2 3 2 2 5 2" xfId="29559"/>
    <cellStyle name="40% - 輔色6 2 2 3 2 2 5 3" xfId="29560"/>
    <cellStyle name="40% - 輔色6 2 2 3 2 2 6" xfId="29561"/>
    <cellStyle name="40% - 輔色6 2 2 3 2 2 7" xfId="29562"/>
    <cellStyle name="40% - 輔色6 2 2 3 2 3" xfId="29563"/>
    <cellStyle name="40% - 輔色6 2 2 3 2 3 2" xfId="29564"/>
    <cellStyle name="40% - 輔色6 2 2 3 2 3 2 2" xfId="29565"/>
    <cellStyle name="40% - 輔色6 2 2 3 2 3 2 2 2" xfId="29566"/>
    <cellStyle name="40% - 輔色6 2 2 3 2 3 2 2 3" xfId="29567"/>
    <cellStyle name="40% - 輔色6 2 2 3 2 3 2 3" xfId="29568"/>
    <cellStyle name="40% - 輔色6 2 2 3 2 3 2 4" xfId="29569"/>
    <cellStyle name="40% - 輔色6 2 2 3 2 3 3" xfId="29570"/>
    <cellStyle name="40% - 輔色6 2 2 3 2 3 3 2" xfId="29571"/>
    <cellStyle name="40% - 輔色6 2 2 3 2 3 3 2 2" xfId="29572"/>
    <cellStyle name="40% - 輔色6 2 2 3 2 3 3 2 3" xfId="29573"/>
    <cellStyle name="40% - 輔色6 2 2 3 2 3 3 3" xfId="29574"/>
    <cellStyle name="40% - 輔色6 2 2 3 2 3 3 4" xfId="29575"/>
    <cellStyle name="40% - 輔色6 2 2 3 2 3 4" xfId="29576"/>
    <cellStyle name="40% - 輔色6 2 2 3 2 3 4 2" xfId="29577"/>
    <cellStyle name="40% - 輔色6 2 2 3 2 3 4 3" xfId="29578"/>
    <cellStyle name="40% - 輔色6 2 2 3 2 3 5" xfId="29579"/>
    <cellStyle name="40% - 輔色6 2 2 3 2 3 6" xfId="29580"/>
    <cellStyle name="40% - 輔色6 2 2 3 2 4" xfId="29581"/>
    <cellStyle name="40% - 輔色6 2 2 3 2 4 2" xfId="29582"/>
    <cellStyle name="40% - 輔色6 2 2 3 2 4 2 2" xfId="29583"/>
    <cellStyle name="40% - 輔色6 2 2 3 2 4 2 3" xfId="29584"/>
    <cellStyle name="40% - 輔色6 2 2 3 2 4 3" xfId="29585"/>
    <cellStyle name="40% - 輔色6 2 2 3 2 4 4" xfId="29586"/>
    <cellStyle name="40% - 輔色6 2 2 3 2 5" xfId="29587"/>
    <cellStyle name="40% - 輔色6 2 2 3 2 5 2" xfId="29588"/>
    <cellStyle name="40% - 輔色6 2 2 3 2 5 2 2" xfId="29589"/>
    <cellStyle name="40% - 輔色6 2 2 3 2 5 2 3" xfId="29590"/>
    <cellStyle name="40% - 輔色6 2 2 3 2 5 3" xfId="29591"/>
    <cellStyle name="40% - 輔色6 2 2 3 2 5 4" xfId="29592"/>
    <cellStyle name="40% - 輔色6 2 2 3 2 6" xfId="29593"/>
    <cellStyle name="40% - 輔色6 2 2 3 2 6 2" xfId="29594"/>
    <cellStyle name="40% - 輔色6 2 2 3 2 6 3" xfId="29595"/>
    <cellStyle name="40% - 輔色6 2 2 3 2 7" xfId="29596"/>
    <cellStyle name="40% - 輔色6 2 2 3 2 8" xfId="29597"/>
    <cellStyle name="40% - 輔色6 2 2 3 3" xfId="29598"/>
    <cellStyle name="40% - 輔色6 2 2 3 3 2" xfId="29599"/>
    <cellStyle name="40% - 輔色6 2 2 3 3 2 2" xfId="29600"/>
    <cellStyle name="40% - 輔色6 2 2 3 3 2 2 2" xfId="29601"/>
    <cellStyle name="40% - 輔色6 2 2 3 3 2 2 2 2" xfId="29602"/>
    <cellStyle name="40% - 輔色6 2 2 3 3 2 2 2 3" xfId="29603"/>
    <cellStyle name="40% - 輔色6 2 2 3 3 2 2 3" xfId="29604"/>
    <cellStyle name="40% - 輔色6 2 2 3 3 2 2 4" xfId="29605"/>
    <cellStyle name="40% - 輔色6 2 2 3 3 2 3" xfId="29606"/>
    <cellStyle name="40% - 輔色6 2 2 3 3 2 3 2" xfId="29607"/>
    <cellStyle name="40% - 輔色6 2 2 3 3 2 3 2 2" xfId="29608"/>
    <cellStyle name="40% - 輔色6 2 2 3 3 2 3 2 3" xfId="29609"/>
    <cellStyle name="40% - 輔色6 2 2 3 3 2 3 3" xfId="29610"/>
    <cellStyle name="40% - 輔色6 2 2 3 3 2 3 4" xfId="29611"/>
    <cellStyle name="40% - 輔色6 2 2 3 3 2 4" xfId="29612"/>
    <cellStyle name="40% - 輔色6 2 2 3 3 2 4 2" xfId="29613"/>
    <cellStyle name="40% - 輔色6 2 2 3 3 2 4 3" xfId="29614"/>
    <cellStyle name="40% - 輔色6 2 2 3 3 2 5" xfId="29615"/>
    <cellStyle name="40% - 輔色6 2 2 3 3 2 6" xfId="29616"/>
    <cellStyle name="40% - 輔色6 2 2 3 3 3" xfId="29617"/>
    <cellStyle name="40% - 輔色6 2 2 3 3 3 2" xfId="29618"/>
    <cellStyle name="40% - 輔色6 2 2 3 3 3 2 2" xfId="29619"/>
    <cellStyle name="40% - 輔色6 2 2 3 3 3 2 3" xfId="29620"/>
    <cellStyle name="40% - 輔色6 2 2 3 3 3 3" xfId="29621"/>
    <cellStyle name="40% - 輔色6 2 2 3 3 3 4" xfId="29622"/>
    <cellStyle name="40% - 輔色6 2 2 3 3 4" xfId="29623"/>
    <cellStyle name="40% - 輔色6 2 2 3 3 4 2" xfId="29624"/>
    <cellStyle name="40% - 輔色6 2 2 3 3 4 2 2" xfId="29625"/>
    <cellStyle name="40% - 輔色6 2 2 3 3 4 2 3" xfId="29626"/>
    <cellStyle name="40% - 輔色6 2 2 3 3 4 3" xfId="29627"/>
    <cellStyle name="40% - 輔色6 2 2 3 3 4 4" xfId="29628"/>
    <cellStyle name="40% - 輔色6 2 2 3 3 5" xfId="29629"/>
    <cellStyle name="40% - 輔色6 2 2 3 3 5 2" xfId="29630"/>
    <cellStyle name="40% - 輔色6 2 2 3 3 5 3" xfId="29631"/>
    <cellStyle name="40% - 輔色6 2 2 3 3 6" xfId="29632"/>
    <cellStyle name="40% - 輔色6 2 2 3 3 7" xfId="29633"/>
    <cellStyle name="40% - 輔色6 2 2 3 4" xfId="29634"/>
    <cellStyle name="40% - 輔色6 2 2 3 4 2" xfId="29635"/>
    <cellStyle name="40% - 輔色6 2 2 3 4 2 2" xfId="29636"/>
    <cellStyle name="40% - 輔色6 2 2 3 4 2 2 2" xfId="29637"/>
    <cellStyle name="40% - 輔色6 2 2 3 4 2 2 3" xfId="29638"/>
    <cellStyle name="40% - 輔色6 2 2 3 4 2 3" xfId="29639"/>
    <cellStyle name="40% - 輔色6 2 2 3 4 2 4" xfId="29640"/>
    <cellStyle name="40% - 輔色6 2 2 3 4 3" xfId="29641"/>
    <cellStyle name="40% - 輔色6 2 2 3 4 3 2" xfId="29642"/>
    <cellStyle name="40% - 輔色6 2 2 3 4 3 2 2" xfId="29643"/>
    <cellStyle name="40% - 輔色6 2 2 3 4 3 2 3" xfId="29644"/>
    <cellStyle name="40% - 輔色6 2 2 3 4 3 3" xfId="29645"/>
    <cellStyle name="40% - 輔色6 2 2 3 4 3 4" xfId="29646"/>
    <cellStyle name="40% - 輔色6 2 2 3 4 4" xfId="29647"/>
    <cellStyle name="40% - 輔色6 2 2 3 4 4 2" xfId="29648"/>
    <cellStyle name="40% - 輔色6 2 2 3 4 4 3" xfId="29649"/>
    <cellStyle name="40% - 輔色6 2 2 3 4 5" xfId="29650"/>
    <cellStyle name="40% - 輔色6 2 2 3 4 6" xfId="29651"/>
    <cellStyle name="40% - 輔色6 2 2 3 5" xfId="29652"/>
    <cellStyle name="40% - 輔色6 2 2 3 5 2" xfId="29653"/>
    <cellStyle name="40% - 輔色6 2 2 3 5 2 2" xfId="29654"/>
    <cellStyle name="40% - 輔色6 2 2 3 5 2 3" xfId="29655"/>
    <cellStyle name="40% - 輔色6 2 2 3 5 3" xfId="29656"/>
    <cellStyle name="40% - 輔色6 2 2 3 5 4" xfId="29657"/>
    <cellStyle name="40% - 輔色6 2 2 3 6" xfId="29658"/>
    <cellStyle name="40% - 輔色6 2 2 3 6 2" xfId="29659"/>
    <cellStyle name="40% - 輔色6 2 2 3 6 2 2" xfId="29660"/>
    <cellStyle name="40% - 輔色6 2 2 3 6 2 3" xfId="29661"/>
    <cellStyle name="40% - 輔色6 2 2 3 6 3" xfId="29662"/>
    <cellStyle name="40% - 輔色6 2 2 3 6 4" xfId="29663"/>
    <cellStyle name="40% - 輔色6 2 2 3 7" xfId="29664"/>
    <cellStyle name="40% - 輔色6 2 2 3 7 2" xfId="29665"/>
    <cellStyle name="40% - 輔色6 2 2 3 7 3" xfId="29666"/>
    <cellStyle name="40% - 輔色6 2 2 3 8" xfId="29667"/>
    <cellStyle name="40% - 輔色6 2 2 3 9" xfId="29668"/>
    <cellStyle name="40% - 輔色6 2 2 4" xfId="29669"/>
    <cellStyle name="40% - 輔色6 2 2 4 2" xfId="29670"/>
    <cellStyle name="40% - 輔色6 2 2 4 2 2" xfId="29671"/>
    <cellStyle name="40% - 輔色6 2 2 4 2 2 2" xfId="29672"/>
    <cellStyle name="40% - 輔色6 2 2 4 2 2 2 2" xfId="29673"/>
    <cellStyle name="40% - 輔色6 2 2 4 2 2 2 2 2" xfId="29674"/>
    <cellStyle name="40% - 輔色6 2 2 4 2 2 2 2 3" xfId="29675"/>
    <cellStyle name="40% - 輔色6 2 2 4 2 2 2 3" xfId="29676"/>
    <cellStyle name="40% - 輔色6 2 2 4 2 2 2 4" xfId="29677"/>
    <cellStyle name="40% - 輔色6 2 2 4 2 2 3" xfId="29678"/>
    <cellStyle name="40% - 輔色6 2 2 4 2 2 3 2" xfId="29679"/>
    <cellStyle name="40% - 輔色6 2 2 4 2 2 3 2 2" xfId="29680"/>
    <cellStyle name="40% - 輔色6 2 2 4 2 2 3 2 3" xfId="29681"/>
    <cellStyle name="40% - 輔色6 2 2 4 2 2 3 3" xfId="29682"/>
    <cellStyle name="40% - 輔色6 2 2 4 2 2 3 4" xfId="29683"/>
    <cellStyle name="40% - 輔色6 2 2 4 2 2 4" xfId="29684"/>
    <cellStyle name="40% - 輔色6 2 2 4 2 2 4 2" xfId="29685"/>
    <cellStyle name="40% - 輔色6 2 2 4 2 2 4 3" xfId="29686"/>
    <cellStyle name="40% - 輔色6 2 2 4 2 2 5" xfId="29687"/>
    <cellStyle name="40% - 輔色6 2 2 4 2 2 6" xfId="29688"/>
    <cellStyle name="40% - 輔色6 2 2 4 2 3" xfId="29689"/>
    <cellStyle name="40% - 輔色6 2 2 4 2 3 2" xfId="29690"/>
    <cellStyle name="40% - 輔色6 2 2 4 2 3 2 2" xfId="29691"/>
    <cellStyle name="40% - 輔色6 2 2 4 2 3 2 3" xfId="29692"/>
    <cellStyle name="40% - 輔色6 2 2 4 2 3 3" xfId="29693"/>
    <cellStyle name="40% - 輔色6 2 2 4 2 3 4" xfId="29694"/>
    <cellStyle name="40% - 輔色6 2 2 4 2 4" xfId="29695"/>
    <cellStyle name="40% - 輔色6 2 2 4 2 4 2" xfId="29696"/>
    <cellStyle name="40% - 輔色6 2 2 4 2 4 2 2" xfId="29697"/>
    <cellStyle name="40% - 輔色6 2 2 4 2 4 2 3" xfId="29698"/>
    <cellStyle name="40% - 輔色6 2 2 4 2 4 3" xfId="29699"/>
    <cellStyle name="40% - 輔色6 2 2 4 2 4 4" xfId="29700"/>
    <cellStyle name="40% - 輔色6 2 2 4 2 5" xfId="29701"/>
    <cellStyle name="40% - 輔色6 2 2 4 2 5 2" xfId="29702"/>
    <cellStyle name="40% - 輔色6 2 2 4 2 5 3" xfId="29703"/>
    <cellStyle name="40% - 輔色6 2 2 4 2 6" xfId="29704"/>
    <cellStyle name="40% - 輔色6 2 2 4 2 7" xfId="29705"/>
    <cellStyle name="40% - 輔色6 2 2 4 3" xfId="29706"/>
    <cellStyle name="40% - 輔色6 2 2 4 3 2" xfId="29707"/>
    <cellStyle name="40% - 輔色6 2 2 4 3 2 2" xfId="29708"/>
    <cellStyle name="40% - 輔色6 2 2 4 3 2 2 2" xfId="29709"/>
    <cellStyle name="40% - 輔色6 2 2 4 3 2 2 3" xfId="29710"/>
    <cellStyle name="40% - 輔色6 2 2 4 3 2 3" xfId="29711"/>
    <cellStyle name="40% - 輔色6 2 2 4 3 2 4" xfId="29712"/>
    <cellStyle name="40% - 輔色6 2 2 4 3 3" xfId="29713"/>
    <cellStyle name="40% - 輔色6 2 2 4 3 3 2" xfId="29714"/>
    <cellStyle name="40% - 輔色6 2 2 4 3 3 2 2" xfId="29715"/>
    <cellStyle name="40% - 輔色6 2 2 4 3 3 2 3" xfId="29716"/>
    <cellStyle name="40% - 輔色6 2 2 4 3 3 3" xfId="29717"/>
    <cellStyle name="40% - 輔色6 2 2 4 3 3 4" xfId="29718"/>
    <cellStyle name="40% - 輔色6 2 2 4 3 4" xfId="29719"/>
    <cellStyle name="40% - 輔色6 2 2 4 3 4 2" xfId="29720"/>
    <cellStyle name="40% - 輔色6 2 2 4 3 4 3" xfId="29721"/>
    <cellStyle name="40% - 輔色6 2 2 4 3 5" xfId="29722"/>
    <cellStyle name="40% - 輔色6 2 2 4 3 6" xfId="29723"/>
    <cellStyle name="40% - 輔色6 2 2 4 4" xfId="29724"/>
    <cellStyle name="40% - 輔色6 2 2 4 4 2" xfId="29725"/>
    <cellStyle name="40% - 輔色6 2 2 4 4 2 2" xfId="29726"/>
    <cellStyle name="40% - 輔色6 2 2 4 4 2 3" xfId="29727"/>
    <cellStyle name="40% - 輔色6 2 2 4 4 3" xfId="29728"/>
    <cellStyle name="40% - 輔色6 2 2 4 4 4" xfId="29729"/>
    <cellStyle name="40% - 輔色6 2 2 4 5" xfId="29730"/>
    <cellStyle name="40% - 輔色6 2 2 4 5 2" xfId="29731"/>
    <cellStyle name="40% - 輔色6 2 2 4 5 2 2" xfId="29732"/>
    <cellStyle name="40% - 輔色6 2 2 4 5 2 3" xfId="29733"/>
    <cellStyle name="40% - 輔色6 2 2 4 5 3" xfId="29734"/>
    <cellStyle name="40% - 輔色6 2 2 4 5 4" xfId="29735"/>
    <cellStyle name="40% - 輔色6 2 2 4 6" xfId="29736"/>
    <cellStyle name="40% - 輔色6 2 2 4 6 2" xfId="29737"/>
    <cellStyle name="40% - 輔色6 2 2 4 6 3" xfId="29738"/>
    <cellStyle name="40% - 輔色6 2 2 4 7" xfId="29739"/>
    <cellStyle name="40% - 輔色6 2 2 4 8" xfId="29740"/>
    <cellStyle name="40% - 輔色6 2 2 5" xfId="29741"/>
    <cellStyle name="40% - 輔色6 2 2 5 2" xfId="29742"/>
    <cellStyle name="40% - 輔色6 2 2 5 2 2" xfId="29743"/>
    <cellStyle name="40% - 輔色6 2 2 5 2 2 2" xfId="29744"/>
    <cellStyle name="40% - 輔色6 2 2 5 2 2 2 2" xfId="29745"/>
    <cellStyle name="40% - 輔色6 2 2 5 2 2 2 2 2" xfId="29746"/>
    <cellStyle name="40% - 輔色6 2 2 5 2 2 2 2 3" xfId="29747"/>
    <cellStyle name="40% - 輔色6 2 2 5 2 2 2 3" xfId="29748"/>
    <cellStyle name="40% - 輔色6 2 2 5 2 2 2 4" xfId="29749"/>
    <cellStyle name="40% - 輔色6 2 2 5 2 2 3" xfId="29750"/>
    <cellStyle name="40% - 輔色6 2 2 5 2 2 3 2" xfId="29751"/>
    <cellStyle name="40% - 輔色6 2 2 5 2 2 3 2 2" xfId="29752"/>
    <cellStyle name="40% - 輔色6 2 2 5 2 2 3 2 3" xfId="29753"/>
    <cellStyle name="40% - 輔色6 2 2 5 2 2 3 3" xfId="29754"/>
    <cellStyle name="40% - 輔色6 2 2 5 2 2 3 4" xfId="29755"/>
    <cellStyle name="40% - 輔色6 2 2 5 2 2 4" xfId="29756"/>
    <cellStyle name="40% - 輔色6 2 2 5 2 2 4 2" xfId="29757"/>
    <cellStyle name="40% - 輔色6 2 2 5 2 2 4 3" xfId="29758"/>
    <cellStyle name="40% - 輔色6 2 2 5 2 2 5" xfId="29759"/>
    <cellStyle name="40% - 輔色6 2 2 5 2 2 6" xfId="29760"/>
    <cellStyle name="40% - 輔色6 2 2 5 2 3" xfId="29761"/>
    <cellStyle name="40% - 輔色6 2 2 5 2 3 2" xfId="29762"/>
    <cellStyle name="40% - 輔色6 2 2 5 2 3 2 2" xfId="29763"/>
    <cellStyle name="40% - 輔色6 2 2 5 2 3 2 3" xfId="29764"/>
    <cellStyle name="40% - 輔色6 2 2 5 2 3 3" xfId="29765"/>
    <cellStyle name="40% - 輔色6 2 2 5 2 3 4" xfId="29766"/>
    <cellStyle name="40% - 輔色6 2 2 5 2 4" xfId="29767"/>
    <cellStyle name="40% - 輔色6 2 2 5 2 4 2" xfId="29768"/>
    <cellStyle name="40% - 輔色6 2 2 5 2 4 2 2" xfId="29769"/>
    <cellStyle name="40% - 輔色6 2 2 5 2 4 2 3" xfId="29770"/>
    <cellStyle name="40% - 輔色6 2 2 5 2 4 3" xfId="29771"/>
    <cellStyle name="40% - 輔色6 2 2 5 2 4 4" xfId="29772"/>
    <cellStyle name="40% - 輔色6 2 2 5 2 5" xfId="29773"/>
    <cellStyle name="40% - 輔色6 2 2 5 2 5 2" xfId="29774"/>
    <cellStyle name="40% - 輔色6 2 2 5 2 5 3" xfId="29775"/>
    <cellStyle name="40% - 輔色6 2 2 5 2 6" xfId="29776"/>
    <cellStyle name="40% - 輔色6 2 2 5 2 7" xfId="29777"/>
    <cellStyle name="40% - 輔色6 2 2 5 3" xfId="29778"/>
    <cellStyle name="40% - 輔色6 2 2 5 3 2" xfId="29779"/>
    <cellStyle name="40% - 輔色6 2 2 5 3 2 2" xfId="29780"/>
    <cellStyle name="40% - 輔色6 2 2 5 3 2 2 2" xfId="29781"/>
    <cellStyle name="40% - 輔色6 2 2 5 3 2 2 3" xfId="29782"/>
    <cellStyle name="40% - 輔色6 2 2 5 3 2 3" xfId="29783"/>
    <cellStyle name="40% - 輔色6 2 2 5 3 2 4" xfId="29784"/>
    <cellStyle name="40% - 輔色6 2 2 5 3 3" xfId="29785"/>
    <cellStyle name="40% - 輔色6 2 2 5 3 3 2" xfId="29786"/>
    <cellStyle name="40% - 輔色6 2 2 5 3 3 2 2" xfId="29787"/>
    <cellStyle name="40% - 輔色6 2 2 5 3 3 2 3" xfId="29788"/>
    <cellStyle name="40% - 輔色6 2 2 5 3 3 3" xfId="29789"/>
    <cellStyle name="40% - 輔色6 2 2 5 3 3 4" xfId="29790"/>
    <cellStyle name="40% - 輔色6 2 2 5 3 4" xfId="29791"/>
    <cellStyle name="40% - 輔色6 2 2 5 3 4 2" xfId="29792"/>
    <cellStyle name="40% - 輔色6 2 2 5 3 4 3" xfId="29793"/>
    <cellStyle name="40% - 輔色6 2 2 5 3 5" xfId="29794"/>
    <cellStyle name="40% - 輔色6 2 2 5 3 6" xfId="29795"/>
    <cellStyle name="40% - 輔色6 2 2 5 4" xfId="29796"/>
    <cellStyle name="40% - 輔色6 2 2 5 4 2" xfId="29797"/>
    <cellStyle name="40% - 輔色6 2 2 5 4 2 2" xfId="29798"/>
    <cellStyle name="40% - 輔色6 2 2 5 4 2 3" xfId="29799"/>
    <cellStyle name="40% - 輔色6 2 2 5 4 3" xfId="29800"/>
    <cellStyle name="40% - 輔色6 2 2 5 4 4" xfId="29801"/>
    <cellStyle name="40% - 輔色6 2 2 5 5" xfId="29802"/>
    <cellStyle name="40% - 輔色6 2 2 5 5 2" xfId="29803"/>
    <cellStyle name="40% - 輔色6 2 2 5 5 2 2" xfId="29804"/>
    <cellStyle name="40% - 輔色6 2 2 5 5 2 3" xfId="29805"/>
    <cellStyle name="40% - 輔色6 2 2 5 5 3" xfId="29806"/>
    <cellStyle name="40% - 輔色6 2 2 5 5 4" xfId="29807"/>
    <cellStyle name="40% - 輔色6 2 2 5 6" xfId="29808"/>
    <cellStyle name="40% - 輔色6 2 2 5 6 2" xfId="29809"/>
    <cellStyle name="40% - 輔色6 2 2 5 6 3" xfId="29810"/>
    <cellStyle name="40% - 輔色6 2 2 5 7" xfId="29811"/>
    <cellStyle name="40% - 輔色6 2 2 5 8" xfId="29812"/>
    <cellStyle name="40% - 輔色6 2 2 6" xfId="29813"/>
    <cellStyle name="40% - 輔色6 2 2 6 2" xfId="29814"/>
    <cellStyle name="40% - 輔色6 2 2 6 2 2" xfId="29815"/>
    <cellStyle name="40% - 輔色6 2 2 6 2 2 2" xfId="29816"/>
    <cellStyle name="40% - 輔色6 2 2 6 2 2 2 2" xfId="29817"/>
    <cellStyle name="40% - 輔色6 2 2 6 2 2 2 3" xfId="29818"/>
    <cellStyle name="40% - 輔色6 2 2 6 2 2 3" xfId="29819"/>
    <cellStyle name="40% - 輔色6 2 2 6 2 2 4" xfId="29820"/>
    <cellStyle name="40% - 輔色6 2 2 6 2 3" xfId="29821"/>
    <cellStyle name="40% - 輔色6 2 2 6 2 3 2" xfId="29822"/>
    <cellStyle name="40% - 輔色6 2 2 6 2 3 2 2" xfId="29823"/>
    <cellStyle name="40% - 輔色6 2 2 6 2 3 2 3" xfId="29824"/>
    <cellStyle name="40% - 輔色6 2 2 6 2 3 3" xfId="29825"/>
    <cellStyle name="40% - 輔色6 2 2 6 2 3 4" xfId="29826"/>
    <cellStyle name="40% - 輔色6 2 2 6 2 4" xfId="29827"/>
    <cellStyle name="40% - 輔色6 2 2 6 2 4 2" xfId="29828"/>
    <cellStyle name="40% - 輔色6 2 2 6 2 4 3" xfId="29829"/>
    <cellStyle name="40% - 輔色6 2 2 6 2 5" xfId="29830"/>
    <cellStyle name="40% - 輔色6 2 2 6 2 6" xfId="29831"/>
    <cellStyle name="40% - 輔色6 2 2 6 3" xfId="29832"/>
    <cellStyle name="40% - 輔色6 2 2 6 3 2" xfId="29833"/>
    <cellStyle name="40% - 輔色6 2 2 6 3 2 2" xfId="29834"/>
    <cellStyle name="40% - 輔色6 2 2 6 3 2 3" xfId="29835"/>
    <cellStyle name="40% - 輔色6 2 2 6 3 3" xfId="29836"/>
    <cellStyle name="40% - 輔色6 2 2 6 3 4" xfId="29837"/>
    <cellStyle name="40% - 輔色6 2 2 6 4" xfId="29838"/>
    <cellStyle name="40% - 輔色6 2 2 6 4 2" xfId="29839"/>
    <cellStyle name="40% - 輔色6 2 2 6 4 2 2" xfId="29840"/>
    <cellStyle name="40% - 輔色6 2 2 6 4 2 3" xfId="29841"/>
    <cellStyle name="40% - 輔色6 2 2 6 4 3" xfId="29842"/>
    <cellStyle name="40% - 輔色6 2 2 6 4 4" xfId="29843"/>
    <cellStyle name="40% - 輔色6 2 2 6 5" xfId="29844"/>
    <cellStyle name="40% - 輔色6 2 2 6 5 2" xfId="29845"/>
    <cellStyle name="40% - 輔色6 2 2 6 5 3" xfId="29846"/>
    <cellStyle name="40% - 輔色6 2 2 6 6" xfId="29847"/>
    <cellStyle name="40% - 輔色6 2 2 6 7" xfId="29848"/>
    <cellStyle name="40% - 輔色6 2 2 7" xfId="29849"/>
    <cellStyle name="40% - 輔色6 2 2 7 2" xfId="29850"/>
    <cellStyle name="40% - 輔色6 2 2 7 2 2" xfId="29851"/>
    <cellStyle name="40% - 輔色6 2 2 7 2 2 2" xfId="29852"/>
    <cellStyle name="40% - 輔色6 2 2 7 2 2 3" xfId="29853"/>
    <cellStyle name="40% - 輔色6 2 2 7 2 3" xfId="29854"/>
    <cellStyle name="40% - 輔色6 2 2 7 2 4" xfId="29855"/>
    <cellStyle name="40% - 輔色6 2 2 7 3" xfId="29856"/>
    <cellStyle name="40% - 輔色6 2 2 7 3 2" xfId="29857"/>
    <cellStyle name="40% - 輔色6 2 2 7 3 2 2" xfId="29858"/>
    <cellStyle name="40% - 輔色6 2 2 7 3 2 3" xfId="29859"/>
    <cellStyle name="40% - 輔色6 2 2 7 3 3" xfId="29860"/>
    <cellStyle name="40% - 輔色6 2 2 7 3 4" xfId="29861"/>
    <cellStyle name="40% - 輔色6 2 2 7 4" xfId="29862"/>
    <cellStyle name="40% - 輔色6 2 2 7 4 2" xfId="29863"/>
    <cellStyle name="40% - 輔色6 2 2 7 4 3" xfId="29864"/>
    <cellStyle name="40% - 輔色6 2 2 7 5" xfId="29865"/>
    <cellStyle name="40% - 輔色6 2 2 7 6" xfId="29866"/>
    <cellStyle name="40% - 輔色6 2 2 8" xfId="29867"/>
    <cellStyle name="40% - 輔色6 2 2 8 2" xfId="29868"/>
    <cellStyle name="40% - 輔色6 2 2 8 2 2" xfId="29869"/>
    <cellStyle name="40% - 輔色6 2 2 8 2 3" xfId="29870"/>
    <cellStyle name="40% - 輔色6 2 2 8 3" xfId="29871"/>
    <cellStyle name="40% - 輔色6 2 2 8 4" xfId="29872"/>
    <cellStyle name="40% - 輔色6 2 2 9" xfId="29873"/>
    <cellStyle name="40% - 輔色6 2 2 9 2" xfId="29874"/>
    <cellStyle name="40% - 輔色6 2 2 9 2 2" xfId="29875"/>
    <cellStyle name="40% - 輔色6 2 2 9 2 3" xfId="29876"/>
    <cellStyle name="40% - 輔色6 2 2 9 3" xfId="29877"/>
    <cellStyle name="40% - 輔色6 2 2 9 4" xfId="29878"/>
    <cellStyle name="40% - 輔色6 2 3" xfId="29879"/>
    <cellStyle name="40% - 輔色6 2 3 10" xfId="29880"/>
    <cellStyle name="40% - 輔色6 2 3 2" xfId="29881"/>
    <cellStyle name="40% - 輔色6 2 3 2 2" xfId="29882"/>
    <cellStyle name="40% - 輔色6 2 3 2 2 2" xfId="29883"/>
    <cellStyle name="40% - 輔色6 2 3 2 2 2 2" xfId="29884"/>
    <cellStyle name="40% - 輔色6 2 3 2 2 2 2 2" xfId="29885"/>
    <cellStyle name="40% - 輔色6 2 3 2 2 2 2 2 2" xfId="29886"/>
    <cellStyle name="40% - 輔色6 2 3 2 2 2 2 2 2 2" xfId="29887"/>
    <cellStyle name="40% - 輔色6 2 3 2 2 2 2 2 2 3" xfId="29888"/>
    <cellStyle name="40% - 輔色6 2 3 2 2 2 2 2 3" xfId="29889"/>
    <cellStyle name="40% - 輔色6 2 3 2 2 2 2 2 4" xfId="29890"/>
    <cellStyle name="40% - 輔色6 2 3 2 2 2 2 3" xfId="29891"/>
    <cellStyle name="40% - 輔色6 2 3 2 2 2 2 3 2" xfId="29892"/>
    <cellStyle name="40% - 輔色6 2 3 2 2 2 2 3 2 2" xfId="29893"/>
    <cellStyle name="40% - 輔色6 2 3 2 2 2 2 3 2 3" xfId="29894"/>
    <cellStyle name="40% - 輔色6 2 3 2 2 2 2 3 3" xfId="29895"/>
    <cellStyle name="40% - 輔色6 2 3 2 2 2 2 3 4" xfId="29896"/>
    <cellStyle name="40% - 輔色6 2 3 2 2 2 2 4" xfId="29897"/>
    <cellStyle name="40% - 輔色6 2 3 2 2 2 2 4 2" xfId="29898"/>
    <cellStyle name="40% - 輔色6 2 3 2 2 2 2 4 3" xfId="29899"/>
    <cellStyle name="40% - 輔色6 2 3 2 2 2 2 5" xfId="29900"/>
    <cellStyle name="40% - 輔色6 2 3 2 2 2 2 6" xfId="29901"/>
    <cellStyle name="40% - 輔色6 2 3 2 2 2 3" xfId="29902"/>
    <cellStyle name="40% - 輔色6 2 3 2 2 2 3 2" xfId="29903"/>
    <cellStyle name="40% - 輔色6 2 3 2 2 2 3 2 2" xfId="29904"/>
    <cellStyle name="40% - 輔色6 2 3 2 2 2 3 2 3" xfId="29905"/>
    <cellStyle name="40% - 輔色6 2 3 2 2 2 3 3" xfId="29906"/>
    <cellStyle name="40% - 輔色6 2 3 2 2 2 3 4" xfId="29907"/>
    <cellStyle name="40% - 輔色6 2 3 2 2 2 4" xfId="29908"/>
    <cellStyle name="40% - 輔色6 2 3 2 2 2 4 2" xfId="29909"/>
    <cellStyle name="40% - 輔色6 2 3 2 2 2 4 2 2" xfId="29910"/>
    <cellStyle name="40% - 輔色6 2 3 2 2 2 4 2 3" xfId="29911"/>
    <cellStyle name="40% - 輔色6 2 3 2 2 2 4 3" xfId="29912"/>
    <cellStyle name="40% - 輔色6 2 3 2 2 2 4 4" xfId="29913"/>
    <cellStyle name="40% - 輔色6 2 3 2 2 2 5" xfId="29914"/>
    <cellStyle name="40% - 輔色6 2 3 2 2 2 5 2" xfId="29915"/>
    <cellStyle name="40% - 輔色6 2 3 2 2 2 5 3" xfId="29916"/>
    <cellStyle name="40% - 輔色6 2 3 2 2 2 6" xfId="29917"/>
    <cellStyle name="40% - 輔色6 2 3 2 2 2 7" xfId="29918"/>
    <cellStyle name="40% - 輔色6 2 3 2 2 3" xfId="29919"/>
    <cellStyle name="40% - 輔色6 2 3 2 2 3 2" xfId="29920"/>
    <cellStyle name="40% - 輔色6 2 3 2 2 3 2 2" xfId="29921"/>
    <cellStyle name="40% - 輔色6 2 3 2 2 3 2 2 2" xfId="29922"/>
    <cellStyle name="40% - 輔色6 2 3 2 2 3 2 2 3" xfId="29923"/>
    <cellStyle name="40% - 輔色6 2 3 2 2 3 2 3" xfId="29924"/>
    <cellStyle name="40% - 輔色6 2 3 2 2 3 2 4" xfId="29925"/>
    <cellStyle name="40% - 輔色6 2 3 2 2 3 3" xfId="29926"/>
    <cellStyle name="40% - 輔色6 2 3 2 2 3 3 2" xfId="29927"/>
    <cellStyle name="40% - 輔色6 2 3 2 2 3 3 2 2" xfId="29928"/>
    <cellStyle name="40% - 輔色6 2 3 2 2 3 3 2 3" xfId="29929"/>
    <cellStyle name="40% - 輔色6 2 3 2 2 3 3 3" xfId="29930"/>
    <cellStyle name="40% - 輔色6 2 3 2 2 3 3 4" xfId="29931"/>
    <cellStyle name="40% - 輔色6 2 3 2 2 3 4" xfId="29932"/>
    <cellStyle name="40% - 輔色6 2 3 2 2 3 4 2" xfId="29933"/>
    <cellStyle name="40% - 輔色6 2 3 2 2 3 4 3" xfId="29934"/>
    <cellStyle name="40% - 輔色6 2 3 2 2 3 5" xfId="29935"/>
    <cellStyle name="40% - 輔色6 2 3 2 2 3 6" xfId="29936"/>
    <cellStyle name="40% - 輔色6 2 3 2 2 4" xfId="29937"/>
    <cellStyle name="40% - 輔色6 2 3 2 2 4 2" xfId="29938"/>
    <cellStyle name="40% - 輔色6 2 3 2 2 4 2 2" xfId="29939"/>
    <cellStyle name="40% - 輔色6 2 3 2 2 4 2 3" xfId="29940"/>
    <cellStyle name="40% - 輔色6 2 3 2 2 4 3" xfId="29941"/>
    <cellStyle name="40% - 輔色6 2 3 2 2 4 4" xfId="29942"/>
    <cellStyle name="40% - 輔色6 2 3 2 2 5" xfId="29943"/>
    <cellStyle name="40% - 輔色6 2 3 2 2 5 2" xfId="29944"/>
    <cellStyle name="40% - 輔色6 2 3 2 2 5 2 2" xfId="29945"/>
    <cellStyle name="40% - 輔色6 2 3 2 2 5 2 3" xfId="29946"/>
    <cellStyle name="40% - 輔色6 2 3 2 2 5 3" xfId="29947"/>
    <cellStyle name="40% - 輔色6 2 3 2 2 5 4" xfId="29948"/>
    <cellStyle name="40% - 輔色6 2 3 2 2 6" xfId="29949"/>
    <cellStyle name="40% - 輔色6 2 3 2 2 6 2" xfId="29950"/>
    <cellStyle name="40% - 輔色6 2 3 2 2 6 3" xfId="29951"/>
    <cellStyle name="40% - 輔色6 2 3 2 2 7" xfId="29952"/>
    <cellStyle name="40% - 輔色6 2 3 2 2 8" xfId="29953"/>
    <cellStyle name="40% - 輔色6 2 3 2 3" xfId="29954"/>
    <cellStyle name="40% - 輔色6 2 3 2 3 2" xfId="29955"/>
    <cellStyle name="40% - 輔色6 2 3 2 3 2 2" xfId="29956"/>
    <cellStyle name="40% - 輔色6 2 3 2 3 2 2 2" xfId="29957"/>
    <cellStyle name="40% - 輔色6 2 3 2 3 2 2 2 2" xfId="29958"/>
    <cellStyle name="40% - 輔色6 2 3 2 3 2 2 2 3" xfId="29959"/>
    <cellStyle name="40% - 輔色6 2 3 2 3 2 2 3" xfId="29960"/>
    <cellStyle name="40% - 輔色6 2 3 2 3 2 2 4" xfId="29961"/>
    <cellStyle name="40% - 輔色6 2 3 2 3 2 3" xfId="29962"/>
    <cellStyle name="40% - 輔色6 2 3 2 3 2 3 2" xfId="29963"/>
    <cellStyle name="40% - 輔色6 2 3 2 3 2 3 2 2" xfId="29964"/>
    <cellStyle name="40% - 輔色6 2 3 2 3 2 3 2 3" xfId="29965"/>
    <cellStyle name="40% - 輔色6 2 3 2 3 2 3 3" xfId="29966"/>
    <cellStyle name="40% - 輔色6 2 3 2 3 2 3 4" xfId="29967"/>
    <cellStyle name="40% - 輔色6 2 3 2 3 2 4" xfId="29968"/>
    <cellStyle name="40% - 輔色6 2 3 2 3 2 4 2" xfId="29969"/>
    <cellStyle name="40% - 輔色6 2 3 2 3 2 4 3" xfId="29970"/>
    <cellStyle name="40% - 輔色6 2 3 2 3 2 5" xfId="29971"/>
    <cellStyle name="40% - 輔色6 2 3 2 3 2 6" xfId="29972"/>
    <cellStyle name="40% - 輔色6 2 3 2 3 3" xfId="29973"/>
    <cellStyle name="40% - 輔色6 2 3 2 3 3 2" xfId="29974"/>
    <cellStyle name="40% - 輔色6 2 3 2 3 3 2 2" xfId="29975"/>
    <cellStyle name="40% - 輔色6 2 3 2 3 3 2 3" xfId="29976"/>
    <cellStyle name="40% - 輔色6 2 3 2 3 3 3" xfId="29977"/>
    <cellStyle name="40% - 輔色6 2 3 2 3 3 4" xfId="29978"/>
    <cellStyle name="40% - 輔色6 2 3 2 3 4" xfId="29979"/>
    <cellStyle name="40% - 輔色6 2 3 2 3 4 2" xfId="29980"/>
    <cellStyle name="40% - 輔色6 2 3 2 3 4 2 2" xfId="29981"/>
    <cellStyle name="40% - 輔色6 2 3 2 3 4 2 3" xfId="29982"/>
    <cellStyle name="40% - 輔色6 2 3 2 3 4 3" xfId="29983"/>
    <cellStyle name="40% - 輔色6 2 3 2 3 4 4" xfId="29984"/>
    <cellStyle name="40% - 輔色6 2 3 2 3 5" xfId="29985"/>
    <cellStyle name="40% - 輔色6 2 3 2 3 5 2" xfId="29986"/>
    <cellStyle name="40% - 輔色6 2 3 2 3 5 3" xfId="29987"/>
    <cellStyle name="40% - 輔色6 2 3 2 3 6" xfId="29988"/>
    <cellStyle name="40% - 輔色6 2 3 2 3 7" xfId="29989"/>
    <cellStyle name="40% - 輔色6 2 3 2 4" xfId="29990"/>
    <cellStyle name="40% - 輔色6 2 3 2 4 2" xfId="29991"/>
    <cellStyle name="40% - 輔色6 2 3 2 4 2 2" xfId="29992"/>
    <cellStyle name="40% - 輔色6 2 3 2 4 2 2 2" xfId="29993"/>
    <cellStyle name="40% - 輔色6 2 3 2 4 2 2 3" xfId="29994"/>
    <cellStyle name="40% - 輔色6 2 3 2 4 2 3" xfId="29995"/>
    <cellStyle name="40% - 輔色6 2 3 2 4 2 4" xfId="29996"/>
    <cellStyle name="40% - 輔色6 2 3 2 4 3" xfId="29997"/>
    <cellStyle name="40% - 輔色6 2 3 2 4 3 2" xfId="29998"/>
    <cellStyle name="40% - 輔色6 2 3 2 4 3 2 2" xfId="29999"/>
    <cellStyle name="40% - 輔色6 2 3 2 4 3 2 3" xfId="30000"/>
    <cellStyle name="40% - 輔色6 2 3 2 4 3 3" xfId="30001"/>
    <cellStyle name="40% - 輔色6 2 3 2 4 3 4" xfId="30002"/>
    <cellStyle name="40% - 輔色6 2 3 2 4 4" xfId="30003"/>
    <cellStyle name="40% - 輔色6 2 3 2 4 4 2" xfId="30004"/>
    <cellStyle name="40% - 輔色6 2 3 2 4 4 3" xfId="30005"/>
    <cellStyle name="40% - 輔色6 2 3 2 4 5" xfId="30006"/>
    <cellStyle name="40% - 輔色6 2 3 2 4 6" xfId="30007"/>
    <cellStyle name="40% - 輔色6 2 3 2 5" xfId="30008"/>
    <cellStyle name="40% - 輔色6 2 3 2 5 2" xfId="30009"/>
    <cellStyle name="40% - 輔色6 2 3 2 5 2 2" xfId="30010"/>
    <cellStyle name="40% - 輔色6 2 3 2 5 2 3" xfId="30011"/>
    <cellStyle name="40% - 輔色6 2 3 2 5 3" xfId="30012"/>
    <cellStyle name="40% - 輔色6 2 3 2 5 4" xfId="30013"/>
    <cellStyle name="40% - 輔色6 2 3 2 6" xfId="30014"/>
    <cellStyle name="40% - 輔色6 2 3 2 6 2" xfId="30015"/>
    <cellStyle name="40% - 輔色6 2 3 2 6 2 2" xfId="30016"/>
    <cellStyle name="40% - 輔色6 2 3 2 6 2 3" xfId="30017"/>
    <cellStyle name="40% - 輔色6 2 3 2 6 3" xfId="30018"/>
    <cellStyle name="40% - 輔色6 2 3 2 6 4" xfId="30019"/>
    <cellStyle name="40% - 輔色6 2 3 2 7" xfId="30020"/>
    <cellStyle name="40% - 輔色6 2 3 2 7 2" xfId="30021"/>
    <cellStyle name="40% - 輔色6 2 3 2 7 3" xfId="30022"/>
    <cellStyle name="40% - 輔色6 2 3 2 8" xfId="30023"/>
    <cellStyle name="40% - 輔色6 2 3 2 9" xfId="30024"/>
    <cellStyle name="40% - 輔色6 2 3 3" xfId="30025"/>
    <cellStyle name="40% - 輔色6 2 3 3 2" xfId="30026"/>
    <cellStyle name="40% - 輔色6 2 3 3 2 2" xfId="30027"/>
    <cellStyle name="40% - 輔色6 2 3 3 2 2 2" xfId="30028"/>
    <cellStyle name="40% - 輔色6 2 3 3 2 2 2 2" xfId="30029"/>
    <cellStyle name="40% - 輔色6 2 3 3 2 2 2 2 2" xfId="30030"/>
    <cellStyle name="40% - 輔色6 2 3 3 2 2 2 2 3" xfId="30031"/>
    <cellStyle name="40% - 輔色6 2 3 3 2 2 2 3" xfId="30032"/>
    <cellStyle name="40% - 輔色6 2 3 3 2 2 2 4" xfId="30033"/>
    <cellStyle name="40% - 輔色6 2 3 3 2 2 3" xfId="30034"/>
    <cellStyle name="40% - 輔色6 2 3 3 2 2 3 2" xfId="30035"/>
    <cellStyle name="40% - 輔色6 2 3 3 2 2 3 2 2" xfId="30036"/>
    <cellStyle name="40% - 輔色6 2 3 3 2 2 3 2 3" xfId="30037"/>
    <cellStyle name="40% - 輔色6 2 3 3 2 2 3 3" xfId="30038"/>
    <cellStyle name="40% - 輔色6 2 3 3 2 2 3 4" xfId="30039"/>
    <cellStyle name="40% - 輔色6 2 3 3 2 2 4" xfId="30040"/>
    <cellStyle name="40% - 輔色6 2 3 3 2 2 4 2" xfId="30041"/>
    <cellStyle name="40% - 輔色6 2 3 3 2 2 4 3" xfId="30042"/>
    <cellStyle name="40% - 輔色6 2 3 3 2 2 5" xfId="30043"/>
    <cellStyle name="40% - 輔色6 2 3 3 2 2 6" xfId="30044"/>
    <cellStyle name="40% - 輔色6 2 3 3 2 3" xfId="30045"/>
    <cellStyle name="40% - 輔色6 2 3 3 2 3 2" xfId="30046"/>
    <cellStyle name="40% - 輔色6 2 3 3 2 3 2 2" xfId="30047"/>
    <cellStyle name="40% - 輔色6 2 3 3 2 3 2 3" xfId="30048"/>
    <cellStyle name="40% - 輔色6 2 3 3 2 3 3" xfId="30049"/>
    <cellStyle name="40% - 輔色6 2 3 3 2 3 4" xfId="30050"/>
    <cellStyle name="40% - 輔色6 2 3 3 2 4" xfId="30051"/>
    <cellStyle name="40% - 輔色6 2 3 3 2 4 2" xfId="30052"/>
    <cellStyle name="40% - 輔色6 2 3 3 2 4 2 2" xfId="30053"/>
    <cellStyle name="40% - 輔色6 2 3 3 2 4 2 3" xfId="30054"/>
    <cellStyle name="40% - 輔色6 2 3 3 2 4 3" xfId="30055"/>
    <cellStyle name="40% - 輔色6 2 3 3 2 4 4" xfId="30056"/>
    <cellStyle name="40% - 輔色6 2 3 3 2 5" xfId="30057"/>
    <cellStyle name="40% - 輔色6 2 3 3 2 5 2" xfId="30058"/>
    <cellStyle name="40% - 輔色6 2 3 3 2 5 3" xfId="30059"/>
    <cellStyle name="40% - 輔色6 2 3 3 2 6" xfId="30060"/>
    <cellStyle name="40% - 輔色6 2 3 3 2 7" xfId="30061"/>
    <cellStyle name="40% - 輔色6 2 3 3 3" xfId="30062"/>
    <cellStyle name="40% - 輔色6 2 3 3 3 2" xfId="30063"/>
    <cellStyle name="40% - 輔色6 2 3 3 3 2 2" xfId="30064"/>
    <cellStyle name="40% - 輔色6 2 3 3 3 2 2 2" xfId="30065"/>
    <cellStyle name="40% - 輔色6 2 3 3 3 2 2 3" xfId="30066"/>
    <cellStyle name="40% - 輔色6 2 3 3 3 2 3" xfId="30067"/>
    <cellStyle name="40% - 輔色6 2 3 3 3 2 4" xfId="30068"/>
    <cellStyle name="40% - 輔色6 2 3 3 3 3" xfId="30069"/>
    <cellStyle name="40% - 輔色6 2 3 3 3 3 2" xfId="30070"/>
    <cellStyle name="40% - 輔色6 2 3 3 3 3 2 2" xfId="30071"/>
    <cellStyle name="40% - 輔色6 2 3 3 3 3 2 3" xfId="30072"/>
    <cellStyle name="40% - 輔色6 2 3 3 3 3 3" xfId="30073"/>
    <cellStyle name="40% - 輔色6 2 3 3 3 3 4" xfId="30074"/>
    <cellStyle name="40% - 輔色6 2 3 3 3 4" xfId="30075"/>
    <cellStyle name="40% - 輔色6 2 3 3 3 4 2" xfId="30076"/>
    <cellStyle name="40% - 輔色6 2 3 3 3 4 3" xfId="30077"/>
    <cellStyle name="40% - 輔色6 2 3 3 3 5" xfId="30078"/>
    <cellStyle name="40% - 輔色6 2 3 3 3 6" xfId="30079"/>
    <cellStyle name="40% - 輔色6 2 3 3 4" xfId="30080"/>
    <cellStyle name="40% - 輔色6 2 3 3 4 2" xfId="30081"/>
    <cellStyle name="40% - 輔色6 2 3 3 4 2 2" xfId="30082"/>
    <cellStyle name="40% - 輔色6 2 3 3 4 2 3" xfId="30083"/>
    <cellStyle name="40% - 輔色6 2 3 3 4 3" xfId="30084"/>
    <cellStyle name="40% - 輔色6 2 3 3 4 4" xfId="30085"/>
    <cellStyle name="40% - 輔色6 2 3 3 5" xfId="30086"/>
    <cellStyle name="40% - 輔色6 2 3 3 5 2" xfId="30087"/>
    <cellStyle name="40% - 輔色6 2 3 3 5 2 2" xfId="30088"/>
    <cellStyle name="40% - 輔色6 2 3 3 5 2 3" xfId="30089"/>
    <cellStyle name="40% - 輔色6 2 3 3 5 3" xfId="30090"/>
    <cellStyle name="40% - 輔色6 2 3 3 5 4" xfId="30091"/>
    <cellStyle name="40% - 輔色6 2 3 3 6" xfId="30092"/>
    <cellStyle name="40% - 輔色6 2 3 3 6 2" xfId="30093"/>
    <cellStyle name="40% - 輔色6 2 3 3 6 3" xfId="30094"/>
    <cellStyle name="40% - 輔色6 2 3 3 7" xfId="30095"/>
    <cellStyle name="40% - 輔色6 2 3 3 8" xfId="30096"/>
    <cellStyle name="40% - 輔色6 2 3 4" xfId="30097"/>
    <cellStyle name="40% - 輔色6 2 3 4 2" xfId="30098"/>
    <cellStyle name="40% - 輔色6 2 3 4 2 2" xfId="30099"/>
    <cellStyle name="40% - 輔色6 2 3 4 2 2 2" xfId="30100"/>
    <cellStyle name="40% - 輔色6 2 3 4 2 2 2 2" xfId="30101"/>
    <cellStyle name="40% - 輔色6 2 3 4 2 2 2 3" xfId="30102"/>
    <cellStyle name="40% - 輔色6 2 3 4 2 2 3" xfId="30103"/>
    <cellStyle name="40% - 輔色6 2 3 4 2 2 4" xfId="30104"/>
    <cellStyle name="40% - 輔色6 2 3 4 2 3" xfId="30105"/>
    <cellStyle name="40% - 輔色6 2 3 4 2 3 2" xfId="30106"/>
    <cellStyle name="40% - 輔色6 2 3 4 2 3 2 2" xfId="30107"/>
    <cellStyle name="40% - 輔色6 2 3 4 2 3 2 3" xfId="30108"/>
    <cellStyle name="40% - 輔色6 2 3 4 2 3 3" xfId="30109"/>
    <cellStyle name="40% - 輔色6 2 3 4 2 3 4" xfId="30110"/>
    <cellStyle name="40% - 輔色6 2 3 4 2 4" xfId="30111"/>
    <cellStyle name="40% - 輔色6 2 3 4 2 4 2" xfId="30112"/>
    <cellStyle name="40% - 輔色6 2 3 4 2 4 3" xfId="30113"/>
    <cellStyle name="40% - 輔色6 2 3 4 2 5" xfId="30114"/>
    <cellStyle name="40% - 輔色6 2 3 4 2 6" xfId="30115"/>
    <cellStyle name="40% - 輔色6 2 3 4 3" xfId="30116"/>
    <cellStyle name="40% - 輔色6 2 3 4 3 2" xfId="30117"/>
    <cellStyle name="40% - 輔色6 2 3 4 3 2 2" xfId="30118"/>
    <cellStyle name="40% - 輔色6 2 3 4 3 2 3" xfId="30119"/>
    <cellStyle name="40% - 輔色6 2 3 4 3 3" xfId="30120"/>
    <cellStyle name="40% - 輔色6 2 3 4 3 4" xfId="30121"/>
    <cellStyle name="40% - 輔色6 2 3 4 4" xfId="30122"/>
    <cellStyle name="40% - 輔色6 2 3 4 4 2" xfId="30123"/>
    <cellStyle name="40% - 輔色6 2 3 4 4 2 2" xfId="30124"/>
    <cellStyle name="40% - 輔色6 2 3 4 4 2 3" xfId="30125"/>
    <cellStyle name="40% - 輔色6 2 3 4 4 3" xfId="30126"/>
    <cellStyle name="40% - 輔色6 2 3 4 4 4" xfId="30127"/>
    <cellStyle name="40% - 輔色6 2 3 4 5" xfId="30128"/>
    <cellStyle name="40% - 輔色6 2 3 4 5 2" xfId="30129"/>
    <cellStyle name="40% - 輔色6 2 3 4 5 3" xfId="30130"/>
    <cellStyle name="40% - 輔色6 2 3 4 6" xfId="30131"/>
    <cellStyle name="40% - 輔色6 2 3 4 7" xfId="30132"/>
    <cellStyle name="40% - 輔色6 2 3 5" xfId="30133"/>
    <cellStyle name="40% - 輔色6 2 3 5 2" xfId="30134"/>
    <cellStyle name="40% - 輔色6 2 3 5 2 2" xfId="30135"/>
    <cellStyle name="40% - 輔色6 2 3 5 2 2 2" xfId="30136"/>
    <cellStyle name="40% - 輔色6 2 3 5 2 2 3" xfId="30137"/>
    <cellStyle name="40% - 輔色6 2 3 5 2 3" xfId="30138"/>
    <cellStyle name="40% - 輔色6 2 3 5 2 4" xfId="30139"/>
    <cellStyle name="40% - 輔色6 2 3 5 3" xfId="30140"/>
    <cellStyle name="40% - 輔色6 2 3 5 3 2" xfId="30141"/>
    <cellStyle name="40% - 輔色6 2 3 5 3 2 2" xfId="30142"/>
    <cellStyle name="40% - 輔色6 2 3 5 3 2 3" xfId="30143"/>
    <cellStyle name="40% - 輔色6 2 3 5 3 3" xfId="30144"/>
    <cellStyle name="40% - 輔色6 2 3 5 3 4" xfId="30145"/>
    <cellStyle name="40% - 輔色6 2 3 5 4" xfId="30146"/>
    <cellStyle name="40% - 輔色6 2 3 5 4 2" xfId="30147"/>
    <cellStyle name="40% - 輔色6 2 3 5 4 3" xfId="30148"/>
    <cellStyle name="40% - 輔色6 2 3 5 5" xfId="30149"/>
    <cellStyle name="40% - 輔色6 2 3 5 6" xfId="30150"/>
    <cellStyle name="40% - 輔色6 2 3 6" xfId="30151"/>
    <cellStyle name="40% - 輔色6 2 3 6 2" xfId="30152"/>
    <cellStyle name="40% - 輔色6 2 3 6 2 2" xfId="30153"/>
    <cellStyle name="40% - 輔色6 2 3 6 2 3" xfId="30154"/>
    <cellStyle name="40% - 輔色6 2 3 6 3" xfId="30155"/>
    <cellStyle name="40% - 輔色6 2 3 6 4" xfId="30156"/>
    <cellStyle name="40% - 輔色6 2 3 7" xfId="30157"/>
    <cellStyle name="40% - 輔色6 2 3 7 2" xfId="30158"/>
    <cellStyle name="40% - 輔色6 2 3 7 2 2" xfId="30159"/>
    <cellStyle name="40% - 輔色6 2 3 7 2 3" xfId="30160"/>
    <cellStyle name="40% - 輔色6 2 3 7 3" xfId="30161"/>
    <cellStyle name="40% - 輔色6 2 3 7 4" xfId="30162"/>
    <cellStyle name="40% - 輔色6 2 3 8" xfId="30163"/>
    <cellStyle name="40% - 輔色6 2 3 8 2" xfId="30164"/>
    <cellStyle name="40% - 輔色6 2 3 8 3" xfId="30165"/>
    <cellStyle name="40% - 輔色6 2 3 9" xfId="30166"/>
    <cellStyle name="40% - 輔色6 2 4" xfId="30167"/>
    <cellStyle name="40% - 輔色6 2 4 2" xfId="30168"/>
    <cellStyle name="40% - 輔色6 2 4 2 2" xfId="30169"/>
    <cellStyle name="40% - 輔色6 2 4 2 2 2" xfId="30170"/>
    <cellStyle name="40% - 輔色6 2 4 2 2 2 2" xfId="30171"/>
    <cellStyle name="40% - 輔色6 2 4 2 2 2 2 2" xfId="30172"/>
    <cellStyle name="40% - 輔色6 2 4 2 2 2 2 2 2" xfId="30173"/>
    <cellStyle name="40% - 輔色6 2 4 2 2 2 2 2 3" xfId="30174"/>
    <cellStyle name="40% - 輔色6 2 4 2 2 2 2 3" xfId="30175"/>
    <cellStyle name="40% - 輔色6 2 4 2 2 2 2 4" xfId="30176"/>
    <cellStyle name="40% - 輔色6 2 4 2 2 2 3" xfId="30177"/>
    <cellStyle name="40% - 輔色6 2 4 2 2 2 3 2" xfId="30178"/>
    <cellStyle name="40% - 輔色6 2 4 2 2 2 3 2 2" xfId="30179"/>
    <cellStyle name="40% - 輔色6 2 4 2 2 2 3 2 3" xfId="30180"/>
    <cellStyle name="40% - 輔色6 2 4 2 2 2 3 3" xfId="30181"/>
    <cellStyle name="40% - 輔色6 2 4 2 2 2 3 4" xfId="30182"/>
    <cellStyle name="40% - 輔色6 2 4 2 2 2 4" xfId="30183"/>
    <cellStyle name="40% - 輔色6 2 4 2 2 2 4 2" xfId="30184"/>
    <cellStyle name="40% - 輔色6 2 4 2 2 2 4 3" xfId="30185"/>
    <cellStyle name="40% - 輔色6 2 4 2 2 2 5" xfId="30186"/>
    <cellStyle name="40% - 輔色6 2 4 2 2 2 6" xfId="30187"/>
    <cellStyle name="40% - 輔色6 2 4 2 2 3" xfId="30188"/>
    <cellStyle name="40% - 輔色6 2 4 2 2 3 2" xfId="30189"/>
    <cellStyle name="40% - 輔色6 2 4 2 2 3 2 2" xfId="30190"/>
    <cellStyle name="40% - 輔色6 2 4 2 2 3 2 3" xfId="30191"/>
    <cellStyle name="40% - 輔色6 2 4 2 2 3 3" xfId="30192"/>
    <cellStyle name="40% - 輔色6 2 4 2 2 3 4" xfId="30193"/>
    <cellStyle name="40% - 輔色6 2 4 2 2 4" xfId="30194"/>
    <cellStyle name="40% - 輔色6 2 4 2 2 4 2" xfId="30195"/>
    <cellStyle name="40% - 輔色6 2 4 2 2 4 2 2" xfId="30196"/>
    <cellStyle name="40% - 輔色6 2 4 2 2 4 2 3" xfId="30197"/>
    <cellStyle name="40% - 輔色6 2 4 2 2 4 3" xfId="30198"/>
    <cellStyle name="40% - 輔色6 2 4 2 2 4 4" xfId="30199"/>
    <cellStyle name="40% - 輔色6 2 4 2 2 5" xfId="30200"/>
    <cellStyle name="40% - 輔色6 2 4 2 2 5 2" xfId="30201"/>
    <cellStyle name="40% - 輔色6 2 4 2 2 5 3" xfId="30202"/>
    <cellStyle name="40% - 輔色6 2 4 2 2 6" xfId="30203"/>
    <cellStyle name="40% - 輔色6 2 4 2 2 7" xfId="30204"/>
    <cellStyle name="40% - 輔色6 2 4 2 3" xfId="30205"/>
    <cellStyle name="40% - 輔色6 2 4 2 3 2" xfId="30206"/>
    <cellStyle name="40% - 輔色6 2 4 2 3 2 2" xfId="30207"/>
    <cellStyle name="40% - 輔色6 2 4 2 3 2 2 2" xfId="30208"/>
    <cellStyle name="40% - 輔色6 2 4 2 3 2 2 3" xfId="30209"/>
    <cellStyle name="40% - 輔色6 2 4 2 3 2 3" xfId="30210"/>
    <cellStyle name="40% - 輔色6 2 4 2 3 2 4" xfId="30211"/>
    <cellStyle name="40% - 輔色6 2 4 2 3 3" xfId="30212"/>
    <cellStyle name="40% - 輔色6 2 4 2 3 3 2" xfId="30213"/>
    <cellStyle name="40% - 輔色6 2 4 2 3 3 2 2" xfId="30214"/>
    <cellStyle name="40% - 輔色6 2 4 2 3 3 2 3" xfId="30215"/>
    <cellStyle name="40% - 輔色6 2 4 2 3 3 3" xfId="30216"/>
    <cellStyle name="40% - 輔色6 2 4 2 3 3 4" xfId="30217"/>
    <cellStyle name="40% - 輔色6 2 4 2 3 4" xfId="30218"/>
    <cellStyle name="40% - 輔色6 2 4 2 3 4 2" xfId="30219"/>
    <cellStyle name="40% - 輔色6 2 4 2 3 4 3" xfId="30220"/>
    <cellStyle name="40% - 輔色6 2 4 2 3 5" xfId="30221"/>
    <cellStyle name="40% - 輔色6 2 4 2 3 6" xfId="30222"/>
    <cellStyle name="40% - 輔色6 2 4 2 4" xfId="30223"/>
    <cellStyle name="40% - 輔色6 2 4 2 4 2" xfId="30224"/>
    <cellStyle name="40% - 輔色6 2 4 2 4 2 2" xfId="30225"/>
    <cellStyle name="40% - 輔色6 2 4 2 4 2 3" xfId="30226"/>
    <cellStyle name="40% - 輔色6 2 4 2 4 3" xfId="30227"/>
    <cellStyle name="40% - 輔色6 2 4 2 4 4" xfId="30228"/>
    <cellStyle name="40% - 輔色6 2 4 2 5" xfId="30229"/>
    <cellStyle name="40% - 輔色6 2 4 2 5 2" xfId="30230"/>
    <cellStyle name="40% - 輔色6 2 4 2 5 2 2" xfId="30231"/>
    <cellStyle name="40% - 輔色6 2 4 2 5 2 3" xfId="30232"/>
    <cellStyle name="40% - 輔色6 2 4 2 5 3" xfId="30233"/>
    <cellStyle name="40% - 輔色6 2 4 2 5 4" xfId="30234"/>
    <cellStyle name="40% - 輔色6 2 4 2 6" xfId="30235"/>
    <cellStyle name="40% - 輔色6 2 4 2 6 2" xfId="30236"/>
    <cellStyle name="40% - 輔色6 2 4 2 6 3" xfId="30237"/>
    <cellStyle name="40% - 輔色6 2 4 2 7" xfId="30238"/>
    <cellStyle name="40% - 輔色6 2 4 2 8" xfId="30239"/>
    <cellStyle name="40% - 輔色6 2 4 3" xfId="30240"/>
    <cellStyle name="40% - 輔色6 2 4 3 2" xfId="30241"/>
    <cellStyle name="40% - 輔色6 2 4 3 2 2" xfId="30242"/>
    <cellStyle name="40% - 輔色6 2 4 3 2 2 2" xfId="30243"/>
    <cellStyle name="40% - 輔色6 2 4 3 2 2 2 2" xfId="30244"/>
    <cellStyle name="40% - 輔色6 2 4 3 2 2 2 3" xfId="30245"/>
    <cellStyle name="40% - 輔色6 2 4 3 2 2 3" xfId="30246"/>
    <cellStyle name="40% - 輔色6 2 4 3 2 2 4" xfId="30247"/>
    <cellStyle name="40% - 輔色6 2 4 3 2 3" xfId="30248"/>
    <cellStyle name="40% - 輔色6 2 4 3 2 3 2" xfId="30249"/>
    <cellStyle name="40% - 輔色6 2 4 3 2 3 2 2" xfId="30250"/>
    <cellStyle name="40% - 輔色6 2 4 3 2 3 2 3" xfId="30251"/>
    <cellStyle name="40% - 輔色6 2 4 3 2 3 3" xfId="30252"/>
    <cellStyle name="40% - 輔色6 2 4 3 2 3 4" xfId="30253"/>
    <cellStyle name="40% - 輔色6 2 4 3 2 4" xfId="30254"/>
    <cellStyle name="40% - 輔色6 2 4 3 2 4 2" xfId="30255"/>
    <cellStyle name="40% - 輔色6 2 4 3 2 4 3" xfId="30256"/>
    <cellStyle name="40% - 輔色6 2 4 3 2 5" xfId="30257"/>
    <cellStyle name="40% - 輔色6 2 4 3 2 6" xfId="30258"/>
    <cellStyle name="40% - 輔色6 2 4 3 3" xfId="30259"/>
    <cellStyle name="40% - 輔色6 2 4 3 3 2" xfId="30260"/>
    <cellStyle name="40% - 輔色6 2 4 3 3 2 2" xfId="30261"/>
    <cellStyle name="40% - 輔色6 2 4 3 3 2 3" xfId="30262"/>
    <cellStyle name="40% - 輔色6 2 4 3 3 3" xfId="30263"/>
    <cellStyle name="40% - 輔色6 2 4 3 3 4" xfId="30264"/>
    <cellStyle name="40% - 輔色6 2 4 3 4" xfId="30265"/>
    <cellStyle name="40% - 輔色6 2 4 3 4 2" xfId="30266"/>
    <cellStyle name="40% - 輔色6 2 4 3 4 2 2" xfId="30267"/>
    <cellStyle name="40% - 輔色6 2 4 3 4 2 3" xfId="30268"/>
    <cellStyle name="40% - 輔色6 2 4 3 4 3" xfId="30269"/>
    <cellStyle name="40% - 輔色6 2 4 3 4 4" xfId="30270"/>
    <cellStyle name="40% - 輔色6 2 4 3 5" xfId="30271"/>
    <cellStyle name="40% - 輔色6 2 4 3 5 2" xfId="30272"/>
    <cellStyle name="40% - 輔色6 2 4 3 5 3" xfId="30273"/>
    <cellStyle name="40% - 輔色6 2 4 3 6" xfId="30274"/>
    <cellStyle name="40% - 輔色6 2 4 3 7" xfId="30275"/>
    <cellStyle name="40% - 輔色6 2 4 4" xfId="30276"/>
    <cellStyle name="40% - 輔色6 2 4 4 2" xfId="30277"/>
    <cellStyle name="40% - 輔色6 2 4 4 2 2" xfId="30278"/>
    <cellStyle name="40% - 輔色6 2 4 4 2 2 2" xfId="30279"/>
    <cellStyle name="40% - 輔色6 2 4 4 2 2 3" xfId="30280"/>
    <cellStyle name="40% - 輔色6 2 4 4 2 3" xfId="30281"/>
    <cellStyle name="40% - 輔色6 2 4 4 2 4" xfId="30282"/>
    <cellStyle name="40% - 輔色6 2 4 4 3" xfId="30283"/>
    <cellStyle name="40% - 輔色6 2 4 4 3 2" xfId="30284"/>
    <cellStyle name="40% - 輔色6 2 4 4 3 2 2" xfId="30285"/>
    <cellStyle name="40% - 輔色6 2 4 4 3 2 3" xfId="30286"/>
    <cellStyle name="40% - 輔色6 2 4 4 3 3" xfId="30287"/>
    <cellStyle name="40% - 輔色6 2 4 4 3 4" xfId="30288"/>
    <cellStyle name="40% - 輔色6 2 4 4 4" xfId="30289"/>
    <cellStyle name="40% - 輔色6 2 4 4 4 2" xfId="30290"/>
    <cellStyle name="40% - 輔色6 2 4 4 4 3" xfId="30291"/>
    <cellStyle name="40% - 輔色6 2 4 4 5" xfId="30292"/>
    <cellStyle name="40% - 輔色6 2 4 4 6" xfId="30293"/>
    <cellStyle name="40% - 輔色6 2 4 5" xfId="30294"/>
    <cellStyle name="40% - 輔色6 2 4 5 2" xfId="30295"/>
    <cellStyle name="40% - 輔色6 2 4 5 2 2" xfId="30296"/>
    <cellStyle name="40% - 輔色6 2 4 5 2 3" xfId="30297"/>
    <cellStyle name="40% - 輔色6 2 4 5 3" xfId="30298"/>
    <cellStyle name="40% - 輔色6 2 4 5 4" xfId="30299"/>
    <cellStyle name="40% - 輔色6 2 4 6" xfId="30300"/>
    <cellStyle name="40% - 輔色6 2 4 6 2" xfId="30301"/>
    <cellStyle name="40% - 輔色6 2 4 6 2 2" xfId="30302"/>
    <cellStyle name="40% - 輔色6 2 4 6 2 3" xfId="30303"/>
    <cellStyle name="40% - 輔色6 2 4 6 3" xfId="30304"/>
    <cellStyle name="40% - 輔色6 2 4 6 4" xfId="30305"/>
    <cellStyle name="40% - 輔色6 2 4 7" xfId="30306"/>
    <cellStyle name="40% - 輔色6 2 4 7 2" xfId="30307"/>
    <cellStyle name="40% - 輔色6 2 4 7 3" xfId="30308"/>
    <cellStyle name="40% - 輔色6 2 4 8" xfId="30309"/>
    <cellStyle name="40% - 輔色6 2 4 9" xfId="30310"/>
    <cellStyle name="40% - 輔色6 2 5" xfId="30311"/>
    <cellStyle name="40% - 輔色6 2 5 2" xfId="30312"/>
    <cellStyle name="40% - 輔色6 2 5 2 2" xfId="30313"/>
    <cellStyle name="40% - 輔色6 2 5 2 2 2" xfId="30314"/>
    <cellStyle name="40% - 輔色6 2 5 2 2 2 2" xfId="30315"/>
    <cellStyle name="40% - 輔色6 2 5 2 2 2 2 2" xfId="30316"/>
    <cellStyle name="40% - 輔色6 2 5 2 2 2 2 3" xfId="30317"/>
    <cellStyle name="40% - 輔色6 2 5 2 2 2 3" xfId="30318"/>
    <cellStyle name="40% - 輔色6 2 5 2 2 2 4" xfId="30319"/>
    <cellStyle name="40% - 輔色6 2 5 2 2 3" xfId="30320"/>
    <cellStyle name="40% - 輔色6 2 5 2 2 3 2" xfId="30321"/>
    <cellStyle name="40% - 輔色6 2 5 2 2 3 2 2" xfId="30322"/>
    <cellStyle name="40% - 輔色6 2 5 2 2 3 2 3" xfId="30323"/>
    <cellStyle name="40% - 輔色6 2 5 2 2 3 3" xfId="30324"/>
    <cellStyle name="40% - 輔色6 2 5 2 2 3 4" xfId="30325"/>
    <cellStyle name="40% - 輔色6 2 5 2 2 4" xfId="30326"/>
    <cellStyle name="40% - 輔色6 2 5 2 2 4 2" xfId="30327"/>
    <cellStyle name="40% - 輔色6 2 5 2 2 4 3" xfId="30328"/>
    <cellStyle name="40% - 輔色6 2 5 2 2 5" xfId="30329"/>
    <cellStyle name="40% - 輔色6 2 5 2 2 6" xfId="30330"/>
    <cellStyle name="40% - 輔色6 2 5 2 3" xfId="30331"/>
    <cellStyle name="40% - 輔色6 2 5 2 3 2" xfId="30332"/>
    <cellStyle name="40% - 輔色6 2 5 2 3 2 2" xfId="30333"/>
    <cellStyle name="40% - 輔色6 2 5 2 3 2 3" xfId="30334"/>
    <cellStyle name="40% - 輔色6 2 5 2 3 3" xfId="30335"/>
    <cellStyle name="40% - 輔色6 2 5 2 3 4" xfId="30336"/>
    <cellStyle name="40% - 輔色6 2 5 2 4" xfId="30337"/>
    <cellStyle name="40% - 輔色6 2 5 2 4 2" xfId="30338"/>
    <cellStyle name="40% - 輔色6 2 5 2 4 2 2" xfId="30339"/>
    <cellStyle name="40% - 輔色6 2 5 2 4 2 3" xfId="30340"/>
    <cellStyle name="40% - 輔色6 2 5 2 4 3" xfId="30341"/>
    <cellStyle name="40% - 輔色6 2 5 2 4 4" xfId="30342"/>
    <cellStyle name="40% - 輔色6 2 5 2 5" xfId="30343"/>
    <cellStyle name="40% - 輔色6 2 5 2 5 2" xfId="30344"/>
    <cellStyle name="40% - 輔色6 2 5 2 5 3" xfId="30345"/>
    <cellStyle name="40% - 輔色6 2 5 2 6" xfId="30346"/>
    <cellStyle name="40% - 輔色6 2 5 2 7" xfId="30347"/>
    <cellStyle name="40% - 輔色6 2 5 3" xfId="30348"/>
    <cellStyle name="40% - 輔色6 2 5 3 2" xfId="30349"/>
    <cellStyle name="40% - 輔色6 2 5 3 2 2" xfId="30350"/>
    <cellStyle name="40% - 輔色6 2 5 3 2 2 2" xfId="30351"/>
    <cellStyle name="40% - 輔色6 2 5 3 2 2 3" xfId="30352"/>
    <cellStyle name="40% - 輔色6 2 5 3 2 3" xfId="30353"/>
    <cellStyle name="40% - 輔色6 2 5 3 2 4" xfId="30354"/>
    <cellStyle name="40% - 輔色6 2 5 3 3" xfId="30355"/>
    <cellStyle name="40% - 輔色6 2 5 3 3 2" xfId="30356"/>
    <cellStyle name="40% - 輔色6 2 5 3 3 2 2" xfId="30357"/>
    <cellStyle name="40% - 輔色6 2 5 3 3 2 3" xfId="30358"/>
    <cellStyle name="40% - 輔色6 2 5 3 3 3" xfId="30359"/>
    <cellStyle name="40% - 輔色6 2 5 3 3 4" xfId="30360"/>
    <cellStyle name="40% - 輔色6 2 5 3 4" xfId="30361"/>
    <cellStyle name="40% - 輔色6 2 5 3 4 2" xfId="30362"/>
    <cellStyle name="40% - 輔色6 2 5 3 4 3" xfId="30363"/>
    <cellStyle name="40% - 輔色6 2 5 3 5" xfId="30364"/>
    <cellStyle name="40% - 輔色6 2 5 3 6" xfId="30365"/>
    <cellStyle name="40% - 輔色6 2 5 4" xfId="30366"/>
    <cellStyle name="40% - 輔色6 2 5 4 2" xfId="30367"/>
    <cellStyle name="40% - 輔色6 2 5 4 2 2" xfId="30368"/>
    <cellStyle name="40% - 輔色6 2 5 4 2 3" xfId="30369"/>
    <cellStyle name="40% - 輔色6 2 5 4 3" xfId="30370"/>
    <cellStyle name="40% - 輔色6 2 5 4 4" xfId="30371"/>
    <cellStyle name="40% - 輔色6 2 5 5" xfId="30372"/>
    <cellStyle name="40% - 輔色6 2 5 5 2" xfId="30373"/>
    <cellStyle name="40% - 輔色6 2 5 5 2 2" xfId="30374"/>
    <cellStyle name="40% - 輔色6 2 5 5 2 3" xfId="30375"/>
    <cellStyle name="40% - 輔色6 2 5 5 3" xfId="30376"/>
    <cellStyle name="40% - 輔色6 2 5 5 4" xfId="30377"/>
    <cellStyle name="40% - 輔色6 2 5 6" xfId="30378"/>
    <cellStyle name="40% - 輔色6 2 5 6 2" xfId="30379"/>
    <cellStyle name="40% - 輔色6 2 5 6 3" xfId="30380"/>
    <cellStyle name="40% - 輔色6 2 5 7" xfId="30381"/>
    <cellStyle name="40% - 輔色6 2 5 8" xfId="30382"/>
    <cellStyle name="40% - 輔色6 2 6" xfId="30383"/>
    <cellStyle name="40% - 輔色6 2 6 2" xfId="30384"/>
    <cellStyle name="40% - 輔色6 2 6 2 2" xfId="30385"/>
    <cellStyle name="40% - 輔色6 2 6 2 2 2" xfId="30386"/>
    <cellStyle name="40% - 輔色6 2 6 2 2 2 2" xfId="30387"/>
    <cellStyle name="40% - 輔色6 2 6 2 2 2 2 2" xfId="30388"/>
    <cellStyle name="40% - 輔色6 2 6 2 2 2 2 3" xfId="30389"/>
    <cellStyle name="40% - 輔色6 2 6 2 2 2 3" xfId="30390"/>
    <cellStyle name="40% - 輔色6 2 6 2 2 2 4" xfId="30391"/>
    <cellStyle name="40% - 輔色6 2 6 2 2 3" xfId="30392"/>
    <cellStyle name="40% - 輔色6 2 6 2 2 3 2" xfId="30393"/>
    <cellStyle name="40% - 輔色6 2 6 2 2 3 2 2" xfId="30394"/>
    <cellStyle name="40% - 輔色6 2 6 2 2 3 2 3" xfId="30395"/>
    <cellStyle name="40% - 輔色6 2 6 2 2 3 3" xfId="30396"/>
    <cellStyle name="40% - 輔色6 2 6 2 2 3 4" xfId="30397"/>
    <cellStyle name="40% - 輔色6 2 6 2 2 4" xfId="30398"/>
    <cellStyle name="40% - 輔色6 2 6 2 2 4 2" xfId="30399"/>
    <cellStyle name="40% - 輔色6 2 6 2 2 4 3" xfId="30400"/>
    <cellStyle name="40% - 輔色6 2 6 2 2 5" xfId="30401"/>
    <cellStyle name="40% - 輔色6 2 6 2 2 6" xfId="30402"/>
    <cellStyle name="40% - 輔色6 2 6 2 3" xfId="30403"/>
    <cellStyle name="40% - 輔色6 2 6 2 3 2" xfId="30404"/>
    <cellStyle name="40% - 輔色6 2 6 2 3 2 2" xfId="30405"/>
    <cellStyle name="40% - 輔色6 2 6 2 3 2 3" xfId="30406"/>
    <cellStyle name="40% - 輔色6 2 6 2 3 3" xfId="30407"/>
    <cellStyle name="40% - 輔色6 2 6 2 3 4" xfId="30408"/>
    <cellStyle name="40% - 輔色6 2 6 2 4" xfId="30409"/>
    <cellStyle name="40% - 輔色6 2 6 2 4 2" xfId="30410"/>
    <cellStyle name="40% - 輔色6 2 6 2 4 2 2" xfId="30411"/>
    <cellStyle name="40% - 輔色6 2 6 2 4 2 3" xfId="30412"/>
    <cellStyle name="40% - 輔色6 2 6 2 4 3" xfId="30413"/>
    <cellStyle name="40% - 輔色6 2 6 2 4 4" xfId="30414"/>
    <cellStyle name="40% - 輔色6 2 6 2 5" xfId="30415"/>
    <cellStyle name="40% - 輔色6 2 6 2 5 2" xfId="30416"/>
    <cellStyle name="40% - 輔色6 2 6 2 5 3" xfId="30417"/>
    <cellStyle name="40% - 輔色6 2 6 2 6" xfId="30418"/>
    <cellStyle name="40% - 輔色6 2 6 2 7" xfId="30419"/>
    <cellStyle name="40% - 輔色6 2 6 3" xfId="30420"/>
    <cellStyle name="40% - 輔色6 2 6 3 2" xfId="30421"/>
    <cellStyle name="40% - 輔色6 2 6 3 2 2" xfId="30422"/>
    <cellStyle name="40% - 輔色6 2 6 3 2 2 2" xfId="30423"/>
    <cellStyle name="40% - 輔色6 2 6 3 2 2 3" xfId="30424"/>
    <cellStyle name="40% - 輔色6 2 6 3 2 3" xfId="30425"/>
    <cellStyle name="40% - 輔色6 2 6 3 2 4" xfId="30426"/>
    <cellStyle name="40% - 輔色6 2 6 3 3" xfId="30427"/>
    <cellStyle name="40% - 輔色6 2 6 3 3 2" xfId="30428"/>
    <cellStyle name="40% - 輔色6 2 6 3 3 2 2" xfId="30429"/>
    <cellStyle name="40% - 輔色6 2 6 3 3 2 3" xfId="30430"/>
    <cellStyle name="40% - 輔色6 2 6 3 3 3" xfId="30431"/>
    <cellStyle name="40% - 輔色6 2 6 3 3 4" xfId="30432"/>
    <cellStyle name="40% - 輔色6 2 6 3 4" xfId="30433"/>
    <cellStyle name="40% - 輔色6 2 6 3 4 2" xfId="30434"/>
    <cellStyle name="40% - 輔色6 2 6 3 4 3" xfId="30435"/>
    <cellStyle name="40% - 輔色6 2 6 3 5" xfId="30436"/>
    <cellStyle name="40% - 輔色6 2 6 3 6" xfId="30437"/>
    <cellStyle name="40% - 輔色6 2 6 4" xfId="30438"/>
    <cellStyle name="40% - 輔色6 2 6 4 2" xfId="30439"/>
    <cellStyle name="40% - 輔色6 2 6 4 2 2" xfId="30440"/>
    <cellStyle name="40% - 輔色6 2 6 4 2 3" xfId="30441"/>
    <cellStyle name="40% - 輔色6 2 6 4 3" xfId="30442"/>
    <cellStyle name="40% - 輔色6 2 6 4 4" xfId="30443"/>
    <cellStyle name="40% - 輔色6 2 6 5" xfId="30444"/>
    <cellStyle name="40% - 輔色6 2 6 5 2" xfId="30445"/>
    <cellStyle name="40% - 輔色6 2 6 5 2 2" xfId="30446"/>
    <cellStyle name="40% - 輔色6 2 6 5 2 3" xfId="30447"/>
    <cellStyle name="40% - 輔色6 2 6 5 3" xfId="30448"/>
    <cellStyle name="40% - 輔色6 2 6 5 4" xfId="30449"/>
    <cellStyle name="40% - 輔色6 2 6 6" xfId="30450"/>
    <cellStyle name="40% - 輔色6 2 6 6 2" xfId="30451"/>
    <cellStyle name="40% - 輔色6 2 6 6 3" xfId="30452"/>
    <cellStyle name="40% - 輔色6 2 6 7" xfId="30453"/>
    <cellStyle name="40% - 輔色6 2 6 8" xfId="30454"/>
    <cellStyle name="40% - 輔色6 2 7" xfId="30455"/>
    <cellStyle name="40% - 輔色6 2 7 2" xfId="30456"/>
    <cellStyle name="40% - 輔色6 2 7 2 2" xfId="30457"/>
    <cellStyle name="40% - 輔色6 2 7 2 2 2" xfId="30458"/>
    <cellStyle name="40% - 輔色6 2 7 2 2 2 2" xfId="30459"/>
    <cellStyle name="40% - 輔色6 2 7 2 2 2 3" xfId="30460"/>
    <cellStyle name="40% - 輔色6 2 7 2 2 3" xfId="30461"/>
    <cellStyle name="40% - 輔色6 2 7 2 2 4" xfId="30462"/>
    <cellStyle name="40% - 輔色6 2 7 2 3" xfId="30463"/>
    <cellStyle name="40% - 輔色6 2 7 2 3 2" xfId="30464"/>
    <cellStyle name="40% - 輔色6 2 7 2 3 2 2" xfId="30465"/>
    <cellStyle name="40% - 輔色6 2 7 2 3 2 3" xfId="30466"/>
    <cellStyle name="40% - 輔色6 2 7 2 3 3" xfId="30467"/>
    <cellStyle name="40% - 輔色6 2 7 2 3 4" xfId="30468"/>
    <cellStyle name="40% - 輔色6 2 7 2 4" xfId="30469"/>
    <cellStyle name="40% - 輔色6 2 7 2 4 2" xfId="30470"/>
    <cellStyle name="40% - 輔色6 2 7 2 4 3" xfId="30471"/>
    <cellStyle name="40% - 輔色6 2 7 2 5" xfId="30472"/>
    <cellStyle name="40% - 輔色6 2 7 2 6" xfId="30473"/>
    <cellStyle name="40% - 輔色6 2 7 3" xfId="30474"/>
    <cellStyle name="40% - 輔色6 2 7 3 2" xfId="30475"/>
    <cellStyle name="40% - 輔色6 2 7 3 2 2" xfId="30476"/>
    <cellStyle name="40% - 輔色6 2 7 3 2 3" xfId="30477"/>
    <cellStyle name="40% - 輔色6 2 7 3 3" xfId="30478"/>
    <cellStyle name="40% - 輔色6 2 7 3 4" xfId="30479"/>
    <cellStyle name="40% - 輔色6 2 7 4" xfId="30480"/>
    <cellStyle name="40% - 輔色6 2 7 4 2" xfId="30481"/>
    <cellStyle name="40% - 輔色6 2 7 4 2 2" xfId="30482"/>
    <cellStyle name="40% - 輔色6 2 7 4 2 3" xfId="30483"/>
    <cellStyle name="40% - 輔色6 2 7 4 3" xfId="30484"/>
    <cellStyle name="40% - 輔色6 2 7 4 4" xfId="30485"/>
    <cellStyle name="40% - 輔色6 2 7 5" xfId="30486"/>
    <cellStyle name="40% - 輔色6 2 7 5 2" xfId="30487"/>
    <cellStyle name="40% - 輔色6 2 7 5 3" xfId="30488"/>
    <cellStyle name="40% - 輔色6 2 7 6" xfId="30489"/>
    <cellStyle name="40% - 輔色6 2 7 7" xfId="30490"/>
    <cellStyle name="40% - 輔色6 2 8" xfId="30491"/>
    <cellStyle name="40% - 輔色6 2 8 2" xfId="30492"/>
    <cellStyle name="40% - 輔色6 2 8 2 2" xfId="30493"/>
    <cellStyle name="40% - 輔色6 2 8 2 2 2" xfId="30494"/>
    <cellStyle name="40% - 輔色6 2 8 2 2 3" xfId="30495"/>
    <cellStyle name="40% - 輔色6 2 8 2 3" xfId="30496"/>
    <cellStyle name="40% - 輔色6 2 8 2 4" xfId="30497"/>
    <cellStyle name="40% - 輔色6 2 8 3" xfId="30498"/>
    <cellStyle name="40% - 輔色6 2 8 3 2" xfId="30499"/>
    <cellStyle name="40% - 輔色6 2 8 3 2 2" xfId="30500"/>
    <cellStyle name="40% - 輔色6 2 8 3 2 3" xfId="30501"/>
    <cellStyle name="40% - 輔色6 2 8 3 3" xfId="30502"/>
    <cellStyle name="40% - 輔色6 2 8 3 4" xfId="30503"/>
    <cellStyle name="40% - 輔色6 2 8 4" xfId="30504"/>
    <cellStyle name="40% - 輔色6 2 8 4 2" xfId="30505"/>
    <cellStyle name="40% - 輔色6 2 8 4 3" xfId="30506"/>
    <cellStyle name="40% - 輔色6 2 8 5" xfId="30507"/>
    <cellStyle name="40% - 輔色6 2 8 6" xfId="30508"/>
    <cellStyle name="40% - 輔色6 2 9" xfId="30509"/>
    <cellStyle name="40% - 輔色6 2 9 2" xfId="30510"/>
    <cellStyle name="40% - 輔色6 2 9 2 2" xfId="30511"/>
    <cellStyle name="40% - 輔色6 2 9 2 3" xfId="30512"/>
    <cellStyle name="40% - 輔色6 2 9 3" xfId="30513"/>
    <cellStyle name="40% - 輔色6 2 9 4" xfId="30514"/>
    <cellStyle name="40% - 輔色6 3" xfId="30515"/>
    <cellStyle name="40% - 輔色6 3 10" xfId="30516"/>
    <cellStyle name="40% - 輔色6 3 10 2" xfId="30517"/>
    <cellStyle name="40% - 輔色6 3 10 3" xfId="30518"/>
    <cellStyle name="40% - 輔色6 3 11" xfId="30519"/>
    <cellStyle name="40% - 輔色6 3 12" xfId="30520"/>
    <cellStyle name="40% - 輔色6 3 2" xfId="30521"/>
    <cellStyle name="40% - 輔色6 3 2 10" xfId="30522"/>
    <cellStyle name="40% - 輔色6 3 2 2" xfId="30523"/>
    <cellStyle name="40% - 輔色6 3 2 2 2" xfId="30524"/>
    <cellStyle name="40% - 輔色6 3 2 2 2 2" xfId="30525"/>
    <cellStyle name="40% - 輔色6 3 2 2 2 2 2" xfId="30526"/>
    <cellStyle name="40% - 輔色6 3 2 2 2 2 2 2" xfId="30527"/>
    <cellStyle name="40% - 輔色6 3 2 2 2 2 2 2 2" xfId="30528"/>
    <cellStyle name="40% - 輔色6 3 2 2 2 2 2 2 2 2" xfId="30529"/>
    <cellStyle name="40% - 輔色6 3 2 2 2 2 2 2 2 3" xfId="30530"/>
    <cellStyle name="40% - 輔色6 3 2 2 2 2 2 2 3" xfId="30531"/>
    <cellStyle name="40% - 輔色6 3 2 2 2 2 2 2 4" xfId="30532"/>
    <cellStyle name="40% - 輔色6 3 2 2 2 2 2 3" xfId="30533"/>
    <cellStyle name="40% - 輔色6 3 2 2 2 2 2 3 2" xfId="30534"/>
    <cellStyle name="40% - 輔色6 3 2 2 2 2 2 3 2 2" xfId="30535"/>
    <cellStyle name="40% - 輔色6 3 2 2 2 2 2 3 2 3" xfId="30536"/>
    <cellStyle name="40% - 輔色6 3 2 2 2 2 2 3 3" xfId="30537"/>
    <cellStyle name="40% - 輔色6 3 2 2 2 2 2 3 4" xfId="30538"/>
    <cellStyle name="40% - 輔色6 3 2 2 2 2 2 4" xfId="30539"/>
    <cellStyle name="40% - 輔色6 3 2 2 2 2 2 4 2" xfId="30540"/>
    <cellStyle name="40% - 輔色6 3 2 2 2 2 2 4 3" xfId="30541"/>
    <cellStyle name="40% - 輔色6 3 2 2 2 2 2 5" xfId="30542"/>
    <cellStyle name="40% - 輔色6 3 2 2 2 2 2 6" xfId="30543"/>
    <cellStyle name="40% - 輔色6 3 2 2 2 2 3" xfId="30544"/>
    <cellStyle name="40% - 輔色6 3 2 2 2 2 3 2" xfId="30545"/>
    <cellStyle name="40% - 輔色6 3 2 2 2 2 3 2 2" xfId="30546"/>
    <cellStyle name="40% - 輔色6 3 2 2 2 2 3 2 3" xfId="30547"/>
    <cellStyle name="40% - 輔色6 3 2 2 2 2 3 3" xfId="30548"/>
    <cellStyle name="40% - 輔色6 3 2 2 2 2 3 4" xfId="30549"/>
    <cellStyle name="40% - 輔色6 3 2 2 2 2 4" xfId="30550"/>
    <cellStyle name="40% - 輔色6 3 2 2 2 2 4 2" xfId="30551"/>
    <cellStyle name="40% - 輔色6 3 2 2 2 2 4 2 2" xfId="30552"/>
    <cellStyle name="40% - 輔色6 3 2 2 2 2 4 2 3" xfId="30553"/>
    <cellStyle name="40% - 輔色6 3 2 2 2 2 4 3" xfId="30554"/>
    <cellStyle name="40% - 輔色6 3 2 2 2 2 4 4" xfId="30555"/>
    <cellStyle name="40% - 輔色6 3 2 2 2 2 5" xfId="30556"/>
    <cellStyle name="40% - 輔色6 3 2 2 2 2 5 2" xfId="30557"/>
    <cellStyle name="40% - 輔色6 3 2 2 2 2 5 3" xfId="30558"/>
    <cellStyle name="40% - 輔色6 3 2 2 2 2 6" xfId="30559"/>
    <cellStyle name="40% - 輔色6 3 2 2 2 2 7" xfId="30560"/>
    <cellStyle name="40% - 輔色6 3 2 2 2 3" xfId="30561"/>
    <cellStyle name="40% - 輔色6 3 2 2 2 3 2" xfId="30562"/>
    <cellStyle name="40% - 輔色6 3 2 2 2 3 2 2" xfId="30563"/>
    <cellStyle name="40% - 輔色6 3 2 2 2 3 2 2 2" xfId="30564"/>
    <cellStyle name="40% - 輔色6 3 2 2 2 3 2 2 3" xfId="30565"/>
    <cellStyle name="40% - 輔色6 3 2 2 2 3 2 3" xfId="30566"/>
    <cellStyle name="40% - 輔色6 3 2 2 2 3 2 4" xfId="30567"/>
    <cellStyle name="40% - 輔色6 3 2 2 2 3 3" xfId="30568"/>
    <cellStyle name="40% - 輔色6 3 2 2 2 3 3 2" xfId="30569"/>
    <cellStyle name="40% - 輔色6 3 2 2 2 3 3 2 2" xfId="30570"/>
    <cellStyle name="40% - 輔色6 3 2 2 2 3 3 2 3" xfId="30571"/>
    <cellStyle name="40% - 輔色6 3 2 2 2 3 3 3" xfId="30572"/>
    <cellStyle name="40% - 輔色6 3 2 2 2 3 3 4" xfId="30573"/>
    <cellStyle name="40% - 輔色6 3 2 2 2 3 4" xfId="30574"/>
    <cellStyle name="40% - 輔色6 3 2 2 2 3 4 2" xfId="30575"/>
    <cellStyle name="40% - 輔色6 3 2 2 2 3 4 3" xfId="30576"/>
    <cellStyle name="40% - 輔色6 3 2 2 2 3 5" xfId="30577"/>
    <cellStyle name="40% - 輔色6 3 2 2 2 3 6" xfId="30578"/>
    <cellStyle name="40% - 輔色6 3 2 2 2 4" xfId="30579"/>
    <cellStyle name="40% - 輔色6 3 2 2 2 4 2" xfId="30580"/>
    <cellStyle name="40% - 輔色6 3 2 2 2 4 2 2" xfId="30581"/>
    <cellStyle name="40% - 輔色6 3 2 2 2 4 2 3" xfId="30582"/>
    <cellStyle name="40% - 輔色6 3 2 2 2 4 3" xfId="30583"/>
    <cellStyle name="40% - 輔色6 3 2 2 2 4 4" xfId="30584"/>
    <cellStyle name="40% - 輔色6 3 2 2 2 5" xfId="30585"/>
    <cellStyle name="40% - 輔色6 3 2 2 2 5 2" xfId="30586"/>
    <cellStyle name="40% - 輔色6 3 2 2 2 5 2 2" xfId="30587"/>
    <cellStyle name="40% - 輔色6 3 2 2 2 5 2 3" xfId="30588"/>
    <cellStyle name="40% - 輔色6 3 2 2 2 5 3" xfId="30589"/>
    <cellStyle name="40% - 輔色6 3 2 2 2 5 4" xfId="30590"/>
    <cellStyle name="40% - 輔色6 3 2 2 2 6" xfId="30591"/>
    <cellStyle name="40% - 輔色6 3 2 2 2 6 2" xfId="30592"/>
    <cellStyle name="40% - 輔色6 3 2 2 2 6 3" xfId="30593"/>
    <cellStyle name="40% - 輔色6 3 2 2 2 7" xfId="30594"/>
    <cellStyle name="40% - 輔色6 3 2 2 2 8" xfId="30595"/>
    <cellStyle name="40% - 輔色6 3 2 2 3" xfId="30596"/>
    <cellStyle name="40% - 輔色6 3 2 2 3 2" xfId="30597"/>
    <cellStyle name="40% - 輔色6 3 2 2 3 2 2" xfId="30598"/>
    <cellStyle name="40% - 輔色6 3 2 2 3 2 2 2" xfId="30599"/>
    <cellStyle name="40% - 輔色6 3 2 2 3 2 2 2 2" xfId="30600"/>
    <cellStyle name="40% - 輔色6 3 2 2 3 2 2 2 3" xfId="30601"/>
    <cellStyle name="40% - 輔色6 3 2 2 3 2 2 3" xfId="30602"/>
    <cellStyle name="40% - 輔色6 3 2 2 3 2 2 4" xfId="30603"/>
    <cellStyle name="40% - 輔色6 3 2 2 3 2 3" xfId="30604"/>
    <cellStyle name="40% - 輔色6 3 2 2 3 2 3 2" xfId="30605"/>
    <cellStyle name="40% - 輔色6 3 2 2 3 2 3 2 2" xfId="30606"/>
    <cellStyle name="40% - 輔色6 3 2 2 3 2 3 2 3" xfId="30607"/>
    <cellStyle name="40% - 輔色6 3 2 2 3 2 3 3" xfId="30608"/>
    <cellStyle name="40% - 輔色6 3 2 2 3 2 3 4" xfId="30609"/>
    <cellStyle name="40% - 輔色6 3 2 2 3 2 4" xfId="30610"/>
    <cellStyle name="40% - 輔色6 3 2 2 3 2 4 2" xfId="30611"/>
    <cellStyle name="40% - 輔色6 3 2 2 3 2 4 3" xfId="30612"/>
    <cellStyle name="40% - 輔色6 3 2 2 3 2 5" xfId="30613"/>
    <cellStyle name="40% - 輔色6 3 2 2 3 2 6" xfId="30614"/>
    <cellStyle name="40% - 輔色6 3 2 2 3 3" xfId="30615"/>
    <cellStyle name="40% - 輔色6 3 2 2 3 3 2" xfId="30616"/>
    <cellStyle name="40% - 輔色6 3 2 2 3 3 2 2" xfId="30617"/>
    <cellStyle name="40% - 輔色6 3 2 2 3 3 2 3" xfId="30618"/>
    <cellStyle name="40% - 輔色6 3 2 2 3 3 3" xfId="30619"/>
    <cellStyle name="40% - 輔色6 3 2 2 3 3 4" xfId="30620"/>
    <cellStyle name="40% - 輔色6 3 2 2 3 4" xfId="30621"/>
    <cellStyle name="40% - 輔色6 3 2 2 3 4 2" xfId="30622"/>
    <cellStyle name="40% - 輔色6 3 2 2 3 4 2 2" xfId="30623"/>
    <cellStyle name="40% - 輔色6 3 2 2 3 4 2 3" xfId="30624"/>
    <cellStyle name="40% - 輔色6 3 2 2 3 4 3" xfId="30625"/>
    <cellStyle name="40% - 輔色6 3 2 2 3 4 4" xfId="30626"/>
    <cellStyle name="40% - 輔色6 3 2 2 3 5" xfId="30627"/>
    <cellStyle name="40% - 輔色6 3 2 2 3 5 2" xfId="30628"/>
    <cellStyle name="40% - 輔色6 3 2 2 3 5 3" xfId="30629"/>
    <cellStyle name="40% - 輔色6 3 2 2 3 6" xfId="30630"/>
    <cellStyle name="40% - 輔色6 3 2 2 3 7" xfId="30631"/>
    <cellStyle name="40% - 輔色6 3 2 2 4" xfId="30632"/>
    <cellStyle name="40% - 輔色6 3 2 2 4 2" xfId="30633"/>
    <cellStyle name="40% - 輔色6 3 2 2 4 2 2" xfId="30634"/>
    <cellStyle name="40% - 輔色6 3 2 2 4 2 2 2" xfId="30635"/>
    <cellStyle name="40% - 輔色6 3 2 2 4 2 2 3" xfId="30636"/>
    <cellStyle name="40% - 輔色6 3 2 2 4 2 3" xfId="30637"/>
    <cellStyle name="40% - 輔色6 3 2 2 4 2 4" xfId="30638"/>
    <cellStyle name="40% - 輔色6 3 2 2 4 3" xfId="30639"/>
    <cellStyle name="40% - 輔色6 3 2 2 4 3 2" xfId="30640"/>
    <cellStyle name="40% - 輔色6 3 2 2 4 3 2 2" xfId="30641"/>
    <cellStyle name="40% - 輔色6 3 2 2 4 3 2 3" xfId="30642"/>
    <cellStyle name="40% - 輔色6 3 2 2 4 3 3" xfId="30643"/>
    <cellStyle name="40% - 輔色6 3 2 2 4 3 4" xfId="30644"/>
    <cellStyle name="40% - 輔色6 3 2 2 4 4" xfId="30645"/>
    <cellStyle name="40% - 輔色6 3 2 2 4 4 2" xfId="30646"/>
    <cellStyle name="40% - 輔色6 3 2 2 4 4 3" xfId="30647"/>
    <cellStyle name="40% - 輔色6 3 2 2 4 5" xfId="30648"/>
    <cellStyle name="40% - 輔色6 3 2 2 4 6" xfId="30649"/>
    <cellStyle name="40% - 輔色6 3 2 2 5" xfId="30650"/>
    <cellStyle name="40% - 輔色6 3 2 2 5 2" xfId="30651"/>
    <cellStyle name="40% - 輔色6 3 2 2 5 2 2" xfId="30652"/>
    <cellStyle name="40% - 輔色6 3 2 2 5 2 3" xfId="30653"/>
    <cellStyle name="40% - 輔色6 3 2 2 5 3" xfId="30654"/>
    <cellStyle name="40% - 輔色6 3 2 2 5 4" xfId="30655"/>
    <cellStyle name="40% - 輔色6 3 2 2 6" xfId="30656"/>
    <cellStyle name="40% - 輔色6 3 2 2 6 2" xfId="30657"/>
    <cellStyle name="40% - 輔色6 3 2 2 6 2 2" xfId="30658"/>
    <cellStyle name="40% - 輔色6 3 2 2 6 2 3" xfId="30659"/>
    <cellStyle name="40% - 輔色6 3 2 2 6 3" xfId="30660"/>
    <cellStyle name="40% - 輔色6 3 2 2 6 4" xfId="30661"/>
    <cellStyle name="40% - 輔色6 3 2 2 7" xfId="30662"/>
    <cellStyle name="40% - 輔色6 3 2 2 7 2" xfId="30663"/>
    <cellStyle name="40% - 輔色6 3 2 2 7 3" xfId="30664"/>
    <cellStyle name="40% - 輔色6 3 2 2 8" xfId="30665"/>
    <cellStyle name="40% - 輔色6 3 2 2 9" xfId="30666"/>
    <cellStyle name="40% - 輔色6 3 2 3" xfId="30667"/>
    <cellStyle name="40% - 輔色6 3 2 3 2" xfId="30668"/>
    <cellStyle name="40% - 輔色6 3 2 3 2 2" xfId="30669"/>
    <cellStyle name="40% - 輔色6 3 2 3 2 2 2" xfId="30670"/>
    <cellStyle name="40% - 輔色6 3 2 3 2 2 2 2" xfId="30671"/>
    <cellStyle name="40% - 輔色6 3 2 3 2 2 2 2 2" xfId="30672"/>
    <cellStyle name="40% - 輔色6 3 2 3 2 2 2 2 3" xfId="30673"/>
    <cellStyle name="40% - 輔色6 3 2 3 2 2 2 3" xfId="30674"/>
    <cellStyle name="40% - 輔色6 3 2 3 2 2 2 4" xfId="30675"/>
    <cellStyle name="40% - 輔色6 3 2 3 2 2 3" xfId="30676"/>
    <cellStyle name="40% - 輔色6 3 2 3 2 2 3 2" xfId="30677"/>
    <cellStyle name="40% - 輔色6 3 2 3 2 2 3 2 2" xfId="30678"/>
    <cellStyle name="40% - 輔色6 3 2 3 2 2 3 2 3" xfId="30679"/>
    <cellStyle name="40% - 輔色6 3 2 3 2 2 3 3" xfId="30680"/>
    <cellStyle name="40% - 輔色6 3 2 3 2 2 3 4" xfId="30681"/>
    <cellStyle name="40% - 輔色6 3 2 3 2 2 4" xfId="30682"/>
    <cellStyle name="40% - 輔色6 3 2 3 2 2 4 2" xfId="30683"/>
    <cellStyle name="40% - 輔色6 3 2 3 2 2 4 3" xfId="30684"/>
    <cellStyle name="40% - 輔色6 3 2 3 2 2 5" xfId="30685"/>
    <cellStyle name="40% - 輔色6 3 2 3 2 2 6" xfId="30686"/>
    <cellStyle name="40% - 輔色6 3 2 3 2 3" xfId="30687"/>
    <cellStyle name="40% - 輔色6 3 2 3 2 3 2" xfId="30688"/>
    <cellStyle name="40% - 輔色6 3 2 3 2 3 2 2" xfId="30689"/>
    <cellStyle name="40% - 輔色6 3 2 3 2 3 2 3" xfId="30690"/>
    <cellStyle name="40% - 輔色6 3 2 3 2 3 3" xfId="30691"/>
    <cellStyle name="40% - 輔色6 3 2 3 2 3 4" xfId="30692"/>
    <cellStyle name="40% - 輔色6 3 2 3 2 4" xfId="30693"/>
    <cellStyle name="40% - 輔色6 3 2 3 2 4 2" xfId="30694"/>
    <cellStyle name="40% - 輔色6 3 2 3 2 4 2 2" xfId="30695"/>
    <cellStyle name="40% - 輔色6 3 2 3 2 4 2 3" xfId="30696"/>
    <cellStyle name="40% - 輔色6 3 2 3 2 4 3" xfId="30697"/>
    <cellStyle name="40% - 輔色6 3 2 3 2 4 4" xfId="30698"/>
    <cellStyle name="40% - 輔色6 3 2 3 2 5" xfId="30699"/>
    <cellStyle name="40% - 輔色6 3 2 3 2 5 2" xfId="30700"/>
    <cellStyle name="40% - 輔色6 3 2 3 2 5 3" xfId="30701"/>
    <cellStyle name="40% - 輔色6 3 2 3 2 6" xfId="30702"/>
    <cellStyle name="40% - 輔色6 3 2 3 2 7" xfId="30703"/>
    <cellStyle name="40% - 輔色6 3 2 3 3" xfId="30704"/>
    <cellStyle name="40% - 輔色6 3 2 3 3 2" xfId="30705"/>
    <cellStyle name="40% - 輔色6 3 2 3 3 2 2" xfId="30706"/>
    <cellStyle name="40% - 輔色6 3 2 3 3 2 2 2" xfId="30707"/>
    <cellStyle name="40% - 輔色6 3 2 3 3 2 2 3" xfId="30708"/>
    <cellStyle name="40% - 輔色6 3 2 3 3 2 3" xfId="30709"/>
    <cellStyle name="40% - 輔色6 3 2 3 3 2 4" xfId="30710"/>
    <cellStyle name="40% - 輔色6 3 2 3 3 3" xfId="30711"/>
    <cellStyle name="40% - 輔色6 3 2 3 3 3 2" xfId="30712"/>
    <cellStyle name="40% - 輔色6 3 2 3 3 3 2 2" xfId="30713"/>
    <cellStyle name="40% - 輔色6 3 2 3 3 3 2 3" xfId="30714"/>
    <cellStyle name="40% - 輔色6 3 2 3 3 3 3" xfId="30715"/>
    <cellStyle name="40% - 輔色6 3 2 3 3 3 4" xfId="30716"/>
    <cellStyle name="40% - 輔色6 3 2 3 3 4" xfId="30717"/>
    <cellStyle name="40% - 輔色6 3 2 3 3 4 2" xfId="30718"/>
    <cellStyle name="40% - 輔色6 3 2 3 3 4 3" xfId="30719"/>
    <cellStyle name="40% - 輔色6 3 2 3 3 5" xfId="30720"/>
    <cellStyle name="40% - 輔色6 3 2 3 3 6" xfId="30721"/>
    <cellStyle name="40% - 輔色6 3 2 3 4" xfId="30722"/>
    <cellStyle name="40% - 輔色6 3 2 3 4 2" xfId="30723"/>
    <cellStyle name="40% - 輔色6 3 2 3 4 2 2" xfId="30724"/>
    <cellStyle name="40% - 輔色6 3 2 3 4 2 3" xfId="30725"/>
    <cellStyle name="40% - 輔色6 3 2 3 4 3" xfId="30726"/>
    <cellStyle name="40% - 輔色6 3 2 3 4 4" xfId="30727"/>
    <cellStyle name="40% - 輔色6 3 2 3 5" xfId="30728"/>
    <cellStyle name="40% - 輔色6 3 2 3 5 2" xfId="30729"/>
    <cellStyle name="40% - 輔色6 3 2 3 5 2 2" xfId="30730"/>
    <cellStyle name="40% - 輔色6 3 2 3 5 2 3" xfId="30731"/>
    <cellStyle name="40% - 輔色6 3 2 3 5 3" xfId="30732"/>
    <cellStyle name="40% - 輔色6 3 2 3 5 4" xfId="30733"/>
    <cellStyle name="40% - 輔色6 3 2 3 6" xfId="30734"/>
    <cellStyle name="40% - 輔色6 3 2 3 6 2" xfId="30735"/>
    <cellStyle name="40% - 輔色6 3 2 3 6 3" xfId="30736"/>
    <cellStyle name="40% - 輔色6 3 2 3 7" xfId="30737"/>
    <cellStyle name="40% - 輔色6 3 2 3 8" xfId="30738"/>
    <cellStyle name="40% - 輔色6 3 2 4" xfId="30739"/>
    <cellStyle name="40% - 輔色6 3 2 4 2" xfId="30740"/>
    <cellStyle name="40% - 輔色6 3 2 4 2 2" xfId="30741"/>
    <cellStyle name="40% - 輔色6 3 2 4 2 2 2" xfId="30742"/>
    <cellStyle name="40% - 輔色6 3 2 4 2 2 2 2" xfId="30743"/>
    <cellStyle name="40% - 輔色6 3 2 4 2 2 2 3" xfId="30744"/>
    <cellStyle name="40% - 輔色6 3 2 4 2 2 3" xfId="30745"/>
    <cellStyle name="40% - 輔色6 3 2 4 2 2 4" xfId="30746"/>
    <cellStyle name="40% - 輔色6 3 2 4 2 3" xfId="30747"/>
    <cellStyle name="40% - 輔色6 3 2 4 2 3 2" xfId="30748"/>
    <cellStyle name="40% - 輔色6 3 2 4 2 3 2 2" xfId="30749"/>
    <cellStyle name="40% - 輔色6 3 2 4 2 3 2 3" xfId="30750"/>
    <cellStyle name="40% - 輔色6 3 2 4 2 3 3" xfId="30751"/>
    <cellStyle name="40% - 輔色6 3 2 4 2 3 4" xfId="30752"/>
    <cellStyle name="40% - 輔色6 3 2 4 2 4" xfId="30753"/>
    <cellStyle name="40% - 輔色6 3 2 4 2 4 2" xfId="30754"/>
    <cellStyle name="40% - 輔色6 3 2 4 2 4 3" xfId="30755"/>
    <cellStyle name="40% - 輔色6 3 2 4 2 5" xfId="30756"/>
    <cellStyle name="40% - 輔色6 3 2 4 2 6" xfId="30757"/>
    <cellStyle name="40% - 輔色6 3 2 4 3" xfId="30758"/>
    <cellStyle name="40% - 輔色6 3 2 4 3 2" xfId="30759"/>
    <cellStyle name="40% - 輔色6 3 2 4 3 2 2" xfId="30760"/>
    <cellStyle name="40% - 輔色6 3 2 4 3 2 3" xfId="30761"/>
    <cellStyle name="40% - 輔色6 3 2 4 3 3" xfId="30762"/>
    <cellStyle name="40% - 輔色6 3 2 4 3 4" xfId="30763"/>
    <cellStyle name="40% - 輔色6 3 2 4 4" xfId="30764"/>
    <cellStyle name="40% - 輔色6 3 2 4 4 2" xfId="30765"/>
    <cellStyle name="40% - 輔色6 3 2 4 4 2 2" xfId="30766"/>
    <cellStyle name="40% - 輔色6 3 2 4 4 2 3" xfId="30767"/>
    <cellStyle name="40% - 輔色6 3 2 4 4 3" xfId="30768"/>
    <cellStyle name="40% - 輔色6 3 2 4 4 4" xfId="30769"/>
    <cellStyle name="40% - 輔色6 3 2 4 5" xfId="30770"/>
    <cellStyle name="40% - 輔色6 3 2 4 5 2" xfId="30771"/>
    <cellStyle name="40% - 輔色6 3 2 4 5 3" xfId="30772"/>
    <cellStyle name="40% - 輔色6 3 2 4 6" xfId="30773"/>
    <cellStyle name="40% - 輔色6 3 2 4 7" xfId="30774"/>
    <cellStyle name="40% - 輔色6 3 2 5" xfId="30775"/>
    <cellStyle name="40% - 輔色6 3 2 5 2" xfId="30776"/>
    <cellStyle name="40% - 輔色6 3 2 5 2 2" xfId="30777"/>
    <cellStyle name="40% - 輔色6 3 2 5 2 2 2" xfId="30778"/>
    <cellStyle name="40% - 輔色6 3 2 5 2 2 3" xfId="30779"/>
    <cellStyle name="40% - 輔色6 3 2 5 2 3" xfId="30780"/>
    <cellStyle name="40% - 輔色6 3 2 5 2 4" xfId="30781"/>
    <cellStyle name="40% - 輔色6 3 2 5 3" xfId="30782"/>
    <cellStyle name="40% - 輔色6 3 2 5 3 2" xfId="30783"/>
    <cellStyle name="40% - 輔色6 3 2 5 3 2 2" xfId="30784"/>
    <cellStyle name="40% - 輔色6 3 2 5 3 2 3" xfId="30785"/>
    <cellStyle name="40% - 輔色6 3 2 5 3 3" xfId="30786"/>
    <cellStyle name="40% - 輔色6 3 2 5 3 4" xfId="30787"/>
    <cellStyle name="40% - 輔色6 3 2 5 4" xfId="30788"/>
    <cellStyle name="40% - 輔色6 3 2 5 4 2" xfId="30789"/>
    <cellStyle name="40% - 輔色6 3 2 5 4 3" xfId="30790"/>
    <cellStyle name="40% - 輔色6 3 2 5 5" xfId="30791"/>
    <cellStyle name="40% - 輔色6 3 2 5 6" xfId="30792"/>
    <cellStyle name="40% - 輔色6 3 2 6" xfId="30793"/>
    <cellStyle name="40% - 輔色6 3 2 6 2" xfId="30794"/>
    <cellStyle name="40% - 輔色6 3 2 6 2 2" xfId="30795"/>
    <cellStyle name="40% - 輔色6 3 2 6 2 3" xfId="30796"/>
    <cellStyle name="40% - 輔色6 3 2 6 3" xfId="30797"/>
    <cellStyle name="40% - 輔色6 3 2 6 4" xfId="30798"/>
    <cellStyle name="40% - 輔色6 3 2 7" xfId="30799"/>
    <cellStyle name="40% - 輔色6 3 2 7 2" xfId="30800"/>
    <cellStyle name="40% - 輔色6 3 2 7 2 2" xfId="30801"/>
    <cellStyle name="40% - 輔色6 3 2 7 2 3" xfId="30802"/>
    <cellStyle name="40% - 輔色6 3 2 7 3" xfId="30803"/>
    <cellStyle name="40% - 輔色6 3 2 7 4" xfId="30804"/>
    <cellStyle name="40% - 輔色6 3 2 8" xfId="30805"/>
    <cellStyle name="40% - 輔色6 3 2 8 2" xfId="30806"/>
    <cellStyle name="40% - 輔色6 3 2 8 3" xfId="30807"/>
    <cellStyle name="40% - 輔色6 3 2 9" xfId="30808"/>
    <cellStyle name="40% - 輔色6 3 3" xfId="30809"/>
    <cellStyle name="40% - 輔色6 3 3 2" xfId="30810"/>
    <cellStyle name="40% - 輔色6 3 3 2 2" xfId="30811"/>
    <cellStyle name="40% - 輔色6 3 3 2 2 2" xfId="30812"/>
    <cellStyle name="40% - 輔色6 3 3 2 2 2 2" xfId="30813"/>
    <cellStyle name="40% - 輔色6 3 3 2 2 2 2 2" xfId="30814"/>
    <cellStyle name="40% - 輔色6 3 3 2 2 2 2 2 2" xfId="30815"/>
    <cellStyle name="40% - 輔色6 3 3 2 2 2 2 2 3" xfId="30816"/>
    <cellStyle name="40% - 輔色6 3 3 2 2 2 2 3" xfId="30817"/>
    <cellStyle name="40% - 輔色6 3 3 2 2 2 2 4" xfId="30818"/>
    <cellStyle name="40% - 輔色6 3 3 2 2 2 3" xfId="30819"/>
    <cellStyle name="40% - 輔色6 3 3 2 2 2 3 2" xfId="30820"/>
    <cellStyle name="40% - 輔色6 3 3 2 2 2 3 2 2" xfId="30821"/>
    <cellStyle name="40% - 輔色6 3 3 2 2 2 3 2 3" xfId="30822"/>
    <cellStyle name="40% - 輔色6 3 3 2 2 2 3 3" xfId="30823"/>
    <cellStyle name="40% - 輔色6 3 3 2 2 2 3 4" xfId="30824"/>
    <cellStyle name="40% - 輔色6 3 3 2 2 2 4" xfId="30825"/>
    <cellStyle name="40% - 輔色6 3 3 2 2 2 4 2" xfId="30826"/>
    <cellStyle name="40% - 輔色6 3 3 2 2 2 4 3" xfId="30827"/>
    <cellStyle name="40% - 輔色6 3 3 2 2 2 5" xfId="30828"/>
    <cellStyle name="40% - 輔色6 3 3 2 2 2 6" xfId="30829"/>
    <cellStyle name="40% - 輔色6 3 3 2 2 3" xfId="30830"/>
    <cellStyle name="40% - 輔色6 3 3 2 2 3 2" xfId="30831"/>
    <cellStyle name="40% - 輔色6 3 3 2 2 3 2 2" xfId="30832"/>
    <cellStyle name="40% - 輔色6 3 3 2 2 3 2 3" xfId="30833"/>
    <cellStyle name="40% - 輔色6 3 3 2 2 3 3" xfId="30834"/>
    <cellStyle name="40% - 輔色6 3 3 2 2 3 4" xfId="30835"/>
    <cellStyle name="40% - 輔色6 3 3 2 2 4" xfId="30836"/>
    <cellStyle name="40% - 輔色6 3 3 2 2 4 2" xfId="30837"/>
    <cellStyle name="40% - 輔色6 3 3 2 2 4 2 2" xfId="30838"/>
    <cellStyle name="40% - 輔色6 3 3 2 2 4 2 3" xfId="30839"/>
    <cellStyle name="40% - 輔色6 3 3 2 2 4 3" xfId="30840"/>
    <cellStyle name="40% - 輔色6 3 3 2 2 4 4" xfId="30841"/>
    <cellStyle name="40% - 輔色6 3 3 2 2 5" xfId="30842"/>
    <cellStyle name="40% - 輔色6 3 3 2 2 5 2" xfId="30843"/>
    <cellStyle name="40% - 輔色6 3 3 2 2 5 3" xfId="30844"/>
    <cellStyle name="40% - 輔色6 3 3 2 2 6" xfId="30845"/>
    <cellStyle name="40% - 輔色6 3 3 2 2 7" xfId="30846"/>
    <cellStyle name="40% - 輔色6 3 3 2 3" xfId="30847"/>
    <cellStyle name="40% - 輔色6 3 3 2 3 2" xfId="30848"/>
    <cellStyle name="40% - 輔色6 3 3 2 3 2 2" xfId="30849"/>
    <cellStyle name="40% - 輔色6 3 3 2 3 2 2 2" xfId="30850"/>
    <cellStyle name="40% - 輔色6 3 3 2 3 2 2 3" xfId="30851"/>
    <cellStyle name="40% - 輔色6 3 3 2 3 2 3" xfId="30852"/>
    <cellStyle name="40% - 輔色6 3 3 2 3 2 4" xfId="30853"/>
    <cellStyle name="40% - 輔色6 3 3 2 3 3" xfId="30854"/>
    <cellStyle name="40% - 輔色6 3 3 2 3 3 2" xfId="30855"/>
    <cellStyle name="40% - 輔色6 3 3 2 3 3 2 2" xfId="30856"/>
    <cellStyle name="40% - 輔色6 3 3 2 3 3 2 3" xfId="30857"/>
    <cellStyle name="40% - 輔色6 3 3 2 3 3 3" xfId="30858"/>
    <cellStyle name="40% - 輔色6 3 3 2 3 3 4" xfId="30859"/>
    <cellStyle name="40% - 輔色6 3 3 2 3 4" xfId="30860"/>
    <cellStyle name="40% - 輔色6 3 3 2 3 4 2" xfId="30861"/>
    <cellStyle name="40% - 輔色6 3 3 2 3 4 3" xfId="30862"/>
    <cellStyle name="40% - 輔色6 3 3 2 3 5" xfId="30863"/>
    <cellStyle name="40% - 輔色6 3 3 2 3 6" xfId="30864"/>
    <cellStyle name="40% - 輔色6 3 3 2 4" xfId="30865"/>
    <cellStyle name="40% - 輔色6 3 3 2 4 2" xfId="30866"/>
    <cellStyle name="40% - 輔色6 3 3 2 4 2 2" xfId="30867"/>
    <cellStyle name="40% - 輔色6 3 3 2 4 2 3" xfId="30868"/>
    <cellStyle name="40% - 輔色6 3 3 2 4 3" xfId="30869"/>
    <cellStyle name="40% - 輔色6 3 3 2 4 4" xfId="30870"/>
    <cellStyle name="40% - 輔色6 3 3 2 5" xfId="30871"/>
    <cellStyle name="40% - 輔色6 3 3 2 5 2" xfId="30872"/>
    <cellStyle name="40% - 輔色6 3 3 2 5 2 2" xfId="30873"/>
    <cellStyle name="40% - 輔色6 3 3 2 5 2 3" xfId="30874"/>
    <cellStyle name="40% - 輔色6 3 3 2 5 3" xfId="30875"/>
    <cellStyle name="40% - 輔色6 3 3 2 5 4" xfId="30876"/>
    <cellStyle name="40% - 輔色6 3 3 2 6" xfId="30877"/>
    <cellStyle name="40% - 輔色6 3 3 2 6 2" xfId="30878"/>
    <cellStyle name="40% - 輔色6 3 3 2 6 3" xfId="30879"/>
    <cellStyle name="40% - 輔色6 3 3 2 7" xfId="30880"/>
    <cellStyle name="40% - 輔色6 3 3 2 8" xfId="30881"/>
    <cellStyle name="40% - 輔色6 3 3 3" xfId="30882"/>
    <cellStyle name="40% - 輔色6 3 3 3 2" xfId="30883"/>
    <cellStyle name="40% - 輔色6 3 3 3 2 2" xfId="30884"/>
    <cellStyle name="40% - 輔色6 3 3 3 2 2 2" xfId="30885"/>
    <cellStyle name="40% - 輔色6 3 3 3 2 2 2 2" xfId="30886"/>
    <cellStyle name="40% - 輔色6 3 3 3 2 2 2 3" xfId="30887"/>
    <cellStyle name="40% - 輔色6 3 3 3 2 2 3" xfId="30888"/>
    <cellStyle name="40% - 輔色6 3 3 3 2 2 4" xfId="30889"/>
    <cellStyle name="40% - 輔色6 3 3 3 2 3" xfId="30890"/>
    <cellStyle name="40% - 輔色6 3 3 3 2 3 2" xfId="30891"/>
    <cellStyle name="40% - 輔色6 3 3 3 2 3 2 2" xfId="30892"/>
    <cellStyle name="40% - 輔色6 3 3 3 2 3 2 3" xfId="30893"/>
    <cellStyle name="40% - 輔色6 3 3 3 2 3 3" xfId="30894"/>
    <cellStyle name="40% - 輔色6 3 3 3 2 3 4" xfId="30895"/>
    <cellStyle name="40% - 輔色6 3 3 3 2 4" xfId="30896"/>
    <cellStyle name="40% - 輔色6 3 3 3 2 4 2" xfId="30897"/>
    <cellStyle name="40% - 輔色6 3 3 3 2 4 3" xfId="30898"/>
    <cellStyle name="40% - 輔色6 3 3 3 2 5" xfId="30899"/>
    <cellStyle name="40% - 輔色6 3 3 3 2 6" xfId="30900"/>
    <cellStyle name="40% - 輔色6 3 3 3 3" xfId="30901"/>
    <cellStyle name="40% - 輔色6 3 3 3 3 2" xfId="30902"/>
    <cellStyle name="40% - 輔色6 3 3 3 3 2 2" xfId="30903"/>
    <cellStyle name="40% - 輔色6 3 3 3 3 2 3" xfId="30904"/>
    <cellStyle name="40% - 輔色6 3 3 3 3 3" xfId="30905"/>
    <cellStyle name="40% - 輔色6 3 3 3 3 4" xfId="30906"/>
    <cellStyle name="40% - 輔色6 3 3 3 4" xfId="30907"/>
    <cellStyle name="40% - 輔色6 3 3 3 4 2" xfId="30908"/>
    <cellStyle name="40% - 輔色6 3 3 3 4 2 2" xfId="30909"/>
    <cellStyle name="40% - 輔色6 3 3 3 4 2 3" xfId="30910"/>
    <cellStyle name="40% - 輔色6 3 3 3 4 3" xfId="30911"/>
    <cellStyle name="40% - 輔色6 3 3 3 4 4" xfId="30912"/>
    <cellStyle name="40% - 輔色6 3 3 3 5" xfId="30913"/>
    <cellStyle name="40% - 輔色6 3 3 3 5 2" xfId="30914"/>
    <cellStyle name="40% - 輔色6 3 3 3 5 3" xfId="30915"/>
    <cellStyle name="40% - 輔色6 3 3 3 6" xfId="30916"/>
    <cellStyle name="40% - 輔色6 3 3 3 7" xfId="30917"/>
    <cellStyle name="40% - 輔色6 3 3 4" xfId="30918"/>
    <cellStyle name="40% - 輔色6 3 3 4 2" xfId="30919"/>
    <cellStyle name="40% - 輔色6 3 3 4 2 2" xfId="30920"/>
    <cellStyle name="40% - 輔色6 3 3 4 2 2 2" xfId="30921"/>
    <cellStyle name="40% - 輔色6 3 3 4 2 2 3" xfId="30922"/>
    <cellStyle name="40% - 輔色6 3 3 4 2 3" xfId="30923"/>
    <cellStyle name="40% - 輔色6 3 3 4 2 4" xfId="30924"/>
    <cellStyle name="40% - 輔色6 3 3 4 3" xfId="30925"/>
    <cellStyle name="40% - 輔色6 3 3 4 3 2" xfId="30926"/>
    <cellStyle name="40% - 輔色6 3 3 4 3 2 2" xfId="30927"/>
    <cellStyle name="40% - 輔色6 3 3 4 3 2 3" xfId="30928"/>
    <cellStyle name="40% - 輔色6 3 3 4 3 3" xfId="30929"/>
    <cellStyle name="40% - 輔色6 3 3 4 3 4" xfId="30930"/>
    <cellStyle name="40% - 輔色6 3 3 4 4" xfId="30931"/>
    <cellStyle name="40% - 輔色6 3 3 4 4 2" xfId="30932"/>
    <cellStyle name="40% - 輔色6 3 3 4 4 3" xfId="30933"/>
    <cellStyle name="40% - 輔色6 3 3 4 5" xfId="30934"/>
    <cellStyle name="40% - 輔色6 3 3 4 6" xfId="30935"/>
    <cellStyle name="40% - 輔色6 3 3 5" xfId="30936"/>
    <cellStyle name="40% - 輔色6 3 3 5 2" xfId="30937"/>
    <cellStyle name="40% - 輔色6 3 3 5 2 2" xfId="30938"/>
    <cellStyle name="40% - 輔色6 3 3 5 2 3" xfId="30939"/>
    <cellStyle name="40% - 輔色6 3 3 5 3" xfId="30940"/>
    <cellStyle name="40% - 輔色6 3 3 5 4" xfId="30941"/>
    <cellStyle name="40% - 輔色6 3 3 6" xfId="30942"/>
    <cellStyle name="40% - 輔色6 3 3 6 2" xfId="30943"/>
    <cellStyle name="40% - 輔色6 3 3 6 2 2" xfId="30944"/>
    <cellStyle name="40% - 輔色6 3 3 6 2 3" xfId="30945"/>
    <cellStyle name="40% - 輔色6 3 3 6 3" xfId="30946"/>
    <cellStyle name="40% - 輔色6 3 3 6 4" xfId="30947"/>
    <cellStyle name="40% - 輔色6 3 3 7" xfId="30948"/>
    <cellStyle name="40% - 輔色6 3 3 7 2" xfId="30949"/>
    <cellStyle name="40% - 輔色6 3 3 7 3" xfId="30950"/>
    <cellStyle name="40% - 輔色6 3 3 8" xfId="30951"/>
    <cellStyle name="40% - 輔色6 3 3 9" xfId="30952"/>
    <cellStyle name="40% - 輔色6 3 4" xfId="30953"/>
    <cellStyle name="40% - 輔色6 3 4 2" xfId="30954"/>
    <cellStyle name="40% - 輔色6 3 4 2 2" xfId="30955"/>
    <cellStyle name="40% - 輔色6 3 4 2 2 2" xfId="30956"/>
    <cellStyle name="40% - 輔色6 3 4 2 2 2 2" xfId="30957"/>
    <cellStyle name="40% - 輔色6 3 4 2 2 2 2 2" xfId="30958"/>
    <cellStyle name="40% - 輔色6 3 4 2 2 2 2 3" xfId="30959"/>
    <cellStyle name="40% - 輔色6 3 4 2 2 2 3" xfId="30960"/>
    <cellStyle name="40% - 輔色6 3 4 2 2 2 4" xfId="30961"/>
    <cellStyle name="40% - 輔色6 3 4 2 2 3" xfId="30962"/>
    <cellStyle name="40% - 輔色6 3 4 2 2 3 2" xfId="30963"/>
    <cellStyle name="40% - 輔色6 3 4 2 2 3 2 2" xfId="30964"/>
    <cellStyle name="40% - 輔色6 3 4 2 2 3 2 3" xfId="30965"/>
    <cellStyle name="40% - 輔色6 3 4 2 2 3 3" xfId="30966"/>
    <cellStyle name="40% - 輔色6 3 4 2 2 3 4" xfId="30967"/>
    <cellStyle name="40% - 輔色6 3 4 2 2 4" xfId="30968"/>
    <cellStyle name="40% - 輔色6 3 4 2 2 4 2" xfId="30969"/>
    <cellStyle name="40% - 輔色6 3 4 2 2 4 3" xfId="30970"/>
    <cellStyle name="40% - 輔色6 3 4 2 2 5" xfId="30971"/>
    <cellStyle name="40% - 輔色6 3 4 2 2 6" xfId="30972"/>
    <cellStyle name="40% - 輔色6 3 4 2 3" xfId="30973"/>
    <cellStyle name="40% - 輔色6 3 4 2 3 2" xfId="30974"/>
    <cellStyle name="40% - 輔色6 3 4 2 3 2 2" xfId="30975"/>
    <cellStyle name="40% - 輔色6 3 4 2 3 2 3" xfId="30976"/>
    <cellStyle name="40% - 輔色6 3 4 2 3 3" xfId="30977"/>
    <cellStyle name="40% - 輔色6 3 4 2 3 4" xfId="30978"/>
    <cellStyle name="40% - 輔色6 3 4 2 4" xfId="30979"/>
    <cellStyle name="40% - 輔色6 3 4 2 4 2" xfId="30980"/>
    <cellStyle name="40% - 輔色6 3 4 2 4 2 2" xfId="30981"/>
    <cellStyle name="40% - 輔色6 3 4 2 4 2 3" xfId="30982"/>
    <cellStyle name="40% - 輔色6 3 4 2 4 3" xfId="30983"/>
    <cellStyle name="40% - 輔色6 3 4 2 4 4" xfId="30984"/>
    <cellStyle name="40% - 輔色6 3 4 2 5" xfId="30985"/>
    <cellStyle name="40% - 輔色6 3 4 2 5 2" xfId="30986"/>
    <cellStyle name="40% - 輔色6 3 4 2 5 3" xfId="30987"/>
    <cellStyle name="40% - 輔色6 3 4 2 6" xfId="30988"/>
    <cellStyle name="40% - 輔色6 3 4 2 7" xfId="30989"/>
    <cellStyle name="40% - 輔色6 3 4 3" xfId="30990"/>
    <cellStyle name="40% - 輔色6 3 4 3 2" xfId="30991"/>
    <cellStyle name="40% - 輔色6 3 4 3 2 2" xfId="30992"/>
    <cellStyle name="40% - 輔色6 3 4 3 2 2 2" xfId="30993"/>
    <cellStyle name="40% - 輔色6 3 4 3 2 2 3" xfId="30994"/>
    <cellStyle name="40% - 輔色6 3 4 3 2 3" xfId="30995"/>
    <cellStyle name="40% - 輔色6 3 4 3 2 4" xfId="30996"/>
    <cellStyle name="40% - 輔色6 3 4 3 3" xfId="30997"/>
    <cellStyle name="40% - 輔色6 3 4 3 3 2" xfId="30998"/>
    <cellStyle name="40% - 輔色6 3 4 3 3 2 2" xfId="30999"/>
    <cellStyle name="40% - 輔色6 3 4 3 3 2 3" xfId="31000"/>
    <cellStyle name="40% - 輔色6 3 4 3 3 3" xfId="31001"/>
    <cellStyle name="40% - 輔色6 3 4 3 3 4" xfId="31002"/>
    <cellStyle name="40% - 輔色6 3 4 3 4" xfId="31003"/>
    <cellStyle name="40% - 輔色6 3 4 3 4 2" xfId="31004"/>
    <cellStyle name="40% - 輔色6 3 4 3 4 3" xfId="31005"/>
    <cellStyle name="40% - 輔色6 3 4 3 5" xfId="31006"/>
    <cellStyle name="40% - 輔色6 3 4 3 6" xfId="31007"/>
    <cellStyle name="40% - 輔色6 3 4 4" xfId="31008"/>
    <cellStyle name="40% - 輔色6 3 4 4 2" xfId="31009"/>
    <cellStyle name="40% - 輔色6 3 4 4 2 2" xfId="31010"/>
    <cellStyle name="40% - 輔色6 3 4 4 2 3" xfId="31011"/>
    <cellStyle name="40% - 輔色6 3 4 4 3" xfId="31012"/>
    <cellStyle name="40% - 輔色6 3 4 4 4" xfId="31013"/>
    <cellStyle name="40% - 輔色6 3 4 5" xfId="31014"/>
    <cellStyle name="40% - 輔色6 3 4 5 2" xfId="31015"/>
    <cellStyle name="40% - 輔色6 3 4 5 2 2" xfId="31016"/>
    <cellStyle name="40% - 輔色6 3 4 5 2 3" xfId="31017"/>
    <cellStyle name="40% - 輔色6 3 4 5 3" xfId="31018"/>
    <cellStyle name="40% - 輔色6 3 4 5 4" xfId="31019"/>
    <cellStyle name="40% - 輔色6 3 4 6" xfId="31020"/>
    <cellStyle name="40% - 輔色6 3 4 6 2" xfId="31021"/>
    <cellStyle name="40% - 輔色6 3 4 6 3" xfId="31022"/>
    <cellStyle name="40% - 輔色6 3 4 7" xfId="31023"/>
    <cellStyle name="40% - 輔色6 3 4 8" xfId="31024"/>
    <cellStyle name="40% - 輔色6 3 5" xfId="31025"/>
    <cellStyle name="40% - 輔色6 3 5 2" xfId="31026"/>
    <cellStyle name="40% - 輔色6 3 5 2 2" xfId="31027"/>
    <cellStyle name="40% - 輔色6 3 5 2 2 2" xfId="31028"/>
    <cellStyle name="40% - 輔色6 3 5 2 2 2 2" xfId="31029"/>
    <cellStyle name="40% - 輔色6 3 5 2 2 2 2 2" xfId="31030"/>
    <cellStyle name="40% - 輔色6 3 5 2 2 2 2 3" xfId="31031"/>
    <cellStyle name="40% - 輔色6 3 5 2 2 2 3" xfId="31032"/>
    <cellStyle name="40% - 輔色6 3 5 2 2 2 4" xfId="31033"/>
    <cellStyle name="40% - 輔色6 3 5 2 2 3" xfId="31034"/>
    <cellStyle name="40% - 輔色6 3 5 2 2 3 2" xfId="31035"/>
    <cellStyle name="40% - 輔色6 3 5 2 2 3 2 2" xfId="31036"/>
    <cellStyle name="40% - 輔色6 3 5 2 2 3 2 3" xfId="31037"/>
    <cellStyle name="40% - 輔色6 3 5 2 2 3 3" xfId="31038"/>
    <cellStyle name="40% - 輔色6 3 5 2 2 3 4" xfId="31039"/>
    <cellStyle name="40% - 輔色6 3 5 2 2 4" xfId="31040"/>
    <cellStyle name="40% - 輔色6 3 5 2 2 4 2" xfId="31041"/>
    <cellStyle name="40% - 輔色6 3 5 2 2 4 3" xfId="31042"/>
    <cellStyle name="40% - 輔色6 3 5 2 2 5" xfId="31043"/>
    <cellStyle name="40% - 輔色6 3 5 2 2 6" xfId="31044"/>
    <cellStyle name="40% - 輔色6 3 5 2 3" xfId="31045"/>
    <cellStyle name="40% - 輔色6 3 5 2 3 2" xfId="31046"/>
    <cellStyle name="40% - 輔色6 3 5 2 3 2 2" xfId="31047"/>
    <cellStyle name="40% - 輔色6 3 5 2 3 2 3" xfId="31048"/>
    <cellStyle name="40% - 輔色6 3 5 2 3 3" xfId="31049"/>
    <cellStyle name="40% - 輔色6 3 5 2 3 4" xfId="31050"/>
    <cellStyle name="40% - 輔色6 3 5 2 4" xfId="31051"/>
    <cellStyle name="40% - 輔色6 3 5 2 4 2" xfId="31052"/>
    <cellStyle name="40% - 輔色6 3 5 2 4 2 2" xfId="31053"/>
    <cellStyle name="40% - 輔色6 3 5 2 4 2 3" xfId="31054"/>
    <cellStyle name="40% - 輔色6 3 5 2 4 3" xfId="31055"/>
    <cellStyle name="40% - 輔色6 3 5 2 4 4" xfId="31056"/>
    <cellStyle name="40% - 輔色6 3 5 2 5" xfId="31057"/>
    <cellStyle name="40% - 輔色6 3 5 2 5 2" xfId="31058"/>
    <cellStyle name="40% - 輔色6 3 5 2 5 3" xfId="31059"/>
    <cellStyle name="40% - 輔色6 3 5 2 6" xfId="31060"/>
    <cellStyle name="40% - 輔色6 3 5 2 7" xfId="31061"/>
    <cellStyle name="40% - 輔色6 3 5 3" xfId="31062"/>
    <cellStyle name="40% - 輔色6 3 5 3 2" xfId="31063"/>
    <cellStyle name="40% - 輔色6 3 5 3 2 2" xfId="31064"/>
    <cellStyle name="40% - 輔色6 3 5 3 2 2 2" xfId="31065"/>
    <cellStyle name="40% - 輔色6 3 5 3 2 2 3" xfId="31066"/>
    <cellStyle name="40% - 輔色6 3 5 3 2 3" xfId="31067"/>
    <cellStyle name="40% - 輔色6 3 5 3 2 4" xfId="31068"/>
    <cellStyle name="40% - 輔色6 3 5 3 3" xfId="31069"/>
    <cellStyle name="40% - 輔色6 3 5 3 3 2" xfId="31070"/>
    <cellStyle name="40% - 輔色6 3 5 3 3 2 2" xfId="31071"/>
    <cellStyle name="40% - 輔色6 3 5 3 3 2 3" xfId="31072"/>
    <cellStyle name="40% - 輔色6 3 5 3 3 3" xfId="31073"/>
    <cellStyle name="40% - 輔色6 3 5 3 3 4" xfId="31074"/>
    <cellStyle name="40% - 輔色6 3 5 3 4" xfId="31075"/>
    <cellStyle name="40% - 輔色6 3 5 3 4 2" xfId="31076"/>
    <cellStyle name="40% - 輔色6 3 5 3 4 3" xfId="31077"/>
    <cellStyle name="40% - 輔色6 3 5 3 5" xfId="31078"/>
    <cellStyle name="40% - 輔色6 3 5 3 6" xfId="31079"/>
    <cellStyle name="40% - 輔色6 3 5 4" xfId="31080"/>
    <cellStyle name="40% - 輔色6 3 5 4 2" xfId="31081"/>
    <cellStyle name="40% - 輔色6 3 5 4 2 2" xfId="31082"/>
    <cellStyle name="40% - 輔色6 3 5 4 2 3" xfId="31083"/>
    <cellStyle name="40% - 輔色6 3 5 4 3" xfId="31084"/>
    <cellStyle name="40% - 輔色6 3 5 4 4" xfId="31085"/>
    <cellStyle name="40% - 輔色6 3 5 5" xfId="31086"/>
    <cellStyle name="40% - 輔色6 3 5 5 2" xfId="31087"/>
    <cellStyle name="40% - 輔色6 3 5 5 2 2" xfId="31088"/>
    <cellStyle name="40% - 輔色6 3 5 5 2 3" xfId="31089"/>
    <cellStyle name="40% - 輔色6 3 5 5 3" xfId="31090"/>
    <cellStyle name="40% - 輔色6 3 5 5 4" xfId="31091"/>
    <cellStyle name="40% - 輔色6 3 5 6" xfId="31092"/>
    <cellStyle name="40% - 輔色6 3 5 6 2" xfId="31093"/>
    <cellStyle name="40% - 輔色6 3 5 6 3" xfId="31094"/>
    <cellStyle name="40% - 輔色6 3 5 7" xfId="31095"/>
    <cellStyle name="40% - 輔色6 3 5 8" xfId="31096"/>
    <cellStyle name="40% - 輔色6 3 6" xfId="31097"/>
    <cellStyle name="40% - 輔色6 3 6 2" xfId="31098"/>
    <cellStyle name="40% - 輔色6 3 6 2 2" xfId="31099"/>
    <cellStyle name="40% - 輔色6 3 6 2 2 2" xfId="31100"/>
    <cellStyle name="40% - 輔色6 3 6 2 2 2 2" xfId="31101"/>
    <cellStyle name="40% - 輔色6 3 6 2 2 2 3" xfId="31102"/>
    <cellStyle name="40% - 輔色6 3 6 2 2 3" xfId="31103"/>
    <cellStyle name="40% - 輔色6 3 6 2 2 4" xfId="31104"/>
    <cellStyle name="40% - 輔色6 3 6 2 3" xfId="31105"/>
    <cellStyle name="40% - 輔色6 3 6 2 3 2" xfId="31106"/>
    <cellStyle name="40% - 輔色6 3 6 2 3 2 2" xfId="31107"/>
    <cellStyle name="40% - 輔色6 3 6 2 3 2 3" xfId="31108"/>
    <cellStyle name="40% - 輔色6 3 6 2 3 3" xfId="31109"/>
    <cellStyle name="40% - 輔色6 3 6 2 3 4" xfId="31110"/>
    <cellStyle name="40% - 輔色6 3 6 2 4" xfId="31111"/>
    <cellStyle name="40% - 輔色6 3 6 2 4 2" xfId="31112"/>
    <cellStyle name="40% - 輔色6 3 6 2 4 3" xfId="31113"/>
    <cellStyle name="40% - 輔色6 3 6 2 5" xfId="31114"/>
    <cellStyle name="40% - 輔色6 3 6 2 6" xfId="31115"/>
    <cellStyle name="40% - 輔色6 3 6 3" xfId="31116"/>
    <cellStyle name="40% - 輔色6 3 6 3 2" xfId="31117"/>
    <cellStyle name="40% - 輔色6 3 6 3 2 2" xfId="31118"/>
    <cellStyle name="40% - 輔色6 3 6 3 2 3" xfId="31119"/>
    <cellStyle name="40% - 輔色6 3 6 3 3" xfId="31120"/>
    <cellStyle name="40% - 輔色6 3 6 3 4" xfId="31121"/>
    <cellStyle name="40% - 輔色6 3 6 4" xfId="31122"/>
    <cellStyle name="40% - 輔色6 3 6 4 2" xfId="31123"/>
    <cellStyle name="40% - 輔色6 3 6 4 2 2" xfId="31124"/>
    <cellStyle name="40% - 輔色6 3 6 4 2 3" xfId="31125"/>
    <cellStyle name="40% - 輔色6 3 6 4 3" xfId="31126"/>
    <cellStyle name="40% - 輔色6 3 6 4 4" xfId="31127"/>
    <cellStyle name="40% - 輔色6 3 6 5" xfId="31128"/>
    <cellStyle name="40% - 輔色6 3 6 5 2" xfId="31129"/>
    <cellStyle name="40% - 輔色6 3 6 5 3" xfId="31130"/>
    <cellStyle name="40% - 輔色6 3 6 6" xfId="31131"/>
    <cellStyle name="40% - 輔色6 3 6 7" xfId="31132"/>
    <cellStyle name="40% - 輔色6 3 7" xfId="31133"/>
    <cellStyle name="40% - 輔色6 3 7 2" xfId="31134"/>
    <cellStyle name="40% - 輔色6 3 7 2 2" xfId="31135"/>
    <cellStyle name="40% - 輔色6 3 7 2 2 2" xfId="31136"/>
    <cellStyle name="40% - 輔色6 3 7 2 2 3" xfId="31137"/>
    <cellStyle name="40% - 輔色6 3 7 2 3" xfId="31138"/>
    <cellStyle name="40% - 輔色6 3 7 2 4" xfId="31139"/>
    <cellStyle name="40% - 輔色6 3 7 3" xfId="31140"/>
    <cellStyle name="40% - 輔色6 3 7 3 2" xfId="31141"/>
    <cellStyle name="40% - 輔色6 3 7 3 2 2" xfId="31142"/>
    <cellStyle name="40% - 輔色6 3 7 3 2 3" xfId="31143"/>
    <cellStyle name="40% - 輔色6 3 7 3 3" xfId="31144"/>
    <cellStyle name="40% - 輔色6 3 7 3 4" xfId="31145"/>
    <cellStyle name="40% - 輔色6 3 7 4" xfId="31146"/>
    <cellStyle name="40% - 輔色6 3 7 4 2" xfId="31147"/>
    <cellStyle name="40% - 輔色6 3 7 4 3" xfId="31148"/>
    <cellStyle name="40% - 輔色6 3 7 5" xfId="31149"/>
    <cellStyle name="40% - 輔色6 3 7 6" xfId="31150"/>
    <cellStyle name="40% - 輔色6 3 8" xfId="31151"/>
    <cellStyle name="40% - 輔色6 3 8 2" xfId="31152"/>
    <cellStyle name="40% - 輔色6 3 8 2 2" xfId="31153"/>
    <cellStyle name="40% - 輔色6 3 8 2 3" xfId="31154"/>
    <cellStyle name="40% - 輔色6 3 8 3" xfId="31155"/>
    <cellStyle name="40% - 輔色6 3 8 4" xfId="31156"/>
    <cellStyle name="40% - 輔色6 3 9" xfId="31157"/>
    <cellStyle name="40% - 輔色6 3 9 2" xfId="31158"/>
    <cellStyle name="40% - 輔色6 3 9 2 2" xfId="31159"/>
    <cellStyle name="40% - 輔色6 3 9 2 3" xfId="31160"/>
    <cellStyle name="40% - 輔色6 3 9 3" xfId="31161"/>
    <cellStyle name="40% - 輔色6 3 9 4" xfId="31162"/>
    <cellStyle name="40% - 輔色6 4" xfId="31163"/>
    <cellStyle name="40% - 輔色6 4 10" xfId="31164"/>
    <cellStyle name="40% - 輔色6 4 2" xfId="31165"/>
    <cellStyle name="40% - 輔色6 4 2 2" xfId="31166"/>
    <cellStyle name="40% - 輔色6 4 2 2 2" xfId="31167"/>
    <cellStyle name="40% - 輔色6 4 2 2 2 2" xfId="31168"/>
    <cellStyle name="40% - 輔色6 4 2 2 2 2 2" xfId="31169"/>
    <cellStyle name="40% - 輔色6 4 2 2 2 2 2 2" xfId="31170"/>
    <cellStyle name="40% - 輔色6 4 2 2 2 2 2 2 2" xfId="31171"/>
    <cellStyle name="40% - 輔色6 4 2 2 2 2 2 2 3" xfId="31172"/>
    <cellStyle name="40% - 輔色6 4 2 2 2 2 2 3" xfId="31173"/>
    <cellStyle name="40% - 輔色6 4 2 2 2 2 2 4" xfId="31174"/>
    <cellStyle name="40% - 輔色6 4 2 2 2 2 3" xfId="31175"/>
    <cellStyle name="40% - 輔色6 4 2 2 2 2 3 2" xfId="31176"/>
    <cellStyle name="40% - 輔色6 4 2 2 2 2 3 2 2" xfId="31177"/>
    <cellStyle name="40% - 輔色6 4 2 2 2 2 3 2 3" xfId="31178"/>
    <cellStyle name="40% - 輔色6 4 2 2 2 2 3 3" xfId="31179"/>
    <cellStyle name="40% - 輔色6 4 2 2 2 2 3 4" xfId="31180"/>
    <cellStyle name="40% - 輔色6 4 2 2 2 2 4" xfId="31181"/>
    <cellStyle name="40% - 輔色6 4 2 2 2 2 4 2" xfId="31182"/>
    <cellStyle name="40% - 輔色6 4 2 2 2 2 4 3" xfId="31183"/>
    <cellStyle name="40% - 輔色6 4 2 2 2 2 5" xfId="31184"/>
    <cellStyle name="40% - 輔色6 4 2 2 2 2 6" xfId="31185"/>
    <cellStyle name="40% - 輔色6 4 2 2 2 3" xfId="31186"/>
    <cellStyle name="40% - 輔色6 4 2 2 2 3 2" xfId="31187"/>
    <cellStyle name="40% - 輔色6 4 2 2 2 3 2 2" xfId="31188"/>
    <cellStyle name="40% - 輔色6 4 2 2 2 3 2 3" xfId="31189"/>
    <cellStyle name="40% - 輔色6 4 2 2 2 3 3" xfId="31190"/>
    <cellStyle name="40% - 輔色6 4 2 2 2 3 4" xfId="31191"/>
    <cellStyle name="40% - 輔色6 4 2 2 2 4" xfId="31192"/>
    <cellStyle name="40% - 輔色6 4 2 2 2 4 2" xfId="31193"/>
    <cellStyle name="40% - 輔色6 4 2 2 2 4 2 2" xfId="31194"/>
    <cellStyle name="40% - 輔色6 4 2 2 2 4 2 3" xfId="31195"/>
    <cellStyle name="40% - 輔色6 4 2 2 2 4 3" xfId="31196"/>
    <cellStyle name="40% - 輔色6 4 2 2 2 4 4" xfId="31197"/>
    <cellStyle name="40% - 輔色6 4 2 2 2 5" xfId="31198"/>
    <cellStyle name="40% - 輔色6 4 2 2 2 5 2" xfId="31199"/>
    <cellStyle name="40% - 輔色6 4 2 2 2 5 3" xfId="31200"/>
    <cellStyle name="40% - 輔色6 4 2 2 2 6" xfId="31201"/>
    <cellStyle name="40% - 輔色6 4 2 2 2 7" xfId="31202"/>
    <cellStyle name="40% - 輔色6 4 2 2 3" xfId="31203"/>
    <cellStyle name="40% - 輔色6 4 2 2 3 2" xfId="31204"/>
    <cellStyle name="40% - 輔色6 4 2 2 3 2 2" xfId="31205"/>
    <cellStyle name="40% - 輔色6 4 2 2 3 2 2 2" xfId="31206"/>
    <cellStyle name="40% - 輔色6 4 2 2 3 2 2 3" xfId="31207"/>
    <cellStyle name="40% - 輔色6 4 2 2 3 2 3" xfId="31208"/>
    <cellStyle name="40% - 輔色6 4 2 2 3 2 4" xfId="31209"/>
    <cellStyle name="40% - 輔色6 4 2 2 3 3" xfId="31210"/>
    <cellStyle name="40% - 輔色6 4 2 2 3 3 2" xfId="31211"/>
    <cellStyle name="40% - 輔色6 4 2 2 3 3 2 2" xfId="31212"/>
    <cellStyle name="40% - 輔色6 4 2 2 3 3 2 3" xfId="31213"/>
    <cellStyle name="40% - 輔色6 4 2 2 3 3 3" xfId="31214"/>
    <cellStyle name="40% - 輔色6 4 2 2 3 3 4" xfId="31215"/>
    <cellStyle name="40% - 輔色6 4 2 2 3 4" xfId="31216"/>
    <cellStyle name="40% - 輔色6 4 2 2 3 4 2" xfId="31217"/>
    <cellStyle name="40% - 輔色6 4 2 2 3 4 3" xfId="31218"/>
    <cellStyle name="40% - 輔色6 4 2 2 3 5" xfId="31219"/>
    <cellStyle name="40% - 輔色6 4 2 2 3 6" xfId="31220"/>
    <cellStyle name="40% - 輔色6 4 2 2 4" xfId="31221"/>
    <cellStyle name="40% - 輔色6 4 2 2 4 2" xfId="31222"/>
    <cellStyle name="40% - 輔色6 4 2 2 4 2 2" xfId="31223"/>
    <cellStyle name="40% - 輔色6 4 2 2 4 2 3" xfId="31224"/>
    <cellStyle name="40% - 輔色6 4 2 2 4 3" xfId="31225"/>
    <cellStyle name="40% - 輔色6 4 2 2 4 4" xfId="31226"/>
    <cellStyle name="40% - 輔色6 4 2 2 5" xfId="31227"/>
    <cellStyle name="40% - 輔色6 4 2 2 5 2" xfId="31228"/>
    <cellStyle name="40% - 輔色6 4 2 2 5 2 2" xfId="31229"/>
    <cellStyle name="40% - 輔色6 4 2 2 5 2 3" xfId="31230"/>
    <cellStyle name="40% - 輔色6 4 2 2 5 3" xfId="31231"/>
    <cellStyle name="40% - 輔色6 4 2 2 5 4" xfId="31232"/>
    <cellStyle name="40% - 輔色6 4 2 2 6" xfId="31233"/>
    <cellStyle name="40% - 輔色6 4 2 2 6 2" xfId="31234"/>
    <cellStyle name="40% - 輔色6 4 2 2 6 3" xfId="31235"/>
    <cellStyle name="40% - 輔色6 4 2 2 7" xfId="31236"/>
    <cellStyle name="40% - 輔色6 4 2 2 8" xfId="31237"/>
    <cellStyle name="40% - 輔色6 4 2 3" xfId="31238"/>
    <cellStyle name="40% - 輔色6 4 2 3 2" xfId="31239"/>
    <cellStyle name="40% - 輔色6 4 2 3 2 2" xfId="31240"/>
    <cellStyle name="40% - 輔色6 4 2 3 2 2 2" xfId="31241"/>
    <cellStyle name="40% - 輔色6 4 2 3 2 2 2 2" xfId="31242"/>
    <cellStyle name="40% - 輔色6 4 2 3 2 2 2 3" xfId="31243"/>
    <cellStyle name="40% - 輔色6 4 2 3 2 2 3" xfId="31244"/>
    <cellStyle name="40% - 輔色6 4 2 3 2 2 4" xfId="31245"/>
    <cellStyle name="40% - 輔色6 4 2 3 2 3" xfId="31246"/>
    <cellStyle name="40% - 輔色6 4 2 3 2 3 2" xfId="31247"/>
    <cellStyle name="40% - 輔色6 4 2 3 2 3 2 2" xfId="31248"/>
    <cellStyle name="40% - 輔色6 4 2 3 2 3 2 3" xfId="31249"/>
    <cellStyle name="40% - 輔色6 4 2 3 2 3 3" xfId="31250"/>
    <cellStyle name="40% - 輔色6 4 2 3 2 3 4" xfId="31251"/>
    <cellStyle name="40% - 輔色6 4 2 3 2 4" xfId="31252"/>
    <cellStyle name="40% - 輔色6 4 2 3 2 4 2" xfId="31253"/>
    <cellStyle name="40% - 輔色6 4 2 3 2 4 3" xfId="31254"/>
    <cellStyle name="40% - 輔色6 4 2 3 2 5" xfId="31255"/>
    <cellStyle name="40% - 輔色6 4 2 3 2 6" xfId="31256"/>
    <cellStyle name="40% - 輔色6 4 2 3 3" xfId="31257"/>
    <cellStyle name="40% - 輔色6 4 2 3 3 2" xfId="31258"/>
    <cellStyle name="40% - 輔色6 4 2 3 3 2 2" xfId="31259"/>
    <cellStyle name="40% - 輔色6 4 2 3 3 2 3" xfId="31260"/>
    <cellStyle name="40% - 輔色6 4 2 3 3 3" xfId="31261"/>
    <cellStyle name="40% - 輔色6 4 2 3 3 4" xfId="31262"/>
    <cellStyle name="40% - 輔色6 4 2 3 4" xfId="31263"/>
    <cellStyle name="40% - 輔色6 4 2 3 4 2" xfId="31264"/>
    <cellStyle name="40% - 輔色6 4 2 3 4 2 2" xfId="31265"/>
    <cellStyle name="40% - 輔色6 4 2 3 4 2 3" xfId="31266"/>
    <cellStyle name="40% - 輔色6 4 2 3 4 3" xfId="31267"/>
    <cellStyle name="40% - 輔色6 4 2 3 4 4" xfId="31268"/>
    <cellStyle name="40% - 輔色6 4 2 3 5" xfId="31269"/>
    <cellStyle name="40% - 輔色6 4 2 3 5 2" xfId="31270"/>
    <cellStyle name="40% - 輔色6 4 2 3 5 3" xfId="31271"/>
    <cellStyle name="40% - 輔色6 4 2 3 6" xfId="31272"/>
    <cellStyle name="40% - 輔色6 4 2 3 7" xfId="31273"/>
    <cellStyle name="40% - 輔色6 4 2 4" xfId="31274"/>
    <cellStyle name="40% - 輔色6 4 2 4 2" xfId="31275"/>
    <cellStyle name="40% - 輔色6 4 2 4 2 2" xfId="31276"/>
    <cellStyle name="40% - 輔色6 4 2 4 2 2 2" xfId="31277"/>
    <cellStyle name="40% - 輔色6 4 2 4 2 2 3" xfId="31278"/>
    <cellStyle name="40% - 輔色6 4 2 4 2 3" xfId="31279"/>
    <cellStyle name="40% - 輔色6 4 2 4 2 4" xfId="31280"/>
    <cellStyle name="40% - 輔色6 4 2 4 3" xfId="31281"/>
    <cellStyle name="40% - 輔色6 4 2 4 3 2" xfId="31282"/>
    <cellStyle name="40% - 輔色6 4 2 4 3 2 2" xfId="31283"/>
    <cellStyle name="40% - 輔色6 4 2 4 3 2 3" xfId="31284"/>
    <cellStyle name="40% - 輔色6 4 2 4 3 3" xfId="31285"/>
    <cellStyle name="40% - 輔色6 4 2 4 3 4" xfId="31286"/>
    <cellStyle name="40% - 輔色6 4 2 4 4" xfId="31287"/>
    <cellStyle name="40% - 輔色6 4 2 4 4 2" xfId="31288"/>
    <cellStyle name="40% - 輔色6 4 2 4 4 3" xfId="31289"/>
    <cellStyle name="40% - 輔色6 4 2 4 5" xfId="31290"/>
    <cellStyle name="40% - 輔色6 4 2 4 6" xfId="31291"/>
    <cellStyle name="40% - 輔色6 4 2 5" xfId="31292"/>
    <cellStyle name="40% - 輔色6 4 2 5 2" xfId="31293"/>
    <cellStyle name="40% - 輔色6 4 2 5 2 2" xfId="31294"/>
    <cellStyle name="40% - 輔色6 4 2 5 2 3" xfId="31295"/>
    <cellStyle name="40% - 輔色6 4 2 5 3" xfId="31296"/>
    <cellStyle name="40% - 輔色6 4 2 5 4" xfId="31297"/>
    <cellStyle name="40% - 輔色6 4 2 6" xfId="31298"/>
    <cellStyle name="40% - 輔色6 4 2 6 2" xfId="31299"/>
    <cellStyle name="40% - 輔色6 4 2 6 2 2" xfId="31300"/>
    <cellStyle name="40% - 輔色6 4 2 6 2 3" xfId="31301"/>
    <cellStyle name="40% - 輔色6 4 2 6 3" xfId="31302"/>
    <cellStyle name="40% - 輔色6 4 2 6 4" xfId="31303"/>
    <cellStyle name="40% - 輔色6 4 2 7" xfId="31304"/>
    <cellStyle name="40% - 輔色6 4 2 7 2" xfId="31305"/>
    <cellStyle name="40% - 輔色6 4 2 7 3" xfId="31306"/>
    <cellStyle name="40% - 輔色6 4 2 8" xfId="31307"/>
    <cellStyle name="40% - 輔色6 4 2 9" xfId="31308"/>
    <cellStyle name="40% - 輔色6 4 3" xfId="31309"/>
    <cellStyle name="40% - 輔色6 4 3 2" xfId="31310"/>
    <cellStyle name="40% - 輔色6 4 3 2 2" xfId="31311"/>
    <cellStyle name="40% - 輔色6 4 3 2 2 2" xfId="31312"/>
    <cellStyle name="40% - 輔色6 4 3 2 2 2 2" xfId="31313"/>
    <cellStyle name="40% - 輔色6 4 3 2 2 2 2 2" xfId="31314"/>
    <cellStyle name="40% - 輔色6 4 3 2 2 2 2 3" xfId="31315"/>
    <cellStyle name="40% - 輔色6 4 3 2 2 2 3" xfId="31316"/>
    <cellStyle name="40% - 輔色6 4 3 2 2 2 4" xfId="31317"/>
    <cellStyle name="40% - 輔色6 4 3 2 2 3" xfId="31318"/>
    <cellStyle name="40% - 輔色6 4 3 2 2 3 2" xfId="31319"/>
    <cellStyle name="40% - 輔色6 4 3 2 2 3 2 2" xfId="31320"/>
    <cellStyle name="40% - 輔色6 4 3 2 2 3 2 3" xfId="31321"/>
    <cellStyle name="40% - 輔色6 4 3 2 2 3 3" xfId="31322"/>
    <cellStyle name="40% - 輔色6 4 3 2 2 3 4" xfId="31323"/>
    <cellStyle name="40% - 輔色6 4 3 2 2 4" xfId="31324"/>
    <cellStyle name="40% - 輔色6 4 3 2 2 4 2" xfId="31325"/>
    <cellStyle name="40% - 輔色6 4 3 2 2 4 3" xfId="31326"/>
    <cellStyle name="40% - 輔色6 4 3 2 2 5" xfId="31327"/>
    <cellStyle name="40% - 輔色6 4 3 2 2 6" xfId="31328"/>
    <cellStyle name="40% - 輔色6 4 3 2 3" xfId="31329"/>
    <cellStyle name="40% - 輔色6 4 3 2 3 2" xfId="31330"/>
    <cellStyle name="40% - 輔色6 4 3 2 3 2 2" xfId="31331"/>
    <cellStyle name="40% - 輔色6 4 3 2 3 2 3" xfId="31332"/>
    <cellStyle name="40% - 輔色6 4 3 2 3 3" xfId="31333"/>
    <cellStyle name="40% - 輔色6 4 3 2 3 4" xfId="31334"/>
    <cellStyle name="40% - 輔色6 4 3 2 4" xfId="31335"/>
    <cellStyle name="40% - 輔色6 4 3 2 4 2" xfId="31336"/>
    <cellStyle name="40% - 輔色6 4 3 2 4 2 2" xfId="31337"/>
    <cellStyle name="40% - 輔色6 4 3 2 4 2 3" xfId="31338"/>
    <cellStyle name="40% - 輔色6 4 3 2 4 3" xfId="31339"/>
    <cellStyle name="40% - 輔色6 4 3 2 4 4" xfId="31340"/>
    <cellStyle name="40% - 輔色6 4 3 2 5" xfId="31341"/>
    <cellStyle name="40% - 輔色6 4 3 2 5 2" xfId="31342"/>
    <cellStyle name="40% - 輔色6 4 3 2 5 3" xfId="31343"/>
    <cellStyle name="40% - 輔色6 4 3 2 6" xfId="31344"/>
    <cellStyle name="40% - 輔色6 4 3 2 7" xfId="31345"/>
    <cellStyle name="40% - 輔色6 4 3 3" xfId="31346"/>
    <cellStyle name="40% - 輔色6 4 3 3 2" xfId="31347"/>
    <cellStyle name="40% - 輔色6 4 3 3 2 2" xfId="31348"/>
    <cellStyle name="40% - 輔色6 4 3 3 2 2 2" xfId="31349"/>
    <cellStyle name="40% - 輔色6 4 3 3 2 2 3" xfId="31350"/>
    <cellStyle name="40% - 輔色6 4 3 3 2 3" xfId="31351"/>
    <cellStyle name="40% - 輔色6 4 3 3 2 4" xfId="31352"/>
    <cellStyle name="40% - 輔色6 4 3 3 3" xfId="31353"/>
    <cellStyle name="40% - 輔色6 4 3 3 3 2" xfId="31354"/>
    <cellStyle name="40% - 輔色6 4 3 3 3 2 2" xfId="31355"/>
    <cellStyle name="40% - 輔色6 4 3 3 3 2 3" xfId="31356"/>
    <cellStyle name="40% - 輔色6 4 3 3 3 3" xfId="31357"/>
    <cellStyle name="40% - 輔色6 4 3 3 3 4" xfId="31358"/>
    <cellStyle name="40% - 輔色6 4 3 3 4" xfId="31359"/>
    <cellStyle name="40% - 輔色6 4 3 3 4 2" xfId="31360"/>
    <cellStyle name="40% - 輔色6 4 3 3 4 3" xfId="31361"/>
    <cellStyle name="40% - 輔色6 4 3 3 5" xfId="31362"/>
    <cellStyle name="40% - 輔色6 4 3 3 6" xfId="31363"/>
    <cellStyle name="40% - 輔色6 4 3 4" xfId="31364"/>
    <cellStyle name="40% - 輔色6 4 3 4 2" xfId="31365"/>
    <cellStyle name="40% - 輔色6 4 3 4 2 2" xfId="31366"/>
    <cellStyle name="40% - 輔色6 4 3 4 2 3" xfId="31367"/>
    <cellStyle name="40% - 輔色6 4 3 4 3" xfId="31368"/>
    <cellStyle name="40% - 輔色6 4 3 4 4" xfId="31369"/>
    <cellStyle name="40% - 輔色6 4 3 5" xfId="31370"/>
    <cellStyle name="40% - 輔色6 4 3 5 2" xfId="31371"/>
    <cellStyle name="40% - 輔色6 4 3 5 2 2" xfId="31372"/>
    <cellStyle name="40% - 輔色6 4 3 5 2 3" xfId="31373"/>
    <cellStyle name="40% - 輔色6 4 3 5 3" xfId="31374"/>
    <cellStyle name="40% - 輔色6 4 3 5 4" xfId="31375"/>
    <cellStyle name="40% - 輔色6 4 3 6" xfId="31376"/>
    <cellStyle name="40% - 輔色6 4 3 6 2" xfId="31377"/>
    <cellStyle name="40% - 輔色6 4 3 6 3" xfId="31378"/>
    <cellStyle name="40% - 輔色6 4 3 7" xfId="31379"/>
    <cellStyle name="40% - 輔色6 4 3 8" xfId="31380"/>
    <cellStyle name="40% - 輔色6 4 4" xfId="31381"/>
    <cellStyle name="40% - 輔色6 4 4 2" xfId="31382"/>
    <cellStyle name="40% - 輔色6 4 4 2 2" xfId="31383"/>
    <cellStyle name="40% - 輔色6 4 4 2 2 2" xfId="31384"/>
    <cellStyle name="40% - 輔色6 4 4 2 2 2 2" xfId="31385"/>
    <cellStyle name="40% - 輔色6 4 4 2 2 2 3" xfId="31386"/>
    <cellStyle name="40% - 輔色6 4 4 2 2 3" xfId="31387"/>
    <cellStyle name="40% - 輔色6 4 4 2 2 4" xfId="31388"/>
    <cellStyle name="40% - 輔色6 4 4 2 3" xfId="31389"/>
    <cellStyle name="40% - 輔色6 4 4 2 3 2" xfId="31390"/>
    <cellStyle name="40% - 輔色6 4 4 2 3 2 2" xfId="31391"/>
    <cellStyle name="40% - 輔色6 4 4 2 3 2 3" xfId="31392"/>
    <cellStyle name="40% - 輔色6 4 4 2 3 3" xfId="31393"/>
    <cellStyle name="40% - 輔色6 4 4 2 3 4" xfId="31394"/>
    <cellStyle name="40% - 輔色6 4 4 2 4" xfId="31395"/>
    <cellStyle name="40% - 輔色6 4 4 2 4 2" xfId="31396"/>
    <cellStyle name="40% - 輔色6 4 4 2 4 3" xfId="31397"/>
    <cellStyle name="40% - 輔色6 4 4 2 5" xfId="31398"/>
    <cellStyle name="40% - 輔色6 4 4 2 6" xfId="31399"/>
    <cellStyle name="40% - 輔色6 4 4 3" xfId="31400"/>
    <cellStyle name="40% - 輔色6 4 4 3 2" xfId="31401"/>
    <cellStyle name="40% - 輔色6 4 4 3 2 2" xfId="31402"/>
    <cellStyle name="40% - 輔色6 4 4 3 2 3" xfId="31403"/>
    <cellStyle name="40% - 輔色6 4 4 3 3" xfId="31404"/>
    <cellStyle name="40% - 輔色6 4 4 3 4" xfId="31405"/>
    <cellStyle name="40% - 輔色6 4 4 4" xfId="31406"/>
    <cellStyle name="40% - 輔色6 4 4 4 2" xfId="31407"/>
    <cellStyle name="40% - 輔色6 4 4 4 2 2" xfId="31408"/>
    <cellStyle name="40% - 輔色6 4 4 4 2 3" xfId="31409"/>
    <cellStyle name="40% - 輔色6 4 4 4 3" xfId="31410"/>
    <cellStyle name="40% - 輔色6 4 4 4 4" xfId="31411"/>
    <cellStyle name="40% - 輔色6 4 4 5" xfId="31412"/>
    <cellStyle name="40% - 輔色6 4 4 5 2" xfId="31413"/>
    <cellStyle name="40% - 輔色6 4 4 5 3" xfId="31414"/>
    <cellStyle name="40% - 輔色6 4 4 6" xfId="31415"/>
    <cellStyle name="40% - 輔色6 4 4 7" xfId="31416"/>
    <cellStyle name="40% - 輔色6 4 5" xfId="31417"/>
    <cellStyle name="40% - 輔色6 4 5 2" xfId="31418"/>
    <cellStyle name="40% - 輔色6 4 5 2 2" xfId="31419"/>
    <cellStyle name="40% - 輔色6 4 5 2 2 2" xfId="31420"/>
    <cellStyle name="40% - 輔色6 4 5 2 2 3" xfId="31421"/>
    <cellStyle name="40% - 輔色6 4 5 2 3" xfId="31422"/>
    <cellStyle name="40% - 輔色6 4 5 2 4" xfId="31423"/>
    <cellStyle name="40% - 輔色6 4 5 3" xfId="31424"/>
    <cellStyle name="40% - 輔色6 4 5 3 2" xfId="31425"/>
    <cellStyle name="40% - 輔色6 4 5 3 2 2" xfId="31426"/>
    <cellStyle name="40% - 輔色6 4 5 3 2 3" xfId="31427"/>
    <cellStyle name="40% - 輔色6 4 5 3 3" xfId="31428"/>
    <cellStyle name="40% - 輔色6 4 5 3 4" xfId="31429"/>
    <cellStyle name="40% - 輔色6 4 5 4" xfId="31430"/>
    <cellStyle name="40% - 輔色6 4 5 4 2" xfId="31431"/>
    <cellStyle name="40% - 輔色6 4 5 4 3" xfId="31432"/>
    <cellStyle name="40% - 輔色6 4 5 5" xfId="31433"/>
    <cellStyle name="40% - 輔色6 4 5 6" xfId="31434"/>
    <cellStyle name="40% - 輔色6 4 6" xfId="31435"/>
    <cellStyle name="40% - 輔色6 4 6 2" xfId="31436"/>
    <cellStyle name="40% - 輔色6 4 6 2 2" xfId="31437"/>
    <cellStyle name="40% - 輔色6 4 6 2 3" xfId="31438"/>
    <cellStyle name="40% - 輔色6 4 6 3" xfId="31439"/>
    <cellStyle name="40% - 輔色6 4 6 4" xfId="31440"/>
    <cellStyle name="40% - 輔色6 4 7" xfId="31441"/>
    <cellStyle name="40% - 輔色6 4 7 2" xfId="31442"/>
    <cellStyle name="40% - 輔色6 4 7 2 2" xfId="31443"/>
    <cellStyle name="40% - 輔色6 4 7 2 3" xfId="31444"/>
    <cellStyle name="40% - 輔色6 4 7 3" xfId="31445"/>
    <cellStyle name="40% - 輔色6 4 7 4" xfId="31446"/>
    <cellStyle name="40% - 輔色6 4 8" xfId="31447"/>
    <cellStyle name="40% - 輔色6 4 8 2" xfId="31448"/>
    <cellStyle name="40% - 輔色6 4 8 3" xfId="31449"/>
    <cellStyle name="40% - 輔色6 4 9" xfId="31450"/>
    <cellStyle name="40% - 輔色6 5" xfId="31451"/>
    <cellStyle name="40% - 輔色6 5 2" xfId="31452"/>
    <cellStyle name="40% - 輔色6 5 2 2" xfId="31453"/>
    <cellStyle name="40% - 輔色6 5 2 2 2" xfId="31454"/>
    <cellStyle name="40% - 輔色6 5 2 2 2 2" xfId="31455"/>
    <cellStyle name="40% - 輔色6 5 2 2 2 2 2" xfId="31456"/>
    <cellStyle name="40% - 輔色6 5 2 2 2 2 2 2" xfId="31457"/>
    <cellStyle name="40% - 輔色6 5 2 2 2 2 2 3" xfId="31458"/>
    <cellStyle name="40% - 輔色6 5 2 2 2 2 3" xfId="31459"/>
    <cellStyle name="40% - 輔色6 5 2 2 2 2 4" xfId="31460"/>
    <cellStyle name="40% - 輔色6 5 2 2 2 3" xfId="31461"/>
    <cellStyle name="40% - 輔色6 5 2 2 2 3 2" xfId="31462"/>
    <cellStyle name="40% - 輔色6 5 2 2 2 3 2 2" xfId="31463"/>
    <cellStyle name="40% - 輔色6 5 2 2 2 3 2 3" xfId="31464"/>
    <cellStyle name="40% - 輔色6 5 2 2 2 3 3" xfId="31465"/>
    <cellStyle name="40% - 輔色6 5 2 2 2 3 4" xfId="31466"/>
    <cellStyle name="40% - 輔色6 5 2 2 2 4" xfId="31467"/>
    <cellStyle name="40% - 輔色6 5 2 2 2 4 2" xfId="31468"/>
    <cellStyle name="40% - 輔色6 5 2 2 2 4 3" xfId="31469"/>
    <cellStyle name="40% - 輔色6 5 2 2 2 5" xfId="31470"/>
    <cellStyle name="40% - 輔色6 5 2 2 2 6" xfId="31471"/>
    <cellStyle name="40% - 輔色6 5 2 2 3" xfId="31472"/>
    <cellStyle name="40% - 輔色6 5 2 2 3 2" xfId="31473"/>
    <cellStyle name="40% - 輔色6 5 2 2 3 2 2" xfId="31474"/>
    <cellStyle name="40% - 輔色6 5 2 2 3 2 3" xfId="31475"/>
    <cellStyle name="40% - 輔色6 5 2 2 3 3" xfId="31476"/>
    <cellStyle name="40% - 輔色6 5 2 2 3 4" xfId="31477"/>
    <cellStyle name="40% - 輔色6 5 2 2 4" xfId="31478"/>
    <cellStyle name="40% - 輔色6 5 2 2 4 2" xfId="31479"/>
    <cellStyle name="40% - 輔色6 5 2 2 4 2 2" xfId="31480"/>
    <cellStyle name="40% - 輔色6 5 2 2 4 2 3" xfId="31481"/>
    <cellStyle name="40% - 輔色6 5 2 2 4 3" xfId="31482"/>
    <cellStyle name="40% - 輔色6 5 2 2 4 4" xfId="31483"/>
    <cellStyle name="40% - 輔色6 5 2 2 5" xfId="31484"/>
    <cellStyle name="40% - 輔色6 5 2 2 5 2" xfId="31485"/>
    <cellStyle name="40% - 輔色6 5 2 2 5 3" xfId="31486"/>
    <cellStyle name="40% - 輔色6 5 2 2 6" xfId="31487"/>
    <cellStyle name="40% - 輔色6 5 2 2 7" xfId="31488"/>
    <cellStyle name="40% - 輔色6 5 2 3" xfId="31489"/>
    <cellStyle name="40% - 輔色6 5 2 3 2" xfId="31490"/>
    <cellStyle name="40% - 輔色6 5 2 3 2 2" xfId="31491"/>
    <cellStyle name="40% - 輔色6 5 2 3 2 2 2" xfId="31492"/>
    <cellStyle name="40% - 輔色6 5 2 3 2 2 3" xfId="31493"/>
    <cellStyle name="40% - 輔色6 5 2 3 2 3" xfId="31494"/>
    <cellStyle name="40% - 輔色6 5 2 3 2 4" xfId="31495"/>
    <cellStyle name="40% - 輔色6 5 2 3 3" xfId="31496"/>
    <cellStyle name="40% - 輔色6 5 2 3 3 2" xfId="31497"/>
    <cellStyle name="40% - 輔色6 5 2 3 3 2 2" xfId="31498"/>
    <cellStyle name="40% - 輔色6 5 2 3 3 2 3" xfId="31499"/>
    <cellStyle name="40% - 輔色6 5 2 3 3 3" xfId="31500"/>
    <cellStyle name="40% - 輔色6 5 2 3 3 4" xfId="31501"/>
    <cellStyle name="40% - 輔色6 5 2 3 4" xfId="31502"/>
    <cellStyle name="40% - 輔色6 5 2 3 4 2" xfId="31503"/>
    <cellStyle name="40% - 輔色6 5 2 3 4 3" xfId="31504"/>
    <cellStyle name="40% - 輔色6 5 2 3 5" xfId="31505"/>
    <cellStyle name="40% - 輔色6 5 2 3 6" xfId="31506"/>
    <cellStyle name="40% - 輔色6 5 2 4" xfId="31507"/>
    <cellStyle name="40% - 輔色6 5 2 4 2" xfId="31508"/>
    <cellStyle name="40% - 輔色6 5 2 4 2 2" xfId="31509"/>
    <cellStyle name="40% - 輔色6 5 2 4 2 3" xfId="31510"/>
    <cellStyle name="40% - 輔色6 5 2 4 3" xfId="31511"/>
    <cellStyle name="40% - 輔色6 5 2 4 4" xfId="31512"/>
    <cellStyle name="40% - 輔色6 5 2 5" xfId="31513"/>
    <cellStyle name="40% - 輔色6 5 2 5 2" xfId="31514"/>
    <cellStyle name="40% - 輔色6 5 2 5 2 2" xfId="31515"/>
    <cellStyle name="40% - 輔色6 5 2 5 2 3" xfId="31516"/>
    <cellStyle name="40% - 輔色6 5 2 5 3" xfId="31517"/>
    <cellStyle name="40% - 輔色6 5 2 5 4" xfId="31518"/>
    <cellStyle name="40% - 輔色6 5 2 6" xfId="31519"/>
    <cellStyle name="40% - 輔色6 5 2 6 2" xfId="31520"/>
    <cellStyle name="40% - 輔色6 5 2 6 3" xfId="31521"/>
    <cellStyle name="40% - 輔色6 5 2 7" xfId="31522"/>
    <cellStyle name="40% - 輔色6 5 2 8" xfId="31523"/>
    <cellStyle name="40% - 輔色6 5 3" xfId="31524"/>
    <cellStyle name="40% - 輔色6 5 3 2" xfId="31525"/>
    <cellStyle name="40% - 輔色6 5 3 2 2" xfId="31526"/>
    <cellStyle name="40% - 輔色6 5 3 2 2 2" xfId="31527"/>
    <cellStyle name="40% - 輔色6 5 3 2 2 2 2" xfId="31528"/>
    <cellStyle name="40% - 輔色6 5 3 2 2 2 3" xfId="31529"/>
    <cellStyle name="40% - 輔色6 5 3 2 2 3" xfId="31530"/>
    <cellStyle name="40% - 輔色6 5 3 2 2 4" xfId="31531"/>
    <cellStyle name="40% - 輔色6 5 3 2 3" xfId="31532"/>
    <cellStyle name="40% - 輔色6 5 3 2 3 2" xfId="31533"/>
    <cellStyle name="40% - 輔色6 5 3 2 3 2 2" xfId="31534"/>
    <cellStyle name="40% - 輔色6 5 3 2 3 2 3" xfId="31535"/>
    <cellStyle name="40% - 輔色6 5 3 2 3 3" xfId="31536"/>
    <cellStyle name="40% - 輔色6 5 3 2 3 4" xfId="31537"/>
    <cellStyle name="40% - 輔色6 5 3 2 4" xfId="31538"/>
    <cellStyle name="40% - 輔色6 5 3 2 4 2" xfId="31539"/>
    <cellStyle name="40% - 輔色6 5 3 2 4 3" xfId="31540"/>
    <cellStyle name="40% - 輔色6 5 3 2 5" xfId="31541"/>
    <cellStyle name="40% - 輔色6 5 3 2 6" xfId="31542"/>
    <cellStyle name="40% - 輔色6 5 3 3" xfId="31543"/>
    <cellStyle name="40% - 輔色6 5 3 3 2" xfId="31544"/>
    <cellStyle name="40% - 輔色6 5 3 3 2 2" xfId="31545"/>
    <cellStyle name="40% - 輔色6 5 3 3 2 3" xfId="31546"/>
    <cellStyle name="40% - 輔色6 5 3 3 3" xfId="31547"/>
    <cellStyle name="40% - 輔色6 5 3 3 4" xfId="31548"/>
    <cellStyle name="40% - 輔色6 5 3 4" xfId="31549"/>
    <cellStyle name="40% - 輔色6 5 3 4 2" xfId="31550"/>
    <cellStyle name="40% - 輔色6 5 3 4 2 2" xfId="31551"/>
    <cellStyle name="40% - 輔色6 5 3 4 2 3" xfId="31552"/>
    <cellStyle name="40% - 輔色6 5 3 4 3" xfId="31553"/>
    <cellStyle name="40% - 輔色6 5 3 4 4" xfId="31554"/>
    <cellStyle name="40% - 輔色6 5 3 5" xfId="31555"/>
    <cellStyle name="40% - 輔色6 5 3 5 2" xfId="31556"/>
    <cellStyle name="40% - 輔色6 5 3 5 3" xfId="31557"/>
    <cellStyle name="40% - 輔色6 5 3 6" xfId="31558"/>
    <cellStyle name="40% - 輔色6 5 3 7" xfId="31559"/>
    <cellStyle name="40% - 輔色6 5 4" xfId="31560"/>
    <cellStyle name="40% - 輔色6 5 4 2" xfId="31561"/>
    <cellStyle name="40% - 輔色6 5 4 2 2" xfId="31562"/>
    <cellStyle name="40% - 輔色6 5 4 2 2 2" xfId="31563"/>
    <cellStyle name="40% - 輔色6 5 4 2 2 3" xfId="31564"/>
    <cellStyle name="40% - 輔色6 5 4 2 3" xfId="31565"/>
    <cellStyle name="40% - 輔色6 5 4 2 4" xfId="31566"/>
    <cellStyle name="40% - 輔色6 5 4 3" xfId="31567"/>
    <cellStyle name="40% - 輔色6 5 4 3 2" xfId="31568"/>
    <cellStyle name="40% - 輔色6 5 4 3 2 2" xfId="31569"/>
    <cellStyle name="40% - 輔色6 5 4 3 2 3" xfId="31570"/>
    <cellStyle name="40% - 輔色6 5 4 3 3" xfId="31571"/>
    <cellStyle name="40% - 輔色6 5 4 3 4" xfId="31572"/>
    <cellStyle name="40% - 輔色6 5 4 4" xfId="31573"/>
    <cellStyle name="40% - 輔色6 5 4 4 2" xfId="31574"/>
    <cellStyle name="40% - 輔色6 5 4 4 3" xfId="31575"/>
    <cellStyle name="40% - 輔色6 5 4 5" xfId="31576"/>
    <cellStyle name="40% - 輔色6 5 4 6" xfId="31577"/>
    <cellStyle name="40% - 輔色6 5 5" xfId="31578"/>
    <cellStyle name="40% - 輔色6 5 5 2" xfId="31579"/>
    <cellStyle name="40% - 輔色6 5 5 2 2" xfId="31580"/>
    <cellStyle name="40% - 輔色6 5 5 2 3" xfId="31581"/>
    <cellStyle name="40% - 輔色6 5 5 3" xfId="31582"/>
    <cellStyle name="40% - 輔色6 5 5 4" xfId="31583"/>
    <cellStyle name="40% - 輔色6 5 6" xfId="31584"/>
    <cellStyle name="40% - 輔色6 5 6 2" xfId="31585"/>
    <cellStyle name="40% - 輔色6 5 6 2 2" xfId="31586"/>
    <cellStyle name="40% - 輔色6 5 6 2 3" xfId="31587"/>
    <cellStyle name="40% - 輔色6 5 6 3" xfId="31588"/>
    <cellStyle name="40% - 輔色6 5 6 4" xfId="31589"/>
    <cellStyle name="40% - 輔色6 5 7" xfId="31590"/>
    <cellStyle name="40% - 輔色6 5 7 2" xfId="31591"/>
    <cellStyle name="40% - 輔色6 5 7 3" xfId="31592"/>
    <cellStyle name="40% - 輔色6 5 8" xfId="31593"/>
    <cellStyle name="40% - 輔色6 5 9" xfId="31594"/>
    <cellStyle name="40% - 輔色6 6" xfId="31595"/>
    <cellStyle name="40% - 輔色6 6 2" xfId="31596"/>
    <cellStyle name="40% - 輔色6 6 2 2" xfId="31597"/>
    <cellStyle name="40% - 輔色6 6 2 2 2" xfId="31598"/>
    <cellStyle name="40% - 輔色6 6 2 2 2 2" xfId="31599"/>
    <cellStyle name="40% - 輔色6 6 2 2 2 2 2" xfId="31600"/>
    <cellStyle name="40% - 輔色6 6 2 2 2 2 3" xfId="31601"/>
    <cellStyle name="40% - 輔色6 6 2 2 2 3" xfId="31602"/>
    <cellStyle name="40% - 輔色6 6 2 2 2 4" xfId="31603"/>
    <cellStyle name="40% - 輔色6 6 2 2 3" xfId="31604"/>
    <cellStyle name="40% - 輔色6 6 2 2 3 2" xfId="31605"/>
    <cellStyle name="40% - 輔色6 6 2 2 3 2 2" xfId="31606"/>
    <cellStyle name="40% - 輔色6 6 2 2 3 2 3" xfId="31607"/>
    <cellStyle name="40% - 輔色6 6 2 2 3 3" xfId="31608"/>
    <cellStyle name="40% - 輔色6 6 2 2 3 4" xfId="31609"/>
    <cellStyle name="40% - 輔色6 6 2 2 4" xfId="31610"/>
    <cellStyle name="40% - 輔色6 6 2 2 4 2" xfId="31611"/>
    <cellStyle name="40% - 輔色6 6 2 2 4 3" xfId="31612"/>
    <cellStyle name="40% - 輔色6 6 2 2 5" xfId="31613"/>
    <cellStyle name="40% - 輔色6 6 2 2 6" xfId="31614"/>
    <cellStyle name="40% - 輔色6 6 2 3" xfId="31615"/>
    <cellStyle name="40% - 輔色6 6 2 3 2" xfId="31616"/>
    <cellStyle name="40% - 輔色6 6 2 3 2 2" xfId="31617"/>
    <cellStyle name="40% - 輔色6 6 2 3 2 3" xfId="31618"/>
    <cellStyle name="40% - 輔色6 6 2 3 3" xfId="31619"/>
    <cellStyle name="40% - 輔色6 6 2 3 4" xfId="31620"/>
    <cellStyle name="40% - 輔色6 6 2 4" xfId="31621"/>
    <cellStyle name="40% - 輔色6 6 2 4 2" xfId="31622"/>
    <cellStyle name="40% - 輔色6 6 2 4 2 2" xfId="31623"/>
    <cellStyle name="40% - 輔色6 6 2 4 2 3" xfId="31624"/>
    <cellStyle name="40% - 輔色6 6 2 4 3" xfId="31625"/>
    <cellStyle name="40% - 輔色6 6 2 4 4" xfId="31626"/>
    <cellStyle name="40% - 輔色6 6 2 5" xfId="31627"/>
    <cellStyle name="40% - 輔色6 6 2 5 2" xfId="31628"/>
    <cellStyle name="40% - 輔色6 6 2 5 3" xfId="31629"/>
    <cellStyle name="40% - 輔色6 6 2 6" xfId="31630"/>
    <cellStyle name="40% - 輔色6 6 2 7" xfId="31631"/>
    <cellStyle name="40% - 輔色6 6 3" xfId="31632"/>
    <cellStyle name="40% - 輔色6 6 3 2" xfId="31633"/>
    <cellStyle name="40% - 輔色6 6 3 2 2" xfId="31634"/>
    <cellStyle name="40% - 輔色6 6 3 2 2 2" xfId="31635"/>
    <cellStyle name="40% - 輔色6 6 3 2 2 3" xfId="31636"/>
    <cellStyle name="40% - 輔色6 6 3 2 3" xfId="31637"/>
    <cellStyle name="40% - 輔色6 6 3 2 4" xfId="31638"/>
    <cellStyle name="40% - 輔色6 6 3 3" xfId="31639"/>
    <cellStyle name="40% - 輔色6 6 3 3 2" xfId="31640"/>
    <cellStyle name="40% - 輔色6 6 3 3 2 2" xfId="31641"/>
    <cellStyle name="40% - 輔色6 6 3 3 2 3" xfId="31642"/>
    <cellStyle name="40% - 輔色6 6 3 3 3" xfId="31643"/>
    <cellStyle name="40% - 輔色6 6 3 3 4" xfId="31644"/>
    <cellStyle name="40% - 輔色6 6 3 4" xfId="31645"/>
    <cellStyle name="40% - 輔色6 6 3 4 2" xfId="31646"/>
    <cellStyle name="40% - 輔色6 6 3 4 3" xfId="31647"/>
    <cellStyle name="40% - 輔色6 6 3 5" xfId="31648"/>
    <cellStyle name="40% - 輔色6 6 3 6" xfId="31649"/>
    <cellStyle name="40% - 輔色6 6 4" xfId="31650"/>
    <cellStyle name="40% - 輔色6 6 4 2" xfId="31651"/>
    <cellStyle name="40% - 輔色6 6 4 2 2" xfId="31652"/>
    <cellStyle name="40% - 輔色6 6 4 2 3" xfId="31653"/>
    <cellStyle name="40% - 輔色6 6 4 3" xfId="31654"/>
    <cellStyle name="40% - 輔色6 6 4 4" xfId="31655"/>
    <cellStyle name="40% - 輔色6 6 5" xfId="31656"/>
    <cellStyle name="40% - 輔色6 6 5 2" xfId="31657"/>
    <cellStyle name="40% - 輔色6 6 5 2 2" xfId="31658"/>
    <cellStyle name="40% - 輔色6 6 5 2 3" xfId="31659"/>
    <cellStyle name="40% - 輔色6 6 5 3" xfId="31660"/>
    <cellStyle name="40% - 輔色6 6 5 4" xfId="31661"/>
    <cellStyle name="40% - 輔色6 6 6" xfId="31662"/>
    <cellStyle name="40% - 輔色6 6 6 2" xfId="31663"/>
    <cellStyle name="40% - 輔色6 6 6 3" xfId="31664"/>
    <cellStyle name="40% - 輔色6 6 7" xfId="31665"/>
    <cellStyle name="40% - 輔色6 6 8" xfId="31666"/>
    <cellStyle name="40% - 輔色6 7" xfId="31667"/>
    <cellStyle name="40% - 輔色6 7 2" xfId="31668"/>
    <cellStyle name="40% - 輔色6 7 2 2" xfId="31669"/>
    <cellStyle name="40% - 輔色6 7 2 2 2" xfId="31670"/>
    <cellStyle name="40% - 輔色6 7 2 2 2 2" xfId="31671"/>
    <cellStyle name="40% - 輔色6 7 2 2 2 2 2" xfId="31672"/>
    <cellStyle name="40% - 輔色6 7 2 2 2 2 3" xfId="31673"/>
    <cellStyle name="40% - 輔色6 7 2 2 2 3" xfId="31674"/>
    <cellStyle name="40% - 輔色6 7 2 2 2 4" xfId="31675"/>
    <cellStyle name="40% - 輔色6 7 2 2 3" xfId="31676"/>
    <cellStyle name="40% - 輔色6 7 2 2 3 2" xfId="31677"/>
    <cellStyle name="40% - 輔色6 7 2 2 3 2 2" xfId="31678"/>
    <cellStyle name="40% - 輔色6 7 2 2 3 2 3" xfId="31679"/>
    <cellStyle name="40% - 輔色6 7 2 2 3 3" xfId="31680"/>
    <cellStyle name="40% - 輔色6 7 2 2 3 4" xfId="31681"/>
    <cellStyle name="40% - 輔色6 7 2 2 4" xfId="31682"/>
    <cellStyle name="40% - 輔色6 7 2 2 4 2" xfId="31683"/>
    <cellStyle name="40% - 輔色6 7 2 2 4 3" xfId="31684"/>
    <cellStyle name="40% - 輔色6 7 2 2 5" xfId="31685"/>
    <cellStyle name="40% - 輔色6 7 2 2 6" xfId="31686"/>
    <cellStyle name="40% - 輔色6 7 2 3" xfId="31687"/>
    <cellStyle name="40% - 輔色6 7 2 3 2" xfId="31688"/>
    <cellStyle name="40% - 輔色6 7 2 3 2 2" xfId="31689"/>
    <cellStyle name="40% - 輔色6 7 2 3 2 3" xfId="31690"/>
    <cellStyle name="40% - 輔色6 7 2 3 3" xfId="31691"/>
    <cellStyle name="40% - 輔色6 7 2 3 4" xfId="31692"/>
    <cellStyle name="40% - 輔色6 7 2 4" xfId="31693"/>
    <cellStyle name="40% - 輔色6 7 2 4 2" xfId="31694"/>
    <cellStyle name="40% - 輔色6 7 2 4 2 2" xfId="31695"/>
    <cellStyle name="40% - 輔色6 7 2 4 2 3" xfId="31696"/>
    <cellStyle name="40% - 輔色6 7 2 4 3" xfId="31697"/>
    <cellStyle name="40% - 輔色6 7 2 4 4" xfId="31698"/>
    <cellStyle name="40% - 輔色6 7 2 5" xfId="31699"/>
    <cellStyle name="40% - 輔色6 7 2 5 2" xfId="31700"/>
    <cellStyle name="40% - 輔色6 7 2 5 3" xfId="31701"/>
    <cellStyle name="40% - 輔色6 7 2 6" xfId="31702"/>
    <cellStyle name="40% - 輔色6 7 2 7" xfId="31703"/>
    <cellStyle name="40% - 輔色6 7 3" xfId="31704"/>
    <cellStyle name="40% - 輔色6 7 3 2" xfId="31705"/>
    <cellStyle name="40% - 輔色6 7 3 2 2" xfId="31706"/>
    <cellStyle name="40% - 輔色6 7 3 2 2 2" xfId="31707"/>
    <cellStyle name="40% - 輔色6 7 3 2 2 3" xfId="31708"/>
    <cellStyle name="40% - 輔色6 7 3 2 3" xfId="31709"/>
    <cellStyle name="40% - 輔色6 7 3 2 4" xfId="31710"/>
    <cellStyle name="40% - 輔色6 7 3 3" xfId="31711"/>
    <cellStyle name="40% - 輔色6 7 3 3 2" xfId="31712"/>
    <cellStyle name="40% - 輔色6 7 3 3 2 2" xfId="31713"/>
    <cellStyle name="40% - 輔色6 7 3 3 2 3" xfId="31714"/>
    <cellStyle name="40% - 輔色6 7 3 3 3" xfId="31715"/>
    <cellStyle name="40% - 輔色6 7 3 3 4" xfId="31716"/>
    <cellStyle name="40% - 輔色6 7 3 4" xfId="31717"/>
    <cellStyle name="40% - 輔色6 7 3 4 2" xfId="31718"/>
    <cellStyle name="40% - 輔色6 7 3 4 3" xfId="31719"/>
    <cellStyle name="40% - 輔色6 7 3 5" xfId="31720"/>
    <cellStyle name="40% - 輔色6 7 3 6" xfId="31721"/>
    <cellStyle name="40% - 輔色6 7 4" xfId="31722"/>
    <cellStyle name="40% - 輔色6 7 4 2" xfId="31723"/>
    <cellStyle name="40% - 輔色6 7 4 2 2" xfId="31724"/>
    <cellStyle name="40% - 輔色6 7 4 2 3" xfId="31725"/>
    <cellStyle name="40% - 輔色6 7 4 3" xfId="31726"/>
    <cellStyle name="40% - 輔色6 7 4 4" xfId="31727"/>
    <cellStyle name="40% - 輔色6 7 5" xfId="31728"/>
    <cellStyle name="40% - 輔色6 7 5 2" xfId="31729"/>
    <cellStyle name="40% - 輔色6 7 5 2 2" xfId="31730"/>
    <cellStyle name="40% - 輔色6 7 5 2 3" xfId="31731"/>
    <cellStyle name="40% - 輔色6 7 5 3" xfId="31732"/>
    <cellStyle name="40% - 輔色6 7 5 4" xfId="31733"/>
    <cellStyle name="40% - 輔色6 7 6" xfId="31734"/>
    <cellStyle name="40% - 輔色6 7 6 2" xfId="31735"/>
    <cellStyle name="40% - 輔色6 7 6 3" xfId="31736"/>
    <cellStyle name="40% - 輔色6 7 7" xfId="31737"/>
    <cellStyle name="40% - 輔色6 7 8" xfId="31738"/>
    <cellStyle name="40% - 輔色6 8" xfId="31739"/>
    <cellStyle name="40% - 輔色6 8 2" xfId="31740"/>
    <cellStyle name="40% - 輔色6 8 2 2" xfId="31741"/>
    <cellStyle name="40% - 輔色6 8 2 2 2" xfId="31742"/>
    <cellStyle name="40% - 輔色6 8 2 2 2 2" xfId="31743"/>
    <cellStyle name="40% - 輔色6 8 2 2 2 3" xfId="31744"/>
    <cellStyle name="40% - 輔色6 8 2 2 3" xfId="31745"/>
    <cellStyle name="40% - 輔色6 8 2 2 4" xfId="31746"/>
    <cellStyle name="40% - 輔色6 8 2 3" xfId="31747"/>
    <cellStyle name="40% - 輔色6 8 2 3 2" xfId="31748"/>
    <cellStyle name="40% - 輔色6 8 2 3 2 2" xfId="31749"/>
    <cellStyle name="40% - 輔色6 8 2 3 2 3" xfId="31750"/>
    <cellStyle name="40% - 輔色6 8 2 3 3" xfId="31751"/>
    <cellStyle name="40% - 輔色6 8 2 3 4" xfId="31752"/>
    <cellStyle name="40% - 輔色6 8 2 4" xfId="31753"/>
    <cellStyle name="40% - 輔色6 8 2 4 2" xfId="31754"/>
    <cellStyle name="40% - 輔色6 8 2 4 3" xfId="31755"/>
    <cellStyle name="40% - 輔色6 8 2 5" xfId="31756"/>
    <cellStyle name="40% - 輔色6 8 2 6" xfId="31757"/>
    <cellStyle name="40% - 輔色6 8 3" xfId="31758"/>
    <cellStyle name="40% - 輔色6 8 3 2" xfId="31759"/>
    <cellStyle name="40% - 輔色6 8 3 2 2" xfId="31760"/>
    <cellStyle name="40% - 輔色6 8 3 2 3" xfId="31761"/>
    <cellStyle name="40% - 輔色6 8 3 3" xfId="31762"/>
    <cellStyle name="40% - 輔色6 8 3 4" xfId="31763"/>
    <cellStyle name="40% - 輔色6 8 4" xfId="31764"/>
    <cellStyle name="40% - 輔色6 8 4 2" xfId="31765"/>
    <cellStyle name="40% - 輔色6 8 4 2 2" xfId="31766"/>
    <cellStyle name="40% - 輔色6 8 4 2 3" xfId="31767"/>
    <cellStyle name="40% - 輔色6 8 4 3" xfId="31768"/>
    <cellStyle name="40% - 輔色6 8 4 4" xfId="31769"/>
    <cellStyle name="40% - 輔色6 8 5" xfId="31770"/>
    <cellStyle name="40% - 輔色6 8 5 2" xfId="31771"/>
    <cellStyle name="40% - 輔色6 8 5 3" xfId="31772"/>
    <cellStyle name="40% - 輔色6 8 6" xfId="31773"/>
    <cellStyle name="40% - 輔色6 8 7" xfId="31774"/>
    <cellStyle name="40% - 輔色6 9" xfId="31775"/>
    <cellStyle name="40% - 輔色6 9 2" xfId="31776"/>
    <cellStyle name="40% - 輔色6 9 2 2" xfId="31777"/>
    <cellStyle name="40% - 輔色6 9 2 2 2" xfId="31778"/>
    <cellStyle name="40% - 輔色6 9 2 2 3" xfId="31779"/>
    <cellStyle name="40% - 輔色6 9 2 3" xfId="31780"/>
    <cellStyle name="40% - 輔色6 9 2 4" xfId="31781"/>
    <cellStyle name="40% - 輔色6 9 3" xfId="31782"/>
    <cellStyle name="40% - 輔色6 9 3 2" xfId="31783"/>
    <cellStyle name="40% - 輔色6 9 3 2 2" xfId="31784"/>
    <cellStyle name="40% - 輔色6 9 3 2 3" xfId="31785"/>
    <cellStyle name="40% - 輔色6 9 3 3" xfId="31786"/>
    <cellStyle name="40% - 輔色6 9 3 4" xfId="31787"/>
    <cellStyle name="40% - 輔色6 9 4" xfId="31788"/>
    <cellStyle name="40% - 輔色6 9 4 2" xfId="31789"/>
    <cellStyle name="40% - 輔色6 9 4 3" xfId="31790"/>
    <cellStyle name="40% - 輔色6 9 5" xfId="31791"/>
    <cellStyle name="40% - 輔色6 9 6" xfId="31792"/>
    <cellStyle name="60% - Accent1" xfId="31793"/>
    <cellStyle name="60% - Accent1 2" xfId="31794"/>
    <cellStyle name="60% - Accent1 2 2" xfId="31795"/>
    <cellStyle name="60% - Accent1 2 2 2" xfId="31796"/>
    <cellStyle name="60% - Accent1 2 3" xfId="31797"/>
    <cellStyle name="60% - Accent1 2 3 2" xfId="31798"/>
    <cellStyle name="60% - Accent1 2 4" xfId="31799"/>
    <cellStyle name="60% - Accent1 3" xfId="31800"/>
    <cellStyle name="60% - Accent1 3 2" xfId="31801"/>
    <cellStyle name="60% - Accent1 3 2 2" xfId="31802"/>
    <cellStyle name="60% - Accent1 3 3" xfId="31803"/>
    <cellStyle name="60% - Accent1 3 3 2" xfId="31804"/>
    <cellStyle name="60% - Accent1 3 4" xfId="31805"/>
    <cellStyle name="60% - Accent1 4" xfId="31806"/>
    <cellStyle name="60% - Accent1 4 2" xfId="31807"/>
    <cellStyle name="60% - Accent1 4 2 2" xfId="31808"/>
    <cellStyle name="60% - Accent1 4 3" xfId="31809"/>
    <cellStyle name="60% - Accent1 4 3 2" xfId="31810"/>
    <cellStyle name="60% - Accent1 4 4" xfId="31811"/>
    <cellStyle name="60% - Accent1 5" xfId="31812"/>
    <cellStyle name="60% - Accent1 5 2" xfId="31813"/>
    <cellStyle name="60% - Accent1 5 2 2" xfId="31814"/>
    <cellStyle name="60% - Accent1 5 3" xfId="31815"/>
    <cellStyle name="60% - Accent1 5 3 2" xfId="31816"/>
    <cellStyle name="60% - Accent1 5 4" xfId="31817"/>
    <cellStyle name="60% - Accent1 6" xfId="31818"/>
    <cellStyle name="60% - Accent1 7" xfId="31819"/>
    <cellStyle name="60% - Accent2" xfId="31820"/>
    <cellStyle name="60% - Accent2 2" xfId="31821"/>
    <cellStyle name="60% - Accent2 2 2" xfId="31822"/>
    <cellStyle name="60% - Accent2 2 2 2" xfId="31823"/>
    <cellStyle name="60% - Accent2 2 3" xfId="31824"/>
    <cellStyle name="60% - Accent2 2 3 2" xfId="31825"/>
    <cellStyle name="60% - Accent2 2 4" xfId="31826"/>
    <cellStyle name="60% - Accent2 3" xfId="31827"/>
    <cellStyle name="60% - Accent2 3 2" xfId="31828"/>
    <cellStyle name="60% - Accent2 3 2 2" xfId="31829"/>
    <cellStyle name="60% - Accent2 3 3" xfId="31830"/>
    <cellStyle name="60% - Accent2 3 3 2" xfId="31831"/>
    <cellStyle name="60% - Accent2 3 4" xfId="31832"/>
    <cellStyle name="60% - Accent2 4" xfId="31833"/>
    <cellStyle name="60% - Accent2 4 2" xfId="31834"/>
    <cellStyle name="60% - Accent2 4 2 2" xfId="31835"/>
    <cellStyle name="60% - Accent2 4 3" xfId="31836"/>
    <cellStyle name="60% - Accent2 4 3 2" xfId="31837"/>
    <cellStyle name="60% - Accent2 4 4" xfId="31838"/>
    <cellStyle name="60% - Accent2 5" xfId="31839"/>
    <cellStyle name="60% - Accent2 5 2" xfId="31840"/>
    <cellStyle name="60% - Accent2 5 2 2" xfId="31841"/>
    <cellStyle name="60% - Accent2 5 3" xfId="31842"/>
    <cellStyle name="60% - Accent2 5 3 2" xfId="31843"/>
    <cellStyle name="60% - Accent2 5 4" xfId="31844"/>
    <cellStyle name="60% - Accent2 6" xfId="31845"/>
    <cellStyle name="60% - Accent2 7" xfId="31846"/>
    <cellStyle name="60% - Accent3" xfId="31847"/>
    <cellStyle name="60% - Accent3 2" xfId="31848"/>
    <cellStyle name="60% - Accent3 2 2" xfId="31849"/>
    <cellStyle name="60% - Accent3 2 2 2" xfId="31850"/>
    <cellStyle name="60% - Accent3 2 3" xfId="31851"/>
    <cellStyle name="60% - Accent3 2 3 2" xfId="31852"/>
    <cellStyle name="60% - Accent3 2 4" xfId="31853"/>
    <cellStyle name="60% - Accent3 3" xfId="31854"/>
    <cellStyle name="60% - Accent3 3 2" xfId="31855"/>
    <cellStyle name="60% - Accent3 3 2 2" xfId="31856"/>
    <cellStyle name="60% - Accent3 3 3" xfId="31857"/>
    <cellStyle name="60% - Accent3 3 3 2" xfId="31858"/>
    <cellStyle name="60% - Accent3 3 4" xfId="31859"/>
    <cellStyle name="60% - Accent3 4" xfId="31860"/>
    <cellStyle name="60% - Accent3 4 2" xfId="31861"/>
    <cellStyle name="60% - Accent3 4 2 2" xfId="31862"/>
    <cellStyle name="60% - Accent3 4 3" xfId="31863"/>
    <cellStyle name="60% - Accent3 4 3 2" xfId="31864"/>
    <cellStyle name="60% - Accent3 4 4" xfId="31865"/>
    <cellStyle name="60% - Accent3 5" xfId="31866"/>
    <cellStyle name="60% - Accent3 5 2" xfId="31867"/>
    <cellStyle name="60% - Accent3 5 2 2" xfId="31868"/>
    <cellStyle name="60% - Accent3 5 3" xfId="31869"/>
    <cellStyle name="60% - Accent3 5 3 2" xfId="31870"/>
    <cellStyle name="60% - Accent3 5 4" xfId="31871"/>
    <cellStyle name="60% - Accent3 6" xfId="31872"/>
    <cellStyle name="60% - Accent3 7" xfId="31873"/>
    <cellStyle name="60% - Accent4" xfId="31874"/>
    <cellStyle name="60% - Accent4 2" xfId="31875"/>
    <cellStyle name="60% - Accent4 2 2" xfId="31876"/>
    <cellStyle name="60% - Accent4 2 2 2" xfId="31877"/>
    <cellStyle name="60% - Accent4 2 3" xfId="31878"/>
    <cellStyle name="60% - Accent4 2 3 2" xfId="31879"/>
    <cellStyle name="60% - Accent4 2 4" xfId="31880"/>
    <cellStyle name="60% - Accent4 3" xfId="31881"/>
    <cellStyle name="60% - Accent4 3 2" xfId="31882"/>
    <cellStyle name="60% - Accent4 3 2 2" xfId="31883"/>
    <cellStyle name="60% - Accent4 3 3" xfId="31884"/>
    <cellStyle name="60% - Accent4 3 3 2" xfId="31885"/>
    <cellStyle name="60% - Accent4 3 4" xfId="31886"/>
    <cellStyle name="60% - Accent4 4" xfId="31887"/>
    <cellStyle name="60% - Accent4 4 2" xfId="31888"/>
    <cellStyle name="60% - Accent4 4 2 2" xfId="31889"/>
    <cellStyle name="60% - Accent4 4 3" xfId="31890"/>
    <cellStyle name="60% - Accent4 4 3 2" xfId="31891"/>
    <cellStyle name="60% - Accent4 4 4" xfId="31892"/>
    <cellStyle name="60% - Accent4 5" xfId="31893"/>
    <cellStyle name="60% - Accent4 5 2" xfId="31894"/>
    <cellStyle name="60% - Accent4 5 2 2" xfId="31895"/>
    <cellStyle name="60% - Accent4 5 3" xfId="31896"/>
    <cellStyle name="60% - Accent4 5 3 2" xfId="31897"/>
    <cellStyle name="60% - Accent4 5 4" xfId="31898"/>
    <cellStyle name="60% - Accent4 6" xfId="31899"/>
    <cellStyle name="60% - Accent4 7" xfId="31900"/>
    <cellStyle name="60% - Accent5" xfId="31901"/>
    <cellStyle name="60% - Accent5 2" xfId="31902"/>
    <cellStyle name="60% - Accent5 2 2" xfId="31903"/>
    <cellStyle name="60% - Accent5 2 2 2" xfId="31904"/>
    <cellStyle name="60% - Accent5 2 3" xfId="31905"/>
    <cellStyle name="60% - Accent5 2 3 2" xfId="31906"/>
    <cellStyle name="60% - Accent5 2 4" xfId="31907"/>
    <cellStyle name="60% - Accent5 3" xfId="31908"/>
    <cellStyle name="60% - Accent5 3 2" xfId="31909"/>
    <cellStyle name="60% - Accent5 3 2 2" xfId="31910"/>
    <cellStyle name="60% - Accent5 3 3" xfId="31911"/>
    <cellStyle name="60% - Accent5 3 3 2" xfId="31912"/>
    <cellStyle name="60% - Accent5 3 4" xfId="31913"/>
    <cellStyle name="60% - Accent5 4" xfId="31914"/>
    <cellStyle name="60% - Accent5 4 2" xfId="31915"/>
    <cellStyle name="60% - Accent5 4 2 2" xfId="31916"/>
    <cellStyle name="60% - Accent5 4 3" xfId="31917"/>
    <cellStyle name="60% - Accent5 4 3 2" xfId="31918"/>
    <cellStyle name="60% - Accent5 4 4" xfId="31919"/>
    <cellStyle name="60% - Accent5 5" xfId="31920"/>
    <cellStyle name="60% - Accent5 5 2" xfId="31921"/>
    <cellStyle name="60% - Accent5 5 2 2" xfId="31922"/>
    <cellStyle name="60% - Accent5 5 3" xfId="31923"/>
    <cellStyle name="60% - Accent5 5 3 2" xfId="31924"/>
    <cellStyle name="60% - Accent5 5 4" xfId="31925"/>
    <cellStyle name="60% - Accent5 6" xfId="31926"/>
    <cellStyle name="60% - Accent5 7" xfId="31927"/>
    <cellStyle name="60% - Accent6" xfId="31928"/>
    <cellStyle name="60% - Accent6 2" xfId="31929"/>
    <cellStyle name="60% - Accent6 2 2" xfId="31930"/>
    <cellStyle name="60% - Accent6 2 2 2" xfId="31931"/>
    <cellStyle name="60% - Accent6 2 3" xfId="31932"/>
    <cellStyle name="60% - Accent6 2 3 2" xfId="31933"/>
    <cellStyle name="60% - Accent6 2 4" xfId="31934"/>
    <cellStyle name="60% - Accent6 3" xfId="31935"/>
    <cellStyle name="60% - Accent6 3 2" xfId="31936"/>
    <cellStyle name="60% - Accent6 3 2 2" xfId="31937"/>
    <cellStyle name="60% - Accent6 3 3" xfId="31938"/>
    <cellStyle name="60% - Accent6 3 3 2" xfId="31939"/>
    <cellStyle name="60% - Accent6 3 4" xfId="31940"/>
    <cellStyle name="60% - Accent6 4" xfId="31941"/>
    <cellStyle name="60% - Accent6 4 2" xfId="31942"/>
    <cellStyle name="60% - Accent6 4 2 2" xfId="31943"/>
    <cellStyle name="60% - Accent6 4 3" xfId="31944"/>
    <cellStyle name="60% - Accent6 4 3 2" xfId="31945"/>
    <cellStyle name="60% - Accent6 4 4" xfId="31946"/>
    <cellStyle name="60% - Accent6 5" xfId="31947"/>
    <cellStyle name="60% - Accent6 5 2" xfId="31948"/>
    <cellStyle name="60% - Accent6 5 2 2" xfId="31949"/>
    <cellStyle name="60% - Accent6 5 3" xfId="31950"/>
    <cellStyle name="60% - Accent6 5 3 2" xfId="31951"/>
    <cellStyle name="60% - Accent6 5 4" xfId="31952"/>
    <cellStyle name="60% - Accent6 6" xfId="31953"/>
    <cellStyle name="60% - Accent6 7" xfId="31954"/>
    <cellStyle name="60% - アクセント 1" xfId="31955"/>
    <cellStyle name="60% - アクセント 1 2" xfId="31956"/>
    <cellStyle name="60% - アクセント 2" xfId="31957"/>
    <cellStyle name="60% - アクセント 2 2" xfId="31958"/>
    <cellStyle name="60% - アクセント 3" xfId="31959"/>
    <cellStyle name="60% - アクセント 3 2" xfId="31960"/>
    <cellStyle name="60% - アクセント 4" xfId="31961"/>
    <cellStyle name="60% - アクセント 4 2" xfId="31962"/>
    <cellStyle name="60% - アクセント 5" xfId="31963"/>
    <cellStyle name="60% - アクセント 5 2" xfId="31964"/>
    <cellStyle name="60% - アクセント 6" xfId="31965"/>
    <cellStyle name="60% - アクセント 6 2" xfId="31966"/>
    <cellStyle name="60% - 强调文字颜色 1" xfId="31967"/>
    <cellStyle name="60% - 强调文字颜色 1 2" xfId="31968"/>
    <cellStyle name="60% - 强调文字颜色 1 2 2" xfId="31969"/>
    <cellStyle name="60% - 强调文字颜色 1 3" xfId="31970"/>
    <cellStyle name="60% - 强调文字颜色 1 4" xfId="31971"/>
    <cellStyle name="60% - 强调文字颜色 1 5" xfId="31972"/>
    <cellStyle name="60% - 强调文字颜色 1 6" xfId="31973"/>
    <cellStyle name="60% - 强调文字颜色 1 7" xfId="31974"/>
    <cellStyle name="60% - 强调文字颜色 2" xfId="31975"/>
    <cellStyle name="60% - 强调文字颜色 2 2" xfId="31976"/>
    <cellStyle name="60% - 强调文字颜色 2 2 2" xfId="31977"/>
    <cellStyle name="60% - 强调文字颜色 2 3" xfId="31978"/>
    <cellStyle name="60% - 强调文字颜色 2 4" xfId="31979"/>
    <cellStyle name="60% - 强调文字颜色 2 5" xfId="31980"/>
    <cellStyle name="60% - 强调文字颜色 2 6" xfId="31981"/>
    <cellStyle name="60% - 强调文字颜色 2 7" xfId="31982"/>
    <cellStyle name="60% - 强调文字颜色 3" xfId="31983"/>
    <cellStyle name="60% - 强调文字颜色 3 2" xfId="31984"/>
    <cellStyle name="60% - 强调文字颜色 3 2 2" xfId="31985"/>
    <cellStyle name="60% - 强调文字颜色 3 3" xfId="31986"/>
    <cellStyle name="60% - 强调文字颜色 3 4" xfId="31987"/>
    <cellStyle name="60% - 强调文字颜色 3 5" xfId="31988"/>
    <cellStyle name="60% - 强调文字颜色 3 6" xfId="31989"/>
    <cellStyle name="60% - 强调文字颜色 3 7" xfId="31990"/>
    <cellStyle name="60% - 强调文字颜色 4" xfId="31991"/>
    <cellStyle name="60% - 强调文字颜色 4 2" xfId="31992"/>
    <cellStyle name="60% - 强调文字颜色 4 2 2" xfId="31993"/>
    <cellStyle name="60% - 强调文字颜色 4 3" xfId="31994"/>
    <cellStyle name="60% - 强调文字颜色 4 4" xfId="31995"/>
    <cellStyle name="60% - 强调文字颜色 4 5" xfId="31996"/>
    <cellStyle name="60% - 强调文字颜色 4 6" xfId="31997"/>
    <cellStyle name="60% - 强调文字颜色 4 7" xfId="31998"/>
    <cellStyle name="60% - 强调文字颜色 5" xfId="31999"/>
    <cellStyle name="60% - 强调文字颜色 5 2" xfId="32000"/>
    <cellStyle name="60% - 强调文字颜色 5 2 2" xfId="32001"/>
    <cellStyle name="60% - 强调文字颜色 5 3" xfId="32002"/>
    <cellStyle name="60% - 强调文字颜色 5 4" xfId="32003"/>
    <cellStyle name="60% - 强调文字颜色 5 5" xfId="32004"/>
    <cellStyle name="60% - 强调文字颜色 5 6" xfId="32005"/>
    <cellStyle name="60% - 强调文字颜色 5 7" xfId="32006"/>
    <cellStyle name="60% - 强调文字颜色 6" xfId="32007"/>
    <cellStyle name="60% - 强调文字颜色 6 2" xfId="32008"/>
    <cellStyle name="60% - 强调文字颜色 6 2 2" xfId="32009"/>
    <cellStyle name="60% - 强调文字颜色 6 3" xfId="32010"/>
    <cellStyle name="60% - 强调文字颜色 6 4" xfId="32011"/>
    <cellStyle name="60% - 强调文字颜色 6 5" xfId="32012"/>
    <cellStyle name="60% - 强调文字颜色 6 6" xfId="32013"/>
    <cellStyle name="60% - 强调文字颜色 6 7" xfId="32014"/>
    <cellStyle name="60% - 輔色1 2" xfId="32015"/>
    <cellStyle name="60% - 輔色1 2 2" xfId="32016"/>
    <cellStyle name="60% - 輔色1 2 3" xfId="32017"/>
    <cellStyle name="60% - 輔色1 2 4" xfId="32018"/>
    <cellStyle name="60% - 輔色1 2 5" xfId="32019"/>
    <cellStyle name="60% - 輔色1 3" xfId="32020"/>
    <cellStyle name="60% - 輔色1 3 2" xfId="32021"/>
    <cellStyle name="60% - 輔色2 2" xfId="32022"/>
    <cellStyle name="60% - 輔色2 2 2" xfId="32023"/>
    <cellStyle name="60% - 輔色2 2 3" xfId="32024"/>
    <cellStyle name="60% - 輔色2 3" xfId="32025"/>
    <cellStyle name="60% - 輔色2 3 2" xfId="32026"/>
    <cellStyle name="60% - 輔色3 2" xfId="32027"/>
    <cellStyle name="60% - 輔色3 2 2" xfId="32028"/>
    <cellStyle name="60% - 輔色3 2 3" xfId="32029"/>
    <cellStyle name="60% - 輔色3 3" xfId="32030"/>
    <cellStyle name="60% - 輔色3 3 2" xfId="32031"/>
    <cellStyle name="60% - 輔色4 2" xfId="32032"/>
    <cellStyle name="60% - 輔色4 2 2" xfId="32033"/>
    <cellStyle name="60% - 輔色4 2 3" xfId="32034"/>
    <cellStyle name="60% - 輔色4 3" xfId="32035"/>
    <cellStyle name="60% - 輔色4 3 2" xfId="32036"/>
    <cellStyle name="60% - 輔色5 2" xfId="32037"/>
    <cellStyle name="60% - 輔色5 2 2" xfId="32038"/>
    <cellStyle name="60% - 輔色5 2 3" xfId="32039"/>
    <cellStyle name="60% - 輔色5 3" xfId="32040"/>
    <cellStyle name="60% - 輔色5 3 2" xfId="32041"/>
    <cellStyle name="60% - 輔色6 2" xfId="32042"/>
    <cellStyle name="60% - 輔色6 2 2" xfId="32043"/>
    <cellStyle name="60% - 輔色6 2 3" xfId="32044"/>
    <cellStyle name="60% - 輔色6 3" xfId="32045"/>
    <cellStyle name="60% - 輔色6 3 2" xfId="32046"/>
    <cellStyle name="A¨­￠￢￠O [0]_SP ⓒo¡Æ￥i￠?ⓒo¡¿ ￠?UAO " xfId="32047"/>
    <cellStyle name="A¨­￠￢￠O_SP ⓒo¡Æ￥i￠?ⓒo¡¿ ￠?UAO " xfId="32048"/>
    <cellStyle name="Accent1" xfId="32049"/>
    <cellStyle name="Accent1 2" xfId="32050"/>
    <cellStyle name="Accent1 2 2" xfId="32051"/>
    <cellStyle name="Accent1 2 2 2" xfId="32052"/>
    <cellStyle name="Accent1 2 3" xfId="32053"/>
    <cellStyle name="Accent1 2 3 2" xfId="32054"/>
    <cellStyle name="Accent1 2 4" xfId="32055"/>
    <cellStyle name="Accent1 3" xfId="32056"/>
    <cellStyle name="Accent1 3 2" xfId="32057"/>
    <cellStyle name="Accent1 3 2 2" xfId="32058"/>
    <cellStyle name="Accent1 3 3" xfId="32059"/>
    <cellStyle name="Accent1 3 3 2" xfId="32060"/>
    <cellStyle name="Accent1 3 4" xfId="32061"/>
    <cellStyle name="Accent1 4" xfId="32062"/>
    <cellStyle name="Accent1 4 2" xfId="32063"/>
    <cellStyle name="Accent1 4 2 2" xfId="32064"/>
    <cellStyle name="Accent1 4 3" xfId="32065"/>
    <cellStyle name="Accent1 4 3 2" xfId="32066"/>
    <cellStyle name="Accent1 4 4" xfId="32067"/>
    <cellStyle name="Accent1 5" xfId="32068"/>
    <cellStyle name="Accent1 5 2" xfId="32069"/>
    <cellStyle name="Accent1 5 2 2" xfId="32070"/>
    <cellStyle name="Accent1 5 3" xfId="32071"/>
    <cellStyle name="Accent1 5 3 2" xfId="32072"/>
    <cellStyle name="Accent1 5 4" xfId="32073"/>
    <cellStyle name="Accent1 6" xfId="32074"/>
    <cellStyle name="Accent1 7" xfId="32075"/>
    <cellStyle name="Accent2" xfId="32076"/>
    <cellStyle name="Accent2 2" xfId="32077"/>
    <cellStyle name="Accent2 2 2" xfId="32078"/>
    <cellStyle name="Accent2 2 2 2" xfId="32079"/>
    <cellStyle name="Accent2 2 3" xfId="32080"/>
    <cellStyle name="Accent2 2 3 2" xfId="32081"/>
    <cellStyle name="Accent2 2 4" xfId="32082"/>
    <cellStyle name="Accent2 3" xfId="32083"/>
    <cellStyle name="Accent2 3 2" xfId="32084"/>
    <cellStyle name="Accent2 3 2 2" xfId="32085"/>
    <cellStyle name="Accent2 3 3" xfId="32086"/>
    <cellStyle name="Accent2 3 3 2" xfId="32087"/>
    <cellStyle name="Accent2 3 4" xfId="32088"/>
    <cellStyle name="Accent2 4" xfId="32089"/>
    <cellStyle name="Accent2 4 2" xfId="32090"/>
    <cellStyle name="Accent2 4 2 2" xfId="32091"/>
    <cellStyle name="Accent2 4 3" xfId="32092"/>
    <cellStyle name="Accent2 4 3 2" xfId="32093"/>
    <cellStyle name="Accent2 4 4" xfId="32094"/>
    <cellStyle name="Accent2 5" xfId="32095"/>
    <cellStyle name="Accent2 5 2" xfId="32096"/>
    <cellStyle name="Accent2 5 2 2" xfId="32097"/>
    <cellStyle name="Accent2 5 3" xfId="32098"/>
    <cellStyle name="Accent2 5 3 2" xfId="32099"/>
    <cellStyle name="Accent2 5 4" xfId="32100"/>
    <cellStyle name="Accent2 6" xfId="32101"/>
    <cellStyle name="Accent2 7" xfId="32102"/>
    <cellStyle name="Accent3" xfId="32103"/>
    <cellStyle name="Accent3 2" xfId="32104"/>
    <cellStyle name="Accent3 2 2" xfId="32105"/>
    <cellStyle name="Accent3 2 2 2" xfId="32106"/>
    <cellStyle name="Accent3 2 3" xfId="32107"/>
    <cellStyle name="Accent3 2 3 2" xfId="32108"/>
    <cellStyle name="Accent3 2 4" xfId="32109"/>
    <cellStyle name="Accent3 3" xfId="32110"/>
    <cellStyle name="Accent3 3 2" xfId="32111"/>
    <cellStyle name="Accent3 3 2 2" xfId="32112"/>
    <cellStyle name="Accent3 3 3" xfId="32113"/>
    <cellStyle name="Accent3 3 3 2" xfId="32114"/>
    <cellStyle name="Accent3 3 4" xfId="32115"/>
    <cellStyle name="Accent3 4" xfId="32116"/>
    <cellStyle name="Accent3 4 2" xfId="32117"/>
    <cellStyle name="Accent3 4 2 2" xfId="32118"/>
    <cellStyle name="Accent3 4 3" xfId="32119"/>
    <cellStyle name="Accent3 4 3 2" xfId="32120"/>
    <cellStyle name="Accent3 4 4" xfId="32121"/>
    <cellStyle name="Accent3 5" xfId="32122"/>
    <cellStyle name="Accent3 5 2" xfId="32123"/>
    <cellStyle name="Accent3 5 2 2" xfId="32124"/>
    <cellStyle name="Accent3 5 3" xfId="32125"/>
    <cellStyle name="Accent3 5 3 2" xfId="32126"/>
    <cellStyle name="Accent3 5 4" xfId="32127"/>
    <cellStyle name="Accent3 6" xfId="32128"/>
    <cellStyle name="Accent3 7" xfId="32129"/>
    <cellStyle name="Accent4" xfId="32130"/>
    <cellStyle name="Accent4 2" xfId="32131"/>
    <cellStyle name="Accent4 2 2" xfId="32132"/>
    <cellStyle name="Accent4 2 2 2" xfId="32133"/>
    <cellStyle name="Accent4 2 3" xfId="32134"/>
    <cellStyle name="Accent4 2 3 2" xfId="32135"/>
    <cellStyle name="Accent4 2 4" xfId="32136"/>
    <cellStyle name="Accent4 3" xfId="32137"/>
    <cellStyle name="Accent4 3 2" xfId="32138"/>
    <cellStyle name="Accent4 3 2 2" xfId="32139"/>
    <cellStyle name="Accent4 3 3" xfId="32140"/>
    <cellStyle name="Accent4 3 3 2" xfId="32141"/>
    <cellStyle name="Accent4 3 4" xfId="32142"/>
    <cellStyle name="Accent4 4" xfId="32143"/>
    <cellStyle name="Accent4 4 2" xfId="32144"/>
    <cellStyle name="Accent4 4 2 2" xfId="32145"/>
    <cellStyle name="Accent4 4 3" xfId="32146"/>
    <cellStyle name="Accent4 4 3 2" xfId="32147"/>
    <cellStyle name="Accent4 4 4" xfId="32148"/>
    <cellStyle name="Accent4 5" xfId="32149"/>
    <cellStyle name="Accent4 5 2" xfId="32150"/>
    <cellStyle name="Accent4 5 2 2" xfId="32151"/>
    <cellStyle name="Accent4 5 3" xfId="32152"/>
    <cellStyle name="Accent4 5 3 2" xfId="32153"/>
    <cellStyle name="Accent4 5 4" xfId="32154"/>
    <cellStyle name="Accent4 6" xfId="32155"/>
    <cellStyle name="Accent4 7" xfId="32156"/>
    <cellStyle name="Accent5" xfId="32157"/>
    <cellStyle name="Accent5 2" xfId="32158"/>
    <cellStyle name="Accent5 2 2" xfId="32159"/>
    <cellStyle name="Accent5 2 2 2" xfId="32160"/>
    <cellStyle name="Accent5 2 3" xfId="32161"/>
    <cellStyle name="Accent5 2 3 2" xfId="32162"/>
    <cellStyle name="Accent5 2 4" xfId="32163"/>
    <cellStyle name="Accent5 3" xfId="32164"/>
    <cellStyle name="Accent5 3 2" xfId="32165"/>
    <cellStyle name="Accent5 3 2 2" xfId="32166"/>
    <cellStyle name="Accent5 3 3" xfId="32167"/>
    <cellStyle name="Accent5 3 3 2" xfId="32168"/>
    <cellStyle name="Accent5 3 4" xfId="32169"/>
    <cellStyle name="Accent5 4" xfId="32170"/>
    <cellStyle name="Accent5 4 2" xfId="32171"/>
    <cellStyle name="Accent5 4 2 2" xfId="32172"/>
    <cellStyle name="Accent5 4 3" xfId="32173"/>
    <cellStyle name="Accent5 4 3 2" xfId="32174"/>
    <cellStyle name="Accent5 4 4" xfId="32175"/>
    <cellStyle name="Accent5 5" xfId="32176"/>
    <cellStyle name="Accent5 5 2" xfId="32177"/>
    <cellStyle name="Accent5 5 2 2" xfId="32178"/>
    <cellStyle name="Accent5 5 3" xfId="32179"/>
    <cellStyle name="Accent5 5 3 2" xfId="32180"/>
    <cellStyle name="Accent5 5 4" xfId="32181"/>
    <cellStyle name="Accent5 6" xfId="32182"/>
    <cellStyle name="Accent5 7" xfId="32183"/>
    <cellStyle name="Accent6" xfId="32184"/>
    <cellStyle name="Accent6 2" xfId="32185"/>
    <cellStyle name="Accent6 2 2" xfId="32186"/>
    <cellStyle name="Accent6 2 2 2" xfId="32187"/>
    <cellStyle name="Accent6 2 3" xfId="32188"/>
    <cellStyle name="Accent6 2 3 2" xfId="32189"/>
    <cellStyle name="Accent6 2 4" xfId="32190"/>
    <cellStyle name="Accent6 3" xfId="32191"/>
    <cellStyle name="Accent6 3 2" xfId="32192"/>
    <cellStyle name="Accent6 3 2 2" xfId="32193"/>
    <cellStyle name="Accent6 3 3" xfId="32194"/>
    <cellStyle name="Accent6 3 3 2" xfId="32195"/>
    <cellStyle name="Accent6 3 4" xfId="32196"/>
    <cellStyle name="Accent6 4" xfId="32197"/>
    <cellStyle name="Accent6 4 2" xfId="32198"/>
    <cellStyle name="Accent6 4 2 2" xfId="32199"/>
    <cellStyle name="Accent6 4 3" xfId="32200"/>
    <cellStyle name="Accent6 4 3 2" xfId="32201"/>
    <cellStyle name="Accent6 4 4" xfId="32202"/>
    <cellStyle name="Accent6 5" xfId="32203"/>
    <cellStyle name="Accent6 5 2" xfId="32204"/>
    <cellStyle name="Accent6 5 2 2" xfId="32205"/>
    <cellStyle name="Accent6 5 3" xfId="32206"/>
    <cellStyle name="Accent6 5 3 2" xfId="32207"/>
    <cellStyle name="Accent6 5 4" xfId="32208"/>
    <cellStyle name="Accent6 6" xfId="32209"/>
    <cellStyle name="Accent6 7" xfId="32210"/>
    <cellStyle name="Actual Date" xfId="32211"/>
    <cellStyle name="Actual Date 2" xfId="32212"/>
    <cellStyle name="Actual Date 3" xfId="32213"/>
    <cellStyle name="ÅëÈ­ [0]_±âÅ¸" xfId="32214"/>
    <cellStyle name="ÅëÈ­_±âÅ¸" xfId="32215"/>
    <cellStyle name="AeE­_8¿uHPC¸¶°¨(±Y¾×)" xfId="32216"/>
    <cellStyle name="ÅëÈ­_laroux" xfId="32217"/>
    <cellStyle name="AeE¡ⓒ [0]_SP ⓒo¡Æ￥i￠?ⓒo¡¿ ￠?UAO " xfId="32218"/>
    <cellStyle name="AeE¡ⓒ_SP ⓒo¡Æ￥i￠?ⓒo¡¿ ￠?UAO " xfId="32219"/>
    <cellStyle name="args.style" xfId="32220"/>
    <cellStyle name="args.style 2" xfId="32221"/>
    <cellStyle name="args.style 3" xfId="32222"/>
    <cellStyle name="ÄÞ¸¶ [0]_±âÅ¸" xfId="32223"/>
    <cellStyle name="ÄÞ¸¶_±âÅ¸" xfId="32224"/>
    <cellStyle name="AÞ¸¶_8¿uHPC¸¶°¨(±Y¾×)" xfId="32225"/>
    <cellStyle name="ÄÞ¸¶_laroux" xfId="32226"/>
    <cellStyle name="AutoFormat Options" xfId="32227"/>
    <cellStyle name="AutoFormat Options 2" xfId="32228"/>
    <cellStyle name="Bad" xfId="32229"/>
    <cellStyle name="Bad 2" xfId="32230"/>
    <cellStyle name="Bad 2 2" xfId="32231"/>
    <cellStyle name="Bad 2 2 2" xfId="32232"/>
    <cellStyle name="Bad 2 3" xfId="32233"/>
    <cellStyle name="Bad 2 3 2" xfId="32234"/>
    <cellStyle name="Bad 2 4" xfId="32235"/>
    <cellStyle name="Bad 3" xfId="32236"/>
    <cellStyle name="Bad 3 2" xfId="32237"/>
    <cellStyle name="Bad 3 2 2" xfId="32238"/>
    <cellStyle name="Bad 3 3" xfId="32239"/>
    <cellStyle name="Bad 3 3 2" xfId="32240"/>
    <cellStyle name="Bad 3 4" xfId="32241"/>
    <cellStyle name="Bad 4" xfId="32242"/>
    <cellStyle name="Bad 4 2" xfId="32243"/>
    <cellStyle name="Bad 4 2 2" xfId="32244"/>
    <cellStyle name="Bad 4 3" xfId="32245"/>
    <cellStyle name="Bad 4 3 2" xfId="32246"/>
    <cellStyle name="Bad 4 4" xfId="32247"/>
    <cellStyle name="Bad 5" xfId="32248"/>
    <cellStyle name="Bad 5 2" xfId="32249"/>
    <cellStyle name="Bad 5 2 2" xfId="32250"/>
    <cellStyle name="Bad 5 3" xfId="32251"/>
    <cellStyle name="Bad 5 3 2" xfId="32252"/>
    <cellStyle name="Bad 5 4" xfId="32253"/>
    <cellStyle name="Bad 6" xfId="32254"/>
    <cellStyle name="Bad 7" xfId="32255"/>
    <cellStyle name="blank" xfId="32256"/>
    <cellStyle name="Border" xfId="32257"/>
    <cellStyle name="C¡IA¨ª_¨uOAIA¡AAI ￠?ⓒªAI " xfId="32258"/>
    <cellStyle name="Ç¥ÁØ_¿ù°£¿ä¾àº¸°í" xfId="32259"/>
    <cellStyle name="C￥AØ_12¿u " xfId="32260"/>
    <cellStyle name="Ç¥ÁØ_laroux" xfId="32261"/>
    <cellStyle name="Calc Currency (0)" xfId="32262"/>
    <cellStyle name="Calc Currency (0) 2" xfId="32263"/>
    <cellStyle name="Calc Currency (0) 3" xfId="32264"/>
    <cellStyle name="Calc Currency (2)" xfId="32265"/>
    <cellStyle name="Calc Currency (2) 2" xfId="32266"/>
    <cellStyle name="Calc Currency (2) 3" xfId="32267"/>
    <cellStyle name="Calc Percent (0)" xfId="32268"/>
    <cellStyle name="Calc Percent (0) 2" xfId="32269"/>
    <cellStyle name="Calc Percent (0) 3" xfId="32270"/>
    <cellStyle name="Calc Percent (1)" xfId="32271"/>
    <cellStyle name="Calc Percent (1) 2" xfId="32272"/>
    <cellStyle name="Calc Percent (1) 3" xfId="32273"/>
    <cellStyle name="Calc Percent (2)" xfId="32274"/>
    <cellStyle name="Calc Percent (2) 2" xfId="32275"/>
    <cellStyle name="Calc Percent (2) 3" xfId="32276"/>
    <cellStyle name="Calc Units (0)" xfId="32277"/>
    <cellStyle name="Calc Units (0) 2" xfId="32278"/>
    <cellStyle name="Calc Units (0) 3" xfId="32279"/>
    <cellStyle name="Calc Units (1)" xfId="32280"/>
    <cellStyle name="Calc Units (1) 2" xfId="32281"/>
    <cellStyle name="Calc Units (1) 3" xfId="32282"/>
    <cellStyle name="Calc Units (2)" xfId="32283"/>
    <cellStyle name="Calc Units (2) 2" xfId="32284"/>
    <cellStyle name="Calc Units (2) 3" xfId="32285"/>
    <cellStyle name="Calculation" xfId="32286"/>
    <cellStyle name="Calculation 2" xfId="32287"/>
    <cellStyle name="Calculation 2 2" xfId="32288"/>
    <cellStyle name="Calculation 2 2 2" xfId="32289"/>
    <cellStyle name="Calculation 2 3" xfId="32290"/>
    <cellStyle name="Calculation 2 3 2" xfId="32291"/>
    <cellStyle name="Calculation 2 4" xfId="32292"/>
    <cellStyle name="Calculation 3" xfId="32293"/>
    <cellStyle name="Calculation 3 2" xfId="32294"/>
    <cellStyle name="Calculation 3 2 2" xfId="32295"/>
    <cellStyle name="Calculation 3 3" xfId="32296"/>
    <cellStyle name="Calculation 3 3 2" xfId="32297"/>
    <cellStyle name="Calculation 3 4" xfId="32298"/>
    <cellStyle name="Calculation 4" xfId="32299"/>
    <cellStyle name="Calculation 4 2" xfId="32300"/>
    <cellStyle name="Calculation 4 2 2" xfId="32301"/>
    <cellStyle name="Calculation 4 3" xfId="32302"/>
    <cellStyle name="Calculation 4 3 2" xfId="32303"/>
    <cellStyle name="Calculation 4 4" xfId="32304"/>
    <cellStyle name="Calculation 5" xfId="32305"/>
    <cellStyle name="Calculation 5 2" xfId="32306"/>
    <cellStyle name="Calculation 5 2 2" xfId="32307"/>
    <cellStyle name="Calculation 5 3" xfId="32308"/>
    <cellStyle name="Calculation 5 3 2" xfId="32309"/>
    <cellStyle name="Calculation 5 4" xfId="32310"/>
    <cellStyle name="Calculation 6" xfId="32311"/>
    <cellStyle name="Calculation 7" xfId="32312"/>
    <cellStyle name="Calculation 8" xfId="32313"/>
    <cellStyle name="can" xfId="32314"/>
    <cellStyle name="category" xfId="32315"/>
    <cellStyle name="category 2" xfId="32316"/>
    <cellStyle name="category 3" xfId="32317"/>
    <cellStyle name="Check Cell" xfId="32318"/>
    <cellStyle name="Check Cell 2" xfId="32319"/>
    <cellStyle name="Check Cell 2 2" xfId="32320"/>
    <cellStyle name="Check Cell 2 2 2" xfId="32321"/>
    <cellStyle name="Check Cell 2 3" xfId="32322"/>
    <cellStyle name="Check Cell 2 3 2" xfId="32323"/>
    <cellStyle name="Check Cell 2 4" xfId="32324"/>
    <cellStyle name="Check Cell 3" xfId="32325"/>
    <cellStyle name="Check Cell 3 2" xfId="32326"/>
    <cellStyle name="Check Cell 3 2 2" xfId="32327"/>
    <cellStyle name="Check Cell 3 3" xfId="32328"/>
    <cellStyle name="Check Cell 3 3 2" xfId="32329"/>
    <cellStyle name="Check Cell 3 4" xfId="32330"/>
    <cellStyle name="Check Cell 4" xfId="32331"/>
    <cellStyle name="Check Cell 4 2" xfId="32332"/>
    <cellStyle name="Check Cell 4 2 2" xfId="32333"/>
    <cellStyle name="Check Cell 4 3" xfId="32334"/>
    <cellStyle name="Check Cell 4 3 2" xfId="32335"/>
    <cellStyle name="Check Cell 4 4" xfId="32336"/>
    <cellStyle name="Check Cell 5" xfId="32337"/>
    <cellStyle name="Check Cell 5 2" xfId="32338"/>
    <cellStyle name="Check Cell 5 2 2" xfId="32339"/>
    <cellStyle name="Check Cell 5 3" xfId="32340"/>
    <cellStyle name="Check Cell 5 3 2" xfId="32341"/>
    <cellStyle name="Check Cell 5 4" xfId="32342"/>
    <cellStyle name="Check Cell 6" xfId="32343"/>
    <cellStyle name="Check Cell 7" xfId="32344"/>
    <cellStyle name="Comma" xfId="32345"/>
    <cellStyle name="Comma  - Style1" xfId="32346"/>
    <cellStyle name="Comma  - Style1 2" xfId="32347"/>
    <cellStyle name="Comma  - Style1 3" xfId="32348"/>
    <cellStyle name="Comma  - Style2" xfId="32349"/>
    <cellStyle name="Comma  - Style2 2" xfId="32350"/>
    <cellStyle name="Comma  - Style2 3" xfId="32351"/>
    <cellStyle name="Comma  - Style3" xfId="32352"/>
    <cellStyle name="Comma  - Style3 2" xfId="32353"/>
    <cellStyle name="Comma  - Style3 3" xfId="32354"/>
    <cellStyle name="Comma  - Style4" xfId="32355"/>
    <cellStyle name="Comma  - Style4 2" xfId="32356"/>
    <cellStyle name="Comma  - Style4 3" xfId="32357"/>
    <cellStyle name="Comma  - Style5" xfId="32358"/>
    <cellStyle name="Comma  - Style5 2" xfId="32359"/>
    <cellStyle name="Comma  - Style5 3" xfId="32360"/>
    <cellStyle name="Comma  - Style6" xfId="32361"/>
    <cellStyle name="Comma  - Style6 2" xfId="32362"/>
    <cellStyle name="Comma  - Style6 3" xfId="32363"/>
    <cellStyle name="Comma  - Style7" xfId="32364"/>
    <cellStyle name="Comma  - Style7 2" xfId="32365"/>
    <cellStyle name="Comma  - Style7 3" xfId="32366"/>
    <cellStyle name="Comma  - Style8" xfId="32367"/>
    <cellStyle name="Comma  - Style8 2" xfId="32368"/>
    <cellStyle name="Comma  - Style8 3" xfId="32369"/>
    <cellStyle name="Comma [0]_#6 Temps &amp; Contractors" xfId="32370"/>
    <cellStyle name="Comma [00]" xfId="32371"/>
    <cellStyle name="Comma [00] 2" xfId="32372"/>
    <cellStyle name="Comma [00] 3" xfId="32373"/>
    <cellStyle name="Comma 2" xfId="32374"/>
    <cellStyle name="Comma 2 10" xfId="32375"/>
    <cellStyle name="Comma 2 2" xfId="32376"/>
    <cellStyle name="Comma 2 3" xfId="32377"/>
    <cellStyle name="Comma 2 4" xfId="32378"/>
    <cellStyle name="Comma 2 5" xfId="32379"/>
    <cellStyle name="Comma 2 6" xfId="32380"/>
    <cellStyle name="Comma 2 7" xfId="32381"/>
    <cellStyle name="Comma 2 8" xfId="32382"/>
    <cellStyle name="Comma 2 9" xfId="32383"/>
    <cellStyle name="comma zerodec" xfId="32384"/>
    <cellStyle name="comma zerodec 2" xfId="32385"/>
    <cellStyle name="comma zerodec 3" xfId="32386"/>
    <cellStyle name="Comma_!!!GO" xfId="32387"/>
    <cellStyle name="Comma0" xfId="32388"/>
    <cellStyle name="Comma0 2" xfId="32389"/>
    <cellStyle name="Completed By Dell" xfId="32390"/>
    <cellStyle name="Completed By Dell 2" xfId="32391"/>
    <cellStyle name="Completed By Dell 3" xfId="32392"/>
    <cellStyle name="Completed By Dell 4" xfId="32393"/>
    <cellStyle name="Completed By Dell 5" xfId="32394"/>
    <cellStyle name="Completed By Dell 6" xfId="32395"/>
    <cellStyle name="Completed By Dell 7" xfId="32396"/>
    <cellStyle name="Completed By Supplier 2" xfId="32397"/>
    <cellStyle name="ConditionalStyle_1" xfId="32398"/>
    <cellStyle name="Copied" xfId="32399"/>
    <cellStyle name="Copied 2" xfId="32400"/>
    <cellStyle name="Copied 3" xfId="32401"/>
    <cellStyle name="COST1" xfId="32402"/>
    <cellStyle name="Currency" xfId="32403"/>
    <cellStyle name="Currency [0]_#6 Temps &amp; Contractors" xfId="32404"/>
    <cellStyle name="Currency [00]" xfId="32405"/>
    <cellStyle name="Currency [00] 2" xfId="32406"/>
    <cellStyle name="Currency [00] 3" xfId="32407"/>
    <cellStyle name="Currency [0㍝" xfId="32408"/>
    <cellStyle name="Currency 2" xfId="32409"/>
    <cellStyle name="Currency 2 2" xfId="32410"/>
    <cellStyle name="Currency 2 3" xfId="32411"/>
    <cellStyle name="Currency 2 3 2" xfId="32412"/>
    <cellStyle name="Currency 4" xfId="32413"/>
    <cellStyle name="Currency 5" xfId="32414"/>
    <cellStyle name="Currency_!!!GO" xfId="32415"/>
    <cellStyle name="Currency0" xfId="32416"/>
    <cellStyle name="Currency0 2" xfId="32417"/>
    <cellStyle name="Currency1" xfId="32418"/>
    <cellStyle name="Currency1 2" xfId="32419"/>
    <cellStyle name="Currency1 3" xfId="32420"/>
    <cellStyle name="Cyndie" xfId="32421"/>
    <cellStyle name="Date" xfId="32422"/>
    <cellStyle name="Date 2" xfId="32423"/>
    <cellStyle name="Date 3" xfId="32424"/>
    <cellStyle name="Date Short" xfId="32425"/>
    <cellStyle name="Date Short 2" xfId="32426"/>
    <cellStyle name="Date Short 3" xfId="32427"/>
    <cellStyle name="Date_012904 H5000 January Projected Allocation vs Ship_danny" xfId="32428"/>
    <cellStyle name="DELTA" xfId="32429"/>
    <cellStyle name="DELTA 2" xfId="32430"/>
    <cellStyle name="DELTA 3" xfId="32431"/>
    <cellStyle name="DESKTOP - ME" xfId="32432"/>
    <cellStyle name="Dezimal [0]_Compiling Utility Macros" xfId="32433"/>
    <cellStyle name="Dezimal_Compiling Utility Macros" xfId="32434"/>
    <cellStyle name="Dollar (zero dec)" xfId="32435"/>
    <cellStyle name="Dollar (zero dec) 2" xfId="32436"/>
    <cellStyle name="Dollar (zero dec) 3" xfId="32437"/>
    <cellStyle name="Enter Currency (0)" xfId="32438"/>
    <cellStyle name="Enter Currency (0) 2" xfId="32439"/>
    <cellStyle name="Enter Currency (0) 3" xfId="32440"/>
    <cellStyle name="Enter Currency (2)" xfId="32441"/>
    <cellStyle name="Enter Currency (2) 2" xfId="32442"/>
    <cellStyle name="Enter Currency (2) 3" xfId="32443"/>
    <cellStyle name="Enter Units (0)" xfId="32444"/>
    <cellStyle name="Enter Units (0) 2" xfId="32445"/>
    <cellStyle name="Enter Units (0) 3" xfId="32446"/>
    <cellStyle name="Enter Units (1)" xfId="32447"/>
    <cellStyle name="Enter Units (1) 2" xfId="32448"/>
    <cellStyle name="Enter Units (1) 3" xfId="32449"/>
    <cellStyle name="Enter Units (2)" xfId="32450"/>
    <cellStyle name="Enter Units (2) 2" xfId="32451"/>
    <cellStyle name="Enter Units (2) 3" xfId="32452"/>
    <cellStyle name="Entered" xfId="32453"/>
    <cellStyle name="Entered 2" xfId="32454"/>
    <cellStyle name="Entered 3" xfId="32455"/>
    <cellStyle name="Excel Built-in Normal" xfId="32456"/>
    <cellStyle name="Excel Built-in Normal 2" xfId="32457"/>
    <cellStyle name="Excel Built-in RowLevel_0" xfId="32458"/>
    <cellStyle name="Explanatory Text" xfId="32459"/>
    <cellStyle name="Explanatory Text 2" xfId="32460"/>
    <cellStyle name="Explanatory Text 2 2" xfId="32461"/>
    <cellStyle name="Explanatory Text 2 2 2" xfId="32462"/>
    <cellStyle name="Explanatory Text 2 3" xfId="32463"/>
    <cellStyle name="Explanatory Text 2 3 2" xfId="32464"/>
    <cellStyle name="Explanatory Text 2 4" xfId="32465"/>
    <cellStyle name="Explanatory Text 3" xfId="32466"/>
    <cellStyle name="Explanatory Text 3 2" xfId="32467"/>
    <cellStyle name="Explanatory Text 3 2 2" xfId="32468"/>
    <cellStyle name="Explanatory Text 3 3" xfId="32469"/>
    <cellStyle name="Explanatory Text 3 3 2" xfId="32470"/>
    <cellStyle name="Explanatory Text 3 4" xfId="32471"/>
    <cellStyle name="Explanatory Text 4" xfId="32472"/>
    <cellStyle name="Explanatory Text 4 2" xfId="32473"/>
    <cellStyle name="Explanatory Text 4 2 2" xfId="32474"/>
    <cellStyle name="Explanatory Text 4 3" xfId="32475"/>
    <cellStyle name="Explanatory Text 4 3 2" xfId="32476"/>
    <cellStyle name="Explanatory Text 4 4" xfId="32477"/>
    <cellStyle name="Explanatory Text 5" xfId="32478"/>
    <cellStyle name="Explanatory Text 5 2" xfId="32479"/>
    <cellStyle name="Explanatory Text 5 2 2" xfId="32480"/>
    <cellStyle name="Explanatory Text 5 3" xfId="32481"/>
    <cellStyle name="Explanatory Text 5 3 2" xfId="32482"/>
    <cellStyle name="Explanatory Text 5 4" xfId="32483"/>
    <cellStyle name="Explanatory Text 6" xfId="32484"/>
    <cellStyle name="Explanatory Text 7" xfId="32485"/>
    <cellStyle name="F2" xfId="32486"/>
    <cellStyle name="F2 2" xfId="32487"/>
    <cellStyle name="F2 3" xfId="32488"/>
    <cellStyle name="F3" xfId="32489"/>
    <cellStyle name="F3 2" xfId="32490"/>
    <cellStyle name="F3 3" xfId="32491"/>
    <cellStyle name="F4" xfId="32492"/>
    <cellStyle name="F4 2" xfId="32493"/>
    <cellStyle name="F4 3" xfId="32494"/>
    <cellStyle name="F5" xfId="32495"/>
    <cellStyle name="F5 2" xfId="32496"/>
    <cellStyle name="F5 3" xfId="32497"/>
    <cellStyle name="F6" xfId="32498"/>
    <cellStyle name="F6 2" xfId="32499"/>
    <cellStyle name="F6 3" xfId="32500"/>
    <cellStyle name="F7" xfId="32501"/>
    <cellStyle name="F7 2" xfId="32502"/>
    <cellStyle name="F7 3" xfId="32503"/>
    <cellStyle name="F8" xfId="32504"/>
    <cellStyle name="F8 2" xfId="32505"/>
    <cellStyle name="F8 3" xfId="32506"/>
    <cellStyle name="Fixed" xfId="32507"/>
    <cellStyle name="Fixed 2" xfId="32508"/>
    <cellStyle name="Fixed 2 2" xfId="32509"/>
    <cellStyle name="Fixed 3" xfId="32510"/>
    <cellStyle name="Followed Hyperlink" xfId="32511"/>
    <cellStyle name="Good" xfId="32512"/>
    <cellStyle name="Good 2" xfId="32513"/>
    <cellStyle name="Good 2 2" xfId="32514"/>
    <cellStyle name="Good 2 2 2" xfId="32515"/>
    <cellStyle name="Good 2 3" xfId="32516"/>
    <cellStyle name="Good 2 3 2" xfId="32517"/>
    <cellStyle name="Good 2 4" xfId="32518"/>
    <cellStyle name="Good 3" xfId="32519"/>
    <cellStyle name="Good 3 2" xfId="32520"/>
    <cellStyle name="Good 3 2 2" xfId="32521"/>
    <cellStyle name="Good 3 3" xfId="32522"/>
    <cellStyle name="Good 3 3 2" xfId="32523"/>
    <cellStyle name="Good 3 4" xfId="32524"/>
    <cellStyle name="Good 4" xfId="32525"/>
    <cellStyle name="Good 4 2" xfId="32526"/>
    <cellStyle name="Good 4 2 2" xfId="32527"/>
    <cellStyle name="Good 4 3" xfId="32528"/>
    <cellStyle name="Good 4 3 2" xfId="32529"/>
    <cellStyle name="Good 4 4" xfId="32530"/>
    <cellStyle name="Good 5" xfId="32531"/>
    <cellStyle name="Good 5 2" xfId="32532"/>
    <cellStyle name="Good 5 2 2" xfId="32533"/>
    <cellStyle name="Good 5 3" xfId="32534"/>
    <cellStyle name="Good 5 3 2" xfId="32535"/>
    <cellStyle name="Good 5 4" xfId="32536"/>
    <cellStyle name="Good 6" xfId="32537"/>
    <cellStyle name="Good 7" xfId="32538"/>
    <cellStyle name="Grey" xfId="32539"/>
    <cellStyle name="Grey 2" xfId="32540"/>
    <cellStyle name="Grey 3" xfId="32541"/>
    <cellStyle name="HEADER" xfId="32542"/>
    <cellStyle name="HEADER 2" xfId="32543"/>
    <cellStyle name="HEADER 3" xfId="32544"/>
    <cellStyle name="Header1" xfId="32545"/>
    <cellStyle name="Header1 2" xfId="32546"/>
    <cellStyle name="Header1 3" xfId="32547"/>
    <cellStyle name="Header2" xfId="32548"/>
    <cellStyle name="Header2 2" xfId="32549"/>
    <cellStyle name="Header2 3" xfId="32550"/>
    <cellStyle name="Heading" xfId="32551"/>
    <cellStyle name="Heading 1" xfId="32552"/>
    <cellStyle name="Heading 1 2" xfId="32553"/>
    <cellStyle name="Heading 1 2 2" xfId="32554"/>
    <cellStyle name="Heading 1 2 2 2" xfId="32555"/>
    <cellStyle name="Heading 1 2 3" xfId="32556"/>
    <cellStyle name="Heading 1 2 3 2" xfId="32557"/>
    <cellStyle name="Heading 1 2 4" xfId="32558"/>
    <cellStyle name="Heading 1 3" xfId="32559"/>
    <cellStyle name="Heading 1 3 2" xfId="32560"/>
    <cellStyle name="Heading 1 3 2 2" xfId="32561"/>
    <cellStyle name="Heading 1 3 3" xfId="32562"/>
    <cellStyle name="Heading 1 3 3 2" xfId="32563"/>
    <cellStyle name="Heading 1 3 4" xfId="32564"/>
    <cellStyle name="Heading 1 4" xfId="32565"/>
    <cellStyle name="Heading 1 4 2" xfId="32566"/>
    <cellStyle name="Heading 1 4 2 2" xfId="32567"/>
    <cellStyle name="Heading 1 4 3" xfId="32568"/>
    <cellStyle name="Heading 1 4 3 2" xfId="32569"/>
    <cellStyle name="Heading 1 4 4" xfId="32570"/>
    <cellStyle name="Heading 1 5" xfId="32571"/>
    <cellStyle name="Heading 1 5 2" xfId="32572"/>
    <cellStyle name="Heading 1 5 2 2" xfId="32573"/>
    <cellStyle name="Heading 1 5 3" xfId="32574"/>
    <cellStyle name="Heading 1 5 3 2" xfId="32575"/>
    <cellStyle name="Heading 1 5 4" xfId="32576"/>
    <cellStyle name="Heading 1 6" xfId="32577"/>
    <cellStyle name="Heading 1 7" xfId="32578"/>
    <cellStyle name="Heading 2" xfId="32579"/>
    <cellStyle name="Heading 2 2" xfId="32580"/>
    <cellStyle name="Heading 2 2 2" xfId="32581"/>
    <cellStyle name="Heading 2 2 2 2" xfId="32582"/>
    <cellStyle name="Heading 2 2 3" xfId="32583"/>
    <cellStyle name="Heading 2 2 3 2" xfId="32584"/>
    <cellStyle name="Heading 2 2 4" xfId="32585"/>
    <cellStyle name="Heading 2 3" xfId="32586"/>
    <cellStyle name="Heading 2 3 2" xfId="32587"/>
    <cellStyle name="Heading 2 3 2 2" xfId="32588"/>
    <cellStyle name="Heading 2 3 3" xfId="32589"/>
    <cellStyle name="Heading 2 3 3 2" xfId="32590"/>
    <cellStyle name="Heading 2 3 4" xfId="32591"/>
    <cellStyle name="Heading 2 4" xfId="32592"/>
    <cellStyle name="Heading 2 4 2" xfId="32593"/>
    <cellStyle name="Heading 2 4 2 2" xfId="32594"/>
    <cellStyle name="Heading 2 4 3" xfId="32595"/>
    <cellStyle name="Heading 2 4 3 2" xfId="32596"/>
    <cellStyle name="Heading 2 4 4" xfId="32597"/>
    <cellStyle name="Heading 2 5" xfId="32598"/>
    <cellStyle name="Heading 2 5 2" xfId="32599"/>
    <cellStyle name="Heading 2 5 2 2" xfId="32600"/>
    <cellStyle name="Heading 2 5 3" xfId="32601"/>
    <cellStyle name="Heading 2 5 3 2" xfId="32602"/>
    <cellStyle name="Heading 2 5 4" xfId="32603"/>
    <cellStyle name="Heading 2 6" xfId="32604"/>
    <cellStyle name="Heading 2 7" xfId="32605"/>
    <cellStyle name="Heading 3" xfId="32606"/>
    <cellStyle name="Heading 3 2" xfId="32607"/>
    <cellStyle name="Heading 3 2 2" xfId="32608"/>
    <cellStyle name="Heading 3 2 2 2" xfId="32609"/>
    <cellStyle name="Heading 3 2 3" xfId="32610"/>
    <cellStyle name="Heading 3 2 3 2" xfId="32611"/>
    <cellStyle name="Heading 3 2 4" xfId="32612"/>
    <cellStyle name="Heading 3 3" xfId="32613"/>
    <cellStyle name="Heading 3 3 2" xfId="32614"/>
    <cellStyle name="Heading 3 3 2 2" xfId="32615"/>
    <cellStyle name="Heading 3 3 3" xfId="32616"/>
    <cellStyle name="Heading 3 3 3 2" xfId="32617"/>
    <cellStyle name="Heading 3 3 4" xfId="32618"/>
    <cellStyle name="Heading 3 4" xfId="32619"/>
    <cellStyle name="Heading 3 4 2" xfId="32620"/>
    <cellStyle name="Heading 3 4 2 2" xfId="32621"/>
    <cellStyle name="Heading 3 4 3" xfId="32622"/>
    <cellStyle name="Heading 3 4 3 2" xfId="32623"/>
    <cellStyle name="Heading 3 4 4" xfId="32624"/>
    <cellStyle name="Heading 3 5" xfId="32625"/>
    <cellStyle name="Heading 3 5 2" xfId="32626"/>
    <cellStyle name="Heading 3 5 2 2" xfId="32627"/>
    <cellStyle name="Heading 3 5 3" xfId="32628"/>
    <cellStyle name="Heading 3 5 3 2" xfId="32629"/>
    <cellStyle name="Heading 3 5 4" xfId="32630"/>
    <cellStyle name="Heading 3 6" xfId="32631"/>
    <cellStyle name="Heading 3 7" xfId="32632"/>
    <cellStyle name="Heading 4" xfId="32633"/>
    <cellStyle name="Heading 4 2" xfId="32634"/>
    <cellStyle name="Heading 4 2 2" xfId="32635"/>
    <cellStyle name="Heading 4 2 2 2" xfId="32636"/>
    <cellStyle name="Heading 4 2 3" xfId="32637"/>
    <cellStyle name="Heading 4 2 3 2" xfId="32638"/>
    <cellStyle name="Heading 4 2 4" xfId="32639"/>
    <cellStyle name="Heading 4 3" xfId="32640"/>
    <cellStyle name="Heading 4 3 2" xfId="32641"/>
    <cellStyle name="Heading 4 3 2 2" xfId="32642"/>
    <cellStyle name="Heading 4 3 3" xfId="32643"/>
    <cellStyle name="Heading 4 3 3 2" xfId="32644"/>
    <cellStyle name="Heading 4 3 4" xfId="32645"/>
    <cellStyle name="Heading 4 4" xfId="32646"/>
    <cellStyle name="Heading 4 4 2" xfId="32647"/>
    <cellStyle name="Heading 4 4 2 2" xfId="32648"/>
    <cellStyle name="Heading 4 4 3" xfId="32649"/>
    <cellStyle name="Heading 4 4 3 2" xfId="32650"/>
    <cellStyle name="Heading 4 4 4" xfId="32651"/>
    <cellStyle name="Heading 4 5" xfId="32652"/>
    <cellStyle name="Heading 4 5 2" xfId="32653"/>
    <cellStyle name="Heading 4 5 2 2" xfId="32654"/>
    <cellStyle name="Heading 4 5 3" xfId="32655"/>
    <cellStyle name="Heading 4 5 3 2" xfId="32656"/>
    <cellStyle name="Heading 4 5 4" xfId="32657"/>
    <cellStyle name="Heading 4 6" xfId="32658"/>
    <cellStyle name="Heading 4 7" xfId="32659"/>
    <cellStyle name="Heading1" xfId="32660"/>
    <cellStyle name="Heading1 1" xfId="32661"/>
    <cellStyle name="Heading1 2" xfId="32662"/>
    <cellStyle name="Heading1 3" xfId="32663"/>
    <cellStyle name="Heading2" xfId="32664"/>
    <cellStyle name="Heading2 2" xfId="32665"/>
    <cellStyle name="Heading2 3" xfId="32666"/>
    <cellStyle name="HEADINGS" xfId="32667"/>
    <cellStyle name="HEADINGS 2" xfId="32668"/>
    <cellStyle name="HEADINGS 3" xfId="32669"/>
    <cellStyle name="HEADINGSTOP" xfId="32670"/>
    <cellStyle name="HEADINGSTOP 2" xfId="32671"/>
    <cellStyle name="HEADINGSTOP 3" xfId="32672"/>
    <cellStyle name="HIGHLIGHT" xfId="32673"/>
    <cellStyle name="HIGHLIGHT 2" xfId="32674"/>
    <cellStyle name="HIGHLIGHT 3" xfId="32675"/>
    <cellStyle name="Hyperlink" xfId="32676"/>
    <cellStyle name="Hyperlink 2" xfId="32677"/>
    <cellStyle name="Hyperlink 2 2" xfId="32678"/>
    <cellStyle name="Hyperlink 2 3" xfId="32679"/>
    <cellStyle name="Hyperlink 2 4" xfId="32680"/>
    <cellStyle name="Hyperlink 2 5" xfId="32681"/>
    <cellStyle name="Hyperlink 2 6" xfId="32682"/>
    <cellStyle name="Hyperlink 3" xfId="32683"/>
    <cellStyle name="Hyperlink_2015 Calendar" xfId="32684"/>
    <cellStyle name="Input" xfId="32685"/>
    <cellStyle name="Input [yellow]" xfId="32686"/>
    <cellStyle name="Input [yellow] 2" xfId="32687"/>
    <cellStyle name="Input [yellow] 3" xfId="32688"/>
    <cellStyle name="Input 10" xfId="32689"/>
    <cellStyle name="Input 2" xfId="32690"/>
    <cellStyle name="Input 2 2" xfId="32691"/>
    <cellStyle name="Input 2 2 2" xfId="32692"/>
    <cellStyle name="Input 2 3" xfId="32693"/>
    <cellStyle name="Input 2 3 2" xfId="32694"/>
    <cellStyle name="Input 2 4" xfId="32695"/>
    <cellStyle name="Input 3" xfId="32696"/>
    <cellStyle name="Input 3 2" xfId="32697"/>
    <cellStyle name="Input 3 2 2" xfId="32698"/>
    <cellStyle name="Input 3 3" xfId="32699"/>
    <cellStyle name="Input 3 3 2" xfId="32700"/>
    <cellStyle name="Input 3 4" xfId="32701"/>
    <cellStyle name="Input 4" xfId="32702"/>
    <cellStyle name="Input 4 2" xfId="32703"/>
    <cellStyle name="Input 4 2 2" xfId="32704"/>
    <cellStyle name="Input 4 3" xfId="32705"/>
    <cellStyle name="Input 4 3 2" xfId="32706"/>
    <cellStyle name="Input 4 4" xfId="32707"/>
    <cellStyle name="Input 5" xfId="32708"/>
    <cellStyle name="Input 5 2" xfId="32709"/>
    <cellStyle name="Input 5 2 2" xfId="32710"/>
    <cellStyle name="Input 5 3" xfId="32711"/>
    <cellStyle name="Input 5 3 2" xfId="32712"/>
    <cellStyle name="Input 5 4" xfId="32713"/>
    <cellStyle name="Input 6" xfId="32714"/>
    <cellStyle name="Input 7" xfId="32715"/>
    <cellStyle name="Input 8" xfId="32716"/>
    <cellStyle name="Input 9" xfId="32717"/>
    <cellStyle name="Input Cells" xfId="32718"/>
    <cellStyle name="Input_Andros0107_BATT (2)" xfId="32719"/>
    <cellStyle name="Inputs" xfId="32720"/>
    <cellStyle name="Inputs 2" xfId="32721"/>
    <cellStyle name="Inputs 2 2" xfId="32722"/>
    <cellStyle name="Inputs 2 2 3" xfId="43331"/>
    <cellStyle name="Inputs 2 3" xfId="32723"/>
    <cellStyle name="Inputs 2 3 2" xfId="43332"/>
    <cellStyle name="Inputs 2 6" xfId="43333"/>
    <cellStyle name="Inputs 2_20150513 X7 Regulatory Weekly Tracking_20150513 REV" xfId="32724"/>
    <cellStyle name="Inputs 3" xfId="32725"/>
    <cellStyle name="Inputs 3 2" xfId="32726"/>
    <cellStyle name="Inputs 3 2 2" xfId="32727"/>
    <cellStyle name="Inputs 3 2 3" xfId="43334"/>
    <cellStyle name="Inputs 3 3" xfId="32728"/>
    <cellStyle name="Inputs 3 4" xfId="32729"/>
    <cellStyle name="Inputs 3 5" xfId="32730"/>
    <cellStyle name="Inputs 3 6" xfId="32731"/>
    <cellStyle name="Inputs 3 7" xfId="32732"/>
    <cellStyle name="Inputs 3 8" xfId="32733"/>
    <cellStyle name="Inputs 3 9" xfId="32734"/>
    <cellStyle name="Inputs 4" xfId="32735"/>
    <cellStyle name="Inputs 5" xfId="32736"/>
    <cellStyle name="Inputs 6" xfId="32737"/>
    <cellStyle name="Inputs 7" xfId="32738"/>
    <cellStyle name="Inputs_20150513 X7 Regulatory Weekly Tracking_20150513 REV" xfId="32739"/>
    <cellStyle name="Komma [0]_GRAF A-V vs FOREC" xfId="32740"/>
    <cellStyle name="Komma_GRAF A-V vs FOREC" xfId="32741"/>
    <cellStyle name="Link Currency (0)" xfId="32742"/>
    <cellStyle name="Link Currency (0) 2" xfId="32743"/>
    <cellStyle name="Link Currency (0) 3" xfId="32744"/>
    <cellStyle name="Link Currency (2)" xfId="32745"/>
    <cellStyle name="Link Currency (2) 2" xfId="32746"/>
    <cellStyle name="Link Currency (2) 3" xfId="32747"/>
    <cellStyle name="Link Units (0)" xfId="32748"/>
    <cellStyle name="Link Units (0) 2" xfId="32749"/>
    <cellStyle name="Link Units (0) 3" xfId="32750"/>
    <cellStyle name="Link Units (1)" xfId="32751"/>
    <cellStyle name="Link Units (1) 2" xfId="32752"/>
    <cellStyle name="Link Units (1) 3" xfId="32753"/>
    <cellStyle name="Link Units (2)" xfId="32754"/>
    <cellStyle name="Link Units (2) 2" xfId="32755"/>
    <cellStyle name="Link Units (2) 3" xfId="32756"/>
    <cellStyle name="Linked Cell" xfId="32757"/>
    <cellStyle name="Linked Cell 2" xfId="32758"/>
    <cellStyle name="Linked Cell 2 2" xfId="32759"/>
    <cellStyle name="Linked Cell 2 2 2" xfId="32760"/>
    <cellStyle name="Linked Cell 2 3" xfId="32761"/>
    <cellStyle name="Linked Cell 2 3 2" xfId="32762"/>
    <cellStyle name="Linked Cell 2 4" xfId="32763"/>
    <cellStyle name="Linked Cell 3" xfId="32764"/>
    <cellStyle name="Linked Cell 3 2" xfId="32765"/>
    <cellStyle name="Linked Cell 3 2 2" xfId="32766"/>
    <cellStyle name="Linked Cell 3 3" xfId="32767"/>
    <cellStyle name="Linked Cell 3 3 2" xfId="32768"/>
    <cellStyle name="Linked Cell 3 4" xfId="32769"/>
    <cellStyle name="Linked Cell 4" xfId="32770"/>
    <cellStyle name="Linked Cell 4 2" xfId="32771"/>
    <cellStyle name="Linked Cell 4 2 2" xfId="32772"/>
    <cellStyle name="Linked Cell 4 3" xfId="32773"/>
    <cellStyle name="Linked Cell 4 3 2" xfId="32774"/>
    <cellStyle name="Linked Cell 4 4" xfId="32775"/>
    <cellStyle name="Linked Cell 5" xfId="32776"/>
    <cellStyle name="Linked Cell 5 2" xfId="32777"/>
    <cellStyle name="Linked Cell 5 2 2" xfId="32778"/>
    <cellStyle name="Linked Cell 5 3" xfId="32779"/>
    <cellStyle name="Linked Cell 5 3 2" xfId="32780"/>
    <cellStyle name="Linked Cell 5 4" xfId="32781"/>
    <cellStyle name="Linked Cell 6" xfId="32782"/>
    <cellStyle name="Linked Cell 7" xfId="32783"/>
    <cellStyle name="Linked Cells" xfId="32784"/>
    <cellStyle name="Locked" xfId="32785"/>
    <cellStyle name="Milliers [0]_!!!GO" xfId="32786"/>
    <cellStyle name="Milliers_!!!GO" xfId="32787"/>
    <cellStyle name="Monétaire [0]_!!!GO" xfId="32788"/>
    <cellStyle name="Monétaire_!!!GO" xfId="32789"/>
    <cellStyle name="Mon騁aire [0]_!!!GO" xfId="32790"/>
    <cellStyle name="Mon騁aire_!!!GO" xfId="32791"/>
    <cellStyle name="MS Sans Serif" xfId="32792"/>
    <cellStyle name="MS Sans Serif 2" xfId="32793"/>
    <cellStyle name="MS Sans Serif 3" xfId="32794"/>
    <cellStyle name="MS Sans Serif 3 2" xfId="32795"/>
    <cellStyle name="MS Sans Serif 4" xfId="32796"/>
    <cellStyle name="MS Sans Serif_Regulation quotation for PS2-note-20100118 (2)" xfId="32797"/>
    <cellStyle name="Neutral" xfId="32798"/>
    <cellStyle name="Neutral 2" xfId="32799"/>
    <cellStyle name="Neutral 2 2" xfId="32800"/>
    <cellStyle name="Neutral 2 2 2" xfId="32801"/>
    <cellStyle name="Neutral 2 3" xfId="32802"/>
    <cellStyle name="Neutral 2 3 2" xfId="32803"/>
    <cellStyle name="Neutral 2 4" xfId="32804"/>
    <cellStyle name="Neutral 2 4 2" xfId="32805"/>
    <cellStyle name="Neutral 2 5" xfId="32806"/>
    <cellStyle name="Neutral 3" xfId="32807"/>
    <cellStyle name="Neutral 3 2" xfId="32808"/>
    <cellStyle name="Neutral 3 2 2" xfId="32809"/>
    <cellStyle name="Neutral 3 3" xfId="32810"/>
    <cellStyle name="Neutral 3 3 2" xfId="32811"/>
    <cellStyle name="Neutral 3 4" xfId="32812"/>
    <cellStyle name="Neutral 4" xfId="32813"/>
    <cellStyle name="Neutral 4 2" xfId="32814"/>
    <cellStyle name="Neutral 4 2 2" xfId="32815"/>
    <cellStyle name="Neutral 4 3" xfId="32816"/>
    <cellStyle name="Neutral 4 3 2" xfId="32817"/>
    <cellStyle name="Neutral 4 4" xfId="32818"/>
    <cellStyle name="Neutral 5" xfId="32819"/>
    <cellStyle name="Neutral 5 2" xfId="32820"/>
    <cellStyle name="Neutral 5 2 2" xfId="32821"/>
    <cellStyle name="Neutral 5 3" xfId="32822"/>
    <cellStyle name="Neutral 5 3 2" xfId="32823"/>
    <cellStyle name="Neutral 5 4" xfId="32824"/>
    <cellStyle name="Neutral 6" xfId="32825"/>
    <cellStyle name="Neutral 7" xfId="32826"/>
    <cellStyle name="New Times Roman" xfId="32827"/>
    <cellStyle name="no dec" xfId="32828"/>
    <cellStyle name="no dec 2" xfId="32829"/>
    <cellStyle name="no dec 3" xfId="32830"/>
    <cellStyle name="Norm੎੎" xfId="32831"/>
    <cellStyle name="Norm੎੎ 2" xfId="32832"/>
    <cellStyle name="Norm੎੎_LTS Dimension (2006-06-19)" xfId="32833"/>
    <cellStyle name="Normal - Style1" xfId="32834"/>
    <cellStyle name="Normal - Style1 2" xfId="32835"/>
    <cellStyle name="Normal - Style1 3" xfId="32836"/>
    <cellStyle name="Normal 10" xfId="32837"/>
    <cellStyle name="Normal 10 10" xfId="32838"/>
    <cellStyle name="Normal 10 11" xfId="43308"/>
    <cellStyle name="Normal 10 2" xfId="32839"/>
    <cellStyle name="Normal 10 2 2" xfId="32840"/>
    <cellStyle name="Normal 10 2 2 2" xfId="32841"/>
    <cellStyle name="Normal 10 2 2 3" xfId="32842"/>
    <cellStyle name="Normal 10 2 3" xfId="32843"/>
    <cellStyle name="Normal 10 2 3 2" xfId="32844"/>
    <cellStyle name="Normal 10 2 3 3" xfId="32845"/>
    <cellStyle name="Normal 10 2 4" xfId="32846"/>
    <cellStyle name="Normal 10 2 4 2" xfId="32847"/>
    <cellStyle name="Normal 10 2 4 3" xfId="32848"/>
    <cellStyle name="Normal 10 2 5" xfId="32849"/>
    <cellStyle name="Normal 10 2 5 2" xfId="32850"/>
    <cellStyle name="Normal 10 2 5 3" xfId="32851"/>
    <cellStyle name="Normal 10 2 6" xfId="32852"/>
    <cellStyle name="Normal 10 2 6 2" xfId="32853"/>
    <cellStyle name="Normal 10 2 6 3" xfId="32854"/>
    <cellStyle name="Normal 10 2 7" xfId="32855"/>
    <cellStyle name="Normal 10 2 8" xfId="32856"/>
    <cellStyle name="Normal 10 3" xfId="32857"/>
    <cellStyle name="Normal 10 3 2" xfId="32858"/>
    <cellStyle name="Normal 10 3 2 2" xfId="32859"/>
    <cellStyle name="Normal 10 3 2 3" xfId="32860"/>
    <cellStyle name="Normal 10 3 3" xfId="32861"/>
    <cellStyle name="Normal 10 3 3 2" xfId="32862"/>
    <cellStyle name="Normal 10 3 3 3" xfId="32863"/>
    <cellStyle name="Normal 10 3 4" xfId="32864"/>
    <cellStyle name="Normal 10 3 4 2" xfId="32865"/>
    <cellStyle name="Normal 10 3 4 3" xfId="32866"/>
    <cellStyle name="Normal 10 3 5" xfId="32867"/>
    <cellStyle name="Normal 10 3 5 2" xfId="32868"/>
    <cellStyle name="Normal 10 3 5 3" xfId="32869"/>
    <cellStyle name="Normal 10 3 6" xfId="32870"/>
    <cellStyle name="Normal 10 3 6 2" xfId="32871"/>
    <cellStyle name="Normal 10 3 6 3" xfId="32872"/>
    <cellStyle name="Normal 10 3 7" xfId="32873"/>
    <cellStyle name="Normal 10 3 8" xfId="32874"/>
    <cellStyle name="Normal 10 4" xfId="32875"/>
    <cellStyle name="Normal 10 4 2" xfId="32876"/>
    <cellStyle name="Normal 10 4 3" xfId="32877"/>
    <cellStyle name="Normal 10 4 4" xfId="43335"/>
    <cellStyle name="Normal 10 5" xfId="32878"/>
    <cellStyle name="Normal 10 5 2" xfId="32879"/>
    <cellStyle name="Normal 10 5 3" xfId="32880"/>
    <cellStyle name="Normal 10 6" xfId="32881"/>
    <cellStyle name="Normal 10 6 2" xfId="32882"/>
    <cellStyle name="Normal 10 6 3" xfId="32883"/>
    <cellStyle name="Normal 10 7" xfId="32884"/>
    <cellStyle name="Normal 10 7 2" xfId="32885"/>
    <cellStyle name="Normal 10 7 3" xfId="32886"/>
    <cellStyle name="Normal 10 8" xfId="32887"/>
    <cellStyle name="Normal 10 8 2" xfId="32888"/>
    <cellStyle name="Normal 10 8 3" xfId="32889"/>
    <cellStyle name="Normal 10 9" xfId="32890"/>
    <cellStyle name="Normal 10_Regulatory" xfId="32891"/>
    <cellStyle name="Normal 11" xfId="32892"/>
    <cellStyle name="Normal 11 10" xfId="32893"/>
    <cellStyle name="Normal 11 2" xfId="32894"/>
    <cellStyle name="Normal 11 2 2" xfId="32895"/>
    <cellStyle name="Normal 11 2 2 2" xfId="32896"/>
    <cellStyle name="Normal 11 2 2 3" xfId="32897"/>
    <cellStyle name="Normal 11 2 3" xfId="32898"/>
    <cellStyle name="Normal 11 2 3 2" xfId="32899"/>
    <cellStyle name="Normal 11 2 3 3" xfId="32900"/>
    <cellStyle name="Normal 11 2 4" xfId="32901"/>
    <cellStyle name="Normal 11 2 4 2" xfId="32902"/>
    <cellStyle name="Normal 11 2 4 3" xfId="32903"/>
    <cellStyle name="Normal 11 2 5" xfId="32904"/>
    <cellStyle name="Normal 11 2 5 2" xfId="32905"/>
    <cellStyle name="Normal 11 2 5 3" xfId="32906"/>
    <cellStyle name="Normal 11 2 6" xfId="32907"/>
    <cellStyle name="Normal 11 2 6 2" xfId="32908"/>
    <cellStyle name="Normal 11 2 6 3" xfId="32909"/>
    <cellStyle name="Normal 11 2 7" xfId="32910"/>
    <cellStyle name="Normal 11 2 8" xfId="32911"/>
    <cellStyle name="Normal 11 3" xfId="32912"/>
    <cellStyle name="Normal 11 3 2" xfId="32913"/>
    <cellStyle name="Normal 11 3 2 2" xfId="32914"/>
    <cellStyle name="Normal 11 3 2 3" xfId="32915"/>
    <cellStyle name="Normal 11 3 3" xfId="32916"/>
    <cellStyle name="Normal 11 3 3 2" xfId="32917"/>
    <cellStyle name="Normal 11 3 3 3" xfId="32918"/>
    <cellStyle name="Normal 11 3 4" xfId="32919"/>
    <cellStyle name="Normal 11 3 4 2" xfId="32920"/>
    <cellStyle name="Normal 11 3 4 3" xfId="32921"/>
    <cellStyle name="Normal 11 3 5" xfId="32922"/>
    <cellStyle name="Normal 11 3 5 2" xfId="32923"/>
    <cellStyle name="Normal 11 3 5 3" xfId="32924"/>
    <cellStyle name="Normal 11 3 6" xfId="32925"/>
    <cellStyle name="Normal 11 3 6 2" xfId="32926"/>
    <cellStyle name="Normal 11 3 6 3" xfId="32927"/>
    <cellStyle name="Normal 11 3 7" xfId="32928"/>
    <cellStyle name="Normal 11 3 8" xfId="32929"/>
    <cellStyle name="Normal 11 4" xfId="32930"/>
    <cellStyle name="Normal 11 4 2" xfId="32931"/>
    <cellStyle name="Normal 11 4 3" xfId="32932"/>
    <cellStyle name="Normal 11 5" xfId="32933"/>
    <cellStyle name="Normal 11 5 2" xfId="32934"/>
    <cellStyle name="Normal 11 5 3" xfId="32935"/>
    <cellStyle name="Normal 11 6" xfId="32936"/>
    <cellStyle name="Normal 11 6 2" xfId="32937"/>
    <cellStyle name="Normal 11 6 3" xfId="32938"/>
    <cellStyle name="Normal 11 7" xfId="32939"/>
    <cellStyle name="Normal 11 7 2" xfId="32940"/>
    <cellStyle name="Normal 11 7 3" xfId="32941"/>
    <cellStyle name="Normal 11 8" xfId="32942"/>
    <cellStyle name="Normal 11 8 2" xfId="32943"/>
    <cellStyle name="Normal 11 8 3" xfId="32944"/>
    <cellStyle name="Normal 11 9" xfId="32945"/>
    <cellStyle name="Normal 12" xfId="32946"/>
    <cellStyle name="Normal 12 10" xfId="32947"/>
    <cellStyle name="Normal 12 2" xfId="32948"/>
    <cellStyle name="Normal 12 2 2" xfId="32949"/>
    <cellStyle name="Normal 12 2 2 2" xfId="32950"/>
    <cellStyle name="Normal 12 2 2 3" xfId="32951"/>
    <cellStyle name="Normal 12 2 3" xfId="32952"/>
    <cellStyle name="Normal 12 2 3 2" xfId="32953"/>
    <cellStyle name="Normal 12 2 3 3" xfId="32954"/>
    <cellStyle name="Normal 12 2 4" xfId="32955"/>
    <cellStyle name="Normal 12 2 4 2" xfId="32956"/>
    <cellStyle name="Normal 12 2 4 3" xfId="32957"/>
    <cellStyle name="Normal 12 2 5" xfId="32958"/>
    <cellStyle name="Normal 12 2 5 2" xfId="32959"/>
    <cellStyle name="Normal 12 2 5 3" xfId="32960"/>
    <cellStyle name="Normal 12 2 6" xfId="32961"/>
    <cellStyle name="Normal 12 2 6 2" xfId="32962"/>
    <cellStyle name="Normal 12 2 6 3" xfId="32963"/>
    <cellStyle name="Normal 12 2 7" xfId="32964"/>
    <cellStyle name="Normal 12 2 8" xfId="32965"/>
    <cellStyle name="Normal 12 3" xfId="32966"/>
    <cellStyle name="Normal 12 3 2" xfId="32967"/>
    <cellStyle name="Normal 12 3 2 2" xfId="32968"/>
    <cellStyle name="Normal 12 3 2 3" xfId="32969"/>
    <cellStyle name="Normal 12 3 3" xfId="32970"/>
    <cellStyle name="Normal 12 3 3 2" xfId="32971"/>
    <cellStyle name="Normal 12 3 3 3" xfId="32972"/>
    <cellStyle name="Normal 12 3 4" xfId="32973"/>
    <cellStyle name="Normal 12 3 4 2" xfId="32974"/>
    <cellStyle name="Normal 12 3 4 3" xfId="32975"/>
    <cellStyle name="Normal 12 3 5" xfId="32976"/>
    <cellStyle name="Normal 12 3 5 2" xfId="32977"/>
    <cellStyle name="Normal 12 3 5 3" xfId="32978"/>
    <cellStyle name="Normal 12 3 6" xfId="32979"/>
    <cellStyle name="Normal 12 3 6 2" xfId="32980"/>
    <cellStyle name="Normal 12 3 6 3" xfId="32981"/>
    <cellStyle name="Normal 12 3 7" xfId="32982"/>
    <cellStyle name="Normal 12 3 8" xfId="32983"/>
    <cellStyle name="Normal 12 4" xfId="32984"/>
    <cellStyle name="Normal 12 4 2" xfId="32985"/>
    <cellStyle name="Normal 12 4 3" xfId="32986"/>
    <cellStyle name="Normal 12 5" xfId="32987"/>
    <cellStyle name="Normal 12 5 2" xfId="32988"/>
    <cellStyle name="Normal 12 5 3" xfId="32989"/>
    <cellStyle name="Normal 12 6" xfId="32990"/>
    <cellStyle name="Normal 12 6 2" xfId="32991"/>
    <cellStyle name="Normal 12 6 3" xfId="32992"/>
    <cellStyle name="Normal 12 7" xfId="32993"/>
    <cellStyle name="Normal 12 7 2" xfId="32994"/>
    <cellStyle name="Normal 12 7 3" xfId="32995"/>
    <cellStyle name="Normal 12 8" xfId="32996"/>
    <cellStyle name="Normal 12 8 2" xfId="32997"/>
    <cellStyle name="Normal 12 8 3" xfId="32998"/>
    <cellStyle name="Normal 12 9" xfId="32999"/>
    <cellStyle name="Normal 13" xfId="33000"/>
    <cellStyle name="Normal 13 10" xfId="33001"/>
    <cellStyle name="Normal 13 2" xfId="33002"/>
    <cellStyle name="Normal 13 2 2" xfId="33003"/>
    <cellStyle name="Normal 13 2 2 2" xfId="33004"/>
    <cellStyle name="Normal 13 2 2 3" xfId="33005"/>
    <cellStyle name="Normal 13 2 3" xfId="33006"/>
    <cellStyle name="Normal 13 2 3 2" xfId="33007"/>
    <cellStyle name="Normal 13 2 3 3" xfId="33008"/>
    <cellStyle name="Normal 13 2 4" xfId="33009"/>
    <cellStyle name="Normal 13 2 4 2" xfId="33010"/>
    <cellStyle name="Normal 13 2 4 3" xfId="33011"/>
    <cellStyle name="Normal 13 2 5" xfId="33012"/>
    <cellStyle name="Normal 13 2 5 2" xfId="33013"/>
    <cellStyle name="Normal 13 2 5 3" xfId="33014"/>
    <cellStyle name="Normal 13 2 6" xfId="33015"/>
    <cellStyle name="Normal 13 2 6 2" xfId="33016"/>
    <cellStyle name="Normal 13 2 6 3" xfId="33017"/>
    <cellStyle name="Normal 13 2 7" xfId="33018"/>
    <cellStyle name="Normal 13 2 8" xfId="33019"/>
    <cellStyle name="Normal 13 3" xfId="33020"/>
    <cellStyle name="Normal 13 3 2" xfId="33021"/>
    <cellStyle name="Normal 13 3 2 2" xfId="33022"/>
    <cellStyle name="Normal 13 3 2 3" xfId="33023"/>
    <cellStyle name="Normal 13 3 3" xfId="33024"/>
    <cellStyle name="Normal 13 3 3 2" xfId="33025"/>
    <cellStyle name="Normal 13 3 3 3" xfId="33026"/>
    <cellStyle name="Normal 13 3 4" xfId="33027"/>
    <cellStyle name="Normal 13 3 4 2" xfId="33028"/>
    <cellStyle name="Normal 13 3 4 3" xfId="33029"/>
    <cellStyle name="Normal 13 3 5" xfId="33030"/>
    <cellStyle name="Normal 13 3 5 2" xfId="33031"/>
    <cellStyle name="Normal 13 3 5 3" xfId="33032"/>
    <cellStyle name="Normal 13 3 6" xfId="33033"/>
    <cellStyle name="Normal 13 3 6 2" xfId="33034"/>
    <cellStyle name="Normal 13 3 6 3" xfId="33035"/>
    <cellStyle name="Normal 13 3 7" xfId="33036"/>
    <cellStyle name="Normal 13 3 8" xfId="33037"/>
    <cellStyle name="Normal 13 4" xfId="33038"/>
    <cellStyle name="Normal 13 4 2" xfId="33039"/>
    <cellStyle name="Normal 13 4 3" xfId="33040"/>
    <cellStyle name="Normal 13 5" xfId="33041"/>
    <cellStyle name="Normal 13 5 2" xfId="33042"/>
    <cellStyle name="Normal 13 5 3" xfId="33043"/>
    <cellStyle name="Normal 13 6" xfId="33044"/>
    <cellStyle name="Normal 13 6 2" xfId="33045"/>
    <cellStyle name="Normal 13 6 3" xfId="33046"/>
    <cellStyle name="Normal 13 7" xfId="33047"/>
    <cellStyle name="Normal 13 7 2" xfId="33048"/>
    <cellStyle name="Normal 13 7 3" xfId="33049"/>
    <cellStyle name="Normal 13 8" xfId="33050"/>
    <cellStyle name="Normal 13 8 2" xfId="33051"/>
    <cellStyle name="Normal 13 8 3" xfId="33052"/>
    <cellStyle name="Normal 13 9" xfId="33053"/>
    <cellStyle name="Normal 14" xfId="33054"/>
    <cellStyle name="Normal 14 2" xfId="33055"/>
    <cellStyle name="Normal 14 2 2" xfId="33056"/>
    <cellStyle name="Normal 14 2 3" xfId="33057"/>
    <cellStyle name="Normal 14 3" xfId="33058"/>
    <cellStyle name="Normal 14 3 2" xfId="33059"/>
    <cellStyle name="Normal 14 3 3" xfId="33060"/>
    <cellStyle name="Normal 14 4" xfId="33061"/>
    <cellStyle name="Normal 14 4 2" xfId="33062"/>
    <cellStyle name="Normal 14 4 3" xfId="33063"/>
    <cellStyle name="Normal 14 5" xfId="33064"/>
    <cellStyle name="Normal 14 5 2" xfId="33065"/>
    <cellStyle name="Normal 14 5 3" xfId="33066"/>
    <cellStyle name="Normal 14 6" xfId="33067"/>
    <cellStyle name="Normal 14 6 2" xfId="33068"/>
    <cellStyle name="Normal 14 6 3" xfId="33069"/>
    <cellStyle name="Normal 14 7" xfId="33070"/>
    <cellStyle name="Normal 14 8" xfId="33071"/>
    <cellStyle name="Normal 14 9" xfId="43336"/>
    <cellStyle name="Normal 15" xfId="33072"/>
    <cellStyle name="Normal 15 2" xfId="33073"/>
    <cellStyle name="Normal 15 2 2" xfId="33074"/>
    <cellStyle name="Normal 15 2 3" xfId="33075"/>
    <cellStyle name="Normal 15 3" xfId="33076"/>
    <cellStyle name="Normal 15 3 2" xfId="33077"/>
    <cellStyle name="Normal 15 3 3" xfId="33078"/>
    <cellStyle name="Normal 15 4" xfId="33079"/>
    <cellStyle name="Normal 15 4 2" xfId="33080"/>
    <cellStyle name="Normal 15 4 3" xfId="33081"/>
    <cellStyle name="Normal 15 5" xfId="33082"/>
    <cellStyle name="Normal 15 5 2" xfId="33083"/>
    <cellStyle name="Normal 15 5 3" xfId="33084"/>
    <cellStyle name="Normal 15 6" xfId="33085"/>
    <cellStyle name="Normal 15 6 2" xfId="33086"/>
    <cellStyle name="Normal 15 6 3" xfId="33087"/>
    <cellStyle name="Normal 15 7" xfId="33088"/>
    <cellStyle name="Normal 15 8" xfId="33089"/>
    <cellStyle name="Normal 16" xfId="33090"/>
    <cellStyle name="Normal 16 2" xfId="43337"/>
    <cellStyle name="Normal 17" xfId="33091"/>
    <cellStyle name="Normal 2" xfId="33092"/>
    <cellStyle name="Normal 2 10" xfId="33093"/>
    <cellStyle name="Normal 2 10 2" xfId="33094"/>
    <cellStyle name="Normal 2 10 2 10" xfId="33095"/>
    <cellStyle name="Normal 2 10 2 11" xfId="33096"/>
    <cellStyle name="Normal 2 10 2 12" xfId="33097"/>
    <cellStyle name="Normal 2 10 2 13" xfId="33098"/>
    <cellStyle name="Normal 2 10 2 14" xfId="33099"/>
    <cellStyle name="Normal 2 10 2 15" xfId="33100"/>
    <cellStyle name="Normal 2 10 2 16" xfId="33101"/>
    <cellStyle name="Normal 2 10 2 17" xfId="33102"/>
    <cellStyle name="Normal 2 10 2 18" xfId="33103"/>
    <cellStyle name="Normal 2 10 2 19" xfId="33104"/>
    <cellStyle name="Normal 2 10 2 2" xfId="33105"/>
    <cellStyle name="Normal 2 10 2 2 2" xfId="33106"/>
    <cellStyle name="Normal 2 10 2 2 2 10" xfId="33107"/>
    <cellStyle name="Normal 2 10 2 2 2 11" xfId="33108"/>
    <cellStyle name="Normal 2 10 2 2 2 12" xfId="33109"/>
    <cellStyle name="Normal 2 10 2 2 2 13" xfId="33110"/>
    <cellStyle name="Normal 2 10 2 2 2 14" xfId="33111"/>
    <cellStyle name="Normal 2 10 2 2 2 15" xfId="33112"/>
    <cellStyle name="Normal 2 10 2 2 2 16" xfId="33113"/>
    <cellStyle name="Normal 2 10 2 2 2 17" xfId="33114"/>
    <cellStyle name="Normal 2 10 2 2 2 2" xfId="33115"/>
    <cellStyle name="Normal 2 10 2 2 2 3" xfId="33116"/>
    <cellStyle name="Normal 2 10 2 2 2 4" xfId="33117"/>
    <cellStyle name="Normal 2 10 2 2 2 5" xfId="33118"/>
    <cellStyle name="Normal 2 10 2 2 2 6" xfId="33119"/>
    <cellStyle name="Normal 2 10 2 2 2 7" xfId="33120"/>
    <cellStyle name="Normal 2 10 2 2 2 8" xfId="33121"/>
    <cellStyle name="Normal 2 10 2 2 2 9" xfId="33122"/>
    <cellStyle name="Normal 2 10 2 2 3" xfId="33123"/>
    <cellStyle name="Normal 2 10 2 2 3 10" xfId="33124"/>
    <cellStyle name="Normal 2 10 2 2 3 11" xfId="33125"/>
    <cellStyle name="Normal 2 10 2 2 3 12" xfId="33126"/>
    <cellStyle name="Normal 2 10 2 2 3 13" xfId="33127"/>
    <cellStyle name="Normal 2 10 2 2 3 14" xfId="33128"/>
    <cellStyle name="Normal 2 10 2 2 3 15" xfId="33129"/>
    <cellStyle name="Normal 2 10 2 2 3 16" xfId="33130"/>
    <cellStyle name="Normal 2 10 2 2 3 17" xfId="33131"/>
    <cellStyle name="Normal 2 10 2 2 3 2" xfId="33132"/>
    <cellStyle name="Normal 2 10 2 2 3 3" xfId="33133"/>
    <cellStyle name="Normal 2 10 2 2 3 4" xfId="33134"/>
    <cellStyle name="Normal 2 10 2 2 3 5" xfId="33135"/>
    <cellStyle name="Normal 2 10 2 2 3 6" xfId="33136"/>
    <cellStyle name="Normal 2 10 2 2 3 7" xfId="33137"/>
    <cellStyle name="Normal 2 10 2 2 3 8" xfId="33138"/>
    <cellStyle name="Normal 2 10 2 2 3 9" xfId="33139"/>
    <cellStyle name="Normal 2 10 2 2 4" xfId="33140"/>
    <cellStyle name="Normal 2 10 2 2 4 10" xfId="33141"/>
    <cellStyle name="Normal 2 10 2 2 4 11" xfId="33142"/>
    <cellStyle name="Normal 2 10 2 2 4 12" xfId="33143"/>
    <cellStyle name="Normal 2 10 2 2 4 13" xfId="33144"/>
    <cellStyle name="Normal 2 10 2 2 4 14" xfId="33145"/>
    <cellStyle name="Normal 2 10 2 2 4 15" xfId="33146"/>
    <cellStyle name="Normal 2 10 2 2 4 16" xfId="33147"/>
    <cellStyle name="Normal 2 10 2 2 4 17" xfId="33148"/>
    <cellStyle name="Normal 2 10 2 2 4 2" xfId="33149"/>
    <cellStyle name="Normal 2 10 2 2 4 3" xfId="33150"/>
    <cellStyle name="Normal 2 10 2 2 4 4" xfId="33151"/>
    <cellStyle name="Normal 2 10 2 2 4 5" xfId="33152"/>
    <cellStyle name="Normal 2 10 2 2 4 6" xfId="33153"/>
    <cellStyle name="Normal 2 10 2 2 4 7" xfId="33154"/>
    <cellStyle name="Normal 2 10 2 2 4 8" xfId="33155"/>
    <cellStyle name="Normal 2 10 2 2 4 9" xfId="33156"/>
    <cellStyle name="Normal 2 10 2 2 5" xfId="33157"/>
    <cellStyle name="Normal 2 10 2 2 5 10" xfId="33158"/>
    <cellStyle name="Normal 2 10 2 2 5 11" xfId="33159"/>
    <cellStyle name="Normal 2 10 2 2 5 12" xfId="33160"/>
    <cellStyle name="Normal 2 10 2 2 5 13" xfId="33161"/>
    <cellStyle name="Normal 2 10 2 2 5 14" xfId="33162"/>
    <cellStyle name="Normal 2 10 2 2 5 15" xfId="33163"/>
    <cellStyle name="Normal 2 10 2 2 5 16" xfId="33164"/>
    <cellStyle name="Normal 2 10 2 2 5 17" xfId="33165"/>
    <cellStyle name="Normal 2 10 2 2 5 2" xfId="33166"/>
    <cellStyle name="Normal 2 10 2 2 5 3" xfId="33167"/>
    <cellStyle name="Normal 2 10 2 2 5 4" xfId="33168"/>
    <cellStyle name="Normal 2 10 2 2 5 5" xfId="33169"/>
    <cellStyle name="Normal 2 10 2 2 5 6" xfId="33170"/>
    <cellStyle name="Normal 2 10 2 2 5 7" xfId="33171"/>
    <cellStyle name="Normal 2 10 2 2 5 8" xfId="33172"/>
    <cellStyle name="Normal 2 10 2 2 5 9" xfId="33173"/>
    <cellStyle name="Normal 2 10 2 20" xfId="33174"/>
    <cellStyle name="Normal 2 10 2 21" xfId="33175"/>
    <cellStyle name="Normal 2 10 2 22" xfId="33176"/>
    <cellStyle name="Normal 2 10 2 23" xfId="33177"/>
    <cellStyle name="Normal 2 10 2 24" xfId="33178"/>
    <cellStyle name="Normal 2 10 2 25" xfId="33179"/>
    <cellStyle name="Normal 2 10 2 26" xfId="33180"/>
    <cellStyle name="Normal 2 10 2 27" xfId="33181"/>
    <cellStyle name="Normal 2 10 2 28" xfId="33182"/>
    <cellStyle name="Normal 2 10 2 29" xfId="33183"/>
    <cellStyle name="Normal 2 10 2 3" xfId="33184"/>
    <cellStyle name="Normal 2 10 2 30" xfId="33185"/>
    <cellStyle name="Normal 2 10 2 31" xfId="33186"/>
    <cellStyle name="Normal 2 10 2 32" xfId="33187"/>
    <cellStyle name="Normal 2 10 2 33" xfId="33188"/>
    <cellStyle name="Normal 2 10 2 34" xfId="33189"/>
    <cellStyle name="Normal 2 10 2 35" xfId="33190"/>
    <cellStyle name="Normal 2 10 2 36" xfId="33191"/>
    <cellStyle name="Normal 2 10 2 37" xfId="33192"/>
    <cellStyle name="Normal 2 10 2 38" xfId="33193"/>
    <cellStyle name="Normal 2 10 2 39" xfId="33194"/>
    <cellStyle name="Normal 2 10 2 4" xfId="33195"/>
    <cellStyle name="Normal 2 10 2 40" xfId="33196"/>
    <cellStyle name="Normal 2 10 2 41" xfId="33197"/>
    <cellStyle name="Normal 2 10 2 42" xfId="33198"/>
    <cellStyle name="Normal 2 10 2 43" xfId="33199"/>
    <cellStyle name="Normal 2 10 2 44" xfId="33200"/>
    <cellStyle name="Normal 2 10 2 45" xfId="33201"/>
    <cellStyle name="Normal 2 10 2 46" xfId="33202"/>
    <cellStyle name="Normal 2 10 2 47" xfId="33203"/>
    <cellStyle name="Normal 2 10 2 48" xfId="33204"/>
    <cellStyle name="Normal 2 10 2 49" xfId="33205"/>
    <cellStyle name="Normal 2 10 2 5" xfId="33206"/>
    <cellStyle name="Normal 2 10 2 50" xfId="33207"/>
    <cellStyle name="Normal 2 10 2 51" xfId="33208"/>
    <cellStyle name="Normal 2 10 2 52" xfId="33209"/>
    <cellStyle name="Normal 2 10 2 53" xfId="33210"/>
    <cellStyle name="Normal 2 10 2 54" xfId="33211"/>
    <cellStyle name="Normal 2 10 2 55" xfId="33212"/>
    <cellStyle name="Normal 2 10 2 56" xfId="33213"/>
    <cellStyle name="Normal 2 10 2 6" xfId="33214"/>
    <cellStyle name="Normal 2 10 2 7" xfId="33215"/>
    <cellStyle name="Normal 2 10 2 8" xfId="33216"/>
    <cellStyle name="Normal 2 10 2 9" xfId="33217"/>
    <cellStyle name="Normal 2 10 3" xfId="33218"/>
    <cellStyle name="Normal 2 10 3 10" xfId="33219"/>
    <cellStyle name="Normal 2 10 3 11" xfId="33220"/>
    <cellStyle name="Normal 2 10 3 12" xfId="33221"/>
    <cellStyle name="Normal 2 10 3 13" xfId="33222"/>
    <cellStyle name="Normal 2 10 3 14" xfId="33223"/>
    <cellStyle name="Normal 2 10 3 15" xfId="33224"/>
    <cellStyle name="Normal 2 10 3 16" xfId="33225"/>
    <cellStyle name="Normal 2 10 3 17" xfId="33226"/>
    <cellStyle name="Normal 2 10 3 18" xfId="33227"/>
    <cellStyle name="Normal 2 10 3 19" xfId="33228"/>
    <cellStyle name="Normal 2 10 3 2" xfId="33229"/>
    <cellStyle name="Normal 2 10 3 20" xfId="33230"/>
    <cellStyle name="Normal 2 10 3 21" xfId="33231"/>
    <cellStyle name="Normal 2 10 3 22" xfId="33232"/>
    <cellStyle name="Normal 2 10 3 23" xfId="33233"/>
    <cellStyle name="Normal 2 10 3 24" xfId="33234"/>
    <cellStyle name="Normal 2 10 3 25" xfId="33235"/>
    <cellStyle name="Normal 2 10 3 26" xfId="33236"/>
    <cellStyle name="Normal 2 10 3 27" xfId="33237"/>
    <cellStyle name="Normal 2 10 3 28" xfId="33238"/>
    <cellStyle name="Normal 2 10 3 29" xfId="33239"/>
    <cellStyle name="Normal 2 10 3 3" xfId="33240"/>
    <cellStyle name="Normal 2 10 3 30" xfId="33241"/>
    <cellStyle name="Normal 2 10 3 31" xfId="33242"/>
    <cellStyle name="Normal 2 10 3 32" xfId="33243"/>
    <cellStyle name="Normal 2 10 3 33" xfId="33244"/>
    <cellStyle name="Normal 2 10 3 34" xfId="33245"/>
    <cellStyle name="Normal 2 10 3 35" xfId="33246"/>
    <cellStyle name="Normal 2 10 3 36" xfId="33247"/>
    <cellStyle name="Normal 2 10 3 37" xfId="33248"/>
    <cellStyle name="Normal 2 10 3 38" xfId="33249"/>
    <cellStyle name="Normal 2 10 3 39" xfId="33250"/>
    <cellStyle name="Normal 2 10 3 4" xfId="33251"/>
    <cellStyle name="Normal 2 10 3 40" xfId="33252"/>
    <cellStyle name="Normal 2 10 3 41" xfId="33253"/>
    <cellStyle name="Normal 2 10 3 42" xfId="33254"/>
    <cellStyle name="Normal 2 10 3 43" xfId="33255"/>
    <cellStyle name="Normal 2 10 3 44" xfId="33256"/>
    <cellStyle name="Normal 2 10 3 45" xfId="33257"/>
    <cellStyle name="Normal 2 10 3 46" xfId="33258"/>
    <cellStyle name="Normal 2 10 3 47" xfId="33259"/>
    <cellStyle name="Normal 2 10 3 48" xfId="33260"/>
    <cellStyle name="Normal 2 10 3 49" xfId="33261"/>
    <cellStyle name="Normal 2 10 3 5" xfId="33262"/>
    <cellStyle name="Normal 2 10 3 50" xfId="33263"/>
    <cellStyle name="Normal 2 10 3 51" xfId="33264"/>
    <cellStyle name="Normal 2 10 3 52" xfId="33265"/>
    <cellStyle name="Normal 2 10 3 6" xfId="33266"/>
    <cellStyle name="Normal 2 10 3 7" xfId="33267"/>
    <cellStyle name="Normal 2 10 3 8" xfId="33268"/>
    <cellStyle name="Normal 2 10 3 9" xfId="33269"/>
    <cellStyle name="Normal 2 10 4" xfId="33270"/>
    <cellStyle name="Normal 2 10 4 10" xfId="33271"/>
    <cellStyle name="Normal 2 10 4 11" xfId="33272"/>
    <cellStyle name="Normal 2 10 4 12" xfId="33273"/>
    <cellStyle name="Normal 2 10 4 13" xfId="33274"/>
    <cellStyle name="Normal 2 10 4 14" xfId="33275"/>
    <cellStyle name="Normal 2 10 4 15" xfId="33276"/>
    <cellStyle name="Normal 2 10 4 16" xfId="33277"/>
    <cellStyle name="Normal 2 10 4 17" xfId="33278"/>
    <cellStyle name="Normal 2 10 4 2" xfId="33279"/>
    <cellStyle name="Normal 2 10 4 3" xfId="33280"/>
    <cellStyle name="Normal 2 10 4 4" xfId="33281"/>
    <cellStyle name="Normal 2 10 4 5" xfId="33282"/>
    <cellStyle name="Normal 2 10 4 6" xfId="33283"/>
    <cellStyle name="Normal 2 10 4 7" xfId="33284"/>
    <cellStyle name="Normal 2 10 4 8" xfId="33285"/>
    <cellStyle name="Normal 2 10 4 9" xfId="33286"/>
    <cellStyle name="Normal 2 10 5" xfId="33287"/>
    <cellStyle name="Normal 2 10 5 10" xfId="33288"/>
    <cellStyle name="Normal 2 10 5 11" xfId="33289"/>
    <cellStyle name="Normal 2 10 5 12" xfId="33290"/>
    <cellStyle name="Normal 2 10 5 13" xfId="33291"/>
    <cellStyle name="Normal 2 10 5 14" xfId="33292"/>
    <cellStyle name="Normal 2 10 5 15" xfId="33293"/>
    <cellStyle name="Normal 2 10 5 16" xfId="33294"/>
    <cellStyle name="Normal 2 10 5 17" xfId="33295"/>
    <cellStyle name="Normal 2 10 5 2" xfId="33296"/>
    <cellStyle name="Normal 2 10 5 3" xfId="33297"/>
    <cellStyle name="Normal 2 10 5 4" xfId="33298"/>
    <cellStyle name="Normal 2 10 5 5" xfId="33299"/>
    <cellStyle name="Normal 2 10 5 6" xfId="33300"/>
    <cellStyle name="Normal 2 10 5 7" xfId="33301"/>
    <cellStyle name="Normal 2 10 5 8" xfId="33302"/>
    <cellStyle name="Normal 2 10 5 9" xfId="33303"/>
    <cellStyle name="Normal 2 10 6" xfId="33304"/>
    <cellStyle name="Normal 2 10 6 10" xfId="33305"/>
    <cellStyle name="Normal 2 10 6 11" xfId="33306"/>
    <cellStyle name="Normal 2 10 6 12" xfId="33307"/>
    <cellStyle name="Normal 2 10 6 13" xfId="33308"/>
    <cellStyle name="Normal 2 10 6 14" xfId="33309"/>
    <cellStyle name="Normal 2 10 6 15" xfId="33310"/>
    <cellStyle name="Normal 2 10 6 16" xfId="33311"/>
    <cellStyle name="Normal 2 10 6 17" xfId="33312"/>
    <cellStyle name="Normal 2 10 6 2" xfId="33313"/>
    <cellStyle name="Normal 2 10 6 3" xfId="33314"/>
    <cellStyle name="Normal 2 10 6 4" xfId="33315"/>
    <cellStyle name="Normal 2 10 6 5" xfId="33316"/>
    <cellStyle name="Normal 2 10 6 6" xfId="33317"/>
    <cellStyle name="Normal 2 10 6 7" xfId="33318"/>
    <cellStyle name="Normal 2 10 6 8" xfId="33319"/>
    <cellStyle name="Normal 2 10 6 9" xfId="33320"/>
    <cellStyle name="Normal 2 10 7" xfId="33321"/>
    <cellStyle name="Normal 2 10 7 10" xfId="33322"/>
    <cellStyle name="Normal 2 10 7 11" xfId="33323"/>
    <cellStyle name="Normal 2 10 7 12" xfId="33324"/>
    <cellStyle name="Normal 2 10 7 13" xfId="33325"/>
    <cellStyle name="Normal 2 10 7 14" xfId="33326"/>
    <cellStyle name="Normal 2 10 7 15" xfId="33327"/>
    <cellStyle name="Normal 2 10 7 16" xfId="33328"/>
    <cellStyle name="Normal 2 10 7 17" xfId="33329"/>
    <cellStyle name="Normal 2 10 7 2" xfId="33330"/>
    <cellStyle name="Normal 2 10 7 3" xfId="33331"/>
    <cellStyle name="Normal 2 10 7 4" xfId="33332"/>
    <cellStyle name="Normal 2 10 7 5" xfId="33333"/>
    <cellStyle name="Normal 2 10 7 6" xfId="33334"/>
    <cellStyle name="Normal 2 10 7 7" xfId="33335"/>
    <cellStyle name="Normal 2 10 7 8" xfId="33336"/>
    <cellStyle name="Normal 2 10 7 9" xfId="33337"/>
    <cellStyle name="Normal 2 11" xfId="33338"/>
    <cellStyle name="Normal 2 11 2" xfId="33339"/>
    <cellStyle name="Normal 2 11 3" xfId="33340"/>
    <cellStyle name="Normal 2 11 3 10" xfId="33341"/>
    <cellStyle name="Normal 2 11 3 11" xfId="33342"/>
    <cellStyle name="Normal 2 11 3 12" xfId="33343"/>
    <cellStyle name="Normal 2 11 3 13" xfId="33344"/>
    <cellStyle name="Normal 2 11 3 14" xfId="33345"/>
    <cellStyle name="Normal 2 11 3 15" xfId="33346"/>
    <cellStyle name="Normal 2 11 3 16" xfId="33347"/>
    <cellStyle name="Normal 2 11 3 17" xfId="33348"/>
    <cellStyle name="Normal 2 11 3 2" xfId="33349"/>
    <cellStyle name="Normal 2 11 3 3" xfId="33350"/>
    <cellStyle name="Normal 2 11 3 4" xfId="33351"/>
    <cellStyle name="Normal 2 11 3 5" xfId="33352"/>
    <cellStyle name="Normal 2 11 3 6" xfId="33353"/>
    <cellStyle name="Normal 2 11 3 7" xfId="33354"/>
    <cellStyle name="Normal 2 11 3 8" xfId="33355"/>
    <cellStyle name="Normal 2 11 3 9" xfId="33356"/>
    <cellStyle name="Normal 2 11 4" xfId="33357"/>
    <cellStyle name="Normal 2 11 4 10" xfId="33358"/>
    <cellStyle name="Normal 2 11 4 11" xfId="33359"/>
    <cellStyle name="Normal 2 11 4 12" xfId="33360"/>
    <cellStyle name="Normal 2 11 4 13" xfId="33361"/>
    <cellStyle name="Normal 2 11 4 14" xfId="33362"/>
    <cellStyle name="Normal 2 11 4 15" xfId="33363"/>
    <cellStyle name="Normal 2 11 4 16" xfId="33364"/>
    <cellStyle name="Normal 2 11 4 17" xfId="33365"/>
    <cellStyle name="Normal 2 11 4 2" xfId="33366"/>
    <cellStyle name="Normal 2 11 4 3" xfId="33367"/>
    <cellStyle name="Normal 2 11 4 4" xfId="33368"/>
    <cellStyle name="Normal 2 11 4 5" xfId="33369"/>
    <cellStyle name="Normal 2 11 4 6" xfId="33370"/>
    <cellStyle name="Normal 2 11 4 7" xfId="33371"/>
    <cellStyle name="Normal 2 11 4 8" xfId="33372"/>
    <cellStyle name="Normal 2 11 4 9" xfId="33373"/>
    <cellStyle name="Normal 2 11 5" xfId="33374"/>
    <cellStyle name="Normal 2 11 5 10" xfId="33375"/>
    <cellStyle name="Normal 2 11 5 11" xfId="33376"/>
    <cellStyle name="Normal 2 11 5 12" xfId="33377"/>
    <cellStyle name="Normal 2 11 5 13" xfId="33378"/>
    <cellStyle name="Normal 2 11 5 14" xfId="33379"/>
    <cellStyle name="Normal 2 11 5 15" xfId="33380"/>
    <cellStyle name="Normal 2 11 5 16" xfId="33381"/>
    <cellStyle name="Normal 2 11 5 17" xfId="33382"/>
    <cellStyle name="Normal 2 11 5 2" xfId="33383"/>
    <cellStyle name="Normal 2 11 5 3" xfId="33384"/>
    <cellStyle name="Normal 2 11 5 4" xfId="33385"/>
    <cellStyle name="Normal 2 11 5 5" xfId="33386"/>
    <cellStyle name="Normal 2 11 5 6" xfId="33387"/>
    <cellStyle name="Normal 2 11 5 7" xfId="33388"/>
    <cellStyle name="Normal 2 11 5 8" xfId="33389"/>
    <cellStyle name="Normal 2 11 5 9" xfId="33390"/>
    <cellStyle name="Normal 2 11 6" xfId="33391"/>
    <cellStyle name="Normal 2 11 6 10" xfId="33392"/>
    <cellStyle name="Normal 2 11 6 11" xfId="33393"/>
    <cellStyle name="Normal 2 11 6 12" xfId="33394"/>
    <cellStyle name="Normal 2 11 6 13" xfId="33395"/>
    <cellStyle name="Normal 2 11 6 14" xfId="33396"/>
    <cellStyle name="Normal 2 11 6 15" xfId="33397"/>
    <cellStyle name="Normal 2 11 6 16" xfId="33398"/>
    <cellStyle name="Normal 2 11 6 17" xfId="33399"/>
    <cellStyle name="Normal 2 11 6 2" xfId="33400"/>
    <cellStyle name="Normal 2 11 6 3" xfId="33401"/>
    <cellStyle name="Normal 2 11 6 4" xfId="33402"/>
    <cellStyle name="Normal 2 11 6 5" xfId="33403"/>
    <cellStyle name="Normal 2 11 6 6" xfId="33404"/>
    <cellStyle name="Normal 2 11 6 7" xfId="33405"/>
    <cellStyle name="Normal 2 11 6 8" xfId="33406"/>
    <cellStyle name="Normal 2 11 6 9" xfId="33407"/>
    <cellStyle name="Normal 2 12" xfId="33408"/>
    <cellStyle name="Normal 2 13" xfId="33409"/>
    <cellStyle name="Normal 2 14" xfId="33410"/>
    <cellStyle name="Normal 2 15" xfId="33411"/>
    <cellStyle name="Normal 2 16" xfId="33412"/>
    <cellStyle name="Normal 2 17" xfId="33413"/>
    <cellStyle name="Normal 2 18" xfId="33414"/>
    <cellStyle name="Normal 2 19" xfId="33415"/>
    <cellStyle name="Normal 2 2" xfId="33416"/>
    <cellStyle name="Normal 2 2 10" xfId="33417"/>
    <cellStyle name="Normal 2 2 10 10" xfId="33418"/>
    <cellStyle name="Normal 2 2 10 11" xfId="33419"/>
    <cellStyle name="Normal 2 2 10 12" xfId="33420"/>
    <cellStyle name="Normal 2 2 10 13" xfId="33421"/>
    <cellStyle name="Normal 2 2 10 14" xfId="33422"/>
    <cellStyle name="Normal 2 2 10 15" xfId="33423"/>
    <cellStyle name="Normal 2 2 10 16" xfId="33424"/>
    <cellStyle name="Normal 2 2 10 17" xfId="33425"/>
    <cellStyle name="Normal 2 2 10 2" xfId="33426"/>
    <cellStyle name="Normal 2 2 10 3" xfId="33427"/>
    <cellStyle name="Normal 2 2 10 4" xfId="33428"/>
    <cellStyle name="Normal 2 2 10 5" xfId="33429"/>
    <cellStyle name="Normal 2 2 10 6" xfId="33430"/>
    <cellStyle name="Normal 2 2 10 7" xfId="33431"/>
    <cellStyle name="Normal 2 2 10 8" xfId="33432"/>
    <cellStyle name="Normal 2 2 10 9" xfId="33433"/>
    <cellStyle name="Normal 2 2 11" xfId="43309"/>
    <cellStyle name="Normal 2 2 2" xfId="33434"/>
    <cellStyle name="Normal 2 2 2 10" xfId="33435"/>
    <cellStyle name="Normal 2 2 2 11" xfId="33436"/>
    <cellStyle name="Normal 2 2 2 12" xfId="33437"/>
    <cellStyle name="Normal 2 2 2 13" xfId="33438"/>
    <cellStyle name="Normal 2 2 2 14" xfId="33439"/>
    <cellStyle name="Normal 2 2 2 15" xfId="33440"/>
    <cellStyle name="Normal 2 2 2 16" xfId="33441"/>
    <cellStyle name="Normal 2 2 2 17" xfId="33442"/>
    <cellStyle name="Normal 2 2 2 18" xfId="33443"/>
    <cellStyle name="Normal 2 2 2 19" xfId="33444"/>
    <cellStyle name="Normal 2 2 2 2" xfId="33445"/>
    <cellStyle name="Normal 2 2 2 2 2" xfId="33446"/>
    <cellStyle name="Normal 2 2 2 2 2 10" xfId="33447"/>
    <cellStyle name="Normal 2 2 2 2 2 11" xfId="33448"/>
    <cellStyle name="Normal 2 2 2 2 2 12" xfId="33449"/>
    <cellStyle name="Normal 2 2 2 2 2 13" xfId="33450"/>
    <cellStyle name="Normal 2 2 2 2 2 14" xfId="33451"/>
    <cellStyle name="Normal 2 2 2 2 2 15" xfId="33452"/>
    <cellStyle name="Normal 2 2 2 2 2 16" xfId="33453"/>
    <cellStyle name="Normal 2 2 2 2 2 17" xfId="33454"/>
    <cellStyle name="Normal 2 2 2 2 2 18" xfId="33455"/>
    <cellStyle name="Normal 2 2 2 2 2 19" xfId="33456"/>
    <cellStyle name="Normal 2 2 2 2 2 2" xfId="33457"/>
    <cellStyle name="Normal 2 2 2 2 2 2 2" xfId="33458"/>
    <cellStyle name="Normal 2 2 2 2 2 2 3" xfId="33459"/>
    <cellStyle name="Normal 2 2 2 2 2 2 3 10" xfId="33460"/>
    <cellStyle name="Normal 2 2 2 2 2 2 3 11" xfId="33461"/>
    <cellStyle name="Normal 2 2 2 2 2 2 3 12" xfId="33462"/>
    <cellStyle name="Normal 2 2 2 2 2 2 3 13" xfId="33463"/>
    <cellStyle name="Normal 2 2 2 2 2 2 3 14" xfId="33464"/>
    <cellStyle name="Normal 2 2 2 2 2 2 3 15" xfId="33465"/>
    <cellStyle name="Normal 2 2 2 2 2 2 3 16" xfId="33466"/>
    <cellStyle name="Normal 2 2 2 2 2 2 3 17" xfId="33467"/>
    <cellStyle name="Normal 2 2 2 2 2 2 3 2" xfId="33468"/>
    <cellStyle name="Normal 2 2 2 2 2 2 3 3" xfId="33469"/>
    <cellStyle name="Normal 2 2 2 2 2 2 3 4" xfId="33470"/>
    <cellStyle name="Normal 2 2 2 2 2 2 3 5" xfId="33471"/>
    <cellStyle name="Normal 2 2 2 2 2 2 3 6" xfId="33472"/>
    <cellStyle name="Normal 2 2 2 2 2 2 3 7" xfId="33473"/>
    <cellStyle name="Normal 2 2 2 2 2 2 3 8" xfId="33474"/>
    <cellStyle name="Normal 2 2 2 2 2 2 3 9" xfId="33475"/>
    <cellStyle name="Normal 2 2 2 2 2 2 4" xfId="33476"/>
    <cellStyle name="Normal 2 2 2 2 2 2 4 10" xfId="33477"/>
    <cellStyle name="Normal 2 2 2 2 2 2 4 11" xfId="33478"/>
    <cellStyle name="Normal 2 2 2 2 2 2 4 12" xfId="33479"/>
    <cellStyle name="Normal 2 2 2 2 2 2 4 13" xfId="33480"/>
    <cellStyle name="Normal 2 2 2 2 2 2 4 14" xfId="33481"/>
    <cellStyle name="Normal 2 2 2 2 2 2 4 15" xfId="33482"/>
    <cellStyle name="Normal 2 2 2 2 2 2 4 16" xfId="33483"/>
    <cellStyle name="Normal 2 2 2 2 2 2 4 17" xfId="33484"/>
    <cellStyle name="Normal 2 2 2 2 2 2 4 2" xfId="33485"/>
    <cellStyle name="Normal 2 2 2 2 2 2 4 3" xfId="33486"/>
    <cellStyle name="Normal 2 2 2 2 2 2 4 4" xfId="33487"/>
    <cellStyle name="Normal 2 2 2 2 2 2 4 5" xfId="33488"/>
    <cellStyle name="Normal 2 2 2 2 2 2 4 6" xfId="33489"/>
    <cellStyle name="Normal 2 2 2 2 2 2 4 7" xfId="33490"/>
    <cellStyle name="Normal 2 2 2 2 2 2 4 8" xfId="33491"/>
    <cellStyle name="Normal 2 2 2 2 2 2 4 9" xfId="33492"/>
    <cellStyle name="Normal 2 2 2 2 2 2 5" xfId="33493"/>
    <cellStyle name="Normal 2 2 2 2 2 2 5 10" xfId="33494"/>
    <cellStyle name="Normal 2 2 2 2 2 2 5 11" xfId="33495"/>
    <cellStyle name="Normal 2 2 2 2 2 2 5 12" xfId="33496"/>
    <cellStyle name="Normal 2 2 2 2 2 2 5 13" xfId="33497"/>
    <cellStyle name="Normal 2 2 2 2 2 2 5 14" xfId="33498"/>
    <cellStyle name="Normal 2 2 2 2 2 2 5 15" xfId="33499"/>
    <cellStyle name="Normal 2 2 2 2 2 2 5 16" xfId="33500"/>
    <cellStyle name="Normal 2 2 2 2 2 2 5 17" xfId="33501"/>
    <cellStyle name="Normal 2 2 2 2 2 2 5 2" xfId="33502"/>
    <cellStyle name="Normal 2 2 2 2 2 2 5 3" xfId="33503"/>
    <cellStyle name="Normal 2 2 2 2 2 2 5 4" xfId="33504"/>
    <cellStyle name="Normal 2 2 2 2 2 2 5 5" xfId="33505"/>
    <cellStyle name="Normal 2 2 2 2 2 2 5 6" xfId="33506"/>
    <cellStyle name="Normal 2 2 2 2 2 2 5 7" xfId="33507"/>
    <cellStyle name="Normal 2 2 2 2 2 2 5 8" xfId="33508"/>
    <cellStyle name="Normal 2 2 2 2 2 2 5 9" xfId="33509"/>
    <cellStyle name="Normal 2 2 2 2 2 2 6" xfId="33510"/>
    <cellStyle name="Normal 2 2 2 2 2 2 6 10" xfId="33511"/>
    <cellStyle name="Normal 2 2 2 2 2 2 6 11" xfId="33512"/>
    <cellStyle name="Normal 2 2 2 2 2 2 6 12" xfId="33513"/>
    <cellStyle name="Normal 2 2 2 2 2 2 6 13" xfId="33514"/>
    <cellStyle name="Normal 2 2 2 2 2 2 6 14" xfId="33515"/>
    <cellStyle name="Normal 2 2 2 2 2 2 6 15" xfId="33516"/>
    <cellStyle name="Normal 2 2 2 2 2 2 6 16" xfId="33517"/>
    <cellStyle name="Normal 2 2 2 2 2 2 6 17" xfId="33518"/>
    <cellStyle name="Normal 2 2 2 2 2 2 6 2" xfId="33519"/>
    <cellStyle name="Normal 2 2 2 2 2 2 6 3" xfId="33520"/>
    <cellStyle name="Normal 2 2 2 2 2 2 6 4" xfId="33521"/>
    <cellStyle name="Normal 2 2 2 2 2 2 6 5" xfId="33522"/>
    <cellStyle name="Normal 2 2 2 2 2 2 6 6" xfId="33523"/>
    <cellStyle name="Normal 2 2 2 2 2 2 6 7" xfId="33524"/>
    <cellStyle name="Normal 2 2 2 2 2 2 6 8" xfId="33525"/>
    <cellStyle name="Normal 2 2 2 2 2 2 6 9" xfId="33526"/>
    <cellStyle name="Normal 2 2 2 2 2 20" xfId="33527"/>
    <cellStyle name="Normal 2 2 2 2 2 21" xfId="33528"/>
    <cellStyle name="Normal 2 2 2 2 2 22" xfId="33529"/>
    <cellStyle name="Normal 2 2 2 2 2 23" xfId="33530"/>
    <cellStyle name="Normal 2 2 2 2 2 24" xfId="33531"/>
    <cellStyle name="Normal 2 2 2 2 2 25" xfId="33532"/>
    <cellStyle name="Normal 2 2 2 2 2 26" xfId="33533"/>
    <cellStyle name="Normal 2 2 2 2 2 27" xfId="33534"/>
    <cellStyle name="Normal 2 2 2 2 2 28" xfId="33535"/>
    <cellStyle name="Normal 2 2 2 2 2 29" xfId="33536"/>
    <cellStyle name="Normal 2 2 2 2 2 3" xfId="33537"/>
    <cellStyle name="Normal 2 2 2 2 2 30" xfId="33538"/>
    <cellStyle name="Normal 2 2 2 2 2 31" xfId="33539"/>
    <cellStyle name="Normal 2 2 2 2 2 32" xfId="33540"/>
    <cellStyle name="Normal 2 2 2 2 2 33" xfId="33541"/>
    <cellStyle name="Normal 2 2 2 2 2 34" xfId="33542"/>
    <cellStyle name="Normal 2 2 2 2 2 35" xfId="33543"/>
    <cellStyle name="Normal 2 2 2 2 2 36" xfId="33544"/>
    <cellStyle name="Normal 2 2 2 2 2 37" xfId="33545"/>
    <cellStyle name="Normal 2 2 2 2 2 38" xfId="33546"/>
    <cellStyle name="Normal 2 2 2 2 2 39" xfId="33547"/>
    <cellStyle name="Normal 2 2 2 2 2 4" xfId="33548"/>
    <cellStyle name="Normal 2 2 2 2 2 40" xfId="33549"/>
    <cellStyle name="Normal 2 2 2 2 2 41" xfId="33550"/>
    <cellStyle name="Normal 2 2 2 2 2 42" xfId="33551"/>
    <cellStyle name="Normal 2 2 2 2 2 43" xfId="33552"/>
    <cellStyle name="Normal 2 2 2 2 2 44" xfId="33553"/>
    <cellStyle name="Normal 2 2 2 2 2 45" xfId="33554"/>
    <cellStyle name="Normal 2 2 2 2 2 46" xfId="33555"/>
    <cellStyle name="Normal 2 2 2 2 2 47" xfId="33556"/>
    <cellStyle name="Normal 2 2 2 2 2 48" xfId="33557"/>
    <cellStyle name="Normal 2 2 2 2 2 49" xfId="33558"/>
    <cellStyle name="Normal 2 2 2 2 2 5" xfId="33559"/>
    <cellStyle name="Normal 2 2 2 2 2 50" xfId="33560"/>
    <cellStyle name="Normal 2 2 2 2 2 51" xfId="33561"/>
    <cellStyle name="Normal 2 2 2 2 2 52" xfId="33562"/>
    <cellStyle name="Normal 2 2 2 2 2 53" xfId="33563"/>
    <cellStyle name="Normal 2 2 2 2 2 54" xfId="33564"/>
    <cellStyle name="Normal 2 2 2 2 2 55" xfId="33565"/>
    <cellStyle name="Normal 2 2 2 2 2 56" xfId="33566"/>
    <cellStyle name="Normal 2 2 2 2 2 57" xfId="33567"/>
    <cellStyle name="Normal 2 2 2 2 2 58" xfId="33568"/>
    <cellStyle name="Normal 2 2 2 2 2 6" xfId="33569"/>
    <cellStyle name="Normal 2 2 2 2 2 7" xfId="33570"/>
    <cellStyle name="Normal 2 2 2 2 2 8" xfId="33571"/>
    <cellStyle name="Normal 2 2 2 2 2 9" xfId="33572"/>
    <cellStyle name="Normal 2 2 2 2 3" xfId="33573"/>
    <cellStyle name="Normal 2 2 2 2 3 10" xfId="33574"/>
    <cellStyle name="Normal 2 2 2 2 3 11" xfId="33575"/>
    <cellStyle name="Normal 2 2 2 2 3 12" xfId="33576"/>
    <cellStyle name="Normal 2 2 2 2 3 13" xfId="33577"/>
    <cellStyle name="Normal 2 2 2 2 3 14" xfId="33578"/>
    <cellStyle name="Normal 2 2 2 2 3 15" xfId="33579"/>
    <cellStyle name="Normal 2 2 2 2 3 16" xfId="33580"/>
    <cellStyle name="Normal 2 2 2 2 3 17" xfId="33581"/>
    <cellStyle name="Normal 2 2 2 2 3 18" xfId="33582"/>
    <cellStyle name="Normal 2 2 2 2 3 19" xfId="33583"/>
    <cellStyle name="Normal 2 2 2 2 3 2" xfId="33584"/>
    <cellStyle name="Normal 2 2 2 2 3 2 2" xfId="33585"/>
    <cellStyle name="Normal 2 2 2 2 3 2 2 10" xfId="33586"/>
    <cellStyle name="Normal 2 2 2 2 3 2 2 11" xfId="33587"/>
    <cellStyle name="Normal 2 2 2 2 3 2 2 12" xfId="33588"/>
    <cellStyle name="Normal 2 2 2 2 3 2 2 13" xfId="33589"/>
    <cellStyle name="Normal 2 2 2 2 3 2 2 14" xfId="33590"/>
    <cellStyle name="Normal 2 2 2 2 3 2 2 15" xfId="33591"/>
    <cellStyle name="Normal 2 2 2 2 3 2 2 16" xfId="33592"/>
    <cellStyle name="Normal 2 2 2 2 3 2 2 17" xfId="33593"/>
    <cellStyle name="Normal 2 2 2 2 3 2 2 2" xfId="33594"/>
    <cellStyle name="Normal 2 2 2 2 3 2 2 3" xfId="33595"/>
    <cellStyle name="Normal 2 2 2 2 3 2 2 4" xfId="33596"/>
    <cellStyle name="Normal 2 2 2 2 3 2 2 5" xfId="33597"/>
    <cellStyle name="Normal 2 2 2 2 3 2 2 6" xfId="33598"/>
    <cellStyle name="Normal 2 2 2 2 3 2 2 7" xfId="33599"/>
    <cellStyle name="Normal 2 2 2 2 3 2 2 8" xfId="33600"/>
    <cellStyle name="Normal 2 2 2 2 3 2 2 9" xfId="33601"/>
    <cellStyle name="Normal 2 2 2 2 3 2 3" xfId="33602"/>
    <cellStyle name="Normal 2 2 2 2 3 2 3 10" xfId="33603"/>
    <cellStyle name="Normal 2 2 2 2 3 2 3 11" xfId="33604"/>
    <cellStyle name="Normal 2 2 2 2 3 2 3 12" xfId="33605"/>
    <cellStyle name="Normal 2 2 2 2 3 2 3 13" xfId="33606"/>
    <cellStyle name="Normal 2 2 2 2 3 2 3 14" xfId="33607"/>
    <cellStyle name="Normal 2 2 2 2 3 2 3 15" xfId="33608"/>
    <cellStyle name="Normal 2 2 2 2 3 2 3 16" xfId="33609"/>
    <cellStyle name="Normal 2 2 2 2 3 2 3 17" xfId="33610"/>
    <cellStyle name="Normal 2 2 2 2 3 2 3 2" xfId="33611"/>
    <cellStyle name="Normal 2 2 2 2 3 2 3 3" xfId="33612"/>
    <cellStyle name="Normal 2 2 2 2 3 2 3 4" xfId="33613"/>
    <cellStyle name="Normal 2 2 2 2 3 2 3 5" xfId="33614"/>
    <cellStyle name="Normal 2 2 2 2 3 2 3 6" xfId="33615"/>
    <cellStyle name="Normal 2 2 2 2 3 2 3 7" xfId="33616"/>
    <cellStyle name="Normal 2 2 2 2 3 2 3 8" xfId="33617"/>
    <cellStyle name="Normal 2 2 2 2 3 2 3 9" xfId="33618"/>
    <cellStyle name="Normal 2 2 2 2 3 2 4" xfId="33619"/>
    <cellStyle name="Normal 2 2 2 2 3 2 4 10" xfId="33620"/>
    <cellStyle name="Normal 2 2 2 2 3 2 4 11" xfId="33621"/>
    <cellStyle name="Normal 2 2 2 2 3 2 4 12" xfId="33622"/>
    <cellStyle name="Normal 2 2 2 2 3 2 4 13" xfId="33623"/>
    <cellStyle name="Normal 2 2 2 2 3 2 4 14" xfId="33624"/>
    <cellStyle name="Normal 2 2 2 2 3 2 4 15" xfId="33625"/>
    <cellStyle name="Normal 2 2 2 2 3 2 4 16" xfId="33626"/>
    <cellStyle name="Normal 2 2 2 2 3 2 4 17" xfId="33627"/>
    <cellStyle name="Normal 2 2 2 2 3 2 4 2" xfId="33628"/>
    <cellStyle name="Normal 2 2 2 2 3 2 4 3" xfId="33629"/>
    <cellStyle name="Normal 2 2 2 2 3 2 4 4" xfId="33630"/>
    <cellStyle name="Normal 2 2 2 2 3 2 4 5" xfId="33631"/>
    <cellStyle name="Normal 2 2 2 2 3 2 4 6" xfId="33632"/>
    <cellStyle name="Normal 2 2 2 2 3 2 4 7" xfId="33633"/>
    <cellStyle name="Normal 2 2 2 2 3 2 4 8" xfId="33634"/>
    <cellStyle name="Normal 2 2 2 2 3 2 4 9" xfId="33635"/>
    <cellStyle name="Normal 2 2 2 2 3 2 5" xfId="33636"/>
    <cellStyle name="Normal 2 2 2 2 3 2 5 10" xfId="33637"/>
    <cellStyle name="Normal 2 2 2 2 3 2 5 11" xfId="33638"/>
    <cellStyle name="Normal 2 2 2 2 3 2 5 12" xfId="33639"/>
    <cellStyle name="Normal 2 2 2 2 3 2 5 13" xfId="33640"/>
    <cellStyle name="Normal 2 2 2 2 3 2 5 14" xfId="33641"/>
    <cellStyle name="Normal 2 2 2 2 3 2 5 15" xfId="33642"/>
    <cellStyle name="Normal 2 2 2 2 3 2 5 16" xfId="33643"/>
    <cellStyle name="Normal 2 2 2 2 3 2 5 17" xfId="33644"/>
    <cellStyle name="Normal 2 2 2 2 3 2 5 2" xfId="33645"/>
    <cellStyle name="Normal 2 2 2 2 3 2 5 3" xfId="33646"/>
    <cellStyle name="Normal 2 2 2 2 3 2 5 4" xfId="33647"/>
    <cellStyle name="Normal 2 2 2 2 3 2 5 5" xfId="33648"/>
    <cellStyle name="Normal 2 2 2 2 3 2 5 6" xfId="33649"/>
    <cellStyle name="Normal 2 2 2 2 3 2 5 7" xfId="33650"/>
    <cellStyle name="Normal 2 2 2 2 3 2 5 8" xfId="33651"/>
    <cellStyle name="Normal 2 2 2 2 3 2 5 9" xfId="33652"/>
    <cellStyle name="Normal 2 2 2 2 3 20" xfId="33653"/>
    <cellStyle name="Normal 2 2 2 2 3 21" xfId="33654"/>
    <cellStyle name="Normal 2 2 2 2 3 22" xfId="33655"/>
    <cellStyle name="Normal 2 2 2 2 3 23" xfId="33656"/>
    <cellStyle name="Normal 2 2 2 2 3 24" xfId="33657"/>
    <cellStyle name="Normal 2 2 2 2 3 25" xfId="33658"/>
    <cellStyle name="Normal 2 2 2 2 3 26" xfId="33659"/>
    <cellStyle name="Normal 2 2 2 2 3 27" xfId="33660"/>
    <cellStyle name="Normal 2 2 2 2 3 28" xfId="33661"/>
    <cellStyle name="Normal 2 2 2 2 3 29" xfId="33662"/>
    <cellStyle name="Normal 2 2 2 2 3 3" xfId="33663"/>
    <cellStyle name="Normal 2 2 2 2 3 30" xfId="33664"/>
    <cellStyle name="Normal 2 2 2 2 3 31" xfId="33665"/>
    <cellStyle name="Normal 2 2 2 2 3 32" xfId="33666"/>
    <cellStyle name="Normal 2 2 2 2 3 33" xfId="33667"/>
    <cellStyle name="Normal 2 2 2 2 3 34" xfId="33668"/>
    <cellStyle name="Normal 2 2 2 2 3 35" xfId="33669"/>
    <cellStyle name="Normal 2 2 2 2 3 36" xfId="33670"/>
    <cellStyle name="Normal 2 2 2 2 3 37" xfId="33671"/>
    <cellStyle name="Normal 2 2 2 2 3 38" xfId="33672"/>
    <cellStyle name="Normal 2 2 2 2 3 39" xfId="33673"/>
    <cellStyle name="Normal 2 2 2 2 3 4" xfId="33674"/>
    <cellStyle name="Normal 2 2 2 2 3 40" xfId="33675"/>
    <cellStyle name="Normal 2 2 2 2 3 41" xfId="33676"/>
    <cellStyle name="Normal 2 2 2 2 3 42" xfId="33677"/>
    <cellStyle name="Normal 2 2 2 2 3 43" xfId="33678"/>
    <cellStyle name="Normal 2 2 2 2 3 44" xfId="33679"/>
    <cellStyle name="Normal 2 2 2 2 3 45" xfId="33680"/>
    <cellStyle name="Normal 2 2 2 2 3 46" xfId="33681"/>
    <cellStyle name="Normal 2 2 2 2 3 47" xfId="33682"/>
    <cellStyle name="Normal 2 2 2 2 3 48" xfId="33683"/>
    <cellStyle name="Normal 2 2 2 2 3 49" xfId="33684"/>
    <cellStyle name="Normal 2 2 2 2 3 5" xfId="33685"/>
    <cellStyle name="Normal 2 2 2 2 3 50" xfId="33686"/>
    <cellStyle name="Normal 2 2 2 2 3 51" xfId="33687"/>
    <cellStyle name="Normal 2 2 2 2 3 52" xfId="33688"/>
    <cellStyle name="Normal 2 2 2 2 3 53" xfId="33689"/>
    <cellStyle name="Normal 2 2 2 2 3 54" xfId="33690"/>
    <cellStyle name="Normal 2 2 2 2 3 55" xfId="33691"/>
    <cellStyle name="Normal 2 2 2 2 3 56" xfId="33692"/>
    <cellStyle name="Normal 2 2 2 2 3 6" xfId="33693"/>
    <cellStyle name="Normal 2 2 2 2 3 7" xfId="33694"/>
    <cellStyle name="Normal 2 2 2 2 3 8" xfId="33695"/>
    <cellStyle name="Normal 2 2 2 2 3 9" xfId="33696"/>
    <cellStyle name="Normal 2 2 2 2 4" xfId="33697"/>
    <cellStyle name="Normal 2 2 2 2 4 10" xfId="33698"/>
    <cellStyle name="Normal 2 2 2 2 4 11" xfId="33699"/>
    <cellStyle name="Normal 2 2 2 2 4 12" xfId="33700"/>
    <cellStyle name="Normal 2 2 2 2 4 13" xfId="33701"/>
    <cellStyle name="Normal 2 2 2 2 4 14" xfId="33702"/>
    <cellStyle name="Normal 2 2 2 2 4 15" xfId="33703"/>
    <cellStyle name="Normal 2 2 2 2 4 16" xfId="33704"/>
    <cellStyle name="Normal 2 2 2 2 4 17" xfId="33705"/>
    <cellStyle name="Normal 2 2 2 2 4 2" xfId="33706"/>
    <cellStyle name="Normal 2 2 2 2 4 3" xfId="33707"/>
    <cellStyle name="Normal 2 2 2 2 4 4" xfId="33708"/>
    <cellStyle name="Normal 2 2 2 2 4 5" xfId="33709"/>
    <cellStyle name="Normal 2 2 2 2 4 6" xfId="33710"/>
    <cellStyle name="Normal 2 2 2 2 4 7" xfId="33711"/>
    <cellStyle name="Normal 2 2 2 2 4 8" xfId="33712"/>
    <cellStyle name="Normal 2 2 2 2 4 9" xfId="33713"/>
    <cellStyle name="Normal 2 2 2 2 5" xfId="33714"/>
    <cellStyle name="Normal 2 2 2 2 5 10" xfId="33715"/>
    <cellStyle name="Normal 2 2 2 2 5 11" xfId="33716"/>
    <cellStyle name="Normal 2 2 2 2 5 12" xfId="33717"/>
    <cellStyle name="Normal 2 2 2 2 5 13" xfId="33718"/>
    <cellStyle name="Normal 2 2 2 2 5 14" xfId="33719"/>
    <cellStyle name="Normal 2 2 2 2 5 15" xfId="33720"/>
    <cellStyle name="Normal 2 2 2 2 5 16" xfId="33721"/>
    <cellStyle name="Normal 2 2 2 2 5 17" xfId="33722"/>
    <cellStyle name="Normal 2 2 2 2 5 2" xfId="33723"/>
    <cellStyle name="Normal 2 2 2 2 5 3" xfId="33724"/>
    <cellStyle name="Normal 2 2 2 2 5 4" xfId="33725"/>
    <cellStyle name="Normal 2 2 2 2 5 5" xfId="33726"/>
    <cellStyle name="Normal 2 2 2 2 5 6" xfId="33727"/>
    <cellStyle name="Normal 2 2 2 2 5 7" xfId="33728"/>
    <cellStyle name="Normal 2 2 2 2 5 8" xfId="33729"/>
    <cellStyle name="Normal 2 2 2 2 5 9" xfId="33730"/>
    <cellStyle name="Normal 2 2 2 2 6" xfId="33731"/>
    <cellStyle name="Normal 2 2 2 2 6 10" xfId="33732"/>
    <cellStyle name="Normal 2 2 2 2 6 11" xfId="33733"/>
    <cellStyle name="Normal 2 2 2 2 6 12" xfId="33734"/>
    <cellStyle name="Normal 2 2 2 2 6 13" xfId="33735"/>
    <cellStyle name="Normal 2 2 2 2 6 14" xfId="33736"/>
    <cellStyle name="Normal 2 2 2 2 6 15" xfId="33737"/>
    <cellStyle name="Normal 2 2 2 2 6 16" xfId="33738"/>
    <cellStyle name="Normal 2 2 2 2 6 17" xfId="33739"/>
    <cellStyle name="Normal 2 2 2 2 6 2" xfId="33740"/>
    <cellStyle name="Normal 2 2 2 2 6 3" xfId="33741"/>
    <cellStyle name="Normal 2 2 2 2 6 4" xfId="33742"/>
    <cellStyle name="Normal 2 2 2 2 6 5" xfId="33743"/>
    <cellStyle name="Normal 2 2 2 2 6 6" xfId="33744"/>
    <cellStyle name="Normal 2 2 2 2 6 7" xfId="33745"/>
    <cellStyle name="Normal 2 2 2 2 6 8" xfId="33746"/>
    <cellStyle name="Normal 2 2 2 2 6 9" xfId="33747"/>
    <cellStyle name="Normal 2 2 2 2 7" xfId="33748"/>
    <cellStyle name="Normal 2 2 2 2 7 10" xfId="33749"/>
    <cellStyle name="Normal 2 2 2 2 7 11" xfId="33750"/>
    <cellStyle name="Normal 2 2 2 2 7 12" xfId="33751"/>
    <cellStyle name="Normal 2 2 2 2 7 13" xfId="33752"/>
    <cellStyle name="Normal 2 2 2 2 7 14" xfId="33753"/>
    <cellStyle name="Normal 2 2 2 2 7 15" xfId="33754"/>
    <cellStyle name="Normal 2 2 2 2 7 16" xfId="33755"/>
    <cellStyle name="Normal 2 2 2 2 7 17" xfId="33756"/>
    <cellStyle name="Normal 2 2 2 2 7 2" xfId="33757"/>
    <cellStyle name="Normal 2 2 2 2 7 3" xfId="33758"/>
    <cellStyle name="Normal 2 2 2 2 7 4" xfId="33759"/>
    <cellStyle name="Normal 2 2 2 2 7 5" xfId="33760"/>
    <cellStyle name="Normal 2 2 2 2 7 6" xfId="33761"/>
    <cellStyle name="Normal 2 2 2 2 7 7" xfId="33762"/>
    <cellStyle name="Normal 2 2 2 2 7 8" xfId="33763"/>
    <cellStyle name="Normal 2 2 2 2 7 9" xfId="33764"/>
    <cellStyle name="Normal 2 2 2 2 8" xfId="33765"/>
    <cellStyle name="Normal 2 2 2 2 9" xfId="33766"/>
    <cellStyle name="Normal 2 2 2 2_Regulatory" xfId="33767"/>
    <cellStyle name="Normal 2 2 2 20" xfId="33768"/>
    <cellStyle name="Normal 2 2 2 21" xfId="33769"/>
    <cellStyle name="Normal 2 2 2 22" xfId="33770"/>
    <cellStyle name="Normal 2 2 2 23" xfId="33771"/>
    <cellStyle name="Normal 2 2 2 24" xfId="33772"/>
    <cellStyle name="Normal 2 2 2 25" xfId="33773"/>
    <cellStyle name="Normal 2 2 2 26" xfId="33774"/>
    <cellStyle name="Normal 2 2 2 27" xfId="33775"/>
    <cellStyle name="Normal 2 2 2 28" xfId="33776"/>
    <cellStyle name="Normal 2 2 2 29" xfId="33777"/>
    <cellStyle name="Normal 2 2 2 3" xfId="33778"/>
    <cellStyle name="Normal 2 2 2 3 2" xfId="33779"/>
    <cellStyle name="Normal 2 2 2 3 3" xfId="33780"/>
    <cellStyle name="Normal 2 2 2 3 3 10" xfId="33781"/>
    <cellStyle name="Normal 2 2 2 3 3 11" xfId="33782"/>
    <cellStyle name="Normal 2 2 2 3 3 12" xfId="33783"/>
    <cellStyle name="Normal 2 2 2 3 3 13" xfId="33784"/>
    <cellStyle name="Normal 2 2 2 3 3 14" xfId="33785"/>
    <cellStyle name="Normal 2 2 2 3 3 15" xfId="33786"/>
    <cellStyle name="Normal 2 2 2 3 3 16" xfId="33787"/>
    <cellStyle name="Normal 2 2 2 3 3 17" xfId="33788"/>
    <cellStyle name="Normal 2 2 2 3 3 2" xfId="33789"/>
    <cellStyle name="Normal 2 2 2 3 3 3" xfId="33790"/>
    <cellStyle name="Normal 2 2 2 3 3 4" xfId="33791"/>
    <cellStyle name="Normal 2 2 2 3 3 5" xfId="33792"/>
    <cellStyle name="Normal 2 2 2 3 3 6" xfId="33793"/>
    <cellStyle name="Normal 2 2 2 3 3 7" xfId="33794"/>
    <cellStyle name="Normal 2 2 2 3 3 8" xfId="33795"/>
    <cellStyle name="Normal 2 2 2 3 3 9" xfId="33796"/>
    <cellStyle name="Normal 2 2 2 3 4" xfId="33797"/>
    <cellStyle name="Normal 2 2 2 3 4 10" xfId="33798"/>
    <cellStyle name="Normal 2 2 2 3 4 11" xfId="33799"/>
    <cellStyle name="Normal 2 2 2 3 4 12" xfId="33800"/>
    <cellStyle name="Normal 2 2 2 3 4 13" xfId="33801"/>
    <cellStyle name="Normal 2 2 2 3 4 14" xfId="33802"/>
    <cellStyle name="Normal 2 2 2 3 4 15" xfId="33803"/>
    <cellStyle name="Normal 2 2 2 3 4 16" xfId="33804"/>
    <cellStyle name="Normal 2 2 2 3 4 17" xfId="33805"/>
    <cellStyle name="Normal 2 2 2 3 4 2" xfId="33806"/>
    <cellStyle name="Normal 2 2 2 3 4 3" xfId="33807"/>
    <cellStyle name="Normal 2 2 2 3 4 4" xfId="33808"/>
    <cellStyle name="Normal 2 2 2 3 4 5" xfId="33809"/>
    <cellStyle name="Normal 2 2 2 3 4 6" xfId="33810"/>
    <cellStyle name="Normal 2 2 2 3 4 7" xfId="33811"/>
    <cellStyle name="Normal 2 2 2 3 4 8" xfId="33812"/>
    <cellStyle name="Normal 2 2 2 3 4 9" xfId="33813"/>
    <cellStyle name="Normal 2 2 2 3 5" xfId="33814"/>
    <cellStyle name="Normal 2 2 2 3 5 10" xfId="33815"/>
    <cellStyle name="Normal 2 2 2 3 5 11" xfId="33816"/>
    <cellStyle name="Normal 2 2 2 3 5 12" xfId="33817"/>
    <cellStyle name="Normal 2 2 2 3 5 13" xfId="33818"/>
    <cellStyle name="Normal 2 2 2 3 5 14" xfId="33819"/>
    <cellStyle name="Normal 2 2 2 3 5 15" xfId="33820"/>
    <cellStyle name="Normal 2 2 2 3 5 16" xfId="33821"/>
    <cellStyle name="Normal 2 2 2 3 5 17" xfId="33822"/>
    <cellStyle name="Normal 2 2 2 3 5 2" xfId="33823"/>
    <cellStyle name="Normal 2 2 2 3 5 3" xfId="33824"/>
    <cellStyle name="Normal 2 2 2 3 5 4" xfId="33825"/>
    <cellStyle name="Normal 2 2 2 3 5 5" xfId="33826"/>
    <cellStyle name="Normal 2 2 2 3 5 6" xfId="33827"/>
    <cellStyle name="Normal 2 2 2 3 5 7" xfId="33828"/>
    <cellStyle name="Normal 2 2 2 3 5 8" xfId="33829"/>
    <cellStyle name="Normal 2 2 2 3 5 9" xfId="33830"/>
    <cellStyle name="Normal 2 2 2 3 6" xfId="33831"/>
    <cellStyle name="Normal 2 2 2 3 6 10" xfId="33832"/>
    <cellStyle name="Normal 2 2 2 3 6 11" xfId="33833"/>
    <cellStyle name="Normal 2 2 2 3 6 12" xfId="33834"/>
    <cellStyle name="Normal 2 2 2 3 6 13" xfId="33835"/>
    <cellStyle name="Normal 2 2 2 3 6 14" xfId="33836"/>
    <cellStyle name="Normal 2 2 2 3 6 15" xfId="33837"/>
    <cellStyle name="Normal 2 2 2 3 6 16" xfId="33838"/>
    <cellStyle name="Normal 2 2 2 3 6 17" xfId="33839"/>
    <cellStyle name="Normal 2 2 2 3 6 2" xfId="33840"/>
    <cellStyle name="Normal 2 2 2 3 6 3" xfId="33841"/>
    <cellStyle name="Normal 2 2 2 3 6 4" xfId="33842"/>
    <cellStyle name="Normal 2 2 2 3 6 5" xfId="33843"/>
    <cellStyle name="Normal 2 2 2 3 6 6" xfId="33844"/>
    <cellStyle name="Normal 2 2 2 3 6 7" xfId="33845"/>
    <cellStyle name="Normal 2 2 2 3 6 8" xfId="33846"/>
    <cellStyle name="Normal 2 2 2 3 6 9" xfId="33847"/>
    <cellStyle name="Normal 2 2 2 30" xfId="33848"/>
    <cellStyle name="Normal 2 2 2 31" xfId="33849"/>
    <cellStyle name="Normal 2 2 2 32" xfId="33850"/>
    <cellStyle name="Normal 2 2 2 33" xfId="33851"/>
    <cellStyle name="Normal 2 2 2 34" xfId="33852"/>
    <cellStyle name="Normal 2 2 2 35" xfId="33853"/>
    <cellStyle name="Normal 2 2 2 36" xfId="33854"/>
    <cellStyle name="Normal 2 2 2 37" xfId="33855"/>
    <cellStyle name="Normal 2 2 2 38" xfId="33856"/>
    <cellStyle name="Normal 2 2 2 39" xfId="33857"/>
    <cellStyle name="Normal 2 2 2 4" xfId="33858"/>
    <cellStyle name="Normal 2 2 2 40" xfId="33859"/>
    <cellStyle name="Normal 2 2 2 41" xfId="33860"/>
    <cellStyle name="Normal 2 2 2 42" xfId="33861"/>
    <cellStyle name="Normal 2 2 2 43" xfId="33862"/>
    <cellStyle name="Normal 2 2 2 44" xfId="33863"/>
    <cellStyle name="Normal 2 2 2 45" xfId="33864"/>
    <cellStyle name="Normal 2 2 2 46" xfId="33865"/>
    <cellStyle name="Normal 2 2 2 47" xfId="33866"/>
    <cellStyle name="Normal 2 2 2 48" xfId="33867"/>
    <cellStyle name="Normal 2 2 2 49" xfId="33868"/>
    <cellStyle name="Normal 2 2 2 5" xfId="33869"/>
    <cellStyle name="Normal 2 2 2 50" xfId="33870"/>
    <cellStyle name="Normal 2 2 2 51" xfId="33871"/>
    <cellStyle name="Normal 2 2 2 52" xfId="33872"/>
    <cellStyle name="Normal 2 2 2 53" xfId="33873"/>
    <cellStyle name="Normal 2 2 2 54" xfId="33874"/>
    <cellStyle name="Normal 2 2 2 55" xfId="33875"/>
    <cellStyle name="Normal 2 2 2 56" xfId="33876"/>
    <cellStyle name="Normal 2 2 2 57" xfId="33877"/>
    <cellStyle name="Normal 2 2 2 58" xfId="33878"/>
    <cellStyle name="Normal 2 2 2 59" xfId="33879"/>
    <cellStyle name="Normal 2 2 2 6" xfId="33880"/>
    <cellStyle name="Normal 2 2 2 7" xfId="33881"/>
    <cellStyle name="Normal 2 2 2 8" xfId="33882"/>
    <cellStyle name="Normal 2 2 2 9" xfId="33883"/>
    <cellStyle name="Normal 2 2 3" xfId="33884"/>
    <cellStyle name="Normal 2 2 4" xfId="33885"/>
    <cellStyle name="Normal 2 2 5" xfId="33886"/>
    <cellStyle name="Normal 2 2 5 10" xfId="33887"/>
    <cellStyle name="Normal 2 2 5 11" xfId="33888"/>
    <cellStyle name="Normal 2 2 5 12" xfId="33889"/>
    <cellStyle name="Normal 2 2 5 13" xfId="33890"/>
    <cellStyle name="Normal 2 2 5 14" xfId="33891"/>
    <cellStyle name="Normal 2 2 5 15" xfId="33892"/>
    <cellStyle name="Normal 2 2 5 16" xfId="33893"/>
    <cellStyle name="Normal 2 2 5 17" xfId="33894"/>
    <cellStyle name="Normal 2 2 5 18" xfId="33895"/>
    <cellStyle name="Normal 2 2 5 19" xfId="33896"/>
    <cellStyle name="Normal 2 2 5 2" xfId="33897"/>
    <cellStyle name="Normal 2 2 5 2 2" xfId="33898"/>
    <cellStyle name="Normal 2 2 5 2 3" xfId="33899"/>
    <cellStyle name="Normal 2 2 5 2 3 10" xfId="33900"/>
    <cellStyle name="Normal 2 2 5 2 3 11" xfId="33901"/>
    <cellStyle name="Normal 2 2 5 2 3 12" xfId="33902"/>
    <cellStyle name="Normal 2 2 5 2 3 13" xfId="33903"/>
    <cellStyle name="Normal 2 2 5 2 3 14" xfId="33904"/>
    <cellStyle name="Normal 2 2 5 2 3 15" xfId="33905"/>
    <cellStyle name="Normal 2 2 5 2 3 16" xfId="33906"/>
    <cellStyle name="Normal 2 2 5 2 3 17" xfId="33907"/>
    <cellStyle name="Normal 2 2 5 2 3 2" xfId="33908"/>
    <cellStyle name="Normal 2 2 5 2 3 3" xfId="33909"/>
    <cellStyle name="Normal 2 2 5 2 3 4" xfId="33910"/>
    <cellStyle name="Normal 2 2 5 2 3 5" xfId="33911"/>
    <cellStyle name="Normal 2 2 5 2 3 6" xfId="33912"/>
    <cellStyle name="Normal 2 2 5 2 3 7" xfId="33913"/>
    <cellStyle name="Normal 2 2 5 2 3 8" xfId="33914"/>
    <cellStyle name="Normal 2 2 5 2 3 9" xfId="33915"/>
    <cellStyle name="Normal 2 2 5 2 4" xfId="33916"/>
    <cellStyle name="Normal 2 2 5 2 4 10" xfId="33917"/>
    <cellStyle name="Normal 2 2 5 2 4 11" xfId="33918"/>
    <cellStyle name="Normal 2 2 5 2 4 12" xfId="33919"/>
    <cellStyle name="Normal 2 2 5 2 4 13" xfId="33920"/>
    <cellStyle name="Normal 2 2 5 2 4 14" xfId="33921"/>
    <cellStyle name="Normal 2 2 5 2 4 15" xfId="33922"/>
    <cellStyle name="Normal 2 2 5 2 4 16" xfId="33923"/>
    <cellStyle name="Normal 2 2 5 2 4 17" xfId="33924"/>
    <cellStyle name="Normal 2 2 5 2 4 2" xfId="33925"/>
    <cellStyle name="Normal 2 2 5 2 4 3" xfId="33926"/>
    <cellStyle name="Normal 2 2 5 2 4 4" xfId="33927"/>
    <cellStyle name="Normal 2 2 5 2 4 5" xfId="33928"/>
    <cellStyle name="Normal 2 2 5 2 4 6" xfId="33929"/>
    <cellStyle name="Normal 2 2 5 2 4 7" xfId="33930"/>
    <cellStyle name="Normal 2 2 5 2 4 8" xfId="33931"/>
    <cellStyle name="Normal 2 2 5 2 4 9" xfId="33932"/>
    <cellStyle name="Normal 2 2 5 2 5" xfId="33933"/>
    <cellStyle name="Normal 2 2 5 2 5 10" xfId="33934"/>
    <cellStyle name="Normal 2 2 5 2 5 11" xfId="33935"/>
    <cellStyle name="Normal 2 2 5 2 5 12" xfId="33936"/>
    <cellStyle name="Normal 2 2 5 2 5 13" xfId="33937"/>
    <cellStyle name="Normal 2 2 5 2 5 14" xfId="33938"/>
    <cellStyle name="Normal 2 2 5 2 5 15" xfId="33939"/>
    <cellStyle name="Normal 2 2 5 2 5 16" xfId="33940"/>
    <cellStyle name="Normal 2 2 5 2 5 17" xfId="33941"/>
    <cellStyle name="Normal 2 2 5 2 5 2" xfId="33942"/>
    <cellStyle name="Normal 2 2 5 2 5 3" xfId="33943"/>
    <cellStyle name="Normal 2 2 5 2 5 4" xfId="33944"/>
    <cellStyle name="Normal 2 2 5 2 5 5" xfId="33945"/>
    <cellStyle name="Normal 2 2 5 2 5 6" xfId="33946"/>
    <cellStyle name="Normal 2 2 5 2 5 7" xfId="33947"/>
    <cellStyle name="Normal 2 2 5 2 5 8" xfId="33948"/>
    <cellStyle name="Normal 2 2 5 2 5 9" xfId="33949"/>
    <cellStyle name="Normal 2 2 5 2 6" xfId="33950"/>
    <cellStyle name="Normal 2 2 5 2 6 10" xfId="33951"/>
    <cellStyle name="Normal 2 2 5 2 6 11" xfId="33952"/>
    <cellStyle name="Normal 2 2 5 2 6 12" xfId="33953"/>
    <cellStyle name="Normal 2 2 5 2 6 13" xfId="33954"/>
    <cellStyle name="Normal 2 2 5 2 6 14" xfId="33955"/>
    <cellStyle name="Normal 2 2 5 2 6 15" xfId="33956"/>
    <cellStyle name="Normal 2 2 5 2 6 16" xfId="33957"/>
    <cellStyle name="Normal 2 2 5 2 6 17" xfId="33958"/>
    <cellStyle name="Normal 2 2 5 2 6 2" xfId="33959"/>
    <cellStyle name="Normal 2 2 5 2 6 3" xfId="33960"/>
    <cellStyle name="Normal 2 2 5 2 6 4" xfId="33961"/>
    <cellStyle name="Normal 2 2 5 2 6 5" xfId="33962"/>
    <cellStyle name="Normal 2 2 5 2 6 6" xfId="33963"/>
    <cellStyle name="Normal 2 2 5 2 6 7" xfId="33964"/>
    <cellStyle name="Normal 2 2 5 2 6 8" xfId="33965"/>
    <cellStyle name="Normal 2 2 5 2 6 9" xfId="33966"/>
    <cellStyle name="Normal 2 2 5 20" xfId="33967"/>
    <cellStyle name="Normal 2 2 5 21" xfId="33968"/>
    <cellStyle name="Normal 2 2 5 22" xfId="33969"/>
    <cellStyle name="Normal 2 2 5 23" xfId="33970"/>
    <cellStyle name="Normal 2 2 5 24" xfId="33971"/>
    <cellStyle name="Normal 2 2 5 25" xfId="33972"/>
    <cellStyle name="Normal 2 2 5 26" xfId="33973"/>
    <cellStyle name="Normal 2 2 5 27" xfId="33974"/>
    <cellStyle name="Normal 2 2 5 28" xfId="33975"/>
    <cellStyle name="Normal 2 2 5 29" xfId="33976"/>
    <cellStyle name="Normal 2 2 5 3" xfId="33977"/>
    <cellStyle name="Normal 2 2 5 30" xfId="33978"/>
    <cellStyle name="Normal 2 2 5 31" xfId="33979"/>
    <cellStyle name="Normal 2 2 5 32" xfId="33980"/>
    <cellStyle name="Normal 2 2 5 33" xfId="33981"/>
    <cellStyle name="Normal 2 2 5 34" xfId="33982"/>
    <cellStyle name="Normal 2 2 5 35" xfId="33983"/>
    <cellStyle name="Normal 2 2 5 36" xfId="33984"/>
    <cellStyle name="Normal 2 2 5 37" xfId="33985"/>
    <cellStyle name="Normal 2 2 5 38" xfId="33986"/>
    <cellStyle name="Normal 2 2 5 39" xfId="33987"/>
    <cellStyle name="Normal 2 2 5 4" xfId="33988"/>
    <cellStyle name="Normal 2 2 5 40" xfId="33989"/>
    <cellStyle name="Normal 2 2 5 41" xfId="33990"/>
    <cellStyle name="Normal 2 2 5 42" xfId="33991"/>
    <cellStyle name="Normal 2 2 5 43" xfId="33992"/>
    <cellStyle name="Normal 2 2 5 44" xfId="33993"/>
    <cellStyle name="Normal 2 2 5 45" xfId="33994"/>
    <cellStyle name="Normal 2 2 5 46" xfId="33995"/>
    <cellStyle name="Normal 2 2 5 47" xfId="33996"/>
    <cellStyle name="Normal 2 2 5 48" xfId="33997"/>
    <cellStyle name="Normal 2 2 5 49" xfId="33998"/>
    <cellStyle name="Normal 2 2 5 5" xfId="33999"/>
    <cellStyle name="Normal 2 2 5 50" xfId="34000"/>
    <cellStyle name="Normal 2 2 5 51" xfId="34001"/>
    <cellStyle name="Normal 2 2 5 52" xfId="34002"/>
    <cellStyle name="Normal 2 2 5 53" xfId="34003"/>
    <cellStyle name="Normal 2 2 5 54" xfId="34004"/>
    <cellStyle name="Normal 2 2 5 55" xfId="34005"/>
    <cellStyle name="Normal 2 2 5 56" xfId="34006"/>
    <cellStyle name="Normal 2 2 5 57" xfId="34007"/>
    <cellStyle name="Normal 2 2 5 58" xfId="34008"/>
    <cellStyle name="Normal 2 2 5 6" xfId="34009"/>
    <cellStyle name="Normal 2 2 5 7" xfId="34010"/>
    <cellStyle name="Normal 2 2 5 8" xfId="34011"/>
    <cellStyle name="Normal 2 2 5 9" xfId="34012"/>
    <cellStyle name="Normal 2 2 6" xfId="34013"/>
    <cellStyle name="Normal 2 2 6 10" xfId="34014"/>
    <cellStyle name="Normal 2 2 6 11" xfId="34015"/>
    <cellStyle name="Normal 2 2 6 12" xfId="34016"/>
    <cellStyle name="Normal 2 2 6 13" xfId="34017"/>
    <cellStyle name="Normal 2 2 6 14" xfId="34018"/>
    <cellStyle name="Normal 2 2 6 15" xfId="34019"/>
    <cellStyle name="Normal 2 2 6 16" xfId="34020"/>
    <cellStyle name="Normal 2 2 6 17" xfId="34021"/>
    <cellStyle name="Normal 2 2 6 18" xfId="34022"/>
    <cellStyle name="Normal 2 2 6 19" xfId="34023"/>
    <cellStyle name="Normal 2 2 6 2" xfId="34024"/>
    <cellStyle name="Normal 2 2 6 2 2" xfId="34025"/>
    <cellStyle name="Normal 2 2 6 2 2 10" xfId="34026"/>
    <cellStyle name="Normal 2 2 6 2 2 11" xfId="34027"/>
    <cellStyle name="Normal 2 2 6 2 2 12" xfId="34028"/>
    <cellStyle name="Normal 2 2 6 2 2 13" xfId="34029"/>
    <cellStyle name="Normal 2 2 6 2 2 14" xfId="34030"/>
    <cellStyle name="Normal 2 2 6 2 2 15" xfId="34031"/>
    <cellStyle name="Normal 2 2 6 2 2 16" xfId="34032"/>
    <cellStyle name="Normal 2 2 6 2 2 17" xfId="34033"/>
    <cellStyle name="Normal 2 2 6 2 2 2" xfId="34034"/>
    <cellStyle name="Normal 2 2 6 2 2 3" xfId="34035"/>
    <cellStyle name="Normal 2 2 6 2 2 4" xfId="34036"/>
    <cellStyle name="Normal 2 2 6 2 2 5" xfId="34037"/>
    <cellStyle name="Normal 2 2 6 2 2 6" xfId="34038"/>
    <cellStyle name="Normal 2 2 6 2 2 7" xfId="34039"/>
    <cellStyle name="Normal 2 2 6 2 2 8" xfId="34040"/>
    <cellStyle name="Normal 2 2 6 2 2 9" xfId="34041"/>
    <cellStyle name="Normal 2 2 6 2 3" xfId="34042"/>
    <cellStyle name="Normal 2 2 6 2 3 10" xfId="34043"/>
    <cellStyle name="Normal 2 2 6 2 3 11" xfId="34044"/>
    <cellStyle name="Normal 2 2 6 2 3 12" xfId="34045"/>
    <cellStyle name="Normal 2 2 6 2 3 13" xfId="34046"/>
    <cellStyle name="Normal 2 2 6 2 3 14" xfId="34047"/>
    <cellStyle name="Normal 2 2 6 2 3 15" xfId="34048"/>
    <cellStyle name="Normal 2 2 6 2 3 16" xfId="34049"/>
    <cellStyle name="Normal 2 2 6 2 3 17" xfId="34050"/>
    <cellStyle name="Normal 2 2 6 2 3 2" xfId="34051"/>
    <cellStyle name="Normal 2 2 6 2 3 3" xfId="34052"/>
    <cellStyle name="Normal 2 2 6 2 3 4" xfId="34053"/>
    <cellStyle name="Normal 2 2 6 2 3 5" xfId="34054"/>
    <cellStyle name="Normal 2 2 6 2 3 6" xfId="34055"/>
    <cellStyle name="Normal 2 2 6 2 3 7" xfId="34056"/>
    <cellStyle name="Normal 2 2 6 2 3 8" xfId="34057"/>
    <cellStyle name="Normal 2 2 6 2 3 9" xfId="34058"/>
    <cellStyle name="Normal 2 2 6 2 4" xfId="34059"/>
    <cellStyle name="Normal 2 2 6 2 4 10" xfId="34060"/>
    <cellStyle name="Normal 2 2 6 2 4 11" xfId="34061"/>
    <cellStyle name="Normal 2 2 6 2 4 12" xfId="34062"/>
    <cellStyle name="Normal 2 2 6 2 4 13" xfId="34063"/>
    <cellStyle name="Normal 2 2 6 2 4 14" xfId="34064"/>
    <cellStyle name="Normal 2 2 6 2 4 15" xfId="34065"/>
    <cellStyle name="Normal 2 2 6 2 4 16" xfId="34066"/>
    <cellStyle name="Normal 2 2 6 2 4 17" xfId="34067"/>
    <cellStyle name="Normal 2 2 6 2 4 2" xfId="34068"/>
    <cellStyle name="Normal 2 2 6 2 4 3" xfId="34069"/>
    <cellStyle name="Normal 2 2 6 2 4 4" xfId="34070"/>
    <cellStyle name="Normal 2 2 6 2 4 5" xfId="34071"/>
    <cellStyle name="Normal 2 2 6 2 4 6" xfId="34072"/>
    <cellStyle name="Normal 2 2 6 2 4 7" xfId="34073"/>
    <cellStyle name="Normal 2 2 6 2 4 8" xfId="34074"/>
    <cellStyle name="Normal 2 2 6 2 4 9" xfId="34075"/>
    <cellStyle name="Normal 2 2 6 2 5" xfId="34076"/>
    <cellStyle name="Normal 2 2 6 2 5 10" xfId="34077"/>
    <cellStyle name="Normal 2 2 6 2 5 11" xfId="34078"/>
    <cellStyle name="Normal 2 2 6 2 5 12" xfId="34079"/>
    <cellStyle name="Normal 2 2 6 2 5 13" xfId="34080"/>
    <cellStyle name="Normal 2 2 6 2 5 14" xfId="34081"/>
    <cellStyle name="Normal 2 2 6 2 5 15" xfId="34082"/>
    <cellStyle name="Normal 2 2 6 2 5 16" xfId="34083"/>
    <cellStyle name="Normal 2 2 6 2 5 17" xfId="34084"/>
    <cellStyle name="Normal 2 2 6 2 5 2" xfId="34085"/>
    <cellStyle name="Normal 2 2 6 2 5 3" xfId="34086"/>
    <cellStyle name="Normal 2 2 6 2 5 4" xfId="34087"/>
    <cellStyle name="Normal 2 2 6 2 5 5" xfId="34088"/>
    <cellStyle name="Normal 2 2 6 2 5 6" xfId="34089"/>
    <cellStyle name="Normal 2 2 6 2 5 7" xfId="34090"/>
    <cellStyle name="Normal 2 2 6 2 5 8" xfId="34091"/>
    <cellStyle name="Normal 2 2 6 2 5 9" xfId="34092"/>
    <cellStyle name="Normal 2 2 6 20" xfId="34093"/>
    <cellStyle name="Normal 2 2 6 21" xfId="34094"/>
    <cellStyle name="Normal 2 2 6 22" xfId="34095"/>
    <cellStyle name="Normal 2 2 6 23" xfId="34096"/>
    <cellStyle name="Normal 2 2 6 24" xfId="34097"/>
    <cellStyle name="Normal 2 2 6 25" xfId="34098"/>
    <cellStyle name="Normal 2 2 6 26" xfId="34099"/>
    <cellStyle name="Normal 2 2 6 27" xfId="34100"/>
    <cellStyle name="Normal 2 2 6 28" xfId="34101"/>
    <cellStyle name="Normal 2 2 6 29" xfId="34102"/>
    <cellStyle name="Normal 2 2 6 3" xfId="34103"/>
    <cellStyle name="Normal 2 2 6 30" xfId="34104"/>
    <cellStyle name="Normal 2 2 6 31" xfId="34105"/>
    <cellStyle name="Normal 2 2 6 32" xfId="34106"/>
    <cellStyle name="Normal 2 2 6 33" xfId="34107"/>
    <cellStyle name="Normal 2 2 6 34" xfId="34108"/>
    <cellStyle name="Normal 2 2 6 35" xfId="34109"/>
    <cellStyle name="Normal 2 2 6 36" xfId="34110"/>
    <cellStyle name="Normal 2 2 6 37" xfId="34111"/>
    <cellStyle name="Normal 2 2 6 38" xfId="34112"/>
    <cellStyle name="Normal 2 2 6 39" xfId="34113"/>
    <cellStyle name="Normal 2 2 6 4" xfId="34114"/>
    <cellStyle name="Normal 2 2 6 40" xfId="34115"/>
    <cellStyle name="Normal 2 2 6 41" xfId="34116"/>
    <cellStyle name="Normal 2 2 6 42" xfId="34117"/>
    <cellStyle name="Normal 2 2 6 43" xfId="34118"/>
    <cellStyle name="Normal 2 2 6 44" xfId="34119"/>
    <cellStyle name="Normal 2 2 6 45" xfId="34120"/>
    <cellStyle name="Normal 2 2 6 46" xfId="34121"/>
    <cellStyle name="Normal 2 2 6 47" xfId="34122"/>
    <cellStyle name="Normal 2 2 6 48" xfId="34123"/>
    <cellStyle name="Normal 2 2 6 49" xfId="34124"/>
    <cellStyle name="Normal 2 2 6 5" xfId="34125"/>
    <cellStyle name="Normal 2 2 6 50" xfId="34126"/>
    <cellStyle name="Normal 2 2 6 51" xfId="34127"/>
    <cellStyle name="Normal 2 2 6 52" xfId="34128"/>
    <cellStyle name="Normal 2 2 6 53" xfId="34129"/>
    <cellStyle name="Normal 2 2 6 54" xfId="34130"/>
    <cellStyle name="Normal 2 2 6 55" xfId="34131"/>
    <cellStyle name="Normal 2 2 6 56" xfId="34132"/>
    <cellStyle name="Normal 2 2 6 6" xfId="34133"/>
    <cellStyle name="Normal 2 2 6 7" xfId="34134"/>
    <cellStyle name="Normal 2 2 6 8" xfId="34135"/>
    <cellStyle name="Normal 2 2 6 9" xfId="34136"/>
    <cellStyle name="Normal 2 2 7" xfId="34137"/>
    <cellStyle name="Normal 2 2 7 10" xfId="34138"/>
    <cellStyle name="Normal 2 2 7 11" xfId="34139"/>
    <cellStyle name="Normal 2 2 7 12" xfId="34140"/>
    <cellStyle name="Normal 2 2 7 13" xfId="34141"/>
    <cellStyle name="Normal 2 2 7 14" xfId="34142"/>
    <cellStyle name="Normal 2 2 7 15" xfId="34143"/>
    <cellStyle name="Normal 2 2 7 16" xfId="34144"/>
    <cellStyle name="Normal 2 2 7 17" xfId="34145"/>
    <cellStyle name="Normal 2 2 7 2" xfId="34146"/>
    <cellStyle name="Normal 2 2 7 3" xfId="34147"/>
    <cellStyle name="Normal 2 2 7 4" xfId="34148"/>
    <cellStyle name="Normal 2 2 7 5" xfId="34149"/>
    <cellStyle name="Normal 2 2 7 6" xfId="34150"/>
    <cellStyle name="Normal 2 2 7 7" xfId="34151"/>
    <cellStyle name="Normal 2 2 7 8" xfId="34152"/>
    <cellStyle name="Normal 2 2 7 9" xfId="34153"/>
    <cellStyle name="Normal 2 2 8" xfId="34154"/>
    <cellStyle name="Normal 2 2 8 10" xfId="34155"/>
    <cellStyle name="Normal 2 2 8 11" xfId="34156"/>
    <cellStyle name="Normal 2 2 8 12" xfId="34157"/>
    <cellStyle name="Normal 2 2 8 13" xfId="34158"/>
    <cellStyle name="Normal 2 2 8 14" xfId="34159"/>
    <cellStyle name="Normal 2 2 8 15" xfId="34160"/>
    <cellStyle name="Normal 2 2 8 16" xfId="34161"/>
    <cellStyle name="Normal 2 2 8 17" xfId="34162"/>
    <cellStyle name="Normal 2 2 8 2" xfId="34163"/>
    <cellStyle name="Normal 2 2 8 3" xfId="34164"/>
    <cellStyle name="Normal 2 2 8 4" xfId="34165"/>
    <cellStyle name="Normal 2 2 8 5" xfId="34166"/>
    <cellStyle name="Normal 2 2 8 6" xfId="34167"/>
    <cellStyle name="Normal 2 2 8 7" xfId="34168"/>
    <cellStyle name="Normal 2 2 8 8" xfId="34169"/>
    <cellStyle name="Normal 2 2 8 9" xfId="34170"/>
    <cellStyle name="Normal 2 2 9" xfId="34171"/>
    <cellStyle name="Normal 2 2 9 10" xfId="34172"/>
    <cellStyle name="Normal 2 2 9 11" xfId="34173"/>
    <cellStyle name="Normal 2 2 9 12" xfId="34174"/>
    <cellStyle name="Normal 2 2 9 13" xfId="34175"/>
    <cellStyle name="Normal 2 2 9 14" xfId="34176"/>
    <cellStyle name="Normal 2 2 9 15" xfId="34177"/>
    <cellStyle name="Normal 2 2 9 16" xfId="34178"/>
    <cellStyle name="Normal 2 2 9 17" xfId="34179"/>
    <cellStyle name="Normal 2 2 9 2" xfId="34180"/>
    <cellStyle name="Normal 2 2 9 3" xfId="34181"/>
    <cellStyle name="Normal 2 2 9 4" xfId="34182"/>
    <cellStyle name="Normal 2 2 9 5" xfId="34183"/>
    <cellStyle name="Normal 2 2 9 6" xfId="34184"/>
    <cellStyle name="Normal 2 2 9 7" xfId="34185"/>
    <cellStyle name="Normal 2 2 9 8" xfId="34186"/>
    <cellStyle name="Normal 2 2 9 9" xfId="34187"/>
    <cellStyle name="Normal 2 2_Regulatory" xfId="34188"/>
    <cellStyle name="Normal 2 20" xfId="34189"/>
    <cellStyle name="Normal 2 21" xfId="34190"/>
    <cellStyle name="Normal 2 22" xfId="34191"/>
    <cellStyle name="Normal 2 23" xfId="34192"/>
    <cellStyle name="Normal 2 24" xfId="34193"/>
    <cellStyle name="Normal 2 25" xfId="34194"/>
    <cellStyle name="Normal 2 26" xfId="34195"/>
    <cellStyle name="Normal 2 27" xfId="34196"/>
    <cellStyle name="Normal 2 28" xfId="34197"/>
    <cellStyle name="Normal 2 29" xfId="34198"/>
    <cellStyle name="Normal 2 3" xfId="34199"/>
    <cellStyle name="Normal 2 3 2" xfId="34200"/>
    <cellStyle name="Normal 2 3 3" xfId="43338"/>
    <cellStyle name="Normal 2 30" xfId="34201"/>
    <cellStyle name="Normal 2 31" xfId="34202"/>
    <cellStyle name="Normal 2 32" xfId="34203"/>
    <cellStyle name="Normal 2 33" xfId="34204"/>
    <cellStyle name="Normal 2 34" xfId="34205"/>
    <cellStyle name="Normal 2 35" xfId="34206"/>
    <cellStyle name="Normal 2 36" xfId="34207"/>
    <cellStyle name="Normal 2 37" xfId="34208"/>
    <cellStyle name="Normal 2 38" xfId="34209"/>
    <cellStyle name="Normal 2 39" xfId="34210"/>
    <cellStyle name="Normal 2 4" xfId="34211"/>
    <cellStyle name="Normal 2 4 2" xfId="34212"/>
    <cellStyle name="Normal 2 40" xfId="34213"/>
    <cellStyle name="Normal 2 41" xfId="34214"/>
    <cellStyle name="Normal 2 42" xfId="34215"/>
    <cellStyle name="Normal 2 43" xfId="34216"/>
    <cellStyle name="Normal 2 44" xfId="34217"/>
    <cellStyle name="Normal 2 45" xfId="34218"/>
    <cellStyle name="Normal 2 46" xfId="34219"/>
    <cellStyle name="Normal 2 47" xfId="34220"/>
    <cellStyle name="Normal 2 48" xfId="34221"/>
    <cellStyle name="Normal 2 49" xfId="34222"/>
    <cellStyle name="Normal 2 5" xfId="34223"/>
    <cellStyle name="Normal 2 5 2" xfId="34224"/>
    <cellStyle name="Normal 2 50" xfId="34225"/>
    <cellStyle name="Normal 2 51" xfId="34226"/>
    <cellStyle name="Normal 2 52" xfId="34227"/>
    <cellStyle name="Normal 2 53" xfId="34228"/>
    <cellStyle name="Normal 2 54" xfId="34229"/>
    <cellStyle name="Normal 2 55" xfId="34230"/>
    <cellStyle name="Normal 2 56" xfId="34231"/>
    <cellStyle name="Normal 2 57" xfId="34232"/>
    <cellStyle name="Normal 2 58" xfId="34233"/>
    <cellStyle name="Normal 2 59" xfId="34234"/>
    <cellStyle name="Normal 2 6" xfId="34235"/>
    <cellStyle name="Normal 2 60" xfId="34236"/>
    <cellStyle name="Normal 2 61" xfId="34237"/>
    <cellStyle name="Normal 2 62" xfId="34238"/>
    <cellStyle name="Normal 2 63" xfId="34239"/>
    <cellStyle name="Normal 2 64" xfId="34240"/>
    <cellStyle name="Normal 2 65" xfId="34241"/>
    <cellStyle name="Normal 2 66" xfId="34242"/>
    <cellStyle name="Normal 2 67" xfId="34243"/>
    <cellStyle name="Normal 2 68" xfId="34244"/>
    <cellStyle name="Normal 2 69" xfId="34245"/>
    <cellStyle name="Normal 2 7" xfId="34246"/>
    <cellStyle name="Normal 2 70" xfId="34247"/>
    <cellStyle name="Normal 2 71" xfId="34248"/>
    <cellStyle name="Normal 2 72" xfId="34249"/>
    <cellStyle name="Normal 2 73" xfId="34250"/>
    <cellStyle name="Normal 2 74" xfId="34251"/>
    <cellStyle name="Normal 2 75" xfId="34252"/>
    <cellStyle name="Normal 2 76" xfId="34253"/>
    <cellStyle name="Normal 2 77" xfId="34254"/>
    <cellStyle name="Normal 2 78" xfId="34255"/>
    <cellStyle name="Normal 2 79" xfId="34256"/>
    <cellStyle name="Normal 2 8" xfId="34257"/>
    <cellStyle name="Normal 2 8 2" xfId="34258"/>
    <cellStyle name="Normal 2 8 2 10" xfId="34259"/>
    <cellStyle name="Normal 2 8 2 11" xfId="34260"/>
    <cellStyle name="Normal 2 8 2 12" xfId="34261"/>
    <cellStyle name="Normal 2 8 2 13" xfId="34262"/>
    <cellStyle name="Normal 2 8 2 14" xfId="34263"/>
    <cellStyle name="Normal 2 8 2 15" xfId="34264"/>
    <cellStyle name="Normal 2 8 2 16" xfId="34265"/>
    <cellStyle name="Normal 2 8 2 17" xfId="34266"/>
    <cellStyle name="Normal 2 8 2 18" xfId="34267"/>
    <cellStyle name="Normal 2 8 2 19" xfId="34268"/>
    <cellStyle name="Normal 2 8 2 2" xfId="34269"/>
    <cellStyle name="Normal 2 8 2 2 2" xfId="34270"/>
    <cellStyle name="Normal 2 8 2 2 2 10" xfId="34271"/>
    <cellStyle name="Normal 2 8 2 2 2 11" xfId="34272"/>
    <cellStyle name="Normal 2 8 2 2 2 12" xfId="34273"/>
    <cellStyle name="Normal 2 8 2 2 2 13" xfId="34274"/>
    <cellStyle name="Normal 2 8 2 2 2 14" xfId="34275"/>
    <cellStyle name="Normal 2 8 2 2 2 15" xfId="34276"/>
    <cellStyle name="Normal 2 8 2 2 2 16" xfId="34277"/>
    <cellStyle name="Normal 2 8 2 2 2 17" xfId="34278"/>
    <cellStyle name="Normal 2 8 2 2 2 18" xfId="34279"/>
    <cellStyle name="Normal 2 8 2 2 2 19" xfId="34280"/>
    <cellStyle name="Normal 2 8 2 2 2 2" xfId="34281"/>
    <cellStyle name="Normal 2 8 2 2 2 2 2" xfId="34282"/>
    <cellStyle name="Normal 2 8 2 2 2 2 2 10" xfId="34283"/>
    <cellStyle name="Normal 2 8 2 2 2 2 2 11" xfId="34284"/>
    <cellStyle name="Normal 2 8 2 2 2 2 2 12" xfId="34285"/>
    <cellStyle name="Normal 2 8 2 2 2 2 2 13" xfId="34286"/>
    <cellStyle name="Normal 2 8 2 2 2 2 2 14" xfId="34287"/>
    <cellStyle name="Normal 2 8 2 2 2 2 2 15" xfId="34288"/>
    <cellStyle name="Normal 2 8 2 2 2 2 2 16" xfId="34289"/>
    <cellStyle name="Normal 2 8 2 2 2 2 2 17" xfId="34290"/>
    <cellStyle name="Normal 2 8 2 2 2 2 2 2" xfId="34291"/>
    <cellStyle name="Normal 2 8 2 2 2 2 2 3" xfId="34292"/>
    <cellStyle name="Normal 2 8 2 2 2 2 2 4" xfId="34293"/>
    <cellStyle name="Normal 2 8 2 2 2 2 2 5" xfId="34294"/>
    <cellStyle name="Normal 2 8 2 2 2 2 2 6" xfId="34295"/>
    <cellStyle name="Normal 2 8 2 2 2 2 2 7" xfId="34296"/>
    <cellStyle name="Normal 2 8 2 2 2 2 2 8" xfId="34297"/>
    <cellStyle name="Normal 2 8 2 2 2 2 2 9" xfId="34298"/>
    <cellStyle name="Normal 2 8 2 2 2 2 3" xfId="34299"/>
    <cellStyle name="Normal 2 8 2 2 2 2 3 10" xfId="34300"/>
    <cellStyle name="Normal 2 8 2 2 2 2 3 11" xfId="34301"/>
    <cellStyle name="Normal 2 8 2 2 2 2 3 12" xfId="34302"/>
    <cellStyle name="Normal 2 8 2 2 2 2 3 13" xfId="34303"/>
    <cellStyle name="Normal 2 8 2 2 2 2 3 14" xfId="34304"/>
    <cellStyle name="Normal 2 8 2 2 2 2 3 15" xfId="34305"/>
    <cellStyle name="Normal 2 8 2 2 2 2 3 16" xfId="34306"/>
    <cellStyle name="Normal 2 8 2 2 2 2 3 17" xfId="34307"/>
    <cellStyle name="Normal 2 8 2 2 2 2 3 2" xfId="34308"/>
    <cellStyle name="Normal 2 8 2 2 2 2 3 3" xfId="34309"/>
    <cellStyle name="Normal 2 8 2 2 2 2 3 4" xfId="34310"/>
    <cellStyle name="Normal 2 8 2 2 2 2 3 5" xfId="34311"/>
    <cellStyle name="Normal 2 8 2 2 2 2 3 6" xfId="34312"/>
    <cellStyle name="Normal 2 8 2 2 2 2 3 7" xfId="34313"/>
    <cellStyle name="Normal 2 8 2 2 2 2 3 8" xfId="34314"/>
    <cellStyle name="Normal 2 8 2 2 2 2 3 9" xfId="34315"/>
    <cellStyle name="Normal 2 8 2 2 2 2 4" xfId="34316"/>
    <cellStyle name="Normal 2 8 2 2 2 2 4 10" xfId="34317"/>
    <cellStyle name="Normal 2 8 2 2 2 2 4 11" xfId="34318"/>
    <cellStyle name="Normal 2 8 2 2 2 2 4 12" xfId="34319"/>
    <cellStyle name="Normal 2 8 2 2 2 2 4 13" xfId="34320"/>
    <cellStyle name="Normal 2 8 2 2 2 2 4 14" xfId="34321"/>
    <cellStyle name="Normal 2 8 2 2 2 2 4 15" xfId="34322"/>
    <cellStyle name="Normal 2 8 2 2 2 2 4 16" xfId="34323"/>
    <cellStyle name="Normal 2 8 2 2 2 2 4 17" xfId="34324"/>
    <cellStyle name="Normal 2 8 2 2 2 2 4 2" xfId="34325"/>
    <cellStyle name="Normal 2 8 2 2 2 2 4 3" xfId="34326"/>
    <cellStyle name="Normal 2 8 2 2 2 2 4 4" xfId="34327"/>
    <cellStyle name="Normal 2 8 2 2 2 2 4 5" xfId="34328"/>
    <cellStyle name="Normal 2 8 2 2 2 2 4 6" xfId="34329"/>
    <cellStyle name="Normal 2 8 2 2 2 2 4 7" xfId="34330"/>
    <cellStyle name="Normal 2 8 2 2 2 2 4 8" xfId="34331"/>
    <cellStyle name="Normal 2 8 2 2 2 2 4 9" xfId="34332"/>
    <cellStyle name="Normal 2 8 2 2 2 2 5" xfId="34333"/>
    <cellStyle name="Normal 2 8 2 2 2 2 5 10" xfId="34334"/>
    <cellStyle name="Normal 2 8 2 2 2 2 5 11" xfId="34335"/>
    <cellStyle name="Normal 2 8 2 2 2 2 5 12" xfId="34336"/>
    <cellStyle name="Normal 2 8 2 2 2 2 5 13" xfId="34337"/>
    <cellStyle name="Normal 2 8 2 2 2 2 5 14" xfId="34338"/>
    <cellStyle name="Normal 2 8 2 2 2 2 5 15" xfId="34339"/>
    <cellStyle name="Normal 2 8 2 2 2 2 5 16" xfId="34340"/>
    <cellStyle name="Normal 2 8 2 2 2 2 5 17" xfId="34341"/>
    <cellStyle name="Normal 2 8 2 2 2 2 5 2" xfId="34342"/>
    <cellStyle name="Normal 2 8 2 2 2 2 5 3" xfId="34343"/>
    <cellStyle name="Normal 2 8 2 2 2 2 5 4" xfId="34344"/>
    <cellStyle name="Normal 2 8 2 2 2 2 5 5" xfId="34345"/>
    <cellStyle name="Normal 2 8 2 2 2 2 5 6" xfId="34346"/>
    <cellStyle name="Normal 2 8 2 2 2 2 5 7" xfId="34347"/>
    <cellStyle name="Normal 2 8 2 2 2 2 5 8" xfId="34348"/>
    <cellStyle name="Normal 2 8 2 2 2 2 5 9" xfId="34349"/>
    <cellStyle name="Normal 2 8 2 2 2 20" xfId="34350"/>
    <cellStyle name="Normal 2 8 2 2 2 21" xfId="34351"/>
    <cellStyle name="Normal 2 8 2 2 2 22" xfId="34352"/>
    <cellStyle name="Normal 2 8 2 2 2 23" xfId="34353"/>
    <cellStyle name="Normal 2 8 2 2 2 24" xfId="34354"/>
    <cellStyle name="Normal 2 8 2 2 2 25" xfId="34355"/>
    <cellStyle name="Normal 2 8 2 2 2 26" xfId="34356"/>
    <cellStyle name="Normal 2 8 2 2 2 27" xfId="34357"/>
    <cellStyle name="Normal 2 8 2 2 2 28" xfId="34358"/>
    <cellStyle name="Normal 2 8 2 2 2 29" xfId="34359"/>
    <cellStyle name="Normal 2 8 2 2 2 3" xfId="34360"/>
    <cellStyle name="Normal 2 8 2 2 2 30" xfId="34361"/>
    <cellStyle name="Normal 2 8 2 2 2 31" xfId="34362"/>
    <cellStyle name="Normal 2 8 2 2 2 32" xfId="34363"/>
    <cellStyle name="Normal 2 8 2 2 2 33" xfId="34364"/>
    <cellStyle name="Normal 2 8 2 2 2 34" xfId="34365"/>
    <cellStyle name="Normal 2 8 2 2 2 35" xfId="34366"/>
    <cellStyle name="Normal 2 8 2 2 2 36" xfId="34367"/>
    <cellStyle name="Normal 2 8 2 2 2 37" xfId="34368"/>
    <cellStyle name="Normal 2 8 2 2 2 38" xfId="34369"/>
    <cellStyle name="Normal 2 8 2 2 2 39" xfId="34370"/>
    <cellStyle name="Normal 2 8 2 2 2 4" xfId="34371"/>
    <cellStyle name="Normal 2 8 2 2 2 40" xfId="34372"/>
    <cellStyle name="Normal 2 8 2 2 2 41" xfId="34373"/>
    <cellStyle name="Normal 2 8 2 2 2 42" xfId="34374"/>
    <cellStyle name="Normal 2 8 2 2 2 43" xfId="34375"/>
    <cellStyle name="Normal 2 8 2 2 2 44" xfId="34376"/>
    <cellStyle name="Normal 2 8 2 2 2 45" xfId="34377"/>
    <cellStyle name="Normal 2 8 2 2 2 46" xfId="34378"/>
    <cellStyle name="Normal 2 8 2 2 2 47" xfId="34379"/>
    <cellStyle name="Normal 2 8 2 2 2 48" xfId="34380"/>
    <cellStyle name="Normal 2 8 2 2 2 49" xfId="34381"/>
    <cellStyle name="Normal 2 8 2 2 2 5" xfId="34382"/>
    <cellStyle name="Normal 2 8 2 2 2 50" xfId="34383"/>
    <cellStyle name="Normal 2 8 2 2 2 51" xfId="34384"/>
    <cellStyle name="Normal 2 8 2 2 2 52" xfId="34385"/>
    <cellStyle name="Normal 2 8 2 2 2 53" xfId="34386"/>
    <cellStyle name="Normal 2 8 2 2 2 54" xfId="34387"/>
    <cellStyle name="Normal 2 8 2 2 2 55" xfId="34388"/>
    <cellStyle name="Normal 2 8 2 2 2 56" xfId="34389"/>
    <cellStyle name="Normal 2 8 2 2 2 6" xfId="34390"/>
    <cellStyle name="Normal 2 8 2 2 2 7" xfId="34391"/>
    <cellStyle name="Normal 2 8 2 2 2 8" xfId="34392"/>
    <cellStyle name="Normal 2 8 2 2 2 9" xfId="34393"/>
    <cellStyle name="Normal 2 8 2 2 3" xfId="34394"/>
    <cellStyle name="Normal 2 8 2 2 3 10" xfId="34395"/>
    <cellStyle name="Normal 2 8 2 2 3 11" xfId="34396"/>
    <cellStyle name="Normal 2 8 2 2 3 12" xfId="34397"/>
    <cellStyle name="Normal 2 8 2 2 3 13" xfId="34398"/>
    <cellStyle name="Normal 2 8 2 2 3 14" xfId="34399"/>
    <cellStyle name="Normal 2 8 2 2 3 15" xfId="34400"/>
    <cellStyle name="Normal 2 8 2 2 3 16" xfId="34401"/>
    <cellStyle name="Normal 2 8 2 2 3 17" xfId="34402"/>
    <cellStyle name="Normal 2 8 2 2 3 18" xfId="34403"/>
    <cellStyle name="Normal 2 8 2 2 3 19" xfId="34404"/>
    <cellStyle name="Normal 2 8 2 2 3 2" xfId="34405"/>
    <cellStyle name="Normal 2 8 2 2 3 20" xfId="34406"/>
    <cellStyle name="Normal 2 8 2 2 3 21" xfId="34407"/>
    <cellStyle name="Normal 2 8 2 2 3 22" xfId="34408"/>
    <cellStyle name="Normal 2 8 2 2 3 23" xfId="34409"/>
    <cellStyle name="Normal 2 8 2 2 3 24" xfId="34410"/>
    <cellStyle name="Normal 2 8 2 2 3 25" xfId="34411"/>
    <cellStyle name="Normal 2 8 2 2 3 26" xfId="34412"/>
    <cellStyle name="Normal 2 8 2 2 3 27" xfId="34413"/>
    <cellStyle name="Normal 2 8 2 2 3 28" xfId="34414"/>
    <cellStyle name="Normal 2 8 2 2 3 29" xfId="34415"/>
    <cellStyle name="Normal 2 8 2 2 3 3" xfId="34416"/>
    <cellStyle name="Normal 2 8 2 2 3 30" xfId="34417"/>
    <cellStyle name="Normal 2 8 2 2 3 31" xfId="34418"/>
    <cellStyle name="Normal 2 8 2 2 3 32" xfId="34419"/>
    <cellStyle name="Normal 2 8 2 2 3 33" xfId="34420"/>
    <cellStyle name="Normal 2 8 2 2 3 34" xfId="34421"/>
    <cellStyle name="Normal 2 8 2 2 3 35" xfId="34422"/>
    <cellStyle name="Normal 2 8 2 2 3 36" xfId="34423"/>
    <cellStyle name="Normal 2 8 2 2 3 37" xfId="34424"/>
    <cellStyle name="Normal 2 8 2 2 3 38" xfId="34425"/>
    <cellStyle name="Normal 2 8 2 2 3 39" xfId="34426"/>
    <cellStyle name="Normal 2 8 2 2 3 4" xfId="34427"/>
    <cellStyle name="Normal 2 8 2 2 3 40" xfId="34428"/>
    <cellStyle name="Normal 2 8 2 2 3 41" xfId="34429"/>
    <cellStyle name="Normal 2 8 2 2 3 42" xfId="34430"/>
    <cellStyle name="Normal 2 8 2 2 3 43" xfId="34431"/>
    <cellStyle name="Normal 2 8 2 2 3 44" xfId="34432"/>
    <cellStyle name="Normal 2 8 2 2 3 45" xfId="34433"/>
    <cellStyle name="Normal 2 8 2 2 3 46" xfId="34434"/>
    <cellStyle name="Normal 2 8 2 2 3 47" xfId="34435"/>
    <cellStyle name="Normal 2 8 2 2 3 48" xfId="34436"/>
    <cellStyle name="Normal 2 8 2 2 3 49" xfId="34437"/>
    <cellStyle name="Normal 2 8 2 2 3 5" xfId="34438"/>
    <cellStyle name="Normal 2 8 2 2 3 50" xfId="34439"/>
    <cellStyle name="Normal 2 8 2 2 3 51" xfId="34440"/>
    <cellStyle name="Normal 2 8 2 2 3 52" xfId="34441"/>
    <cellStyle name="Normal 2 8 2 2 3 6" xfId="34442"/>
    <cellStyle name="Normal 2 8 2 2 3 7" xfId="34443"/>
    <cellStyle name="Normal 2 8 2 2 3 8" xfId="34444"/>
    <cellStyle name="Normal 2 8 2 2 3 9" xfId="34445"/>
    <cellStyle name="Normal 2 8 2 2 4" xfId="34446"/>
    <cellStyle name="Normal 2 8 2 2 4 10" xfId="34447"/>
    <cellStyle name="Normal 2 8 2 2 4 11" xfId="34448"/>
    <cellStyle name="Normal 2 8 2 2 4 12" xfId="34449"/>
    <cellStyle name="Normal 2 8 2 2 4 13" xfId="34450"/>
    <cellStyle name="Normal 2 8 2 2 4 14" xfId="34451"/>
    <cellStyle name="Normal 2 8 2 2 4 15" xfId="34452"/>
    <cellStyle name="Normal 2 8 2 2 4 16" xfId="34453"/>
    <cellStyle name="Normal 2 8 2 2 4 17" xfId="34454"/>
    <cellStyle name="Normal 2 8 2 2 4 2" xfId="34455"/>
    <cellStyle name="Normal 2 8 2 2 4 3" xfId="34456"/>
    <cellStyle name="Normal 2 8 2 2 4 4" xfId="34457"/>
    <cellStyle name="Normal 2 8 2 2 4 5" xfId="34458"/>
    <cellStyle name="Normal 2 8 2 2 4 6" xfId="34459"/>
    <cellStyle name="Normal 2 8 2 2 4 7" xfId="34460"/>
    <cellStyle name="Normal 2 8 2 2 4 8" xfId="34461"/>
    <cellStyle name="Normal 2 8 2 2 4 9" xfId="34462"/>
    <cellStyle name="Normal 2 8 2 2 5" xfId="34463"/>
    <cellStyle name="Normal 2 8 2 2 5 10" xfId="34464"/>
    <cellStyle name="Normal 2 8 2 2 5 11" xfId="34465"/>
    <cellStyle name="Normal 2 8 2 2 5 12" xfId="34466"/>
    <cellStyle name="Normal 2 8 2 2 5 13" xfId="34467"/>
    <cellStyle name="Normal 2 8 2 2 5 14" xfId="34468"/>
    <cellStyle name="Normal 2 8 2 2 5 15" xfId="34469"/>
    <cellStyle name="Normal 2 8 2 2 5 16" xfId="34470"/>
    <cellStyle name="Normal 2 8 2 2 5 17" xfId="34471"/>
    <cellStyle name="Normal 2 8 2 2 5 2" xfId="34472"/>
    <cellStyle name="Normal 2 8 2 2 5 3" xfId="34473"/>
    <cellStyle name="Normal 2 8 2 2 5 4" xfId="34474"/>
    <cellStyle name="Normal 2 8 2 2 5 5" xfId="34475"/>
    <cellStyle name="Normal 2 8 2 2 5 6" xfId="34476"/>
    <cellStyle name="Normal 2 8 2 2 5 7" xfId="34477"/>
    <cellStyle name="Normal 2 8 2 2 5 8" xfId="34478"/>
    <cellStyle name="Normal 2 8 2 2 5 9" xfId="34479"/>
    <cellStyle name="Normal 2 8 2 2 6" xfId="34480"/>
    <cellStyle name="Normal 2 8 2 2 6 10" xfId="34481"/>
    <cellStyle name="Normal 2 8 2 2 6 11" xfId="34482"/>
    <cellStyle name="Normal 2 8 2 2 6 12" xfId="34483"/>
    <cellStyle name="Normal 2 8 2 2 6 13" xfId="34484"/>
    <cellStyle name="Normal 2 8 2 2 6 14" xfId="34485"/>
    <cellStyle name="Normal 2 8 2 2 6 15" xfId="34486"/>
    <cellStyle name="Normal 2 8 2 2 6 16" xfId="34487"/>
    <cellStyle name="Normal 2 8 2 2 6 17" xfId="34488"/>
    <cellStyle name="Normal 2 8 2 2 6 2" xfId="34489"/>
    <cellStyle name="Normal 2 8 2 2 6 3" xfId="34490"/>
    <cellStyle name="Normal 2 8 2 2 6 4" xfId="34491"/>
    <cellStyle name="Normal 2 8 2 2 6 5" xfId="34492"/>
    <cellStyle name="Normal 2 8 2 2 6 6" xfId="34493"/>
    <cellStyle name="Normal 2 8 2 2 6 7" xfId="34494"/>
    <cellStyle name="Normal 2 8 2 2 6 8" xfId="34495"/>
    <cellStyle name="Normal 2 8 2 2 6 9" xfId="34496"/>
    <cellStyle name="Normal 2 8 2 2 7" xfId="34497"/>
    <cellStyle name="Normal 2 8 2 2 7 10" xfId="34498"/>
    <cellStyle name="Normal 2 8 2 2 7 11" xfId="34499"/>
    <cellStyle name="Normal 2 8 2 2 7 12" xfId="34500"/>
    <cellStyle name="Normal 2 8 2 2 7 13" xfId="34501"/>
    <cellStyle name="Normal 2 8 2 2 7 14" xfId="34502"/>
    <cellStyle name="Normal 2 8 2 2 7 15" xfId="34503"/>
    <cellStyle name="Normal 2 8 2 2 7 16" xfId="34504"/>
    <cellStyle name="Normal 2 8 2 2 7 17" xfId="34505"/>
    <cellStyle name="Normal 2 8 2 2 7 2" xfId="34506"/>
    <cellStyle name="Normal 2 8 2 2 7 3" xfId="34507"/>
    <cellStyle name="Normal 2 8 2 2 7 4" xfId="34508"/>
    <cellStyle name="Normal 2 8 2 2 7 5" xfId="34509"/>
    <cellStyle name="Normal 2 8 2 2 7 6" xfId="34510"/>
    <cellStyle name="Normal 2 8 2 2 7 7" xfId="34511"/>
    <cellStyle name="Normal 2 8 2 2 7 8" xfId="34512"/>
    <cellStyle name="Normal 2 8 2 2 7 9" xfId="34513"/>
    <cellStyle name="Normal 2 8 2 20" xfId="34514"/>
    <cellStyle name="Normal 2 8 2 21" xfId="34515"/>
    <cellStyle name="Normal 2 8 2 22" xfId="34516"/>
    <cellStyle name="Normal 2 8 2 23" xfId="34517"/>
    <cellStyle name="Normal 2 8 2 24" xfId="34518"/>
    <cellStyle name="Normal 2 8 2 25" xfId="34519"/>
    <cellStyle name="Normal 2 8 2 26" xfId="34520"/>
    <cellStyle name="Normal 2 8 2 27" xfId="34521"/>
    <cellStyle name="Normal 2 8 2 28" xfId="34522"/>
    <cellStyle name="Normal 2 8 2 29" xfId="34523"/>
    <cellStyle name="Normal 2 8 2 3" xfId="34524"/>
    <cellStyle name="Normal 2 8 2 3 2" xfId="34525"/>
    <cellStyle name="Normal 2 8 2 3 3" xfId="34526"/>
    <cellStyle name="Normal 2 8 2 3 3 10" xfId="34527"/>
    <cellStyle name="Normal 2 8 2 3 3 11" xfId="34528"/>
    <cellStyle name="Normal 2 8 2 3 3 12" xfId="34529"/>
    <cellStyle name="Normal 2 8 2 3 3 13" xfId="34530"/>
    <cellStyle name="Normal 2 8 2 3 3 14" xfId="34531"/>
    <cellStyle name="Normal 2 8 2 3 3 15" xfId="34532"/>
    <cellStyle name="Normal 2 8 2 3 3 16" xfId="34533"/>
    <cellStyle name="Normal 2 8 2 3 3 17" xfId="34534"/>
    <cellStyle name="Normal 2 8 2 3 3 2" xfId="34535"/>
    <cellStyle name="Normal 2 8 2 3 3 3" xfId="34536"/>
    <cellStyle name="Normal 2 8 2 3 3 4" xfId="34537"/>
    <cellStyle name="Normal 2 8 2 3 3 5" xfId="34538"/>
    <cellStyle name="Normal 2 8 2 3 3 6" xfId="34539"/>
    <cellStyle name="Normal 2 8 2 3 3 7" xfId="34540"/>
    <cellStyle name="Normal 2 8 2 3 3 8" xfId="34541"/>
    <cellStyle name="Normal 2 8 2 3 3 9" xfId="34542"/>
    <cellStyle name="Normal 2 8 2 3 4" xfId="34543"/>
    <cellStyle name="Normal 2 8 2 3 4 10" xfId="34544"/>
    <cellStyle name="Normal 2 8 2 3 4 11" xfId="34545"/>
    <cellStyle name="Normal 2 8 2 3 4 12" xfId="34546"/>
    <cellStyle name="Normal 2 8 2 3 4 13" xfId="34547"/>
    <cellStyle name="Normal 2 8 2 3 4 14" xfId="34548"/>
    <cellStyle name="Normal 2 8 2 3 4 15" xfId="34549"/>
    <cellStyle name="Normal 2 8 2 3 4 16" xfId="34550"/>
    <cellStyle name="Normal 2 8 2 3 4 17" xfId="34551"/>
    <cellStyle name="Normal 2 8 2 3 4 2" xfId="34552"/>
    <cellStyle name="Normal 2 8 2 3 4 3" xfId="34553"/>
    <cellStyle name="Normal 2 8 2 3 4 4" xfId="34554"/>
    <cellStyle name="Normal 2 8 2 3 4 5" xfId="34555"/>
    <cellStyle name="Normal 2 8 2 3 4 6" xfId="34556"/>
    <cellStyle name="Normal 2 8 2 3 4 7" xfId="34557"/>
    <cellStyle name="Normal 2 8 2 3 4 8" xfId="34558"/>
    <cellStyle name="Normal 2 8 2 3 4 9" xfId="34559"/>
    <cellStyle name="Normal 2 8 2 3 5" xfId="34560"/>
    <cellStyle name="Normal 2 8 2 3 5 10" xfId="34561"/>
    <cellStyle name="Normal 2 8 2 3 5 11" xfId="34562"/>
    <cellStyle name="Normal 2 8 2 3 5 12" xfId="34563"/>
    <cellStyle name="Normal 2 8 2 3 5 13" xfId="34564"/>
    <cellStyle name="Normal 2 8 2 3 5 14" xfId="34565"/>
    <cellStyle name="Normal 2 8 2 3 5 15" xfId="34566"/>
    <cellStyle name="Normal 2 8 2 3 5 16" xfId="34567"/>
    <cellStyle name="Normal 2 8 2 3 5 17" xfId="34568"/>
    <cellStyle name="Normal 2 8 2 3 5 2" xfId="34569"/>
    <cellStyle name="Normal 2 8 2 3 5 3" xfId="34570"/>
    <cellStyle name="Normal 2 8 2 3 5 4" xfId="34571"/>
    <cellStyle name="Normal 2 8 2 3 5 5" xfId="34572"/>
    <cellStyle name="Normal 2 8 2 3 5 6" xfId="34573"/>
    <cellStyle name="Normal 2 8 2 3 5 7" xfId="34574"/>
    <cellStyle name="Normal 2 8 2 3 5 8" xfId="34575"/>
    <cellStyle name="Normal 2 8 2 3 5 9" xfId="34576"/>
    <cellStyle name="Normal 2 8 2 3 6" xfId="34577"/>
    <cellStyle name="Normal 2 8 2 3 6 10" xfId="34578"/>
    <cellStyle name="Normal 2 8 2 3 6 11" xfId="34579"/>
    <cellStyle name="Normal 2 8 2 3 6 12" xfId="34580"/>
    <cellStyle name="Normal 2 8 2 3 6 13" xfId="34581"/>
    <cellStyle name="Normal 2 8 2 3 6 14" xfId="34582"/>
    <cellStyle name="Normal 2 8 2 3 6 15" xfId="34583"/>
    <cellStyle name="Normal 2 8 2 3 6 16" xfId="34584"/>
    <cellStyle name="Normal 2 8 2 3 6 17" xfId="34585"/>
    <cellStyle name="Normal 2 8 2 3 6 2" xfId="34586"/>
    <cellStyle name="Normal 2 8 2 3 6 3" xfId="34587"/>
    <cellStyle name="Normal 2 8 2 3 6 4" xfId="34588"/>
    <cellStyle name="Normal 2 8 2 3 6 5" xfId="34589"/>
    <cellStyle name="Normal 2 8 2 3 6 6" xfId="34590"/>
    <cellStyle name="Normal 2 8 2 3 6 7" xfId="34591"/>
    <cellStyle name="Normal 2 8 2 3 6 8" xfId="34592"/>
    <cellStyle name="Normal 2 8 2 3 6 9" xfId="34593"/>
    <cellStyle name="Normal 2 8 2 30" xfId="34594"/>
    <cellStyle name="Normal 2 8 2 31" xfId="34595"/>
    <cellStyle name="Normal 2 8 2 32" xfId="34596"/>
    <cellStyle name="Normal 2 8 2 33" xfId="34597"/>
    <cellStyle name="Normal 2 8 2 34" xfId="34598"/>
    <cellStyle name="Normal 2 8 2 35" xfId="34599"/>
    <cellStyle name="Normal 2 8 2 36" xfId="34600"/>
    <cellStyle name="Normal 2 8 2 37" xfId="34601"/>
    <cellStyle name="Normal 2 8 2 38" xfId="34602"/>
    <cellStyle name="Normal 2 8 2 39" xfId="34603"/>
    <cellStyle name="Normal 2 8 2 4" xfId="34604"/>
    <cellStyle name="Normal 2 8 2 40" xfId="34605"/>
    <cellStyle name="Normal 2 8 2 41" xfId="34606"/>
    <cellStyle name="Normal 2 8 2 42" xfId="34607"/>
    <cellStyle name="Normal 2 8 2 43" xfId="34608"/>
    <cellStyle name="Normal 2 8 2 44" xfId="34609"/>
    <cellStyle name="Normal 2 8 2 45" xfId="34610"/>
    <cellStyle name="Normal 2 8 2 46" xfId="34611"/>
    <cellStyle name="Normal 2 8 2 47" xfId="34612"/>
    <cellStyle name="Normal 2 8 2 48" xfId="34613"/>
    <cellStyle name="Normal 2 8 2 49" xfId="34614"/>
    <cellStyle name="Normal 2 8 2 5" xfId="34615"/>
    <cellStyle name="Normal 2 8 2 50" xfId="34616"/>
    <cellStyle name="Normal 2 8 2 51" xfId="34617"/>
    <cellStyle name="Normal 2 8 2 52" xfId="34618"/>
    <cellStyle name="Normal 2 8 2 53" xfId="34619"/>
    <cellStyle name="Normal 2 8 2 54" xfId="34620"/>
    <cellStyle name="Normal 2 8 2 55" xfId="34621"/>
    <cellStyle name="Normal 2 8 2 56" xfId="34622"/>
    <cellStyle name="Normal 2 8 2 57" xfId="34623"/>
    <cellStyle name="Normal 2 8 2 58" xfId="34624"/>
    <cellStyle name="Normal 2 8 2 6" xfId="34625"/>
    <cellStyle name="Normal 2 8 2 7" xfId="34626"/>
    <cellStyle name="Normal 2 8 2 8" xfId="34627"/>
    <cellStyle name="Normal 2 8 2 9" xfId="34628"/>
    <cellStyle name="Normal 2 8 3" xfId="34629"/>
    <cellStyle name="Normal 2 8 3 10" xfId="34630"/>
    <cellStyle name="Normal 2 8 3 11" xfId="34631"/>
    <cellStyle name="Normal 2 8 3 12" xfId="34632"/>
    <cellStyle name="Normal 2 8 3 13" xfId="34633"/>
    <cellStyle name="Normal 2 8 3 14" xfId="34634"/>
    <cellStyle name="Normal 2 8 3 15" xfId="34635"/>
    <cellStyle name="Normal 2 8 3 16" xfId="34636"/>
    <cellStyle name="Normal 2 8 3 17" xfId="34637"/>
    <cellStyle name="Normal 2 8 3 18" xfId="34638"/>
    <cellStyle name="Normal 2 8 3 19" xfId="34639"/>
    <cellStyle name="Normal 2 8 3 2" xfId="34640"/>
    <cellStyle name="Normal 2 8 3 2 2" xfId="34641"/>
    <cellStyle name="Normal 2 8 3 2 2 10" xfId="34642"/>
    <cellStyle name="Normal 2 8 3 2 2 11" xfId="34643"/>
    <cellStyle name="Normal 2 8 3 2 2 12" xfId="34644"/>
    <cellStyle name="Normal 2 8 3 2 2 13" xfId="34645"/>
    <cellStyle name="Normal 2 8 3 2 2 14" xfId="34646"/>
    <cellStyle name="Normal 2 8 3 2 2 15" xfId="34647"/>
    <cellStyle name="Normal 2 8 3 2 2 16" xfId="34648"/>
    <cellStyle name="Normal 2 8 3 2 2 17" xfId="34649"/>
    <cellStyle name="Normal 2 8 3 2 2 2" xfId="34650"/>
    <cellStyle name="Normal 2 8 3 2 2 3" xfId="34651"/>
    <cellStyle name="Normal 2 8 3 2 2 4" xfId="34652"/>
    <cellStyle name="Normal 2 8 3 2 2 5" xfId="34653"/>
    <cellStyle name="Normal 2 8 3 2 2 6" xfId="34654"/>
    <cellStyle name="Normal 2 8 3 2 2 7" xfId="34655"/>
    <cellStyle name="Normal 2 8 3 2 2 8" xfId="34656"/>
    <cellStyle name="Normal 2 8 3 2 2 9" xfId="34657"/>
    <cellStyle name="Normal 2 8 3 2 3" xfId="34658"/>
    <cellStyle name="Normal 2 8 3 2 3 10" xfId="34659"/>
    <cellStyle name="Normal 2 8 3 2 3 11" xfId="34660"/>
    <cellStyle name="Normal 2 8 3 2 3 12" xfId="34661"/>
    <cellStyle name="Normal 2 8 3 2 3 13" xfId="34662"/>
    <cellStyle name="Normal 2 8 3 2 3 14" xfId="34663"/>
    <cellStyle name="Normal 2 8 3 2 3 15" xfId="34664"/>
    <cellStyle name="Normal 2 8 3 2 3 16" xfId="34665"/>
    <cellStyle name="Normal 2 8 3 2 3 17" xfId="34666"/>
    <cellStyle name="Normal 2 8 3 2 3 2" xfId="34667"/>
    <cellStyle name="Normal 2 8 3 2 3 3" xfId="34668"/>
    <cellStyle name="Normal 2 8 3 2 3 4" xfId="34669"/>
    <cellStyle name="Normal 2 8 3 2 3 5" xfId="34670"/>
    <cellStyle name="Normal 2 8 3 2 3 6" xfId="34671"/>
    <cellStyle name="Normal 2 8 3 2 3 7" xfId="34672"/>
    <cellStyle name="Normal 2 8 3 2 3 8" xfId="34673"/>
    <cellStyle name="Normal 2 8 3 2 3 9" xfId="34674"/>
    <cellStyle name="Normal 2 8 3 2 4" xfId="34675"/>
    <cellStyle name="Normal 2 8 3 2 4 10" xfId="34676"/>
    <cellStyle name="Normal 2 8 3 2 4 11" xfId="34677"/>
    <cellStyle name="Normal 2 8 3 2 4 12" xfId="34678"/>
    <cellStyle name="Normal 2 8 3 2 4 13" xfId="34679"/>
    <cellStyle name="Normal 2 8 3 2 4 14" xfId="34680"/>
    <cellStyle name="Normal 2 8 3 2 4 15" xfId="34681"/>
    <cellStyle name="Normal 2 8 3 2 4 16" xfId="34682"/>
    <cellStyle name="Normal 2 8 3 2 4 17" xfId="34683"/>
    <cellStyle name="Normal 2 8 3 2 4 2" xfId="34684"/>
    <cellStyle name="Normal 2 8 3 2 4 3" xfId="34685"/>
    <cellStyle name="Normal 2 8 3 2 4 4" xfId="34686"/>
    <cellStyle name="Normal 2 8 3 2 4 5" xfId="34687"/>
    <cellStyle name="Normal 2 8 3 2 4 6" xfId="34688"/>
    <cellStyle name="Normal 2 8 3 2 4 7" xfId="34689"/>
    <cellStyle name="Normal 2 8 3 2 4 8" xfId="34690"/>
    <cellStyle name="Normal 2 8 3 2 4 9" xfId="34691"/>
    <cellStyle name="Normal 2 8 3 2 5" xfId="34692"/>
    <cellStyle name="Normal 2 8 3 2 5 10" xfId="34693"/>
    <cellStyle name="Normal 2 8 3 2 5 11" xfId="34694"/>
    <cellStyle name="Normal 2 8 3 2 5 12" xfId="34695"/>
    <cellStyle name="Normal 2 8 3 2 5 13" xfId="34696"/>
    <cellStyle name="Normal 2 8 3 2 5 14" xfId="34697"/>
    <cellStyle name="Normal 2 8 3 2 5 15" xfId="34698"/>
    <cellStyle name="Normal 2 8 3 2 5 16" xfId="34699"/>
    <cellStyle name="Normal 2 8 3 2 5 17" xfId="34700"/>
    <cellStyle name="Normal 2 8 3 2 5 2" xfId="34701"/>
    <cellStyle name="Normal 2 8 3 2 5 3" xfId="34702"/>
    <cellStyle name="Normal 2 8 3 2 5 4" xfId="34703"/>
    <cellStyle name="Normal 2 8 3 2 5 5" xfId="34704"/>
    <cellStyle name="Normal 2 8 3 2 5 6" xfId="34705"/>
    <cellStyle name="Normal 2 8 3 2 5 7" xfId="34706"/>
    <cellStyle name="Normal 2 8 3 2 5 8" xfId="34707"/>
    <cellStyle name="Normal 2 8 3 2 5 9" xfId="34708"/>
    <cellStyle name="Normal 2 8 3 20" xfId="34709"/>
    <cellStyle name="Normal 2 8 3 21" xfId="34710"/>
    <cellStyle name="Normal 2 8 3 22" xfId="34711"/>
    <cellStyle name="Normal 2 8 3 23" xfId="34712"/>
    <cellStyle name="Normal 2 8 3 24" xfId="34713"/>
    <cellStyle name="Normal 2 8 3 25" xfId="34714"/>
    <cellStyle name="Normal 2 8 3 26" xfId="34715"/>
    <cellStyle name="Normal 2 8 3 27" xfId="34716"/>
    <cellStyle name="Normal 2 8 3 28" xfId="34717"/>
    <cellStyle name="Normal 2 8 3 29" xfId="34718"/>
    <cellStyle name="Normal 2 8 3 3" xfId="34719"/>
    <cellStyle name="Normal 2 8 3 30" xfId="34720"/>
    <cellStyle name="Normal 2 8 3 31" xfId="34721"/>
    <cellStyle name="Normal 2 8 3 32" xfId="34722"/>
    <cellStyle name="Normal 2 8 3 33" xfId="34723"/>
    <cellStyle name="Normal 2 8 3 34" xfId="34724"/>
    <cellStyle name="Normal 2 8 3 35" xfId="34725"/>
    <cellStyle name="Normal 2 8 3 36" xfId="34726"/>
    <cellStyle name="Normal 2 8 3 37" xfId="34727"/>
    <cellStyle name="Normal 2 8 3 38" xfId="34728"/>
    <cellStyle name="Normal 2 8 3 39" xfId="34729"/>
    <cellStyle name="Normal 2 8 3 4" xfId="34730"/>
    <cellStyle name="Normal 2 8 3 40" xfId="34731"/>
    <cellStyle name="Normal 2 8 3 41" xfId="34732"/>
    <cellStyle name="Normal 2 8 3 42" xfId="34733"/>
    <cellStyle name="Normal 2 8 3 43" xfId="34734"/>
    <cellStyle name="Normal 2 8 3 44" xfId="34735"/>
    <cellStyle name="Normal 2 8 3 45" xfId="34736"/>
    <cellStyle name="Normal 2 8 3 46" xfId="34737"/>
    <cellStyle name="Normal 2 8 3 47" xfId="34738"/>
    <cellStyle name="Normal 2 8 3 48" xfId="34739"/>
    <cellStyle name="Normal 2 8 3 49" xfId="34740"/>
    <cellStyle name="Normal 2 8 3 5" xfId="34741"/>
    <cellStyle name="Normal 2 8 3 50" xfId="34742"/>
    <cellStyle name="Normal 2 8 3 51" xfId="34743"/>
    <cellStyle name="Normal 2 8 3 52" xfId="34744"/>
    <cellStyle name="Normal 2 8 3 53" xfId="34745"/>
    <cellStyle name="Normal 2 8 3 54" xfId="34746"/>
    <cellStyle name="Normal 2 8 3 55" xfId="34747"/>
    <cellStyle name="Normal 2 8 3 56" xfId="34748"/>
    <cellStyle name="Normal 2 8 3 6" xfId="34749"/>
    <cellStyle name="Normal 2 8 3 7" xfId="34750"/>
    <cellStyle name="Normal 2 8 3 8" xfId="34751"/>
    <cellStyle name="Normal 2 8 3 9" xfId="34752"/>
    <cellStyle name="Normal 2 8 4" xfId="34753"/>
    <cellStyle name="Normal 2 8 4 10" xfId="34754"/>
    <cellStyle name="Normal 2 8 4 11" xfId="34755"/>
    <cellStyle name="Normal 2 8 4 12" xfId="34756"/>
    <cellStyle name="Normal 2 8 4 13" xfId="34757"/>
    <cellStyle name="Normal 2 8 4 14" xfId="34758"/>
    <cellStyle name="Normal 2 8 4 15" xfId="34759"/>
    <cellStyle name="Normal 2 8 4 16" xfId="34760"/>
    <cellStyle name="Normal 2 8 4 17" xfId="34761"/>
    <cellStyle name="Normal 2 8 4 18" xfId="34762"/>
    <cellStyle name="Normal 2 8 4 19" xfId="34763"/>
    <cellStyle name="Normal 2 8 4 2" xfId="34764"/>
    <cellStyle name="Normal 2 8 4 20" xfId="34765"/>
    <cellStyle name="Normal 2 8 4 21" xfId="34766"/>
    <cellStyle name="Normal 2 8 4 22" xfId="34767"/>
    <cellStyle name="Normal 2 8 4 23" xfId="34768"/>
    <cellStyle name="Normal 2 8 4 24" xfId="34769"/>
    <cellStyle name="Normal 2 8 4 25" xfId="34770"/>
    <cellStyle name="Normal 2 8 4 26" xfId="34771"/>
    <cellStyle name="Normal 2 8 4 27" xfId="34772"/>
    <cellStyle name="Normal 2 8 4 28" xfId="34773"/>
    <cellStyle name="Normal 2 8 4 29" xfId="34774"/>
    <cellStyle name="Normal 2 8 4 3" xfId="34775"/>
    <cellStyle name="Normal 2 8 4 30" xfId="34776"/>
    <cellStyle name="Normal 2 8 4 31" xfId="34777"/>
    <cellStyle name="Normal 2 8 4 32" xfId="34778"/>
    <cellStyle name="Normal 2 8 4 33" xfId="34779"/>
    <cellStyle name="Normal 2 8 4 34" xfId="34780"/>
    <cellStyle name="Normal 2 8 4 35" xfId="34781"/>
    <cellStyle name="Normal 2 8 4 36" xfId="34782"/>
    <cellStyle name="Normal 2 8 4 37" xfId="34783"/>
    <cellStyle name="Normal 2 8 4 38" xfId="34784"/>
    <cellStyle name="Normal 2 8 4 39" xfId="34785"/>
    <cellStyle name="Normal 2 8 4 4" xfId="34786"/>
    <cellStyle name="Normal 2 8 4 40" xfId="34787"/>
    <cellStyle name="Normal 2 8 4 41" xfId="34788"/>
    <cellStyle name="Normal 2 8 4 42" xfId="34789"/>
    <cellStyle name="Normal 2 8 4 43" xfId="34790"/>
    <cellStyle name="Normal 2 8 4 44" xfId="34791"/>
    <cellStyle name="Normal 2 8 4 45" xfId="34792"/>
    <cellStyle name="Normal 2 8 4 46" xfId="34793"/>
    <cellStyle name="Normal 2 8 4 47" xfId="34794"/>
    <cellStyle name="Normal 2 8 4 48" xfId="34795"/>
    <cellStyle name="Normal 2 8 4 49" xfId="34796"/>
    <cellStyle name="Normal 2 8 4 5" xfId="34797"/>
    <cellStyle name="Normal 2 8 4 50" xfId="34798"/>
    <cellStyle name="Normal 2 8 4 51" xfId="34799"/>
    <cellStyle name="Normal 2 8 4 52" xfId="34800"/>
    <cellStyle name="Normal 2 8 4 6" xfId="34801"/>
    <cellStyle name="Normal 2 8 4 7" xfId="34802"/>
    <cellStyle name="Normal 2 8 4 8" xfId="34803"/>
    <cellStyle name="Normal 2 8 4 9" xfId="34804"/>
    <cellStyle name="Normal 2 8 5" xfId="34805"/>
    <cellStyle name="Normal 2 8 5 10" xfId="34806"/>
    <cellStyle name="Normal 2 8 5 11" xfId="34807"/>
    <cellStyle name="Normal 2 8 5 12" xfId="34808"/>
    <cellStyle name="Normal 2 8 5 13" xfId="34809"/>
    <cellStyle name="Normal 2 8 5 14" xfId="34810"/>
    <cellStyle name="Normal 2 8 5 15" xfId="34811"/>
    <cellStyle name="Normal 2 8 5 16" xfId="34812"/>
    <cellStyle name="Normal 2 8 5 17" xfId="34813"/>
    <cellStyle name="Normal 2 8 5 2" xfId="34814"/>
    <cellStyle name="Normal 2 8 5 3" xfId="34815"/>
    <cellStyle name="Normal 2 8 5 4" xfId="34816"/>
    <cellStyle name="Normal 2 8 5 5" xfId="34817"/>
    <cellStyle name="Normal 2 8 5 6" xfId="34818"/>
    <cellStyle name="Normal 2 8 5 7" xfId="34819"/>
    <cellStyle name="Normal 2 8 5 8" xfId="34820"/>
    <cellStyle name="Normal 2 8 5 9" xfId="34821"/>
    <cellStyle name="Normal 2 8 6" xfId="34822"/>
    <cellStyle name="Normal 2 8 6 10" xfId="34823"/>
    <cellStyle name="Normal 2 8 6 11" xfId="34824"/>
    <cellStyle name="Normal 2 8 6 12" xfId="34825"/>
    <cellStyle name="Normal 2 8 6 13" xfId="34826"/>
    <cellStyle name="Normal 2 8 6 14" xfId="34827"/>
    <cellStyle name="Normal 2 8 6 15" xfId="34828"/>
    <cellStyle name="Normal 2 8 6 16" xfId="34829"/>
    <cellStyle name="Normal 2 8 6 17" xfId="34830"/>
    <cellStyle name="Normal 2 8 6 2" xfId="34831"/>
    <cellStyle name="Normal 2 8 6 3" xfId="34832"/>
    <cellStyle name="Normal 2 8 6 4" xfId="34833"/>
    <cellStyle name="Normal 2 8 6 5" xfId="34834"/>
    <cellStyle name="Normal 2 8 6 6" xfId="34835"/>
    <cellStyle name="Normal 2 8 6 7" xfId="34836"/>
    <cellStyle name="Normal 2 8 6 8" xfId="34837"/>
    <cellStyle name="Normal 2 8 6 9" xfId="34838"/>
    <cellStyle name="Normal 2 8 7" xfId="34839"/>
    <cellStyle name="Normal 2 8 7 10" xfId="34840"/>
    <cellStyle name="Normal 2 8 7 11" xfId="34841"/>
    <cellStyle name="Normal 2 8 7 12" xfId="34842"/>
    <cellStyle name="Normal 2 8 7 13" xfId="34843"/>
    <cellStyle name="Normal 2 8 7 14" xfId="34844"/>
    <cellStyle name="Normal 2 8 7 15" xfId="34845"/>
    <cellStyle name="Normal 2 8 7 16" xfId="34846"/>
    <cellStyle name="Normal 2 8 7 17" xfId="34847"/>
    <cellStyle name="Normal 2 8 7 2" xfId="34848"/>
    <cellStyle name="Normal 2 8 7 3" xfId="34849"/>
    <cellStyle name="Normal 2 8 7 4" xfId="34850"/>
    <cellStyle name="Normal 2 8 7 5" xfId="34851"/>
    <cellStyle name="Normal 2 8 7 6" xfId="34852"/>
    <cellStyle name="Normal 2 8 7 7" xfId="34853"/>
    <cellStyle name="Normal 2 8 7 8" xfId="34854"/>
    <cellStyle name="Normal 2 8 7 9" xfId="34855"/>
    <cellStyle name="Normal 2 8 8" xfId="34856"/>
    <cellStyle name="Normal 2 8 8 10" xfId="34857"/>
    <cellStyle name="Normal 2 8 8 11" xfId="34858"/>
    <cellStyle name="Normal 2 8 8 12" xfId="34859"/>
    <cellStyle name="Normal 2 8 8 13" xfId="34860"/>
    <cellStyle name="Normal 2 8 8 14" xfId="34861"/>
    <cellStyle name="Normal 2 8 8 15" xfId="34862"/>
    <cellStyle name="Normal 2 8 8 16" xfId="34863"/>
    <cellStyle name="Normal 2 8 8 17" xfId="34864"/>
    <cellStyle name="Normal 2 8 8 2" xfId="34865"/>
    <cellStyle name="Normal 2 8 8 3" xfId="34866"/>
    <cellStyle name="Normal 2 8 8 4" xfId="34867"/>
    <cellStyle name="Normal 2 8 8 5" xfId="34868"/>
    <cellStyle name="Normal 2 8 8 6" xfId="34869"/>
    <cellStyle name="Normal 2 8 8 7" xfId="34870"/>
    <cellStyle name="Normal 2 8 8 8" xfId="34871"/>
    <cellStyle name="Normal 2 8 8 9" xfId="34872"/>
    <cellStyle name="Normal 2 80" xfId="34873"/>
    <cellStyle name="Normal 2 81" xfId="34874"/>
    <cellStyle name="Normal 2 82" xfId="34875"/>
    <cellStyle name="Normal 2 83" xfId="34876"/>
    <cellStyle name="Normal 2 84" xfId="34877"/>
    <cellStyle name="Normal 2 85" xfId="34878"/>
    <cellStyle name="Normal 2 86" xfId="34879"/>
    <cellStyle name="Normal 2 87" xfId="34880"/>
    <cellStyle name="Normal 2 88" xfId="34881"/>
    <cellStyle name="Normal 2 89" xfId="34882"/>
    <cellStyle name="Normal 2 9" xfId="34883"/>
    <cellStyle name="Normal 2 9 10" xfId="34884"/>
    <cellStyle name="Normal 2 9 11" xfId="34885"/>
    <cellStyle name="Normal 2 9 12" xfId="34886"/>
    <cellStyle name="Normal 2 9 13" xfId="34887"/>
    <cellStyle name="Normal 2 9 14" xfId="34888"/>
    <cellStyle name="Normal 2 9 15" xfId="34889"/>
    <cellStyle name="Normal 2 9 16" xfId="34890"/>
    <cellStyle name="Normal 2 9 17" xfId="34891"/>
    <cellStyle name="Normal 2 9 18" xfId="34892"/>
    <cellStyle name="Normal 2 9 19" xfId="34893"/>
    <cellStyle name="Normal 2 9 2" xfId="34894"/>
    <cellStyle name="Normal 2 9 20" xfId="34895"/>
    <cellStyle name="Normal 2 9 21" xfId="34896"/>
    <cellStyle name="Normal 2 9 22" xfId="34897"/>
    <cellStyle name="Normal 2 9 23" xfId="34898"/>
    <cellStyle name="Normal 2 9 24" xfId="34899"/>
    <cellStyle name="Normal 2 9 25" xfId="34900"/>
    <cellStyle name="Normal 2 9 26" xfId="34901"/>
    <cellStyle name="Normal 2 9 27" xfId="34902"/>
    <cellStyle name="Normal 2 9 28" xfId="34903"/>
    <cellStyle name="Normal 2 9 29" xfId="34904"/>
    <cellStyle name="Normal 2 9 3" xfId="34905"/>
    <cellStyle name="Normal 2 9 30" xfId="34906"/>
    <cellStyle name="Normal 2 9 31" xfId="34907"/>
    <cellStyle name="Normal 2 9 32" xfId="34908"/>
    <cellStyle name="Normal 2 9 33" xfId="34909"/>
    <cellStyle name="Normal 2 9 34" xfId="34910"/>
    <cellStyle name="Normal 2 9 35" xfId="34911"/>
    <cellStyle name="Normal 2 9 36" xfId="34912"/>
    <cellStyle name="Normal 2 9 37" xfId="34913"/>
    <cellStyle name="Normal 2 9 38" xfId="34914"/>
    <cellStyle name="Normal 2 9 39" xfId="34915"/>
    <cellStyle name="Normal 2 9 4" xfId="34916"/>
    <cellStyle name="Normal 2 9 40" xfId="34917"/>
    <cellStyle name="Normal 2 9 41" xfId="34918"/>
    <cellStyle name="Normal 2 9 42" xfId="34919"/>
    <cellStyle name="Normal 2 9 43" xfId="34920"/>
    <cellStyle name="Normal 2 9 44" xfId="34921"/>
    <cellStyle name="Normal 2 9 45" xfId="34922"/>
    <cellStyle name="Normal 2 9 46" xfId="34923"/>
    <cellStyle name="Normal 2 9 47" xfId="34924"/>
    <cellStyle name="Normal 2 9 48" xfId="34925"/>
    <cellStyle name="Normal 2 9 49" xfId="34926"/>
    <cellStyle name="Normal 2 9 5" xfId="34927"/>
    <cellStyle name="Normal 2 9 50" xfId="34928"/>
    <cellStyle name="Normal 2 9 51" xfId="34929"/>
    <cellStyle name="Normal 2 9 52" xfId="34930"/>
    <cellStyle name="Normal 2 9 6" xfId="34931"/>
    <cellStyle name="Normal 2 9 7" xfId="34932"/>
    <cellStyle name="Normal 2 9 8" xfId="34933"/>
    <cellStyle name="Normal 2 9 9" xfId="34934"/>
    <cellStyle name="Normal 2 90" xfId="34935"/>
    <cellStyle name="Normal 2 91" xfId="34936"/>
    <cellStyle name="Normal 2_20150513 X7 Regulatory Weekly Tracking_20150513 REV" xfId="34937"/>
    <cellStyle name="Normal 22" xfId="34938"/>
    <cellStyle name="Normal 22 2" xfId="34939"/>
    <cellStyle name="Normal 22 2 2" xfId="34940"/>
    <cellStyle name="Normal 22 2 2 2" xfId="34941"/>
    <cellStyle name="Normal 22 2 2 2 2" xfId="34942"/>
    <cellStyle name="Normal 22 2 2 3" xfId="34943"/>
    <cellStyle name="Normal 22 2 2_Regulatory" xfId="34944"/>
    <cellStyle name="Normal 22 2 3" xfId="34945"/>
    <cellStyle name="Normal 22 2 3 2" xfId="34946"/>
    <cellStyle name="Normal 22 2 4" xfId="34947"/>
    <cellStyle name="Normal 22 2_Regulatory" xfId="34948"/>
    <cellStyle name="Normal 22 3" xfId="34949"/>
    <cellStyle name="Normal 22 3 2" xfId="34950"/>
    <cellStyle name="Normal 22 3 2 2" xfId="34951"/>
    <cellStyle name="Normal 22 3 3" xfId="34952"/>
    <cellStyle name="Normal 22 3_Regulatory" xfId="34953"/>
    <cellStyle name="Normal 22 4" xfId="34954"/>
    <cellStyle name="Normal 22 4 2" xfId="34955"/>
    <cellStyle name="Normal 22 5" xfId="34956"/>
    <cellStyle name="Normal 22_Regulatory" xfId="34957"/>
    <cellStyle name="Normal 25" xfId="34958"/>
    <cellStyle name="Normal 25 2" xfId="34959"/>
    <cellStyle name="Normal 25 2 2" xfId="34960"/>
    <cellStyle name="Normal 25 2 2 2" xfId="34961"/>
    <cellStyle name="Normal 25 2 2 2 2" xfId="34962"/>
    <cellStyle name="Normal 25 2 2 3" xfId="34963"/>
    <cellStyle name="Normal 25 2 2_Regulatory" xfId="34964"/>
    <cellStyle name="Normal 25 2 3" xfId="34965"/>
    <cellStyle name="Normal 25 2 3 2" xfId="34966"/>
    <cellStyle name="Normal 25 2 4" xfId="34967"/>
    <cellStyle name="Normal 25 2_Regulatory" xfId="34968"/>
    <cellStyle name="Normal 25 3" xfId="34969"/>
    <cellStyle name="Normal 25 3 2" xfId="34970"/>
    <cellStyle name="Normal 25 3 2 2" xfId="34971"/>
    <cellStyle name="Normal 25 3 3" xfId="34972"/>
    <cellStyle name="Normal 25 3_Regulatory" xfId="34973"/>
    <cellStyle name="Normal 25 4" xfId="34974"/>
    <cellStyle name="Normal 25 4 2" xfId="34975"/>
    <cellStyle name="Normal 25 5" xfId="34976"/>
    <cellStyle name="Normal 25_Regulatory" xfId="34977"/>
    <cellStyle name="Normal 27" xfId="34978"/>
    <cellStyle name="Normal 3" xfId="34979"/>
    <cellStyle name="Normal 3 10" xfId="34980"/>
    <cellStyle name="Normal 3 11" xfId="34981"/>
    <cellStyle name="Normal 3 12" xfId="34982"/>
    <cellStyle name="Normal 3 13" xfId="34983"/>
    <cellStyle name="Normal 3 14" xfId="34984"/>
    <cellStyle name="Normal 3 15" xfId="34985"/>
    <cellStyle name="Normal 3 16" xfId="34986"/>
    <cellStyle name="Normal 3 17" xfId="34987"/>
    <cellStyle name="Normal 3 18" xfId="34988"/>
    <cellStyle name="Normal 3 19" xfId="34989"/>
    <cellStyle name="Normal 3 2" xfId="34990"/>
    <cellStyle name="Normal 3 2 2" xfId="34991"/>
    <cellStyle name="Normal 3 2 2 2" xfId="34992"/>
    <cellStyle name="Normal 3 2 2 2 2" xfId="34993"/>
    <cellStyle name="Normal 3 2 2 2 2 2" xfId="34994"/>
    <cellStyle name="Normal 3 2 2 2 2 2 2" xfId="34995"/>
    <cellStyle name="Normal 3 2 2 2 2 2 2 2" xfId="34996"/>
    <cellStyle name="Normal 3 2 2 2 2 2 2 2 2" xfId="34997"/>
    <cellStyle name="Normal 3 2 2 2 2 2 2 3" xfId="34998"/>
    <cellStyle name="Normal 3 2 2 2 2 2 2_Regulatory" xfId="34999"/>
    <cellStyle name="Normal 3 2 2 2 2 2 3" xfId="35000"/>
    <cellStyle name="Normal 3 2 2 2 2 2 3 2" xfId="35001"/>
    <cellStyle name="Normal 3 2 2 2 2 2 4" xfId="35002"/>
    <cellStyle name="Normal 3 2 2 2 2 2_Regulatory" xfId="35003"/>
    <cellStyle name="Normal 3 2 2 2 2 3" xfId="35004"/>
    <cellStyle name="Normal 3 2 2 2 2 3 2" xfId="35005"/>
    <cellStyle name="Normal 3 2 2 2 2 3 2 2" xfId="35006"/>
    <cellStyle name="Normal 3 2 2 2 2 3 3" xfId="35007"/>
    <cellStyle name="Normal 3 2 2 2 2 3_Regulatory" xfId="35008"/>
    <cellStyle name="Normal 3 2 2 2 2 4" xfId="35009"/>
    <cellStyle name="Normal 3 2 2 2 2 4 2" xfId="35010"/>
    <cellStyle name="Normal 3 2 2 2 2 5" xfId="35011"/>
    <cellStyle name="Normal 3 2 2 2 2_Regulatory" xfId="35012"/>
    <cellStyle name="Normal 3 2 2 2 3" xfId="35013"/>
    <cellStyle name="Normal 3 2 2 2 3 2" xfId="35014"/>
    <cellStyle name="Normal 3 2 2 2 3 2 2" xfId="35015"/>
    <cellStyle name="Normal 3 2 2 2 3 2 2 2" xfId="35016"/>
    <cellStyle name="Normal 3 2 2 2 3 2 3" xfId="35017"/>
    <cellStyle name="Normal 3 2 2 2 3 2_Regulatory" xfId="35018"/>
    <cellStyle name="Normal 3 2 2 2 3 3" xfId="35019"/>
    <cellStyle name="Normal 3 2 2 2 3 3 2" xfId="35020"/>
    <cellStyle name="Normal 3 2 2 2 3 4" xfId="35021"/>
    <cellStyle name="Normal 3 2 2 2 3_Regulatory" xfId="35022"/>
    <cellStyle name="Normal 3 2 2 2 4" xfId="35023"/>
    <cellStyle name="Normal 3 2 2 2 4 2" xfId="35024"/>
    <cellStyle name="Normal 3 2 2 2 4 2 2" xfId="35025"/>
    <cellStyle name="Normal 3 2 2 2 4 3" xfId="35026"/>
    <cellStyle name="Normal 3 2 2 2 4_Regulatory" xfId="35027"/>
    <cellStyle name="Normal 3 2 2 2 5" xfId="35028"/>
    <cellStyle name="Normal 3 2 2 2 5 2" xfId="35029"/>
    <cellStyle name="Normal 3 2 2 2 6" xfId="35030"/>
    <cellStyle name="Normal 3 2 2 2_Regulatory" xfId="35031"/>
    <cellStyle name="Normal 3 2 2 3" xfId="35032"/>
    <cellStyle name="Normal 3 2 2 3 2" xfId="35033"/>
    <cellStyle name="Normal 3 2 2 3 2 2" xfId="35034"/>
    <cellStyle name="Normal 3 2 2 3 2 2 2" xfId="35035"/>
    <cellStyle name="Normal 3 2 2 3 2 2 2 2" xfId="35036"/>
    <cellStyle name="Normal 3 2 2 3 2 2 3" xfId="35037"/>
    <cellStyle name="Normal 3 2 2 3 2 2_Regulatory" xfId="35038"/>
    <cellStyle name="Normal 3 2 2 3 2 3" xfId="35039"/>
    <cellStyle name="Normal 3 2 2 3 2 3 2" xfId="35040"/>
    <cellStyle name="Normal 3 2 2 3 2 4" xfId="35041"/>
    <cellStyle name="Normal 3 2 2 3 2_Regulatory" xfId="35042"/>
    <cellStyle name="Normal 3 2 2 3 3" xfId="35043"/>
    <cellStyle name="Normal 3 2 2 3 3 2" xfId="35044"/>
    <cellStyle name="Normal 3 2 2 3 3 2 2" xfId="35045"/>
    <cellStyle name="Normal 3 2 2 3 3 3" xfId="35046"/>
    <cellStyle name="Normal 3 2 2 3 3_Regulatory" xfId="35047"/>
    <cellStyle name="Normal 3 2 2 3 4" xfId="35048"/>
    <cellStyle name="Normal 3 2 2 3 4 2" xfId="35049"/>
    <cellStyle name="Normal 3 2 2 3 5" xfId="35050"/>
    <cellStyle name="Normal 3 2 2 3_Regulatory" xfId="35051"/>
    <cellStyle name="Normal 3 2 2 4" xfId="35052"/>
    <cellStyle name="Normal 3 2 2 4 2" xfId="35053"/>
    <cellStyle name="Normal 3 2 2 4 2 2" xfId="35054"/>
    <cellStyle name="Normal 3 2 2 4 2 2 2" xfId="35055"/>
    <cellStyle name="Normal 3 2 2 4 2 3" xfId="35056"/>
    <cellStyle name="Normal 3 2 2 4 2_Regulatory" xfId="35057"/>
    <cellStyle name="Normal 3 2 2 4 3" xfId="35058"/>
    <cellStyle name="Normal 3 2 2 4 3 2" xfId="35059"/>
    <cellStyle name="Normal 3 2 2 4 4" xfId="35060"/>
    <cellStyle name="Normal 3 2 2 4_Regulatory" xfId="35061"/>
    <cellStyle name="Normal 3 2 2 5" xfId="35062"/>
    <cellStyle name="Normal 3 2 2 5 2" xfId="35063"/>
    <cellStyle name="Normal 3 2 2 5 2 2" xfId="35064"/>
    <cellStyle name="Normal 3 2 2 5 3" xfId="35065"/>
    <cellStyle name="Normal 3 2 2 5_Regulatory" xfId="35066"/>
    <cellStyle name="Normal 3 2 2 6" xfId="35067"/>
    <cellStyle name="Normal 3 2 2 6 2" xfId="35068"/>
    <cellStyle name="Normal 3 2 2 7" xfId="35069"/>
    <cellStyle name="Normal 3 2 2 8" xfId="43310"/>
    <cellStyle name="Normal 3 2 2_Regulatory" xfId="35070"/>
    <cellStyle name="Normal 3 2 3" xfId="35071"/>
    <cellStyle name="Normal 3 2 3 2" xfId="35072"/>
    <cellStyle name="Normal 3 2 3 2 2" xfId="35073"/>
    <cellStyle name="Normal 3 2 3 2 2 2" xfId="35074"/>
    <cellStyle name="Normal 3 2 3 2 2 2 2" xfId="35075"/>
    <cellStyle name="Normal 3 2 3 2 2 2 2 2" xfId="35076"/>
    <cellStyle name="Normal 3 2 3 2 2 2 3" xfId="35077"/>
    <cellStyle name="Normal 3 2 3 2 2 2_Regulatory" xfId="35078"/>
    <cellStyle name="Normal 3 2 3 2 2 3" xfId="35079"/>
    <cellStyle name="Normal 3 2 3 2 2 3 2" xfId="35080"/>
    <cellStyle name="Normal 3 2 3 2 2 4" xfId="35081"/>
    <cellStyle name="Normal 3 2 3 2 2_Regulatory" xfId="35082"/>
    <cellStyle name="Normal 3 2 3 2 3" xfId="35083"/>
    <cellStyle name="Normal 3 2 3 2 3 2" xfId="35084"/>
    <cellStyle name="Normal 3 2 3 2 3 2 2" xfId="35085"/>
    <cellStyle name="Normal 3 2 3 2 3 3" xfId="35086"/>
    <cellStyle name="Normal 3 2 3 2 3_Regulatory" xfId="35087"/>
    <cellStyle name="Normal 3 2 3 2 4" xfId="35088"/>
    <cellStyle name="Normal 3 2 3 2 4 2" xfId="35089"/>
    <cellStyle name="Normal 3 2 3 2_Regulatory" xfId="35090"/>
    <cellStyle name="Normal 3 2 3 3" xfId="35091"/>
    <cellStyle name="Normal 3 2 3 3 2" xfId="35092"/>
    <cellStyle name="Normal 3 2 3 3 2 2" xfId="35093"/>
    <cellStyle name="Normal 3 2 3 3 2 2 2" xfId="35094"/>
    <cellStyle name="Normal 3 2 3 3 2 3" xfId="35095"/>
    <cellStyle name="Normal 3 2 3 3 2_Regulatory" xfId="35096"/>
    <cellStyle name="Normal 3 2 3 3 3" xfId="35097"/>
    <cellStyle name="Normal 3 2 3 3 3 2" xfId="35098"/>
    <cellStyle name="Normal 3 2 3 3 4" xfId="35099"/>
    <cellStyle name="Normal 3 2 3 3_Regulatory" xfId="35100"/>
    <cellStyle name="Normal 3 2 3 4" xfId="35101"/>
    <cellStyle name="Normal 3 2 3 4 2" xfId="35102"/>
    <cellStyle name="Normal 3 2 3 4 2 2" xfId="35103"/>
    <cellStyle name="Normal 3 2 3 4 3" xfId="35104"/>
    <cellStyle name="Normal 3 2 3 4_Regulatory" xfId="35105"/>
    <cellStyle name="Normal 3 2 3 5" xfId="35106"/>
    <cellStyle name="Normal 3 2 3 5 2" xfId="35107"/>
    <cellStyle name="Normal 3 2 3_Regulatory" xfId="35108"/>
    <cellStyle name="Normal 3 2 4" xfId="35109"/>
    <cellStyle name="Normal 3 2 4 2" xfId="35110"/>
    <cellStyle name="Normal 3 2 4 2 2" xfId="35111"/>
    <cellStyle name="Normal 3 2 4 2 2 2" xfId="35112"/>
    <cellStyle name="Normal 3 2 4 2 2 2 2" xfId="35113"/>
    <cellStyle name="Normal 3 2 4 2 2 3" xfId="35114"/>
    <cellStyle name="Normal 3 2 4 2 2_Regulatory" xfId="35115"/>
    <cellStyle name="Normal 3 2 4 2 3" xfId="35116"/>
    <cellStyle name="Normal 3 2 4 2 3 2" xfId="35117"/>
    <cellStyle name="Normal 3 2 4 2 4" xfId="35118"/>
    <cellStyle name="Normal 3 2 4 2_Regulatory" xfId="35119"/>
    <cellStyle name="Normal 3 2 4 3" xfId="35120"/>
    <cellStyle name="Normal 3 2 4 3 2" xfId="35121"/>
    <cellStyle name="Normal 3 2 4 3 2 2" xfId="35122"/>
    <cellStyle name="Normal 3 2 4 3 3" xfId="35123"/>
    <cellStyle name="Normal 3 2 4 3_Regulatory" xfId="35124"/>
    <cellStyle name="Normal 3 2 4 4" xfId="35125"/>
    <cellStyle name="Normal 3 2 4 4 2" xfId="35126"/>
    <cellStyle name="Normal 3 2 4 5" xfId="35127"/>
    <cellStyle name="Normal 3 2 4_Regulatory" xfId="35128"/>
    <cellStyle name="Normal 3 2 5" xfId="35129"/>
    <cellStyle name="Normal 3 2 5 2" xfId="35130"/>
    <cellStyle name="Normal 3 2 5 2 2" xfId="35131"/>
    <cellStyle name="Normal 3 2 5 2 2 2" xfId="35132"/>
    <cellStyle name="Normal 3 2 5 2 3" xfId="35133"/>
    <cellStyle name="Normal 3 2 5 2_Regulatory" xfId="35134"/>
    <cellStyle name="Normal 3 2 5 3" xfId="35135"/>
    <cellStyle name="Normal 3 2 5 3 2" xfId="35136"/>
    <cellStyle name="Normal 3 2 5 4" xfId="35137"/>
    <cellStyle name="Normal 3 2 5_Regulatory" xfId="35138"/>
    <cellStyle name="Normal 3 2 6" xfId="35139"/>
    <cellStyle name="Normal 3 2 7" xfId="35140"/>
    <cellStyle name="Normal 3 2 7 2" xfId="35141"/>
    <cellStyle name="Normal 3 2 7 2 2" xfId="35142"/>
    <cellStyle name="Normal 3 2 7 3" xfId="35143"/>
    <cellStyle name="Normal 3 2 7_Regulatory" xfId="35144"/>
    <cellStyle name="Normal 3 2 8" xfId="35145"/>
    <cellStyle name="Normal 3 2 8 2" xfId="35146"/>
    <cellStyle name="Normal 3 2 9" xfId="43311"/>
    <cellStyle name="Normal 3 2_Regulatory" xfId="35147"/>
    <cellStyle name="Normal 3 20" xfId="35148"/>
    <cellStyle name="Normal 3 21" xfId="35149"/>
    <cellStyle name="Normal 3 22" xfId="35150"/>
    <cellStyle name="Normal 3 23" xfId="35151"/>
    <cellStyle name="Normal 3 24" xfId="35152"/>
    <cellStyle name="Normal 3 25" xfId="35153"/>
    <cellStyle name="Normal 3 26" xfId="35154"/>
    <cellStyle name="Normal 3 27" xfId="35155"/>
    <cellStyle name="Normal 3 28" xfId="35156"/>
    <cellStyle name="Normal 3 29" xfId="35157"/>
    <cellStyle name="Normal 3 3" xfId="35158"/>
    <cellStyle name="Normal 3 3 2" xfId="35159"/>
    <cellStyle name="Normal 3 30" xfId="35160"/>
    <cellStyle name="Normal 3 31" xfId="35161"/>
    <cellStyle name="Normal 3 32" xfId="35162"/>
    <cellStyle name="Normal 3 33" xfId="35163"/>
    <cellStyle name="Normal 3 34" xfId="35164"/>
    <cellStyle name="Normal 3 35" xfId="35165"/>
    <cellStyle name="Normal 3 36" xfId="35166"/>
    <cellStyle name="Normal 3 37" xfId="35167"/>
    <cellStyle name="Normal 3 38" xfId="35168"/>
    <cellStyle name="Normal 3 39" xfId="35169"/>
    <cellStyle name="Normal 3 4" xfId="35170"/>
    <cellStyle name="Normal 3 4 2" xfId="35171"/>
    <cellStyle name="Normal 3 40" xfId="35172"/>
    <cellStyle name="Normal 3 41" xfId="35173"/>
    <cellStyle name="Normal 3 42" xfId="35174"/>
    <cellStyle name="Normal 3 43" xfId="35175"/>
    <cellStyle name="Normal 3 44" xfId="35176"/>
    <cellStyle name="Normal 3 45" xfId="35177"/>
    <cellStyle name="Normal 3 46" xfId="35178"/>
    <cellStyle name="Normal 3 47" xfId="35179"/>
    <cellStyle name="Normal 3 48" xfId="35180"/>
    <cellStyle name="Normal 3 49" xfId="35181"/>
    <cellStyle name="Normal 3 5" xfId="35182"/>
    <cellStyle name="Normal 3 5 2" xfId="35183"/>
    <cellStyle name="Normal 3 50" xfId="35184"/>
    <cellStyle name="Normal 3 51" xfId="35185"/>
    <cellStyle name="Normal 3 52" xfId="35186"/>
    <cellStyle name="Normal 3 53" xfId="35187"/>
    <cellStyle name="Normal 3 54" xfId="35188"/>
    <cellStyle name="Normal 3 55" xfId="35189"/>
    <cellStyle name="Normal 3 56" xfId="35190"/>
    <cellStyle name="Normal 3 57" xfId="35191"/>
    <cellStyle name="Normal 3 58" xfId="35192"/>
    <cellStyle name="Normal 3 59" xfId="35193"/>
    <cellStyle name="Normal 3 6" xfId="35194"/>
    <cellStyle name="Normal 3 6 2" xfId="35195"/>
    <cellStyle name="Normal 3 60" xfId="35196"/>
    <cellStyle name="Normal 3 61" xfId="35197"/>
    <cellStyle name="Normal 3 62" xfId="35198"/>
    <cellStyle name="Normal 3 63" xfId="35199"/>
    <cellStyle name="Normal 3 64" xfId="35200"/>
    <cellStyle name="Normal 3 65" xfId="35201"/>
    <cellStyle name="Normal 3 66" xfId="35202"/>
    <cellStyle name="Normal 3 67" xfId="35203"/>
    <cellStyle name="Normal 3 68" xfId="35204"/>
    <cellStyle name="Normal 3 69" xfId="35205"/>
    <cellStyle name="Normal 3 7" xfId="35206"/>
    <cellStyle name="Normal 3 70" xfId="35207"/>
    <cellStyle name="Normal 3 71" xfId="35208"/>
    <cellStyle name="Normal 3 72" xfId="35209"/>
    <cellStyle name="Normal 3 73" xfId="35210"/>
    <cellStyle name="Normal 3 74" xfId="35211"/>
    <cellStyle name="Normal 3 75" xfId="35212"/>
    <cellStyle name="Normal 3 8" xfId="35213"/>
    <cellStyle name="Normal 3 9" xfId="35214"/>
    <cellStyle name="Normal 32" xfId="35215"/>
    <cellStyle name="Normal 32 2" xfId="35216"/>
    <cellStyle name="Normal 4" xfId="35217"/>
    <cellStyle name="Normal 4 10" xfId="35218"/>
    <cellStyle name="Normal 4 10 2" xfId="43339"/>
    <cellStyle name="Normal 4 11" xfId="35219"/>
    <cellStyle name="Normal 4 12" xfId="35220"/>
    <cellStyle name="Normal 4 13" xfId="35221"/>
    <cellStyle name="Normal 4 14" xfId="35222"/>
    <cellStyle name="Normal 4 15" xfId="35223"/>
    <cellStyle name="Normal 4 16" xfId="35224"/>
    <cellStyle name="Normal 4 17" xfId="35225"/>
    <cellStyle name="Normal 4 18" xfId="35226"/>
    <cellStyle name="Normal 4 19" xfId="35227"/>
    <cellStyle name="Normal 4 2" xfId="35228"/>
    <cellStyle name="Normal 4 2 10" xfId="35229"/>
    <cellStyle name="Normal 4 2 11" xfId="35230"/>
    <cellStyle name="Normal 4 2 12" xfId="35231"/>
    <cellStyle name="Normal 4 2 13" xfId="35232"/>
    <cellStyle name="Normal 4 2 14" xfId="35233"/>
    <cellStyle name="Normal 4 2 15" xfId="35234"/>
    <cellStyle name="Normal 4 2 16" xfId="35235"/>
    <cellStyle name="Normal 4 2 17" xfId="35236"/>
    <cellStyle name="Normal 4 2 18" xfId="35237"/>
    <cellStyle name="Normal 4 2 19" xfId="35238"/>
    <cellStyle name="Normal 4 2 2" xfId="35239"/>
    <cellStyle name="Normal 4 2 2 2" xfId="35240"/>
    <cellStyle name="Normal 4 2 2 2 2" xfId="35241"/>
    <cellStyle name="Normal 4 2 2 3" xfId="35242"/>
    <cellStyle name="Normal 4 2 2_Regulatory" xfId="35243"/>
    <cellStyle name="Normal 4 2 20" xfId="35244"/>
    <cellStyle name="Normal 4 2 21" xfId="35245"/>
    <cellStyle name="Normal 4 2 22" xfId="35246"/>
    <cellStyle name="Normal 4 2 23" xfId="35247"/>
    <cellStyle name="Normal 4 2 24" xfId="35248"/>
    <cellStyle name="Normal 4 2 25" xfId="35249"/>
    <cellStyle name="Normal 4 2 26" xfId="35250"/>
    <cellStyle name="Normal 4 2 27" xfId="35251"/>
    <cellStyle name="Normal 4 2 28" xfId="35252"/>
    <cellStyle name="Normal 4 2 29" xfId="35253"/>
    <cellStyle name="Normal 4 2 3" xfId="35254"/>
    <cellStyle name="Normal 4 2 3 2" xfId="35255"/>
    <cellStyle name="Normal 4 2 30" xfId="35256"/>
    <cellStyle name="Normal 4 2 31" xfId="35257"/>
    <cellStyle name="Normal 4 2 32" xfId="35258"/>
    <cellStyle name="Normal 4 2 33" xfId="35259"/>
    <cellStyle name="Normal 4 2 34" xfId="35260"/>
    <cellStyle name="Normal 4 2 35" xfId="35261"/>
    <cellStyle name="Normal 4 2 36" xfId="35262"/>
    <cellStyle name="Normal 4 2 37" xfId="35263"/>
    <cellStyle name="Normal 4 2 38" xfId="35264"/>
    <cellStyle name="Normal 4 2 39" xfId="35265"/>
    <cellStyle name="Normal 4 2 4" xfId="35266"/>
    <cellStyle name="Normal 4 2 40" xfId="35267"/>
    <cellStyle name="Normal 4 2 41" xfId="35268"/>
    <cellStyle name="Normal 4 2 42" xfId="35269"/>
    <cellStyle name="Normal 4 2 43" xfId="35270"/>
    <cellStyle name="Normal 4 2 44" xfId="35271"/>
    <cellStyle name="Normal 4 2 45" xfId="35272"/>
    <cellStyle name="Normal 4 2 46" xfId="35273"/>
    <cellStyle name="Normal 4 2 47" xfId="35274"/>
    <cellStyle name="Normal 4 2 48" xfId="35275"/>
    <cellStyle name="Normal 4 2 49" xfId="35276"/>
    <cellStyle name="Normal 4 2 5" xfId="35277"/>
    <cellStyle name="Normal 4 2 50" xfId="35278"/>
    <cellStyle name="Normal 4 2 51" xfId="35279"/>
    <cellStyle name="Normal 4 2 52" xfId="35280"/>
    <cellStyle name="Normal 4 2 6" xfId="35281"/>
    <cellStyle name="Normal 4 2 7" xfId="35282"/>
    <cellStyle name="Normal 4 2 8" xfId="35283"/>
    <cellStyle name="Normal 4 2 9" xfId="35284"/>
    <cellStyle name="Normal 4 2_Regulatory" xfId="35285"/>
    <cellStyle name="Normal 4 20" xfId="35286"/>
    <cellStyle name="Normal 4 21" xfId="35287"/>
    <cellStyle name="Normal 4 22" xfId="35288"/>
    <cellStyle name="Normal 4 23" xfId="35289"/>
    <cellStyle name="Normal 4 24" xfId="35290"/>
    <cellStyle name="Normal 4 25" xfId="35291"/>
    <cellStyle name="Normal 4 26" xfId="35292"/>
    <cellStyle name="Normal 4 27" xfId="35293"/>
    <cellStyle name="Normal 4 28" xfId="35294"/>
    <cellStyle name="Normal 4 29" xfId="35295"/>
    <cellStyle name="Normal 4 3" xfId="35296"/>
    <cellStyle name="Normal 4 3 10" xfId="35297"/>
    <cellStyle name="Normal 4 3 11" xfId="35298"/>
    <cellStyle name="Normal 4 3 12" xfId="35299"/>
    <cellStyle name="Normal 4 3 13" xfId="35300"/>
    <cellStyle name="Normal 4 3 14" xfId="35301"/>
    <cellStyle name="Normal 4 3 15" xfId="35302"/>
    <cellStyle name="Normal 4 3 16" xfId="35303"/>
    <cellStyle name="Normal 4 3 17" xfId="35304"/>
    <cellStyle name="Normal 4 3 18" xfId="35305"/>
    <cellStyle name="Normal 4 3 19" xfId="35306"/>
    <cellStyle name="Normal 4 3 2" xfId="35307"/>
    <cellStyle name="Normal 4 3 2 2" xfId="35308"/>
    <cellStyle name="Normal 4 3 20" xfId="35309"/>
    <cellStyle name="Normal 4 3 21" xfId="35310"/>
    <cellStyle name="Normal 4 3 22" xfId="35311"/>
    <cellStyle name="Normal 4 3 23" xfId="35312"/>
    <cellStyle name="Normal 4 3 24" xfId="35313"/>
    <cellStyle name="Normal 4 3 25" xfId="35314"/>
    <cellStyle name="Normal 4 3 26" xfId="35315"/>
    <cellStyle name="Normal 4 3 27" xfId="35316"/>
    <cellStyle name="Normal 4 3 28" xfId="35317"/>
    <cellStyle name="Normal 4 3 29" xfId="35318"/>
    <cellStyle name="Normal 4 3 3" xfId="35319"/>
    <cellStyle name="Normal 4 3 30" xfId="35320"/>
    <cellStyle name="Normal 4 3 31" xfId="35321"/>
    <cellStyle name="Normal 4 3 32" xfId="35322"/>
    <cellStyle name="Normal 4 3 33" xfId="35323"/>
    <cellStyle name="Normal 4 3 34" xfId="35324"/>
    <cellStyle name="Normal 4 3 35" xfId="35325"/>
    <cellStyle name="Normal 4 3 36" xfId="35326"/>
    <cellStyle name="Normal 4 3 37" xfId="35327"/>
    <cellStyle name="Normal 4 3 38" xfId="35328"/>
    <cellStyle name="Normal 4 3 39" xfId="35329"/>
    <cellStyle name="Normal 4 3 4" xfId="35330"/>
    <cellStyle name="Normal 4 3 40" xfId="35331"/>
    <cellStyle name="Normal 4 3 41" xfId="35332"/>
    <cellStyle name="Normal 4 3 42" xfId="35333"/>
    <cellStyle name="Normal 4 3 43" xfId="35334"/>
    <cellStyle name="Normal 4 3 44" xfId="35335"/>
    <cellStyle name="Normal 4 3 45" xfId="35336"/>
    <cellStyle name="Normal 4 3 46" xfId="35337"/>
    <cellStyle name="Normal 4 3 47" xfId="35338"/>
    <cellStyle name="Normal 4 3 48" xfId="35339"/>
    <cellStyle name="Normal 4 3 49" xfId="35340"/>
    <cellStyle name="Normal 4 3 5" xfId="35341"/>
    <cellStyle name="Normal 4 3 50" xfId="35342"/>
    <cellStyle name="Normal 4 3 51" xfId="35343"/>
    <cellStyle name="Normal 4 3 52" xfId="35344"/>
    <cellStyle name="Normal 4 3 6" xfId="35345"/>
    <cellStyle name="Normal 4 3 7" xfId="35346"/>
    <cellStyle name="Normal 4 3 8" xfId="35347"/>
    <cellStyle name="Normal 4 3 9" xfId="35348"/>
    <cellStyle name="Normal 4 30" xfId="35349"/>
    <cellStyle name="Normal 4 31" xfId="35350"/>
    <cellStyle name="Normal 4 32" xfId="35351"/>
    <cellStyle name="Normal 4 33" xfId="35352"/>
    <cellStyle name="Normal 4 34" xfId="35353"/>
    <cellStyle name="Normal 4 35" xfId="35354"/>
    <cellStyle name="Normal 4 36" xfId="35355"/>
    <cellStyle name="Normal 4 37" xfId="35356"/>
    <cellStyle name="Normal 4 38" xfId="35357"/>
    <cellStyle name="Normal 4 39" xfId="35358"/>
    <cellStyle name="Normal 4 4" xfId="35359"/>
    <cellStyle name="Normal 4 4 10" xfId="35360"/>
    <cellStyle name="Normal 4 4 11" xfId="35361"/>
    <cellStyle name="Normal 4 4 12" xfId="35362"/>
    <cellStyle name="Normal 4 4 13" xfId="35363"/>
    <cellStyle name="Normal 4 4 14" xfId="35364"/>
    <cellStyle name="Normal 4 4 15" xfId="35365"/>
    <cellStyle name="Normal 4 4 16" xfId="35366"/>
    <cellStyle name="Normal 4 4 17" xfId="35367"/>
    <cellStyle name="Normal 4 4 18" xfId="35368"/>
    <cellStyle name="Normal 4 4 19" xfId="35369"/>
    <cellStyle name="Normal 4 4 2" xfId="35370"/>
    <cellStyle name="Normal 4 4 2 2" xfId="35371"/>
    <cellStyle name="Normal 4 4 20" xfId="35372"/>
    <cellStyle name="Normal 4 4 21" xfId="35373"/>
    <cellStyle name="Normal 4 4 22" xfId="35374"/>
    <cellStyle name="Normal 4 4 23" xfId="35375"/>
    <cellStyle name="Normal 4 4 24" xfId="35376"/>
    <cellStyle name="Normal 4 4 25" xfId="35377"/>
    <cellStyle name="Normal 4 4 26" xfId="35378"/>
    <cellStyle name="Normal 4 4 27" xfId="35379"/>
    <cellStyle name="Normal 4 4 28" xfId="35380"/>
    <cellStyle name="Normal 4 4 29" xfId="35381"/>
    <cellStyle name="Normal 4 4 3" xfId="35382"/>
    <cellStyle name="Normal 4 4 30" xfId="35383"/>
    <cellStyle name="Normal 4 4 31" xfId="35384"/>
    <cellStyle name="Normal 4 4 32" xfId="35385"/>
    <cellStyle name="Normal 4 4 33" xfId="35386"/>
    <cellStyle name="Normal 4 4 34" xfId="35387"/>
    <cellStyle name="Normal 4 4 35" xfId="35388"/>
    <cellStyle name="Normal 4 4 36" xfId="35389"/>
    <cellStyle name="Normal 4 4 37" xfId="35390"/>
    <cellStyle name="Normal 4 4 38" xfId="35391"/>
    <cellStyle name="Normal 4 4 39" xfId="35392"/>
    <cellStyle name="Normal 4 4 4" xfId="35393"/>
    <cellStyle name="Normal 4 4 40" xfId="35394"/>
    <cellStyle name="Normal 4 4 41" xfId="35395"/>
    <cellStyle name="Normal 4 4 42" xfId="35396"/>
    <cellStyle name="Normal 4 4 43" xfId="35397"/>
    <cellStyle name="Normal 4 4 44" xfId="35398"/>
    <cellStyle name="Normal 4 4 45" xfId="35399"/>
    <cellStyle name="Normal 4 4 46" xfId="35400"/>
    <cellStyle name="Normal 4 4 47" xfId="35401"/>
    <cellStyle name="Normal 4 4 48" xfId="35402"/>
    <cellStyle name="Normal 4 4 49" xfId="35403"/>
    <cellStyle name="Normal 4 4 5" xfId="35404"/>
    <cellStyle name="Normal 4 4 50" xfId="35405"/>
    <cellStyle name="Normal 4 4 51" xfId="35406"/>
    <cellStyle name="Normal 4 4 52" xfId="35407"/>
    <cellStyle name="Normal 4 4 6" xfId="35408"/>
    <cellStyle name="Normal 4 4 7" xfId="35409"/>
    <cellStyle name="Normal 4 4 8" xfId="35410"/>
    <cellStyle name="Normal 4 4 9" xfId="35411"/>
    <cellStyle name="Normal 4 40" xfId="35412"/>
    <cellStyle name="Normal 4 41" xfId="35413"/>
    <cellStyle name="Normal 4 42" xfId="35414"/>
    <cellStyle name="Normal 4 43" xfId="35415"/>
    <cellStyle name="Normal 4 44" xfId="35416"/>
    <cellStyle name="Normal 4 45" xfId="35417"/>
    <cellStyle name="Normal 4 46" xfId="35418"/>
    <cellStyle name="Normal 4 47" xfId="35419"/>
    <cellStyle name="Normal 4 48" xfId="35420"/>
    <cellStyle name="Normal 4 49" xfId="35421"/>
    <cellStyle name="Normal 4 5" xfId="35422"/>
    <cellStyle name="Normal 4 5 10" xfId="35423"/>
    <cellStyle name="Normal 4 5 11" xfId="35424"/>
    <cellStyle name="Normal 4 5 12" xfId="35425"/>
    <cellStyle name="Normal 4 5 13" xfId="35426"/>
    <cellStyle name="Normal 4 5 14" xfId="35427"/>
    <cellStyle name="Normal 4 5 15" xfId="35428"/>
    <cellStyle name="Normal 4 5 16" xfId="35429"/>
    <cellStyle name="Normal 4 5 17" xfId="35430"/>
    <cellStyle name="Normal 4 5 18" xfId="35431"/>
    <cellStyle name="Normal 4 5 19" xfId="35432"/>
    <cellStyle name="Normal 4 5 2" xfId="35433"/>
    <cellStyle name="Normal 4 5 20" xfId="35434"/>
    <cellStyle name="Normal 4 5 21" xfId="35435"/>
    <cellStyle name="Normal 4 5 22" xfId="35436"/>
    <cellStyle name="Normal 4 5 23" xfId="35437"/>
    <cellStyle name="Normal 4 5 24" xfId="35438"/>
    <cellStyle name="Normal 4 5 25" xfId="35439"/>
    <cellStyle name="Normal 4 5 26" xfId="35440"/>
    <cellStyle name="Normal 4 5 27" xfId="35441"/>
    <cellStyle name="Normal 4 5 28" xfId="35442"/>
    <cellStyle name="Normal 4 5 29" xfId="35443"/>
    <cellStyle name="Normal 4 5 3" xfId="35444"/>
    <cellStyle name="Normal 4 5 30" xfId="35445"/>
    <cellStyle name="Normal 4 5 31" xfId="35446"/>
    <cellStyle name="Normal 4 5 32" xfId="35447"/>
    <cellStyle name="Normal 4 5 33" xfId="35448"/>
    <cellStyle name="Normal 4 5 34" xfId="35449"/>
    <cellStyle name="Normal 4 5 35" xfId="35450"/>
    <cellStyle name="Normal 4 5 36" xfId="35451"/>
    <cellStyle name="Normal 4 5 37" xfId="35452"/>
    <cellStyle name="Normal 4 5 38" xfId="35453"/>
    <cellStyle name="Normal 4 5 39" xfId="35454"/>
    <cellStyle name="Normal 4 5 4" xfId="35455"/>
    <cellStyle name="Normal 4 5 40" xfId="35456"/>
    <cellStyle name="Normal 4 5 41" xfId="35457"/>
    <cellStyle name="Normal 4 5 42" xfId="35458"/>
    <cellStyle name="Normal 4 5 43" xfId="35459"/>
    <cellStyle name="Normal 4 5 44" xfId="35460"/>
    <cellStyle name="Normal 4 5 45" xfId="35461"/>
    <cellStyle name="Normal 4 5 46" xfId="35462"/>
    <cellStyle name="Normal 4 5 47" xfId="35463"/>
    <cellStyle name="Normal 4 5 48" xfId="35464"/>
    <cellStyle name="Normal 4 5 49" xfId="35465"/>
    <cellStyle name="Normal 4 5 5" xfId="35466"/>
    <cellStyle name="Normal 4 5 50" xfId="35467"/>
    <cellStyle name="Normal 4 5 51" xfId="35468"/>
    <cellStyle name="Normal 4 5 52" xfId="35469"/>
    <cellStyle name="Normal 4 5 6" xfId="35470"/>
    <cellStyle name="Normal 4 5 7" xfId="35471"/>
    <cellStyle name="Normal 4 5 8" xfId="35472"/>
    <cellStyle name="Normal 4 5 9" xfId="35473"/>
    <cellStyle name="Normal 4 50" xfId="35474"/>
    <cellStyle name="Normal 4 51" xfId="35475"/>
    <cellStyle name="Normal 4 52" xfId="35476"/>
    <cellStyle name="Normal 4 53" xfId="35477"/>
    <cellStyle name="Normal 4 54" xfId="35478"/>
    <cellStyle name="Normal 4 55" xfId="35479"/>
    <cellStyle name="Normal 4 56" xfId="35480"/>
    <cellStyle name="Normal 4 57" xfId="35481"/>
    <cellStyle name="Normal 4 58" xfId="35482"/>
    <cellStyle name="Normal 4 59" xfId="35483"/>
    <cellStyle name="Normal 4 6" xfId="35484"/>
    <cellStyle name="Normal 4 6 2" xfId="35485"/>
    <cellStyle name="Normal 4 6 2 10" xfId="35486"/>
    <cellStyle name="Normal 4 6 2 11" xfId="35487"/>
    <cellStyle name="Normal 4 6 2 12" xfId="35488"/>
    <cellStyle name="Normal 4 6 2 13" xfId="35489"/>
    <cellStyle name="Normal 4 6 2 14" xfId="35490"/>
    <cellStyle name="Normal 4 6 2 15" xfId="35491"/>
    <cellStyle name="Normal 4 6 2 16" xfId="35492"/>
    <cellStyle name="Normal 4 6 2 17" xfId="35493"/>
    <cellStyle name="Normal 4 6 2 2" xfId="35494"/>
    <cellStyle name="Normal 4 6 2 3" xfId="35495"/>
    <cellStyle name="Normal 4 6 2 4" xfId="35496"/>
    <cellStyle name="Normal 4 6 2 5" xfId="35497"/>
    <cellStyle name="Normal 4 6 2 6" xfId="35498"/>
    <cellStyle name="Normal 4 6 2 7" xfId="35499"/>
    <cellStyle name="Normal 4 6 2 8" xfId="35500"/>
    <cellStyle name="Normal 4 6 2 9" xfId="35501"/>
    <cellStyle name="Normal 4 6 3" xfId="35502"/>
    <cellStyle name="Normal 4 6 3 10" xfId="35503"/>
    <cellStyle name="Normal 4 6 3 11" xfId="35504"/>
    <cellStyle name="Normal 4 6 3 12" xfId="35505"/>
    <cellStyle name="Normal 4 6 3 13" xfId="35506"/>
    <cellStyle name="Normal 4 6 3 14" xfId="35507"/>
    <cellStyle name="Normal 4 6 3 15" xfId="35508"/>
    <cellStyle name="Normal 4 6 3 16" xfId="35509"/>
    <cellStyle name="Normal 4 6 3 17" xfId="35510"/>
    <cellStyle name="Normal 4 6 3 2" xfId="35511"/>
    <cellStyle name="Normal 4 6 3 3" xfId="35512"/>
    <cellStyle name="Normal 4 6 3 4" xfId="35513"/>
    <cellStyle name="Normal 4 6 3 5" xfId="35514"/>
    <cellStyle name="Normal 4 6 3 6" xfId="35515"/>
    <cellStyle name="Normal 4 6 3 7" xfId="35516"/>
    <cellStyle name="Normal 4 6 3 8" xfId="35517"/>
    <cellStyle name="Normal 4 6 3 9" xfId="35518"/>
    <cellStyle name="Normal 4 6 4" xfId="35519"/>
    <cellStyle name="Normal 4 6 4 10" xfId="35520"/>
    <cellStyle name="Normal 4 6 4 11" xfId="35521"/>
    <cellStyle name="Normal 4 6 4 12" xfId="35522"/>
    <cellStyle name="Normal 4 6 4 13" xfId="35523"/>
    <cellStyle name="Normal 4 6 4 14" xfId="35524"/>
    <cellStyle name="Normal 4 6 4 15" xfId="35525"/>
    <cellStyle name="Normal 4 6 4 16" xfId="35526"/>
    <cellStyle name="Normal 4 6 4 17" xfId="35527"/>
    <cellStyle name="Normal 4 6 4 2" xfId="35528"/>
    <cellStyle name="Normal 4 6 4 3" xfId="35529"/>
    <cellStyle name="Normal 4 6 4 4" xfId="35530"/>
    <cellStyle name="Normal 4 6 4 5" xfId="35531"/>
    <cellStyle name="Normal 4 6 4 6" xfId="35532"/>
    <cellStyle name="Normal 4 6 4 7" xfId="35533"/>
    <cellStyle name="Normal 4 6 4 8" xfId="35534"/>
    <cellStyle name="Normal 4 6 4 9" xfId="35535"/>
    <cellStyle name="Normal 4 6 5" xfId="35536"/>
    <cellStyle name="Normal 4 6 5 10" xfId="35537"/>
    <cellStyle name="Normal 4 6 5 11" xfId="35538"/>
    <cellStyle name="Normal 4 6 5 12" xfId="35539"/>
    <cellStyle name="Normal 4 6 5 13" xfId="35540"/>
    <cellStyle name="Normal 4 6 5 14" xfId="35541"/>
    <cellStyle name="Normal 4 6 5 15" xfId="35542"/>
    <cellStyle name="Normal 4 6 5 16" xfId="35543"/>
    <cellStyle name="Normal 4 6 5 17" xfId="35544"/>
    <cellStyle name="Normal 4 6 5 2" xfId="35545"/>
    <cellStyle name="Normal 4 6 5 3" xfId="35546"/>
    <cellStyle name="Normal 4 6 5 4" xfId="35547"/>
    <cellStyle name="Normal 4 6 5 5" xfId="35548"/>
    <cellStyle name="Normal 4 6 5 6" xfId="35549"/>
    <cellStyle name="Normal 4 6 5 7" xfId="35550"/>
    <cellStyle name="Normal 4 6 5 8" xfId="35551"/>
    <cellStyle name="Normal 4 6 5 9" xfId="35552"/>
    <cellStyle name="Normal 4 60" xfId="35553"/>
    <cellStyle name="Normal 4 61" xfId="43312"/>
    <cellStyle name="Normal 4 62" xfId="43340"/>
    <cellStyle name="Normal 4 7" xfId="35554"/>
    <cellStyle name="Normal 4 8" xfId="35555"/>
    <cellStyle name="Normal 4 9" xfId="35556"/>
    <cellStyle name="Normal 4_Regulatory" xfId="35557"/>
    <cellStyle name="Normal 5" xfId="35558"/>
    <cellStyle name="Normal 5 10" xfId="35559"/>
    <cellStyle name="Normal 5 11" xfId="35560"/>
    <cellStyle name="Normal 5 12" xfId="35561"/>
    <cellStyle name="Normal 5 13" xfId="35562"/>
    <cellStyle name="Normal 5 14" xfId="35563"/>
    <cellStyle name="Normal 5 15" xfId="35564"/>
    <cellStyle name="Normal 5 16" xfId="35565"/>
    <cellStyle name="Normal 5 17" xfId="35566"/>
    <cellStyle name="Normal 5 18" xfId="35567"/>
    <cellStyle name="Normal 5 19" xfId="35568"/>
    <cellStyle name="Normal 5 2" xfId="35569"/>
    <cellStyle name="Normal 5 2 2" xfId="35570"/>
    <cellStyle name="Normal 5 2 2 2" xfId="35571"/>
    <cellStyle name="Normal 5 2 2 2 2" xfId="35572"/>
    <cellStyle name="Normal 5 2 2 2 2 2" xfId="35573"/>
    <cellStyle name="Normal 5 2 2 2 2 2 2" xfId="35574"/>
    <cellStyle name="Normal 5 2 2 2 2 2 2 2" xfId="35575"/>
    <cellStyle name="Normal 5 2 2 2 2 2 3" xfId="35576"/>
    <cellStyle name="Normal 5 2 2 2 2 2_Regulatory" xfId="35577"/>
    <cellStyle name="Normal 5 2 2 2 2 3" xfId="35578"/>
    <cellStyle name="Normal 5 2 2 2 2 3 2" xfId="35579"/>
    <cellStyle name="Normal 5 2 2 2 2 4" xfId="35580"/>
    <cellStyle name="Normal 5 2 2 2 2_Regulatory" xfId="35581"/>
    <cellStyle name="Normal 5 2 2 2 3" xfId="35582"/>
    <cellStyle name="Normal 5 2 2 2 3 2" xfId="35583"/>
    <cellStyle name="Normal 5 2 2 2 3 2 2" xfId="35584"/>
    <cellStyle name="Normal 5 2 2 2 3 3" xfId="35585"/>
    <cellStyle name="Normal 5 2 2 2 3_Regulatory" xfId="35586"/>
    <cellStyle name="Normal 5 2 2 2 4" xfId="35587"/>
    <cellStyle name="Normal 5 2 2 2 4 2" xfId="35588"/>
    <cellStyle name="Normal 5 2 2 2 5" xfId="35589"/>
    <cellStyle name="Normal 5 2 2 2_Regulatory" xfId="35590"/>
    <cellStyle name="Normal 5 2 2 3" xfId="35591"/>
    <cellStyle name="Normal 5 2 2 3 2" xfId="35592"/>
    <cellStyle name="Normal 5 2 2 3 2 2" xfId="35593"/>
    <cellStyle name="Normal 5 2 2 3 2 2 2" xfId="35594"/>
    <cellStyle name="Normal 5 2 2 3 2 3" xfId="35595"/>
    <cellStyle name="Normal 5 2 2 3 2_Regulatory" xfId="35596"/>
    <cellStyle name="Normal 5 2 2 3 3" xfId="35597"/>
    <cellStyle name="Normal 5 2 2 3 3 2" xfId="35598"/>
    <cellStyle name="Normal 5 2 2 3 4" xfId="35599"/>
    <cellStyle name="Normal 5 2 2 3_Regulatory" xfId="35600"/>
    <cellStyle name="Normal 5 2 2 4" xfId="35601"/>
    <cellStyle name="Normal 5 2 2 4 2" xfId="35602"/>
    <cellStyle name="Normal 5 2 2 4 2 2" xfId="35603"/>
    <cellStyle name="Normal 5 2 2 4 3" xfId="35604"/>
    <cellStyle name="Normal 5 2 2 4_Regulatory" xfId="35605"/>
    <cellStyle name="Normal 5 2 2 5" xfId="35606"/>
    <cellStyle name="Normal 5 2 2 5 2" xfId="35607"/>
    <cellStyle name="Normal 5 2 2 6" xfId="35608"/>
    <cellStyle name="Normal 5 2 2 7" xfId="43313"/>
    <cellStyle name="Normal 5 2 2_Regulatory" xfId="35609"/>
    <cellStyle name="Normal 5 2 3" xfId="35610"/>
    <cellStyle name="Normal 5 2 3 2" xfId="35611"/>
    <cellStyle name="Normal 5 2 3 2 2" xfId="35612"/>
    <cellStyle name="Normal 5 2 3 2 2 2" xfId="35613"/>
    <cellStyle name="Normal 5 2 3 2 2 2 2" xfId="35614"/>
    <cellStyle name="Normal 5 2 3 2 2 3" xfId="35615"/>
    <cellStyle name="Normal 5 2 3 2 2_Regulatory" xfId="35616"/>
    <cellStyle name="Normal 5 2 3 2 3" xfId="35617"/>
    <cellStyle name="Normal 5 2 3 2 3 2" xfId="35618"/>
    <cellStyle name="Normal 5 2 3 2 4" xfId="35619"/>
    <cellStyle name="Normal 5 2 3 2_Regulatory" xfId="35620"/>
    <cellStyle name="Normal 5 2 3 3" xfId="35621"/>
    <cellStyle name="Normal 5 2 3 3 2" xfId="35622"/>
    <cellStyle name="Normal 5 2 3 3 2 2" xfId="35623"/>
    <cellStyle name="Normal 5 2 3 3 3" xfId="35624"/>
    <cellStyle name="Normal 5 2 3 3_Regulatory" xfId="35625"/>
    <cellStyle name="Normal 5 2 3 4" xfId="35626"/>
    <cellStyle name="Normal 5 2 3 4 2" xfId="35627"/>
    <cellStyle name="Normal 5 2 3 5" xfId="35628"/>
    <cellStyle name="Normal 5 2 3_Regulatory" xfId="35629"/>
    <cellStyle name="Normal 5 2 4" xfId="35630"/>
    <cellStyle name="Normal 5 2 4 2" xfId="35631"/>
    <cellStyle name="Normal 5 2 4 2 2" xfId="35632"/>
    <cellStyle name="Normal 5 2 4 2 2 2" xfId="35633"/>
    <cellStyle name="Normal 5 2 4 2 3" xfId="35634"/>
    <cellStyle name="Normal 5 2 4 2_Regulatory" xfId="35635"/>
    <cellStyle name="Normal 5 2 4 3" xfId="35636"/>
    <cellStyle name="Normal 5 2 4 3 2" xfId="35637"/>
    <cellStyle name="Normal 5 2 4 4" xfId="35638"/>
    <cellStyle name="Normal 5 2 4_Regulatory" xfId="35639"/>
    <cellStyle name="Normal 5 2 5" xfId="35640"/>
    <cellStyle name="Normal 5 2 5 2" xfId="35641"/>
    <cellStyle name="Normal 5 2 5 2 2" xfId="35642"/>
    <cellStyle name="Normal 5 2 5 3" xfId="35643"/>
    <cellStyle name="Normal 5 2 5_Regulatory" xfId="35644"/>
    <cellStyle name="Normal 5 2 6" xfId="35645"/>
    <cellStyle name="Normal 5 2 6 2" xfId="35646"/>
    <cellStyle name="Normal 5 2 7" xfId="35647"/>
    <cellStyle name="Normal 5 2 8" xfId="43314"/>
    <cellStyle name="Normal 5 2_Regulatory" xfId="35648"/>
    <cellStyle name="Normal 5 20" xfId="35649"/>
    <cellStyle name="Normal 5 21" xfId="35650"/>
    <cellStyle name="Normal 5 22" xfId="35651"/>
    <cellStyle name="Normal 5 23" xfId="35652"/>
    <cellStyle name="Normal 5 24" xfId="35653"/>
    <cellStyle name="Normal 5 25" xfId="35654"/>
    <cellStyle name="Normal 5 26" xfId="35655"/>
    <cellStyle name="Normal 5 27" xfId="35656"/>
    <cellStyle name="Normal 5 28" xfId="35657"/>
    <cellStyle name="Normal 5 29" xfId="35658"/>
    <cellStyle name="Normal 5 3" xfId="35659"/>
    <cellStyle name="Normal 5 3 2" xfId="35660"/>
    <cellStyle name="Normal 5 3 2 2" xfId="35661"/>
    <cellStyle name="Normal 5 3 2 2 2" xfId="35662"/>
    <cellStyle name="Normal 5 3 2 2 2 2" xfId="35663"/>
    <cellStyle name="Normal 5 3 2 2 2 2 2" xfId="35664"/>
    <cellStyle name="Normal 5 3 2 2 2 3" xfId="35665"/>
    <cellStyle name="Normal 5 3 2 2 2_Regulatory" xfId="35666"/>
    <cellStyle name="Normal 5 3 2 2 3" xfId="35667"/>
    <cellStyle name="Normal 5 3 2 2 3 2" xfId="35668"/>
    <cellStyle name="Normal 5 3 2 2 4" xfId="35669"/>
    <cellStyle name="Normal 5 3 2 2_Regulatory" xfId="35670"/>
    <cellStyle name="Normal 5 3 2 3" xfId="35671"/>
    <cellStyle name="Normal 5 3 2 3 2" xfId="35672"/>
    <cellStyle name="Normal 5 3 2 3 2 2" xfId="35673"/>
    <cellStyle name="Normal 5 3 2 3 3" xfId="35674"/>
    <cellStyle name="Normal 5 3 2 3_Regulatory" xfId="35675"/>
    <cellStyle name="Normal 5 3 2 4" xfId="35676"/>
    <cellStyle name="Normal 5 3 2 4 2" xfId="35677"/>
    <cellStyle name="Normal 5 3 2 5" xfId="35678"/>
    <cellStyle name="Normal 5 3 2_Regulatory" xfId="35679"/>
    <cellStyle name="Normal 5 3 3" xfId="35680"/>
    <cellStyle name="Normal 5 3 3 2" xfId="35681"/>
    <cellStyle name="Normal 5 3 3 2 2" xfId="35682"/>
    <cellStyle name="Normal 5 3 3 2 2 2" xfId="35683"/>
    <cellStyle name="Normal 5 3 3 2 3" xfId="35684"/>
    <cellStyle name="Normal 5 3 3 2_Regulatory" xfId="35685"/>
    <cellStyle name="Normal 5 3 3 3" xfId="35686"/>
    <cellStyle name="Normal 5 3 3 3 2" xfId="35687"/>
    <cellStyle name="Normal 5 3 3 4" xfId="35688"/>
    <cellStyle name="Normal 5 3 3_Regulatory" xfId="35689"/>
    <cellStyle name="Normal 5 3 4" xfId="35690"/>
    <cellStyle name="Normal 5 3 4 2" xfId="35691"/>
    <cellStyle name="Normal 5 3 4 2 2" xfId="35692"/>
    <cellStyle name="Normal 5 3 4 3" xfId="35693"/>
    <cellStyle name="Normal 5 3 4_Regulatory" xfId="35694"/>
    <cellStyle name="Normal 5 3 5" xfId="35695"/>
    <cellStyle name="Normal 5 3 5 2" xfId="35696"/>
    <cellStyle name="Normal 5 3 6" xfId="35697"/>
    <cellStyle name="Normal 5 3 7" xfId="43315"/>
    <cellStyle name="Normal 5 3_Regulatory" xfId="35698"/>
    <cellStyle name="Normal 5 30" xfId="35699"/>
    <cellStyle name="Normal 5 31" xfId="35700"/>
    <cellStyle name="Normal 5 32" xfId="35701"/>
    <cellStyle name="Normal 5 33" xfId="35702"/>
    <cellStyle name="Normal 5 34" xfId="35703"/>
    <cellStyle name="Normal 5 35" xfId="35704"/>
    <cellStyle name="Normal 5 36" xfId="35705"/>
    <cellStyle name="Normal 5 37" xfId="35706"/>
    <cellStyle name="Normal 5 38" xfId="35707"/>
    <cellStyle name="Normal 5 39" xfId="35708"/>
    <cellStyle name="Normal 5 4" xfId="35709"/>
    <cellStyle name="Normal 5 4 2" xfId="35710"/>
    <cellStyle name="Normal 5 4 2 2" xfId="35711"/>
    <cellStyle name="Normal 5 4 2 2 2" xfId="35712"/>
    <cellStyle name="Normal 5 4 2 2 2 2" xfId="35713"/>
    <cellStyle name="Normal 5 4 2 2 3" xfId="35714"/>
    <cellStyle name="Normal 5 4 2 2_Regulatory" xfId="35715"/>
    <cellStyle name="Normal 5 4 2 3" xfId="35716"/>
    <cellStyle name="Normal 5 4 2 3 2" xfId="35717"/>
    <cellStyle name="Normal 5 4 2 4" xfId="35718"/>
    <cellStyle name="Normal 5 4 2_Regulatory" xfId="35719"/>
    <cellStyle name="Normal 5 4 3" xfId="35720"/>
    <cellStyle name="Normal 5 4 3 2" xfId="35721"/>
    <cellStyle name="Normal 5 4 3 2 2" xfId="35722"/>
    <cellStyle name="Normal 5 4 3 3" xfId="35723"/>
    <cellStyle name="Normal 5 4 3_Regulatory" xfId="35724"/>
    <cellStyle name="Normal 5 4 4" xfId="35725"/>
    <cellStyle name="Normal 5 4 4 2" xfId="35726"/>
    <cellStyle name="Normal 5 4 5" xfId="35727"/>
    <cellStyle name="Normal 5 4_Regulatory" xfId="35728"/>
    <cellStyle name="Normal 5 40" xfId="35729"/>
    <cellStyle name="Normal 5 41" xfId="35730"/>
    <cellStyle name="Normal 5 42" xfId="35731"/>
    <cellStyle name="Normal 5 43" xfId="35732"/>
    <cellStyle name="Normal 5 44" xfId="35733"/>
    <cellStyle name="Normal 5 45" xfId="35734"/>
    <cellStyle name="Normal 5 46" xfId="35735"/>
    <cellStyle name="Normal 5 47" xfId="35736"/>
    <cellStyle name="Normal 5 48" xfId="35737"/>
    <cellStyle name="Normal 5 49" xfId="35738"/>
    <cellStyle name="Normal 5 5" xfId="35739"/>
    <cellStyle name="Normal 5 5 2" xfId="35740"/>
    <cellStyle name="Normal 5 5 2 2" xfId="35741"/>
    <cellStyle name="Normal 5 5 2 2 2" xfId="35742"/>
    <cellStyle name="Normal 5 5 2 3" xfId="35743"/>
    <cellStyle name="Normal 5 5 2_Regulatory" xfId="35744"/>
    <cellStyle name="Normal 5 5 3" xfId="35745"/>
    <cellStyle name="Normal 5 5 3 2" xfId="35746"/>
    <cellStyle name="Normal 5 5 4" xfId="35747"/>
    <cellStyle name="Normal 5 5_Regulatory" xfId="35748"/>
    <cellStyle name="Normal 5 50" xfId="35749"/>
    <cellStyle name="Normal 5 51" xfId="35750"/>
    <cellStyle name="Normal 5 52" xfId="35751"/>
    <cellStyle name="Normal 5 53" xfId="43316"/>
    <cellStyle name="Normal 5 6" xfId="35752"/>
    <cellStyle name="Normal 5 6 2" xfId="35753"/>
    <cellStyle name="Normal 5 7" xfId="35754"/>
    <cellStyle name="Normal 5 7 2" xfId="35755"/>
    <cellStyle name="Normal 5 7 2 2" xfId="35756"/>
    <cellStyle name="Normal 5 7 3" xfId="35757"/>
    <cellStyle name="Normal 5 7_Regulatory" xfId="35758"/>
    <cellStyle name="Normal 5 8" xfId="35759"/>
    <cellStyle name="Normal 5 8 2" xfId="35760"/>
    <cellStyle name="Normal 5 9" xfId="35761"/>
    <cellStyle name="Normal 5_Regulatory" xfId="35762"/>
    <cellStyle name="Normal 6" xfId="35763"/>
    <cellStyle name="Normal 6 10" xfId="35764"/>
    <cellStyle name="Normal 6 11" xfId="35765"/>
    <cellStyle name="Normal 6 12" xfId="35766"/>
    <cellStyle name="Normal 6 13" xfId="35767"/>
    <cellStyle name="Normal 6 14" xfId="35768"/>
    <cellStyle name="Normal 6 15" xfId="35769"/>
    <cellStyle name="Normal 6 16" xfId="35770"/>
    <cellStyle name="Normal 6 17" xfId="35771"/>
    <cellStyle name="Normal 6 18" xfId="35772"/>
    <cellStyle name="Normal 6 19" xfId="35773"/>
    <cellStyle name="Normal 6 2" xfId="35774"/>
    <cellStyle name="Normal 6 2 2" xfId="35775"/>
    <cellStyle name="Normal 6 2 2 2" xfId="35776"/>
    <cellStyle name="Normal 6 2 2 2 2" xfId="35777"/>
    <cellStyle name="Normal 6 2 2 3" xfId="35778"/>
    <cellStyle name="Normal 6 2 2_Regulatory" xfId="35779"/>
    <cellStyle name="Normal 6 2 3" xfId="35780"/>
    <cellStyle name="Normal 6 2 3 2" xfId="35781"/>
    <cellStyle name="Normal 6 2 4" xfId="35782"/>
    <cellStyle name="Normal 6 2_Regulatory" xfId="35783"/>
    <cellStyle name="Normal 6 20" xfId="35784"/>
    <cellStyle name="Normal 6 21" xfId="35785"/>
    <cellStyle name="Normal 6 22" xfId="35786"/>
    <cellStyle name="Normal 6 23" xfId="35787"/>
    <cellStyle name="Normal 6 24" xfId="35788"/>
    <cellStyle name="Normal 6 25" xfId="35789"/>
    <cellStyle name="Normal 6 26" xfId="35790"/>
    <cellStyle name="Normal 6 27" xfId="35791"/>
    <cellStyle name="Normal 6 28" xfId="35792"/>
    <cellStyle name="Normal 6 29" xfId="35793"/>
    <cellStyle name="Normal 6 3" xfId="35794"/>
    <cellStyle name="Normal 6 30" xfId="35795"/>
    <cellStyle name="Normal 6 31" xfId="35796"/>
    <cellStyle name="Normal 6 32" xfId="35797"/>
    <cellStyle name="Normal 6 33" xfId="35798"/>
    <cellStyle name="Normal 6 34" xfId="35799"/>
    <cellStyle name="Normal 6 35" xfId="35800"/>
    <cellStyle name="Normal 6 36" xfId="35801"/>
    <cellStyle name="Normal 6 37" xfId="35802"/>
    <cellStyle name="Normal 6 38" xfId="35803"/>
    <cellStyle name="Normal 6 39" xfId="35804"/>
    <cellStyle name="Normal 6 4" xfId="35805"/>
    <cellStyle name="Normal 6 40" xfId="35806"/>
    <cellStyle name="Normal 6 41" xfId="35807"/>
    <cellStyle name="Normal 6 42" xfId="35808"/>
    <cellStyle name="Normal 6 43" xfId="35809"/>
    <cellStyle name="Normal 6 44" xfId="35810"/>
    <cellStyle name="Normal 6 45" xfId="35811"/>
    <cellStyle name="Normal 6 46" xfId="35812"/>
    <cellStyle name="Normal 6 47" xfId="35813"/>
    <cellStyle name="Normal 6 48" xfId="35814"/>
    <cellStyle name="Normal 6 49" xfId="35815"/>
    <cellStyle name="Normal 6 5" xfId="35816"/>
    <cellStyle name="Normal 6 50" xfId="35817"/>
    <cellStyle name="Normal 6 51" xfId="35818"/>
    <cellStyle name="Normal 6 52" xfId="35819"/>
    <cellStyle name="Normal 6 53" xfId="43317"/>
    <cellStyle name="Normal 6 6" xfId="35820"/>
    <cellStyle name="Normal 6 7" xfId="35821"/>
    <cellStyle name="Normal 6 8" xfId="35822"/>
    <cellStyle name="Normal 6 9" xfId="35823"/>
    <cellStyle name="Normal 7" xfId="35824"/>
    <cellStyle name="Normal 7 10" xfId="35825"/>
    <cellStyle name="Normal 7 11" xfId="35826"/>
    <cellStyle name="Normal 7 12" xfId="35827"/>
    <cellStyle name="Normal 7 13" xfId="35828"/>
    <cellStyle name="Normal 7 14" xfId="35829"/>
    <cellStyle name="Normal 7 15" xfId="35830"/>
    <cellStyle name="Normal 7 16" xfId="35831"/>
    <cellStyle name="Normal 7 17" xfId="35832"/>
    <cellStyle name="Normal 7 18" xfId="35833"/>
    <cellStyle name="Normal 7 19" xfId="35834"/>
    <cellStyle name="Normal 7 2" xfId="35835"/>
    <cellStyle name="Normal 7 2 2" xfId="35836"/>
    <cellStyle name="Normal 7 2 2 2" xfId="35837"/>
    <cellStyle name="Normal 7 20" xfId="35838"/>
    <cellStyle name="Normal 7 21" xfId="35839"/>
    <cellStyle name="Normal 7 22" xfId="35840"/>
    <cellStyle name="Normal 7 23" xfId="35841"/>
    <cellStyle name="Normal 7 24" xfId="35842"/>
    <cellStyle name="Normal 7 25" xfId="35843"/>
    <cellStyle name="Normal 7 26" xfId="35844"/>
    <cellStyle name="Normal 7 27" xfId="35845"/>
    <cellStyle name="Normal 7 28" xfId="35846"/>
    <cellStyle name="Normal 7 29" xfId="35847"/>
    <cellStyle name="Normal 7 3" xfId="35848"/>
    <cellStyle name="Normal 7 3 2" xfId="35849"/>
    <cellStyle name="Normal 7 30" xfId="35850"/>
    <cellStyle name="Normal 7 31" xfId="35851"/>
    <cellStyle name="Normal 7 32" xfId="35852"/>
    <cellStyle name="Normal 7 33" xfId="35853"/>
    <cellStyle name="Normal 7 34" xfId="35854"/>
    <cellStyle name="Normal 7 35" xfId="35855"/>
    <cellStyle name="Normal 7 36" xfId="35856"/>
    <cellStyle name="Normal 7 37" xfId="35857"/>
    <cellStyle name="Normal 7 38" xfId="35858"/>
    <cellStyle name="Normal 7 39" xfId="35859"/>
    <cellStyle name="Normal 7 4" xfId="35860"/>
    <cellStyle name="Normal 7 4 2" xfId="35861"/>
    <cellStyle name="Normal 7 40" xfId="35862"/>
    <cellStyle name="Normal 7 41" xfId="35863"/>
    <cellStyle name="Normal 7 42" xfId="35864"/>
    <cellStyle name="Normal 7 43" xfId="35865"/>
    <cellStyle name="Normal 7 44" xfId="35866"/>
    <cellStyle name="Normal 7 45" xfId="35867"/>
    <cellStyle name="Normal 7 46" xfId="35868"/>
    <cellStyle name="Normal 7 47" xfId="35869"/>
    <cellStyle name="Normal 7 48" xfId="35870"/>
    <cellStyle name="Normal 7 49" xfId="35871"/>
    <cellStyle name="Normal 7 5" xfId="35872"/>
    <cellStyle name="Normal 7 50" xfId="35873"/>
    <cellStyle name="Normal 7 51" xfId="35874"/>
    <cellStyle name="Normal 7 52" xfId="35875"/>
    <cellStyle name="Normal 7 6" xfId="35876"/>
    <cellStyle name="Normal 7 7" xfId="35877"/>
    <cellStyle name="Normal 7 8" xfId="35878"/>
    <cellStyle name="Normal 7 9" xfId="35879"/>
    <cellStyle name="Normal 8" xfId="35880"/>
    <cellStyle name="Normal 8 2" xfId="35881"/>
    <cellStyle name="Normal 8 2 2" xfId="35882"/>
    <cellStyle name="Normal 8 2 3" xfId="35883"/>
    <cellStyle name="Normal 8 2_Regulatory" xfId="35884"/>
    <cellStyle name="Normal 8 3" xfId="35885"/>
    <cellStyle name="Normal 8 3 2" xfId="35886"/>
    <cellStyle name="Normal 8 3 2 2" xfId="35887"/>
    <cellStyle name="Normal 8 3 3" xfId="35888"/>
    <cellStyle name="Normal 8 3_Regulatory" xfId="35889"/>
    <cellStyle name="Normal 8 4" xfId="35890"/>
    <cellStyle name="Normal 8 4 2" xfId="35891"/>
    <cellStyle name="Normal 8 5" xfId="35892"/>
    <cellStyle name="Normal 8_Regulatory" xfId="35893"/>
    <cellStyle name="Normal 9" xfId="35894"/>
    <cellStyle name="Normal 9 10" xfId="35895"/>
    <cellStyle name="Normal 9 10 2" xfId="35896"/>
    <cellStyle name="Normal 9 10 3" xfId="35897"/>
    <cellStyle name="Normal 9 11" xfId="35898"/>
    <cellStyle name="Normal 9 11 2" xfId="35899"/>
    <cellStyle name="Normal 9 11 3" xfId="35900"/>
    <cellStyle name="Normal 9 12" xfId="35901"/>
    <cellStyle name="Normal 9 12 2" xfId="35902"/>
    <cellStyle name="Normal 9 12 3" xfId="35903"/>
    <cellStyle name="Normal 9 13" xfId="35904"/>
    <cellStyle name="Normal 9 13 2" xfId="35905"/>
    <cellStyle name="Normal 9 13 3" xfId="35906"/>
    <cellStyle name="Normal 9 14" xfId="35907"/>
    <cellStyle name="Normal 9 14 2" xfId="35908"/>
    <cellStyle name="Normal 9 14 3" xfId="35909"/>
    <cellStyle name="Normal 9 15" xfId="35910"/>
    <cellStyle name="Normal 9 15 2" xfId="35911"/>
    <cellStyle name="Normal 9 15 3" xfId="35912"/>
    <cellStyle name="Normal 9 16" xfId="35913"/>
    <cellStyle name="Normal 9 16 2" xfId="35914"/>
    <cellStyle name="Normal 9 16 3" xfId="35915"/>
    <cellStyle name="Normal 9 2" xfId="35916"/>
    <cellStyle name="Normal 9 2 2" xfId="35917"/>
    <cellStyle name="Normal 9 2 2 2" xfId="35918"/>
    <cellStyle name="Normal 9 2 2 3" xfId="35919"/>
    <cellStyle name="Normal 9 2 3" xfId="35920"/>
    <cellStyle name="Normal 9 2 3 2" xfId="35921"/>
    <cellStyle name="Normal 9 2 3 3" xfId="35922"/>
    <cellStyle name="Normal 9 2 4" xfId="35923"/>
    <cellStyle name="Normal 9 2 4 2" xfId="35924"/>
    <cellStyle name="Normal 9 2 4 3" xfId="35925"/>
    <cellStyle name="Normal 9 2 5" xfId="35926"/>
    <cellStyle name="Normal 9 2 5 2" xfId="35927"/>
    <cellStyle name="Normal 9 2 5 3" xfId="35928"/>
    <cellStyle name="Normal 9 2 6" xfId="35929"/>
    <cellStyle name="Normal 9 2 6 2" xfId="35930"/>
    <cellStyle name="Normal 9 2 6 3" xfId="35931"/>
    <cellStyle name="Normal 9 2 7" xfId="35932"/>
    <cellStyle name="Normal 9 2 8" xfId="35933"/>
    <cellStyle name="Normal 9 2_Regulatory" xfId="35934"/>
    <cellStyle name="Normal 9 3" xfId="35935"/>
    <cellStyle name="Normal 9 3 2" xfId="35936"/>
    <cellStyle name="Normal 9 3 2 2" xfId="35937"/>
    <cellStyle name="Normal 9 3 2 3" xfId="35938"/>
    <cellStyle name="Normal 9 3 3" xfId="35939"/>
    <cellStyle name="Normal 9 3 3 2" xfId="35940"/>
    <cellStyle name="Normal 9 3 3 3" xfId="35941"/>
    <cellStyle name="Normal 9 3 4" xfId="35942"/>
    <cellStyle name="Normal 9 3 4 2" xfId="35943"/>
    <cellStyle name="Normal 9 3 4 3" xfId="35944"/>
    <cellStyle name="Normal 9 3 5" xfId="35945"/>
    <cellStyle name="Normal 9 3 5 2" xfId="35946"/>
    <cellStyle name="Normal 9 3 5 3" xfId="35947"/>
    <cellStyle name="Normal 9 3 6" xfId="35948"/>
    <cellStyle name="Normal 9 3 6 2" xfId="35949"/>
    <cellStyle name="Normal 9 3 6 3" xfId="35950"/>
    <cellStyle name="Normal 9 3 7" xfId="35951"/>
    <cellStyle name="Normal 9 3 8" xfId="35952"/>
    <cellStyle name="Normal 9 4" xfId="35953"/>
    <cellStyle name="Normal 9 4 2" xfId="35954"/>
    <cellStyle name="Normal 9 4 3" xfId="35955"/>
    <cellStyle name="Normal 9 5" xfId="35956"/>
    <cellStyle name="Normal 9 5 2" xfId="35957"/>
    <cellStyle name="Normal 9 5 3" xfId="35958"/>
    <cellStyle name="Normal 9 6" xfId="35959"/>
    <cellStyle name="Normal 9 6 2" xfId="35960"/>
    <cellStyle name="Normal 9 6 3" xfId="35961"/>
    <cellStyle name="Normal 9 7" xfId="35962"/>
    <cellStyle name="Normal 9 7 2" xfId="35963"/>
    <cellStyle name="Normal 9 7 3" xfId="35964"/>
    <cellStyle name="Normal 9 8" xfId="35965"/>
    <cellStyle name="Normal 9 8 2" xfId="35966"/>
    <cellStyle name="Normal 9 8 3" xfId="35967"/>
    <cellStyle name="Normal 9 9" xfId="35968"/>
    <cellStyle name="Normal 9 9 2" xfId="35969"/>
    <cellStyle name="Normal 9 9 3" xfId="35970"/>
    <cellStyle name="Normal 9_Regulatory" xfId="35971"/>
    <cellStyle name="Normal_!!!GO" xfId="35972"/>
    <cellStyle name="Note" xfId="35973"/>
    <cellStyle name="Note 2" xfId="35974"/>
    <cellStyle name="Note 2 2" xfId="35975"/>
    <cellStyle name="Note 2 2 2" xfId="35976"/>
    <cellStyle name="Note 2 2 2 2" xfId="35977"/>
    <cellStyle name="Note 2 2 2 3" xfId="35978"/>
    <cellStyle name="Note 2 2 3" xfId="35979"/>
    <cellStyle name="Note 2 2 4" xfId="35980"/>
    <cellStyle name="Note 2 3" xfId="35981"/>
    <cellStyle name="Note 2 3 2" xfId="35982"/>
    <cellStyle name="Note 2 3 2 2" xfId="35983"/>
    <cellStyle name="Note 2 3 2 3" xfId="35984"/>
    <cellStyle name="Note 2 3 3" xfId="35985"/>
    <cellStyle name="Note 2 3 4" xfId="35986"/>
    <cellStyle name="Note 2 4" xfId="35987"/>
    <cellStyle name="Note 2 4 2" xfId="35988"/>
    <cellStyle name="Note 2 4 2 2" xfId="35989"/>
    <cellStyle name="Note 2 4 2 3" xfId="35990"/>
    <cellStyle name="Note 2 4 3" xfId="35991"/>
    <cellStyle name="Note 2 4 4" xfId="35992"/>
    <cellStyle name="Note 2 5" xfId="35993"/>
    <cellStyle name="Note 2 6" xfId="35994"/>
    <cellStyle name="Note 3" xfId="35995"/>
    <cellStyle name="Note 3 2" xfId="35996"/>
    <cellStyle name="Note 3 2 2" xfId="35997"/>
    <cellStyle name="Note 3 2 2 2" xfId="35998"/>
    <cellStyle name="Note 3 2 2 3" xfId="35999"/>
    <cellStyle name="Note 3 2 3" xfId="36000"/>
    <cellStyle name="Note 3 2 4" xfId="36001"/>
    <cellStyle name="Note 3 3" xfId="36002"/>
    <cellStyle name="Note 3 3 2" xfId="36003"/>
    <cellStyle name="Note 3 3 2 2" xfId="36004"/>
    <cellStyle name="Note 3 3 2 3" xfId="36005"/>
    <cellStyle name="Note 3 3 3" xfId="36006"/>
    <cellStyle name="Note 3 3 4" xfId="36007"/>
    <cellStyle name="Note 3 4" xfId="36008"/>
    <cellStyle name="Note 3 4 2" xfId="36009"/>
    <cellStyle name="Note 3 4 2 2" xfId="36010"/>
    <cellStyle name="Note 3 4 2 3" xfId="36011"/>
    <cellStyle name="Note 3 4 3" xfId="36012"/>
    <cellStyle name="Note 3 4 4" xfId="36013"/>
    <cellStyle name="Note 3 5" xfId="36014"/>
    <cellStyle name="Note 3 6" xfId="36015"/>
    <cellStyle name="Note 4" xfId="36016"/>
    <cellStyle name="Note 4 2" xfId="36017"/>
    <cellStyle name="Note 4 2 2" xfId="36018"/>
    <cellStyle name="Note 4 2 3" xfId="36019"/>
    <cellStyle name="Note 4 3" xfId="36020"/>
    <cellStyle name="Note 4 3 2" xfId="36021"/>
    <cellStyle name="Note 4 3 3" xfId="36022"/>
    <cellStyle name="Note 4 4" xfId="36023"/>
    <cellStyle name="Note 4 5" xfId="36024"/>
    <cellStyle name="Note 5" xfId="36025"/>
    <cellStyle name="Note 5 2" xfId="36026"/>
    <cellStyle name="Note 5 2 2" xfId="36027"/>
    <cellStyle name="Note 5 2 2 2" xfId="36028"/>
    <cellStyle name="Note 5 2 2 3" xfId="36029"/>
    <cellStyle name="Note 5 2 3" xfId="36030"/>
    <cellStyle name="Note 5 2 4" xfId="36031"/>
    <cellStyle name="Note 5 3" xfId="36032"/>
    <cellStyle name="Note 5 3 2" xfId="36033"/>
    <cellStyle name="Note 5 3 2 2" xfId="36034"/>
    <cellStyle name="Note 5 3 2 3" xfId="36035"/>
    <cellStyle name="Note 5 3 3" xfId="36036"/>
    <cellStyle name="Note 5 3 4" xfId="36037"/>
    <cellStyle name="Note 5 4" xfId="36038"/>
    <cellStyle name="Note 5 4 2" xfId="36039"/>
    <cellStyle name="Note 5 4 2 2" xfId="36040"/>
    <cellStyle name="Note 5 4 2 3" xfId="36041"/>
    <cellStyle name="Note 5 4 3" xfId="36042"/>
    <cellStyle name="Note 5 4 4" xfId="36043"/>
    <cellStyle name="Note 5 5" xfId="36044"/>
    <cellStyle name="Note 5 6" xfId="36045"/>
    <cellStyle name="Note 6" xfId="36046"/>
    <cellStyle name="Note 7" xfId="36047"/>
    <cellStyle name="Note 8" xfId="36048"/>
    <cellStyle name="Œ…‹æØ‚è [0.00]_laroux" xfId="36049"/>
    <cellStyle name="Œ…‹æØ‚è_laroux" xfId="36050"/>
    <cellStyle name="oft Excel]_x000d__x000a_Comment=open=/f ‚ðw’è‚·‚é‚ÆAƒ†[ƒU[’è‹`ŠÖ”‚ðŠÖ”“\‚è•t‚¯‚Ìˆê——‚É“o˜^‚·‚é‚±‚Æ‚ª‚Å‚«‚Ü‚·B_x000d__x000a_Maximized" xfId="36051"/>
    <cellStyle name="OHP" xfId="36052"/>
    <cellStyle name="Output" xfId="36053"/>
    <cellStyle name="Output 2" xfId="36054"/>
    <cellStyle name="Output 2 2" xfId="36055"/>
    <cellStyle name="Output 2 2 2" xfId="36056"/>
    <cellStyle name="Output 2 3" xfId="36057"/>
    <cellStyle name="Output 2 3 2" xfId="36058"/>
    <cellStyle name="Output 2 4" xfId="36059"/>
    <cellStyle name="Output 3" xfId="36060"/>
    <cellStyle name="Output 3 2" xfId="36061"/>
    <cellStyle name="Output 3 2 2" xfId="36062"/>
    <cellStyle name="Output 3 3" xfId="36063"/>
    <cellStyle name="Output 3 3 2" xfId="36064"/>
    <cellStyle name="Output 3 4" xfId="36065"/>
    <cellStyle name="Output 4" xfId="36066"/>
    <cellStyle name="Output 4 2" xfId="36067"/>
    <cellStyle name="Output 4 2 2" xfId="36068"/>
    <cellStyle name="Output 4 3" xfId="36069"/>
    <cellStyle name="Output 4 3 2" xfId="36070"/>
    <cellStyle name="Output 4 4" xfId="36071"/>
    <cellStyle name="Output 5" xfId="36072"/>
    <cellStyle name="Output 5 2" xfId="36073"/>
    <cellStyle name="Output 5 2 2" xfId="36074"/>
    <cellStyle name="Output 5 3" xfId="36075"/>
    <cellStyle name="Output 5 3 2" xfId="36076"/>
    <cellStyle name="Output 5 4" xfId="36077"/>
    <cellStyle name="Output 6" xfId="36078"/>
    <cellStyle name="Output 7" xfId="36079"/>
    <cellStyle name="Output 8" xfId="36080"/>
    <cellStyle name="Outputs" xfId="36081"/>
    <cellStyle name="Outputs 2" xfId="36082"/>
    <cellStyle name="Outputs 2 2" xfId="36083"/>
    <cellStyle name="Outputs 2 2 2" xfId="36084"/>
    <cellStyle name="Outputs 2 3" xfId="36085"/>
    <cellStyle name="Outputs 2 4" xfId="36086"/>
    <cellStyle name="Outputs 2 5" xfId="36087"/>
    <cellStyle name="Outputs 2 6" xfId="36088"/>
    <cellStyle name="Outputs 2 7" xfId="36089"/>
    <cellStyle name="Outputs 2_20150513 X7 Regulatory Weekly Tracking_20150513 REV" xfId="36090"/>
    <cellStyle name="Outputs 3" xfId="36091"/>
    <cellStyle name="Outputs 3 2" xfId="36092"/>
    <cellStyle name="Outputs 3 3" xfId="36093"/>
    <cellStyle name="Outputs 3 4" xfId="36094"/>
    <cellStyle name="Outputs 3 5" xfId="36095"/>
    <cellStyle name="Outputs 3 6" xfId="36096"/>
    <cellStyle name="Outputs 3 7" xfId="36097"/>
    <cellStyle name="Outputs 4" xfId="36098"/>
    <cellStyle name="Outputs 4 3" xfId="43341"/>
    <cellStyle name="Outputs 5" xfId="36099"/>
    <cellStyle name="Outputs_20150513 X7 Regulatory Weekly Tracking_20150513 REV" xfId="36100"/>
    <cellStyle name="Owner" xfId="36101"/>
    <cellStyle name="Owner 2" xfId="36102"/>
    <cellStyle name="Owner 3" xfId="36103"/>
    <cellStyle name="paint" xfId="36104"/>
    <cellStyle name="per.style" xfId="36105"/>
    <cellStyle name="per.style 2" xfId="36106"/>
    <cellStyle name="per.style 3" xfId="36107"/>
    <cellStyle name="Percent" xfId="36108"/>
    <cellStyle name="Percent (0)" xfId="36109"/>
    <cellStyle name="Percent [0]" xfId="36110"/>
    <cellStyle name="Percent [0] 2" xfId="36111"/>
    <cellStyle name="Percent [0] 3" xfId="36112"/>
    <cellStyle name="Percent [00]" xfId="36113"/>
    <cellStyle name="Percent [00] 2" xfId="36114"/>
    <cellStyle name="Percent [00] 3" xfId="36115"/>
    <cellStyle name="Percent [2]" xfId="36116"/>
    <cellStyle name="Percent [2] 2" xfId="36117"/>
    <cellStyle name="Percent [2] 3" xfId="36118"/>
    <cellStyle name="Percent 2" xfId="36119"/>
    <cellStyle name="Percent 2 10" xfId="36120"/>
    <cellStyle name="Percent 2 11" xfId="36121"/>
    <cellStyle name="Percent 2 2" xfId="36122"/>
    <cellStyle name="Percent 2 3" xfId="36123"/>
    <cellStyle name="Percent 2 4" xfId="36124"/>
    <cellStyle name="Percent 2 5" xfId="36125"/>
    <cellStyle name="Percent 2 6" xfId="36126"/>
    <cellStyle name="Percent 2 7" xfId="36127"/>
    <cellStyle name="Percent 2 8" xfId="36128"/>
    <cellStyle name="Percent 2 9" xfId="36129"/>
    <cellStyle name="Percent 3" xfId="36130"/>
    <cellStyle name="Percent 3 2" xfId="36131"/>
    <cellStyle name="Percent 3 3" xfId="43342"/>
    <cellStyle name="Percent 4" xfId="36132"/>
    <cellStyle name="Percent_#6 Temps &amp; Contractors" xfId="36133"/>
    <cellStyle name="PrePop Currency (0)" xfId="36134"/>
    <cellStyle name="PrePop Currency (0) 2" xfId="36135"/>
    <cellStyle name="PrePop Currency (0) 3" xfId="36136"/>
    <cellStyle name="PrePop Currency (2)" xfId="36137"/>
    <cellStyle name="PrePop Currency (2) 2" xfId="36138"/>
    <cellStyle name="PrePop Currency (2) 3" xfId="36139"/>
    <cellStyle name="PrePop Units (0)" xfId="36140"/>
    <cellStyle name="PrePop Units (0) 2" xfId="36141"/>
    <cellStyle name="PrePop Units (0) 3" xfId="36142"/>
    <cellStyle name="PrePop Units (1)" xfId="36143"/>
    <cellStyle name="PrePop Units (1) 2" xfId="36144"/>
    <cellStyle name="PrePop Units (1) 3" xfId="36145"/>
    <cellStyle name="PrePop Units (2)" xfId="36146"/>
    <cellStyle name="PrePop Units (2) 2" xfId="36147"/>
    <cellStyle name="PrePop Units (2) 3" xfId="36148"/>
    <cellStyle name="Pricelist" xfId="36149"/>
    <cellStyle name="pricing" xfId="36150"/>
    <cellStyle name="PSChar" xfId="36151"/>
    <cellStyle name="PSDate" xfId="36152"/>
    <cellStyle name="PSDec" xfId="36153"/>
    <cellStyle name="PSHeading" xfId="36154"/>
    <cellStyle name="PSInt" xfId="36155"/>
    <cellStyle name="PSSpacer" xfId="36156"/>
    <cellStyle name="QDF" xfId="36157"/>
    <cellStyle name="References" xfId="36158"/>
    <cellStyle name="References 2" xfId="36159"/>
    <cellStyle name="References 2 2" xfId="36160"/>
    <cellStyle name="References 2 3" xfId="36161"/>
    <cellStyle name="References 2 4" xfId="36162"/>
    <cellStyle name="References 2 5" xfId="36163"/>
    <cellStyle name="References 2 6" xfId="36164"/>
    <cellStyle name="References 2 7" xfId="36165"/>
    <cellStyle name="References 3" xfId="36166"/>
    <cellStyle name="References 3 2" xfId="36167"/>
    <cellStyle name="References 3 2 2" xfId="36168"/>
    <cellStyle name="References 3 3" xfId="36169"/>
    <cellStyle name="References 3 4" xfId="36170"/>
    <cellStyle name="References 3 5" xfId="36171"/>
    <cellStyle name="References 3 6" xfId="36172"/>
    <cellStyle name="References 3 7" xfId="36173"/>
    <cellStyle name="References 3 8" xfId="36174"/>
    <cellStyle name="References 4" xfId="36175"/>
    <cellStyle name="References 4 3" xfId="43343"/>
    <cellStyle name="References 5" xfId="36176"/>
    <cellStyle name="References_20150513 X7 Regulatory Weekly Tracking_20150513 REV" xfId="36177"/>
    <cellStyle name="regstoresfromspecstores" xfId="36178"/>
    <cellStyle name="regstoresfromspecstores 2" xfId="36179"/>
    <cellStyle name="regstoresfromspecstores 3" xfId="36180"/>
    <cellStyle name="Result" xfId="36181"/>
    <cellStyle name="Result2" xfId="36182"/>
    <cellStyle name="RevList" xfId="36183"/>
    <cellStyle name="RevList 2" xfId="36184"/>
    <cellStyle name="RevList 2 2" xfId="36185"/>
    <cellStyle name="RevList 3" xfId="36186"/>
    <cellStyle name="RevList 4" xfId="36187"/>
    <cellStyle name="Row Heading_Calexico" xfId="36188"/>
    <cellStyle name="RowLevel_0_Project Name BOM" xfId="36189"/>
    <cellStyle name="SHADEDSTORES" xfId="36190"/>
    <cellStyle name="SHADEDSTORES 2" xfId="36191"/>
    <cellStyle name="SHADEDSTORES 3" xfId="36192"/>
    <cellStyle name="SPECIAL" xfId="36193"/>
    <cellStyle name="SPECIAL 2" xfId="36194"/>
    <cellStyle name="SPECIAL 3" xfId="36195"/>
    <cellStyle name="specstores" xfId="36196"/>
    <cellStyle name="specstores 2" xfId="36197"/>
    <cellStyle name="specstores 3" xfId="36198"/>
    <cellStyle name="Standaard_GRAF A-V vs FOREC" xfId="36199"/>
    <cellStyle name="STANDARD" xfId="36200"/>
    <cellStyle name="Standard format" xfId="36201"/>
    <cellStyle name="Standard format 2" xfId="36202"/>
    <cellStyle name="Standard format 3" xfId="36203"/>
    <cellStyle name="Standard_Anpassen der Amortisation" xfId="36204"/>
    <cellStyle name="Std" xfId="36205"/>
    <cellStyle name="Std 2" xfId="36206"/>
    <cellStyle name="Std." xfId="36207"/>
    <cellStyle name="Std_Panel" xfId="36208"/>
    <cellStyle name="Style 1" xfId="36209"/>
    <cellStyle name="Style 1 2" xfId="36210"/>
    <cellStyle name="Style 121" xfId="36211"/>
    <cellStyle name="Style 21" xfId="36212"/>
    <cellStyle name="Style 21 2" xfId="36213"/>
    <cellStyle name="Style 21 3" xfId="36214"/>
    <cellStyle name="Style 22" xfId="36215"/>
    <cellStyle name="Style 23" xfId="36216"/>
    <cellStyle name="Style 23 2" xfId="36217"/>
    <cellStyle name="Style 23 3" xfId="36218"/>
    <cellStyle name="Style 24" xfId="36219"/>
    <cellStyle name="Style 24 2" xfId="36220"/>
    <cellStyle name="Style 24 2 2" xfId="36221"/>
    <cellStyle name="Style 24 2 2 2" xfId="36222"/>
    <cellStyle name="Style 24 2 2 2 2" xfId="36223"/>
    <cellStyle name="Style 24 2 2 3" xfId="36224"/>
    <cellStyle name="Style 24 2 2 3 2" xfId="36225"/>
    <cellStyle name="Style 24 2 2 4" xfId="36226"/>
    <cellStyle name="Style 24 2 3" xfId="36227"/>
    <cellStyle name="Style 24 2 3 2" xfId="36228"/>
    <cellStyle name="Style 24 2 3 2 2" xfId="36229"/>
    <cellStyle name="Style 24 2 3 3" xfId="36230"/>
    <cellStyle name="Style 24 2 3 3 2" xfId="36231"/>
    <cellStyle name="Style 24 2 3 4" xfId="36232"/>
    <cellStyle name="Style 24 2 4" xfId="36233"/>
    <cellStyle name="Style 24 2 4 2" xfId="36234"/>
    <cellStyle name="Style 24 2 4 2 2" xfId="36235"/>
    <cellStyle name="Style 24 2 4 3" xfId="36236"/>
    <cellStyle name="Style 24 2 4 3 2" xfId="36237"/>
    <cellStyle name="Style 24 2 4 4" xfId="36238"/>
    <cellStyle name="Style 24 2 5" xfId="36239"/>
    <cellStyle name="Style 24 2 5 2" xfId="36240"/>
    <cellStyle name="Style 24 2 5 2 2" xfId="36241"/>
    <cellStyle name="Style 24 2 5 3" xfId="36242"/>
    <cellStyle name="Style 24 2 5 3 2" xfId="36243"/>
    <cellStyle name="Style 24 2 5 4" xfId="36244"/>
    <cellStyle name="Style 24 2 6" xfId="36245"/>
    <cellStyle name="Style 24 2 6 2" xfId="36246"/>
    <cellStyle name="Style 24 2 6 2 2" xfId="36247"/>
    <cellStyle name="Style 24 2 6 3" xfId="36248"/>
    <cellStyle name="Style 24 2 7" xfId="36249"/>
    <cellStyle name="Style 24 2 7 2" xfId="36250"/>
    <cellStyle name="Style 24 2 7 2 2" xfId="36251"/>
    <cellStyle name="Style 24 2 7 3" xfId="36252"/>
    <cellStyle name="Style 24 2 8" xfId="36253"/>
    <cellStyle name="Style 24 2 8 2" xfId="36254"/>
    <cellStyle name="Style 24 2 8 2 2" xfId="36255"/>
    <cellStyle name="Style 24 2 8 3" xfId="36256"/>
    <cellStyle name="Style 24 2 9" xfId="36257"/>
    <cellStyle name="Style 24 3" xfId="36258"/>
    <cellStyle name="Style 24 3 2" xfId="36259"/>
    <cellStyle name="Style 24 3 2 2" xfId="36260"/>
    <cellStyle name="Style 24 3 2 2 2" xfId="36261"/>
    <cellStyle name="Style 24 3 2 3" xfId="36262"/>
    <cellStyle name="Style 24 3 3" xfId="36263"/>
    <cellStyle name="Style 24 3 3 2" xfId="36264"/>
    <cellStyle name="Style 24 3 3 2 2" xfId="36265"/>
    <cellStyle name="Style 24 3 3 3" xfId="36266"/>
    <cellStyle name="Style 24 3 4" xfId="36267"/>
    <cellStyle name="Style 24 3 4 2" xfId="36268"/>
    <cellStyle name="Style 24 3 4 2 2" xfId="36269"/>
    <cellStyle name="Style 24 3 4 3" xfId="36270"/>
    <cellStyle name="Style 24 3 5" xfId="36271"/>
    <cellStyle name="Style 24 4" xfId="36272"/>
    <cellStyle name="Style 24 4 2" xfId="36273"/>
    <cellStyle name="Style 24 4 2 2" xfId="36274"/>
    <cellStyle name="Style 24 4 2 2 2" xfId="36275"/>
    <cellStyle name="Style 24 4 2 3" xfId="36276"/>
    <cellStyle name="Style 24 4 3" xfId="36277"/>
    <cellStyle name="Style 24 4 3 2" xfId="36278"/>
    <cellStyle name="Style 24 4 3 2 2" xfId="36279"/>
    <cellStyle name="Style 24 4 3 3" xfId="36280"/>
    <cellStyle name="Style 24 4 4" xfId="36281"/>
    <cellStyle name="Style 24 4 4 2" xfId="36282"/>
    <cellStyle name="Style 24 4 4 2 2" xfId="36283"/>
    <cellStyle name="Style 24 4 4 3" xfId="36284"/>
    <cellStyle name="Style 24 4 5" xfId="36285"/>
    <cellStyle name="Style 24 5" xfId="36286"/>
    <cellStyle name="Style 24 5 2" xfId="36287"/>
    <cellStyle name="Style 24 6" xfId="36288"/>
    <cellStyle name="Style 24 6 2" xfId="36289"/>
    <cellStyle name="Style 24 7" xfId="36290"/>
    <cellStyle name="Style 24 8" xfId="43318"/>
    <cellStyle name="Style 24 9" xfId="43319"/>
    <cellStyle name="Style 24_Andros Regulatory_Dashboard 20100427" xfId="36291"/>
    <cellStyle name="Style 25" xfId="36292"/>
    <cellStyle name="Style 25 2" xfId="36293"/>
    <cellStyle name="Style 25 2 2" xfId="36294"/>
    <cellStyle name="Style 25 2 2 2" xfId="36295"/>
    <cellStyle name="Style 25 2 3" xfId="36296"/>
    <cellStyle name="Style 25 2 3 2" xfId="36297"/>
    <cellStyle name="Style 25 2 4" xfId="36298"/>
    <cellStyle name="Style 25 3" xfId="36299"/>
    <cellStyle name="Style 25 3 2" xfId="36300"/>
    <cellStyle name="Style 25 3 2 2" xfId="36301"/>
    <cellStyle name="Style 25 3 3" xfId="36302"/>
    <cellStyle name="Style 25 3 3 2" xfId="36303"/>
    <cellStyle name="Style 25 3 4" xfId="36304"/>
    <cellStyle name="Style 25 4" xfId="36305"/>
    <cellStyle name="Style 25 4 2" xfId="36306"/>
    <cellStyle name="Style 25 4 2 2" xfId="36307"/>
    <cellStyle name="Style 25 4 3" xfId="36308"/>
    <cellStyle name="Style 25 5" xfId="36309"/>
    <cellStyle name="Style 25 5 2" xfId="36310"/>
    <cellStyle name="Style 25 5 2 2" xfId="36311"/>
    <cellStyle name="Style 25 5 3" xfId="36312"/>
    <cellStyle name="Style 25 6" xfId="36313"/>
    <cellStyle name="Style 25 6 2" xfId="36314"/>
    <cellStyle name="Style 25 6 2 2" xfId="36315"/>
    <cellStyle name="Style 25 6 3" xfId="36316"/>
    <cellStyle name="Style 25 7" xfId="36317"/>
    <cellStyle name="Style 25 8" xfId="43320"/>
    <cellStyle name="Style 25 9" xfId="43321"/>
    <cellStyle name="Style 25_Andros Regulatory_Dashboard 20100427" xfId="36318"/>
    <cellStyle name="Style 26" xfId="36319"/>
    <cellStyle name="Style 26 2" xfId="36320"/>
    <cellStyle name="Style 26 2 2" xfId="36321"/>
    <cellStyle name="Style 26 2 2 2" xfId="36322"/>
    <cellStyle name="Style 26 2 3" xfId="36323"/>
    <cellStyle name="Style 26 2 3 2" xfId="36324"/>
    <cellStyle name="Style 26 2 4" xfId="36325"/>
    <cellStyle name="Style 26 3" xfId="36326"/>
    <cellStyle name="Style 26 3 2" xfId="36327"/>
    <cellStyle name="Style 26 3 2 2" xfId="36328"/>
    <cellStyle name="Style 26 3 3" xfId="36329"/>
    <cellStyle name="Style 26 4" xfId="36330"/>
    <cellStyle name="Style 26 4 2" xfId="36331"/>
    <cellStyle name="Style 26 4 2 2" xfId="36332"/>
    <cellStyle name="Style 26 4 3" xfId="36333"/>
    <cellStyle name="Style 26 5" xfId="36334"/>
    <cellStyle name="Style 26 5 2" xfId="36335"/>
    <cellStyle name="Style 26 5 2 2" xfId="36336"/>
    <cellStyle name="Style 26 5 3" xfId="36337"/>
    <cellStyle name="Style 26 6" xfId="36338"/>
    <cellStyle name="Style 26 7" xfId="43322"/>
    <cellStyle name="Style 26 8" xfId="43323"/>
    <cellStyle name="Style 27" xfId="36339"/>
    <cellStyle name="Style 27 2" xfId="36340"/>
    <cellStyle name="Style 27 2 2" xfId="36341"/>
    <cellStyle name="Style 27 2 2 2" xfId="36342"/>
    <cellStyle name="Style 27 2 3" xfId="36343"/>
    <cellStyle name="Style 27 2 3 2" xfId="36344"/>
    <cellStyle name="Style 27 2 4" xfId="36345"/>
    <cellStyle name="Style 27 3" xfId="36346"/>
    <cellStyle name="Style 27 3 2" xfId="36347"/>
    <cellStyle name="Style 27 3 2 2" xfId="36348"/>
    <cellStyle name="Style 27 3 3" xfId="36349"/>
    <cellStyle name="Style 27 3 3 2" xfId="36350"/>
    <cellStyle name="Style 27 3 4" xfId="36351"/>
    <cellStyle name="Style 27 4" xfId="36352"/>
    <cellStyle name="Style 27 4 2" xfId="36353"/>
    <cellStyle name="Style 27 4 2 2" xfId="36354"/>
    <cellStyle name="Style 27 4 3" xfId="36355"/>
    <cellStyle name="Style 27 5" xfId="36356"/>
    <cellStyle name="Style 27 5 2" xfId="36357"/>
    <cellStyle name="Style 27 5 2 2" xfId="36358"/>
    <cellStyle name="Style 27 5 3" xfId="36359"/>
    <cellStyle name="Style 27 6" xfId="36360"/>
    <cellStyle name="Style 27 6 2" xfId="36361"/>
    <cellStyle name="Style 27 6 2 2" xfId="36362"/>
    <cellStyle name="Style 27 6 3" xfId="36363"/>
    <cellStyle name="Style 27 7" xfId="36364"/>
    <cellStyle name="Style 27 8" xfId="43324"/>
    <cellStyle name="Style 27 9" xfId="43325"/>
    <cellStyle name="Style 27_Andros Regulatory_Dashboard 20100427" xfId="36365"/>
    <cellStyle name="Style 28" xfId="36366"/>
    <cellStyle name="Style 28 2" xfId="36367"/>
    <cellStyle name="Style 28 2 2" xfId="36368"/>
    <cellStyle name="Style 28 2 2 2" xfId="36369"/>
    <cellStyle name="Style 28 2 3" xfId="36370"/>
    <cellStyle name="Style 28 2 3 2" xfId="36371"/>
    <cellStyle name="Style 28 2 4" xfId="36372"/>
    <cellStyle name="Style 28 3" xfId="36373"/>
    <cellStyle name="Style 28 3 2" xfId="36374"/>
    <cellStyle name="Style 28 3 2 2" xfId="36375"/>
    <cellStyle name="Style 28 3 3" xfId="36376"/>
    <cellStyle name="Style 28 4" xfId="36377"/>
    <cellStyle name="Style 28 4 2" xfId="36378"/>
    <cellStyle name="Style 28 4 2 2" xfId="36379"/>
    <cellStyle name="Style 28 4 3" xfId="36380"/>
    <cellStyle name="Style 28 5" xfId="36381"/>
    <cellStyle name="Style 28 5 2" xfId="36382"/>
    <cellStyle name="Style 28 5 2 2" xfId="36383"/>
    <cellStyle name="Style 28 5 3" xfId="36384"/>
    <cellStyle name="Style 28 6" xfId="36385"/>
    <cellStyle name="Style 28 7" xfId="43326"/>
    <cellStyle name="Style 28 8" xfId="43327"/>
    <cellStyle name="Style 29" xfId="36386"/>
    <cellStyle name="Style 29 2" xfId="36387"/>
    <cellStyle name="Style 30" xfId="36388"/>
    <cellStyle name="Style 30 2" xfId="36389"/>
    <cellStyle name="Style 30 2 2" xfId="36390"/>
    <cellStyle name="Style 30 2 2 2" xfId="36391"/>
    <cellStyle name="Style 30 2 3" xfId="36392"/>
    <cellStyle name="Style 30 2 3 2" xfId="36393"/>
    <cellStyle name="Style 30 2 4" xfId="36394"/>
    <cellStyle name="Style 30 3" xfId="36395"/>
    <cellStyle name="Style 30 3 2" xfId="36396"/>
    <cellStyle name="Style 30 3 2 2" xfId="36397"/>
    <cellStyle name="Style 30 3 3" xfId="36398"/>
    <cellStyle name="Style 30 4" xfId="36399"/>
    <cellStyle name="Style 30 4 2" xfId="36400"/>
    <cellStyle name="Style 30 4 2 2" xfId="36401"/>
    <cellStyle name="Style 30 4 3" xfId="36402"/>
    <cellStyle name="Style 30 5" xfId="36403"/>
    <cellStyle name="Style 30 5 2" xfId="36404"/>
    <cellStyle name="Style 30 5 2 2" xfId="36405"/>
    <cellStyle name="Style 30 5 3" xfId="36406"/>
    <cellStyle name="Style 30 6" xfId="36407"/>
    <cellStyle name="Style 30 7" xfId="43328"/>
    <cellStyle name="Style 31" xfId="36408"/>
    <cellStyle name="Style 32" xfId="36409"/>
    <cellStyle name="Style 35" xfId="36410"/>
    <cellStyle name="Style 36" xfId="36411"/>
    <cellStyle name="Style 37" xfId="36412"/>
    <cellStyle name="Style 38" xfId="36413"/>
    <cellStyle name="Style 39" xfId="36414"/>
    <cellStyle name="Style 40" xfId="36415"/>
    <cellStyle name="Style 41" xfId="36416"/>
    <cellStyle name="Style 42" xfId="36417"/>
    <cellStyle name="Style 43" xfId="36418"/>
    <cellStyle name="Style 44" xfId="36419"/>
    <cellStyle name="Style 45" xfId="36420"/>
    <cellStyle name="Style 46" xfId="36421"/>
    <cellStyle name="Style 47" xfId="36422"/>
    <cellStyle name="Style 47 2" xfId="36423"/>
    <cellStyle name="Style 47 7 2 5 3 2" xfId="43344"/>
    <cellStyle name="Style 48" xfId="36424"/>
    <cellStyle name="Style 49" xfId="36425"/>
    <cellStyle name="Style 49 2" xfId="36426"/>
    <cellStyle name="Style 49 3" xfId="36427"/>
    <cellStyle name="Style 50" xfId="36428"/>
    <cellStyle name="Style 51" xfId="36429"/>
    <cellStyle name="Style 98" xfId="36430"/>
    <cellStyle name="Style 99" xfId="36431"/>
    <cellStyle name="Subtotal" xfId="36432"/>
    <cellStyle name="Subtotal 2" xfId="36433"/>
    <cellStyle name="Subtotal 3" xfId="36434"/>
    <cellStyle name="Summaries" xfId="36435"/>
    <cellStyle name="Summaries 2" xfId="36436"/>
    <cellStyle name="Summaries 3" xfId="36437"/>
    <cellStyle name="Summaries 4" xfId="36438"/>
    <cellStyle name="TableStyleLight1" xfId="36439"/>
    <cellStyle name="TableStyleLight1 2" xfId="36440"/>
    <cellStyle name="TableStyleLight1 2 2" xfId="36441"/>
    <cellStyle name="TableStyleLight1 3" xfId="36442"/>
    <cellStyle name="taples Plaza" xfId="36443"/>
    <cellStyle name="Text Indent A" xfId="36444"/>
    <cellStyle name="Text Indent A 2" xfId="36445"/>
    <cellStyle name="Text Indent A 3" xfId="36446"/>
    <cellStyle name="Text Indent B" xfId="36447"/>
    <cellStyle name="Text Indent B 2" xfId="36448"/>
    <cellStyle name="Text Indent B 3" xfId="36449"/>
    <cellStyle name="Text Indent C" xfId="36450"/>
    <cellStyle name="Text Indent C 2" xfId="36451"/>
    <cellStyle name="Text Indent C 3" xfId="36452"/>
    <cellStyle name="Text Wrap" xfId="36453"/>
    <cellStyle name="þ_x001d_ðK_x000c_Fý_x001b__x000d_9ýU_x0001_Ð_x0008_¦)_x0007__x0001__x0001_" xfId="36454"/>
    <cellStyle name="Times New Roman" xfId="36455"/>
    <cellStyle name="Title" xfId="36456"/>
    <cellStyle name="Title 2" xfId="36457"/>
    <cellStyle name="Title 2 2" xfId="36458"/>
    <cellStyle name="Title 2 2 2" xfId="36459"/>
    <cellStyle name="Title 2 3" xfId="36460"/>
    <cellStyle name="Title 2 3 2" xfId="36461"/>
    <cellStyle name="Title 2 4" xfId="36462"/>
    <cellStyle name="Title 3" xfId="36463"/>
    <cellStyle name="Title 3 2" xfId="36464"/>
    <cellStyle name="Title 3 2 2" xfId="36465"/>
    <cellStyle name="Title 3 3" xfId="36466"/>
    <cellStyle name="Title 3 3 2" xfId="36467"/>
    <cellStyle name="Title 3 4" xfId="36468"/>
    <cellStyle name="Title 4" xfId="36469"/>
    <cellStyle name="Title 4 2" xfId="36470"/>
    <cellStyle name="Title 4 2 2" xfId="36471"/>
    <cellStyle name="Title 4 3" xfId="36472"/>
    <cellStyle name="Title 4 3 2" xfId="36473"/>
    <cellStyle name="Title 4 4" xfId="36474"/>
    <cellStyle name="Title 5" xfId="36475"/>
    <cellStyle name="Title 5 2" xfId="36476"/>
    <cellStyle name="Title 5 2 2" xfId="36477"/>
    <cellStyle name="Title 5 3" xfId="36478"/>
    <cellStyle name="Title 5 3 2" xfId="36479"/>
    <cellStyle name="Title 5 4" xfId="36480"/>
    <cellStyle name="Title 6" xfId="36481"/>
    <cellStyle name="Title 7" xfId="36482"/>
    <cellStyle name="Total" xfId="36483"/>
    <cellStyle name="Total 2" xfId="36484"/>
    <cellStyle name="Total 2 2" xfId="36485"/>
    <cellStyle name="Total 2 2 2" xfId="36486"/>
    <cellStyle name="Total 2 3" xfId="36487"/>
    <cellStyle name="Total 2 3 2" xfId="36488"/>
    <cellStyle name="Total 2 4" xfId="36489"/>
    <cellStyle name="Total 3" xfId="36490"/>
    <cellStyle name="Total 3 2" xfId="36491"/>
    <cellStyle name="Total 3 2 2" xfId="36492"/>
    <cellStyle name="Total 3 3" xfId="36493"/>
    <cellStyle name="Total 3 3 2" xfId="36494"/>
    <cellStyle name="Total 3 4" xfId="36495"/>
    <cellStyle name="Total 4" xfId="36496"/>
    <cellStyle name="Total 4 2" xfId="36497"/>
    <cellStyle name="Total 4 2 2" xfId="36498"/>
    <cellStyle name="Total 4 3" xfId="36499"/>
    <cellStyle name="Total 4 3 2" xfId="36500"/>
    <cellStyle name="Total 4 4" xfId="36501"/>
    <cellStyle name="Total 5" xfId="36502"/>
    <cellStyle name="Total 5 2" xfId="36503"/>
    <cellStyle name="Total 5 2 2" xfId="36504"/>
    <cellStyle name="Total 5 3" xfId="36505"/>
    <cellStyle name="Total 5 3 2" xfId="36506"/>
    <cellStyle name="Total 5 4" xfId="36507"/>
    <cellStyle name="Total 6" xfId="36508"/>
    <cellStyle name="Total 7" xfId="36509"/>
    <cellStyle name="Total 8" xfId="36510"/>
    <cellStyle name="Unprot" xfId="36511"/>
    <cellStyle name="Unprot 2" xfId="36512"/>
    <cellStyle name="Unprot 3" xfId="36513"/>
    <cellStyle name="Unprot$" xfId="36514"/>
    <cellStyle name="Unprot$ 2" xfId="36515"/>
    <cellStyle name="Unprot$ 3" xfId="36516"/>
    <cellStyle name="Unprot_~0023559" xfId="36517"/>
    <cellStyle name="Unprotect" xfId="36518"/>
    <cellStyle name="Unprotect 2" xfId="36519"/>
    <cellStyle name="Unprotect 3" xfId="36520"/>
    <cellStyle name="Valuta [0]_GRAF A-V vs FOREC" xfId="36521"/>
    <cellStyle name="Valuta_GRAF A-V vs FOREC" xfId="36522"/>
    <cellStyle name="Währung [0]_Compiling Utility Macros" xfId="36523"/>
    <cellStyle name="Währung_Compiling Utility Macros" xfId="36524"/>
    <cellStyle name="Warning Text" xfId="36525"/>
    <cellStyle name="Warning Text 2" xfId="36526"/>
    <cellStyle name="Warning Text 2 2" xfId="36527"/>
    <cellStyle name="Warning Text 2 2 2" xfId="36528"/>
    <cellStyle name="Warning Text 2 3" xfId="36529"/>
    <cellStyle name="Warning Text 2 3 2" xfId="36530"/>
    <cellStyle name="Warning Text 2 4" xfId="36531"/>
    <cellStyle name="Warning Text 3" xfId="36532"/>
    <cellStyle name="Warning Text 3 2" xfId="36533"/>
    <cellStyle name="Warning Text 3 2 2" xfId="36534"/>
    <cellStyle name="Warning Text 3 3" xfId="36535"/>
    <cellStyle name="Warning Text 3 3 2" xfId="36536"/>
    <cellStyle name="Warning Text 3 4" xfId="36537"/>
    <cellStyle name="Warning Text 4" xfId="36538"/>
    <cellStyle name="Warning Text 4 2" xfId="36539"/>
    <cellStyle name="Warning Text 4 2 2" xfId="36540"/>
    <cellStyle name="Warning Text 4 3" xfId="36541"/>
    <cellStyle name="Warning Text 4 3 2" xfId="36542"/>
    <cellStyle name="Warning Text 4 4" xfId="36543"/>
    <cellStyle name="Warning Text 5" xfId="36544"/>
    <cellStyle name="Warning Text 5 2" xfId="36545"/>
    <cellStyle name="Warning Text 5 2 2" xfId="36546"/>
    <cellStyle name="Warning Text 5 3" xfId="36547"/>
    <cellStyle name="Warning Text 5 3 2" xfId="36548"/>
    <cellStyle name="Warning Text 5 4" xfId="36549"/>
    <cellStyle name="Warning Text 6" xfId="36550"/>
    <cellStyle name="Warning Text 7" xfId="36551"/>
    <cellStyle name="アクセント 1" xfId="36552"/>
    <cellStyle name="アクセント 1 2" xfId="36553"/>
    <cellStyle name="アクセント 2" xfId="36554"/>
    <cellStyle name="アクセント 2 2" xfId="36555"/>
    <cellStyle name="アクセント 3" xfId="36556"/>
    <cellStyle name="アクセント 3 2" xfId="36557"/>
    <cellStyle name="アクセント 4" xfId="36558"/>
    <cellStyle name="アクセント 4 2" xfId="36559"/>
    <cellStyle name="アクセント 5" xfId="36560"/>
    <cellStyle name="アクセント 5 2" xfId="36561"/>
    <cellStyle name="アクセント 6" xfId="36562"/>
    <cellStyle name="アクセント 6 2" xfId="36563"/>
    <cellStyle name="スタイル 1" xfId="36564"/>
    <cellStyle name="タイトル" xfId="36565"/>
    <cellStyle name="チェック セル" xfId="36566"/>
    <cellStyle name="チェック セル 2" xfId="36567"/>
    <cellStyle name="どちらでもない" xfId="36568"/>
    <cellStyle name="どちらでもない 2" xfId="36569"/>
    <cellStyle name="ハイパーリンク_we0731" xfId="36570"/>
    <cellStyle name="メモ" xfId="36571"/>
    <cellStyle name="メモ 2" xfId="36572"/>
    <cellStyle name="メモ 3" xfId="36573"/>
    <cellStyle name="リンク セル" xfId="36574"/>
    <cellStyle name="??" xfId="36575"/>
    <cellStyle name="一?E部品?E" xfId="36576"/>
    <cellStyle name="一般" xfId="0" builtinId="0"/>
    <cellStyle name="一般 10" xfId="36577"/>
    <cellStyle name="一般 10 2" xfId="36578"/>
    <cellStyle name="一般 10 2 2" xfId="36579"/>
    <cellStyle name="一般 10 2 3" xfId="43345"/>
    <cellStyle name="一般 10 2 5" xfId="43373"/>
    <cellStyle name="一般 10 3" xfId="36580"/>
    <cellStyle name="一般 10 4" xfId="36581"/>
    <cellStyle name="一般 10 5" xfId="36582"/>
    <cellStyle name="一般 10 6" xfId="36583"/>
    <cellStyle name="一般 10 7" xfId="36584"/>
    <cellStyle name="一般 10 8" xfId="43346"/>
    <cellStyle name="一般 11" xfId="36585"/>
    <cellStyle name="一般 11 2" xfId="36586"/>
    <cellStyle name="一般 11 3" xfId="36587"/>
    <cellStyle name="一般 11 4" xfId="36588"/>
    <cellStyle name="一般 12" xfId="36589"/>
    <cellStyle name="一般 12 2" xfId="36590"/>
    <cellStyle name="一般 12 2 2" xfId="36591"/>
    <cellStyle name="一般 12 2 2 2" xfId="36592"/>
    <cellStyle name="一般 12 2 24" xfId="43374"/>
    <cellStyle name="一般 12 2 3" xfId="36593"/>
    <cellStyle name="一般 12 2 3 2" xfId="36594"/>
    <cellStyle name="一般 12 2 3 2 2" xfId="36595"/>
    <cellStyle name="一般 12 2 3 3" xfId="36596"/>
    <cellStyle name="一般 12 2 3 3 2" xfId="43303"/>
    <cellStyle name="一般 12 2 4" xfId="36597"/>
    <cellStyle name="一般 12 2 4 2" xfId="36598"/>
    <cellStyle name="一般 12 2 5" xfId="36599"/>
    <cellStyle name="一般 12 2 6" xfId="36600"/>
    <cellStyle name="一般 12 2 6 2" xfId="36601"/>
    <cellStyle name="一般 12 2 6 3" xfId="36602"/>
    <cellStyle name="一般 12 2 7" xfId="36603"/>
    <cellStyle name="一般 12 2 8" xfId="43302"/>
    <cellStyle name="一般 12 2_Regulatory" xfId="36604"/>
    <cellStyle name="一般 12 3" xfId="36605"/>
    <cellStyle name="一般 12 3 2" xfId="36606"/>
    <cellStyle name="一般 12 3 3" xfId="36607"/>
    <cellStyle name="一般 12 3_Regulatory" xfId="36608"/>
    <cellStyle name="一般 12 4" xfId="36609"/>
    <cellStyle name="一般 12 5" xfId="36610"/>
    <cellStyle name="一般 12_Regulatory" xfId="36611"/>
    <cellStyle name="一般 13" xfId="36612"/>
    <cellStyle name="一般 13 2" xfId="36613"/>
    <cellStyle name="一般 13 3" xfId="36614"/>
    <cellStyle name="一般 14" xfId="36615"/>
    <cellStyle name="一般 14 2" xfId="36616"/>
    <cellStyle name="一般 14 3" xfId="36617"/>
    <cellStyle name="一般 14 4" xfId="36618"/>
    <cellStyle name="一般 14 5" xfId="43347"/>
    <cellStyle name="一般 14_Regulatory" xfId="36619"/>
    <cellStyle name="一般 15" xfId="36620"/>
    <cellStyle name="一般 15 2" xfId="36621"/>
    <cellStyle name="一般 15 2 2" xfId="36622"/>
    <cellStyle name="一般 15 3" xfId="36623"/>
    <cellStyle name="一般 16" xfId="36624"/>
    <cellStyle name="一般 17" xfId="36625"/>
    <cellStyle name="一般 18" xfId="36626"/>
    <cellStyle name="一般 18 2" xfId="36627"/>
    <cellStyle name="一般 18 2 2" xfId="43348"/>
    <cellStyle name="一般 19" xfId="36628"/>
    <cellStyle name="一般 2" xfId="1"/>
    <cellStyle name="一般 2 10" xfId="36629"/>
    <cellStyle name="一般 2 11" xfId="36630"/>
    <cellStyle name="一般 2 12" xfId="36631"/>
    <cellStyle name="一般 2 13" xfId="36632"/>
    <cellStyle name="一般 2 14" xfId="36633"/>
    <cellStyle name="一般 2 15" xfId="36634"/>
    <cellStyle name="一般 2 16" xfId="36635"/>
    <cellStyle name="一般 2 17" xfId="36636"/>
    <cellStyle name="一般 2 18" xfId="36637"/>
    <cellStyle name="一般 2 19" xfId="36638"/>
    <cellStyle name="一般 2 2" xfId="36639"/>
    <cellStyle name="一般 2 2 10" xfId="36640"/>
    <cellStyle name="一般 2 2 11" xfId="36641"/>
    <cellStyle name="一般 2 2 12" xfId="36642"/>
    <cellStyle name="一般 2 2 13" xfId="36643"/>
    <cellStyle name="一般 2 2 14" xfId="36644"/>
    <cellStyle name="一般 2 2 15" xfId="36645"/>
    <cellStyle name="一般 2 2 16" xfId="36646"/>
    <cellStyle name="一般 2 2 17" xfId="36647"/>
    <cellStyle name="一般 2 2 18" xfId="36648"/>
    <cellStyle name="一般 2 2 19" xfId="36649"/>
    <cellStyle name="一般 2 2 2" xfId="36650"/>
    <cellStyle name="一般 2 2 2 10" xfId="36651"/>
    <cellStyle name="一般 2 2 2 11" xfId="36652"/>
    <cellStyle name="一般 2 2 2 12" xfId="36653"/>
    <cellStyle name="一般 2 2 2 13" xfId="36654"/>
    <cellStyle name="一般 2 2 2 14" xfId="36655"/>
    <cellStyle name="一般 2 2 2 15" xfId="36656"/>
    <cellStyle name="一般 2 2 2 16" xfId="36657"/>
    <cellStyle name="一般 2 2 2 17" xfId="36658"/>
    <cellStyle name="一般 2 2 2 18" xfId="36659"/>
    <cellStyle name="一般 2 2 2 19" xfId="36660"/>
    <cellStyle name="一般 2 2 2 2" xfId="36661"/>
    <cellStyle name="一般 2 2 2 2 2" xfId="36662"/>
    <cellStyle name="一般 2 2 2 2 2 2" xfId="36663"/>
    <cellStyle name="一般 2 2 2 2 3" xfId="36664"/>
    <cellStyle name="一般 2 2 2 2 4" xfId="36665"/>
    <cellStyle name="一般 2 2 2 2 5" xfId="36666"/>
    <cellStyle name="一般 2 2 2 2 6" xfId="43299"/>
    <cellStyle name="一般 2 2 2 2_Regulatory" xfId="36667"/>
    <cellStyle name="一般 2 2 2 20" xfId="36668"/>
    <cellStyle name="一般 2 2 2 21" xfId="36669"/>
    <cellStyle name="一般 2 2 2 22" xfId="36670"/>
    <cellStyle name="一般 2 2 2 23" xfId="36671"/>
    <cellStyle name="一般 2 2 2 24" xfId="36672"/>
    <cellStyle name="一般 2 2 2 25" xfId="36673"/>
    <cellStyle name="一般 2 2 2 26" xfId="36674"/>
    <cellStyle name="一般 2 2 2 27" xfId="36675"/>
    <cellStyle name="一般 2 2 2 28" xfId="36676"/>
    <cellStyle name="一般 2 2 2 29" xfId="36677"/>
    <cellStyle name="一般 2 2 2 3" xfId="36678"/>
    <cellStyle name="一般 2 2 2 3 2" xfId="36679"/>
    <cellStyle name="一般 2 2 2 30" xfId="36680"/>
    <cellStyle name="一般 2 2 2 31" xfId="36681"/>
    <cellStyle name="一般 2 2 2 32" xfId="36682"/>
    <cellStyle name="一般 2 2 2 33" xfId="36683"/>
    <cellStyle name="一般 2 2 2 34" xfId="36684"/>
    <cellStyle name="一般 2 2 2 35" xfId="36685"/>
    <cellStyle name="一般 2 2 2 36" xfId="36686"/>
    <cellStyle name="一般 2 2 2 37" xfId="36687"/>
    <cellStyle name="一般 2 2 2 38" xfId="36688"/>
    <cellStyle name="一般 2 2 2 39" xfId="36689"/>
    <cellStyle name="一般 2 2 2 4" xfId="36690"/>
    <cellStyle name="一般 2 2 2 40" xfId="36691"/>
    <cellStyle name="一般 2 2 2 41" xfId="36692"/>
    <cellStyle name="一般 2 2 2 42" xfId="36693"/>
    <cellStyle name="一般 2 2 2 43" xfId="36694"/>
    <cellStyle name="一般 2 2 2 44" xfId="36695"/>
    <cellStyle name="一般 2 2 2 45" xfId="36696"/>
    <cellStyle name="一般 2 2 2 46" xfId="36697"/>
    <cellStyle name="一般 2 2 2 47" xfId="36698"/>
    <cellStyle name="一般 2 2 2 48" xfId="36699"/>
    <cellStyle name="一般 2 2 2 49" xfId="36700"/>
    <cellStyle name="一般 2 2 2 5" xfId="36701"/>
    <cellStyle name="一般 2 2 2 50" xfId="36702"/>
    <cellStyle name="一般 2 2 2 51" xfId="36703"/>
    <cellStyle name="一般 2 2 2 52" xfId="36704"/>
    <cellStyle name="一般 2 2 2 53" xfId="36705"/>
    <cellStyle name="一般 2 2 2 6" xfId="36706"/>
    <cellStyle name="一般 2 2 2 7" xfId="36707"/>
    <cellStyle name="一般 2 2 2 8" xfId="36708"/>
    <cellStyle name="一般 2 2 2 9" xfId="36709"/>
    <cellStyle name="一般 2 2 20" xfId="36710"/>
    <cellStyle name="一般 2 2 21" xfId="36711"/>
    <cellStyle name="一般 2 2 22" xfId="36712"/>
    <cellStyle name="一般 2 2 23" xfId="36713"/>
    <cellStyle name="一般 2 2 24" xfId="36714"/>
    <cellStyle name="一般 2 2 25" xfId="36715"/>
    <cellStyle name="一般 2 2 25 2" xfId="43349"/>
    <cellStyle name="一般 2 2 26" xfId="36716"/>
    <cellStyle name="一般 2 2 27" xfId="36717"/>
    <cellStyle name="一般 2 2 28" xfId="36718"/>
    <cellStyle name="一般 2 2 29" xfId="36719"/>
    <cellStyle name="一般 2 2 3" xfId="36720"/>
    <cellStyle name="一般 2 2 3 2" xfId="36721"/>
    <cellStyle name="一般 2 2 3 3" xfId="36722"/>
    <cellStyle name="一般 2 2 3_Regulatory" xfId="36723"/>
    <cellStyle name="一般 2 2 30" xfId="36724"/>
    <cellStyle name="一般 2 2 31" xfId="36725"/>
    <cellStyle name="一般 2 2 32" xfId="36726"/>
    <cellStyle name="一般 2 2 33" xfId="36727"/>
    <cellStyle name="一般 2 2 34" xfId="36728"/>
    <cellStyle name="一般 2 2 35" xfId="36729"/>
    <cellStyle name="一般 2 2 36" xfId="36730"/>
    <cellStyle name="一般 2 2 37" xfId="36731"/>
    <cellStyle name="一般 2 2 38" xfId="36732"/>
    <cellStyle name="一般 2 2 39" xfId="36733"/>
    <cellStyle name="一般 2 2 4" xfId="36734"/>
    <cellStyle name="一般 2 2 40" xfId="36735"/>
    <cellStyle name="一般 2 2 41" xfId="36736"/>
    <cellStyle name="一般 2 2 42" xfId="36737"/>
    <cellStyle name="一般 2 2 43" xfId="36738"/>
    <cellStyle name="一般 2 2 44" xfId="36739"/>
    <cellStyle name="一般 2 2 45" xfId="36740"/>
    <cellStyle name="一般 2 2 46" xfId="36741"/>
    <cellStyle name="一般 2 2 47" xfId="36742"/>
    <cellStyle name="一般 2 2 48" xfId="36743"/>
    <cellStyle name="一般 2 2 49" xfId="36744"/>
    <cellStyle name="一般 2 2 5" xfId="36745"/>
    <cellStyle name="一般 2 2 5 3" xfId="43350"/>
    <cellStyle name="一般 2 2 50" xfId="36746"/>
    <cellStyle name="一般 2 2 51" xfId="36747"/>
    <cellStyle name="一般 2 2 52" xfId="36748"/>
    <cellStyle name="一般 2 2 53" xfId="36749"/>
    <cellStyle name="一般 2 2 6" xfId="36750"/>
    <cellStyle name="一般 2 2 7" xfId="36751"/>
    <cellStyle name="一般 2 2 8" xfId="36752"/>
    <cellStyle name="一般 2 2 9" xfId="36753"/>
    <cellStyle name="一般 2 20" xfId="36754"/>
    <cellStyle name="一般 2 21" xfId="36755"/>
    <cellStyle name="一般 2 22" xfId="36756"/>
    <cellStyle name="一般 2 23" xfId="36757"/>
    <cellStyle name="一般 2 24" xfId="36758"/>
    <cellStyle name="一般 2 25" xfId="36759"/>
    <cellStyle name="一般 2 26" xfId="36760"/>
    <cellStyle name="一般 2 27" xfId="36761"/>
    <cellStyle name="一般 2 28" xfId="36762"/>
    <cellStyle name="一般 2 29" xfId="36763"/>
    <cellStyle name="一般 2 3" xfId="36764"/>
    <cellStyle name="一般 2 3 2" xfId="36765"/>
    <cellStyle name="一般 2 3 2 2" xfId="36766"/>
    <cellStyle name="一般 2 3 2 3" xfId="36767"/>
    <cellStyle name="一般 2 3 2 4" xfId="36768"/>
    <cellStyle name="一般 2 3 3" xfId="36769"/>
    <cellStyle name="一般 2 3 3 2" xfId="36770"/>
    <cellStyle name="一般 2 3_Regulatory" xfId="36771"/>
    <cellStyle name="一般 2 30" xfId="36772"/>
    <cellStyle name="一般 2 31" xfId="36773"/>
    <cellStyle name="一般 2 32" xfId="36774"/>
    <cellStyle name="一般 2 33" xfId="36775"/>
    <cellStyle name="一般 2 34" xfId="36776"/>
    <cellStyle name="一般 2 35" xfId="36777"/>
    <cellStyle name="一般 2 36" xfId="36778"/>
    <cellStyle name="一般 2 37" xfId="36779"/>
    <cellStyle name="一般 2 38" xfId="36780"/>
    <cellStyle name="一般 2 39" xfId="36781"/>
    <cellStyle name="一般 2 4" xfId="36782"/>
    <cellStyle name="一般 2 4 2" xfId="36783"/>
    <cellStyle name="一般 2 40" xfId="36784"/>
    <cellStyle name="一般 2 41" xfId="36785"/>
    <cellStyle name="一般 2 42" xfId="36786"/>
    <cellStyle name="一般 2 43" xfId="36787"/>
    <cellStyle name="一般 2 44" xfId="36788"/>
    <cellStyle name="一般 2 45" xfId="36789"/>
    <cellStyle name="一般 2 46" xfId="36790"/>
    <cellStyle name="一般 2 47" xfId="36791"/>
    <cellStyle name="一般 2 48" xfId="36792"/>
    <cellStyle name="一般 2 49" xfId="36793"/>
    <cellStyle name="一般 2 5" xfId="36794"/>
    <cellStyle name="一般 2 5 2" xfId="36795"/>
    <cellStyle name="一般 2 5 3" xfId="36796"/>
    <cellStyle name="一般 2 5 4" xfId="36797"/>
    <cellStyle name="一般 2 50" xfId="36798"/>
    <cellStyle name="一般 2 51" xfId="36799"/>
    <cellStyle name="一般 2 52" xfId="36800"/>
    <cellStyle name="一般 2 53" xfId="36801"/>
    <cellStyle name="一般 2 54" xfId="36802"/>
    <cellStyle name="一般 2 55" xfId="36803"/>
    <cellStyle name="一般 2 56" xfId="36804"/>
    <cellStyle name="一般 2 57" xfId="43306"/>
    <cellStyle name="一般 2 58" xfId="43351"/>
    <cellStyle name="一般 2 6" xfId="36805"/>
    <cellStyle name="一般 2 6 2" xfId="36806"/>
    <cellStyle name="一般 2 7" xfId="36807"/>
    <cellStyle name="一般 2 8" xfId="36808"/>
    <cellStyle name="一般 2 9" xfId="36809"/>
    <cellStyle name="一般 2_20150513 X7 Regulatory Weekly Tracking_20150513 REV" xfId="36810"/>
    <cellStyle name="一般 20" xfId="36811"/>
    <cellStyle name="一般 20 2" xfId="43304"/>
    <cellStyle name="一般 21" xfId="36812"/>
    <cellStyle name="一般 22" xfId="36813"/>
    <cellStyle name="一般 23" xfId="36814"/>
    <cellStyle name="一般 24" xfId="36815"/>
    <cellStyle name="一般 25" xfId="36816"/>
    <cellStyle name="一般 26" xfId="36817"/>
    <cellStyle name="一般 26 2" xfId="43377"/>
    <cellStyle name="一般 26 4" xfId="43372"/>
    <cellStyle name="一般 27" xfId="36818"/>
    <cellStyle name="一般 27 2" xfId="43329"/>
    <cellStyle name="一般 28" xfId="36819"/>
    <cellStyle name="一般 29" xfId="36820"/>
    <cellStyle name="一般 3" xfId="36821"/>
    <cellStyle name="一般 3 10" xfId="36822"/>
    <cellStyle name="一般 3 10 2" xfId="43352"/>
    <cellStyle name="一般 3 11" xfId="36823"/>
    <cellStyle name="一般 3 12" xfId="36824"/>
    <cellStyle name="一般 3 12 2" xfId="43353"/>
    <cellStyle name="一般 3 13" xfId="36825"/>
    <cellStyle name="一般 3 14" xfId="36826"/>
    <cellStyle name="一般 3 15" xfId="36827"/>
    <cellStyle name="一般 3 16" xfId="36828"/>
    <cellStyle name="一般 3 17" xfId="36829"/>
    <cellStyle name="一般 3 18" xfId="36830"/>
    <cellStyle name="一般 3 19" xfId="36831"/>
    <cellStyle name="一般 3 2" xfId="36832"/>
    <cellStyle name="一般 3 2 10" xfId="36833"/>
    <cellStyle name="一般 3 2 11" xfId="36834"/>
    <cellStyle name="一般 3 2 12" xfId="36835"/>
    <cellStyle name="一般 3 2 13" xfId="36836"/>
    <cellStyle name="一般 3 2 14" xfId="36837"/>
    <cellStyle name="一般 3 2 15" xfId="36838"/>
    <cellStyle name="一般 3 2 16" xfId="36839"/>
    <cellStyle name="一般 3 2 17" xfId="36840"/>
    <cellStyle name="一般 3 2 18" xfId="36841"/>
    <cellStyle name="一般 3 2 19" xfId="36842"/>
    <cellStyle name="一般 3 2 2" xfId="36843"/>
    <cellStyle name="一般 3 2 2 2" xfId="36844"/>
    <cellStyle name="一般 3 2 20" xfId="36845"/>
    <cellStyle name="一般 3 2 21" xfId="36846"/>
    <cellStyle name="一般 3 2 22" xfId="36847"/>
    <cellStyle name="一般 3 2 23" xfId="36848"/>
    <cellStyle name="一般 3 2 24" xfId="36849"/>
    <cellStyle name="一般 3 2 25" xfId="36850"/>
    <cellStyle name="一般 3 2 26" xfId="36851"/>
    <cellStyle name="一般 3 2 27" xfId="36852"/>
    <cellStyle name="一般 3 2 28" xfId="36853"/>
    <cellStyle name="一般 3 2 29" xfId="36854"/>
    <cellStyle name="一般 3 2 3" xfId="36855"/>
    <cellStyle name="一般 3 2 30" xfId="36856"/>
    <cellStyle name="一般 3 2 31" xfId="36857"/>
    <cellStyle name="一般 3 2 32" xfId="36858"/>
    <cellStyle name="一般 3 2 33" xfId="36859"/>
    <cellStyle name="一般 3 2 34" xfId="36860"/>
    <cellStyle name="一般 3 2 35" xfId="36861"/>
    <cellStyle name="一般 3 2 36" xfId="36862"/>
    <cellStyle name="一般 3 2 37" xfId="36863"/>
    <cellStyle name="一般 3 2 38" xfId="36864"/>
    <cellStyle name="一般 3 2 39" xfId="36865"/>
    <cellStyle name="一般 3 2 4" xfId="36866"/>
    <cellStyle name="一般 3 2 40" xfId="36867"/>
    <cellStyle name="一般 3 2 41" xfId="36868"/>
    <cellStyle name="一般 3 2 42" xfId="36869"/>
    <cellStyle name="一般 3 2 43" xfId="36870"/>
    <cellStyle name="一般 3 2 44" xfId="36871"/>
    <cellStyle name="一般 3 2 45" xfId="36872"/>
    <cellStyle name="一般 3 2 46" xfId="36873"/>
    <cellStyle name="一般 3 2 47" xfId="36874"/>
    <cellStyle name="一般 3 2 48" xfId="36875"/>
    <cellStyle name="一般 3 2 49" xfId="36876"/>
    <cellStyle name="一般 3 2 5" xfId="36877"/>
    <cellStyle name="一般 3 2 50" xfId="36878"/>
    <cellStyle name="一般 3 2 51" xfId="36879"/>
    <cellStyle name="一般 3 2 52" xfId="36880"/>
    <cellStyle name="一般 3 2 53" xfId="36881"/>
    <cellStyle name="一般 3 2 6" xfId="36882"/>
    <cellStyle name="一般 3 2 7" xfId="36883"/>
    <cellStyle name="一般 3 2 8" xfId="36884"/>
    <cellStyle name="一般 3 2 9" xfId="36885"/>
    <cellStyle name="一般 3 20" xfId="36886"/>
    <cellStyle name="一般 3 21" xfId="36887"/>
    <cellStyle name="一般 3 22" xfId="36888"/>
    <cellStyle name="一般 3 23" xfId="36889"/>
    <cellStyle name="一般 3 24" xfId="36890"/>
    <cellStyle name="一般 3 25" xfId="36891"/>
    <cellStyle name="一般 3 26" xfId="36892"/>
    <cellStyle name="一般 3 27" xfId="36893"/>
    <cellStyle name="一般 3 28" xfId="36894"/>
    <cellStyle name="一般 3 29" xfId="36895"/>
    <cellStyle name="一般 3 3" xfId="36896"/>
    <cellStyle name="一般 3 3 2" xfId="36897"/>
    <cellStyle name="一般 3 3 2 2" xfId="36898"/>
    <cellStyle name="一般 3 3 2 3" xfId="36899"/>
    <cellStyle name="一般 3 3 2 4" xfId="36900"/>
    <cellStyle name="一般 3 3 2 5" xfId="36901"/>
    <cellStyle name="一般 3 3 2 6" xfId="36902"/>
    <cellStyle name="一般 3 3 2 7" xfId="36903"/>
    <cellStyle name="一般 3 3 2 8" xfId="43354"/>
    <cellStyle name="一般 3 3 3" xfId="36904"/>
    <cellStyle name="一般 3 3 4" xfId="36905"/>
    <cellStyle name="一般 3 3 5" xfId="36906"/>
    <cellStyle name="一般 3 3 6" xfId="36907"/>
    <cellStyle name="一般 3 3 7" xfId="36908"/>
    <cellStyle name="一般 3 3 8" xfId="43355"/>
    <cellStyle name="一般 3 3_20150513 X7 Regulatory Weekly Tracking_20150513 REV" xfId="36909"/>
    <cellStyle name="一般 3 30" xfId="36910"/>
    <cellStyle name="一般 3 31" xfId="36911"/>
    <cellStyle name="一般 3 32" xfId="36912"/>
    <cellStyle name="一般 3 33" xfId="36913"/>
    <cellStyle name="一般 3 34" xfId="36914"/>
    <cellStyle name="一般 3 35" xfId="36915"/>
    <cellStyle name="一般 3 36" xfId="36916"/>
    <cellStyle name="一般 3 37" xfId="36917"/>
    <cellStyle name="一般 3 38" xfId="36918"/>
    <cellStyle name="一般 3 39" xfId="36919"/>
    <cellStyle name="一般 3 4" xfId="36920"/>
    <cellStyle name="一般 3 4 2" xfId="36921"/>
    <cellStyle name="一般 3 4 2 2" xfId="36922"/>
    <cellStyle name="一般 3 4 3" xfId="36923"/>
    <cellStyle name="一般 3 4 4" xfId="36924"/>
    <cellStyle name="一般 3 40" xfId="36925"/>
    <cellStyle name="一般 3 41" xfId="36926"/>
    <cellStyle name="一般 3 42" xfId="36927"/>
    <cellStyle name="一般 3 43" xfId="36928"/>
    <cellStyle name="一般 3 44" xfId="36929"/>
    <cellStyle name="一般 3 45" xfId="36930"/>
    <cellStyle name="一般 3 46" xfId="36931"/>
    <cellStyle name="一般 3 47" xfId="36932"/>
    <cellStyle name="一般 3 48" xfId="36933"/>
    <cellStyle name="一般 3 49" xfId="36934"/>
    <cellStyle name="一般 3 5" xfId="36935"/>
    <cellStyle name="一般 3 5 2" xfId="36936"/>
    <cellStyle name="一般 3 50" xfId="36937"/>
    <cellStyle name="一般 3 51" xfId="36938"/>
    <cellStyle name="一般 3 52" xfId="36939"/>
    <cellStyle name="一般 3 53" xfId="36940"/>
    <cellStyle name="一般 3 54" xfId="36941"/>
    <cellStyle name="一般 3 55" xfId="36942"/>
    <cellStyle name="一般 3 56" xfId="43356"/>
    <cellStyle name="一般 3 6" xfId="36943"/>
    <cellStyle name="一般 3 7" xfId="36944"/>
    <cellStyle name="一般 3 8" xfId="36945"/>
    <cellStyle name="一般 3 9" xfId="36946"/>
    <cellStyle name="一般 3_E4 OPS Team Member List_0505" xfId="36947"/>
    <cellStyle name="一般 30" xfId="36948"/>
    <cellStyle name="一般 30 2" xfId="43357"/>
    <cellStyle name="一般 31" xfId="36949"/>
    <cellStyle name="一般 32" xfId="36950"/>
    <cellStyle name="一般 32 2" xfId="43358"/>
    <cellStyle name="一般 33" xfId="36951"/>
    <cellStyle name="一般 34" xfId="36952"/>
    <cellStyle name="一般 35" xfId="36953"/>
    <cellStyle name="一般 35 2" xfId="43369"/>
    <cellStyle name="一般 35 2 6" xfId="43375"/>
    <cellStyle name="一般 36" xfId="36954"/>
    <cellStyle name="一般 36 2" xfId="43359"/>
    <cellStyle name="一般 37" xfId="36955"/>
    <cellStyle name="一般 38" xfId="36956"/>
    <cellStyle name="一般 39" xfId="36957"/>
    <cellStyle name="一般 4" xfId="36958"/>
    <cellStyle name="一般 4 10" xfId="36959"/>
    <cellStyle name="一般 4 10 2" xfId="36960"/>
    <cellStyle name="一般 4 10 2 2" xfId="36961"/>
    <cellStyle name="一般 4 10 2 3" xfId="36962"/>
    <cellStyle name="一般 4 10 3" xfId="36963"/>
    <cellStyle name="一般 4 10 4" xfId="36964"/>
    <cellStyle name="一般 4 11" xfId="36965"/>
    <cellStyle name="一般 4 11 2" xfId="36966"/>
    <cellStyle name="一般 4 11 2 2" xfId="36967"/>
    <cellStyle name="一般 4 11 2 3" xfId="36968"/>
    <cellStyle name="一般 4 11 3" xfId="36969"/>
    <cellStyle name="一般 4 11 4" xfId="36970"/>
    <cellStyle name="一般 4 12" xfId="36971"/>
    <cellStyle name="一般 4 12 2" xfId="36972"/>
    <cellStyle name="一般 4 12 3" xfId="36973"/>
    <cellStyle name="一般 4 13" xfId="36974"/>
    <cellStyle name="一般 4 14" xfId="36975"/>
    <cellStyle name="一般 4 15" xfId="36976"/>
    <cellStyle name="一般 4 16" xfId="36977"/>
    <cellStyle name="一般 4 17" xfId="36978"/>
    <cellStyle name="一般 4 18" xfId="36979"/>
    <cellStyle name="一般 4 19" xfId="36980"/>
    <cellStyle name="一般 4 2" xfId="36981"/>
    <cellStyle name="一般 4 2 10" xfId="36982"/>
    <cellStyle name="一般 4 2 10 2" xfId="36983"/>
    <cellStyle name="一般 4 2 10 2 2" xfId="36984"/>
    <cellStyle name="一般 4 2 10 2 3" xfId="36985"/>
    <cellStyle name="一般 4 2 10 3" xfId="36986"/>
    <cellStyle name="一般 4 2 10 4" xfId="36987"/>
    <cellStyle name="一般 4 2 11" xfId="36988"/>
    <cellStyle name="一般 4 2 11 2" xfId="36989"/>
    <cellStyle name="一般 4 2 11 3" xfId="36990"/>
    <cellStyle name="一般 4 2 12" xfId="36991"/>
    <cellStyle name="一般 4 2 13" xfId="36992"/>
    <cellStyle name="一般 4 2 2" xfId="36993"/>
    <cellStyle name="一般 4 2 2 10" xfId="36994"/>
    <cellStyle name="一般 4 2 2 10 2" xfId="36995"/>
    <cellStyle name="一般 4 2 2 10 3" xfId="36996"/>
    <cellStyle name="一般 4 2 2 11" xfId="36997"/>
    <cellStyle name="一般 4 2 2 12" xfId="36998"/>
    <cellStyle name="一般 4 2 2 2" xfId="36999"/>
    <cellStyle name="一般 4 2 2 2 10" xfId="37000"/>
    <cellStyle name="一般 4 2 2 2 2" xfId="37001"/>
    <cellStyle name="一般 4 2 2 2 2 2" xfId="37002"/>
    <cellStyle name="一般 4 2 2 2 2 2 2" xfId="37003"/>
    <cellStyle name="一般 4 2 2 2 2 2 2 2" xfId="37004"/>
    <cellStyle name="一般 4 2 2 2 2 2 2 2 2" xfId="37005"/>
    <cellStyle name="一般 4 2 2 2 2 2 2 2 2 2" xfId="37006"/>
    <cellStyle name="一般 4 2 2 2 2 2 2 2 2 2 2" xfId="37007"/>
    <cellStyle name="一般 4 2 2 2 2 2 2 2 2 2 3" xfId="37008"/>
    <cellStyle name="一般 4 2 2 2 2 2 2 2 2 3" xfId="37009"/>
    <cellStyle name="一般 4 2 2 2 2 2 2 2 2 4" xfId="37010"/>
    <cellStyle name="一般 4 2 2 2 2 2 2 2 3" xfId="37011"/>
    <cellStyle name="一般 4 2 2 2 2 2 2 2 3 2" xfId="37012"/>
    <cellStyle name="一般 4 2 2 2 2 2 2 2 3 2 2" xfId="37013"/>
    <cellStyle name="一般 4 2 2 2 2 2 2 2 3 2 3" xfId="37014"/>
    <cellStyle name="一般 4 2 2 2 2 2 2 2 3 3" xfId="37015"/>
    <cellStyle name="一般 4 2 2 2 2 2 2 2 3 4" xfId="37016"/>
    <cellStyle name="一般 4 2 2 2 2 2 2 2 4" xfId="37017"/>
    <cellStyle name="一般 4 2 2 2 2 2 2 2 4 2" xfId="37018"/>
    <cellStyle name="一般 4 2 2 2 2 2 2 2 4 3" xfId="37019"/>
    <cellStyle name="一般 4 2 2 2 2 2 2 2 5" xfId="37020"/>
    <cellStyle name="一般 4 2 2 2 2 2 2 2 6" xfId="37021"/>
    <cellStyle name="一般 4 2 2 2 2 2 2 3" xfId="37022"/>
    <cellStyle name="一般 4 2 2 2 2 2 2 3 2" xfId="37023"/>
    <cellStyle name="一般 4 2 2 2 2 2 2 3 2 2" xfId="37024"/>
    <cellStyle name="一般 4 2 2 2 2 2 2 3 2 3" xfId="37025"/>
    <cellStyle name="一般 4 2 2 2 2 2 2 3 3" xfId="37026"/>
    <cellStyle name="一般 4 2 2 2 2 2 2 3 4" xfId="37027"/>
    <cellStyle name="一般 4 2 2 2 2 2 2 4" xfId="37028"/>
    <cellStyle name="一般 4 2 2 2 2 2 2 4 2" xfId="37029"/>
    <cellStyle name="一般 4 2 2 2 2 2 2 4 2 2" xfId="37030"/>
    <cellStyle name="一般 4 2 2 2 2 2 2 4 2 3" xfId="37031"/>
    <cellStyle name="一般 4 2 2 2 2 2 2 4 3" xfId="37032"/>
    <cellStyle name="一般 4 2 2 2 2 2 2 4 4" xfId="37033"/>
    <cellStyle name="一般 4 2 2 2 2 2 2 5" xfId="37034"/>
    <cellStyle name="一般 4 2 2 2 2 2 2 5 2" xfId="37035"/>
    <cellStyle name="一般 4 2 2 2 2 2 2 5 3" xfId="37036"/>
    <cellStyle name="一般 4 2 2 2 2 2 2 6" xfId="37037"/>
    <cellStyle name="一般 4 2 2 2 2 2 2 7" xfId="37038"/>
    <cellStyle name="一般 4 2 2 2 2 2 3" xfId="37039"/>
    <cellStyle name="一般 4 2 2 2 2 2 3 2" xfId="37040"/>
    <cellStyle name="一般 4 2 2 2 2 2 3 2 2" xfId="37041"/>
    <cellStyle name="一般 4 2 2 2 2 2 3 2 2 2" xfId="37042"/>
    <cellStyle name="一般 4 2 2 2 2 2 3 2 2 3" xfId="37043"/>
    <cellStyle name="一般 4 2 2 2 2 2 3 2 3" xfId="37044"/>
    <cellStyle name="一般 4 2 2 2 2 2 3 2 4" xfId="37045"/>
    <cellStyle name="一般 4 2 2 2 2 2 3 3" xfId="37046"/>
    <cellStyle name="一般 4 2 2 2 2 2 3 3 2" xfId="37047"/>
    <cellStyle name="一般 4 2 2 2 2 2 3 3 2 2" xfId="37048"/>
    <cellStyle name="一般 4 2 2 2 2 2 3 3 2 3" xfId="37049"/>
    <cellStyle name="一般 4 2 2 2 2 2 3 3 3" xfId="37050"/>
    <cellStyle name="一般 4 2 2 2 2 2 3 3 4" xfId="37051"/>
    <cellStyle name="一般 4 2 2 2 2 2 3 4" xfId="37052"/>
    <cellStyle name="一般 4 2 2 2 2 2 3 4 2" xfId="37053"/>
    <cellStyle name="一般 4 2 2 2 2 2 3 4 3" xfId="37054"/>
    <cellStyle name="一般 4 2 2 2 2 2 3 5" xfId="37055"/>
    <cellStyle name="一般 4 2 2 2 2 2 3 6" xfId="37056"/>
    <cellStyle name="一般 4 2 2 2 2 2 4" xfId="37057"/>
    <cellStyle name="一般 4 2 2 2 2 2 4 2" xfId="37058"/>
    <cellStyle name="一般 4 2 2 2 2 2 4 2 2" xfId="37059"/>
    <cellStyle name="一般 4 2 2 2 2 2 4 2 3" xfId="37060"/>
    <cellStyle name="一般 4 2 2 2 2 2 4 3" xfId="37061"/>
    <cellStyle name="一般 4 2 2 2 2 2 4 4" xfId="37062"/>
    <cellStyle name="一般 4 2 2 2 2 2 5" xfId="37063"/>
    <cellStyle name="一般 4 2 2 2 2 2 5 2" xfId="37064"/>
    <cellStyle name="一般 4 2 2 2 2 2 5 2 2" xfId="37065"/>
    <cellStyle name="一般 4 2 2 2 2 2 5 2 3" xfId="37066"/>
    <cellStyle name="一般 4 2 2 2 2 2 5 3" xfId="37067"/>
    <cellStyle name="一般 4 2 2 2 2 2 5 4" xfId="37068"/>
    <cellStyle name="一般 4 2 2 2 2 2 6" xfId="37069"/>
    <cellStyle name="一般 4 2 2 2 2 2 6 2" xfId="37070"/>
    <cellStyle name="一般 4 2 2 2 2 2 6 3" xfId="37071"/>
    <cellStyle name="一般 4 2 2 2 2 2 7" xfId="37072"/>
    <cellStyle name="一般 4 2 2 2 2 2 8" xfId="37073"/>
    <cellStyle name="一般 4 2 2 2 2 3" xfId="37074"/>
    <cellStyle name="一般 4 2 2 2 2 3 2" xfId="37075"/>
    <cellStyle name="一般 4 2 2 2 2 3 2 2" xfId="37076"/>
    <cellStyle name="一般 4 2 2 2 2 3 2 2 2" xfId="37077"/>
    <cellStyle name="一般 4 2 2 2 2 3 2 2 2 2" xfId="37078"/>
    <cellStyle name="一般 4 2 2 2 2 3 2 2 2 3" xfId="37079"/>
    <cellStyle name="一般 4 2 2 2 2 3 2 2 3" xfId="37080"/>
    <cellStyle name="一般 4 2 2 2 2 3 2 2 4" xfId="37081"/>
    <cellStyle name="一般 4 2 2 2 2 3 2 3" xfId="37082"/>
    <cellStyle name="一般 4 2 2 2 2 3 2 3 2" xfId="37083"/>
    <cellStyle name="一般 4 2 2 2 2 3 2 3 2 2" xfId="37084"/>
    <cellStyle name="一般 4 2 2 2 2 3 2 3 2 3" xfId="37085"/>
    <cellStyle name="一般 4 2 2 2 2 3 2 3 3" xfId="37086"/>
    <cellStyle name="一般 4 2 2 2 2 3 2 3 4" xfId="37087"/>
    <cellStyle name="一般 4 2 2 2 2 3 2 4" xfId="37088"/>
    <cellStyle name="一般 4 2 2 2 2 3 2 4 2" xfId="37089"/>
    <cellStyle name="一般 4 2 2 2 2 3 2 4 3" xfId="37090"/>
    <cellStyle name="一般 4 2 2 2 2 3 2 5" xfId="37091"/>
    <cellStyle name="一般 4 2 2 2 2 3 2 6" xfId="37092"/>
    <cellStyle name="一般 4 2 2 2 2 3 3" xfId="37093"/>
    <cellStyle name="一般 4 2 2 2 2 3 3 2" xfId="37094"/>
    <cellStyle name="一般 4 2 2 2 2 3 3 2 2" xfId="37095"/>
    <cellStyle name="一般 4 2 2 2 2 3 3 2 3" xfId="37096"/>
    <cellStyle name="一般 4 2 2 2 2 3 3 3" xfId="37097"/>
    <cellStyle name="一般 4 2 2 2 2 3 3 4" xfId="37098"/>
    <cellStyle name="一般 4 2 2 2 2 3 4" xfId="37099"/>
    <cellStyle name="一般 4 2 2 2 2 3 4 2" xfId="37100"/>
    <cellStyle name="一般 4 2 2 2 2 3 4 2 2" xfId="37101"/>
    <cellStyle name="一般 4 2 2 2 2 3 4 2 3" xfId="37102"/>
    <cellStyle name="一般 4 2 2 2 2 3 4 3" xfId="37103"/>
    <cellStyle name="一般 4 2 2 2 2 3 4 4" xfId="37104"/>
    <cellStyle name="一般 4 2 2 2 2 3 5" xfId="37105"/>
    <cellStyle name="一般 4 2 2 2 2 3 5 2" xfId="37106"/>
    <cellStyle name="一般 4 2 2 2 2 3 5 3" xfId="37107"/>
    <cellStyle name="一般 4 2 2 2 2 3 6" xfId="37108"/>
    <cellStyle name="一般 4 2 2 2 2 3 7" xfId="37109"/>
    <cellStyle name="一般 4 2 2 2 2 4" xfId="37110"/>
    <cellStyle name="一般 4 2 2 2 2 4 2" xfId="37111"/>
    <cellStyle name="一般 4 2 2 2 2 4 2 2" xfId="37112"/>
    <cellStyle name="一般 4 2 2 2 2 4 2 2 2" xfId="37113"/>
    <cellStyle name="一般 4 2 2 2 2 4 2 2 3" xfId="37114"/>
    <cellStyle name="一般 4 2 2 2 2 4 2 3" xfId="37115"/>
    <cellStyle name="一般 4 2 2 2 2 4 2 4" xfId="37116"/>
    <cellStyle name="一般 4 2 2 2 2 4 3" xfId="37117"/>
    <cellStyle name="一般 4 2 2 2 2 4 3 2" xfId="37118"/>
    <cellStyle name="一般 4 2 2 2 2 4 3 2 2" xfId="37119"/>
    <cellStyle name="一般 4 2 2 2 2 4 3 2 3" xfId="37120"/>
    <cellStyle name="一般 4 2 2 2 2 4 3 3" xfId="37121"/>
    <cellStyle name="一般 4 2 2 2 2 4 3 4" xfId="37122"/>
    <cellStyle name="一般 4 2 2 2 2 4 4" xfId="37123"/>
    <cellStyle name="一般 4 2 2 2 2 4 4 2" xfId="37124"/>
    <cellStyle name="一般 4 2 2 2 2 4 4 3" xfId="37125"/>
    <cellStyle name="一般 4 2 2 2 2 4 5" xfId="37126"/>
    <cellStyle name="一般 4 2 2 2 2 4 6" xfId="37127"/>
    <cellStyle name="一般 4 2 2 2 2 5" xfId="37128"/>
    <cellStyle name="一般 4 2 2 2 2 5 2" xfId="37129"/>
    <cellStyle name="一般 4 2 2 2 2 5 2 2" xfId="37130"/>
    <cellStyle name="一般 4 2 2 2 2 5 2 3" xfId="37131"/>
    <cellStyle name="一般 4 2 2 2 2 5 3" xfId="37132"/>
    <cellStyle name="一般 4 2 2 2 2 5 4" xfId="37133"/>
    <cellStyle name="一般 4 2 2 2 2 6" xfId="37134"/>
    <cellStyle name="一般 4 2 2 2 2 6 2" xfId="37135"/>
    <cellStyle name="一般 4 2 2 2 2 6 2 2" xfId="37136"/>
    <cellStyle name="一般 4 2 2 2 2 6 2 3" xfId="37137"/>
    <cellStyle name="一般 4 2 2 2 2 6 3" xfId="37138"/>
    <cellStyle name="一般 4 2 2 2 2 6 4" xfId="37139"/>
    <cellStyle name="一般 4 2 2 2 2 7" xfId="37140"/>
    <cellStyle name="一般 4 2 2 2 2 7 2" xfId="37141"/>
    <cellStyle name="一般 4 2 2 2 2 7 3" xfId="37142"/>
    <cellStyle name="一般 4 2 2 2 2 8" xfId="37143"/>
    <cellStyle name="一般 4 2 2 2 2 9" xfId="37144"/>
    <cellStyle name="一般 4 2 2 2 3" xfId="37145"/>
    <cellStyle name="一般 4 2 2 2 3 2" xfId="37146"/>
    <cellStyle name="一般 4 2 2 2 3 2 2" xfId="37147"/>
    <cellStyle name="一般 4 2 2 2 3 2 2 2" xfId="37148"/>
    <cellStyle name="一般 4 2 2 2 3 2 2 2 2" xfId="37149"/>
    <cellStyle name="一般 4 2 2 2 3 2 2 2 2 2" xfId="37150"/>
    <cellStyle name="一般 4 2 2 2 3 2 2 2 2 3" xfId="37151"/>
    <cellStyle name="一般 4 2 2 2 3 2 2 2 3" xfId="37152"/>
    <cellStyle name="一般 4 2 2 2 3 2 2 2 4" xfId="37153"/>
    <cellStyle name="一般 4 2 2 2 3 2 2 3" xfId="37154"/>
    <cellStyle name="一般 4 2 2 2 3 2 2 3 2" xfId="37155"/>
    <cellStyle name="一般 4 2 2 2 3 2 2 3 2 2" xfId="37156"/>
    <cellStyle name="一般 4 2 2 2 3 2 2 3 2 3" xfId="37157"/>
    <cellStyle name="一般 4 2 2 2 3 2 2 3 3" xfId="37158"/>
    <cellStyle name="一般 4 2 2 2 3 2 2 3 4" xfId="37159"/>
    <cellStyle name="一般 4 2 2 2 3 2 2 4" xfId="37160"/>
    <cellStyle name="一般 4 2 2 2 3 2 2 4 2" xfId="37161"/>
    <cellStyle name="一般 4 2 2 2 3 2 2 4 3" xfId="37162"/>
    <cellStyle name="一般 4 2 2 2 3 2 2 5" xfId="37163"/>
    <cellStyle name="一般 4 2 2 2 3 2 2 6" xfId="37164"/>
    <cellStyle name="一般 4 2 2 2 3 2 3" xfId="37165"/>
    <cellStyle name="一般 4 2 2 2 3 2 3 2" xfId="37166"/>
    <cellStyle name="一般 4 2 2 2 3 2 3 2 2" xfId="37167"/>
    <cellStyle name="一般 4 2 2 2 3 2 3 2 3" xfId="37168"/>
    <cellStyle name="一般 4 2 2 2 3 2 3 3" xfId="37169"/>
    <cellStyle name="一般 4 2 2 2 3 2 3 4" xfId="37170"/>
    <cellStyle name="一般 4 2 2 2 3 2 4" xfId="37171"/>
    <cellStyle name="一般 4 2 2 2 3 2 4 2" xfId="37172"/>
    <cellStyle name="一般 4 2 2 2 3 2 4 2 2" xfId="37173"/>
    <cellStyle name="一般 4 2 2 2 3 2 4 2 3" xfId="37174"/>
    <cellStyle name="一般 4 2 2 2 3 2 4 3" xfId="37175"/>
    <cellStyle name="一般 4 2 2 2 3 2 4 4" xfId="37176"/>
    <cellStyle name="一般 4 2 2 2 3 2 5" xfId="37177"/>
    <cellStyle name="一般 4 2 2 2 3 2 5 2" xfId="37178"/>
    <cellStyle name="一般 4 2 2 2 3 2 5 3" xfId="37179"/>
    <cellStyle name="一般 4 2 2 2 3 2 6" xfId="37180"/>
    <cellStyle name="一般 4 2 2 2 3 2 7" xfId="37181"/>
    <cellStyle name="一般 4 2 2 2 3 3" xfId="37182"/>
    <cellStyle name="一般 4 2 2 2 3 3 2" xfId="37183"/>
    <cellStyle name="一般 4 2 2 2 3 3 2 2" xfId="37184"/>
    <cellStyle name="一般 4 2 2 2 3 3 2 2 2" xfId="37185"/>
    <cellStyle name="一般 4 2 2 2 3 3 2 2 3" xfId="37186"/>
    <cellStyle name="一般 4 2 2 2 3 3 2 3" xfId="37187"/>
    <cellStyle name="一般 4 2 2 2 3 3 2 4" xfId="37188"/>
    <cellStyle name="一般 4 2 2 2 3 3 3" xfId="37189"/>
    <cellStyle name="一般 4 2 2 2 3 3 3 2" xfId="37190"/>
    <cellStyle name="一般 4 2 2 2 3 3 3 2 2" xfId="37191"/>
    <cellStyle name="一般 4 2 2 2 3 3 3 2 3" xfId="37192"/>
    <cellStyle name="一般 4 2 2 2 3 3 3 3" xfId="37193"/>
    <cellStyle name="一般 4 2 2 2 3 3 3 4" xfId="37194"/>
    <cellStyle name="一般 4 2 2 2 3 3 4" xfId="37195"/>
    <cellStyle name="一般 4 2 2 2 3 3 4 2" xfId="37196"/>
    <cellStyle name="一般 4 2 2 2 3 3 4 3" xfId="37197"/>
    <cellStyle name="一般 4 2 2 2 3 3 5" xfId="37198"/>
    <cellStyle name="一般 4 2 2 2 3 3 6" xfId="37199"/>
    <cellStyle name="一般 4 2 2 2 3 4" xfId="37200"/>
    <cellStyle name="一般 4 2 2 2 3 4 2" xfId="37201"/>
    <cellStyle name="一般 4 2 2 2 3 4 2 2" xfId="37202"/>
    <cellStyle name="一般 4 2 2 2 3 4 2 3" xfId="37203"/>
    <cellStyle name="一般 4 2 2 2 3 4 3" xfId="37204"/>
    <cellStyle name="一般 4 2 2 2 3 4 4" xfId="37205"/>
    <cellStyle name="一般 4 2 2 2 3 5" xfId="37206"/>
    <cellStyle name="一般 4 2 2 2 3 5 2" xfId="37207"/>
    <cellStyle name="一般 4 2 2 2 3 5 2 2" xfId="37208"/>
    <cellStyle name="一般 4 2 2 2 3 5 2 3" xfId="37209"/>
    <cellStyle name="一般 4 2 2 2 3 5 3" xfId="37210"/>
    <cellStyle name="一般 4 2 2 2 3 5 4" xfId="37211"/>
    <cellStyle name="一般 4 2 2 2 3 6" xfId="37212"/>
    <cellStyle name="一般 4 2 2 2 3 6 2" xfId="37213"/>
    <cellStyle name="一般 4 2 2 2 3 6 3" xfId="37214"/>
    <cellStyle name="一般 4 2 2 2 3 7" xfId="37215"/>
    <cellStyle name="一般 4 2 2 2 3 8" xfId="37216"/>
    <cellStyle name="一般 4 2 2 2 4" xfId="37217"/>
    <cellStyle name="一般 4 2 2 2 4 2" xfId="37218"/>
    <cellStyle name="一般 4 2 2 2 4 2 2" xfId="37219"/>
    <cellStyle name="一般 4 2 2 2 4 2 2 2" xfId="37220"/>
    <cellStyle name="一般 4 2 2 2 4 2 2 2 2" xfId="37221"/>
    <cellStyle name="一般 4 2 2 2 4 2 2 2 3" xfId="37222"/>
    <cellStyle name="一般 4 2 2 2 4 2 2 3" xfId="37223"/>
    <cellStyle name="一般 4 2 2 2 4 2 2 4" xfId="37224"/>
    <cellStyle name="一般 4 2 2 2 4 2 3" xfId="37225"/>
    <cellStyle name="一般 4 2 2 2 4 2 3 2" xfId="37226"/>
    <cellStyle name="一般 4 2 2 2 4 2 3 2 2" xfId="37227"/>
    <cellStyle name="一般 4 2 2 2 4 2 3 2 3" xfId="37228"/>
    <cellStyle name="一般 4 2 2 2 4 2 3 3" xfId="37229"/>
    <cellStyle name="一般 4 2 2 2 4 2 3 4" xfId="37230"/>
    <cellStyle name="一般 4 2 2 2 4 2 4" xfId="37231"/>
    <cellStyle name="一般 4 2 2 2 4 2 4 2" xfId="37232"/>
    <cellStyle name="一般 4 2 2 2 4 2 4 3" xfId="37233"/>
    <cellStyle name="一般 4 2 2 2 4 2 5" xfId="37234"/>
    <cellStyle name="一般 4 2 2 2 4 2 6" xfId="37235"/>
    <cellStyle name="一般 4 2 2 2 4 3" xfId="37236"/>
    <cellStyle name="一般 4 2 2 2 4 3 2" xfId="37237"/>
    <cellStyle name="一般 4 2 2 2 4 3 2 2" xfId="37238"/>
    <cellStyle name="一般 4 2 2 2 4 3 2 3" xfId="37239"/>
    <cellStyle name="一般 4 2 2 2 4 3 3" xfId="37240"/>
    <cellStyle name="一般 4 2 2 2 4 3 4" xfId="37241"/>
    <cellStyle name="一般 4 2 2 2 4 4" xfId="37242"/>
    <cellStyle name="一般 4 2 2 2 4 4 2" xfId="37243"/>
    <cellStyle name="一般 4 2 2 2 4 4 2 2" xfId="37244"/>
    <cellStyle name="一般 4 2 2 2 4 4 2 3" xfId="37245"/>
    <cellStyle name="一般 4 2 2 2 4 4 3" xfId="37246"/>
    <cellStyle name="一般 4 2 2 2 4 4 4" xfId="37247"/>
    <cellStyle name="一般 4 2 2 2 4 5" xfId="37248"/>
    <cellStyle name="一般 4 2 2 2 4 5 2" xfId="37249"/>
    <cellStyle name="一般 4 2 2 2 4 5 3" xfId="37250"/>
    <cellStyle name="一般 4 2 2 2 4 6" xfId="37251"/>
    <cellStyle name="一般 4 2 2 2 4 7" xfId="37252"/>
    <cellStyle name="一般 4 2 2 2 5" xfId="37253"/>
    <cellStyle name="一般 4 2 2 2 5 2" xfId="37254"/>
    <cellStyle name="一般 4 2 2 2 5 2 2" xfId="37255"/>
    <cellStyle name="一般 4 2 2 2 5 2 2 2" xfId="37256"/>
    <cellStyle name="一般 4 2 2 2 5 2 2 3" xfId="37257"/>
    <cellStyle name="一般 4 2 2 2 5 2 3" xfId="37258"/>
    <cellStyle name="一般 4 2 2 2 5 2 4" xfId="37259"/>
    <cellStyle name="一般 4 2 2 2 5 3" xfId="37260"/>
    <cellStyle name="一般 4 2 2 2 5 3 2" xfId="37261"/>
    <cellStyle name="一般 4 2 2 2 5 3 2 2" xfId="37262"/>
    <cellStyle name="一般 4 2 2 2 5 3 2 3" xfId="37263"/>
    <cellStyle name="一般 4 2 2 2 5 3 3" xfId="37264"/>
    <cellStyle name="一般 4 2 2 2 5 3 4" xfId="37265"/>
    <cellStyle name="一般 4 2 2 2 5 4" xfId="37266"/>
    <cellStyle name="一般 4 2 2 2 5 4 2" xfId="37267"/>
    <cellStyle name="一般 4 2 2 2 5 4 3" xfId="37268"/>
    <cellStyle name="一般 4 2 2 2 5 5" xfId="37269"/>
    <cellStyle name="一般 4 2 2 2 5 6" xfId="37270"/>
    <cellStyle name="一般 4 2 2 2 6" xfId="37271"/>
    <cellStyle name="一般 4 2 2 2 6 2" xfId="37272"/>
    <cellStyle name="一般 4 2 2 2 6 2 2" xfId="37273"/>
    <cellStyle name="一般 4 2 2 2 6 2 3" xfId="37274"/>
    <cellStyle name="一般 4 2 2 2 6 3" xfId="37275"/>
    <cellStyle name="一般 4 2 2 2 6 4" xfId="37276"/>
    <cellStyle name="一般 4 2 2 2 7" xfId="37277"/>
    <cellStyle name="一般 4 2 2 2 7 2" xfId="37278"/>
    <cellStyle name="一般 4 2 2 2 7 2 2" xfId="37279"/>
    <cellStyle name="一般 4 2 2 2 7 2 3" xfId="37280"/>
    <cellStyle name="一般 4 2 2 2 7 3" xfId="37281"/>
    <cellStyle name="一般 4 2 2 2 7 4" xfId="37282"/>
    <cellStyle name="一般 4 2 2 2 8" xfId="37283"/>
    <cellStyle name="一般 4 2 2 2 8 2" xfId="37284"/>
    <cellStyle name="一般 4 2 2 2 8 3" xfId="37285"/>
    <cellStyle name="一般 4 2 2 2 9" xfId="37286"/>
    <cellStyle name="一般 4 2 2 3" xfId="37287"/>
    <cellStyle name="一般 4 2 2 3 2" xfId="37288"/>
    <cellStyle name="一般 4 2 2 3 2 2" xfId="37289"/>
    <cellStyle name="一般 4 2 2 3 2 2 2" xfId="37290"/>
    <cellStyle name="一般 4 2 2 3 2 2 2 2" xfId="37291"/>
    <cellStyle name="一般 4 2 2 3 2 2 2 2 2" xfId="37292"/>
    <cellStyle name="一般 4 2 2 3 2 2 2 2 2 2" xfId="37293"/>
    <cellStyle name="一般 4 2 2 3 2 2 2 2 2 3" xfId="37294"/>
    <cellStyle name="一般 4 2 2 3 2 2 2 2 3" xfId="37295"/>
    <cellStyle name="一般 4 2 2 3 2 2 2 2 4" xfId="37296"/>
    <cellStyle name="一般 4 2 2 3 2 2 2 3" xfId="37297"/>
    <cellStyle name="一般 4 2 2 3 2 2 2 3 2" xfId="37298"/>
    <cellStyle name="一般 4 2 2 3 2 2 2 3 2 2" xfId="37299"/>
    <cellStyle name="一般 4 2 2 3 2 2 2 3 2 3" xfId="37300"/>
    <cellStyle name="一般 4 2 2 3 2 2 2 3 3" xfId="37301"/>
    <cellStyle name="一般 4 2 2 3 2 2 2 3 4" xfId="37302"/>
    <cellStyle name="一般 4 2 2 3 2 2 2 4" xfId="37303"/>
    <cellStyle name="一般 4 2 2 3 2 2 2 4 2" xfId="37304"/>
    <cellStyle name="一般 4 2 2 3 2 2 2 4 3" xfId="37305"/>
    <cellStyle name="一般 4 2 2 3 2 2 2 5" xfId="37306"/>
    <cellStyle name="一般 4 2 2 3 2 2 2 6" xfId="37307"/>
    <cellStyle name="一般 4 2 2 3 2 2 3" xfId="37308"/>
    <cellStyle name="一般 4 2 2 3 2 2 3 2" xfId="37309"/>
    <cellStyle name="一般 4 2 2 3 2 2 3 2 2" xfId="37310"/>
    <cellStyle name="一般 4 2 2 3 2 2 3 2 3" xfId="37311"/>
    <cellStyle name="一般 4 2 2 3 2 2 3 3" xfId="37312"/>
    <cellStyle name="一般 4 2 2 3 2 2 3 4" xfId="37313"/>
    <cellStyle name="一般 4 2 2 3 2 2 4" xfId="37314"/>
    <cellStyle name="一般 4 2 2 3 2 2 4 2" xfId="37315"/>
    <cellStyle name="一般 4 2 2 3 2 2 4 2 2" xfId="37316"/>
    <cellStyle name="一般 4 2 2 3 2 2 4 2 3" xfId="37317"/>
    <cellStyle name="一般 4 2 2 3 2 2 4 3" xfId="37318"/>
    <cellStyle name="一般 4 2 2 3 2 2 4 4" xfId="37319"/>
    <cellStyle name="一般 4 2 2 3 2 2 5" xfId="37320"/>
    <cellStyle name="一般 4 2 2 3 2 2 5 2" xfId="37321"/>
    <cellStyle name="一般 4 2 2 3 2 2 5 3" xfId="37322"/>
    <cellStyle name="一般 4 2 2 3 2 2 6" xfId="37323"/>
    <cellStyle name="一般 4 2 2 3 2 2 7" xfId="37324"/>
    <cellStyle name="一般 4 2 2 3 2 3" xfId="37325"/>
    <cellStyle name="一般 4 2 2 3 2 3 2" xfId="37326"/>
    <cellStyle name="一般 4 2 2 3 2 3 2 2" xfId="37327"/>
    <cellStyle name="一般 4 2 2 3 2 3 2 2 2" xfId="37328"/>
    <cellStyle name="一般 4 2 2 3 2 3 2 2 3" xfId="37329"/>
    <cellStyle name="一般 4 2 2 3 2 3 2 3" xfId="37330"/>
    <cellStyle name="一般 4 2 2 3 2 3 2 4" xfId="37331"/>
    <cellStyle name="一般 4 2 2 3 2 3 3" xfId="37332"/>
    <cellStyle name="一般 4 2 2 3 2 3 3 2" xfId="37333"/>
    <cellStyle name="一般 4 2 2 3 2 3 3 2 2" xfId="37334"/>
    <cellStyle name="一般 4 2 2 3 2 3 3 2 3" xfId="37335"/>
    <cellStyle name="一般 4 2 2 3 2 3 3 3" xfId="37336"/>
    <cellStyle name="一般 4 2 2 3 2 3 3 4" xfId="37337"/>
    <cellStyle name="一般 4 2 2 3 2 3 4" xfId="37338"/>
    <cellStyle name="一般 4 2 2 3 2 3 4 2" xfId="37339"/>
    <cellStyle name="一般 4 2 2 3 2 3 4 3" xfId="37340"/>
    <cellStyle name="一般 4 2 2 3 2 3 5" xfId="37341"/>
    <cellStyle name="一般 4 2 2 3 2 3 6" xfId="37342"/>
    <cellStyle name="一般 4 2 2 3 2 4" xfId="37343"/>
    <cellStyle name="一般 4 2 2 3 2 4 2" xfId="37344"/>
    <cellStyle name="一般 4 2 2 3 2 4 2 2" xfId="37345"/>
    <cellStyle name="一般 4 2 2 3 2 4 2 3" xfId="37346"/>
    <cellStyle name="一般 4 2 2 3 2 4 3" xfId="37347"/>
    <cellStyle name="一般 4 2 2 3 2 4 4" xfId="37348"/>
    <cellStyle name="一般 4 2 2 3 2 5" xfId="37349"/>
    <cellStyle name="一般 4 2 2 3 2 5 2" xfId="37350"/>
    <cellStyle name="一般 4 2 2 3 2 5 2 2" xfId="37351"/>
    <cellStyle name="一般 4 2 2 3 2 5 2 3" xfId="37352"/>
    <cellStyle name="一般 4 2 2 3 2 5 3" xfId="37353"/>
    <cellStyle name="一般 4 2 2 3 2 5 4" xfId="37354"/>
    <cellStyle name="一般 4 2 2 3 2 6" xfId="37355"/>
    <cellStyle name="一般 4 2 2 3 2 6 2" xfId="37356"/>
    <cellStyle name="一般 4 2 2 3 2 6 3" xfId="37357"/>
    <cellStyle name="一般 4 2 2 3 2 7" xfId="37358"/>
    <cellStyle name="一般 4 2 2 3 2 8" xfId="37359"/>
    <cellStyle name="一般 4 2 2 3 3" xfId="37360"/>
    <cellStyle name="一般 4 2 2 3 3 2" xfId="37361"/>
    <cellStyle name="一般 4 2 2 3 3 2 2" xfId="37362"/>
    <cellStyle name="一般 4 2 2 3 3 2 2 2" xfId="37363"/>
    <cellStyle name="一般 4 2 2 3 3 2 2 2 2" xfId="37364"/>
    <cellStyle name="一般 4 2 2 3 3 2 2 2 3" xfId="37365"/>
    <cellStyle name="一般 4 2 2 3 3 2 2 3" xfId="37366"/>
    <cellStyle name="一般 4 2 2 3 3 2 2 4" xfId="37367"/>
    <cellStyle name="一般 4 2 2 3 3 2 3" xfId="37368"/>
    <cellStyle name="一般 4 2 2 3 3 2 3 2" xfId="37369"/>
    <cellStyle name="一般 4 2 2 3 3 2 3 2 2" xfId="37370"/>
    <cellStyle name="一般 4 2 2 3 3 2 3 2 3" xfId="37371"/>
    <cellStyle name="一般 4 2 2 3 3 2 3 3" xfId="37372"/>
    <cellStyle name="一般 4 2 2 3 3 2 3 4" xfId="37373"/>
    <cellStyle name="一般 4 2 2 3 3 2 4" xfId="37374"/>
    <cellStyle name="一般 4 2 2 3 3 2 4 2" xfId="37375"/>
    <cellStyle name="一般 4 2 2 3 3 2 4 3" xfId="37376"/>
    <cellStyle name="一般 4 2 2 3 3 2 5" xfId="37377"/>
    <cellStyle name="一般 4 2 2 3 3 2 6" xfId="37378"/>
    <cellStyle name="一般 4 2 2 3 3 3" xfId="37379"/>
    <cellStyle name="一般 4 2 2 3 3 3 2" xfId="37380"/>
    <cellStyle name="一般 4 2 2 3 3 3 2 2" xfId="37381"/>
    <cellStyle name="一般 4 2 2 3 3 3 2 3" xfId="37382"/>
    <cellStyle name="一般 4 2 2 3 3 3 3" xfId="37383"/>
    <cellStyle name="一般 4 2 2 3 3 3 4" xfId="37384"/>
    <cellStyle name="一般 4 2 2 3 3 4" xfId="37385"/>
    <cellStyle name="一般 4 2 2 3 3 4 2" xfId="37386"/>
    <cellStyle name="一般 4 2 2 3 3 4 2 2" xfId="37387"/>
    <cellStyle name="一般 4 2 2 3 3 4 2 3" xfId="37388"/>
    <cellStyle name="一般 4 2 2 3 3 4 3" xfId="37389"/>
    <cellStyle name="一般 4 2 2 3 3 4 4" xfId="37390"/>
    <cellStyle name="一般 4 2 2 3 3 5" xfId="37391"/>
    <cellStyle name="一般 4 2 2 3 3 5 2" xfId="37392"/>
    <cellStyle name="一般 4 2 2 3 3 5 3" xfId="37393"/>
    <cellStyle name="一般 4 2 2 3 3 6" xfId="37394"/>
    <cellStyle name="一般 4 2 2 3 3 7" xfId="37395"/>
    <cellStyle name="一般 4 2 2 3 4" xfId="37396"/>
    <cellStyle name="一般 4 2 2 3 4 2" xfId="37397"/>
    <cellStyle name="一般 4 2 2 3 4 2 2" xfId="37398"/>
    <cellStyle name="一般 4 2 2 3 4 2 2 2" xfId="37399"/>
    <cellStyle name="一般 4 2 2 3 4 2 2 3" xfId="37400"/>
    <cellStyle name="一般 4 2 2 3 4 2 3" xfId="37401"/>
    <cellStyle name="一般 4 2 2 3 4 2 4" xfId="37402"/>
    <cellStyle name="一般 4 2 2 3 4 3" xfId="37403"/>
    <cellStyle name="一般 4 2 2 3 4 3 2" xfId="37404"/>
    <cellStyle name="一般 4 2 2 3 4 3 2 2" xfId="37405"/>
    <cellStyle name="一般 4 2 2 3 4 3 2 3" xfId="37406"/>
    <cellStyle name="一般 4 2 2 3 4 3 3" xfId="37407"/>
    <cellStyle name="一般 4 2 2 3 4 3 4" xfId="37408"/>
    <cellStyle name="一般 4 2 2 3 4 4" xfId="37409"/>
    <cellStyle name="一般 4 2 2 3 4 4 2" xfId="37410"/>
    <cellStyle name="一般 4 2 2 3 4 4 3" xfId="37411"/>
    <cellStyle name="一般 4 2 2 3 4 5" xfId="37412"/>
    <cellStyle name="一般 4 2 2 3 4 6" xfId="37413"/>
    <cellStyle name="一般 4 2 2 3 5" xfId="37414"/>
    <cellStyle name="一般 4 2 2 3 5 2" xfId="37415"/>
    <cellStyle name="一般 4 2 2 3 5 2 2" xfId="37416"/>
    <cellStyle name="一般 4 2 2 3 5 2 3" xfId="37417"/>
    <cellStyle name="一般 4 2 2 3 5 3" xfId="37418"/>
    <cellStyle name="一般 4 2 2 3 5 4" xfId="37419"/>
    <cellStyle name="一般 4 2 2 3 6" xfId="37420"/>
    <cellStyle name="一般 4 2 2 3 6 2" xfId="37421"/>
    <cellStyle name="一般 4 2 2 3 6 2 2" xfId="37422"/>
    <cellStyle name="一般 4 2 2 3 6 2 3" xfId="37423"/>
    <cellStyle name="一般 4 2 2 3 6 3" xfId="37424"/>
    <cellStyle name="一般 4 2 2 3 6 4" xfId="37425"/>
    <cellStyle name="一般 4 2 2 3 7" xfId="37426"/>
    <cellStyle name="一般 4 2 2 3 7 2" xfId="37427"/>
    <cellStyle name="一般 4 2 2 3 7 3" xfId="37428"/>
    <cellStyle name="一般 4 2 2 3 8" xfId="37429"/>
    <cellStyle name="一般 4 2 2 3 9" xfId="37430"/>
    <cellStyle name="一般 4 2 2 4" xfId="37431"/>
    <cellStyle name="一般 4 2 2 4 2" xfId="37432"/>
    <cellStyle name="一般 4 2 2 4 2 2" xfId="37433"/>
    <cellStyle name="一般 4 2 2 4 2 2 2" xfId="37434"/>
    <cellStyle name="一般 4 2 2 4 2 2 2 2" xfId="37435"/>
    <cellStyle name="一般 4 2 2 4 2 2 2 2 2" xfId="37436"/>
    <cellStyle name="一般 4 2 2 4 2 2 2 2 3" xfId="37437"/>
    <cellStyle name="一般 4 2 2 4 2 2 2 3" xfId="37438"/>
    <cellStyle name="一般 4 2 2 4 2 2 2 4" xfId="37439"/>
    <cellStyle name="一般 4 2 2 4 2 2 3" xfId="37440"/>
    <cellStyle name="一般 4 2 2 4 2 2 3 2" xfId="37441"/>
    <cellStyle name="一般 4 2 2 4 2 2 3 2 2" xfId="37442"/>
    <cellStyle name="一般 4 2 2 4 2 2 3 2 3" xfId="37443"/>
    <cellStyle name="一般 4 2 2 4 2 2 3 3" xfId="37444"/>
    <cellStyle name="一般 4 2 2 4 2 2 3 4" xfId="37445"/>
    <cellStyle name="一般 4 2 2 4 2 2 4" xfId="37446"/>
    <cellStyle name="一般 4 2 2 4 2 2 4 2" xfId="37447"/>
    <cellStyle name="一般 4 2 2 4 2 2 4 3" xfId="37448"/>
    <cellStyle name="一般 4 2 2 4 2 2 5" xfId="37449"/>
    <cellStyle name="一般 4 2 2 4 2 2 6" xfId="37450"/>
    <cellStyle name="一般 4 2 2 4 2 3" xfId="37451"/>
    <cellStyle name="一般 4 2 2 4 2 3 2" xfId="37452"/>
    <cellStyle name="一般 4 2 2 4 2 3 2 2" xfId="37453"/>
    <cellStyle name="一般 4 2 2 4 2 3 2 3" xfId="37454"/>
    <cellStyle name="一般 4 2 2 4 2 3 3" xfId="37455"/>
    <cellStyle name="一般 4 2 2 4 2 3 4" xfId="37456"/>
    <cellStyle name="一般 4 2 2 4 2 4" xfId="37457"/>
    <cellStyle name="一般 4 2 2 4 2 4 2" xfId="37458"/>
    <cellStyle name="一般 4 2 2 4 2 4 2 2" xfId="37459"/>
    <cellStyle name="一般 4 2 2 4 2 4 2 3" xfId="37460"/>
    <cellStyle name="一般 4 2 2 4 2 4 3" xfId="37461"/>
    <cellStyle name="一般 4 2 2 4 2 4 4" xfId="37462"/>
    <cellStyle name="一般 4 2 2 4 2 5" xfId="37463"/>
    <cellStyle name="一般 4 2 2 4 2 5 2" xfId="37464"/>
    <cellStyle name="一般 4 2 2 4 2 5 3" xfId="37465"/>
    <cellStyle name="一般 4 2 2 4 2 6" xfId="37466"/>
    <cellStyle name="一般 4 2 2 4 2 7" xfId="37467"/>
    <cellStyle name="一般 4 2 2 4 3" xfId="37468"/>
    <cellStyle name="一般 4 2 2 4 3 2" xfId="37469"/>
    <cellStyle name="一般 4 2 2 4 3 2 2" xfId="37470"/>
    <cellStyle name="一般 4 2 2 4 3 2 2 2" xfId="37471"/>
    <cellStyle name="一般 4 2 2 4 3 2 2 3" xfId="37472"/>
    <cellStyle name="一般 4 2 2 4 3 2 3" xfId="37473"/>
    <cellStyle name="一般 4 2 2 4 3 2 4" xfId="37474"/>
    <cellStyle name="一般 4 2 2 4 3 3" xfId="37475"/>
    <cellStyle name="一般 4 2 2 4 3 3 2" xfId="37476"/>
    <cellStyle name="一般 4 2 2 4 3 3 2 2" xfId="37477"/>
    <cellStyle name="一般 4 2 2 4 3 3 2 3" xfId="37478"/>
    <cellStyle name="一般 4 2 2 4 3 3 3" xfId="37479"/>
    <cellStyle name="一般 4 2 2 4 3 3 4" xfId="37480"/>
    <cellStyle name="一般 4 2 2 4 3 4" xfId="37481"/>
    <cellStyle name="一般 4 2 2 4 3 4 2" xfId="37482"/>
    <cellStyle name="一般 4 2 2 4 3 4 3" xfId="37483"/>
    <cellStyle name="一般 4 2 2 4 3 5" xfId="37484"/>
    <cellStyle name="一般 4 2 2 4 3 6" xfId="37485"/>
    <cellStyle name="一般 4 2 2 4 4" xfId="37486"/>
    <cellStyle name="一般 4 2 2 4 4 2" xfId="37487"/>
    <cellStyle name="一般 4 2 2 4 4 2 2" xfId="37488"/>
    <cellStyle name="一般 4 2 2 4 4 2 3" xfId="37489"/>
    <cellStyle name="一般 4 2 2 4 4 3" xfId="37490"/>
    <cellStyle name="一般 4 2 2 4 4 4" xfId="37491"/>
    <cellStyle name="一般 4 2 2 4 5" xfId="37492"/>
    <cellStyle name="一般 4 2 2 4 5 2" xfId="37493"/>
    <cellStyle name="一般 4 2 2 4 5 2 2" xfId="37494"/>
    <cellStyle name="一般 4 2 2 4 5 2 3" xfId="37495"/>
    <cellStyle name="一般 4 2 2 4 5 3" xfId="37496"/>
    <cellStyle name="一般 4 2 2 4 5 4" xfId="37497"/>
    <cellStyle name="一般 4 2 2 4 6" xfId="37498"/>
    <cellStyle name="一般 4 2 2 4 6 2" xfId="37499"/>
    <cellStyle name="一般 4 2 2 4 6 3" xfId="37500"/>
    <cellStyle name="一般 4 2 2 4 7" xfId="37501"/>
    <cellStyle name="一般 4 2 2 4 8" xfId="37502"/>
    <cellStyle name="一般 4 2 2 5" xfId="37503"/>
    <cellStyle name="一般 4 2 2 5 2" xfId="37504"/>
    <cellStyle name="一般 4 2 2 5 2 2" xfId="37505"/>
    <cellStyle name="一般 4 2 2 5 2 2 2" xfId="37506"/>
    <cellStyle name="一般 4 2 2 5 2 2 2 2" xfId="37507"/>
    <cellStyle name="一般 4 2 2 5 2 2 2 2 2" xfId="37508"/>
    <cellStyle name="一般 4 2 2 5 2 2 2 2 3" xfId="37509"/>
    <cellStyle name="一般 4 2 2 5 2 2 2 3" xfId="37510"/>
    <cellStyle name="一般 4 2 2 5 2 2 2 4" xfId="37511"/>
    <cellStyle name="一般 4 2 2 5 2 2 3" xfId="37512"/>
    <cellStyle name="一般 4 2 2 5 2 2 3 2" xfId="37513"/>
    <cellStyle name="一般 4 2 2 5 2 2 3 2 2" xfId="37514"/>
    <cellStyle name="一般 4 2 2 5 2 2 3 2 3" xfId="37515"/>
    <cellStyle name="一般 4 2 2 5 2 2 3 3" xfId="37516"/>
    <cellStyle name="一般 4 2 2 5 2 2 3 4" xfId="37517"/>
    <cellStyle name="一般 4 2 2 5 2 2 4" xfId="37518"/>
    <cellStyle name="一般 4 2 2 5 2 2 4 2" xfId="37519"/>
    <cellStyle name="一般 4 2 2 5 2 2 4 3" xfId="37520"/>
    <cellStyle name="一般 4 2 2 5 2 2 5" xfId="37521"/>
    <cellStyle name="一般 4 2 2 5 2 2 6" xfId="37522"/>
    <cellStyle name="一般 4 2 2 5 2 3" xfId="37523"/>
    <cellStyle name="一般 4 2 2 5 2 3 2" xfId="37524"/>
    <cellStyle name="一般 4 2 2 5 2 3 2 2" xfId="37525"/>
    <cellStyle name="一般 4 2 2 5 2 3 2 3" xfId="37526"/>
    <cellStyle name="一般 4 2 2 5 2 3 3" xfId="37527"/>
    <cellStyle name="一般 4 2 2 5 2 3 4" xfId="37528"/>
    <cellStyle name="一般 4 2 2 5 2 4" xfId="37529"/>
    <cellStyle name="一般 4 2 2 5 2 4 2" xfId="37530"/>
    <cellStyle name="一般 4 2 2 5 2 4 2 2" xfId="37531"/>
    <cellStyle name="一般 4 2 2 5 2 4 2 3" xfId="37532"/>
    <cellStyle name="一般 4 2 2 5 2 4 3" xfId="37533"/>
    <cellStyle name="一般 4 2 2 5 2 4 4" xfId="37534"/>
    <cellStyle name="一般 4 2 2 5 2 5" xfId="37535"/>
    <cellStyle name="一般 4 2 2 5 2 5 2" xfId="37536"/>
    <cellStyle name="一般 4 2 2 5 2 5 3" xfId="37537"/>
    <cellStyle name="一般 4 2 2 5 2 6" xfId="37538"/>
    <cellStyle name="一般 4 2 2 5 2 7" xfId="37539"/>
    <cellStyle name="一般 4 2 2 5 3" xfId="37540"/>
    <cellStyle name="一般 4 2 2 5 3 2" xfId="37541"/>
    <cellStyle name="一般 4 2 2 5 3 2 2" xfId="37542"/>
    <cellStyle name="一般 4 2 2 5 3 2 2 2" xfId="37543"/>
    <cellStyle name="一般 4 2 2 5 3 2 2 3" xfId="37544"/>
    <cellStyle name="一般 4 2 2 5 3 2 3" xfId="37545"/>
    <cellStyle name="一般 4 2 2 5 3 2 4" xfId="37546"/>
    <cellStyle name="一般 4 2 2 5 3 3" xfId="37547"/>
    <cellStyle name="一般 4 2 2 5 3 3 2" xfId="37548"/>
    <cellStyle name="一般 4 2 2 5 3 3 2 2" xfId="37549"/>
    <cellStyle name="一般 4 2 2 5 3 3 2 3" xfId="37550"/>
    <cellStyle name="一般 4 2 2 5 3 3 3" xfId="37551"/>
    <cellStyle name="一般 4 2 2 5 3 3 4" xfId="37552"/>
    <cellStyle name="一般 4 2 2 5 3 4" xfId="37553"/>
    <cellStyle name="一般 4 2 2 5 3 4 2" xfId="37554"/>
    <cellStyle name="一般 4 2 2 5 3 4 3" xfId="37555"/>
    <cellStyle name="一般 4 2 2 5 3 5" xfId="37556"/>
    <cellStyle name="一般 4 2 2 5 3 6" xfId="37557"/>
    <cellStyle name="一般 4 2 2 5 4" xfId="37558"/>
    <cellStyle name="一般 4 2 2 5 4 2" xfId="37559"/>
    <cellStyle name="一般 4 2 2 5 4 2 2" xfId="37560"/>
    <cellStyle name="一般 4 2 2 5 4 2 3" xfId="37561"/>
    <cellStyle name="一般 4 2 2 5 4 3" xfId="37562"/>
    <cellStyle name="一般 4 2 2 5 4 4" xfId="37563"/>
    <cellStyle name="一般 4 2 2 5 5" xfId="37564"/>
    <cellStyle name="一般 4 2 2 5 5 2" xfId="37565"/>
    <cellStyle name="一般 4 2 2 5 5 2 2" xfId="37566"/>
    <cellStyle name="一般 4 2 2 5 5 2 3" xfId="37567"/>
    <cellStyle name="一般 4 2 2 5 5 3" xfId="37568"/>
    <cellStyle name="一般 4 2 2 5 5 4" xfId="37569"/>
    <cellStyle name="一般 4 2 2 5 6" xfId="37570"/>
    <cellStyle name="一般 4 2 2 5 6 2" xfId="37571"/>
    <cellStyle name="一般 4 2 2 5 6 3" xfId="37572"/>
    <cellStyle name="一般 4 2 2 5 7" xfId="37573"/>
    <cellStyle name="一般 4 2 2 5 8" xfId="37574"/>
    <cellStyle name="一般 4 2 2 6" xfId="37575"/>
    <cellStyle name="一般 4 2 2 6 2" xfId="37576"/>
    <cellStyle name="一般 4 2 2 6 2 2" xfId="37577"/>
    <cellStyle name="一般 4 2 2 6 2 2 2" xfId="37578"/>
    <cellStyle name="一般 4 2 2 6 2 2 2 2" xfId="37579"/>
    <cellStyle name="一般 4 2 2 6 2 2 2 3" xfId="37580"/>
    <cellStyle name="一般 4 2 2 6 2 2 3" xfId="37581"/>
    <cellStyle name="一般 4 2 2 6 2 2 4" xfId="37582"/>
    <cellStyle name="一般 4 2 2 6 2 3" xfId="37583"/>
    <cellStyle name="一般 4 2 2 6 2 3 2" xfId="37584"/>
    <cellStyle name="一般 4 2 2 6 2 3 2 2" xfId="37585"/>
    <cellStyle name="一般 4 2 2 6 2 3 2 3" xfId="37586"/>
    <cellStyle name="一般 4 2 2 6 2 3 3" xfId="37587"/>
    <cellStyle name="一般 4 2 2 6 2 3 4" xfId="37588"/>
    <cellStyle name="一般 4 2 2 6 2 4" xfId="37589"/>
    <cellStyle name="一般 4 2 2 6 2 4 2" xfId="37590"/>
    <cellStyle name="一般 4 2 2 6 2 4 3" xfId="37591"/>
    <cellStyle name="一般 4 2 2 6 2 5" xfId="37592"/>
    <cellStyle name="一般 4 2 2 6 2 6" xfId="37593"/>
    <cellStyle name="一般 4 2 2 6 3" xfId="37594"/>
    <cellStyle name="一般 4 2 2 6 3 2" xfId="37595"/>
    <cellStyle name="一般 4 2 2 6 3 2 2" xfId="37596"/>
    <cellStyle name="一般 4 2 2 6 3 2 3" xfId="37597"/>
    <cellStyle name="一般 4 2 2 6 3 3" xfId="37598"/>
    <cellStyle name="一般 4 2 2 6 3 4" xfId="37599"/>
    <cellStyle name="一般 4 2 2 6 4" xfId="37600"/>
    <cellStyle name="一般 4 2 2 6 4 2" xfId="37601"/>
    <cellStyle name="一般 4 2 2 6 4 2 2" xfId="37602"/>
    <cellStyle name="一般 4 2 2 6 4 2 3" xfId="37603"/>
    <cellStyle name="一般 4 2 2 6 4 3" xfId="37604"/>
    <cellStyle name="一般 4 2 2 6 4 4" xfId="37605"/>
    <cellStyle name="一般 4 2 2 6 5" xfId="37606"/>
    <cellStyle name="一般 4 2 2 6 5 2" xfId="37607"/>
    <cellStyle name="一般 4 2 2 6 5 3" xfId="37608"/>
    <cellStyle name="一般 4 2 2 6 6" xfId="37609"/>
    <cellStyle name="一般 4 2 2 6 7" xfId="37610"/>
    <cellStyle name="一般 4 2 2 7" xfId="37611"/>
    <cellStyle name="一般 4 2 2 7 2" xfId="37612"/>
    <cellStyle name="一般 4 2 2 7 2 2" xfId="37613"/>
    <cellStyle name="一般 4 2 2 7 2 2 2" xfId="37614"/>
    <cellStyle name="一般 4 2 2 7 2 2 3" xfId="37615"/>
    <cellStyle name="一般 4 2 2 7 2 3" xfId="37616"/>
    <cellStyle name="一般 4 2 2 7 2 4" xfId="37617"/>
    <cellStyle name="一般 4 2 2 7 3" xfId="37618"/>
    <cellStyle name="一般 4 2 2 7 3 2" xfId="37619"/>
    <cellStyle name="一般 4 2 2 7 3 2 2" xfId="37620"/>
    <cellStyle name="一般 4 2 2 7 3 2 3" xfId="37621"/>
    <cellStyle name="一般 4 2 2 7 3 3" xfId="37622"/>
    <cellStyle name="一般 4 2 2 7 3 4" xfId="37623"/>
    <cellStyle name="一般 4 2 2 7 4" xfId="37624"/>
    <cellStyle name="一般 4 2 2 7 4 2" xfId="37625"/>
    <cellStyle name="一般 4 2 2 7 4 3" xfId="37626"/>
    <cellStyle name="一般 4 2 2 7 5" xfId="37627"/>
    <cellStyle name="一般 4 2 2 7 6" xfId="37628"/>
    <cellStyle name="一般 4 2 2 8" xfId="37629"/>
    <cellStyle name="一般 4 2 2 8 2" xfId="37630"/>
    <cellStyle name="一般 4 2 2 8 2 2" xfId="37631"/>
    <cellStyle name="一般 4 2 2 8 2 3" xfId="37632"/>
    <cellStyle name="一般 4 2 2 8 3" xfId="37633"/>
    <cellStyle name="一般 4 2 2 8 4" xfId="37634"/>
    <cellStyle name="一般 4 2 2 9" xfId="37635"/>
    <cellStyle name="一般 4 2 2 9 2" xfId="37636"/>
    <cellStyle name="一般 4 2 2 9 2 2" xfId="37637"/>
    <cellStyle name="一般 4 2 2 9 2 3" xfId="37638"/>
    <cellStyle name="一般 4 2 2 9 3" xfId="37639"/>
    <cellStyle name="一般 4 2 2 9 4" xfId="37640"/>
    <cellStyle name="一般 4 2 3" xfId="37641"/>
    <cellStyle name="一般 4 2 3 10" xfId="37642"/>
    <cellStyle name="一般 4 2 3 2" xfId="37643"/>
    <cellStyle name="一般 4 2 3 2 2" xfId="37644"/>
    <cellStyle name="一般 4 2 3 2 2 2" xfId="37645"/>
    <cellStyle name="一般 4 2 3 2 2 2 2" xfId="37646"/>
    <cellStyle name="一般 4 2 3 2 2 2 2 2" xfId="37647"/>
    <cellStyle name="一般 4 2 3 2 2 2 2 2 2" xfId="37648"/>
    <cellStyle name="一般 4 2 3 2 2 2 2 2 2 2" xfId="37649"/>
    <cellStyle name="一般 4 2 3 2 2 2 2 2 2 3" xfId="37650"/>
    <cellStyle name="一般 4 2 3 2 2 2 2 2 3" xfId="37651"/>
    <cellStyle name="一般 4 2 3 2 2 2 2 2 4" xfId="37652"/>
    <cellStyle name="一般 4 2 3 2 2 2 2 3" xfId="37653"/>
    <cellStyle name="一般 4 2 3 2 2 2 2 3 2" xfId="37654"/>
    <cellStyle name="一般 4 2 3 2 2 2 2 3 2 2" xfId="37655"/>
    <cellStyle name="一般 4 2 3 2 2 2 2 3 2 3" xfId="37656"/>
    <cellStyle name="一般 4 2 3 2 2 2 2 3 3" xfId="37657"/>
    <cellStyle name="一般 4 2 3 2 2 2 2 3 4" xfId="37658"/>
    <cellStyle name="一般 4 2 3 2 2 2 2 4" xfId="37659"/>
    <cellStyle name="一般 4 2 3 2 2 2 2 4 2" xfId="37660"/>
    <cellStyle name="一般 4 2 3 2 2 2 2 4 3" xfId="37661"/>
    <cellStyle name="一般 4 2 3 2 2 2 2 5" xfId="37662"/>
    <cellStyle name="一般 4 2 3 2 2 2 2 6" xfId="37663"/>
    <cellStyle name="一般 4 2 3 2 2 2 3" xfId="37664"/>
    <cellStyle name="一般 4 2 3 2 2 2 3 2" xfId="37665"/>
    <cellStyle name="一般 4 2 3 2 2 2 3 2 2" xfId="37666"/>
    <cellStyle name="一般 4 2 3 2 2 2 3 2 3" xfId="37667"/>
    <cellStyle name="一般 4 2 3 2 2 2 3 3" xfId="37668"/>
    <cellStyle name="一般 4 2 3 2 2 2 3 4" xfId="37669"/>
    <cellStyle name="一般 4 2 3 2 2 2 4" xfId="37670"/>
    <cellStyle name="一般 4 2 3 2 2 2 4 2" xfId="37671"/>
    <cellStyle name="一般 4 2 3 2 2 2 4 2 2" xfId="37672"/>
    <cellStyle name="一般 4 2 3 2 2 2 4 2 3" xfId="37673"/>
    <cellStyle name="一般 4 2 3 2 2 2 4 3" xfId="37674"/>
    <cellStyle name="一般 4 2 3 2 2 2 4 4" xfId="37675"/>
    <cellStyle name="一般 4 2 3 2 2 2 5" xfId="37676"/>
    <cellStyle name="一般 4 2 3 2 2 2 5 2" xfId="37677"/>
    <cellStyle name="一般 4 2 3 2 2 2 5 3" xfId="37678"/>
    <cellStyle name="一般 4 2 3 2 2 2 6" xfId="37679"/>
    <cellStyle name="一般 4 2 3 2 2 2 7" xfId="37680"/>
    <cellStyle name="一般 4 2 3 2 2 3" xfId="37681"/>
    <cellStyle name="一般 4 2 3 2 2 3 2" xfId="37682"/>
    <cellStyle name="一般 4 2 3 2 2 3 2 2" xfId="37683"/>
    <cellStyle name="一般 4 2 3 2 2 3 2 2 2" xfId="37684"/>
    <cellStyle name="一般 4 2 3 2 2 3 2 2 3" xfId="37685"/>
    <cellStyle name="一般 4 2 3 2 2 3 2 3" xfId="37686"/>
    <cellStyle name="一般 4 2 3 2 2 3 2 4" xfId="37687"/>
    <cellStyle name="一般 4 2 3 2 2 3 3" xfId="37688"/>
    <cellStyle name="一般 4 2 3 2 2 3 3 2" xfId="37689"/>
    <cellStyle name="一般 4 2 3 2 2 3 3 2 2" xfId="37690"/>
    <cellStyle name="一般 4 2 3 2 2 3 3 2 3" xfId="37691"/>
    <cellStyle name="一般 4 2 3 2 2 3 3 3" xfId="37692"/>
    <cellStyle name="一般 4 2 3 2 2 3 3 4" xfId="37693"/>
    <cellStyle name="一般 4 2 3 2 2 3 4" xfId="37694"/>
    <cellStyle name="一般 4 2 3 2 2 3 4 2" xfId="37695"/>
    <cellStyle name="一般 4 2 3 2 2 3 4 3" xfId="37696"/>
    <cellStyle name="一般 4 2 3 2 2 3 5" xfId="37697"/>
    <cellStyle name="一般 4 2 3 2 2 3 6" xfId="37698"/>
    <cellStyle name="一般 4 2 3 2 2 4" xfId="37699"/>
    <cellStyle name="一般 4 2 3 2 2 4 2" xfId="37700"/>
    <cellStyle name="一般 4 2 3 2 2 4 2 2" xfId="37701"/>
    <cellStyle name="一般 4 2 3 2 2 4 2 3" xfId="37702"/>
    <cellStyle name="一般 4 2 3 2 2 4 3" xfId="37703"/>
    <cellStyle name="一般 4 2 3 2 2 4 4" xfId="37704"/>
    <cellStyle name="一般 4 2 3 2 2 5" xfId="37705"/>
    <cellStyle name="一般 4 2 3 2 2 5 2" xfId="37706"/>
    <cellStyle name="一般 4 2 3 2 2 5 2 2" xfId="37707"/>
    <cellStyle name="一般 4 2 3 2 2 5 2 3" xfId="37708"/>
    <cellStyle name="一般 4 2 3 2 2 5 3" xfId="37709"/>
    <cellStyle name="一般 4 2 3 2 2 5 4" xfId="37710"/>
    <cellStyle name="一般 4 2 3 2 2 6" xfId="37711"/>
    <cellStyle name="一般 4 2 3 2 2 6 2" xfId="37712"/>
    <cellStyle name="一般 4 2 3 2 2 6 3" xfId="37713"/>
    <cellStyle name="一般 4 2 3 2 2 7" xfId="37714"/>
    <cellStyle name="一般 4 2 3 2 2 8" xfId="37715"/>
    <cellStyle name="一般 4 2 3 2 3" xfId="37716"/>
    <cellStyle name="一般 4 2 3 2 3 2" xfId="37717"/>
    <cellStyle name="一般 4 2 3 2 3 2 2" xfId="37718"/>
    <cellStyle name="一般 4 2 3 2 3 2 2 2" xfId="37719"/>
    <cellStyle name="一般 4 2 3 2 3 2 2 2 2" xfId="37720"/>
    <cellStyle name="一般 4 2 3 2 3 2 2 2 3" xfId="37721"/>
    <cellStyle name="一般 4 2 3 2 3 2 2 3" xfId="37722"/>
    <cellStyle name="一般 4 2 3 2 3 2 2 4" xfId="37723"/>
    <cellStyle name="一般 4 2 3 2 3 2 3" xfId="37724"/>
    <cellStyle name="一般 4 2 3 2 3 2 3 2" xfId="37725"/>
    <cellStyle name="一般 4 2 3 2 3 2 3 2 2" xfId="37726"/>
    <cellStyle name="一般 4 2 3 2 3 2 3 2 3" xfId="37727"/>
    <cellStyle name="一般 4 2 3 2 3 2 3 3" xfId="37728"/>
    <cellStyle name="一般 4 2 3 2 3 2 3 4" xfId="37729"/>
    <cellStyle name="一般 4 2 3 2 3 2 4" xfId="37730"/>
    <cellStyle name="一般 4 2 3 2 3 2 4 2" xfId="37731"/>
    <cellStyle name="一般 4 2 3 2 3 2 4 3" xfId="37732"/>
    <cellStyle name="一般 4 2 3 2 3 2 5" xfId="37733"/>
    <cellStyle name="一般 4 2 3 2 3 2 6" xfId="37734"/>
    <cellStyle name="一般 4 2 3 2 3 3" xfId="37735"/>
    <cellStyle name="一般 4 2 3 2 3 3 2" xfId="37736"/>
    <cellStyle name="一般 4 2 3 2 3 3 2 2" xfId="37737"/>
    <cellStyle name="一般 4 2 3 2 3 3 2 3" xfId="37738"/>
    <cellStyle name="一般 4 2 3 2 3 3 3" xfId="37739"/>
    <cellStyle name="一般 4 2 3 2 3 3 4" xfId="37740"/>
    <cellStyle name="一般 4 2 3 2 3 4" xfId="37741"/>
    <cellStyle name="一般 4 2 3 2 3 4 2" xfId="37742"/>
    <cellStyle name="一般 4 2 3 2 3 4 2 2" xfId="37743"/>
    <cellStyle name="一般 4 2 3 2 3 4 2 3" xfId="37744"/>
    <cellStyle name="一般 4 2 3 2 3 4 3" xfId="37745"/>
    <cellStyle name="一般 4 2 3 2 3 4 4" xfId="37746"/>
    <cellStyle name="一般 4 2 3 2 3 5" xfId="37747"/>
    <cellStyle name="一般 4 2 3 2 3 5 2" xfId="37748"/>
    <cellStyle name="一般 4 2 3 2 3 5 3" xfId="37749"/>
    <cellStyle name="一般 4 2 3 2 3 6" xfId="37750"/>
    <cellStyle name="一般 4 2 3 2 3 7" xfId="37751"/>
    <cellStyle name="一般 4 2 3 2 4" xfId="37752"/>
    <cellStyle name="一般 4 2 3 2 4 2" xfId="37753"/>
    <cellStyle name="一般 4 2 3 2 4 2 2" xfId="37754"/>
    <cellStyle name="一般 4 2 3 2 4 2 2 2" xfId="37755"/>
    <cellStyle name="一般 4 2 3 2 4 2 2 3" xfId="37756"/>
    <cellStyle name="一般 4 2 3 2 4 2 3" xfId="37757"/>
    <cellStyle name="一般 4 2 3 2 4 2 4" xfId="37758"/>
    <cellStyle name="一般 4 2 3 2 4 3" xfId="37759"/>
    <cellStyle name="一般 4 2 3 2 4 3 2" xfId="37760"/>
    <cellStyle name="一般 4 2 3 2 4 3 2 2" xfId="37761"/>
    <cellStyle name="一般 4 2 3 2 4 3 2 3" xfId="37762"/>
    <cellStyle name="一般 4 2 3 2 4 3 3" xfId="37763"/>
    <cellStyle name="一般 4 2 3 2 4 3 4" xfId="37764"/>
    <cellStyle name="一般 4 2 3 2 4 4" xfId="37765"/>
    <cellStyle name="一般 4 2 3 2 4 4 2" xfId="37766"/>
    <cellStyle name="一般 4 2 3 2 4 4 3" xfId="37767"/>
    <cellStyle name="一般 4 2 3 2 4 5" xfId="37768"/>
    <cellStyle name="一般 4 2 3 2 4 6" xfId="37769"/>
    <cellStyle name="一般 4 2 3 2 5" xfId="37770"/>
    <cellStyle name="一般 4 2 3 2 5 2" xfId="37771"/>
    <cellStyle name="一般 4 2 3 2 5 2 2" xfId="37772"/>
    <cellStyle name="一般 4 2 3 2 5 2 3" xfId="37773"/>
    <cellStyle name="一般 4 2 3 2 5 3" xfId="37774"/>
    <cellStyle name="一般 4 2 3 2 5 4" xfId="37775"/>
    <cellStyle name="一般 4 2 3 2 6" xfId="37776"/>
    <cellStyle name="一般 4 2 3 2 6 2" xfId="37777"/>
    <cellStyle name="一般 4 2 3 2 6 2 2" xfId="37778"/>
    <cellStyle name="一般 4 2 3 2 6 2 3" xfId="37779"/>
    <cellStyle name="一般 4 2 3 2 6 3" xfId="37780"/>
    <cellStyle name="一般 4 2 3 2 6 4" xfId="37781"/>
    <cellStyle name="一般 4 2 3 2 7" xfId="37782"/>
    <cellStyle name="一般 4 2 3 2 7 2" xfId="37783"/>
    <cellStyle name="一般 4 2 3 2 7 3" xfId="37784"/>
    <cellStyle name="一般 4 2 3 2 8" xfId="37785"/>
    <cellStyle name="一般 4 2 3 2 9" xfId="37786"/>
    <cellStyle name="一般 4 2 3 3" xfId="37787"/>
    <cellStyle name="一般 4 2 3 3 2" xfId="37788"/>
    <cellStyle name="一般 4 2 3 3 2 2" xfId="37789"/>
    <cellStyle name="一般 4 2 3 3 2 2 2" xfId="37790"/>
    <cellStyle name="一般 4 2 3 3 2 2 2 2" xfId="37791"/>
    <cellStyle name="一般 4 2 3 3 2 2 2 2 2" xfId="37792"/>
    <cellStyle name="一般 4 2 3 3 2 2 2 2 3" xfId="37793"/>
    <cellStyle name="一般 4 2 3 3 2 2 2 3" xfId="37794"/>
    <cellStyle name="一般 4 2 3 3 2 2 2 4" xfId="37795"/>
    <cellStyle name="一般 4 2 3 3 2 2 3" xfId="37796"/>
    <cellStyle name="一般 4 2 3 3 2 2 3 2" xfId="37797"/>
    <cellStyle name="一般 4 2 3 3 2 2 3 2 2" xfId="37798"/>
    <cellStyle name="一般 4 2 3 3 2 2 3 2 3" xfId="37799"/>
    <cellStyle name="一般 4 2 3 3 2 2 3 3" xfId="37800"/>
    <cellStyle name="一般 4 2 3 3 2 2 3 4" xfId="37801"/>
    <cellStyle name="一般 4 2 3 3 2 2 4" xfId="37802"/>
    <cellStyle name="一般 4 2 3 3 2 2 4 2" xfId="37803"/>
    <cellStyle name="一般 4 2 3 3 2 2 4 3" xfId="37804"/>
    <cellStyle name="一般 4 2 3 3 2 2 5" xfId="37805"/>
    <cellStyle name="一般 4 2 3 3 2 2 6" xfId="37806"/>
    <cellStyle name="一般 4 2 3 3 2 3" xfId="37807"/>
    <cellStyle name="一般 4 2 3 3 2 3 2" xfId="37808"/>
    <cellStyle name="一般 4 2 3 3 2 3 2 2" xfId="37809"/>
    <cellStyle name="一般 4 2 3 3 2 3 2 3" xfId="37810"/>
    <cellStyle name="一般 4 2 3 3 2 3 3" xfId="37811"/>
    <cellStyle name="一般 4 2 3 3 2 3 4" xfId="37812"/>
    <cellStyle name="一般 4 2 3 3 2 4" xfId="37813"/>
    <cellStyle name="一般 4 2 3 3 2 4 2" xfId="37814"/>
    <cellStyle name="一般 4 2 3 3 2 4 2 2" xfId="37815"/>
    <cellStyle name="一般 4 2 3 3 2 4 2 3" xfId="37816"/>
    <cellStyle name="一般 4 2 3 3 2 4 3" xfId="37817"/>
    <cellStyle name="一般 4 2 3 3 2 4 4" xfId="37818"/>
    <cellStyle name="一般 4 2 3 3 2 5" xfId="37819"/>
    <cellStyle name="一般 4 2 3 3 2 5 2" xfId="37820"/>
    <cellStyle name="一般 4 2 3 3 2 5 3" xfId="37821"/>
    <cellStyle name="一般 4 2 3 3 2 6" xfId="37822"/>
    <cellStyle name="一般 4 2 3 3 2 7" xfId="37823"/>
    <cellStyle name="一般 4 2 3 3 3" xfId="37824"/>
    <cellStyle name="一般 4 2 3 3 3 2" xfId="37825"/>
    <cellStyle name="一般 4 2 3 3 3 2 2" xfId="37826"/>
    <cellStyle name="一般 4 2 3 3 3 2 2 2" xfId="37827"/>
    <cellStyle name="一般 4 2 3 3 3 2 2 3" xfId="37828"/>
    <cellStyle name="一般 4 2 3 3 3 2 3" xfId="37829"/>
    <cellStyle name="一般 4 2 3 3 3 2 4" xfId="37830"/>
    <cellStyle name="一般 4 2 3 3 3 3" xfId="37831"/>
    <cellStyle name="一般 4 2 3 3 3 3 2" xfId="37832"/>
    <cellStyle name="一般 4 2 3 3 3 3 2 2" xfId="37833"/>
    <cellStyle name="一般 4 2 3 3 3 3 2 3" xfId="37834"/>
    <cellStyle name="一般 4 2 3 3 3 3 3" xfId="37835"/>
    <cellStyle name="一般 4 2 3 3 3 3 4" xfId="37836"/>
    <cellStyle name="一般 4 2 3 3 3 4" xfId="37837"/>
    <cellStyle name="一般 4 2 3 3 3 4 2" xfId="37838"/>
    <cellStyle name="一般 4 2 3 3 3 4 3" xfId="37839"/>
    <cellStyle name="一般 4 2 3 3 3 5" xfId="37840"/>
    <cellStyle name="一般 4 2 3 3 3 6" xfId="37841"/>
    <cellStyle name="一般 4 2 3 3 4" xfId="37842"/>
    <cellStyle name="一般 4 2 3 3 4 2" xfId="37843"/>
    <cellStyle name="一般 4 2 3 3 4 2 2" xfId="37844"/>
    <cellStyle name="一般 4 2 3 3 4 2 3" xfId="37845"/>
    <cellStyle name="一般 4 2 3 3 4 3" xfId="37846"/>
    <cellStyle name="一般 4 2 3 3 4 4" xfId="37847"/>
    <cellStyle name="一般 4 2 3 3 5" xfId="37848"/>
    <cellStyle name="一般 4 2 3 3 5 2" xfId="37849"/>
    <cellStyle name="一般 4 2 3 3 5 2 2" xfId="37850"/>
    <cellStyle name="一般 4 2 3 3 5 2 3" xfId="37851"/>
    <cellStyle name="一般 4 2 3 3 5 3" xfId="37852"/>
    <cellStyle name="一般 4 2 3 3 5 4" xfId="37853"/>
    <cellStyle name="一般 4 2 3 3 6" xfId="37854"/>
    <cellStyle name="一般 4 2 3 3 6 2" xfId="37855"/>
    <cellStyle name="一般 4 2 3 3 6 3" xfId="37856"/>
    <cellStyle name="一般 4 2 3 3 7" xfId="37857"/>
    <cellStyle name="一般 4 2 3 3 8" xfId="37858"/>
    <cellStyle name="一般 4 2 3 4" xfId="37859"/>
    <cellStyle name="一般 4 2 3 4 2" xfId="37860"/>
    <cellStyle name="一般 4 2 3 4 2 2" xfId="37861"/>
    <cellStyle name="一般 4 2 3 4 2 2 2" xfId="37862"/>
    <cellStyle name="一般 4 2 3 4 2 2 2 2" xfId="37863"/>
    <cellStyle name="一般 4 2 3 4 2 2 2 3" xfId="37864"/>
    <cellStyle name="一般 4 2 3 4 2 2 3" xfId="37865"/>
    <cellStyle name="一般 4 2 3 4 2 2 4" xfId="37866"/>
    <cellStyle name="一般 4 2 3 4 2 3" xfId="37867"/>
    <cellStyle name="一般 4 2 3 4 2 3 2" xfId="37868"/>
    <cellStyle name="一般 4 2 3 4 2 3 2 2" xfId="37869"/>
    <cellStyle name="一般 4 2 3 4 2 3 2 3" xfId="37870"/>
    <cellStyle name="一般 4 2 3 4 2 3 3" xfId="37871"/>
    <cellStyle name="一般 4 2 3 4 2 3 4" xfId="37872"/>
    <cellStyle name="一般 4 2 3 4 2 4" xfId="37873"/>
    <cellStyle name="一般 4 2 3 4 2 4 2" xfId="37874"/>
    <cellStyle name="一般 4 2 3 4 2 4 3" xfId="37875"/>
    <cellStyle name="一般 4 2 3 4 2 5" xfId="37876"/>
    <cellStyle name="一般 4 2 3 4 2 6" xfId="37877"/>
    <cellStyle name="一般 4 2 3 4 3" xfId="37878"/>
    <cellStyle name="一般 4 2 3 4 3 2" xfId="37879"/>
    <cellStyle name="一般 4 2 3 4 3 2 2" xfId="37880"/>
    <cellStyle name="一般 4 2 3 4 3 2 3" xfId="37881"/>
    <cellStyle name="一般 4 2 3 4 3 3" xfId="37882"/>
    <cellStyle name="一般 4 2 3 4 3 4" xfId="37883"/>
    <cellStyle name="一般 4 2 3 4 4" xfId="37884"/>
    <cellStyle name="一般 4 2 3 4 4 2" xfId="37885"/>
    <cellStyle name="一般 4 2 3 4 4 2 2" xfId="37886"/>
    <cellStyle name="一般 4 2 3 4 4 2 3" xfId="37887"/>
    <cellStyle name="一般 4 2 3 4 4 3" xfId="37888"/>
    <cellStyle name="一般 4 2 3 4 4 4" xfId="37889"/>
    <cellStyle name="一般 4 2 3 4 5" xfId="37890"/>
    <cellStyle name="一般 4 2 3 4 5 2" xfId="37891"/>
    <cellStyle name="一般 4 2 3 4 5 3" xfId="37892"/>
    <cellStyle name="一般 4 2 3 4 6" xfId="37893"/>
    <cellStyle name="一般 4 2 3 4 7" xfId="37894"/>
    <cellStyle name="一般 4 2 3 5" xfId="37895"/>
    <cellStyle name="一般 4 2 3 5 2" xfId="37896"/>
    <cellStyle name="一般 4 2 3 5 2 2" xfId="37897"/>
    <cellStyle name="一般 4 2 3 5 2 2 2" xfId="37898"/>
    <cellStyle name="一般 4 2 3 5 2 2 3" xfId="37899"/>
    <cellStyle name="一般 4 2 3 5 2 3" xfId="37900"/>
    <cellStyle name="一般 4 2 3 5 2 4" xfId="37901"/>
    <cellStyle name="一般 4 2 3 5 3" xfId="37902"/>
    <cellStyle name="一般 4 2 3 5 3 2" xfId="37903"/>
    <cellStyle name="一般 4 2 3 5 3 2 2" xfId="37904"/>
    <cellStyle name="一般 4 2 3 5 3 2 3" xfId="37905"/>
    <cellStyle name="一般 4 2 3 5 3 3" xfId="37906"/>
    <cellStyle name="一般 4 2 3 5 3 4" xfId="37907"/>
    <cellStyle name="一般 4 2 3 5 4" xfId="37908"/>
    <cellStyle name="一般 4 2 3 5 4 2" xfId="37909"/>
    <cellStyle name="一般 4 2 3 5 4 3" xfId="37910"/>
    <cellStyle name="一般 4 2 3 5 5" xfId="37911"/>
    <cellStyle name="一般 4 2 3 5 6" xfId="37912"/>
    <cellStyle name="一般 4 2 3 6" xfId="37913"/>
    <cellStyle name="一般 4 2 3 6 2" xfId="37914"/>
    <cellStyle name="一般 4 2 3 6 2 2" xfId="37915"/>
    <cellStyle name="一般 4 2 3 6 2 3" xfId="37916"/>
    <cellStyle name="一般 4 2 3 6 3" xfId="37917"/>
    <cellStyle name="一般 4 2 3 6 4" xfId="37918"/>
    <cellStyle name="一般 4 2 3 7" xfId="37919"/>
    <cellStyle name="一般 4 2 3 7 2" xfId="37920"/>
    <cellStyle name="一般 4 2 3 7 2 2" xfId="37921"/>
    <cellStyle name="一般 4 2 3 7 2 3" xfId="37922"/>
    <cellStyle name="一般 4 2 3 7 3" xfId="37923"/>
    <cellStyle name="一般 4 2 3 7 4" xfId="37924"/>
    <cellStyle name="一般 4 2 3 8" xfId="37925"/>
    <cellStyle name="一般 4 2 3 8 2" xfId="37926"/>
    <cellStyle name="一般 4 2 3 8 3" xfId="37927"/>
    <cellStyle name="一般 4 2 3 9" xfId="37928"/>
    <cellStyle name="一般 4 2 4" xfId="37929"/>
    <cellStyle name="一般 4 2 4 2" xfId="37930"/>
    <cellStyle name="一般 4 2 4 2 2" xfId="37931"/>
    <cellStyle name="一般 4 2 4 2 2 2" xfId="37932"/>
    <cellStyle name="一般 4 2 4 2 2 2 2" xfId="37933"/>
    <cellStyle name="一般 4 2 4 2 2 2 2 2" xfId="37934"/>
    <cellStyle name="一般 4 2 4 2 2 2 2 2 2" xfId="37935"/>
    <cellStyle name="一般 4 2 4 2 2 2 2 2 3" xfId="37936"/>
    <cellStyle name="一般 4 2 4 2 2 2 2 3" xfId="37937"/>
    <cellStyle name="一般 4 2 4 2 2 2 2 4" xfId="37938"/>
    <cellStyle name="一般 4 2 4 2 2 2 3" xfId="37939"/>
    <cellStyle name="一般 4 2 4 2 2 2 3 2" xfId="37940"/>
    <cellStyle name="一般 4 2 4 2 2 2 3 2 2" xfId="37941"/>
    <cellStyle name="一般 4 2 4 2 2 2 3 2 3" xfId="37942"/>
    <cellStyle name="一般 4 2 4 2 2 2 3 3" xfId="37943"/>
    <cellStyle name="一般 4 2 4 2 2 2 3 4" xfId="37944"/>
    <cellStyle name="一般 4 2 4 2 2 2 4" xfId="37945"/>
    <cellStyle name="一般 4 2 4 2 2 2 4 2" xfId="37946"/>
    <cellStyle name="一般 4 2 4 2 2 2 4 3" xfId="37947"/>
    <cellStyle name="一般 4 2 4 2 2 2 5" xfId="37948"/>
    <cellStyle name="一般 4 2 4 2 2 2 6" xfId="37949"/>
    <cellStyle name="一般 4 2 4 2 2 3" xfId="37950"/>
    <cellStyle name="一般 4 2 4 2 2 3 2" xfId="37951"/>
    <cellStyle name="一般 4 2 4 2 2 3 2 2" xfId="37952"/>
    <cellStyle name="一般 4 2 4 2 2 3 2 3" xfId="37953"/>
    <cellStyle name="一般 4 2 4 2 2 3 3" xfId="37954"/>
    <cellStyle name="一般 4 2 4 2 2 3 4" xfId="37955"/>
    <cellStyle name="一般 4 2 4 2 2 4" xfId="37956"/>
    <cellStyle name="一般 4 2 4 2 2 4 2" xfId="37957"/>
    <cellStyle name="一般 4 2 4 2 2 4 2 2" xfId="37958"/>
    <cellStyle name="一般 4 2 4 2 2 4 2 3" xfId="37959"/>
    <cellStyle name="一般 4 2 4 2 2 4 3" xfId="37960"/>
    <cellStyle name="一般 4 2 4 2 2 4 4" xfId="37961"/>
    <cellStyle name="一般 4 2 4 2 2 5" xfId="37962"/>
    <cellStyle name="一般 4 2 4 2 2 5 2" xfId="37963"/>
    <cellStyle name="一般 4 2 4 2 2 5 3" xfId="37964"/>
    <cellStyle name="一般 4 2 4 2 2 6" xfId="37965"/>
    <cellStyle name="一般 4 2 4 2 2 7" xfId="37966"/>
    <cellStyle name="一般 4 2 4 2 3" xfId="37967"/>
    <cellStyle name="一般 4 2 4 2 3 2" xfId="37968"/>
    <cellStyle name="一般 4 2 4 2 3 2 2" xfId="37969"/>
    <cellStyle name="一般 4 2 4 2 3 2 2 2" xfId="37970"/>
    <cellStyle name="一般 4 2 4 2 3 2 2 3" xfId="37971"/>
    <cellStyle name="一般 4 2 4 2 3 2 3" xfId="37972"/>
    <cellStyle name="一般 4 2 4 2 3 2 4" xfId="37973"/>
    <cellStyle name="一般 4 2 4 2 3 3" xfId="37974"/>
    <cellStyle name="一般 4 2 4 2 3 3 2" xfId="37975"/>
    <cellStyle name="一般 4 2 4 2 3 3 2 2" xfId="37976"/>
    <cellStyle name="一般 4 2 4 2 3 3 2 3" xfId="37977"/>
    <cellStyle name="一般 4 2 4 2 3 3 3" xfId="37978"/>
    <cellStyle name="一般 4 2 4 2 3 3 4" xfId="37979"/>
    <cellStyle name="一般 4 2 4 2 3 4" xfId="37980"/>
    <cellStyle name="一般 4 2 4 2 3 4 2" xfId="37981"/>
    <cellStyle name="一般 4 2 4 2 3 4 3" xfId="37982"/>
    <cellStyle name="一般 4 2 4 2 3 5" xfId="37983"/>
    <cellStyle name="一般 4 2 4 2 3 6" xfId="37984"/>
    <cellStyle name="一般 4 2 4 2 4" xfId="37985"/>
    <cellStyle name="一般 4 2 4 2 4 2" xfId="37986"/>
    <cellStyle name="一般 4 2 4 2 4 2 2" xfId="37987"/>
    <cellStyle name="一般 4 2 4 2 4 2 3" xfId="37988"/>
    <cellStyle name="一般 4 2 4 2 4 3" xfId="37989"/>
    <cellStyle name="一般 4 2 4 2 4 4" xfId="37990"/>
    <cellStyle name="一般 4 2 4 2 5" xfId="37991"/>
    <cellStyle name="一般 4 2 4 2 5 2" xfId="37992"/>
    <cellStyle name="一般 4 2 4 2 5 2 2" xfId="37993"/>
    <cellStyle name="一般 4 2 4 2 5 2 3" xfId="37994"/>
    <cellStyle name="一般 4 2 4 2 5 3" xfId="37995"/>
    <cellStyle name="一般 4 2 4 2 5 4" xfId="37996"/>
    <cellStyle name="一般 4 2 4 2 6" xfId="37997"/>
    <cellStyle name="一般 4 2 4 2 6 2" xfId="37998"/>
    <cellStyle name="一般 4 2 4 2 6 3" xfId="37999"/>
    <cellStyle name="一般 4 2 4 2 7" xfId="38000"/>
    <cellStyle name="一般 4 2 4 2 8" xfId="38001"/>
    <cellStyle name="一般 4 2 4 3" xfId="38002"/>
    <cellStyle name="一般 4 2 4 3 2" xfId="38003"/>
    <cellStyle name="一般 4 2 4 3 2 2" xfId="38004"/>
    <cellStyle name="一般 4 2 4 3 2 2 2" xfId="38005"/>
    <cellStyle name="一般 4 2 4 3 2 2 2 2" xfId="38006"/>
    <cellStyle name="一般 4 2 4 3 2 2 2 3" xfId="38007"/>
    <cellStyle name="一般 4 2 4 3 2 2 3" xfId="38008"/>
    <cellStyle name="一般 4 2 4 3 2 2 4" xfId="38009"/>
    <cellStyle name="一般 4 2 4 3 2 3" xfId="38010"/>
    <cellStyle name="一般 4 2 4 3 2 3 2" xfId="38011"/>
    <cellStyle name="一般 4 2 4 3 2 3 2 2" xfId="38012"/>
    <cellStyle name="一般 4 2 4 3 2 3 2 3" xfId="38013"/>
    <cellStyle name="一般 4 2 4 3 2 3 3" xfId="38014"/>
    <cellStyle name="一般 4 2 4 3 2 3 4" xfId="38015"/>
    <cellStyle name="一般 4 2 4 3 2 4" xfId="38016"/>
    <cellStyle name="一般 4 2 4 3 2 4 2" xfId="38017"/>
    <cellStyle name="一般 4 2 4 3 2 4 3" xfId="38018"/>
    <cellStyle name="一般 4 2 4 3 2 5" xfId="38019"/>
    <cellStyle name="一般 4 2 4 3 2 6" xfId="38020"/>
    <cellStyle name="一般 4 2 4 3 3" xfId="38021"/>
    <cellStyle name="一般 4 2 4 3 3 2" xfId="38022"/>
    <cellStyle name="一般 4 2 4 3 3 2 2" xfId="38023"/>
    <cellStyle name="一般 4 2 4 3 3 2 3" xfId="38024"/>
    <cellStyle name="一般 4 2 4 3 3 3" xfId="38025"/>
    <cellStyle name="一般 4 2 4 3 3 4" xfId="38026"/>
    <cellStyle name="一般 4 2 4 3 4" xfId="38027"/>
    <cellStyle name="一般 4 2 4 3 4 2" xfId="38028"/>
    <cellStyle name="一般 4 2 4 3 4 2 2" xfId="38029"/>
    <cellStyle name="一般 4 2 4 3 4 2 3" xfId="38030"/>
    <cellStyle name="一般 4 2 4 3 4 3" xfId="38031"/>
    <cellStyle name="一般 4 2 4 3 4 4" xfId="38032"/>
    <cellStyle name="一般 4 2 4 3 5" xfId="38033"/>
    <cellStyle name="一般 4 2 4 3 5 2" xfId="38034"/>
    <cellStyle name="一般 4 2 4 3 5 3" xfId="38035"/>
    <cellStyle name="一般 4 2 4 3 6" xfId="38036"/>
    <cellStyle name="一般 4 2 4 3 7" xfId="38037"/>
    <cellStyle name="一般 4 2 4 4" xfId="38038"/>
    <cellStyle name="一般 4 2 4 4 2" xfId="38039"/>
    <cellStyle name="一般 4 2 4 4 2 2" xfId="38040"/>
    <cellStyle name="一般 4 2 4 4 2 2 2" xfId="38041"/>
    <cellStyle name="一般 4 2 4 4 2 2 3" xfId="38042"/>
    <cellStyle name="一般 4 2 4 4 2 3" xfId="38043"/>
    <cellStyle name="一般 4 2 4 4 2 4" xfId="38044"/>
    <cellStyle name="一般 4 2 4 4 3" xfId="38045"/>
    <cellStyle name="一般 4 2 4 4 3 2" xfId="38046"/>
    <cellStyle name="一般 4 2 4 4 3 2 2" xfId="38047"/>
    <cellStyle name="一般 4 2 4 4 3 2 3" xfId="38048"/>
    <cellStyle name="一般 4 2 4 4 3 3" xfId="38049"/>
    <cellStyle name="一般 4 2 4 4 3 4" xfId="38050"/>
    <cellStyle name="一般 4 2 4 4 4" xfId="38051"/>
    <cellStyle name="一般 4 2 4 4 4 2" xfId="38052"/>
    <cellStyle name="一般 4 2 4 4 4 3" xfId="38053"/>
    <cellStyle name="一般 4 2 4 4 5" xfId="38054"/>
    <cellStyle name="一般 4 2 4 4 6" xfId="38055"/>
    <cellStyle name="一般 4 2 4 5" xfId="38056"/>
    <cellStyle name="一般 4 2 4 5 2" xfId="38057"/>
    <cellStyle name="一般 4 2 4 5 2 2" xfId="38058"/>
    <cellStyle name="一般 4 2 4 5 2 3" xfId="38059"/>
    <cellStyle name="一般 4 2 4 5 3" xfId="38060"/>
    <cellStyle name="一般 4 2 4 5 4" xfId="38061"/>
    <cellStyle name="一般 4 2 4 6" xfId="38062"/>
    <cellStyle name="一般 4 2 4 6 2" xfId="38063"/>
    <cellStyle name="一般 4 2 4 6 2 2" xfId="38064"/>
    <cellStyle name="一般 4 2 4 6 2 3" xfId="38065"/>
    <cellStyle name="一般 4 2 4 6 3" xfId="38066"/>
    <cellStyle name="一般 4 2 4 6 4" xfId="38067"/>
    <cellStyle name="一般 4 2 4 7" xfId="38068"/>
    <cellStyle name="一般 4 2 4 7 2" xfId="38069"/>
    <cellStyle name="一般 4 2 4 7 3" xfId="38070"/>
    <cellStyle name="一般 4 2 4 8" xfId="38071"/>
    <cellStyle name="一般 4 2 4 9" xfId="38072"/>
    <cellStyle name="一般 4 2 5" xfId="38073"/>
    <cellStyle name="一般 4 2 5 2" xfId="38074"/>
    <cellStyle name="一般 4 2 5 2 2" xfId="38075"/>
    <cellStyle name="一般 4 2 5 2 2 2" xfId="38076"/>
    <cellStyle name="一般 4 2 5 2 2 2 2" xfId="38077"/>
    <cellStyle name="一般 4 2 5 2 2 2 2 2" xfId="38078"/>
    <cellStyle name="一般 4 2 5 2 2 2 2 3" xfId="38079"/>
    <cellStyle name="一般 4 2 5 2 2 2 3" xfId="38080"/>
    <cellStyle name="一般 4 2 5 2 2 2 4" xfId="38081"/>
    <cellStyle name="一般 4 2 5 2 2 3" xfId="38082"/>
    <cellStyle name="一般 4 2 5 2 2 3 2" xfId="38083"/>
    <cellStyle name="一般 4 2 5 2 2 3 2 2" xfId="38084"/>
    <cellStyle name="一般 4 2 5 2 2 3 2 3" xfId="38085"/>
    <cellStyle name="一般 4 2 5 2 2 3 3" xfId="38086"/>
    <cellStyle name="一般 4 2 5 2 2 3 4" xfId="38087"/>
    <cellStyle name="一般 4 2 5 2 2 4" xfId="38088"/>
    <cellStyle name="一般 4 2 5 2 2 4 2" xfId="38089"/>
    <cellStyle name="一般 4 2 5 2 2 4 3" xfId="38090"/>
    <cellStyle name="一般 4 2 5 2 2 5" xfId="38091"/>
    <cellStyle name="一般 4 2 5 2 2 6" xfId="38092"/>
    <cellStyle name="一般 4 2 5 2 3" xfId="38093"/>
    <cellStyle name="一般 4 2 5 2 3 2" xfId="38094"/>
    <cellStyle name="一般 4 2 5 2 3 2 2" xfId="38095"/>
    <cellStyle name="一般 4 2 5 2 3 2 3" xfId="38096"/>
    <cellStyle name="一般 4 2 5 2 3 3" xfId="38097"/>
    <cellStyle name="一般 4 2 5 2 3 4" xfId="38098"/>
    <cellStyle name="一般 4 2 5 2 4" xfId="38099"/>
    <cellStyle name="一般 4 2 5 2 4 2" xfId="38100"/>
    <cellStyle name="一般 4 2 5 2 4 2 2" xfId="38101"/>
    <cellStyle name="一般 4 2 5 2 4 2 3" xfId="38102"/>
    <cellStyle name="一般 4 2 5 2 4 3" xfId="38103"/>
    <cellStyle name="一般 4 2 5 2 4 4" xfId="38104"/>
    <cellStyle name="一般 4 2 5 2 5" xfId="38105"/>
    <cellStyle name="一般 4 2 5 2 5 2" xfId="38106"/>
    <cellStyle name="一般 4 2 5 2 5 3" xfId="38107"/>
    <cellStyle name="一般 4 2 5 2 6" xfId="38108"/>
    <cellStyle name="一般 4 2 5 2 7" xfId="38109"/>
    <cellStyle name="一般 4 2 5 3" xfId="38110"/>
    <cellStyle name="一般 4 2 5 3 2" xfId="38111"/>
    <cellStyle name="一般 4 2 5 3 2 2" xfId="38112"/>
    <cellStyle name="一般 4 2 5 3 2 2 2" xfId="38113"/>
    <cellStyle name="一般 4 2 5 3 2 2 3" xfId="38114"/>
    <cellStyle name="一般 4 2 5 3 2 3" xfId="38115"/>
    <cellStyle name="一般 4 2 5 3 2 4" xfId="38116"/>
    <cellStyle name="一般 4 2 5 3 3" xfId="38117"/>
    <cellStyle name="一般 4 2 5 3 3 2" xfId="38118"/>
    <cellStyle name="一般 4 2 5 3 3 2 2" xfId="38119"/>
    <cellStyle name="一般 4 2 5 3 3 2 3" xfId="38120"/>
    <cellStyle name="一般 4 2 5 3 3 3" xfId="38121"/>
    <cellStyle name="一般 4 2 5 3 3 4" xfId="38122"/>
    <cellStyle name="一般 4 2 5 3 4" xfId="38123"/>
    <cellStyle name="一般 4 2 5 3 4 2" xfId="38124"/>
    <cellStyle name="一般 4 2 5 3 4 3" xfId="38125"/>
    <cellStyle name="一般 4 2 5 3 5" xfId="38126"/>
    <cellStyle name="一般 4 2 5 3 6" xfId="38127"/>
    <cellStyle name="一般 4 2 5 4" xfId="38128"/>
    <cellStyle name="一般 4 2 5 4 2" xfId="38129"/>
    <cellStyle name="一般 4 2 5 4 2 2" xfId="38130"/>
    <cellStyle name="一般 4 2 5 4 2 3" xfId="38131"/>
    <cellStyle name="一般 4 2 5 4 3" xfId="38132"/>
    <cellStyle name="一般 4 2 5 4 4" xfId="38133"/>
    <cellStyle name="一般 4 2 5 5" xfId="38134"/>
    <cellStyle name="一般 4 2 5 5 2" xfId="38135"/>
    <cellStyle name="一般 4 2 5 5 2 2" xfId="38136"/>
    <cellStyle name="一般 4 2 5 5 2 3" xfId="38137"/>
    <cellStyle name="一般 4 2 5 5 3" xfId="38138"/>
    <cellStyle name="一般 4 2 5 5 4" xfId="38139"/>
    <cellStyle name="一般 4 2 5 6" xfId="38140"/>
    <cellStyle name="一般 4 2 5 6 2" xfId="38141"/>
    <cellStyle name="一般 4 2 5 6 3" xfId="38142"/>
    <cellStyle name="一般 4 2 5 7" xfId="38143"/>
    <cellStyle name="一般 4 2 5 8" xfId="38144"/>
    <cellStyle name="一般 4 2 6" xfId="38145"/>
    <cellStyle name="一般 4 2 6 2" xfId="38146"/>
    <cellStyle name="一般 4 2 6 2 2" xfId="38147"/>
    <cellStyle name="一般 4 2 6 2 2 2" xfId="38148"/>
    <cellStyle name="一般 4 2 6 2 2 2 2" xfId="38149"/>
    <cellStyle name="一般 4 2 6 2 2 2 2 2" xfId="38150"/>
    <cellStyle name="一般 4 2 6 2 2 2 2 3" xfId="38151"/>
    <cellStyle name="一般 4 2 6 2 2 2 3" xfId="38152"/>
    <cellStyle name="一般 4 2 6 2 2 2 4" xfId="38153"/>
    <cellStyle name="一般 4 2 6 2 2 3" xfId="38154"/>
    <cellStyle name="一般 4 2 6 2 2 3 2" xfId="38155"/>
    <cellStyle name="一般 4 2 6 2 2 3 2 2" xfId="38156"/>
    <cellStyle name="一般 4 2 6 2 2 3 2 3" xfId="38157"/>
    <cellStyle name="一般 4 2 6 2 2 3 3" xfId="38158"/>
    <cellStyle name="一般 4 2 6 2 2 3 4" xfId="38159"/>
    <cellStyle name="一般 4 2 6 2 2 4" xfId="38160"/>
    <cellStyle name="一般 4 2 6 2 2 4 2" xfId="38161"/>
    <cellStyle name="一般 4 2 6 2 2 4 3" xfId="38162"/>
    <cellStyle name="一般 4 2 6 2 2 5" xfId="38163"/>
    <cellStyle name="一般 4 2 6 2 2 6" xfId="38164"/>
    <cellStyle name="一般 4 2 6 2 3" xfId="38165"/>
    <cellStyle name="一般 4 2 6 2 3 2" xfId="38166"/>
    <cellStyle name="一般 4 2 6 2 3 2 2" xfId="38167"/>
    <cellStyle name="一般 4 2 6 2 3 2 3" xfId="38168"/>
    <cellStyle name="一般 4 2 6 2 3 3" xfId="38169"/>
    <cellStyle name="一般 4 2 6 2 3 4" xfId="38170"/>
    <cellStyle name="一般 4 2 6 2 4" xfId="38171"/>
    <cellStyle name="一般 4 2 6 2 4 2" xfId="38172"/>
    <cellStyle name="一般 4 2 6 2 4 2 2" xfId="38173"/>
    <cellStyle name="一般 4 2 6 2 4 2 3" xfId="38174"/>
    <cellStyle name="一般 4 2 6 2 4 3" xfId="38175"/>
    <cellStyle name="一般 4 2 6 2 4 4" xfId="38176"/>
    <cellStyle name="一般 4 2 6 2 5" xfId="38177"/>
    <cellStyle name="一般 4 2 6 2 5 2" xfId="38178"/>
    <cellStyle name="一般 4 2 6 2 5 3" xfId="38179"/>
    <cellStyle name="一般 4 2 6 2 6" xfId="38180"/>
    <cellStyle name="一般 4 2 6 2 7" xfId="38181"/>
    <cellStyle name="一般 4 2 6 3" xfId="38182"/>
    <cellStyle name="一般 4 2 6 3 2" xfId="38183"/>
    <cellStyle name="一般 4 2 6 3 2 2" xfId="38184"/>
    <cellStyle name="一般 4 2 6 3 2 2 2" xfId="38185"/>
    <cellStyle name="一般 4 2 6 3 2 2 3" xfId="38186"/>
    <cellStyle name="一般 4 2 6 3 2 3" xfId="38187"/>
    <cellStyle name="一般 4 2 6 3 2 4" xfId="38188"/>
    <cellStyle name="一般 4 2 6 3 3" xfId="38189"/>
    <cellStyle name="一般 4 2 6 3 3 2" xfId="38190"/>
    <cellStyle name="一般 4 2 6 3 3 2 2" xfId="38191"/>
    <cellStyle name="一般 4 2 6 3 3 2 3" xfId="38192"/>
    <cellStyle name="一般 4 2 6 3 3 3" xfId="38193"/>
    <cellStyle name="一般 4 2 6 3 3 4" xfId="38194"/>
    <cellStyle name="一般 4 2 6 3 4" xfId="38195"/>
    <cellStyle name="一般 4 2 6 3 4 2" xfId="38196"/>
    <cellStyle name="一般 4 2 6 3 4 3" xfId="38197"/>
    <cellStyle name="一般 4 2 6 3 5" xfId="38198"/>
    <cellStyle name="一般 4 2 6 3 6" xfId="38199"/>
    <cellStyle name="一般 4 2 6 4" xfId="38200"/>
    <cellStyle name="一般 4 2 6 4 2" xfId="38201"/>
    <cellStyle name="一般 4 2 6 4 2 2" xfId="38202"/>
    <cellStyle name="一般 4 2 6 4 2 3" xfId="38203"/>
    <cellStyle name="一般 4 2 6 4 3" xfId="38204"/>
    <cellStyle name="一般 4 2 6 4 4" xfId="38205"/>
    <cellStyle name="一般 4 2 6 5" xfId="38206"/>
    <cellStyle name="一般 4 2 6 5 2" xfId="38207"/>
    <cellStyle name="一般 4 2 6 5 2 2" xfId="38208"/>
    <cellStyle name="一般 4 2 6 5 2 3" xfId="38209"/>
    <cellStyle name="一般 4 2 6 5 3" xfId="38210"/>
    <cellStyle name="一般 4 2 6 5 4" xfId="38211"/>
    <cellStyle name="一般 4 2 6 6" xfId="38212"/>
    <cellStyle name="一般 4 2 6 6 2" xfId="38213"/>
    <cellStyle name="一般 4 2 6 6 3" xfId="38214"/>
    <cellStyle name="一般 4 2 6 7" xfId="38215"/>
    <cellStyle name="一般 4 2 6 8" xfId="38216"/>
    <cellStyle name="一般 4 2 7" xfId="38217"/>
    <cellStyle name="一般 4 2 7 2" xfId="38218"/>
    <cellStyle name="一般 4 2 7 2 2" xfId="38219"/>
    <cellStyle name="一般 4 2 7 2 2 2" xfId="38220"/>
    <cellStyle name="一般 4 2 7 2 2 2 2" xfId="38221"/>
    <cellStyle name="一般 4 2 7 2 2 2 3" xfId="38222"/>
    <cellStyle name="一般 4 2 7 2 2 3" xfId="38223"/>
    <cellStyle name="一般 4 2 7 2 2 4" xfId="38224"/>
    <cellStyle name="一般 4 2 7 2 3" xfId="38225"/>
    <cellStyle name="一般 4 2 7 2 3 2" xfId="38226"/>
    <cellStyle name="一般 4 2 7 2 3 2 2" xfId="38227"/>
    <cellStyle name="一般 4 2 7 2 3 2 3" xfId="38228"/>
    <cellStyle name="一般 4 2 7 2 3 3" xfId="38229"/>
    <cellStyle name="一般 4 2 7 2 3 4" xfId="38230"/>
    <cellStyle name="一般 4 2 7 2 4" xfId="38231"/>
    <cellStyle name="一般 4 2 7 2 4 2" xfId="38232"/>
    <cellStyle name="一般 4 2 7 2 4 3" xfId="38233"/>
    <cellStyle name="一般 4 2 7 2 5" xfId="38234"/>
    <cellStyle name="一般 4 2 7 2 6" xfId="38235"/>
    <cellStyle name="一般 4 2 7 3" xfId="38236"/>
    <cellStyle name="一般 4 2 7 3 2" xfId="38237"/>
    <cellStyle name="一般 4 2 7 3 2 2" xfId="38238"/>
    <cellStyle name="一般 4 2 7 3 2 3" xfId="38239"/>
    <cellStyle name="一般 4 2 7 3 3" xfId="38240"/>
    <cellStyle name="一般 4 2 7 3 4" xfId="38241"/>
    <cellStyle name="一般 4 2 7 4" xfId="38242"/>
    <cellStyle name="一般 4 2 7 4 2" xfId="38243"/>
    <cellStyle name="一般 4 2 7 4 2 2" xfId="38244"/>
    <cellStyle name="一般 4 2 7 4 2 3" xfId="38245"/>
    <cellStyle name="一般 4 2 7 4 3" xfId="38246"/>
    <cellStyle name="一般 4 2 7 4 4" xfId="38247"/>
    <cellStyle name="一般 4 2 7 5" xfId="38248"/>
    <cellStyle name="一般 4 2 7 5 2" xfId="38249"/>
    <cellStyle name="一般 4 2 7 5 3" xfId="38250"/>
    <cellStyle name="一般 4 2 7 6" xfId="38251"/>
    <cellStyle name="一般 4 2 7 7" xfId="38252"/>
    <cellStyle name="一般 4 2 8" xfId="38253"/>
    <cellStyle name="一般 4 2 8 2" xfId="38254"/>
    <cellStyle name="一般 4 2 8 2 2" xfId="38255"/>
    <cellStyle name="一般 4 2 8 2 2 2" xfId="38256"/>
    <cellStyle name="一般 4 2 8 2 2 3" xfId="38257"/>
    <cellStyle name="一般 4 2 8 2 3" xfId="38258"/>
    <cellStyle name="一般 4 2 8 2 4" xfId="38259"/>
    <cellStyle name="一般 4 2 8 3" xfId="38260"/>
    <cellStyle name="一般 4 2 8 3 2" xfId="38261"/>
    <cellStyle name="一般 4 2 8 3 2 2" xfId="38262"/>
    <cellStyle name="一般 4 2 8 3 2 3" xfId="38263"/>
    <cellStyle name="一般 4 2 8 3 3" xfId="38264"/>
    <cellStyle name="一般 4 2 8 3 4" xfId="38265"/>
    <cellStyle name="一般 4 2 8 4" xfId="38266"/>
    <cellStyle name="一般 4 2 8 4 2" xfId="38267"/>
    <cellStyle name="一般 4 2 8 4 3" xfId="38268"/>
    <cellStyle name="一般 4 2 8 5" xfId="38269"/>
    <cellStyle name="一般 4 2 8 6" xfId="38270"/>
    <cellStyle name="一般 4 2 9" xfId="38271"/>
    <cellStyle name="一般 4 2 9 2" xfId="38272"/>
    <cellStyle name="一般 4 2 9 2 2" xfId="38273"/>
    <cellStyle name="一般 4 2 9 2 3" xfId="38274"/>
    <cellStyle name="一般 4 2 9 3" xfId="38275"/>
    <cellStyle name="一般 4 2 9 4" xfId="38276"/>
    <cellStyle name="一般 4 20" xfId="38277"/>
    <cellStyle name="一般 4 21" xfId="38278"/>
    <cellStyle name="一般 4 22" xfId="38279"/>
    <cellStyle name="一般 4 23" xfId="38280"/>
    <cellStyle name="一般 4 24" xfId="38281"/>
    <cellStyle name="一般 4 25" xfId="38282"/>
    <cellStyle name="一般 4 26" xfId="38283"/>
    <cellStyle name="一般 4 27" xfId="38284"/>
    <cellStyle name="一般 4 28" xfId="38285"/>
    <cellStyle name="一般 4 29" xfId="38286"/>
    <cellStyle name="一般 4 3" xfId="38287"/>
    <cellStyle name="一般 4 3 10" xfId="38288"/>
    <cellStyle name="一般 4 3 10 2" xfId="38289"/>
    <cellStyle name="一般 4 3 10 3" xfId="38290"/>
    <cellStyle name="一般 4 3 11" xfId="38291"/>
    <cellStyle name="一般 4 3 12" xfId="38292"/>
    <cellStyle name="一般 4 3 2" xfId="38293"/>
    <cellStyle name="一般 4 3 2 10" xfId="38294"/>
    <cellStyle name="一般 4 3 2 2" xfId="38295"/>
    <cellStyle name="一般 4 3 2 2 2" xfId="38296"/>
    <cellStyle name="一般 4 3 2 2 2 2" xfId="38297"/>
    <cellStyle name="一般 4 3 2 2 2 2 2" xfId="38298"/>
    <cellStyle name="一般 4 3 2 2 2 2 2 2" xfId="38299"/>
    <cellStyle name="一般 4 3 2 2 2 2 2 2 2" xfId="38300"/>
    <cellStyle name="一般 4 3 2 2 2 2 2 2 2 2" xfId="38301"/>
    <cellStyle name="一般 4 3 2 2 2 2 2 2 2 3" xfId="38302"/>
    <cellStyle name="一般 4 3 2 2 2 2 2 2 3" xfId="38303"/>
    <cellStyle name="一般 4 3 2 2 2 2 2 2 4" xfId="38304"/>
    <cellStyle name="一般 4 3 2 2 2 2 2 3" xfId="38305"/>
    <cellStyle name="一般 4 3 2 2 2 2 2 3 2" xfId="38306"/>
    <cellStyle name="一般 4 3 2 2 2 2 2 3 2 2" xfId="38307"/>
    <cellStyle name="一般 4 3 2 2 2 2 2 3 2 3" xfId="38308"/>
    <cellStyle name="一般 4 3 2 2 2 2 2 3 3" xfId="38309"/>
    <cellStyle name="一般 4 3 2 2 2 2 2 3 4" xfId="38310"/>
    <cellStyle name="一般 4 3 2 2 2 2 2 4" xfId="38311"/>
    <cellStyle name="一般 4 3 2 2 2 2 2 4 2" xfId="38312"/>
    <cellStyle name="一般 4 3 2 2 2 2 2 4 3" xfId="38313"/>
    <cellStyle name="一般 4 3 2 2 2 2 2 5" xfId="38314"/>
    <cellStyle name="一般 4 3 2 2 2 2 2 6" xfId="38315"/>
    <cellStyle name="一般 4 3 2 2 2 2 3" xfId="38316"/>
    <cellStyle name="一般 4 3 2 2 2 2 3 2" xfId="38317"/>
    <cellStyle name="一般 4 3 2 2 2 2 3 2 2" xfId="38318"/>
    <cellStyle name="一般 4 3 2 2 2 2 3 2 3" xfId="38319"/>
    <cellStyle name="一般 4 3 2 2 2 2 3 3" xfId="38320"/>
    <cellStyle name="一般 4 3 2 2 2 2 3 4" xfId="38321"/>
    <cellStyle name="一般 4 3 2 2 2 2 4" xfId="38322"/>
    <cellStyle name="一般 4 3 2 2 2 2 4 2" xfId="38323"/>
    <cellStyle name="一般 4 3 2 2 2 2 4 2 2" xfId="38324"/>
    <cellStyle name="一般 4 3 2 2 2 2 4 2 3" xfId="38325"/>
    <cellStyle name="一般 4 3 2 2 2 2 4 3" xfId="38326"/>
    <cellStyle name="一般 4 3 2 2 2 2 4 4" xfId="38327"/>
    <cellStyle name="一般 4 3 2 2 2 2 5" xfId="38328"/>
    <cellStyle name="一般 4 3 2 2 2 2 5 2" xfId="38329"/>
    <cellStyle name="一般 4 3 2 2 2 2 5 3" xfId="38330"/>
    <cellStyle name="一般 4 3 2 2 2 2 6" xfId="38331"/>
    <cellStyle name="一般 4 3 2 2 2 2 7" xfId="38332"/>
    <cellStyle name="一般 4 3 2 2 2 3" xfId="38333"/>
    <cellStyle name="一般 4 3 2 2 2 3 2" xfId="38334"/>
    <cellStyle name="一般 4 3 2 2 2 3 2 2" xfId="38335"/>
    <cellStyle name="一般 4 3 2 2 2 3 2 2 2" xfId="38336"/>
    <cellStyle name="一般 4 3 2 2 2 3 2 2 3" xfId="38337"/>
    <cellStyle name="一般 4 3 2 2 2 3 2 3" xfId="38338"/>
    <cellStyle name="一般 4 3 2 2 2 3 2 4" xfId="38339"/>
    <cellStyle name="一般 4 3 2 2 2 3 3" xfId="38340"/>
    <cellStyle name="一般 4 3 2 2 2 3 3 2" xfId="38341"/>
    <cellStyle name="一般 4 3 2 2 2 3 3 2 2" xfId="38342"/>
    <cellStyle name="一般 4 3 2 2 2 3 3 2 3" xfId="38343"/>
    <cellStyle name="一般 4 3 2 2 2 3 3 3" xfId="38344"/>
    <cellStyle name="一般 4 3 2 2 2 3 3 4" xfId="38345"/>
    <cellStyle name="一般 4 3 2 2 2 3 4" xfId="38346"/>
    <cellStyle name="一般 4 3 2 2 2 3 4 2" xfId="38347"/>
    <cellStyle name="一般 4 3 2 2 2 3 4 3" xfId="38348"/>
    <cellStyle name="一般 4 3 2 2 2 3 5" xfId="38349"/>
    <cellStyle name="一般 4 3 2 2 2 3 6" xfId="38350"/>
    <cellStyle name="一般 4 3 2 2 2 4" xfId="38351"/>
    <cellStyle name="一般 4 3 2 2 2 4 2" xfId="38352"/>
    <cellStyle name="一般 4 3 2 2 2 4 2 2" xfId="38353"/>
    <cellStyle name="一般 4 3 2 2 2 4 2 3" xfId="38354"/>
    <cellStyle name="一般 4 3 2 2 2 4 3" xfId="38355"/>
    <cellStyle name="一般 4 3 2 2 2 4 4" xfId="38356"/>
    <cellStyle name="一般 4 3 2 2 2 5" xfId="38357"/>
    <cellStyle name="一般 4 3 2 2 2 5 2" xfId="38358"/>
    <cellStyle name="一般 4 3 2 2 2 5 2 2" xfId="38359"/>
    <cellStyle name="一般 4 3 2 2 2 5 2 3" xfId="38360"/>
    <cellStyle name="一般 4 3 2 2 2 5 3" xfId="38361"/>
    <cellStyle name="一般 4 3 2 2 2 5 4" xfId="38362"/>
    <cellStyle name="一般 4 3 2 2 2 6" xfId="38363"/>
    <cellStyle name="一般 4 3 2 2 2 6 2" xfId="38364"/>
    <cellStyle name="一般 4 3 2 2 2 6 3" xfId="38365"/>
    <cellStyle name="一般 4 3 2 2 2 7" xfId="38366"/>
    <cellStyle name="一般 4 3 2 2 2 8" xfId="38367"/>
    <cellStyle name="一般 4 3 2 2 3" xfId="38368"/>
    <cellStyle name="一般 4 3 2 2 3 2" xfId="38369"/>
    <cellStyle name="一般 4 3 2 2 3 2 2" xfId="38370"/>
    <cellStyle name="一般 4 3 2 2 3 2 2 2" xfId="38371"/>
    <cellStyle name="一般 4 3 2 2 3 2 2 2 2" xfId="38372"/>
    <cellStyle name="一般 4 3 2 2 3 2 2 2 3" xfId="38373"/>
    <cellStyle name="一般 4 3 2 2 3 2 2 3" xfId="38374"/>
    <cellStyle name="一般 4 3 2 2 3 2 2 4" xfId="38375"/>
    <cellStyle name="一般 4 3 2 2 3 2 3" xfId="38376"/>
    <cellStyle name="一般 4 3 2 2 3 2 3 2" xfId="38377"/>
    <cellStyle name="一般 4 3 2 2 3 2 3 2 2" xfId="38378"/>
    <cellStyle name="一般 4 3 2 2 3 2 3 2 3" xfId="38379"/>
    <cellStyle name="一般 4 3 2 2 3 2 3 3" xfId="38380"/>
    <cellStyle name="一般 4 3 2 2 3 2 3 4" xfId="38381"/>
    <cellStyle name="一般 4 3 2 2 3 2 4" xfId="38382"/>
    <cellStyle name="一般 4 3 2 2 3 2 4 2" xfId="38383"/>
    <cellStyle name="一般 4 3 2 2 3 2 4 3" xfId="38384"/>
    <cellStyle name="一般 4 3 2 2 3 2 5" xfId="38385"/>
    <cellStyle name="一般 4 3 2 2 3 2 6" xfId="38386"/>
    <cellStyle name="一般 4 3 2 2 3 3" xfId="38387"/>
    <cellStyle name="一般 4 3 2 2 3 3 2" xfId="38388"/>
    <cellStyle name="一般 4 3 2 2 3 3 2 2" xfId="38389"/>
    <cellStyle name="一般 4 3 2 2 3 3 2 3" xfId="38390"/>
    <cellStyle name="一般 4 3 2 2 3 3 3" xfId="38391"/>
    <cellStyle name="一般 4 3 2 2 3 3 4" xfId="38392"/>
    <cellStyle name="一般 4 3 2 2 3 4" xfId="38393"/>
    <cellStyle name="一般 4 3 2 2 3 4 2" xfId="38394"/>
    <cellStyle name="一般 4 3 2 2 3 4 2 2" xfId="38395"/>
    <cellStyle name="一般 4 3 2 2 3 4 2 3" xfId="38396"/>
    <cellStyle name="一般 4 3 2 2 3 4 3" xfId="38397"/>
    <cellStyle name="一般 4 3 2 2 3 4 4" xfId="38398"/>
    <cellStyle name="一般 4 3 2 2 3 5" xfId="38399"/>
    <cellStyle name="一般 4 3 2 2 3 5 2" xfId="38400"/>
    <cellStyle name="一般 4 3 2 2 3 5 3" xfId="38401"/>
    <cellStyle name="一般 4 3 2 2 3 6" xfId="38402"/>
    <cellStyle name="一般 4 3 2 2 3 7" xfId="38403"/>
    <cellStyle name="一般 4 3 2 2 4" xfId="38404"/>
    <cellStyle name="一般 4 3 2 2 4 2" xfId="38405"/>
    <cellStyle name="一般 4 3 2 2 4 2 2" xfId="38406"/>
    <cellStyle name="一般 4 3 2 2 4 2 2 2" xfId="38407"/>
    <cellStyle name="一般 4 3 2 2 4 2 2 3" xfId="38408"/>
    <cellStyle name="一般 4 3 2 2 4 2 3" xfId="38409"/>
    <cellStyle name="一般 4 3 2 2 4 2 4" xfId="38410"/>
    <cellStyle name="一般 4 3 2 2 4 3" xfId="38411"/>
    <cellStyle name="一般 4 3 2 2 4 3 2" xfId="38412"/>
    <cellStyle name="一般 4 3 2 2 4 3 2 2" xfId="38413"/>
    <cellStyle name="一般 4 3 2 2 4 3 2 3" xfId="38414"/>
    <cellStyle name="一般 4 3 2 2 4 3 3" xfId="38415"/>
    <cellStyle name="一般 4 3 2 2 4 3 4" xfId="38416"/>
    <cellStyle name="一般 4 3 2 2 4 4" xfId="38417"/>
    <cellStyle name="一般 4 3 2 2 4 4 2" xfId="38418"/>
    <cellStyle name="一般 4 3 2 2 4 4 3" xfId="38419"/>
    <cellStyle name="一般 4 3 2 2 4 5" xfId="38420"/>
    <cellStyle name="一般 4 3 2 2 4 6" xfId="38421"/>
    <cellStyle name="一般 4 3 2 2 5" xfId="38422"/>
    <cellStyle name="一般 4 3 2 2 5 2" xfId="38423"/>
    <cellStyle name="一般 4 3 2 2 5 2 2" xfId="38424"/>
    <cellStyle name="一般 4 3 2 2 5 2 3" xfId="38425"/>
    <cellStyle name="一般 4 3 2 2 5 3" xfId="38426"/>
    <cellStyle name="一般 4 3 2 2 5 4" xfId="38427"/>
    <cellStyle name="一般 4 3 2 2 6" xfId="38428"/>
    <cellStyle name="一般 4 3 2 2 6 2" xfId="38429"/>
    <cellStyle name="一般 4 3 2 2 6 2 2" xfId="38430"/>
    <cellStyle name="一般 4 3 2 2 6 2 3" xfId="38431"/>
    <cellStyle name="一般 4 3 2 2 6 3" xfId="38432"/>
    <cellStyle name="一般 4 3 2 2 6 4" xfId="38433"/>
    <cellStyle name="一般 4 3 2 2 7" xfId="38434"/>
    <cellStyle name="一般 4 3 2 2 7 2" xfId="38435"/>
    <cellStyle name="一般 4 3 2 2 7 3" xfId="38436"/>
    <cellStyle name="一般 4 3 2 2 8" xfId="38437"/>
    <cellStyle name="一般 4 3 2 2 9" xfId="38438"/>
    <cellStyle name="一般 4 3 2 3" xfId="38439"/>
    <cellStyle name="一般 4 3 2 3 2" xfId="38440"/>
    <cellStyle name="一般 4 3 2 3 2 2" xfId="38441"/>
    <cellStyle name="一般 4 3 2 3 2 2 2" xfId="38442"/>
    <cellStyle name="一般 4 3 2 3 2 2 2 2" xfId="38443"/>
    <cellStyle name="一般 4 3 2 3 2 2 2 2 2" xfId="38444"/>
    <cellStyle name="一般 4 3 2 3 2 2 2 2 3" xfId="38445"/>
    <cellStyle name="一般 4 3 2 3 2 2 2 3" xfId="38446"/>
    <cellStyle name="一般 4 3 2 3 2 2 2 4" xfId="38447"/>
    <cellStyle name="一般 4 3 2 3 2 2 3" xfId="38448"/>
    <cellStyle name="一般 4 3 2 3 2 2 3 2" xfId="38449"/>
    <cellStyle name="一般 4 3 2 3 2 2 3 2 2" xfId="38450"/>
    <cellStyle name="一般 4 3 2 3 2 2 3 2 3" xfId="38451"/>
    <cellStyle name="一般 4 3 2 3 2 2 3 3" xfId="38452"/>
    <cellStyle name="一般 4 3 2 3 2 2 3 4" xfId="38453"/>
    <cellStyle name="一般 4 3 2 3 2 2 4" xfId="38454"/>
    <cellStyle name="一般 4 3 2 3 2 2 4 2" xfId="38455"/>
    <cellStyle name="一般 4 3 2 3 2 2 4 3" xfId="38456"/>
    <cellStyle name="一般 4 3 2 3 2 2 5" xfId="38457"/>
    <cellStyle name="一般 4 3 2 3 2 2 6" xfId="38458"/>
    <cellStyle name="一般 4 3 2 3 2 3" xfId="38459"/>
    <cellStyle name="一般 4 3 2 3 2 3 2" xfId="38460"/>
    <cellStyle name="一般 4 3 2 3 2 3 2 2" xfId="38461"/>
    <cellStyle name="一般 4 3 2 3 2 3 2 3" xfId="38462"/>
    <cellStyle name="一般 4 3 2 3 2 3 3" xfId="38463"/>
    <cellStyle name="一般 4 3 2 3 2 3 4" xfId="38464"/>
    <cellStyle name="一般 4 3 2 3 2 4" xfId="38465"/>
    <cellStyle name="一般 4 3 2 3 2 4 2" xfId="38466"/>
    <cellStyle name="一般 4 3 2 3 2 4 2 2" xfId="38467"/>
    <cellStyle name="一般 4 3 2 3 2 4 2 3" xfId="38468"/>
    <cellStyle name="一般 4 3 2 3 2 4 3" xfId="38469"/>
    <cellStyle name="一般 4 3 2 3 2 4 4" xfId="38470"/>
    <cellStyle name="一般 4 3 2 3 2 5" xfId="38471"/>
    <cellStyle name="一般 4 3 2 3 2 5 2" xfId="38472"/>
    <cellStyle name="一般 4 3 2 3 2 5 3" xfId="38473"/>
    <cellStyle name="一般 4 3 2 3 2 6" xfId="38474"/>
    <cellStyle name="一般 4 3 2 3 2 7" xfId="38475"/>
    <cellStyle name="一般 4 3 2 3 3" xfId="38476"/>
    <cellStyle name="一般 4 3 2 3 3 2" xfId="38477"/>
    <cellStyle name="一般 4 3 2 3 3 2 2" xfId="38478"/>
    <cellStyle name="一般 4 3 2 3 3 2 2 2" xfId="38479"/>
    <cellStyle name="一般 4 3 2 3 3 2 2 3" xfId="38480"/>
    <cellStyle name="一般 4 3 2 3 3 2 3" xfId="38481"/>
    <cellStyle name="一般 4 3 2 3 3 2 4" xfId="38482"/>
    <cellStyle name="一般 4 3 2 3 3 3" xfId="38483"/>
    <cellStyle name="一般 4 3 2 3 3 3 2" xfId="38484"/>
    <cellStyle name="一般 4 3 2 3 3 3 2 2" xfId="38485"/>
    <cellStyle name="一般 4 3 2 3 3 3 2 3" xfId="38486"/>
    <cellStyle name="一般 4 3 2 3 3 3 3" xfId="38487"/>
    <cellStyle name="一般 4 3 2 3 3 3 4" xfId="38488"/>
    <cellStyle name="一般 4 3 2 3 3 4" xfId="38489"/>
    <cellStyle name="一般 4 3 2 3 3 4 2" xfId="38490"/>
    <cellStyle name="一般 4 3 2 3 3 4 3" xfId="38491"/>
    <cellStyle name="一般 4 3 2 3 3 5" xfId="38492"/>
    <cellStyle name="一般 4 3 2 3 3 6" xfId="38493"/>
    <cellStyle name="一般 4 3 2 3 4" xfId="38494"/>
    <cellStyle name="一般 4 3 2 3 4 2" xfId="38495"/>
    <cellStyle name="一般 4 3 2 3 4 2 2" xfId="38496"/>
    <cellStyle name="一般 4 3 2 3 4 2 3" xfId="38497"/>
    <cellStyle name="一般 4 3 2 3 4 3" xfId="38498"/>
    <cellStyle name="一般 4 3 2 3 4 4" xfId="38499"/>
    <cellStyle name="一般 4 3 2 3 5" xfId="38500"/>
    <cellStyle name="一般 4 3 2 3 5 2" xfId="38501"/>
    <cellStyle name="一般 4 3 2 3 5 2 2" xfId="38502"/>
    <cellStyle name="一般 4 3 2 3 5 2 3" xfId="38503"/>
    <cellStyle name="一般 4 3 2 3 5 3" xfId="38504"/>
    <cellStyle name="一般 4 3 2 3 5 4" xfId="38505"/>
    <cellStyle name="一般 4 3 2 3 6" xfId="38506"/>
    <cellStyle name="一般 4 3 2 3 6 2" xfId="38507"/>
    <cellStyle name="一般 4 3 2 3 6 3" xfId="38508"/>
    <cellStyle name="一般 4 3 2 3 7" xfId="38509"/>
    <cellStyle name="一般 4 3 2 3 8" xfId="38510"/>
    <cellStyle name="一般 4 3 2 4" xfId="38511"/>
    <cellStyle name="一般 4 3 2 4 2" xfId="38512"/>
    <cellStyle name="一般 4 3 2 4 2 2" xfId="38513"/>
    <cellStyle name="一般 4 3 2 4 2 2 2" xfId="38514"/>
    <cellStyle name="一般 4 3 2 4 2 2 2 2" xfId="38515"/>
    <cellStyle name="一般 4 3 2 4 2 2 2 3" xfId="38516"/>
    <cellStyle name="一般 4 3 2 4 2 2 3" xfId="38517"/>
    <cellStyle name="一般 4 3 2 4 2 2 4" xfId="38518"/>
    <cellStyle name="一般 4 3 2 4 2 3" xfId="38519"/>
    <cellStyle name="一般 4 3 2 4 2 3 2" xfId="38520"/>
    <cellStyle name="一般 4 3 2 4 2 3 2 2" xfId="38521"/>
    <cellStyle name="一般 4 3 2 4 2 3 2 3" xfId="38522"/>
    <cellStyle name="一般 4 3 2 4 2 3 3" xfId="38523"/>
    <cellStyle name="一般 4 3 2 4 2 3 4" xfId="38524"/>
    <cellStyle name="一般 4 3 2 4 2 4" xfId="38525"/>
    <cellStyle name="一般 4 3 2 4 2 4 2" xfId="38526"/>
    <cellStyle name="一般 4 3 2 4 2 4 3" xfId="38527"/>
    <cellStyle name="一般 4 3 2 4 2 5" xfId="38528"/>
    <cellStyle name="一般 4 3 2 4 2 6" xfId="38529"/>
    <cellStyle name="一般 4 3 2 4 3" xfId="38530"/>
    <cellStyle name="一般 4 3 2 4 3 2" xfId="38531"/>
    <cellStyle name="一般 4 3 2 4 3 2 2" xfId="38532"/>
    <cellStyle name="一般 4 3 2 4 3 2 3" xfId="38533"/>
    <cellStyle name="一般 4 3 2 4 3 3" xfId="38534"/>
    <cellStyle name="一般 4 3 2 4 3 4" xfId="38535"/>
    <cellStyle name="一般 4 3 2 4 4" xfId="38536"/>
    <cellStyle name="一般 4 3 2 4 4 2" xfId="38537"/>
    <cellStyle name="一般 4 3 2 4 4 2 2" xfId="38538"/>
    <cellStyle name="一般 4 3 2 4 4 2 3" xfId="38539"/>
    <cellStyle name="一般 4 3 2 4 4 3" xfId="38540"/>
    <cellStyle name="一般 4 3 2 4 4 4" xfId="38541"/>
    <cellStyle name="一般 4 3 2 4 5" xfId="38542"/>
    <cellStyle name="一般 4 3 2 4 5 2" xfId="38543"/>
    <cellStyle name="一般 4 3 2 4 5 3" xfId="38544"/>
    <cellStyle name="一般 4 3 2 4 6" xfId="38545"/>
    <cellStyle name="一般 4 3 2 4 7" xfId="38546"/>
    <cellStyle name="一般 4 3 2 5" xfId="38547"/>
    <cellStyle name="一般 4 3 2 5 2" xfId="38548"/>
    <cellStyle name="一般 4 3 2 5 2 2" xfId="38549"/>
    <cellStyle name="一般 4 3 2 5 2 2 2" xfId="38550"/>
    <cellStyle name="一般 4 3 2 5 2 2 3" xfId="38551"/>
    <cellStyle name="一般 4 3 2 5 2 3" xfId="38552"/>
    <cellStyle name="一般 4 3 2 5 2 4" xfId="38553"/>
    <cellStyle name="一般 4 3 2 5 3" xfId="38554"/>
    <cellStyle name="一般 4 3 2 5 3 2" xfId="38555"/>
    <cellStyle name="一般 4 3 2 5 3 2 2" xfId="38556"/>
    <cellStyle name="一般 4 3 2 5 3 2 3" xfId="38557"/>
    <cellStyle name="一般 4 3 2 5 3 3" xfId="38558"/>
    <cellStyle name="一般 4 3 2 5 3 4" xfId="38559"/>
    <cellStyle name="一般 4 3 2 5 4" xfId="38560"/>
    <cellStyle name="一般 4 3 2 5 4 2" xfId="38561"/>
    <cellStyle name="一般 4 3 2 5 4 3" xfId="38562"/>
    <cellStyle name="一般 4 3 2 5 5" xfId="38563"/>
    <cellStyle name="一般 4 3 2 5 6" xfId="38564"/>
    <cellStyle name="一般 4 3 2 6" xfId="38565"/>
    <cellStyle name="一般 4 3 2 6 2" xfId="38566"/>
    <cellStyle name="一般 4 3 2 6 2 2" xfId="38567"/>
    <cellStyle name="一般 4 3 2 6 2 3" xfId="38568"/>
    <cellStyle name="一般 4 3 2 6 3" xfId="38569"/>
    <cellStyle name="一般 4 3 2 6 4" xfId="38570"/>
    <cellStyle name="一般 4 3 2 7" xfId="38571"/>
    <cellStyle name="一般 4 3 2 7 2" xfId="38572"/>
    <cellStyle name="一般 4 3 2 7 2 2" xfId="38573"/>
    <cellStyle name="一般 4 3 2 7 2 3" xfId="38574"/>
    <cellStyle name="一般 4 3 2 7 3" xfId="38575"/>
    <cellStyle name="一般 4 3 2 7 4" xfId="38576"/>
    <cellStyle name="一般 4 3 2 8" xfId="38577"/>
    <cellStyle name="一般 4 3 2 8 2" xfId="38578"/>
    <cellStyle name="一般 4 3 2 8 3" xfId="38579"/>
    <cellStyle name="一般 4 3 2 9" xfId="38580"/>
    <cellStyle name="一般 4 3 3" xfId="38581"/>
    <cellStyle name="一般 4 3 3 2" xfId="38582"/>
    <cellStyle name="一般 4 3 3 2 2" xfId="38583"/>
    <cellStyle name="一般 4 3 3 2 2 2" xfId="38584"/>
    <cellStyle name="一般 4 3 3 2 2 2 2" xfId="38585"/>
    <cellStyle name="一般 4 3 3 2 2 2 2 2" xfId="38586"/>
    <cellStyle name="一般 4 3 3 2 2 2 2 2 2" xfId="38587"/>
    <cellStyle name="一般 4 3 3 2 2 2 2 2 3" xfId="38588"/>
    <cellStyle name="一般 4 3 3 2 2 2 2 3" xfId="38589"/>
    <cellStyle name="一般 4 3 3 2 2 2 2 4" xfId="38590"/>
    <cellStyle name="一般 4 3 3 2 2 2 3" xfId="38591"/>
    <cellStyle name="一般 4 3 3 2 2 2 3 2" xfId="38592"/>
    <cellStyle name="一般 4 3 3 2 2 2 3 2 2" xfId="38593"/>
    <cellStyle name="一般 4 3 3 2 2 2 3 2 3" xfId="38594"/>
    <cellStyle name="一般 4 3 3 2 2 2 3 3" xfId="38595"/>
    <cellStyle name="一般 4 3 3 2 2 2 3 4" xfId="38596"/>
    <cellStyle name="一般 4 3 3 2 2 2 4" xfId="38597"/>
    <cellStyle name="一般 4 3 3 2 2 2 4 2" xfId="38598"/>
    <cellStyle name="一般 4 3 3 2 2 2 4 3" xfId="38599"/>
    <cellStyle name="一般 4 3 3 2 2 2 5" xfId="38600"/>
    <cellStyle name="一般 4 3 3 2 2 2 6" xfId="38601"/>
    <cellStyle name="一般 4 3 3 2 2 3" xfId="38602"/>
    <cellStyle name="一般 4 3 3 2 2 3 2" xfId="38603"/>
    <cellStyle name="一般 4 3 3 2 2 3 2 2" xfId="38604"/>
    <cellStyle name="一般 4 3 3 2 2 3 2 3" xfId="38605"/>
    <cellStyle name="一般 4 3 3 2 2 3 3" xfId="38606"/>
    <cellStyle name="一般 4 3 3 2 2 3 4" xfId="38607"/>
    <cellStyle name="一般 4 3 3 2 2 4" xfId="38608"/>
    <cellStyle name="一般 4 3 3 2 2 4 2" xfId="38609"/>
    <cellStyle name="一般 4 3 3 2 2 4 2 2" xfId="38610"/>
    <cellStyle name="一般 4 3 3 2 2 4 2 3" xfId="38611"/>
    <cellStyle name="一般 4 3 3 2 2 4 3" xfId="38612"/>
    <cellStyle name="一般 4 3 3 2 2 4 4" xfId="38613"/>
    <cellStyle name="一般 4 3 3 2 2 5" xfId="38614"/>
    <cellStyle name="一般 4 3 3 2 2 5 2" xfId="38615"/>
    <cellStyle name="一般 4 3 3 2 2 5 3" xfId="38616"/>
    <cellStyle name="一般 4 3 3 2 2 6" xfId="38617"/>
    <cellStyle name="一般 4 3 3 2 2 7" xfId="38618"/>
    <cellStyle name="一般 4 3 3 2 3" xfId="38619"/>
    <cellStyle name="一般 4 3 3 2 3 2" xfId="38620"/>
    <cellStyle name="一般 4 3 3 2 3 2 2" xfId="38621"/>
    <cellStyle name="一般 4 3 3 2 3 2 2 2" xfId="38622"/>
    <cellStyle name="一般 4 3 3 2 3 2 2 3" xfId="38623"/>
    <cellStyle name="一般 4 3 3 2 3 2 3" xfId="38624"/>
    <cellStyle name="一般 4 3 3 2 3 2 4" xfId="38625"/>
    <cellStyle name="一般 4 3 3 2 3 3" xfId="38626"/>
    <cellStyle name="一般 4 3 3 2 3 3 2" xfId="38627"/>
    <cellStyle name="一般 4 3 3 2 3 3 2 2" xfId="38628"/>
    <cellStyle name="一般 4 3 3 2 3 3 2 3" xfId="38629"/>
    <cellStyle name="一般 4 3 3 2 3 3 3" xfId="38630"/>
    <cellStyle name="一般 4 3 3 2 3 3 4" xfId="38631"/>
    <cellStyle name="一般 4 3 3 2 3 4" xfId="38632"/>
    <cellStyle name="一般 4 3 3 2 3 4 2" xfId="38633"/>
    <cellStyle name="一般 4 3 3 2 3 4 3" xfId="38634"/>
    <cellStyle name="一般 4 3 3 2 3 5" xfId="38635"/>
    <cellStyle name="一般 4 3 3 2 3 6" xfId="38636"/>
    <cellStyle name="一般 4 3 3 2 4" xfId="38637"/>
    <cellStyle name="一般 4 3 3 2 4 2" xfId="38638"/>
    <cellStyle name="一般 4 3 3 2 4 2 2" xfId="38639"/>
    <cellStyle name="一般 4 3 3 2 4 2 3" xfId="38640"/>
    <cellStyle name="一般 4 3 3 2 4 3" xfId="38641"/>
    <cellStyle name="一般 4 3 3 2 4 4" xfId="38642"/>
    <cellStyle name="一般 4 3 3 2 5" xfId="38643"/>
    <cellStyle name="一般 4 3 3 2 5 2" xfId="38644"/>
    <cellStyle name="一般 4 3 3 2 5 2 2" xfId="38645"/>
    <cellStyle name="一般 4 3 3 2 5 2 3" xfId="38646"/>
    <cellStyle name="一般 4 3 3 2 5 3" xfId="38647"/>
    <cellStyle name="一般 4 3 3 2 5 4" xfId="38648"/>
    <cellStyle name="一般 4 3 3 2 6" xfId="38649"/>
    <cellStyle name="一般 4 3 3 2 6 2" xfId="38650"/>
    <cellStyle name="一般 4 3 3 2 6 3" xfId="38651"/>
    <cellStyle name="一般 4 3 3 2 7" xfId="38652"/>
    <cellStyle name="一般 4 3 3 2 8" xfId="38653"/>
    <cellStyle name="一般 4 3 3 3" xfId="38654"/>
    <cellStyle name="一般 4 3 3 3 2" xfId="38655"/>
    <cellStyle name="一般 4 3 3 3 2 2" xfId="38656"/>
    <cellStyle name="一般 4 3 3 3 2 2 2" xfId="38657"/>
    <cellStyle name="一般 4 3 3 3 2 2 2 2" xfId="38658"/>
    <cellStyle name="一般 4 3 3 3 2 2 2 3" xfId="38659"/>
    <cellStyle name="一般 4 3 3 3 2 2 3" xfId="38660"/>
    <cellStyle name="一般 4 3 3 3 2 2 4" xfId="38661"/>
    <cellStyle name="一般 4 3 3 3 2 3" xfId="38662"/>
    <cellStyle name="一般 4 3 3 3 2 3 2" xfId="38663"/>
    <cellStyle name="一般 4 3 3 3 2 3 2 2" xfId="38664"/>
    <cellStyle name="一般 4 3 3 3 2 3 2 3" xfId="38665"/>
    <cellStyle name="一般 4 3 3 3 2 3 3" xfId="38666"/>
    <cellStyle name="一般 4 3 3 3 2 3 4" xfId="38667"/>
    <cellStyle name="一般 4 3 3 3 2 4" xfId="38668"/>
    <cellStyle name="一般 4 3 3 3 2 4 2" xfId="38669"/>
    <cellStyle name="一般 4 3 3 3 2 4 3" xfId="38670"/>
    <cellStyle name="一般 4 3 3 3 2 5" xfId="38671"/>
    <cellStyle name="一般 4 3 3 3 2 6" xfId="38672"/>
    <cellStyle name="一般 4 3 3 3 3" xfId="38673"/>
    <cellStyle name="一般 4 3 3 3 3 2" xfId="38674"/>
    <cellStyle name="一般 4 3 3 3 3 2 2" xfId="38675"/>
    <cellStyle name="一般 4 3 3 3 3 2 3" xfId="38676"/>
    <cellStyle name="一般 4 3 3 3 3 3" xfId="38677"/>
    <cellStyle name="一般 4 3 3 3 3 4" xfId="38678"/>
    <cellStyle name="一般 4 3 3 3 4" xfId="38679"/>
    <cellStyle name="一般 4 3 3 3 4 2" xfId="38680"/>
    <cellStyle name="一般 4 3 3 3 4 2 2" xfId="38681"/>
    <cellStyle name="一般 4 3 3 3 4 2 3" xfId="38682"/>
    <cellStyle name="一般 4 3 3 3 4 3" xfId="38683"/>
    <cellStyle name="一般 4 3 3 3 4 4" xfId="38684"/>
    <cellStyle name="一般 4 3 3 3 5" xfId="38685"/>
    <cellStyle name="一般 4 3 3 3 5 2" xfId="38686"/>
    <cellStyle name="一般 4 3 3 3 5 3" xfId="38687"/>
    <cellStyle name="一般 4 3 3 3 6" xfId="38688"/>
    <cellStyle name="一般 4 3 3 3 7" xfId="38689"/>
    <cellStyle name="一般 4 3 3 4" xfId="38690"/>
    <cellStyle name="一般 4 3 3 4 2" xfId="38691"/>
    <cellStyle name="一般 4 3 3 4 2 2" xfId="38692"/>
    <cellStyle name="一般 4 3 3 4 2 2 2" xfId="38693"/>
    <cellStyle name="一般 4 3 3 4 2 2 3" xfId="38694"/>
    <cellStyle name="一般 4 3 3 4 2 3" xfId="38695"/>
    <cellStyle name="一般 4 3 3 4 2 4" xfId="38696"/>
    <cellStyle name="一般 4 3 3 4 3" xfId="38697"/>
    <cellStyle name="一般 4 3 3 4 3 2" xfId="38698"/>
    <cellStyle name="一般 4 3 3 4 3 2 2" xfId="38699"/>
    <cellStyle name="一般 4 3 3 4 3 2 3" xfId="38700"/>
    <cellStyle name="一般 4 3 3 4 3 3" xfId="38701"/>
    <cellStyle name="一般 4 3 3 4 3 4" xfId="38702"/>
    <cellStyle name="一般 4 3 3 4 4" xfId="38703"/>
    <cellStyle name="一般 4 3 3 4 4 2" xfId="38704"/>
    <cellStyle name="一般 4 3 3 4 4 3" xfId="38705"/>
    <cellStyle name="一般 4 3 3 4 5" xfId="38706"/>
    <cellStyle name="一般 4 3 3 4 6" xfId="38707"/>
    <cellStyle name="一般 4 3 3 5" xfId="38708"/>
    <cellStyle name="一般 4 3 3 5 2" xfId="38709"/>
    <cellStyle name="一般 4 3 3 5 2 2" xfId="38710"/>
    <cellStyle name="一般 4 3 3 5 2 3" xfId="38711"/>
    <cellStyle name="一般 4 3 3 5 3" xfId="38712"/>
    <cellStyle name="一般 4 3 3 5 4" xfId="38713"/>
    <cellStyle name="一般 4 3 3 6" xfId="38714"/>
    <cellStyle name="一般 4 3 3 6 2" xfId="38715"/>
    <cellStyle name="一般 4 3 3 6 2 2" xfId="38716"/>
    <cellStyle name="一般 4 3 3 6 2 3" xfId="38717"/>
    <cellStyle name="一般 4 3 3 6 3" xfId="38718"/>
    <cellStyle name="一般 4 3 3 6 4" xfId="38719"/>
    <cellStyle name="一般 4 3 3 7" xfId="38720"/>
    <cellStyle name="一般 4 3 3 7 2" xfId="38721"/>
    <cellStyle name="一般 4 3 3 7 3" xfId="38722"/>
    <cellStyle name="一般 4 3 3 8" xfId="38723"/>
    <cellStyle name="一般 4 3 3 9" xfId="38724"/>
    <cellStyle name="一般 4 3 4" xfId="38725"/>
    <cellStyle name="一般 4 3 4 2" xfId="38726"/>
    <cellStyle name="一般 4 3 4 2 2" xfId="38727"/>
    <cellStyle name="一般 4 3 4 2 2 2" xfId="38728"/>
    <cellStyle name="一般 4 3 4 2 2 2 2" xfId="38729"/>
    <cellStyle name="一般 4 3 4 2 2 2 2 2" xfId="38730"/>
    <cellStyle name="一般 4 3 4 2 2 2 2 3" xfId="38731"/>
    <cellStyle name="一般 4 3 4 2 2 2 3" xfId="38732"/>
    <cellStyle name="一般 4 3 4 2 2 2 4" xfId="38733"/>
    <cellStyle name="一般 4 3 4 2 2 3" xfId="38734"/>
    <cellStyle name="一般 4 3 4 2 2 3 2" xfId="38735"/>
    <cellStyle name="一般 4 3 4 2 2 3 2 2" xfId="38736"/>
    <cellStyle name="一般 4 3 4 2 2 3 2 3" xfId="38737"/>
    <cellStyle name="一般 4 3 4 2 2 3 3" xfId="38738"/>
    <cellStyle name="一般 4 3 4 2 2 3 4" xfId="38739"/>
    <cellStyle name="一般 4 3 4 2 2 4" xfId="38740"/>
    <cellStyle name="一般 4 3 4 2 2 4 2" xfId="38741"/>
    <cellStyle name="一般 4 3 4 2 2 4 3" xfId="38742"/>
    <cellStyle name="一般 4 3 4 2 2 5" xfId="38743"/>
    <cellStyle name="一般 4 3 4 2 2 6" xfId="38744"/>
    <cellStyle name="一般 4 3 4 2 3" xfId="38745"/>
    <cellStyle name="一般 4 3 4 2 3 2" xfId="38746"/>
    <cellStyle name="一般 4 3 4 2 3 2 2" xfId="38747"/>
    <cellStyle name="一般 4 3 4 2 3 2 3" xfId="38748"/>
    <cellStyle name="一般 4 3 4 2 3 3" xfId="38749"/>
    <cellStyle name="一般 4 3 4 2 3 4" xfId="38750"/>
    <cellStyle name="一般 4 3 4 2 4" xfId="38751"/>
    <cellStyle name="一般 4 3 4 2 4 2" xfId="38752"/>
    <cellStyle name="一般 4 3 4 2 4 2 2" xfId="38753"/>
    <cellStyle name="一般 4 3 4 2 4 2 3" xfId="38754"/>
    <cellStyle name="一般 4 3 4 2 4 3" xfId="38755"/>
    <cellStyle name="一般 4 3 4 2 4 4" xfId="38756"/>
    <cellStyle name="一般 4 3 4 2 5" xfId="38757"/>
    <cellStyle name="一般 4 3 4 2 5 2" xfId="38758"/>
    <cellStyle name="一般 4 3 4 2 5 3" xfId="38759"/>
    <cellStyle name="一般 4 3 4 2 6" xfId="38760"/>
    <cellStyle name="一般 4 3 4 2 7" xfId="38761"/>
    <cellStyle name="一般 4 3 4 3" xfId="38762"/>
    <cellStyle name="一般 4 3 4 3 2" xfId="38763"/>
    <cellStyle name="一般 4 3 4 3 2 2" xfId="38764"/>
    <cellStyle name="一般 4 3 4 3 2 2 2" xfId="38765"/>
    <cellStyle name="一般 4 3 4 3 2 2 3" xfId="38766"/>
    <cellStyle name="一般 4 3 4 3 2 3" xfId="38767"/>
    <cellStyle name="一般 4 3 4 3 2 4" xfId="38768"/>
    <cellStyle name="一般 4 3 4 3 3" xfId="38769"/>
    <cellStyle name="一般 4 3 4 3 3 2" xfId="38770"/>
    <cellStyle name="一般 4 3 4 3 3 2 2" xfId="38771"/>
    <cellStyle name="一般 4 3 4 3 3 2 3" xfId="38772"/>
    <cellStyle name="一般 4 3 4 3 3 3" xfId="38773"/>
    <cellStyle name="一般 4 3 4 3 3 4" xfId="38774"/>
    <cellStyle name="一般 4 3 4 3 4" xfId="38775"/>
    <cellStyle name="一般 4 3 4 3 4 2" xfId="38776"/>
    <cellStyle name="一般 4 3 4 3 4 3" xfId="38777"/>
    <cellStyle name="一般 4 3 4 3 5" xfId="38778"/>
    <cellStyle name="一般 4 3 4 3 6" xfId="38779"/>
    <cellStyle name="一般 4 3 4 4" xfId="38780"/>
    <cellStyle name="一般 4 3 4 4 2" xfId="38781"/>
    <cellStyle name="一般 4 3 4 4 2 2" xfId="38782"/>
    <cellStyle name="一般 4 3 4 4 2 3" xfId="38783"/>
    <cellStyle name="一般 4 3 4 4 3" xfId="38784"/>
    <cellStyle name="一般 4 3 4 4 4" xfId="38785"/>
    <cellStyle name="一般 4 3 4 5" xfId="38786"/>
    <cellStyle name="一般 4 3 4 5 2" xfId="38787"/>
    <cellStyle name="一般 4 3 4 5 2 2" xfId="38788"/>
    <cellStyle name="一般 4 3 4 5 2 3" xfId="38789"/>
    <cellStyle name="一般 4 3 4 5 3" xfId="38790"/>
    <cellStyle name="一般 4 3 4 5 4" xfId="38791"/>
    <cellStyle name="一般 4 3 4 6" xfId="38792"/>
    <cellStyle name="一般 4 3 4 6 2" xfId="38793"/>
    <cellStyle name="一般 4 3 4 6 3" xfId="38794"/>
    <cellStyle name="一般 4 3 4 7" xfId="38795"/>
    <cellStyle name="一般 4 3 4 8" xfId="38796"/>
    <cellStyle name="一般 4 3 5" xfId="38797"/>
    <cellStyle name="一般 4 3 5 2" xfId="38798"/>
    <cellStyle name="一般 4 3 5 2 2" xfId="38799"/>
    <cellStyle name="一般 4 3 5 2 2 2" xfId="38800"/>
    <cellStyle name="一般 4 3 5 2 2 2 2" xfId="38801"/>
    <cellStyle name="一般 4 3 5 2 2 2 2 2" xfId="38802"/>
    <cellStyle name="一般 4 3 5 2 2 2 2 3" xfId="38803"/>
    <cellStyle name="一般 4 3 5 2 2 2 3" xfId="38804"/>
    <cellStyle name="一般 4 3 5 2 2 2 4" xfId="38805"/>
    <cellStyle name="一般 4 3 5 2 2 3" xfId="38806"/>
    <cellStyle name="一般 4 3 5 2 2 3 2" xfId="38807"/>
    <cellStyle name="一般 4 3 5 2 2 3 2 2" xfId="38808"/>
    <cellStyle name="一般 4 3 5 2 2 3 2 3" xfId="38809"/>
    <cellStyle name="一般 4 3 5 2 2 3 3" xfId="38810"/>
    <cellStyle name="一般 4 3 5 2 2 3 4" xfId="38811"/>
    <cellStyle name="一般 4 3 5 2 2 4" xfId="38812"/>
    <cellStyle name="一般 4 3 5 2 2 4 2" xfId="38813"/>
    <cellStyle name="一般 4 3 5 2 2 4 3" xfId="38814"/>
    <cellStyle name="一般 4 3 5 2 2 5" xfId="38815"/>
    <cellStyle name="一般 4 3 5 2 2 6" xfId="38816"/>
    <cellStyle name="一般 4 3 5 2 3" xfId="38817"/>
    <cellStyle name="一般 4 3 5 2 3 2" xfId="38818"/>
    <cellStyle name="一般 4 3 5 2 3 2 2" xfId="38819"/>
    <cellStyle name="一般 4 3 5 2 3 2 3" xfId="38820"/>
    <cellStyle name="一般 4 3 5 2 3 3" xfId="38821"/>
    <cellStyle name="一般 4 3 5 2 3 4" xfId="38822"/>
    <cellStyle name="一般 4 3 5 2 4" xfId="38823"/>
    <cellStyle name="一般 4 3 5 2 4 2" xfId="38824"/>
    <cellStyle name="一般 4 3 5 2 4 2 2" xfId="38825"/>
    <cellStyle name="一般 4 3 5 2 4 2 3" xfId="38826"/>
    <cellStyle name="一般 4 3 5 2 4 3" xfId="38827"/>
    <cellStyle name="一般 4 3 5 2 4 4" xfId="38828"/>
    <cellStyle name="一般 4 3 5 2 5" xfId="38829"/>
    <cellStyle name="一般 4 3 5 2 5 2" xfId="38830"/>
    <cellStyle name="一般 4 3 5 2 5 3" xfId="38831"/>
    <cellStyle name="一般 4 3 5 2 6" xfId="38832"/>
    <cellStyle name="一般 4 3 5 2 7" xfId="38833"/>
    <cellStyle name="一般 4 3 5 3" xfId="38834"/>
    <cellStyle name="一般 4 3 5 3 2" xfId="38835"/>
    <cellStyle name="一般 4 3 5 3 2 2" xfId="38836"/>
    <cellStyle name="一般 4 3 5 3 2 2 2" xfId="38837"/>
    <cellStyle name="一般 4 3 5 3 2 2 3" xfId="38838"/>
    <cellStyle name="一般 4 3 5 3 2 3" xfId="38839"/>
    <cellStyle name="一般 4 3 5 3 2 4" xfId="38840"/>
    <cellStyle name="一般 4 3 5 3 3" xfId="38841"/>
    <cellStyle name="一般 4 3 5 3 3 2" xfId="38842"/>
    <cellStyle name="一般 4 3 5 3 3 2 2" xfId="38843"/>
    <cellStyle name="一般 4 3 5 3 3 2 3" xfId="38844"/>
    <cellStyle name="一般 4 3 5 3 3 3" xfId="38845"/>
    <cellStyle name="一般 4 3 5 3 3 4" xfId="38846"/>
    <cellStyle name="一般 4 3 5 3 4" xfId="38847"/>
    <cellStyle name="一般 4 3 5 3 4 2" xfId="38848"/>
    <cellStyle name="一般 4 3 5 3 4 3" xfId="38849"/>
    <cellStyle name="一般 4 3 5 3 5" xfId="38850"/>
    <cellStyle name="一般 4 3 5 3 6" xfId="38851"/>
    <cellStyle name="一般 4 3 5 4" xfId="38852"/>
    <cellStyle name="一般 4 3 5 4 2" xfId="38853"/>
    <cellStyle name="一般 4 3 5 4 2 2" xfId="38854"/>
    <cellStyle name="一般 4 3 5 4 2 3" xfId="38855"/>
    <cellStyle name="一般 4 3 5 4 3" xfId="38856"/>
    <cellStyle name="一般 4 3 5 4 4" xfId="38857"/>
    <cellStyle name="一般 4 3 5 5" xfId="38858"/>
    <cellStyle name="一般 4 3 5 5 2" xfId="38859"/>
    <cellStyle name="一般 4 3 5 5 2 2" xfId="38860"/>
    <cellStyle name="一般 4 3 5 5 2 3" xfId="38861"/>
    <cellStyle name="一般 4 3 5 5 3" xfId="38862"/>
    <cellStyle name="一般 4 3 5 5 4" xfId="38863"/>
    <cellStyle name="一般 4 3 5 6" xfId="38864"/>
    <cellStyle name="一般 4 3 5 6 2" xfId="38865"/>
    <cellStyle name="一般 4 3 5 6 3" xfId="38866"/>
    <cellStyle name="一般 4 3 5 7" xfId="38867"/>
    <cellStyle name="一般 4 3 5 8" xfId="38868"/>
    <cellStyle name="一般 4 3 6" xfId="38869"/>
    <cellStyle name="一般 4 3 6 2" xfId="38870"/>
    <cellStyle name="一般 4 3 6 2 2" xfId="38871"/>
    <cellStyle name="一般 4 3 6 2 2 2" xfId="38872"/>
    <cellStyle name="一般 4 3 6 2 2 2 2" xfId="38873"/>
    <cellStyle name="一般 4 3 6 2 2 2 3" xfId="38874"/>
    <cellStyle name="一般 4 3 6 2 2 3" xfId="38875"/>
    <cellStyle name="一般 4 3 6 2 2 4" xfId="38876"/>
    <cellStyle name="一般 4 3 6 2 3" xfId="38877"/>
    <cellStyle name="一般 4 3 6 2 3 2" xfId="38878"/>
    <cellStyle name="一般 4 3 6 2 3 2 2" xfId="38879"/>
    <cellStyle name="一般 4 3 6 2 3 2 3" xfId="38880"/>
    <cellStyle name="一般 4 3 6 2 3 3" xfId="38881"/>
    <cellStyle name="一般 4 3 6 2 3 4" xfId="38882"/>
    <cellStyle name="一般 4 3 6 2 4" xfId="38883"/>
    <cellStyle name="一般 4 3 6 2 4 2" xfId="38884"/>
    <cellStyle name="一般 4 3 6 2 4 3" xfId="38885"/>
    <cellStyle name="一般 4 3 6 2 5" xfId="38886"/>
    <cellStyle name="一般 4 3 6 2 6" xfId="38887"/>
    <cellStyle name="一般 4 3 6 3" xfId="38888"/>
    <cellStyle name="一般 4 3 6 3 2" xfId="38889"/>
    <cellStyle name="一般 4 3 6 3 2 2" xfId="38890"/>
    <cellStyle name="一般 4 3 6 3 2 3" xfId="38891"/>
    <cellStyle name="一般 4 3 6 3 3" xfId="38892"/>
    <cellStyle name="一般 4 3 6 3 4" xfId="38893"/>
    <cellStyle name="一般 4 3 6 4" xfId="38894"/>
    <cellStyle name="一般 4 3 6 4 2" xfId="38895"/>
    <cellStyle name="一般 4 3 6 4 2 2" xfId="38896"/>
    <cellStyle name="一般 4 3 6 4 2 3" xfId="38897"/>
    <cellStyle name="一般 4 3 6 4 3" xfId="38898"/>
    <cellStyle name="一般 4 3 6 4 4" xfId="38899"/>
    <cellStyle name="一般 4 3 6 5" xfId="38900"/>
    <cellStyle name="一般 4 3 6 5 2" xfId="38901"/>
    <cellStyle name="一般 4 3 6 5 3" xfId="38902"/>
    <cellStyle name="一般 4 3 6 6" xfId="38903"/>
    <cellStyle name="一般 4 3 6 7" xfId="38904"/>
    <cellStyle name="一般 4 3 7" xfId="38905"/>
    <cellStyle name="一般 4 3 7 2" xfId="38906"/>
    <cellStyle name="一般 4 3 7 2 2" xfId="38907"/>
    <cellStyle name="一般 4 3 7 2 2 2" xfId="38908"/>
    <cellStyle name="一般 4 3 7 2 2 3" xfId="38909"/>
    <cellStyle name="一般 4 3 7 2 3" xfId="38910"/>
    <cellStyle name="一般 4 3 7 2 4" xfId="38911"/>
    <cellStyle name="一般 4 3 7 3" xfId="38912"/>
    <cellStyle name="一般 4 3 7 3 2" xfId="38913"/>
    <cellStyle name="一般 4 3 7 3 2 2" xfId="38914"/>
    <cellStyle name="一般 4 3 7 3 2 3" xfId="38915"/>
    <cellStyle name="一般 4 3 7 3 3" xfId="38916"/>
    <cellStyle name="一般 4 3 7 3 4" xfId="38917"/>
    <cellStyle name="一般 4 3 7 4" xfId="38918"/>
    <cellStyle name="一般 4 3 7 4 2" xfId="38919"/>
    <cellStyle name="一般 4 3 7 4 3" xfId="38920"/>
    <cellStyle name="一般 4 3 7 5" xfId="38921"/>
    <cellStyle name="一般 4 3 7 6" xfId="38922"/>
    <cellStyle name="一般 4 3 8" xfId="38923"/>
    <cellStyle name="一般 4 3 8 2" xfId="38924"/>
    <cellStyle name="一般 4 3 8 2 2" xfId="38925"/>
    <cellStyle name="一般 4 3 8 2 3" xfId="38926"/>
    <cellStyle name="一般 4 3 8 3" xfId="38927"/>
    <cellStyle name="一般 4 3 8 4" xfId="38928"/>
    <cellStyle name="一般 4 3 9" xfId="38929"/>
    <cellStyle name="一般 4 3 9 2" xfId="38930"/>
    <cellStyle name="一般 4 3 9 2 2" xfId="38931"/>
    <cellStyle name="一般 4 3 9 2 3" xfId="38932"/>
    <cellStyle name="一般 4 3 9 3" xfId="38933"/>
    <cellStyle name="一般 4 3 9 4" xfId="38934"/>
    <cellStyle name="一般 4 30" xfId="38935"/>
    <cellStyle name="一般 4 31" xfId="38936"/>
    <cellStyle name="一般 4 32" xfId="38937"/>
    <cellStyle name="一般 4 33" xfId="38938"/>
    <cellStyle name="一般 4 34" xfId="38939"/>
    <cellStyle name="一般 4 35" xfId="38940"/>
    <cellStyle name="一般 4 36" xfId="38941"/>
    <cellStyle name="一般 4 37" xfId="38942"/>
    <cellStyle name="一般 4 38" xfId="38943"/>
    <cellStyle name="一般 4 39" xfId="38944"/>
    <cellStyle name="一般 4 4" xfId="38945"/>
    <cellStyle name="一般 4 4 10" xfId="38946"/>
    <cellStyle name="一般 4 4 2" xfId="38947"/>
    <cellStyle name="一般 4 4 2 2" xfId="38948"/>
    <cellStyle name="一般 4 4 2 2 2" xfId="38949"/>
    <cellStyle name="一般 4 4 2 2 2 2" xfId="38950"/>
    <cellStyle name="一般 4 4 2 2 2 2 2" xfId="38951"/>
    <cellStyle name="一般 4 4 2 2 2 2 2 2" xfId="38952"/>
    <cellStyle name="一般 4 4 2 2 2 2 2 2 2" xfId="38953"/>
    <cellStyle name="一般 4 4 2 2 2 2 2 2 3" xfId="38954"/>
    <cellStyle name="一般 4 4 2 2 2 2 2 3" xfId="38955"/>
    <cellStyle name="一般 4 4 2 2 2 2 2 4" xfId="38956"/>
    <cellStyle name="一般 4 4 2 2 2 2 3" xfId="38957"/>
    <cellStyle name="一般 4 4 2 2 2 2 3 2" xfId="38958"/>
    <cellStyle name="一般 4 4 2 2 2 2 3 2 2" xfId="38959"/>
    <cellStyle name="一般 4 4 2 2 2 2 3 2 3" xfId="38960"/>
    <cellStyle name="一般 4 4 2 2 2 2 3 3" xfId="38961"/>
    <cellStyle name="一般 4 4 2 2 2 2 3 4" xfId="38962"/>
    <cellStyle name="一般 4 4 2 2 2 2 4" xfId="38963"/>
    <cellStyle name="一般 4 4 2 2 2 2 4 2" xfId="38964"/>
    <cellStyle name="一般 4 4 2 2 2 2 4 3" xfId="38965"/>
    <cellStyle name="一般 4 4 2 2 2 2 5" xfId="38966"/>
    <cellStyle name="一般 4 4 2 2 2 2 6" xfId="38967"/>
    <cellStyle name="一般 4 4 2 2 2 3" xfId="38968"/>
    <cellStyle name="一般 4 4 2 2 2 3 2" xfId="38969"/>
    <cellStyle name="一般 4 4 2 2 2 3 2 2" xfId="38970"/>
    <cellStyle name="一般 4 4 2 2 2 3 2 3" xfId="38971"/>
    <cellStyle name="一般 4 4 2 2 2 3 3" xfId="38972"/>
    <cellStyle name="一般 4 4 2 2 2 3 4" xfId="38973"/>
    <cellStyle name="一般 4 4 2 2 2 4" xfId="38974"/>
    <cellStyle name="一般 4 4 2 2 2 4 2" xfId="38975"/>
    <cellStyle name="一般 4 4 2 2 2 4 2 2" xfId="38976"/>
    <cellStyle name="一般 4 4 2 2 2 4 2 3" xfId="38977"/>
    <cellStyle name="一般 4 4 2 2 2 4 3" xfId="38978"/>
    <cellStyle name="一般 4 4 2 2 2 4 4" xfId="38979"/>
    <cellStyle name="一般 4 4 2 2 2 5" xfId="38980"/>
    <cellStyle name="一般 4 4 2 2 2 5 2" xfId="38981"/>
    <cellStyle name="一般 4 4 2 2 2 5 3" xfId="38982"/>
    <cellStyle name="一般 4 4 2 2 2 6" xfId="38983"/>
    <cellStyle name="一般 4 4 2 2 2 7" xfId="38984"/>
    <cellStyle name="一般 4 4 2 2 3" xfId="38985"/>
    <cellStyle name="一般 4 4 2 2 3 2" xfId="38986"/>
    <cellStyle name="一般 4 4 2 2 3 2 2" xfId="38987"/>
    <cellStyle name="一般 4 4 2 2 3 2 2 2" xfId="38988"/>
    <cellStyle name="一般 4 4 2 2 3 2 2 3" xfId="38989"/>
    <cellStyle name="一般 4 4 2 2 3 2 3" xfId="38990"/>
    <cellStyle name="一般 4 4 2 2 3 2 4" xfId="38991"/>
    <cellStyle name="一般 4 4 2 2 3 3" xfId="38992"/>
    <cellStyle name="一般 4 4 2 2 3 3 2" xfId="38993"/>
    <cellStyle name="一般 4 4 2 2 3 3 2 2" xfId="38994"/>
    <cellStyle name="一般 4 4 2 2 3 3 2 3" xfId="38995"/>
    <cellStyle name="一般 4 4 2 2 3 3 3" xfId="38996"/>
    <cellStyle name="一般 4 4 2 2 3 3 4" xfId="38997"/>
    <cellStyle name="一般 4 4 2 2 3 4" xfId="38998"/>
    <cellStyle name="一般 4 4 2 2 3 4 2" xfId="38999"/>
    <cellStyle name="一般 4 4 2 2 3 4 3" xfId="39000"/>
    <cellStyle name="一般 4 4 2 2 3 5" xfId="39001"/>
    <cellStyle name="一般 4 4 2 2 3 6" xfId="39002"/>
    <cellStyle name="一般 4 4 2 2 4" xfId="39003"/>
    <cellStyle name="一般 4 4 2 2 4 2" xfId="39004"/>
    <cellStyle name="一般 4 4 2 2 4 2 2" xfId="39005"/>
    <cellStyle name="一般 4 4 2 2 4 2 3" xfId="39006"/>
    <cellStyle name="一般 4 4 2 2 4 3" xfId="39007"/>
    <cellStyle name="一般 4 4 2 2 4 4" xfId="39008"/>
    <cellStyle name="一般 4 4 2 2 5" xfId="39009"/>
    <cellStyle name="一般 4 4 2 2 5 2" xfId="39010"/>
    <cellStyle name="一般 4 4 2 2 5 2 2" xfId="39011"/>
    <cellStyle name="一般 4 4 2 2 5 2 3" xfId="39012"/>
    <cellStyle name="一般 4 4 2 2 5 3" xfId="39013"/>
    <cellStyle name="一般 4 4 2 2 5 4" xfId="39014"/>
    <cellStyle name="一般 4 4 2 2 6" xfId="39015"/>
    <cellStyle name="一般 4 4 2 2 6 2" xfId="39016"/>
    <cellStyle name="一般 4 4 2 2 6 3" xfId="39017"/>
    <cellStyle name="一般 4 4 2 2 7" xfId="39018"/>
    <cellStyle name="一般 4 4 2 2 8" xfId="39019"/>
    <cellStyle name="一般 4 4 2 3" xfId="39020"/>
    <cellStyle name="一般 4 4 2 3 2" xfId="39021"/>
    <cellStyle name="一般 4 4 2 3 2 2" xfId="39022"/>
    <cellStyle name="一般 4 4 2 3 2 2 2" xfId="39023"/>
    <cellStyle name="一般 4 4 2 3 2 2 2 2" xfId="39024"/>
    <cellStyle name="一般 4 4 2 3 2 2 2 3" xfId="39025"/>
    <cellStyle name="一般 4 4 2 3 2 2 3" xfId="39026"/>
    <cellStyle name="一般 4 4 2 3 2 2 4" xfId="39027"/>
    <cellStyle name="一般 4 4 2 3 2 3" xfId="39028"/>
    <cellStyle name="一般 4 4 2 3 2 3 2" xfId="39029"/>
    <cellStyle name="一般 4 4 2 3 2 3 2 2" xfId="39030"/>
    <cellStyle name="一般 4 4 2 3 2 3 2 3" xfId="39031"/>
    <cellStyle name="一般 4 4 2 3 2 3 3" xfId="39032"/>
    <cellStyle name="一般 4 4 2 3 2 3 4" xfId="39033"/>
    <cellStyle name="一般 4 4 2 3 2 4" xfId="39034"/>
    <cellStyle name="一般 4 4 2 3 2 4 2" xfId="39035"/>
    <cellStyle name="一般 4 4 2 3 2 4 3" xfId="39036"/>
    <cellStyle name="一般 4 4 2 3 2 5" xfId="39037"/>
    <cellStyle name="一般 4 4 2 3 2 6" xfId="39038"/>
    <cellStyle name="一般 4 4 2 3 3" xfId="39039"/>
    <cellStyle name="一般 4 4 2 3 3 2" xfId="39040"/>
    <cellStyle name="一般 4 4 2 3 3 2 2" xfId="39041"/>
    <cellStyle name="一般 4 4 2 3 3 2 3" xfId="39042"/>
    <cellStyle name="一般 4 4 2 3 3 3" xfId="39043"/>
    <cellStyle name="一般 4 4 2 3 3 4" xfId="39044"/>
    <cellStyle name="一般 4 4 2 3 4" xfId="39045"/>
    <cellStyle name="一般 4 4 2 3 4 2" xfId="39046"/>
    <cellStyle name="一般 4 4 2 3 4 2 2" xfId="39047"/>
    <cellStyle name="一般 4 4 2 3 4 2 3" xfId="39048"/>
    <cellStyle name="一般 4 4 2 3 4 3" xfId="39049"/>
    <cellStyle name="一般 4 4 2 3 4 4" xfId="39050"/>
    <cellStyle name="一般 4 4 2 3 5" xfId="39051"/>
    <cellStyle name="一般 4 4 2 3 5 2" xfId="39052"/>
    <cellStyle name="一般 4 4 2 3 5 3" xfId="39053"/>
    <cellStyle name="一般 4 4 2 3 6" xfId="39054"/>
    <cellStyle name="一般 4 4 2 3 7" xfId="39055"/>
    <cellStyle name="一般 4 4 2 4" xfId="39056"/>
    <cellStyle name="一般 4 4 2 4 2" xfId="39057"/>
    <cellStyle name="一般 4 4 2 4 2 2" xfId="39058"/>
    <cellStyle name="一般 4 4 2 4 2 2 2" xfId="39059"/>
    <cellStyle name="一般 4 4 2 4 2 2 3" xfId="39060"/>
    <cellStyle name="一般 4 4 2 4 2 3" xfId="39061"/>
    <cellStyle name="一般 4 4 2 4 2 4" xfId="39062"/>
    <cellStyle name="一般 4 4 2 4 3" xfId="39063"/>
    <cellStyle name="一般 4 4 2 4 3 2" xfId="39064"/>
    <cellStyle name="一般 4 4 2 4 3 2 2" xfId="39065"/>
    <cellStyle name="一般 4 4 2 4 3 2 3" xfId="39066"/>
    <cellStyle name="一般 4 4 2 4 3 3" xfId="39067"/>
    <cellStyle name="一般 4 4 2 4 3 4" xfId="39068"/>
    <cellStyle name="一般 4 4 2 4 4" xfId="39069"/>
    <cellStyle name="一般 4 4 2 4 4 2" xfId="39070"/>
    <cellStyle name="一般 4 4 2 4 4 3" xfId="39071"/>
    <cellStyle name="一般 4 4 2 4 5" xfId="39072"/>
    <cellStyle name="一般 4 4 2 4 6" xfId="39073"/>
    <cellStyle name="一般 4 4 2 5" xfId="39074"/>
    <cellStyle name="一般 4 4 2 5 2" xfId="39075"/>
    <cellStyle name="一般 4 4 2 5 2 2" xfId="39076"/>
    <cellStyle name="一般 4 4 2 5 2 3" xfId="39077"/>
    <cellStyle name="一般 4 4 2 5 3" xfId="39078"/>
    <cellStyle name="一般 4 4 2 5 4" xfId="39079"/>
    <cellStyle name="一般 4 4 2 6" xfId="39080"/>
    <cellStyle name="一般 4 4 2 6 2" xfId="39081"/>
    <cellStyle name="一般 4 4 2 6 2 2" xfId="39082"/>
    <cellStyle name="一般 4 4 2 6 2 3" xfId="39083"/>
    <cellStyle name="一般 4 4 2 6 3" xfId="39084"/>
    <cellStyle name="一般 4 4 2 6 4" xfId="39085"/>
    <cellStyle name="一般 4 4 2 7" xfId="39086"/>
    <cellStyle name="一般 4 4 2 7 2" xfId="39087"/>
    <cellStyle name="一般 4 4 2 7 3" xfId="39088"/>
    <cellStyle name="一般 4 4 2 8" xfId="39089"/>
    <cellStyle name="一般 4 4 2 9" xfId="39090"/>
    <cellStyle name="一般 4 4 3" xfId="39091"/>
    <cellStyle name="一般 4 4 3 2" xfId="39092"/>
    <cellStyle name="一般 4 4 3 2 2" xfId="39093"/>
    <cellStyle name="一般 4 4 3 2 2 2" xfId="39094"/>
    <cellStyle name="一般 4 4 3 2 2 2 2" xfId="39095"/>
    <cellStyle name="一般 4 4 3 2 2 2 2 2" xfId="39096"/>
    <cellStyle name="一般 4 4 3 2 2 2 2 3" xfId="39097"/>
    <cellStyle name="一般 4 4 3 2 2 2 3" xfId="39098"/>
    <cellStyle name="一般 4 4 3 2 2 2 4" xfId="39099"/>
    <cellStyle name="一般 4 4 3 2 2 3" xfId="39100"/>
    <cellStyle name="一般 4 4 3 2 2 3 2" xfId="39101"/>
    <cellStyle name="一般 4 4 3 2 2 3 2 2" xfId="39102"/>
    <cellStyle name="一般 4 4 3 2 2 3 2 3" xfId="39103"/>
    <cellStyle name="一般 4 4 3 2 2 3 3" xfId="39104"/>
    <cellStyle name="一般 4 4 3 2 2 3 4" xfId="39105"/>
    <cellStyle name="一般 4 4 3 2 2 4" xfId="39106"/>
    <cellStyle name="一般 4 4 3 2 2 4 2" xfId="39107"/>
    <cellStyle name="一般 4 4 3 2 2 4 3" xfId="39108"/>
    <cellStyle name="一般 4 4 3 2 2 5" xfId="39109"/>
    <cellStyle name="一般 4 4 3 2 2 6" xfId="39110"/>
    <cellStyle name="一般 4 4 3 2 3" xfId="39111"/>
    <cellStyle name="一般 4 4 3 2 3 2" xfId="39112"/>
    <cellStyle name="一般 4 4 3 2 3 2 2" xfId="39113"/>
    <cellStyle name="一般 4 4 3 2 3 2 3" xfId="39114"/>
    <cellStyle name="一般 4 4 3 2 3 3" xfId="39115"/>
    <cellStyle name="一般 4 4 3 2 3 4" xfId="39116"/>
    <cellStyle name="一般 4 4 3 2 4" xfId="39117"/>
    <cellStyle name="一般 4 4 3 2 4 2" xfId="39118"/>
    <cellStyle name="一般 4 4 3 2 4 2 2" xfId="39119"/>
    <cellStyle name="一般 4 4 3 2 4 2 3" xfId="39120"/>
    <cellStyle name="一般 4 4 3 2 4 3" xfId="39121"/>
    <cellStyle name="一般 4 4 3 2 4 4" xfId="39122"/>
    <cellStyle name="一般 4 4 3 2 5" xfId="39123"/>
    <cellStyle name="一般 4 4 3 2 5 2" xfId="39124"/>
    <cellStyle name="一般 4 4 3 2 5 3" xfId="39125"/>
    <cellStyle name="一般 4 4 3 2 6" xfId="39126"/>
    <cellStyle name="一般 4 4 3 2 7" xfId="39127"/>
    <cellStyle name="一般 4 4 3 3" xfId="39128"/>
    <cellStyle name="一般 4 4 3 3 2" xfId="39129"/>
    <cellStyle name="一般 4 4 3 3 2 2" xfId="39130"/>
    <cellStyle name="一般 4 4 3 3 2 2 2" xfId="39131"/>
    <cellStyle name="一般 4 4 3 3 2 2 3" xfId="39132"/>
    <cellStyle name="一般 4 4 3 3 2 3" xfId="39133"/>
    <cellStyle name="一般 4 4 3 3 2 4" xfId="39134"/>
    <cellStyle name="一般 4 4 3 3 3" xfId="39135"/>
    <cellStyle name="一般 4 4 3 3 3 2" xfId="39136"/>
    <cellStyle name="一般 4 4 3 3 3 2 2" xfId="39137"/>
    <cellStyle name="一般 4 4 3 3 3 2 3" xfId="39138"/>
    <cellStyle name="一般 4 4 3 3 3 3" xfId="39139"/>
    <cellStyle name="一般 4 4 3 3 3 4" xfId="39140"/>
    <cellStyle name="一般 4 4 3 3 4" xfId="39141"/>
    <cellStyle name="一般 4 4 3 3 4 2" xfId="39142"/>
    <cellStyle name="一般 4 4 3 3 4 3" xfId="39143"/>
    <cellStyle name="一般 4 4 3 3 5" xfId="39144"/>
    <cellStyle name="一般 4 4 3 3 6" xfId="39145"/>
    <cellStyle name="一般 4 4 3 4" xfId="39146"/>
    <cellStyle name="一般 4 4 3 4 2" xfId="39147"/>
    <cellStyle name="一般 4 4 3 4 2 2" xfId="39148"/>
    <cellStyle name="一般 4 4 3 4 2 3" xfId="39149"/>
    <cellStyle name="一般 4 4 3 4 3" xfId="39150"/>
    <cellStyle name="一般 4 4 3 4 4" xfId="39151"/>
    <cellStyle name="一般 4 4 3 5" xfId="39152"/>
    <cellStyle name="一般 4 4 3 5 2" xfId="39153"/>
    <cellStyle name="一般 4 4 3 5 2 2" xfId="39154"/>
    <cellStyle name="一般 4 4 3 5 2 3" xfId="39155"/>
    <cellStyle name="一般 4 4 3 5 3" xfId="39156"/>
    <cellStyle name="一般 4 4 3 5 4" xfId="39157"/>
    <cellStyle name="一般 4 4 3 6" xfId="39158"/>
    <cellStyle name="一般 4 4 3 6 2" xfId="39159"/>
    <cellStyle name="一般 4 4 3 6 3" xfId="39160"/>
    <cellStyle name="一般 4 4 3 7" xfId="39161"/>
    <cellStyle name="一般 4 4 3 8" xfId="39162"/>
    <cellStyle name="一般 4 4 4" xfId="39163"/>
    <cellStyle name="一般 4 4 4 2" xfId="39164"/>
    <cellStyle name="一般 4 4 4 2 2" xfId="39165"/>
    <cellStyle name="一般 4 4 4 2 2 2" xfId="39166"/>
    <cellStyle name="一般 4 4 4 2 2 2 2" xfId="39167"/>
    <cellStyle name="一般 4 4 4 2 2 2 3" xfId="39168"/>
    <cellStyle name="一般 4 4 4 2 2 3" xfId="39169"/>
    <cellStyle name="一般 4 4 4 2 2 4" xfId="39170"/>
    <cellStyle name="一般 4 4 4 2 3" xfId="39171"/>
    <cellStyle name="一般 4 4 4 2 3 2" xfId="39172"/>
    <cellStyle name="一般 4 4 4 2 3 2 2" xfId="39173"/>
    <cellStyle name="一般 4 4 4 2 3 2 3" xfId="39174"/>
    <cellStyle name="一般 4 4 4 2 3 3" xfId="39175"/>
    <cellStyle name="一般 4 4 4 2 3 4" xfId="39176"/>
    <cellStyle name="一般 4 4 4 2 4" xfId="39177"/>
    <cellStyle name="一般 4 4 4 2 4 2" xfId="39178"/>
    <cellStyle name="一般 4 4 4 2 4 3" xfId="39179"/>
    <cellStyle name="一般 4 4 4 2 5" xfId="39180"/>
    <cellStyle name="一般 4 4 4 2 6" xfId="39181"/>
    <cellStyle name="一般 4 4 4 3" xfId="39182"/>
    <cellStyle name="一般 4 4 4 3 2" xfId="39183"/>
    <cellStyle name="一般 4 4 4 3 2 2" xfId="39184"/>
    <cellStyle name="一般 4 4 4 3 2 3" xfId="39185"/>
    <cellStyle name="一般 4 4 4 3 3" xfId="39186"/>
    <cellStyle name="一般 4 4 4 3 4" xfId="39187"/>
    <cellStyle name="一般 4 4 4 4" xfId="39188"/>
    <cellStyle name="一般 4 4 4 4 2" xfId="39189"/>
    <cellStyle name="一般 4 4 4 4 2 2" xfId="39190"/>
    <cellStyle name="一般 4 4 4 4 2 3" xfId="39191"/>
    <cellStyle name="一般 4 4 4 4 3" xfId="39192"/>
    <cellStyle name="一般 4 4 4 4 4" xfId="39193"/>
    <cellStyle name="一般 4 4 4 5" xfId="39194"/>
    <cellStyle name="一般 4 4 4 5 2" xfId="39195"/>
    <cellStyle name="一般 4 4 4 5 3" xfId="39196"/>
    <cellStyle name="一般 4 4 4 6" xfId="39197"/>
    <cellStyle name="一般 4 4 4 7" xfId="39198"/>
    <cellStyle name="一般 4 4 5" xfId="39199"/>
    <cellStyle name="一般 4 4 5 2" xfId="39200"/>
    <cellStyle name="一般 4 4 5 2 2" xfId="39201"/>
    <cellStyle name="一般 4 4 5 2 2 2" xfId="39202"/>
    <cellStyle name="一般 4 4 5 2 2 3" xfId="39203"/>
    <cellStyle name="一般 4 4 5 2 3" xfId="39204"/>
    <cellStyle name="一般 4 4 5 2 4" xfId="39205"/>
    <cellStyle name="一般 4 4 5 3" xfId="39206"/>
    <cellStyle name="一般 4 4 5 3 2" xfId="39207"/>
    <cellStyle name="一般 4 4 5 3 2 2" xfId="39208"/>
    <cellStyle name="一般 4 4 5 3 2 3" xfId="39209"/>
    <cellStyle name="一般 4 4 5 3 3" xfId="39210"/>
    <cellStyle name="一般 4 4 5 3 4" xfId="39211"/>
    <cellStyle name="一般 4 4 5 4" xfId="39212"/>
    <cellStyle name="一般 4 4 5 4 2" xfId="39213"/>
    <cellStyle name="一般 4 4 5 4 3" xfId="39214"/>
    <cellStyle name="一般 4 4 5 5" xfId="39215"/>
    <cellStyle name="一般 4 4 5 6" xfId="39216"/>
    <cellStyle name="一般 4 4 6" xfId="39217"/>
    <cellStyle name="一般 4 4 6 2" xfId="39218"/>
    <cellStyle name="一般 4 4 6 2 2" xfId="39219"/>
    <cellStyle name="一般 4 4 6 2 3" xfId="39220"/>
    <cellStyle name="一般 4 4 6 3" xfId="39221"/>
    <cellStyle name="一般 4 4 6 4" xfId="39222"/>
    <cellStyle name="一般 4 4 7" xfId="39223"/>
    <cellStyle name="一般 4 4 7 2" xfId="39224"/>
    <cellStyle name="一般 4 4 7 2 2" xfId="39225"/>
    <cellStyle name="一般 4 4 7 2 3" xfId="39226"/>
    <cellStyle name="一般 4 4 7 3" xfId="39227"/>
    <cellStyle name="一般 4 4 7 4" xfId="39228"/>
    <cellStyle name="一般 4 4 8" xfId="39229"/>
    <cellStyle name="一般 4 4 8 2" xfId="39230"/>
    <cellStyle name="一般 4 4 8 3" xfId="39231"/>
    <cellStyle name="一般 4 4 9" xfId="39232"/>
    <cellStyle name="一般 4 40" xfId="39233"/>
    <cellStyle name="一般 4 41" xfId="39234"/>
    <cellStyle name="一般 4 42" xfId="39235"/>
    <cellStyle name="一般 4 43" xfId="39236"/>
    <cellStyle name="一般 4 44" xfId="39237"/>
    <cellStyle name="一般 4 45" xfId="39238"/>
    <cellStyle name="一般 4 46" xfId="39239"/>
    <cellStyle name="一般 4 47" xfId="39240"/>
    <cellStyle name="一般 4 48" xfId="39241"/>
    <cellStyle name="一般 4 49" xfId="39242"/>
    <cellStyle name="一般 4 5" xfId="39243"/>
    <cellStyle name="一般 4 5 2" xfId="39244"/>
    <cellStyle name="一般 4 5 2 2" xfId="39245"/>
    <cellStyle name="一般 4 5 2 2 2" xfId="39246"/>
    <cellStyle name="一般 4 5 2 2 2 2" xfId="39247"/>
    <cellStyle name="一般 4 5 2 2 2 2 2" xfId="39248"/>
    <cellStyle name="一般 4 5 2 2 2 2 2 2" xfId="39249"/>
    <cellStyle name="一般 4 5 2 2 2 2 2 3" xfId="39250"/>
    <cellStyle name="一般 4 5 2 2 2 2 3" xfId="39251"/>
    <cellStyle name="一般 4 5 2 2 2 2 4" xfId="39252"/>
    <cellStyle name="一般 4 5 2 2 2 3" xfId="39253"/>
    <cellStyle name="一般 4 5 2 2 2 3 2" xfId="39254"/>
    <cellStyle name="一般 4 5 2 2 2 3 2 2" xfId="39255"/>
    <cellStyle name="一般 4 5 2 2 2 3 2 3" xfId="39256"/>
    <cellStyle name="一般 4 5 2 2 2 3 3" xfId="39257"/>
    <cellStyle name="一般 4 5 2 2 2 3 4" xfId="39258"/>
    <cellStyle name="一般 4 5 2 2 2 4" xfId="39259"/>
    <cellStyle name="一般 4 5 2 2 2 4 2" xfId="39260"/>
    <cellStyle name="一般 4 5 2 2 2 4 3" xfId="39261"/>
    <cellStyle name="一般 4 5 2 2 2 5" xfId="39262"/>
    <cellStyle name="一般 4 5 2 2 2 6" xfId="39263"/>
    <cellStyle name="一般 4 5 2 2 3" xfId="39264"/>
    <cellStyle name="一般 4 5 2 2 3 2" xfId="39265"/>
    <cellStyle name="一般 4 5 2 2 3 2 2" xfId="39266"/>
    <cellStyle name="一般 4 5 2 2 3 2 3" xfId="39267"/>
    <cellStyle name="一般 4 5 2 2 3 3" xfId="39268"/>
    <cellStyle name="一般 4 5 2 2 3 4" xfId="39269"/>
    <cellStyle name="一般 4 5 2 2 4" xfId="39270"/>
    <cellStyle name="一般 4 5 2 2 4 2" xfId="39271"/>
    <cellStyle name="一般 4 5 2 2 4 2 2" xfId="39272"/>
    <cellStyle name="一般 4 5 2 2 4 2 3" xfId="39273"/>
    <cellStyle name="一般 4 5 2 2 4 3" xfId="39274"/>
    <cellStyle name="一般 4 5 2 2 4 4" xfId="39275"/>
    <cellStyle name="一般 4 5 2 2 5" xfId="39276"/>
    <cellStyle name="一般 4 5 2 2 5 2" xfId="39277"/>
    <cellStyle name="一般 4 5 2 2 5 3" xfId="39278"/>
    <cellStyle name="一般 4 5 2 2 6" xfId="39279"/>
    <cellStyle name="一般 4 5 2 2 7" xfId="39280"/>
    <cellStyle name="一般 4 5 2 3" xfId="39281"/>
    <cellStyle name="一般 4 5 2 3 2" xfId="39282"/>
    <cellStyle name="一般 4 5 2 3 2 2" xfId="39283"/>
    <cellStyle name="一般 4 5 2 3 2 2 2" xfId="39284"/>
    <cellStyle name="一般 4 5 2 3 2 2 3" xfId="39285"/>
    <cellStyle name="一般 4 5 2 3 2 3" xfId="39286"/>
    <cellStyle name="一般 4 5 2 3 2 4" xfId="39287"/>
    <cellStyle name="一般 4 5 2 3 3" xfId="39288"/>
    <cellStyle name="一般 4 5 2 3 3 2" xfId="39289"/>
    <cellStyle name="一般 4 5 2 3 3 2 2" xfId="39290"/>
    <cellStyle name="一般 4 5 2 3 3 2 3" xfId="39291"/>
    <cellStyle name="一般 4 5 2 3 3 3" xfId="39292"/>
    <cellStyle name="一般 4 5 2 3 3 4" xfId="39293"/>
    <cellStyle name="一般 4 5 2 3 4" xfId="39294"/>
    <cellStyle name="一般 4 5 2 3 4 2" xfId="39295"/>
    <cellStyle name="一般 4 5 2 3 4 3" xfId="39296"/>
    <cellStyle name="一般 4 5 2 3 5" xfId="39297"/>
    <cellStyle name="一般 4 5 2 3 6" xfId="39298"/>
    <cellStyle name="一般 4 5 2 4" xfId="39299"/>
    <cellStyle name="一般 4 5 2 4 2" xfId="39300"/>
    <cellStyle name="一般 4 5 2 4 2 2" xfId="39301"/>
    <cellStyle name="一般 4 5 2 4 2 3" xfId="39302"/>
    <cellStyle name="一般 4 5 2 4 3" xfId="39303"/>
    <cellStyle name="一般 4 5 2 4 4" xfId="39304"/>
    <cellStyle name="一般 4 5 2 5" xfId="39305"/>
    <cellStyle name="一般 4 5 2 5 2" xfId="39306"/>
    <cellStyle name="一般 4 5 2 5 2 2" xfId="39307"/>
    <cellStyle name="一般 4 5 2 5 2 3" xfId="39308"/>
    <cellStyle name="一般 4 5 2 5 3" xfId="39309"/>
    <cellStyle name="一般 4 5 2 5 4" xfId="39310"/>
    <cellStyle name="一般 4 5 2 6" xfId="39311"/>
    <cellStyle name="一般 4 5 2 6 2" xfId="39312"/>
    <cellStyle name="一般 4 5 2 6 3" xfId="39313"/>
    <cellStyle name="一般 4 5 2 7" xfId="39314"/>
    <cellStyle name="一般 4 5 2 8" xfId="39315"/>
    <cellStyle name="一般 4 5 3" xfId="39316"/>
    <cellStyle name="一般 4 5 3 2" xfId="39317"/>
    <cellStyle name="一般 4 5 3 2 2" xfId="39318"/>
    <cellStyle name="一般 4 5 3 2 2 2" xfId="39319"/>
    <cellStyle name="一般 4 5 3 2 2 2 2" xfId="39320"/>
    <cellStyle name="一般 4 5 3 2 2 2 3" xfId="39321"/>
    <cellStyle name="一般 4 5 3 2 2 3" xfId="39322"/>
    <cellStyle name="一般 4 5 3 2 2 4" xfId="39323"/>
    <cellStyle name="一般 4 5 3 2 3" xfId="39324"/>
    <cellStyle name="一般 4 5 3 2 3 2" xfId="39325"/>
    <cellStyle name="一般 4 5 3 2 3 2 2" xfId="39326"/>
    <cellStyle name="一般 4 5 3 2 3 2 3" xfId="39327"/>
    <cellStyle name="一般 4 5 3 2 3 3" xfId="39328"/>
    <cellStyle name="一般 4 5 3 2 3 4" xfId="39329"/>
    <cellStyle name="一般 4 5 3 2 4" xfId="39330"/>
    <cellStyle name="一般 4 5 3 2 4 2" xfId="39331"/>
    <cellStyle name="一般 4 5 3 2 4 3" xfId="39332"/>
    <cellStyle name="一般 4 5 3 2 5" xfId="39333"/>
    <cellStyle name="一般 4 5 3 2 6" xfId="39334"/>
    <cellStyle name="一般 4 5 3 3" xfId="39335"/>
    <cellStyle name="一般 4 5 3 3 2" xfId="39336"/>
    <cellStyle name="一般 4 5 3 3 2 2" xfId="39337"/>
    <cellStyle name="一般 4 5 3 3 2 3" xfId="39338"/>
    <cellStyle name="一般 4 5 3 3 3" xfId="39339"/>
    <cellStyle name="一般 4 5 3 3 4" xfId="39340"/>
    <cellStyle name="一般 4 5 3 4" xfId="39341"/>
    <cellStyle name="一般 4 5 3 4 2" xfId="39342"/>
    <cellStyle name="一般 4 5 3 4 2 2" xfId="39343"/>
    <cellStyle name="一般 4 5 3 4 2 3" xfId="39344"/>
    <cellStyle name="一般 4 5 3 4 3" xfId="39345"/>
    <cellStyle name="一般 4 5 3 4 4" xfId="39346"/>
    <cellStyle name="一般 4 5 3 5" xfId="39347"/>
    <cellStyle name="一般 4 5 3 5 2" xfId="39348"/>
    <cellStyle name="一般 4 5 3 5 3" xfId="39349"/>
    <cellStyle name="一般 4 5 3 6" xfId="39350"/>
    <cellStyle name="一般 4 5 3 7" xfId="39351"/>
    <cellStyle name="一般 4 5 4" xfId="39352"/>
    <cellStyle name="一般 4 5 4 2" xfId="39353"/>
    <cellStyle name="一般 4 5 4 2 2" xfId="39354"/>
    <cellStyle name="一般 4 5 4 2 2 2" xfId="39355"/>
    <cellStyle name="一般 4 5 4 2 2 3" xfId="39356"/>
    <cellStyle name="一般 4 5 4 2 3" xfId="39357"/>
    <cellStyle name="一般 4 5 4 2 4" xfId="39358"/>
    <cellStyle name="一般 4 5 4 3" xfId="39359"/>
    <cellStyle name="一般 4 5 4 3 2" xfId="39360"/>
    <cellStyle name="一般 4 5 4 3 2 2" xfId="39361"/>
    <cellStyle name="一般 4 5 4 3 2 3" xfId="39362"/>
    <cellStyle name="一般 4 5 4 3 3" xfId="39363"/>
    <cellStyle name="一般 4 5 4 3 4" xfId="39364"/>
    <cellStyle name="一般 4 5 4 4" xfId="39365"/>
    <cellStyle name="一般 4 5 4 4 2" xfId="39366"/>
    <cellStyle name="一般 4 5 4 4 3" xfId="39367"/>
    <cellStyle name="一般 4 5 4 5" xfId="39368"/>
    <cellStyle name="一般 4 5 4 6" xfId="39369"/>
    <cellStyle name="一般 4 5 5" xfId="39370"/>
    <cellStyle name="一般 4 5 5 2" xfId="39371"/>
    <cellStyle name="一般 4 5 5 2 2" xfId="39372"/>
    <cellStyle name="一般 4 5 5 2 3" xfId="39373"/>
    <cellStyle name="一般 4 5 5 3" xfId="39374"/>
    <cellStyle name="一般 4 5 5 4" xfId="39375"/>
    <cellStyle name="一般 4 5 6" xfId="39376"/>
    <cellStyle name="一般 4 5 6 2" xfId="39377"/>
    <cellStyle name="一般 4 5 6 2 2" xfId="39378"/>
    <cellStyle name="一般 4 5 6 2 3" xfId="39379"/>
    <cellStyle name="一般 4 5 6 3" xfId="39380"/>
    <cellStyle name="一般 4 5 6 4" xfId="39381"/>
    <cellStyle name="一般 4 5 7" xfId="39382"/>
    <cellStyle name="一般 4 5 7 2" xfId="39383"/>
    <cellStyle name="一般 4 5 7 3" xfId="39384"/>
    <cellStyle name="一般 4 5 8" xfId="39385"/>
    <cellStyle name="一般 4 5 9" xfId="39386"/>
    <cellStyle name="一般 4 50" xfId="39387"/>
    <cellStyle name="一般 4 51" xfId="39388"/>
    <cellStyle name="一般 4 52" xfId="39389"/>
    <cellStyle name="一般 4 53" xfId="39390"/>
    <cellStyle name="一般 4 6" xfId="39391"/>
    <cellStyle name="一般 4 6 2" xfId="39392"/>
    <cellStyle name="一般 4 6 2 2" xfId="39393"/>
    <cellStyle name="一般 4 6 2 2 2" xfId="39394"/>
    <cellStyle name="一般 4 6 2 2 2 2" xfId="39395"/>
    <cellStyle name="一般 4 6 2 2 2 2 2" xfId="39396"/>
    <cellStyle name="一般 4 6 2 2 2 2 3" xfId="39397"/>
    <cellStyle name="一般 4 6 2 2 2 3" xfId="39398"/>
    <cellStyle name="一般 4 6 2 2 2 4" xfId="39399"/>
    <cellStyle name="一般 4 6 2 2 3" xfId="39400"/>
    <cellStyle name="一般 4 6 2 2 3 2" xfId="39401"/>
    <cellStyle name="一般 4 6 2 2 3 2 2" xfId="39402"/>
    <cellStyle name="一般 4 6 2 2 3 2 3" xfId="39403"/>
    <cellStyle name="一般 4 6 2 2 3 3" xfId="39404"/>
    <cellStyle name="一般 4 6 2 2 3 4" xfId="39405"/>
    <cellStyle name="一般 4 6 2 2 4" xfId="39406"/>
    <cellStyle name="一般 4 6 2 2 4 2" xfId="39407"/>
    <cellStyle name="一般 4 6 2 2 4 3" xfId="39408"/>
    <cellStyle name="一般 4 6 2 2 5" xfId="39409"/>
    <cellStyle name="一般 4 6 2 2 6" xfId="39410"/>
    <cellStyle name="一般 4 6 2 3" xfId="39411"/>
    <cellStyle name="一般 4 6 2 3 2" xfId="39412"/>
    <cellStyle name="一般 4 6 2 3 2 2" xfId="39413"/>
    <cellStyle name="一般 4 6 2 3 2 3" xfId="39414"/>
    <cellStyle name="一般 4 6 2 3 3" xfId="39415"/>
    <cellStyle name="一般 4 6 2 3 4" xfId="39416"/>
    <cellStyle name="一般 4 6 2 4" xfId="39417"/>
    <cellStyle name="一般 4 6 2 4 2" xfId="39418"/>
    <cellStyle name="一般 4 6 2 4 2 2" xfId="39419"/>
    <cellStyle name="一般 4 6 2 4 2 3" xfId="39420"/>
    <cellStyle name="一般 4 6 2 4 3" xfId="39421"/>
    <cellStyle name="一般 4 6 2 4 4" xfId="39422"/>
    <cellStyle name="一般 4 6 2 5" xfId="39423"/>
    <cellStyle name="一般 4 6 2 5 2" xfId="39424"/>
    <cellStyle name="一般 4 6 2 5 3" xfId="39425"/>
    <cellStyle name="一般 4 6 2 6" xfId="39426"/>
    <cellStyle name="一般 4 6 2 7" xfId="39427"/>
    <cellStyle name="一般 4 6 3" xfId="39428"/>
    <cellStyle name="一般 4 6 3 2" xfId="39429"/>
    <cellStyle name="一般 4 6 3 2 2" xfId="39430"/>
    <cellStyle name="一般 4 6 3 2 2 2" xfId="39431"/>
    <cellStyle name="一般 4 6 3 2 2 3" xfId="39432"/>
    <cellStyle name="一般 4 6 3 2 3" xfId="39433"/>
    <cellStyle name="一般 4 6 3 2 4" xfId="39434"/>
    <cellStyle name="一般 4 6 3 3" xfId="39435"/>
    <cellStyle name="一般 4 6 3 3 2" xfId="39436"/>
    <cellStyle name="一般 4 6 3 3 2 2" xfId="39437"/>
    <cellStyle name="一般 4 6 3 3 2 3" xfId="39438"/>
    <cellStyle name="一般 4 6 3 3 3" xfId="39439"/>
    <cellStyle name="一般 4 6 3 3 4" xfId="39440"/>
    <cellStyle name="一般 4 6 3 4" xfId="39441"/>
    <cellStyle name="一般 4 6 3 4 2" xfId="39442"/>
    <cellStyle name="一般 4 6 3 4 3" xfId="39443"/>
    <cellStyle name="一般 4 6 3 5" xfId="39444"/>
    <cellStyle name="一般 4 6 3 6" xfId="39445"/>
    <cellStyle name="一般 4 6 4" xfId="39446"/>
    <cellStyle name="一般 4 6 4 2" xfId="39447"/>
    <cellStyle name="一般 4 6 4 2 2" xfId="39448"/>
    <cellStyle name="一般 4 6 4 2 3" xfId="39449"/>
    <cellStyle name="一般 4 6 4 3" xfId="39450"/>
    <cellStyle name="一般 4 6 4 4" xfId="39451"/>
    <cellStyle name="一般 4 6 5" xfId="39452"/>
    <cellStyle name="一般 4 6 5 2" xfId="39453"/>
    <cellStyle name="一般 4 6 5 2 2" xfId="39454"/>
    <cellStyle name="一般 4 6 5 2 3" xfId="39455"/>
    <cellStyle name="一般 4 6 5 3" xfId="39456"/>
    <cellStyle name="一般 4 6 5 4" xfId="39457"/>
    <cellStyle name="一般 4 6 6" xfId="39458"/>
    <cellStyle name="一般 4 6 6 2" xfId="39459"/>
    <cellStyle name="一般 4 6 6 3" xfId="39460"/>
    <cellStyle name="一般 4 6 7" xfId="39461"/>
    <cellStyle name="一般 4 6 8" xfId="39462"/>
    <cellStyle name="一般 4 7" xfId="39463"/>
    <cellStyle name="一般 4 7 2" xfId="39464"/>
    <cellStyle name="一般 4 7 2 2" xfId="39465"/>
    <cellStyle name="一般 4 7 2 2 2" xfId="39466"/>
    <cellStyle name="一般 4 7 2 2 2 2" xfId="39467"/>
    <cellStyle name="一般 4 7 2 2 2 2 2" xfId="39468"/>
    <cellStyle name="一般 4 7 2 2 2 2 3" xfId="39469"/>
    <cellStyle name="一般 4 7 2 2 2 3" xfId="39470"/>
    <cellStyle name="一般 4 7 2 2 2 4" xfId="39471"/>
    <cellStyle name="一般 4 7 2 2 3" xfId="39472"/>
    <cellStyle name="一般 4 7 2 2 3 2" xfId="39473"/>
    <cellStyle name="一般 4 7 2 2 3 2 2" xfId="39474"/>
    <cellStyle name="一般 4 7 2 2 3 2 3" xfId="39475"/>
    <cellStyle name="一般 4 7 2 2 3 3" xfId="39476"/>
    <cellStyle name="一般 4 7 2 2 3 4" xfId="39477"/>
    <cellStyle name="一般 4 7 2 2 4" xfId="39478"/>
    <cellStyle name="一般 4 7 2 2 4 2" xfId="39479"/>
    <cellStyle name="一般 4 7 2 2 4 3" xfId="39480"/>
    <cellStyle name="一般 4 7 2 2 5" xfId="39481"/>
    <cellStyle name="一般 4 7 2 2 6" xfId="39482"/>
    <cellStyle name="一般 4 7 2 3" xfId="39483"/>
    <cellStyle name="一般 4 7 2 3 2" xfId="39484"/>
    <cellStyle name="一般 4 7 2 3 2 2" xfId="39485"/>
    <cellStyle name="一般 4 7 2 3 2 3" xfId="39486"/>
    <cellStyle name="一般 4 7 2 3 3" xfId="39487"/>
    <cellStyle name="一般 4 7 2 3 4" xfId="39488"/>
    <cellStyle name="一般 4 7 2 4" xfId="39489"/>
    <cellStyle name="一般 4 7 2 4 2" xfId="39490"/>
    <cellStyle name="一般 4 7 2 4 2 2" xfId="39491"/>
    <cellStyle name="一般 4 7 2 4 2 3" xfId="39492"/>
    <cellStyle name="一般 4 7 2 4 3" xfId="39493"/>
    <cellStyle name="一般 4 7 2 4 4" xfId="39494"/>
    <cellStyle name="一般 4 7 2 5" xfId="39495"/>
    <cellStyle name="一般 4 7 2 5 2" xfId="39496"/>
    <cellStyle name="一般 4 7 2 5 3" xfId="39497"/>
    <cellStyle name="一般 4 7 2 6" xfId="39498"/>
    <cellStyle name="一般 4 7 2 7" xfId="39499"/>
    <cellStyle name="一般 4 7 3" xfId="39500"/>
    <cellStyle name="一般 4 7 3 2" xfId="39501"/>
    <cellStyle name="一般 4 7 3 2 2" xfId="39502"/>
    <cellStyle name="一般 4 7 3 2 2 2" xfId="39503"/>
    <cellStyle name="一般 4 7 3 2 2 3" xfId="39504"/>
    <cellStyle name="一般 4 7 3 2 3" xfId="39505"/>
    <cellStyle name="一般 4 7 3 2 4" xfId="39506"/>
    <cellStyle name="一般 4 7 3 3" xfId="39507"/>
    <cellStyle name="一般 4 7 3 3 2" xfId="39508"/>
    <cellStyle name="一般 4 7 3 3 2 2" xfId="39509"/>
    <cellStyle name="一般 4 7 3 3 2 3" xfId="39510"/>
    <cellStyle name="一般 4 7 3 3 3" xfId="39511"/>
    <cellStyle name="一般 4 7 3 3 4" xfId="39512"/>
    <cellStyle name="一般 4 7 3 4" xfId="39513"/>
    <cellStyle name="一般 4 7 3 4 2" xfId="39514"/>
    <cellStyle name="一般 4 7 3 4 3" xfId="39515"/>
    <cellStyle name="一般 4 7 3 5" xfId="39516"/>
    <cellStyle name="一般 4 7 3 6" xfId="39517"/>
    <cellStyle name="一般 4 7 4" xfId="39518"/>
    <cellStyle name="一般 4 7 4 2" xfId="39519"/>
    <cellStyle name="一般 4 7 4 2 2" xfId="39520"/>
    <cellStyle name="一般 4 7 4 2 3" xfId="39521"/>
    <cellStyle name="一般 4 7 4 3" xfId="39522"/>
    <cellStyle name="一般 4 7 4 4" xfId="39523"/>
    <cellStyle name="一般 4 7 5" xfId="39524"/>
    <cellStyle name="一般 4 7 5 2" xfId="39525"/>
    <cellStyle name="一般 4 7 5 2 2" xfId="39526"/>
    <cellStyle name="一般 4 7 5 2 3" xfId="39527"/>
    <cellStyle name="一般 4 7 5 3" xfId="39528"/>
    <cellStyle name="一般 4 7 5 4" xfId="39529"/>
    <cellStyle name="一般 4 7 6" xfId="39530"/>
    <cellStyle name="一般 4 7 6 2" xfId="39531"/>
    <cellStyle name="一般 4 7 6 3" xfId="39532"/>
    <cellStyle name="一般 4 7 7" xfId="39533"/>
    <cellStyle name="一般 4 7 8" xfId="39534"/>
    <cellStyle name="一般 4 8" xfId="39535"/>
    <cellStyle name="一般 4 8 2" xfId="39536"/>
    <cellStyle name="一般 4 8 2 2" xfId="39537"/>
    <cellStyle name="一般 4 8 2 2 2" xfId="39538"/>
    <cellStyle name="一般 4 8 2 2 2 2" xfId="39539"/>
    <cellStyle name="一般 4 8 2 2 2 3" xfId="39540"/>
    <cellStyle name="一般 4 8 2 2 3" xfId="39541"/>
    <cellStyle name="一般 4 8 2 2 4" xfId="39542"/>
    <cellStyle name="一般 4 8 2 3" xfId="39543"/>
    <cellStyle name="一般 4 8 2 3 2" xfId="39544"/>
    <cellStyle name="一般 4 8 2 3 2 2" xfId="39545"/>
    <cellStyle name="一般 4 8 2 3 2 3" xfId="39546"/>
    <cellStyle name="一般 4 8 2 3 3" xfId="39547"/>
    <cellStyle name="一般 4 8 2 3 4" xfId="39548"/>
    <cellStyle name="一般 4 8 2 4" xfId="39549"/>
    <cellStyle name="一般 4 8 2 4 2" xfId="39550"/>
    <cellStyle name="一般 4 8 2 4 3" xfId="39551"/>
    <cellStyle name="一般 4 8 2 5" xfId="39552"/>
    <cellStyle name="一般 4 8 2 6" xfId="39553"/>
    <cellStyle name="一般 4 8 3" xfId="39554"/>
    <cellStyle name="一般 4 8 3 2" xfId="39555"/>
    <cellStyle name="一般 4 8 3 2 2" xfId="39556"/>
    <cellStyle name="一般 4 8 3 2 3" xfId="39557"/>
    <cellStyle name="一般 4 8 3 3" xfId="39558"/>
    <cellStyle name="一般 4 8 3 4" xfId="39559"/>
    <cellStyle name="一般 4 8 4" xfId="39560"/>
    <cellStyle name="一般 4 8 4 2" xfId="39561"/>
    <cellStyle name="一般 4 8 4 2 2" xfId="39562"/>
    <cellStyle name="一般 4 8 4 2 3" xfId="39563"/>
    <cellStyle name="一般 4 8 4 3" xfId="39564"/>
    <cellStyle name="一般 4 8 4 4" xfId="39565"/>
    <cellStyle name="一般 4 8 5" xfId="39566"/>
    <cellStyle name="一般 4 8 5 2" xfId="39567"/>
    <cellStyle name="一般 4 8 5 3" xfId="39568"/>
    <cellStyle name="一般 4 8 6" xfId="39569"/>
    <cellStyle name="一般 4 8 7" xfId="39570"/>
    <cellStyle name="一般 4 9" xfId="39571"/>
    <cellStyle name="一般 4 9 2" xfId="39572"/>
    <cellStyle name="一般 4 9 2 2" xfId="39573"/>
    <cellStyle name="一般 4 9 2 2 2" xfId="39574"/>
    <cellStyle name="一般 4 9 2 2 3" xfId="39575"/>
    <cellStyle name="一般 4 9 2 3" xfId="39576"/>
    <cellStyle name="一般 4 9 2 4" xfId="39577"/>
    <cellStyle name="一般 4 9 3" xfId="39578"/>
    <cellStyle name="一般 4 9 3 2" xfId="39579"/>
    <cellStyle name="一般 4 9 3 2 2" xfId="39580"/>
    <cellStyle name="一般 4 9 3 2 3" xfId="39581"/>
    <cellStyle name="一般 4 9 3 3" xfId="39582"/>
    <cellStyle name="一般 4 9 3 4" xfId="39583"/>
    <cellStyle name="一般 4 9 4" xfId="39584"/>
    <cellStyle name="一般 4 9 4 2" xfId="39585"/>
    <cellStyle name="一般 4 9 4 3" xfId="39586"/>
    <cellStyle name="一般 4 9 5" xfId="39587"/>
    <cellStyle name="一般 4 9 6" xfId="39588"/>
    <cellStyle name="一般 4_20150513 X7 Regulatory Weekly Tracking_20150513 REV" xfId="39589"/>
    <cellStyle name="一般 40" xfId="39590"/>
    <cellStyle name="一般 41" xfId="39591"/>
    <cellStyle name="一般 42" xfId="39592"/>
    <cellStyle name="一般 43" xfId="39593"/>
    <cellStyle name="一般 44" xfId="39594"/>
    <cellStyle name="一般 45" xfId="39595"/>
    <cellStyle name="一般 46" xfId="39596"/>
    <cellStyle name="一般 47" xfId="39597"/>
    <cellStyle name="一般 48" xfId="39598"/>
    <cellStyle name="一般 49" xfId="39599"/>
    <cellStyle name="一般 5" xfId="39600"/>
    <cellStyle name="一般 5 2" xfId="39601"/>
    <cellStyle name="一般 5 2 2" xfId="39602"/>
    <cellStyle name="一般 5 2 2 2" xfId="39603"/>
    <cellStyle name="一般 5 2 2 3" xfId="39604"/>
    <cellStyle name="一般 5 2 3" xfId="39605"/>
    <cellStyle name="一般 5 2 4" xfId="39606"/>
    <cellStyle name="一般 5 3" xfId="39607"/>
    <cellStyle name="一般 5 3 2" xfId="39608"/>
    <cellStyle name="一般 5 3 2 2" xfId="39609"/>
    <cellStyle name="一般 5 3 2 3" xfId="39610"/>
    <cellStyle name="一般 5 3 3" xfId="39611"/>
    <cellStyle name="一般 5 3 4" xfId="39612"/>
    <cellStyle name="一般 5 4" xfId="39613"/>
    <cellStyle name="一般 5 4 2" xfId="39614"/>
    <cellStyle name="一般 5 4 3" xfId="39615"/>
    <cellStyle name="一般 5 5" xfId="39616"/>
    <cellStyle name="一般 5 6" xfId="39617"/>
    <cellStyle name="一般 5 7" xfId="43360"/>
    <cellStyle name="一般 50" xfId="39618"/>
    <cellStyle name="一般 51" xfId="39619"/>
    <cellStyle name="一般 52" xfId="43301"/>
    <cellStyle name="一般 53" xfId="43307"/>
    <cellStyle name="一般 54" xfId="43305"/>
    <cellStyle name="一般 55" xfId="43330"/>
    <cellStyle name="一般 56" xfId="43361"/>
    <cellStyle name="一般 6" xfId="39620"/>
    <cellStyle name="一般 6 2" xfId="39621"/>
    <cellStyle name="一般 6 2 2" xfId="39622"/>
    <cellStyle name="一般 6 2 2 2" xfId="39623"/>
    <cellStyle name="一般 6 2 3" xfId="39624"/>
    <cellStyle name="一般 6 2 4" xfId="39625"/>
    <cellStyle name="一般 6 2 5" xfId="39626"/>
    <cellStyle name="一般 6 3" xfId="39627"/>
    <cellStyle name="一般 6 3 2" xfId="39628"/>
    <cellStyle name="一般 6 3 3" xfId="39629"/>
    <cellStyle name="一般 6 4" xfId="39630"/>
    <cellStyle name="一般 6 5" xfId="39631"/>
    <cellStyle name="一般 6 5 9" xfId="39632"/>
    <cellStyle name="一般 6 6" xfId="39633"/>
    <cellStyle name="一般 6 7" xfId="39634"/>
    <cellStyle name="一般 6_20150513 X7 Regulatory Weekly Tracking_20150513 REV" xfId="39635"/>
    <cellStyle name="一般 7" xfId="39636"/>
    <cellStyle name="一般 7 10" xfId="39637"/>
    <cellStyle name="一般 7 2" xfId="39638"/>
    <cellStyle name="一般 7 2 2" xfId="39639"/>
    <cellStyle name="一般 7 2 2 2" xfId="39640"/>
    <cellStyle name="一般 7 2 2 2 2" xfId="39641"/>
    <cellStyle name="一般 7 2 2 2 2 2" xfId="39642"/>
    <cellStyle name="一般 7 2 2 2_Regulatory" xfId="39643"/>
    <cellStyle name="一般 7 2 2 3" xfId="39644"/>
    <cellStyle name="一般 7 2 2 3 2" xfId="39645"/>
    <cellStyle name="一般 7 2 2_Regulatory" xfId="39646"/>
    <cellStyle name="一般 7 2 3" xfId="39647"/>
    <cellStyle name="一般 7 2 3 2" xfId="39648"/>
    <cellStyle name="一般 7 2 3 2 2" xfId="39649"/>
    <cellStyle name="一般 7 2 3 2 2 2" xfId="39650"/>
    <cellStyle name="一般 7 2 3 2_Regulatory" xfId="39651"/>
    <cellStyle name="一般 7 2 3 3" xfId="39652"/>
    <cellStyle name="一般 7 2 3 3 2" xfId="39653"/>
    <cellStyle name="一般 7 2 3_Regulatory" xfId="39654"/>
    <cellStyle name="一般 7 2 4" xfId="39655"/>
    <cellStyle name="一般 7 2 4 2" xfId="39656"/>
    <cellStyle name="一般 7 2 4 2 2" xfId="39657"/>
    <cellStyle name="一般 7 2 4_Regulatory" xfId="39658"/>
    <cellStyle name="一般 7 2 5" xfId="39659"/>
    <cellStyle name="一般 7 2 5 2" xfId="39660"/>
    <cellStyle name="一般 7 2 6" xfId="39661"/>
    <cellStyle name="一般 7 2 7" xfId="39662"/>
    <cellStyle name="一般 7 2 8" xfId="39663"/>
    <cellStyle name="一般 7 2_Regulatory" xfId="39664"/>
    <cellStyle name="一般 7 3" xfId="39665"/>
    <cellStyle name="一般 7 3 2" xfId="39666"/>
    <cellStyle name="一般 7 3 3" xfId="39667"/>
    <cellStyle name="一般 7 3 4" xfId="39668"/>
    <cellStyle name="一般 7 3 5" xfId="39669"/>
    <cellStyle name="一般 7 3_Regulatory" xfId="39670"/>
    <cellStyle name="一般 7 4" xfId="39671"/>
    <cellStyle name="一般 7 4 2" xfId="39672"/>
    <cellStyle name="一般 7 5" xfId="39673"/>
    <cellStyle name="一般 7 6" xfId="39674"/>
    <cellStyle name="一般 7 7" xfId="39675"/>
    <cellStyle name="一般 7 8" xfId="39676"/>
    <cellStyle name="一般 7 9" xfId="39677"/>
    <cellStyle name="一般 7_Regulatory" xfId="39678"/>
    <cellStyle name="一般 8" xfId="39679"/>
    <cellStyle name="一般 8 2" xfId="39680"/>
    <cellStyle name="一般 8 2 2" xfId="39681"/>
    <cellStyle name="一般 8 2_Regulatory" xfId="39682"/>
    <cellStyle name="一般 8 3" xfId="39683"/>
    <cellStyle name="一般 8 3 2" xfId="39684"/>
    <cellStyle name="一般 8 4" xfId="39685"/>
    <cellStyle name="一般 8 5" xfId="39686"/>
    <cellStyle name="一般 8 6" xfId="39687"/>
    <cellStyle name="一般 8 7" xfId="39688"/>
    <cellStyle name="一般 8 8" xfId="43362"/>
    <cellStyle name="一般 8 9" xfId="43363"/>
    <cellStyle name="一般 9" xfId="39689"/>
    <cellStyle name="一般 9 10" xfId="39690"/>
    <cellStyle name="一般 9 11" xfId="43364"/>
    <cellStyle name="一般 9 2" xfId="39691"/>
    <cellStyle name="一般 9 2 2" xfId="39692"/>
    <cellStyle name="一般 9 2_Regulatory" xfId="39693"/>
    <cellStyle name="一般 9 3" xfId="39694"/>
    <cellStyle name="一般 9 3 2" xfId="39695"/>
    <cellStyle name="一般 9 3_Regulatory" xfId="39696"/>
    <cellStyle name="一般 9 4" xfId="39697"/>
    <cellStyle name="一般 9 5" xfId="39698"/>
    <cellStyle name="一般 9 6" xfId="39699"/>
    <cellStyle name="一般 9 7" xfId="39700"/>
    <cellStyle name="一般 9 8" xfId="39701"/>
    <cellStyle name="一般 9 9" xfId="39702"/>
    <cellStyle name="一般 9_Regulatory" xfId="39703"/>
    <cellStyle name="一般_Argos  Approval Schedule - 20090327-2" xfId="43370"/>
    <cellStyle name="一般_Argos 5PT DashBoard 0519 " xfId="43371"/>
    <cellStyle name="入力" xfId="39704"/>
    <cellStyle name="入力 2" xfId="39705"/>
    <cellStyle name="入力 3" xfId="39706"/>
    <cellStyle name="千分位 2" xfId="39707"/>
    <cellStyle name="千分位 3" xfId="39708"/>
    <cellStyle name="千分位 3 2" xfId="39709"/>
    <cellStyle name="千分位 3 3" xfId="39710"/>
    <cellStyle name="千分位 3 3 2" xfId="39711"/>
    <cellStyle name="千分位 3 3 3" xfId="39712"/>
    <cellStyle name="千分位 4" xfId="39713"/>
    <cellStyle name="千分位 4 2" xfId="39714"/>
    <cellStyle name="千分位 4 2 2" xfId="39715"/>
    <cellStyle name="千分位 4 2 3" xfId="39716"/>
    <cellStyle name="千分位 4 2 4" xfId="39717"/>
    <cellStyle name="千分位 4 2 5" xfId="39718"/>
    <cellStyle name="千分位 4 2 6" xfId="39719"/>
    <cellStyle name="千分位 4 2 7" xfId="39720"/>
    <cellStyle name="千分位 4 3" xfId="39721"/>
    <cellStyle name="千分位 4 3 2" xfId="39722"/>
    <cellStyle name="千分位 4 3 3" xfId="39723"/>
    <cellStyle name="千分位 4 4" xfId="39724"/>
    <cellStyle name="千分位 4 4 2" xfId="39725"/>
    <cellStyle name="千分位 4 4 3" xfId="39726"/>
    <cellStyle name="千分位 4 5" xfId="39727"/>
    <cellStyle name="千分位 4 6" xfId="39728"/>
    <cellStyle name="千分位 4 7" xfId="39729"/>
    <cellStyle name="千分位 5" xfId="39730"/>
    <cellStyle name="千分位 7" xfId="43365"/>
    <cellStyle name="千分位[0] 2" xfId="39731"/>
    <cellStyle name="千分位[0] 2 2" xfId="39732"/>
    <cellStyle name="千分位[0] 2 3" xfId="39733"/>
    <cellStyle name="千分位[0] 2 3 2" xfId="39734"/>
    <cellStyle name="千分位[0] 3" xfId="39735"/>
    <cellStyle name="千位分隔 2" xfId="39736"/>
    <cellStyle name="千位分隔 2 2" xfId="39737"/>
    <cellStyle name="千位分隔 2 2 2" xfId="39738"/>
    <cellStyle name="千位分隔 2 2 2 2" xfId="39739"/>
    <cellStyle name="千位分隔 2 2 2 2 2" xfId="39740"/>
    <cellStyle name="千位分隔 2 2 2 3" xfId="39741"/>
    <cellStyle name="千位分隔 2 2 3" xfId="39742"/>
    <cellStyle name="千位分隔 2 2 3 2" xfId="39743"/>
    <cellStyle name="千位分隔 2 2 4" xfId="39744"/>
    <cellStyle name="千位分隔 2 3" xfId="39745"/>
    <cellStyle name="千位分隔 2 3 2" xfId="39746"/>
    <cellStyle name="千位分隔 2 4" xfId="39747"/>
    <cellStyle name="千位分隔 24" xfId="39748"/>
    <cellStyle name="千位分隔 24 2" xfId="39749"/>
    <cellStyle name="千位分隔 24 2 2" xfId="39750"/>
    <cellStyle name="千位分隔 24 2 2 2" xfId="39751"/>
    <cellStyle name="千位分隔 24 2 3" xfId="39752"/>
    <cellStyle name="千位分隔 24 3" xfId="39753"/>
    <cellStyle name="千位分隔 24 3 2" xfId="39754"/>
    <cellStyle name="千位分隔 24 4" xfId="39755"/>
    <cellStyle name="千位分隔[0]_Book1" xfId="39756"/>
    <cellStyle name="千位分隔_Book1" xfId="39757"/>
    <cellStyle name="中等 2" xfId="39758"/>
    <cellStyle name="中等 2 2" xfId="39759"/>
    <cellStyle name="中等 2 3" xfId="39760"/>
    <cellStyle name="中等 3" xfId="39761"/>
    <cellStyle name="中等 3 2" xfId="39762"/>
    <cellStyle name="计算" xfId="39763"/>
    <cellStyle name="计算 2" xfId="39764"/>
    <cellStyle name="计算 2 2" xfId="39765"/>
    <cellStyle name="计算 2 2 2" xfId="39766"/>
    <cellStyle name="计算 2 3" xfId="39767"/>
    <cellStyle name="计算 3" xfId="39768"/>
    <cellStyle name="计算 3 2" xfId="39769"/>
    <cellStyle name="计算 4" xfId="39770"/>
    <cellStyle name="计算 5" xfId="39771"/>
    <cellStyle name="计算 6" xfId="39772"/>
    <cellStyle name="计算 7" xfId="39773"/>
    <cellStyle name="出力" xfId="39774"/>
    <cellStyle name="出力 2" xfId="39775"/>
    <cellStyle name="出力 3" xfId="39776"/>
    <cellStyle name="汇总" xfId="39777"/>
    <cellStyle name="汇总 2" xfId="39778"/>
    <cellStyle name="汇总 2 2" xfId="39779"/>
    <cellStyle name="汇总 2 2 2" xfId="39780"/>
    <cellStyle name="汇总 2 3" xfId="39781"/>
    <cellStyle name="汇总 3" xfId="39782"/>
    <cellStyle name="汇总 4" xfId="39783"/>
    <cellStyle name="汇总 5" xfId="39784"/>
    <cellStyle name="汇总 6" xfId="39785"/>
    <cellStyle name="汇总 7" xfId="39786"/>
    <cellStyle name="合計 2" xfId="39787"/>
    <cellStyle name="合計 2 2" xfId="39788"/>
    <cellStyle name="合計 2 3" xfId="39789"/>
    <cellStyle name="合計 3" xfId="39790"/>
    <cellStyle name="合計 3 2" xfId="39791"/>
    <cellStyle name="好 2" xfId="39792"/>
    <cellStyle name="好 2 2" xfId="39793"/>
    <cellStyle name="好 2 3" xfId="39794"/>
    <cellStyle name="好 2 4" xfId="39795"/>
    <cellStyle name="好 2 5" xfId="39796"/>
    <cellStyle name="好 2 6" xfId="39797"/>
    <cellStyle name="好 2 7" xfId="39798"/>
    <cellStyle name="好 3" xfId="39799"/>
    <cellStyle name="好 3 2" xfId="39800"/>
    <cellStyle name="好_20150513 X7 Regulatory Weekly Tracking_20150513 REV" xfId="39801"/>
    <cellStyle name="好_AD651XLF_SafetyList_081225 for Compal (2)" xfId="39802"/>
    <cellStyle name="好_AD651XLF_SafetyList_081225 for Compal (2) 2" xfId="39803"/>
    <cellStyle name="好_AD651XLF_SafetyList_081225 for Compal (2) 2 2" xfId="39804"/>
    <cellStyle name="好_AD651XLF_SafetyList_081225 for Compal (2) 3" xfId="39805"/>
    <cellStyle name="好_AD651XLF_SafetyList_081225 for Compal (2) 4" xfId="39806"/>
    <cellStyle name="好_AD651XLF_SafetyList_081225 for Compal (2)_Andros Regulatory_Dashboard 20100427" xfId="39807"/>
    <cellStyle name="好_AD651XLF_SafetyList_081225 for Compal (2)_Andros Regulatory_Dashboard 20100427 2" xfId="39808"/>
    <cellStyle name="好_AD651XLF_SafetyList_081225 for Compal (2)_Andros Regulatory_Dashboard 20100427 2 2" xfId="39809"/>
    <cellStyle name="好_AD651XLF_SafetyList_081225 for Compal (2)_Andros Regulatory_Dashboard 20100427 3" xfId="39810"/>
    <cellStyle name="好_AD651XLF_SafetyList_081225 for Compal (2)_Andros Regulatory_Dashboard 20100427 4" xfId="39811"/>
    <cellStyle name="好_AD651XLF_SafetyList_081225 for Compal (2)_Andros Regulatory_Dashboard 20100427_Breitling _Regulatory Dashboard_20110615_ Sam (2)" xfId="39812"/>
    <cellStyle name="好_AD651XLF_SafetyList_081225 for Compal (2)_Andros Regulatory_Dashboard 20100427_Breitling _Regulatory Dashboard_20110615_ Sam (2) 2" xfId="39813"/>
    <cellStyle name="好_AD651XLF_SafetyList_081225 for Compal (2)_Andros Regulatory_Dashboard 20100427_Breitling _Regulatory Dashboard_20110615_ Sam (2)_BC EMC Regulatory Dashboard_2011-06-23" xfId="39814"/>
    <cellStyle name="好_AD651XLF_SafetyList_081225 for Compal (2)_Andros Regulatory_Dashboard 20100427_Breitling _Regulatory Dashboard_20110615_ Sam (2)_BC EMC Regulatory Dashboard_2011-06-30" xfId="39815"/>
    <cellStyle name="好_AD651XLF_SafetyList_081225 for Compal (2)_Andros Regulatory_Dashboard 20100427_Breitling _Regulatory Dashboard_20110615_ Sam (2)_BC EMC Regulatory Dashboard_2011-07-12" xfId="39816"/>
    <cellStyle name="好_AD651XLF_SafetyList_081225 for Compal (2)_Andros Regulatory_Dashboard 20100427_Breitling _Regulatory Dashboard_20110615_ Sam (2)_E4 12_13_13 bent_type EMC schedule_20111115" xfId="39817"/>
    <cellStyle name="好_AD651XLF_SafetyList_081225 for Compal (2)_Andros Regulatory_Dashboard 20100427_Breitling _Regulatory Dashboard_20110615_ Sam (2)_Houston EMC Regulatory Dashboard_2013-09-04" xfId="39818"/>
    <cellStyle name="好_AD651XLF_SafetyList_081225 for Compal (2)_Andros Regulatory_Dashboard 20100427_Breitling _Regulatory Dashboard_20110615_ Sam (2)_Vans 15_17 EMC schedule (2)" xfId="39819"/>
    <cellStyle name="好_AD651XLF_SafetyList_081225 for Compal (2)_Andros Regulatory_Dashboard 20100427_Breitling _Regulatory Dashboard_20110615_ Sam (2)_Vans EMC schedule 20110712" xfId="39820"/>
    <cellStyle name="好_AD651XLF_SafetyList_081225 for Compal (2)_Andros Regulatory_Dashboard 20100427_E3 Macallan 13 Regulatory DashBoard_20101228" xfId="39821"/>
    <cellStyle name="好_AD651XLF_SafetyList_081225 for Compal (2)_Andros Regulatory_Dashboard 20100427_E3 Macallan 13 Regulatory DashBoard_20101228 2" xfId="39822"/>
    <cellStyle name="好_AD651XLF_SafetyList_081225 for Compal (2)_Andros Regulatory_Dashboard 20100427_E3 Macallan 13 Regulatory DashBoard_20101228_Breitling _Regulatory Dashboard 20110411_EMC" xfId="39823"/>
    <cellStyle name="好_AD651XLF_SafetyList_081225 for Compal (2)_Andros Regulatory_Dashboard 20100427_E3 Macallan 13 Regulatory DashBoard_20110112(EA)" xfId="39824"/>
    <cellStyle name="好_AD651XLF_SafetyList_081225 for Compal (2)_Andros Regulatory_Dashboard 20100427_G_Macallan-13-Regulatory-20101110" xfId="39825"/>
    <cellStyle name="好_AD651XLF_SafetyList_081225 for Compal (2)_Andros Regulatory_Dashboard 20100427_G_Macallan-13-Regulatory-20101222(EA update)" xfId="39826"/>
    <cellStyle name="好_AD651XLF_SafetyList_081225 for Compal (2)_Andros Regulatory_Dashboard 20100427_G_Macallan-13-Regulatory-20110126" xfId="39827"/>
    <cellStyle name="好_AD651XLF_SafetyList_081225 for Compal (2)_Andros Regulatory_Dashboard 20100427_G_Macallan-13-Regulatory-20110126 2" xfId="39828"/>
    <cellStyle name="好_AD651XLF_SafetyList_081225 for Compal (2)_Andros Regulatory_Dashboard 20100427_G_Macallan-13-Regulatory-20110126_Breitling _Regulatory Dashboard 20110411_EMC" xfId="39829"/>
    <cellStyle name="好_AD651XLF_SafetyList_081225 for Compal (2)_Andros Regulatory_Dashboard 20100427_G_Macallan-13-Regulatory-20110210" xfId="39830"/>
    <cellStyle name="好_AD651XLF_SafetyList_081225 for Compal (2)_Andros Regulatory_Dashboard 20100427_G_Macallan-13-Regulatory-20110210 2" xfId="39831"/>
    <cellStyle name="好_AD651XLF_SafetyList_081225 for Compal (2)_Andros Regulatory_Dashboard 20100427_G_Macallan-13-Regulatory-20110210_Breitling _Regulatory Dashboard 20110411_EMC" xfId="39832"/>
    <cellStyle name="好_AD651XLF_SafetyList_081225 for Compal (2)_Andros Regulatory_Dashboard 20100427_複本 E3 Macallan 13 Regulatory DashBoard_20110119(EA)" xfId="39833"/>
    <cellStyle name="好_AD651XLF_SafetyList_081225 for Compal (2)_Breitling _Regulatory Dashboard_20110615_ Sam (2)" xfId="39834"/>
    <cellStyle name="好_AD651XLF_SafetyList_081225 for Compal (2)_Breitling _Regulatory Dashboard_20110615_ Sam (2) 2" xfId="39835"/>
    <cellStyle name="好_AD651XLF_SafetyList_081225 for Compal (2)_Breitling _Regulatory Dashboard_20110615_ Sam (2)_BC EMC Regulatory Dashboard_2011-06-23" xfId="39836"/>
    <cellStyle name="好_AD651XLF_SafetyList_081225 for Compal (2)_Breitling _Regulatory Dashboard_20110615_ Sam (2)_BC EMC Regulatory Dashboard_2011-06-30" xfId="39837"/>
    <cellStyle name="好_AD651XLF_SafetyList_081225 for Compal (2)_Breitling _Regulatory Dashboard_20110615_ Sam (2)_BC EMC Regulatory Dashboard_2011-07-12" xfId="39838"/>
    <cellStyle name="好_AD651XLF_SafetyList_081225 for Compal (2)_Breitling _Regulatory Dashboard_20110615_ Sam (2)_E4 12_13_13 bent_type EMC schedule_20111115" xfId="39839"/>
    <cellStyle name="好_AD651XLF_SafetyList_081225 for Compal (2)_Breitling _Regulatory Dashboard_20110615_ Sam (2)_Houston EMC Regulatory Dashboard_2013-09-04" xfId="39840"/>
    <cellStyle name="好_AD651XLF_SafetyList_081225 for Compal (2)_Breitling _Regulatory Dashboard_20110615_ Sam (2)_Vans 15_17 EMC schedule (2)" xfId="39841"/>
    <cellStyle name="好_AD651XLF_SafetyList_081225 for Compal (2)_Breitling _Regulatory Dashboard_20110615_ Sam (2)_Vans EMC schedule 20110712" xfId="39842"/>
    <cellStyle name="好_AD651XLF_SafetyList_081225 for Compal (2)_E3 13 Dashboard_EA_20100505 (2)" xfId="39843"/>
    <cellStyle name="好_AD651XLF_SafetyList_081225 for Compal (2)_E3 13 Dashboard_EA_20100505 (2) 2" xfId="39844"/>
    <cellStyle name="好_AD651XLF_SafetyList_081225 for Compal (2)_E3 13 Dashboard_EA_20100505 (2) 2 2" xfId="39845"/>
    <cellStyle name="好_AD651XLF_SafetyList_081225 for Compal (2)_E3 13 Dashboard_EA_20100505 (2) 3" xfId="39846"/>
    <cellStyle name="好_AD651XLF_SafetyList_081225 for Compal (2)_E3 13 Dashboard_EA_20100505 (2) 4" xfId="39847"/>
    <cellStyle name="好_AD651XLF_SafetyList_081225 for Compal (2)_E3 13 Dashboard_EA_20100505 (2)_Breitling _Regulatory Dashboard_20110615_ Sam (2)" xfId="39848"/>
    <cellStyle name="好_AD651XLF_SafetyList_081225 for Compal (2)_E3 13 Dashboard_EA_20100505 (2)_Breitling _Regulatory Dashboard_20110615_ Sam (2) 2" xfId="39849"/>
    <cellStyle name="好_AD651XLF_SafetyList_081225 for Compal (2)_E3 13 Dashboard_EA_20100505 (2)_Breitling _Regulatory Dashboard_20110615_ Sam (2)_BC EMC Regulatory Dashboard_2011-06-23" xfId="39850"/>
    <cellStyle name="好_AD651XLF_SafetyList_081225 for Compal (2)_E3 13 Dashboard_EA_20100505 (2)_Breitling _Regulatory Dashboard_20110615_ Sam (2)_BC EMC Regulatory Dashboard_2011-06-30" xfId="39851"/>
    <cellStyle name="好_AD651XLF_SafetyList_081225 for Compal (2)_E3 13 Dashboard_EA_20100505 (2)_Breitling _Regulatory Dashboard_20110615_ Sam (2)_BC EMC Regulatory Dashboard_2011-07-12" xfId="39852"/>
    <cellStyle name="好_AD651XLF_SafetyList_081225 for Compal (2)_E3 13 Dashboard_EA_20100505 (2)_Breitling _Regulatory Dashboard_20110615_ Sam (2)_E4 12_13_13 bent_type EMC schedule_20111115" xfId="39853"/>
    <cellStyle name="好_AD651XLF_SafetyList_081225 for Compal (2)_E3 13 Dashboard_EA_20100505 (2)_Breitling _Regulatory Dashboard_20110615_ Sam (2)_Houston EMC Regulatory Dashboard_2013-09-04" xfId="39854"/>
    <cellStyle name="好_AD651XLF_SafetyList_081225 for Compal (2)_E3 13 Dashboard_EA_20100505 (2)_Breitling _Regulatory Dashboard_20110615_ Sam (2)_Vans 15_17 EMC schedule (2)" xfId="39855"/>
    <cellStyle name="好_AD651XLF_SafetyList_081225 for Compal (2)_E3 13 Dashboard_EA_20100505 (2)_Breitling _Regulatory Dashboard_20110615_ Sam (2)_Vans EMC schedule 20110712" xfId="39856"/>
    <cellStyle name="好_AD651XLF_SafetyList_081225 for Compal (2)_E3 13 Dashboard_EA_20100505 (2)_E3 Macallan 13 Regulatory DashBoard_20101228" xfId="39857"/>
    <cellStyle name="好_AD651XLF_SafetyList_081225 for Compal (2)_E3 13 Dashboard_EA_20100505 (2)_E3 Macallan 13 Regulatory DashBoard_20101228 2" xfId="39858"/>
    <cellStyle name="好_AD651XLF_SafetyList_081225 for Compal (2)_E3 13 Dashboard_EA_20100505 (2)_E3 Macallan 13 Regulatory DashBoard_20101228_Breitling _Regulatory Dashboard 20110411_EMC" xfId="39859"/>
    <cellStyle name="好_AD651XLF_SafetyList_081225 for Compal (2)_E3 13 Dashboard_EA_20100505 (2)_E3 Macallan 13 Regulatory DashBoard_20110112(EA)" xfId="39860"/>
    <cellStyle name="好_AD651XLF_SafetyList_081225 for Compal (2)_E3 13 Dashboard_EA_20100505 (2)_G_Macallan-13-Regulatory-20101110" xfId="39861"/>
    <cellStyle name="好_AD651XLF_SafetyList_081225 for Compal (2)_E3 13 Dashboard_EA_20100505 (2)_G_Macallan-13-Regulatory-20101222(EA update)" xfId="39862"/>
    <cellStyle name="好_AD651XLF_SafetyList_081225 for Compal (2)_E3 13 Dashboard_EA_20100505 (2)_G_Macallan-13-Regulatory-20110126" xfId="39863"/>
    <cellStyle name="好_AD651XLF_SafetyList_081225 for Compal (2)_E3 13 Dashboard_EA_20100505 (2)_G_Macallan-13-Regulatory-20110126 2" xfId="39864"/>
    <cellStyle name="好_AD651XLF_SafetyList_081225 for Compal (2)_E3 13 Dashboard_EA_20100505 (2)_G_Macallan-13-Regulatory-20110126_Breitling _Regulatory Dashboard 20110411_EMC" xfId="39865"/>
    <cellStyle name="好_AD651XLF_SafetyList_081225 for Compal (2)_E3 13 Dashboard_EA_20100505 (2)_G_Macallan-13-Regulatory-20110210" xfId="39866"/>
    <cellStyle name="好_AD651XLF_SafetyList_081225 for Compal (2)_E3 13 Dashboard_EA_20100505 (2)_G_Macallan-13-Regulatory-20110210 2" xfId="39867"/>
    <cellStyle name="好_AD651XLF_SafetyList_081225 for Compal (2)_E3 13 Dashboard_EA_20100505 (2)_G_Macallan-13-Regulatory-20110210_Breitling _Regulatory Dashboard 20110411_EMC" xfId="39868"/>
    <cellStyle name="好_AD651XLF_SafetyList_081225 for Compal (2)_E3 13 Dashboard_EA_20100505 (2)_複本 E3 Macallan 13 Regulatory DashBoard_20110119(EA)" xfId="39869"/>
    <cellStyle name="好_AD651XLF_SafetyList_081225 for Compal (2)_E3 13 Dashboard_EA_20100512" xfId="39870"/>
    <cellStyle name="好_AD651XLF_SafetyList_081225 for Compal (2)_E3 13 Dashboard_EA_20100512 2" xfId="39871"/>
    <cellStyle name="好_AD651XLF_SafetyList_081225 for Compal (2)_E3 13 Dashboard_EA_20100512 2 2" xfId="39872"/>
    <cellStyle name="好_AD651XLF_SafetyList_081225 for Compal (2)_E3 13 Dashboard_EA_20100512 3" xfId="39873"/>
    <cellStyle name="好_AD651XLF_SafetyList_081225 for Compal (2)_E3 13 Dashboard_EA_20100512 4" xfId="39874"/>
    <cellStyle name="好_AD651XLF_SafetyList_081225 for Compal (2)_E3 13 Dashboard_EA_20100512_Breitling _Regulatory Dashboard_20110615_ Sam (2)" xfId="39875"/>
    <cellStyle name="好_AD651XLF_SafetyList_081225 for Compal (2)_E3 13 Dashboard_EA_20100512_Breitling _Regulatory Dashboard_20110615_ Sam (2) 2" xfId="39876"/>
    <cellStyle name="好_AD651XLF_SafetyList_081225 for Compal (2)_E3 13 Dashboard_EA_20100512_Breitling _Regulatory Dashboard_20110615_ Sam (2)_BC EMC Regulatory Dashboard_2011-06-23" xfId="39877"/>
    <cellStyle name="好_AD651XLF_SafetyList_081225 for Compal (2)_E3 13 Dashboard_EA_20100512_Breitling _Regulatory Dashboard_20110615_ Sam (2)_BC EMC Regulatory Dashboard_2011-06-30" xfId="39878"/>
    <cellStyle name="好_AD651XLF_SafetyList_081225 for Compal (2)_E3 13 Dashboard_EA_20100512_Breitling _Regulatory Dashboard_20110615_ Sam (2)_BC EMC Regulatory Dashboard_2011-07-12" xfId="39879"/>
    <cellStyle name="好_AD651XLF_SafetyList_081225 for Compal (2)_E3 13 Dashboard_EA_20100512_Breitling _Regulatory Dashboard_20110615_ Sam (2)_E4 12_13_13 bent_type EMC schedule_20111115" xfId="39880"/>
    <cellStyle name="好_AD651XLF_SafetyList_081225 for Compal (2)_E3 13 Dashboard_EA_20100512_Breitling _Regulatory Dashboard_20110615_ Sam (2)_Houston EMC Regulatory Dashboard_2013-09-04" xfId="39881"/>
    <cellStyle name="好_AD651XLF_SafetyList_081225 for Compal (2)_E3 13 Dashboard_EA_20100512_Breitling _Regulatory Dashboard_20110615_ Sam (2)_Vans 15_17 EMC schedule (2)" xfId="39882"/>
    <cellStyle name="好_AD651XLF_SafetyList_081225 for Compal (2)_E3 13 Dashboard_EA_20100512_Breitling _Regulatory Dashboard_20110615_ Sam (2)_Vans EMC schedule 20110712" xfId="39883"/>
    <cellStyle name="好_AD651XLF_SafetyList_081225 for Compal (2)_E3 13 Dashboard_EA_20100512_E3 Macallan 13 Regulatory DashBoard_20101228" xfId="39884"/>
    <cellStyle name="好_AD651XLF_SafetyList_081225 for Compal (2)_E3 13 Dashboard_EA_20100512_E3 Macallan 13 Regulatory DashBoard_20101228 2" xfId="39885"/>
    <cellStyle name="好_AD651XLF_SafetyList_081225 for Compal (2)_E3 13 Dashboard_EA_20100512_E3 Macallan 13 Regulatory DashBoard_20101228_Breitling _Regulatory Dashboard 20110411_EMC" xfId="39886"/>
    <cellStyle name="好_AD651XLF_SafetyList_081225 for Compal (2)_E3 13 Dashboard_EA_20100512_E3 Macallan 13 Regulatory DashBoard_20110112(EA)" xfId="39887"/>
    <cellStyle name="好_AD651XLF_SafetyList_081225 for Compal (2)_E3 13 Dashboard_EA_20100512_G_Macallan-13-Regulatory-20101110" xfId="39888"/>
    <cellStyle name="好_AD651XLF_SafetyList_081225 for Compal (2)_E3 13 Dashboard_EA_20100512_G_Macallan-13-Regulatory-20101222(EA update)" xfId="39889"/>
    <cellStyle name="好_AD651XLF_SafetyList_081225 for Compal (2)_E3 13 Dashboard_EA_20100512_G_Macallan-13-Regulatory-20110126" xfId="39890"/>
    <cellStyle name="好_AD651XLF_SafetyList_081225 for Compal (2)_E3 13 Dashboard_EA_20100512_G_Macallan-13-Regulatory-20110126 2" xfId="39891"/>
    <cellStyle name="好_AD651XLF_SafetyList_081225 for Compal (2)_E3 13 Dashboard_EA_20100512_G_Macallan-13-Regulatory-20110126_Breitling _Regulatory Dashboard 20110411_EMC" xfId="39892"/>
    <cellStyle name="好_AD651XLF_SafetyList_081225 for Compal (2)_E3 13 Dashboard_EA_20100512_G_Macallan-13-Regulatory-20110210" xfId="39893"/>
    <cellStyle name="好_AD651XLF_SafetyList_081225 for Compal (2)_E3 13 Dashboard_EA_20100512_G_Macallan-13-Regulatory-20110210 2" xfId="39894"/>
    <cellStyle name="好_AD651XLF_SafetyList_081225 for Compal (2)_E3 13 Dashboard_EA_20100512_G_Macallan-13-Regulatory-20110210_Breitling _Regulatory Dashboard 20110411_EMC" xfId="39895"/>
    <cellStyle name="好_AD651XLF_SafetyList_081225 for Compal (2)_E3 13 Dashboard_EA_20100512_複本 E3 Macallan 13 Regulatory DashBoard_20110119(EA)" xfId="39896"/>
    <cellStyle name="好_AD651XLF_SafetyList_081225 for Compal (2)_E3 13 Dashboard_EA_20100519" xfId="39897"/>
    <cellStyle name="好_AD651XLF_SafetyList_081225 for Compal (2)_E3 13 Dashboard_EA_20100519 2" xfId="39898"/>
    <cellStyle name="好_AD651XLF_SafetyList_081225 for Compal (2)_E3 13 Dashboard_EA_20100519 2 2" xfId="39899"/>
    <cellStyle name="好_AD651XLF_SafetyList_081225 for Compal (2)_E3 13 Dashboard_EA_20100519 3" xfId="39900"/>
    <cellStyle name="好_AD651XLF_SafetyList_081225 for Compal (2)_E3 13 Dashboard_EA_20100519 4" xfId="39901"/>
    <cellStyle name="好_AD651XLF_SafetyList_081225 for Compal (2)_E3 13 Dashboard_EA_20100519_Breitling _Regulatory Dashboard_20110615_ Sam (2)" xfId="39902"/>
    <cellStyle name="好_AD651XLF_SafetyList_081225 for Compal (2)_E3 13 Dashboard_EA_20100519_Breitling _Regulatory Dashboard_20110615_ Sam (2) 2" xfId="39903"/>
    <cellStyle name="好_AD651XLF_SafetyList_081225 for Compal (2)_E3 13 Dashboard_EA_20100519_Breitling _Regulatory Dashboard_20110615_ Sam (2)_BC EMC Regulatory Dashboard_2011-06-23" xfId="39904"/>
    <cellStyle name="好_AD651XLF_SafetyList_081225 for Compal (2)_E3 13 Dashboard_EA_20100519_Breitling _Regulatory Dashboard_20110615_ Sam (2)_BC EMC Regulatory Dashboard_2011-06-30" xfId="39905"/>
    <cellStyle name="好_AD651XLF_SafetyList_081225 for Compal (2)_E3 13 Dashboard_EA_20100519_Breitling _Regulatory Dashboard_20110615_ Sam (2)_BC EMC Regulatory Dashboard_2011-07-12" xfId="39906"/>
    <cellStyle name="好_AD651XLF_SafetyList_081225 for Compal (2)_E3 13 Dashboard_EA_20100519_Breitling _Regulatory Dashboard_20110615_ Sam (2)_E4 12_13_13 bent_type EMC schedule_20111115" xfId="39907"/>
    <cellStyle name="好_AD651XLF_SafetyList_081225 for Compal (2)_E3 13 Dashboard_EA_20100519_Breitling _Regulatory Dashboard_20110615_ Sam (2)_Houston EMC Regulatory Dashboard_2013-09-04" xfId="39908"/>
    <cellStyle name="好_AD651XLF_SafetyList_081225 for Compal (2)_E3 13 Dashboard_EA_20100519_Breitling _Regulatory Dashboard_20110615_ Sam (2)_Vans 15_17 EMC schedule (2)" xfId="39909"/>
    <cellStyle name="好_AD651XLF_SafetyList_081225 for Compal (2)_E3 13 Dashboard_EA_20100519_Breitling _Regulatory Dashboard_20110615_ Sam (2)_Vans EMC schedule 20110712" xfId="39910"/>
    <cellStyle name="好_AD651XLF_SafetyList_081225 for Compal (2)_E3 13 Dashboard_EA_20100519_E3 Macallan 13 Regulatory DashBoard_20101228" xfId="39911"/>
    <cellStyle name="好_AD651XLF_SafetyList_081225 for Compal (2)_E3 13 Dashboard_EA_20100519_E3 Macallan 13 Regulatory DashBoard_20101228 2" xfId="39912"/>
    <cellStyle name="好_AD651XLF_SafetyList_081225 for Compal (2)_E3 13 Dashboard_EA_20100519_E3 Macallan 13 Regulatory DashBoard_20101228_Breitling _Regulatory Dashboard 20110411_EMC" xfId="39913"/>
    <cellStyle name="好_AD651XLF_SafetyList_081225 for Compal (2)_E3 13 Dashboard_EA_20100519_E3 Macallan 13 Regulatory DashBoard_20110112(EA)" xfId="39914"/>
    <cellStyle name="好_AD651XLF_SafetyList_081225 for Compal (2)_E3 13 Dashboard_EA_20100519_G_Macallan-13-Regulatory-20101110" xfId="39915"/>
    <cellStyle name="好_AD651XLF_SafetyList_081225 for Compal (2)_E3 13 Dashboard_EA_20100519_G_Macallan-13-Regulatory-20101222(EA update)" xfId="39916"/>
    <cellStyle name="好_AD651XLF_SafetyList_081225 for Compal (2)_E3 13 Dashboard_EA_20100519_G_Macallan-13-Regulatory-20110126" xfId="39917"/>
    <cellStyle name="好_AD651XLF_SafetyList_081225 for Compal (2)_E3 13 Dashboard_EA_20100519_G_Macallan-13-Regulatory-20110126 2" xfId="39918"/>
    <cellStyle name="好_AD651XLF_SafetyList_081225 for Compal (2)_E3 13 Dashboard_EA_20100519_G_Macallan-13-Regulatory-20110126_Breitling _Regulatory Dashboard 20110411_EMC" xfId="39919"/>
    <cellStyle name="好_AD651XLF_SafetyList_081225 for Compal (2)_E3 13 Dashboard_EA_20100519_G_Macallan-13-Regulatory-20110210" xfId="39920"/>
    <cellStyle name="好_AD651XLF_SafetyList_081225 for Compal (2)_E3 13 Dashboard_EA_20100519_G_Macallan-13-Regulatory-20110210 2" xfId="39921"/>
    <cellStyle name="好_AD651XLF_SafetyList_081225 for Compal (2)_E3 13 Dashboard_EA_20100519_G_Macallan-13-Regulatory-20110210_Breitling _Regulatory Dashboard 20110411_EMC" xfId="39922"/>
    <cellStyle name="好_AD651XLF_SafetyList_081225 for Compal (2)_E3 13 Dashboard_EA_20100519_複本 E3 Macallan 13 Regulatory DashBoard_20110119(EA)" xfId="39923"/>
    <cellStyle name="好_AD651XLF_SafetyList_081225 for Compal (2)_E3 13 Dashboard_EA_20100526" xfId="39924"/>
    <cellStyle name="好_AD651XLF_SafetyList_081225 for Compal (2)_E3 13 Dashboard_EA_20100526 2" xfId="39925"/>
    <cellStyle name="好_AD651XLF_SafetyList_081225 for Compal (2)_E3 13 Dashboard_EA_20100526 2 2" xfId="39926"/>
    <cellStyle name="好_AD651XLF_SafetyList_081225 for Compal (2)_E3 13 Dashboard_EA_20100526 3" xfId="39927"/>
    <cellStyle name="好_AD651XLF_SafetyList_081225 for Compal (2)_E3 13 Dashboard_EA_20100526 4" xfId="39928"/>
    <cellStyle name="好_AD651XLF_SafetyList_081225 for Compal (2)_E3 13 Dashboard_EA_20100526_Breitling _Regulatory Dashboard_20110615_ Sam (2)" xfId="39929"/>
    <cellStyle name="好_AD651XLF_SafetyList_081225 for Compal (2)_E3 13 Dashboard_EA_20100526_Breitling _Regulatory Dashboard_20110615_ Sam (2) 2" xfId="39930"/>
    <cellStyle name="好_AD651XLF_SafetyList_081225 for Compal (2)_E3 13 Dashboard_EA_20100526_Breitling _Regulatory Dashboard_20110615_ Sam (2)_BC EMC Regulatory Dashboard_2011-06-23" xfId="39931"/>
    <cellStyle name="好_AD651XLF_SafetyList_081225 for Compal (2)_E3 13 Dashboard_EA_20100526_Breitling _Regulatory Dashboard_20110615_ Sam (2)_BC EMC Regulatory Dashboard_2011-06-30" xfId="39932"/>
    <cellStyle name="好_AD651XLF_SafetyList_081225 for Compal (2)_E3 13 Dashboard_EA_20100526_Breitling _Regulatory Dashboard_20110615_ Sam (2)_BC EMC Regulatory Dashboard_2011-07-12" xfId="39933"/>
    <cellStyle name="好_AD651XLF_SafetyList_081225 for Compal (2)_E3 13 Dashboard_EA_20100526_Breitling _Regulatory Dashboard_20110615_ Sam (2)_E4 12_13_13 bent_type EMC schedule_20111115" xfId="39934"/>
    <cellStyle name="好_AD651XLF_SafetyList_081225 for Compal (2)_E3 13 Dashboard_EA_20100526_Breitling _Regulatory Dashboard_20110615_ Sam (2)_Houston EMC Regulatory Dashboard_2013-09-04" xfId="39935"/>
    <cellStyle name="好_AD651XLF_SafetyList_081225 for Compal (2)_E3 13 Dashboard_EA_20100526_Breitling _Regulatory Dashboard_20110615_ Sam (2)_Vans 15_17 EMC schedule (2)" xfId="39936"/>
    <cellStyle name="好_AD651XLF_SafetyList_081225 for Compal (2)_E3 13 Dashboard_EA_20100526_Breitling _Regulatory Dashboard_20110615_ Sam (2)_Vans EMC schedule 20110712" xfId="39937"/>
    <cellStyle name="好_AD651XLF_SafetyList_081225 for Compal (2)_E3 13 Dashboard_EA_20100526_E3 Macallan 13 Regulatory DashBoard_20101228" xfId="39938"/>
    <cellStyle name="好_AD651XLF_SafetyList_081225 for Compal (2)_E3 13 Dashboard_EA_20100526_E3 Macallan 13 Regulatory DashBoard_20101228 2" xfId="39939"/>
    <cellStyle name="好_AD651XLF_SafetyList_081225 for Compal (2)_E3 13 Dashboard_EA_20100526_E3 Macallan 13 Regulatory DashBoard_20101228_Breitling _Regulatory Dashboard 20110411_EMC" xfId="39940"/>
    <cellStyle name="好_AD651XLF_SafetyList_081225 for Compal (2)_E3 13 Dashboard_EA_20100526_E3 Macallan 13 Regulatory DashBoard_20110112(EA)" xfId="39941"/>
    <cellStyle name="好_AD651XLF_SafetyList_081225 for Compal (2)_E3 13 Dashboard_EA_20100526_G_Macallan-13-Regulatory-20101110" xfId="39942"/>
    <cellStyle name="好_AD651XLF_SafetyList_081225 for Compal (2)_E3 13 Dashboard_EA_20100526_G_Macallan-13-Regulatory-20101222(EA update)" xfId="39943"/>
    <cellStyle name="好_AD651XLF_SafetyList_081225 for Compal (2)_E3 13 Dashboard_EA_20100526_G_Macallan-13-Regulatory-20110126" xfId="39944"/>
    <cellStyle name="好_AD651XLF_SafetyList_081225 for Compal (2)_E3 13 Dashboard_EA_20100526_G_Macallan-13-Regulatory-20110126 2" xfId="39945"/>
    <cellStyle name="好_AD651XLF_SafetyList_081225 for Compal (2)_E3 13 Dashboard_EA_20100526_G_Macallan-13-Regulatory-20110126_Breitling _Regulatory Dashboard 20110411_EMC" xfId="39946"/>
    <cellStyle name="好_AD651XLF_SafetyList_081225 for Compal (2)_E3 13 Dashboard_EA_20100526_G_Macallan-13-Regulatory-20110210" xfId="39947"/>
    <cellStyle name="好_AD651XLF_SafetyList_081225 for Compal (2)_E3 13 Dashboard_EA_20100526_G_Macallan-13-Regulatory-20110210 2" xfId="39948"/>
    <cellStyle name="好_AD651XLF_SafetyList_081225 for Compal (2)_E3 13 Dashboard_EA_20100526_G_Macallan-13-Regulatory-20110210_Breitling _Regulatory Dashboard 20110411_EMC" xfId="39949"/>
    <cellStyle name="好_AD651XLF_SafetyList_081225 for Compal (2)_E3 13 Dashboard_EA_20100526_複本 E3 Macallan 13 Regulatory DashBoard_20110119(EA)" xfId="39950"/>
    <cellStyle name="好_AD651XLF_SafetyList_081225 for Compal (2)_E3 Macallan 13 Regulatory DashBoard_20100505" xfId="39951"/>
    <cellStyle name="好_AD651XLF_SafetyList_081225 for Compal (2)_E3 Macallan 13 Regulatory DashBoard_20100609222" xfId="39952"/>
    <cellStyle name="好_AD651XLF_SafetyList_081225 for Compal (2)_E3 Macallan 13 Regulatory DashBoard_20100609222 2" xfId="39953"/>
    <cellStyle name="好_AD651XLF_SafetyList_081225 for Compal (2)_E3 Macallan 13 Regulatory DashBoard_20100609222 2 2" xfId="39954"/>
    <cellStyle name="好_AD651XLF_SafetyList_081225 for Compal (2)_E3 Macallan 13 Regulatory DashBoard_20100609222 3" xfId="39955"/>
    <cellStyle name="好_AD651XLF_SafetyList_081225 for Compal (2)_E3 Macallan 13 Regulatory DashBoard_20100609222 4" xfId="39956"/>
    <cellStyle name="好_AD651XLF_SafetyList_081225 for Compal (2)_E3 Macallan 13 Regulatory DashBoard_20100609222_Breitling _Regulatory Dashboard_20110615_ Sam (2)" xfId="39957"/>
    <cellStyle name="好_AD651XLF_SafetyList_081225 for Compal (2)_E3 Macallan 13 Regulatory DashBoard_20100609222_Breitling _Regulatory Dashboard_20110615_ Sam (2) 2" xfId="39958"/>
    <cellStyle name="好_AD651XLF_SafetyList_081225 for Compal (2)_E3 Macallan 13 Regulatory DashBoard_20100609222_Breitling _Regulatory Dashboard_20110615_ Sam (2)_BC EMC Regulatory Dashboard_2011-06-23" xfId="39959"/>
    <cellStyle name="好_AD651XLF_SafetyList_081225 for Compal (2)_E3 Macallan 13 Regulatory DashBoard_20100609222_Breitling _Regulatory Dashboard_20110615_ Sam (2)_BC EMC Regulatory Dashboard_2011-06-30" xfId="39960"/>
    <cellStyle name="好_AD651XLF_SafetyList_081225 for Compal (2)_E3 Macallan 13 Regulatory DashBoard_20100609222_Breitling _Regulatory Dashboard_20110615_ Sam (2)_BC EMC Regulatory Dashboard_2011-07-12" xfId="39961"/>
    <cellStyle name="好_AD651XLF_SafetyList_081225 for Compal (2)_E3 Macallan 13 Regulatory DashBoard_20100609222_Breitling _Regulatory Dashboard_20110615_ Sam (2)_E4 12_13_13 bent_type EMC schedule_20111115" xfId="39962"/>
    <cellStyle name="好_AD651XLF_SafetyList_081225 for Compal (2)_E3 Macallan 13 Regulatory DashBoard_20100609222_Breitling _Regulatory Dashboard_20110615_ Sam (2)_Houston EMC Regulatory Dashboard_2013-09-04" xfId="39963"/>
    <cellStyle name="好_AD651XLF_SafetyList_081225 for Compal (2)_E3 Macallan 13 Regulatory DashBoard_20100609222_Breitling _Regulatory Dashboard_20110615_ Sam (2)_Vans 15_17 EMC schedule (2)" xfId="39964"/>
    <cellStyle name="好_AD651XLF_SafetyList_081225 for Compal (2)_E3 Macallan 13 Regulatory DashBoard_20100609222_Breitling _Regulatory Dashboard_20110615_ Sam (2)_Vans EMC schedule 20110712" xfId="39965"/>
    <cellStyle name="好_AD651XLF_SafetyList_081225 for Compal (2)_E3 Macallan 13 Regulatory DashBoard_20100609222_E3 Macallan 13 Regulatory DashBoard_20110112(EA)" xfId="39966"/>
    <cellStyle name="好_AD651XLF_SafetyList_081225 for Compal (2)_E3 Macallan 13 Regulatory DashBoard_20100609222_G_Macallan-13-Regulatory-20101110" xfId="39967"/>
    <cellStyle name="好_AD651XLF_SafetyList_081225 for Compal (2)_E3 Macallan 13 Regulatory DashBoard_20100609222_G_Macallan-13-Regulatory-20101222(EA update)" xfId="39968"/>
    <cellStyle name="好_AD651XLF_SafetyList_081225 for Compal (2)_E3 Macallan 13 Regulatory DashBoard_20100609222_G_Macallan-13-Regulatory-20110126" xfId="39969"/>
    <cellStyle name="好_AD651XLF_SafetyList_081225 for Compal (2)_E3 Macallan 13 Regulatory DashBoard_20100609222_G_Macallan-13-Regulatory-20110126 2" xfId="39970"/>
    <cellStyle name="好_AD651XLF_SafetyList_081225 for Compal (2)_E3 Macallan 13 Regulatory DashBoard_20100609222_G_Macallan-13-Regulatory-20110126_Breitling _Regulatory Dashboard 20110411_EMC" xfId="39971"/>
    <cellStyle name="好_AD651XLF_SafetyList_081225 for Compal (2)_E3 Macallan 13 Regulatory DashBoard_20100609222_G_Macallan-13-Regulatory-20110210" xfId="39972"/>
    <cellStyle name="好_AD651XLF_SafetyList_081225 for Compal (2)_E3 Macallan 13 Regulatory DashBoard_20100609222_G_Macallan-13-Regulatory-20110210 2" xfId="39973"/>
    <cellStyle name="好_AD651XLF_SafetyList_081225 for Compal (2)_E3 Macallan 13 Regulatory DashBoard_20100609222_G_Macallan-13-Regulatory-20110210_Breitling _Regulatory Dashboard 20110411_EMC" xfId="39974"/>
    <cellStyle name="好_AD651XLF_SafetyList_081225 for Compal (2)_E3 Macallan 13 Regulatory DashBoard_20100609222_複本 E3 Macallan 13 Regulatory DashBoard_20110119(EA)" xfId="39975"/>
    <cellStyle name="好_AD651XLF_SafetyList_081225 for Compal (2)_E3 Macallan 13 Regulatory DashBoard_20101228" xfId="39976"/>
    <cellStyle name="好_AD651XLF_SafetyList_081225 for Compal (2)_E3 Macallan 13 Regulatory DashBoard_20101228 2" xfId="39977"/>
    <cellStyle name="好_AD651XLF_SafetyList_081225 for Compal (2)_E3 Macallan 13 Regulatory DashBoard_20101228_Breitling _Regulatory Dashboard 20110411_EMC" xfId="39978"/>
    <cellStyle name="好_AD651XLF_SafetyList_081225 for Compal (2)_G_Macallan-13-Regulatory-20100908" xfId="39979"/>
    <cellStyle name="好_AD651XLF_SafetyList_081225 for Compal (2)_G_Macallan-13-Regulatory-20100908 2" xfId="39980"/>
    <cellStyle name="好_AD651XLF_SafetyList_081225 for Compal (2)_G_Macallan-13-Regulatory-20100908 3" xfId="39981"/>
    <cellStyle name="好_AD651XLF_SafetyList_081225 for Compal (2)_G_Macallan-13-Regulatory-20100908_Breitling _Regulatory Dashboard_20110615_ Sam (2)" xfId="39982"/>
    <cellStyle name="好_AD651XLF_SafetyList_081225 for Compal (2)_G_Macallan-13-Regulatory-20100908_Breitling _Regulatory Dashboard_20110615_ Sam (2) 2" xfId="39983"/>
    <cellStyle name="好_AD651XLF_SafetyList_081225 for Compal (2)_G_Macallan-13-Regulatory-20100908_Breitling _Regulatory Dashboard_20110615_ Sam (2)_BC EMC Regulatory Dashboard_2011-06-23" xfId="39984"/>
    <cellStyle name="好_AD651XLF_SafetyList_081225 for Compal (2)_G_Macallan-13-Regulatory-20100908_Breitling _Regulatory Dashboard_20110615_ Sam (2)_BC EMC Regulatory Dashboard_2011-06-30" xfId="39985"/>
    <cellStyle name="好_AD651XLF_SafetyList_081225 for Compal (2)_G_Macallan-13-Regulatory-20100908_Breitling _Regulatory Dashboard_20110615_ Sam (2)_BC EMC Regulatory Dashboard_2011-07-12" xfId="39986"/>
    <cellStyle name="好_AD651XLF_SafetyList_081225 for Compal (2)_G_Macallan-13-Regulatory-20100908_Breitling _Regulatory Dashboard_20110615_ Sam (2)_E4 12_13_13 bent_type EMC schedule_20111115" xfId="39987"/>
    <cellStyle name="好_AD651XLF_SafetyList_081225 for Compal (2)_G_Macallan-13-Regulatory-20100908_Breitling _Regulatory Dashboard_20110615_ Sam (2)_Houston EMC Regulatory Dashboard_2013-09-04" xfId="39988"/>
    <cellStyle name="好_AD651XLF_SafetyList_081225 for Compal (2)_G_Macallan-13-Regulatory-20100908_Breitling _Regulatory Dashboard_20110615_ Sam (2)_Vans 15_17 EMC schedule (2)" xfId="39989"/>
    <cellStyle name="好_AD651XLF_SafetyList_081225 for Compal (2)_G_Macallan-13-Regulatory-20100908_Breitling _Regulatory Dashboard_20110615_ Sam (2)_Vans EMC schedule 20110712" xfId="39990"/>
    <cellStyle name="好_Argos  Approval Schedule - 20090423" xfId="39991"/>
    <cellStyle name="好_Argos  Approval Schedule - 20090423 2" xfId="39992"/>
    <cellStyle name="好_Argos  Approval Schedule - 20090423 3" xfId="39993"/>
    <cellStyle name="好_Argos_regulatory dashboard_20090421" xfId="39994"/>
    <cellStyle name="好_Argos_regulatory dashboard_20090421 2" xfId="39995"/>
    <cellStyle name="好_Argos_regulatory dashboard_20090421 3" xfId="39996"/>
    <cellStyle name="好_E4 12_13_13 bent_type EMC schedule_20111115" xfId="39997"/>
    <cellStyle name="好_EMC" xfId="39998"/>
    <cellStyle name="好_EMC 2" xfId="39999"/>
    <cellStyle name="好_EMC 3" xfId="40000"/>
    <cellStyle name="好_Format Weekly  Report" xfId="40001"/>
    <cellStyle name="好_Format Weekly  Report 2" xfId="40002"/>
    <cellStyle name="好_Format Weekly  Report 3" xfId="40003"/>
    <cellStyle name="好_Houston 12 reglatory plan" xfId="40004"/>
    <cellStyle name="好_Houston reglatory plan" xfId="40005"/>
    <cellStyle name="好_KAT00 Approval Schedule - 20090331-1" xfId="40006"/>
    <cellStyle name="好_KAT00 Approval Schedule - 20090331-1 2" xfId="40007"/>
    <cellStyle name="好_KAT00 Approval Schedule - 20090331-1 3" xfId="40008"/>
    <cellStyle name="好_Lafite Team list 2009_03-05" xfId="40009"/>
    <cellStyle name="好_Lafite Team list 2009_03-05 2" xfId="40010"/>
    <cellStyle name="好_Lafite Team list 2009-06-25" xfId="40011"/>
    <cellStyle name="好_Lafite Team list 2009-06-25 2" xfId="40012"/>
    <cellStyle name="好_Margaux_ME_PART_LIST-20090706" xfId="40013"/>
    <cellStyle name="好_NB wkly supply commitment for ANZ (200802020)" xfId="40014"/>
    <cellStyle name="好_PCC Calculation_West Lake_Keypart" xfId="40015"/>
    <cellStyle name="好_PCC Calculation_West Lake_Keypart 2" xfId="40016"/>
    <cellStyle name="好_Regulatory" xfId="40017"/>
    <cellStyle name="好_S300_S400 PCC-Green" xfId="40018"/>
    <cellStyle name="好_S300_S400 PCC-Green 2" xfId="40019"/>
    <cellStyle name="好_Salado  EMC schedule_20121016" xfId="40020"/>
    <cellStyle name="好_To Do List" xfId="40021"/>
    <cellStyle name="好_Vans 15  EMC Schedule_0629" xfId="40022"/>
    <cellStyle name="好_Vans 15_17 EMC schedule (2)" xfId="40023"/>
    <cellStyle name="好_Vans 15_17 for EMC (3)" xfId="40024"/>
    <cellStyle name="好_Vans EMC schedule 20110712" xfId="40025"/>
    <cellStyle name="好_X7 Regulatory Weekly Tracking_20150513" xfId="40026"/>
    <cellStyle name="好_X7 Regulatory Weekly Tracking_20150513 rev1" xfId="40027"/>
    <cellStyle name="好_複本 KIWB3_B4KIWB2_B2  CIT  team member list_Y series Tem Member List 07-28-2010_v002_update (2) 2" xfId="40028"/>
    <cellStyle name="百分比 2" xfId="40029"/>
    <cellStyle name="百分比 2 2" xfId="40030"/>
    <cellStyle name="百分比 2 2 2" xfId="40031"/>
    <cellStyle name="百分比 2 2 2 2" xfId="40032"/>
    <cellStyle name="百分比 2 2 3" xfId="40033"/>
    <cellStyle name="百分比 2 2 4" xfId="40034"/>
    <cellStyle name="百分比 2 3" xfId="40035"/>
    <cellStyle name="百分比 2 3 2" xfId="40036"/>
    <cellStyle name="百分比 2 4" xfId="40037"/>
    <cellStyle name="百分比 2 5" xfId="40038"/>
    <cellStyle name="百分比 2 6" xfId="40039"/>
    <cellStyle name="百分比 2 7" xfId="40040"/>
    <cellStyle name="百分比 2 8" xfId="40041"/>
    <cellStyle name="百分比 2 9" xfId="40042"/>
    <cellStyle name="百分比 26" xfId="40043"/>
    <cellStyle name="百分比 26 2" xfId="40044"/>
    <cellStyle name="百分比 3" xfId="40045"/>
    <cellStyle name="百分比 3 2" xfId="40046"/>
    <cellStyle name="百分比 4" xfId="40047"/>
    <cellStyle name="百分比 4 2" xfId="40048"/>
    <cellStyle name="百分比 4 3" xfId="40049"/>
    <cellStyle name="百分比 4 4" xfId="40050"/>
    <cellStyle name="百分比 4 5" xfId="40051"/>
    <cellStyle name="百分比 4 6" xfId="40052"/>
    <cellStyle name="百分比 4 7" xfId="40053"/>
    <cellStyle name="百分比 5" xfId="40054"/>
    <cellStyle name="良い" xfId="40055"/>
    <cellStyle name="良い 2" xfId="40056"/>
    <cellStyle name="見出し 1" xfId="40057"/>
    <cellStyle name="見出し 2" xfId="40058"/>
    <cellStyle name="見出し 3" xfId="40059"/>
    <cellStyle name="見出し 4" xfId="40060"/>
    <cellStyle name="注释" xfId="40061"/>
    <cellStyle name="注释 2" xfId="40062"/>
    <cellStyle name="注释 2 2" xfId="40063"/>
    <cellStyle name="注释 3" xfId="40064"/>
    <cellStyle name="注释 4" xfId="40065"/>
    <cellStyle name="注释 5" xfId="40066"/>
    <cellStyle name="注释 6" xfId="40067"/>
    <cellStyle name="注释 7" xfId="40068"/>
    <cellStyle name="表示済みのハイパーリンク_we0731" xfId="40069"/>
    <cellStyle name="货币[0]_11-21-00 Daily Shipments Report" xfId="40070"/>
    <cellStyle name="货币_11-21-00 Daily Shipments Report" xfId="40071"/>
    <cellStyle name="标题" xfId="40072"/>
    <cellStyle name="标题 1" xfId="40073"/>
    <cellStyle name="标题 1 2" xfId="40074"/>
    <cellStyle name="标题 1 2 2" xfId="40075"/>
    <cellStyle name="标题 1 3" xfId="40076"/>
    <cellStyle name="标题 1 4" xfId="40077"/>
    <cellStyle name="标题 1 5" xfId="40078"/>
    <cellStyle name="标题 1 6" xfId="40079"/>
    <cellStyle name="标题 1 7" xfId="40080"/>
    <cellStyle name="标题 10" xfId="40081"/>
    <cellStyle name="标题 2" xfId="40082"/>
    <cellStyle name="标题 2 2" xfId="40083"/>
    <cellStyle name="标题 2 2 2" xfId="40084"/>
    <cellStyle name="标题 2 3" xfId="40085"/>
    <cellStyle name="标题 2 4" xfId="40086"/>
    <cellStyle name="标题 2 5" xfId="40087"/>
    <cellStyle name="标题 2 6" xfId="40088"/>
    <cellStyle name="标题 2 7" xfId="40089"/>
    <cellStyle name="标题 3" xfId="40090"/>
    <cellStyle name="标题 3 2" xfId="40091"/>
    <cellStyle name="标题 3 2 2" xfId="40092"/>
    <cellStyle name="标题 3 3" xfId="40093"/>
    <cellStyle name="标题 3 4" xfId="40094"/>
    <cellStyle name="标题 3 5" xfId="40095"/>
    <cellStyle name="标题 3 6" xfId="40096"/>
    <cellStyle name="标题 3 7" xfId="40097"/>
    <cellStyle name="标题 4" xfId="40098"/>
    <cellStyle name="标题 4 2" xfId="40099"/>
    <cellStyle name="标题 4 2 2" xfId="40100"/>
    <cellStyle name="标题 4 3" xfId="40101"/>
    <cellStyle name="标题 4 4" xfId="40102"/>
    <cellStyle name="标题 4 5" xfId="40103"/>
    <cellStyle name="标题 4 6" xfId="40104"/>
    <cellStyle name="标题 4 7" xfId="40105"/>
    <cellStyle name="标题 5" xfId="40106"/>
    <cellStyle name="标题 5 2" xfId="40107"/>
    <cellStyle name="标题 6" xfId="40108"/>
    <cellStyle name="标题 7" xfId="40109"/>
    <cellStyle name="标题 8" xfId="40110"/>
    <cellStyle name="标题 9" xfId="40111"/>
    <cellStyle name="标题_Andros Regulatory_Dashboard 20100427" xfId="40112"/>
    <cellStyle name="計算" xfId="40113"/>
    <cellStyle name="計算 2" xfId="40114"/>
    <cellStyle name="計算 3" xfId="40115"/>
    <cellStyle name="計算方式 2" xfId="40116"/>
    <cellStyle name="計算方式 2 2" xfId="40117"/>
    <cellStyle name="計算方式 2 2 2" xfId="40118"/>
    <cellStyle name="計算方式 2 3" xfId="40119"/>
    <cellStyle name="計算方式 2 4" xfId="40120"/>
    <cellStyle name="計算方式 3" xfId="40121"/>
    <cellStyle name="計算方式 3 2" xfId="40122"/>
    <cellStyle name="計算方式 3 3" xfId="40123"/>
    <cellStyle name="差" xfId="40124"/>
    <cellStyle name="差 2" xfId="40125"/>
    <cellStyle name="差 2 2" xfId="40126"/>
    <cellStyle name="差 3" xfId="40127"/>
    <cellStyle name="差 4" xfId="40128"/>
    <cellStyle name="差 5" xfId="40129"/>
    <cellStyle name="差 6" xfId="40130"/>
    <cellStyle name="差 7" xfId="40131"/>
    <cellStyle name="差_Andros Regulatory_Dashboard 20100427" xfId="40132"/>
    <cellStyle name="差_Andros Regulatory_Dashboard 20100427 2" xfId="40133"/>
    <cellStyle name="差_Andros Regulatory_Dashboard 20100427 2 2" xfId="40134"/>
    <cellStyle name="差_Andros Regulatory_Dashboard 20100427 3" xfId="40135"/>
    <cellStyle name="差_Andros Regulatory_Dashboard 20100427 4" xfId="40136"/>
    <cellStyle name="差_Andros Regulatory_Dashboard 20100427_Breitling _Regulatory Dashboard_20110615_ Sam (2)" xfId="40137"/>
    <cellStyle name="差_Andros Regulatory_Dashboard 20100427_Breitling _Regulatory Dashboard_20110615_ Sam (2) 2" xfId="40138"/>
    <cellStyle name="差_Andros Regulatory_Dashboard 20100427_Breitling _Regulatory Dashboard_20110615_ Sam (2)_BC EMC Regulatory Dashboard_2011-06-23" xfId="40139"/>
    <cellStyle name="差_Andros Regulatory_Dashboard 20100427_Breitling _Regulatory Dashboard_20110615_ Sam (2)_BC EMC Regulatory Dashboard_2011-06-30" xfId="40140"/>
    <cellStyle name="差_Andros Regulatory_Dashboard 20100427_Breitling _Regulatory Dashboard_20110615_ Sam (2)_BC EMC Regulatory Dashboard_2011-07-12" xfId="40141"/>
    <cellStyle name="差_Andros Regulatory_Dashboard 20100427_Breitling _Regulatory Dashboard_20110615_ Sam (2)_E4 12_13_13 bent_type EMC schedule_20111115" xfId="40142"/>
    <cellStyle name="差_Andros Regulatory_Dashboard 20100427_Breitling _Regulatory Dashboard_20110615_ Sam (2)_Houston EMC Regulatory Dashboard_2013-09-04" xfId="40143"/>
    <cellStyle name="差_Andros Regulatory_Dashboard 20100427_Breitling _Regulatory Dashboard_20110615_ Sam (2)_Vans 15_17 EMC schedule (2)" xfId="40144"/>
    <cellStyle name="差_Andros Regulatory_Dashboard 20100427_Breitling _Regulatory Dashboard_20110615_ Sam (2)_Vans EMC schedule 20110712" xfId="40145"/>
    <cellStyle name="差_Andros Regulatory_Dashboard 20100427_E3 Macallan 13 Regulatory DashBoard_20101228" xfId="40146"/>
    <cellStyle name="差_Andros Regulatory_Dashboard 20100427_E3 Macallan 13 Regulatory DashBoard_20101228 2" xfId="40147"/>
    <cellStyle name="差_Andros Regulatory_Dashboard 20100427_E3 Macallan 13 Regulatory DashBoard_20101228_Breitling _Regulatory Dashboard 20110411_EMC" xfId="40148"/>
    <cellStyle name="差_Andros Regulatory_Dashboard 20100427_E3 Macallan 13 Regulatory DashBoard_20110112(EA)" xfId="40149"/>
    <cellStyle name="差_Andros Regulatory_Dashboard 20100427_G_Macallan-13-Regulatory-20101110" xfId="40150"/>
    <cellStyle name="差_Andros Regulatory_Dashboard 20100427_G_Macallan-13-Regulatory-20101222(EA update)" xfId="40151"/>
    <cellStyle name="差_Andros Regulatory_Dashboard 20100427_G_Macallan-13-Regulatory-20110126" xfId="40152"/>
    <cellStyle name="差_Andros Regulatory_Dashboard 20100427_G_Macallan-13-Regulatory-20110126 2" xfId="40153"/>
    <cellStyle name="差_Andros Regulatory_Dashboard 20100427_G_Macallan-13-Regulatory-20110126_Breitling _Regulatory Dashboard 20110411_EMC" xfId="40154"/>
    <cellStyle name="差_Andros Regulatory_Dashboard 20100427_G_Macallan-13-Regulatory-20110210" xfId="40155"/>
    <cellStyle name="差_Andros Regulatory_Dashboard 20100427_G_Macallan-13-Regulatory-20110210 2" xfId="40156"/>
    <cellStyle name="差_Andros Regulatory_Dashboard 20100427_G_Macallan-13-Regulatory-20110210_Breitling _Regulatory Dashboard 20110411_EMC" xfId="40157"/>
    <cellStyle name="差_Andros Regulatory_Dashboard 20100427_複本 E3 Macallan 13 Regulatory DashBoard_20110119(EA)" xfId="40158"/>
    <cellStyle name="差_Breitling _Regulatory Dashboard_20110615_ Sam (2)" xfId="40159"/>
    <cellStyle name="差_Breitling _Regulatory Dashboard_20110615_ Sam (2) 2" xfId="40160"/>
    <cellStyle name="差_Breitling _Regulatory Dashboard_20110615_ Sam (2)_BC EMC Regulatory Dashboard_2011-06-23" xfId="40161"/>
    <cellStyle name="差_Breitling _Regulatory Dashboard_20110615_ Sam (2)_BC EMC Regulatory Dashboard_2011-06-30" xfId="40162"/>
    <cellStyle name="差_Breitling _Regulatory Dashboard_20110615_ Sam (2)_BC EMC Regulatory Dashboard_2011-07-12" xfId="40163"/>
    <cellStyle name="差_Breitling _Regulatory Dashboard_20110615_ Sam (2)_E4 12_13_13 bent_type EMC schedule_20111115" xfId="40164"/>
    <cellStyle name="差_Breitling _Regulatory Dashboard_20110615_ Sam (2)_Houston EMC Regulatory Dashboard_2013-09-04" xfId="40165"/>
    <cellStyle name="差_Breitling _Regulatory Dashboard_20110615_ Sam (2)_Vans 15_17 EMC schedule (2)" xfId="40166"/>
    <cellStyle name="差_Breitling _Regulatory Dashboard_20110615_ Sam (2)_Vans EMC schedule 20110712" xfId="40167"/>
    <cellStyle name="差_E3 13 Dashboard_EA_20100505 (2)" xfId="40168"/>
    <cellStyle name="差_E3 13 Dashboard_EA_20100505 (2) 2" xfId="40169"/>
    <cellStyle name="差_E3 13 Dashboard_EA_20100505 (2) 2 2" xfId="40170"/>
    <cellStyle name="差_E3 13 Dashboard_EA_20100505 (2) 3" xfId="40171"/>
    <cellStyle name="差_E3 13 Dashboard_EA_20100505 (2) 4" xfId="40172"/>
    <cellStyle name="差_E3 13 Dashboard_EA_20100505 (2)_Breitling _Regulatory Dashboard_20110615_ Sam (2)" xfId="40173"/>
    <cellStyle name="差_E3 13 Dashboard_EA_20100505 (2)_Breitling _Regulatory Dashboard_20110615_ Sam (2) 2" xfId="40174"/>
    <cellStyle name="差_E3 13 Dashboard_EA_20100505 (2)_Breitling _Regulatory Dashboard_20110615_ Sam (2)_BC EMC Regulatory Dashboard_2011-06-23" xfId="40175"/>
    <cellStyle name="差_E3 13 Dashboard_EA_20100505 (2)_Breitling _Regulatory Dashboard_20110615_ Sam (2)_BC EMC Regulatory Dashboard_2011-06-30" xfId="40176"/>
    <cellStyle name="差_E3 13 Dashboard_EA_20100505 (2)_Breitling _Regulatory Dashboard_20110615_ Sam (2)_BC EMC Regulatory Dashboard_2011-07-12" xfId="40177"/>
    <cellStyle name="差_E3 13 Dashboard_EA_20100505 (2)_Breitling _Regulatory Dashboard_20110615_ Sam (2)_E4 12_13_13 bent_type EMC schedule_20111115" xfId="40178"/>
    <cellStyle name="差_E3 13 Dashboard_EA_20100505 (2)_Breitling _Regulatory Dashboard_20110615_ Sam (2)_Houston EMC Regulatory Dashboard_2013-09-04" xfId="40179"/>
    <cellStyle name="差_E3 13 Dashboard_EA_20100505 (2)_Breitling _Regulatory Dashboard_20110615_ Sam (2)_Vans 15_17 EMC schedule (2)" xfId="40180"/>
    <cellStyle name="差_E3 13 Dashboard_EA_20100505 (2)_Breitling _Regulatory Dashboard_20110615_ Sam (2)_Vans EMC schedule 20110712" xfId="40181"/>
    <cellStyle name="差_E3 13 Dashboard_EA_20100505 (2)_E3 Macallan 13 Regulatory DashBoard_20101228" xfId="40182"/>
    <cellStyle name="差_E3 13 Dashboard_EA_20100505 (2)_E3 Macallan 13 Regulatory DashBoard_20101228 2" xfId="40183"/>
    <cellStyle name="差_E3 13 Dashboard_EA_20100505 (2)_E3 Macallan 13 Regulatory DashBoard_20101228_Breitling _Regulatory Dashboard 20110411_EMC" xfId="40184"/>
    <cellStyle name="差_E3 13 Dashboard_EA_20100505 (2)_E3 Macallan 13 Regulatory DashBoard_20110112(EA)" xfId="40185"/>
    <cellStyle name="差_E3 13 Dashboard_EA_20100505 (2)_G_Macallan-13-Regulatory-20101110" xfId="40186"/>
    <cellStyle name="差_E3 13 Dashboard_EA_20100505 (2)_G_Macallan-13-Regulatory-20101222(EA update)" xfId="40187"/>
    <cellStyle name="差_E3 13 Dashboard_EA_20100505 (2)_G_Macallan-13-Regulatory-20110126" xfId="40188"/>
    <cellStyle name="差_E3 13 Dashboard_EA_20100505 (2)_G_Macallan-13-Regulatory-20110126 2" xfId="40189"/>
    <cellStyle name="差_E3 13 Dashboard_EA_20100505 (2)_G_Macallan-13-Regulatory-20110126_Breitling _Regulatory Dashboard 20110411_EMC" xfId="40190"/>
    <cellStyle name="差_E3 13 Dashboard_EA_20100505 (2)_G_Macallan-13-Regulatory-20110210" xfId="40191"/>
    <cellStyle name="差_E3 13 Dashboard_EA_20100505 (2)_G_Macallan-13-Regulatory-20110210 2" xfId="40192"/>
    <cellStyle name="差_E3 13 Dashboard_EA_20100505 (2)_G_Macallan-13-Regulatory-20110210_Breitling _Regulatory Dashboard 20110411_EMC" xfId="40193"/>
    <cellStyle name="差_E3 13 Dashboard_EA_20100505 (2)_複本 E3 Macallan 13 Regulatory DashBoard_20110119(EA)" xfId="40194"/>
    <cellStyle name="差_E3 13 Dashboard_EA_20100512" xfId="40195"/>
    <cellStyle name="差_E3 13 Dashboard_EA_20100512 2" xfId="40196"/>
    <cellStyle name="差_E3 13 Dashboard_EA_20100512 2 2" xfId="40197"/>
    <cellStyle name="差_E3 13 Dashboard_EA_20100512 3" xfId="40198"/>
    <cellStyle name="差_E3 13 Dashboard_EA_20100512 4" xfId="40199"/>
    <cellStyle name="差_E3 13 Dashboard_EA_20100512_Breitling _Regulatory Dashboard_20110615_ Sam (2)" xfId="40200"/>
    <cellStyle name="差_E3 13 Dashboard_EA_20100512_Breitling _Regulatory Dashboard_20110615_ Sam (2) 2" xfId="40201"/>
    <cellStyle name="差_E3 13 Dashboard_EA_20100512_Breitling _Regulatory Dashboard_20110615_ Sam (2)_BC EMC Regulatory Dashboard_2011-06-23" xfId="40202"/>
    <cellStyle name="差_E3 13 Dashboard_EA_20100512_Breitling _Regulatory Dashboard_20110615_ Sam (2)_BC EMC Regulatory Dashboard_2011-06-30" xfId="40203"/>
    <cellStyle name="差_E3 13 Dashboard_EA_20100512_Breitling _Regulatory Dashboard_20110615_ Sam (2)_BC EMC Regulatory Dashboard_2011-07-12" xfId="40204"/>
    <cellStyle name="差_E3 13 Dashboard_EA_20100512_Breitling _Regulatory Dashboard_20110615_ Sam (2)_E4 12_13_13 bent_type EMC schedule_20111115" xfId="40205"/>
    <cellStyle name="差_E3 13 Dashboard_EA_20100512_Breitling _Regulatory Dashboard_20110615_ Sam (2)_Houston EMC Regulatory Dashboard_2013-09-04" xfId="40206"/>
    <cellStyle name="差_E3 13 Dashboard_EA_20100512_Breitling _Regulatory Dashboard_20110615_ Sam (2)_Vans 15_17 EMC schedule (2)" xfId="40207"/>
    <cellStyle name="差_E3 13 Dashboard_EA_20100512_Breitling _Regulatory Dashboard_20110615_ Sam (2)_Vans EMC schedule 20110712" xfId="40208"/>
    <cellStyle name="差_E3 13 Dashboard_EA_20100512_E3 Macallan 13 Regulatory DashBoard_20101228" xfId="40209"/>
    <cellStyle name="差_E3 13 Dashboard_EA_20100512_E3 Macallan 13 Regulatory DashBoard_20101228 2" xfId="40210"/>
    <cellStyle name="差_E3 13 Dashboard_EA_20100512_E3 Macallan 13 Regulatory DashBoard_20101228_Breitling _Regulatory Dashboard 20110411_EMC" xfId="40211"/>
    <cellStyle name="差_E3 13 Dashboard_EA_20100512_E3 Macallan 13 Regulatory DashBoard_20110112(EA)" xfId="40212"/>
    <cellStyle name="差_E3 13 Dashboard_EA_20100512_G_Macallan-13-Regulatory-20101110" xfId="40213"/>
    <cellStyle name="差_E3 13 Dashboard_EA_20100512_G_Macallan-13-Regulatory-20101222(EA update)" xfId="40214"/>
    <cellStyle name="差_E3 13 Dashboard_EA_20100512_G_Macallan-13-Regulatory-20110126" xfId="40215"/>
    <cellStyle name="差_E3 13 Dashboard_EA_20100512_G_Macallan-13-Regulatory-20110126 2" xfId="40216"/>
    <cellStyle name="差_E3 13 Dashboard_EA_20100512_G_Macallan-13-Regulatory-20110126_Breitling _Regulatory Dashboard 20110411_EMC" xfId="40217"/>
    <cellStyle name="差_E3 13 Dashboard_EA_20100512_G_Macallan-13-Regulatory-20110210" xfId="40218"/>
    <cellStyle name="差_E3 13 Dashboard_EA_20100512_G_Macallan-13-Regulatory-20110210 2" xfId="40219"/>
    <cellStyle name="差_E3 13 Dashboard_EA_20100512_G_Macallan-13-Regulatory-20110210_Breitling _Regulatory Dashboard 20110411_EMC" xfId="40220"/>
    <cellStyle name="差_E3 13 Dashboard_EA_20100512_複本 E3 Macallan 13 Regulatory DashBoard_20110119(EA)" xfId="40221"/>
    <cellStyle name="差_E3 13 Dashboard_EA_20100519" xfId="40222"/>
    <cellStyle name="差_E3 13 Dashboard_EA_20100519 2" xfId="40223"/>
    <cellStyle name="差_E3 13 Dashboard_EA_20100519 2 2" xfId="40224"/>
    <cellStyle name="差_E3 13 Dashboard_EA_20100519 3" xfId="40225"/>
    <cellStyle name="差_E3 13 Dashboard_EA_20100519 4" xfId="40226"/>
    <cellStyle name="差_E3 13 Dashboard_EA_20100519_Breitling _Regulatory Dashboard_20110615_ Sam (2)" xfId="40227"/>
    <cellStyle name="差_E3 13 Dashboard_EA_20100519_Breitling _Regulatory Dashboard_20110615_ Sam (2) 2" xfId="40228"/>
    <cellStyle name="差_E3 13 Dashboard_EA_20100519_Breitling _Regulatory Dashboard_20110615_ Sam (2)_BC EMC Regulatory Dashboard_2011-06-23" xfId="40229"/>
    <cellStyle name="差_E3 13 Dashboard_EA_20100519_Breitling _Regulatory Dashboard_20110615_ Sam (2)_BC EMC Regulatory Dashboard_2011-06-30" xfId="40230"/>
    <cellStyle name="差_E3 13 Dashboard_EA_20100519_Breitling _Regulatory Dashboard_20110615_ Sam (2)_BC EMC Regulatory Dashboard_2011-07-12" xfId="40231"/>
    <cellStyle name="差_E3 13 Dashboard_EA_20100519_Breitling _Regulatory Dashboard_20110615_ Sam (2)_E4 12_13_13 bent_type EMC schedule_20111115" xfId="40232"/>
    <cellStyle name="差_E3 13 Dashboard_EA_20100519_Breitling _Regulatory Dashboard_20110615_ Sam (2)_Houston EMC Regulatory Dashboard_2013-09-04" xfId="40233"/>
    <cellStyle name="差_E3 13 Dashboard_EA_20100519_Breitling _Regulatory Dashboard_20110615_ Sam (2)_Vans 15_17 EMC schedule (2)" xfId="40234"/>
    <cellStyle name="差_E3 13 Dashboard_EA_20100519_Breitling _Regulatory Dashboard_20110615_ Sam (2)_Vans EMC schedule 20110712" xfId="40235"/>
    <cellStyle name="差_E3 13 Dashboard_EA_20100519_E3 Macallan 13 Regulatory DashBoard_20101228" xfId="40236"/>
    <cellStyle name="差_E3 13 Dashboard_EA_20100519_E3 Macallan 13 Regulatory DashBoard_20101228 2" xfId="40237"/>
    <cellStyle name="差_E3 13 Dashboard_EA_20100519_E3 Macallan 13 Regulatory DashBoard_20101228_Breitling _Regulatory Dashboard 20110411_EMC" xfId="40238"/>
    <cellStyle name="差_E3 13 Dashboard_EA_20100519_E3 Macallan 13 Regulatory DashBoard_20110112(EA)" xfId="40239"/>
    <cellStyle name="差_E3 13 Dashboard_EA_20100519_G_Macallan-13-Regulatory-20101110" xfId="40240"/>
    <cellStyle name="差_E3 13 Dashboard_EA_20100519_G_Macallan-13-Regulatory-20101222(EA update)" xfId="40241"/>
    <cellStyle name="差_E3 13 Dashboard_EA_20100519_G_Macallan-13-Regulatory-20110126" xfId="40242"/>
    <cellStyle name="差_E3 13 Dashboard_EA_20100519_G_Macallan-13-Regulatory-20110126 2" xfId="40243"/>
    <cellStyle name="差_E3 13 Dashboard_EA_20100519_G_Macallan-13-Regulatory-20110126_Breitling _Regulatory Dashboard 20110411_EMC" xfId="40244"/>
    <cellStyle name="差_E3 13 Dashboard_EA_20100519_G_Macallan-13-Regulatory-20110210" xfId="40245"/>
    <cellStyle name="差_E3 13 Dashboard_EA_20100519_G_Macallan-13-Regulatory-20110210 2" xfId="40246"/>
    <cellStyle name="差_E3 13 Dashboard_EA_20100519_G_Macallan-13-Regulatory-20110210_Breitling _Regulatory Dashboard 20110411_EMC" xfId="40247"/>
    <cellStyle name="差_E3 13 Dashboard_EA_20100519_複本 E3 Macallan 13 Regulatory DashBoard_20110119(EA)" xfId="40248"/>
    <cellStyle name="差_E3 13 Dashboard_EA_20100526" xfId="40249"/>
    <cellStyle name="差_E3 13 Dashboard_EA_20100526 2" xfId="40250"/>
    <cellStyle name="差_E3 13 Dashboard_EA_20100526 2 2" xfId="40251"/>
    <cellStyle name="差_E3 13 Dashboard_EA_20100526 3" xfId="40252"/>
    <cellStyle name="差_E3 13 Dashboard_EA_20100526 4" xfId="40253"/>
    <cellStyle name="差_E3 13 Dashboard_EA_20100526_Breitling _Regulatory Dashboard_20110615_ Sam (2)" xfId="40254"/>
    <cellStyle name="差_E3 13 Dashboard_EA_20100526_Breitling _Regulatory Dashboard_20110615_ Sam (2) 2" xfId="40255"/>
    <cellStyle name="差_E3 13 Dashboard_EA_20100526_Breitling _Regulatory Dashboard_20110615_ Sam (2)_BC EMC Regulatory Dashboard_2011-06-23" xfId="40256"/>
    <cellStyle name="差_E3 13 Dashboard_EA_20100526_Breitling _Regulatory Dashboard_20110615_ Sam (2)_BC EMC Regulatory Dashboard_2011-06-30" xfId="40257"/>
    <cellStyle name="差_E3 13 Dashboard_EA_20100526_Breitling _Regulatory Dashboard_20110615_ Sam (2)_BC EMC Regulatory Dashboard_2011-07-12" xfId="40258"/>
    <cellStyle name="差_E3 13 Dashboard_EA_20100526_Breitling _Regulatory Dashboard_20110615_ Sam (2)_E4 12_13_13 bent_type EMC schedule_20111115" xfId="40259"/>
    <cellStyle name="差_E3 13 Dashboard_EA_20100526_Breitling _Regulatory Dashboard_20110615_ Sam (2)_Houston EMC Regulatory Dashboard_2013-09-04" xfId="40260"/>
    <cellStyle name="差_E3 13 Dashboard_EA_20100526_Breitling _Regulatory Dashboard_20110615_ Sam (2)_Vans 15_17 EMC schedule (2)" xfId="40261"/>
    <cellStyle name="差_E3 13 Dashboard_EA_20100526_Breitling _Regulatory Dashboard_20110615_ Sam (2)_Vans EMC schedule 20110712" xfId="40262"/>
    <cellStyle name="差_E3 13 Dashboard_EA_20100526_E3 Macallan 13 Regulatory DashBoard_20101228" xfId="40263"/>
    <cellStyle name="差_E3 13 Dashboard_EA_20100526_E3 Macallan 13 Regulatory DashBoard_20101228 2" xfId="40264"/>
    <cellStyle name="差_E3 13 Dashboard_EA_20100526_E3 Macallan 13 Regulatory DashBoard_20101228_Breitling _Regulatory Dashboard 20110411_EMC" xfId="40265"/>
    <cellStyle name="差_E3 13 Dashboard_EA_20100526_E3 Macallan 13 Regulatory DashBoard_20110112(EA)" xfId="40266"/>
    <cellStyle name="差_E3 13 Dashboard_EA_20100526_G_Macallan-13-Regulatory-20101110" xfId="40267"/>
    <cellStyle name="差_E3 13 Dashboard_EA_20100526_G_Macallan-13-Regulatory-20101222(EA update)" xfId="40268"/>
    <cellStyle name="差_E3 13 Dashboard_EA_20100526_G_Macallan-13-Regulatory-20110126" xfId="40269"/>
    <cellStyle name="差_E3 13 Dashboard_EA_20100526_G_Macallan-13-Regulatory-20110126 2" xfId="40270"/>
    <cellStyle name="差_E3 13 Dashboard_EA_20100526_G_Macallan-13-Regulatory-20110126_Breitling _Regulatory Dashboard 20110411_EMC" xfId="40271"/>
    <cellStyle name="差_E3 13 Dashboard_EA_20100526_G_Macallan-13-Regulatory-20110210" xfId="40272"/>
    <cellStyle name="差_E3 13 Dashboard_EA_20100526_G_Macallan-13-Regulatory-20110210 2" xfId="40273"/>
    <cellStyle name="差_E3 13 Dashboard_EA_20100526_G_Macallan-13-Regulatory-20110210_Breitling _Regulatory Dashboard 20110411_EMC" xfId="40274"/>
    <cellStyle name="差_E3 13 Dashboard_EA_20100526_複本 E3 Macallan 13 Regulatory DashBoard_20110119(EA)" xfId="40275"/>
    <cellStyle name="差_E3 Macallan 13 Regulatory DashBoard_20100505" xfId="40276"/>
    <cellStyle name="差_E3 Macallan 13 Regulatory DashBoard_20100609222" xfId="40277"/>
    <cellStyle name="差_E3 Macallan 13 Regulatory DashBoard_20100609222 2" xfId="40278"/>
    <cellStyle name="差_E3 Macallan 13 Regulatory DashBoard_20100609222 2 2" xfId="40279"/>
    <cellStyle name="差_E3 Macallan 13 Regulatory DashBoard_20100609222 3" xfId="40280"/>
    <cellStyle name="差_E3 Macallan 13 Regulatory DashBoard_20100609222 4" xfId="40281"/>
    <cellStyle name="差_E3 Macallan 13 Regulatory DashBoard_20100609222_Breitling _Regulatory Dashboard_20110615_ Sam (2)" xfId="40282"/>
    <cellStyle name="差_E3 Macallan 13 Regulatory DashBoard_20100609222_Breitling _Regulatory Dashboard_20110615_ Sam (2) 2" xfId="40283"/>
    <cellStyle name="差_E3 Macallan 13 Regulatory DashBoard_20100609222_Breitling _Regulatory Dashboard_20110615_ Sam (2)_BC EMC Regulatory Dashboard_2011-06-23" xfId="40284"/>
    <cellStyle name="差_E3 Macallan 13 Regulatory DashBoard_20100609222_Breitling _Regulatory Dashboard_20110615_ Sam (2)_BC EMC Regulatory Dashboard_2011-06-30" xfId="40285"/>
    <cellStyle name="差_E3 Macallan 13 Regulatory DashBoard_20100609222_Breitling _Regulatory Dashboard_20110615_ Sam (2)_BC EMC Regulatory Dashboard_2011-07-12" xfId="40286"/>
    <cellStyle name="差_E3 Macallan 13 Regulatory DashBoard_20100609222_Breitling _Regulatory Dashboard_20110615_ Sam (2)_E4 12_13_13 bent_type EMC schedule_20111115" xfId="40287"/>
    <cellStyle name="差_E3 Macallan 13 Regulatory DashBoard_20100609222_Breitling _Regulatory Dashboard_20110615_ Sam (2)_Houston EMC Regulatory Dashboard_2013-09-04" xfId="40288"/>
    <cellStyle name="差_E3 Macallan 13 Regulatory DashBoard_20100609222_Breitling _Regulatory Dashboard_20110615_ Sam (2)_Vans 15_17 EMC schedule (2)" xfId="40289"/>
    <cellStyle name="差_E3 Macallan 13 Regulatory DashBoard_20100609222_Breitling _Regulatory Dashboard_20110615_ Sam (2)_Vans EMC schedule 20110712" xfId="40290"/>
    <cellStyle name="差_E3 Macallan 13 Regulatory DashBoard_20100609222_E3 Macallan 13 Regulatory DashBoard_20110112(EA)" xfId="40291"/>
    <cellStyle name="差_E3 Macallan 13 Regulatory DashBoard_20100609222_G_Macallan-13-Regulatory-20101110" xfId="40292"/>
    <cellStyle name="差_E3 Macallan 13 Regulatory DashBoard_20100609222_G_Macallan-13-Regulatory-20101222(EA update)" xfId="40293"/>
    <cellStyle name="差_E3 Macallan 13 Regulatory DashBoard_20100609222_G_Macallan-13-Regulatory-20110126" xfId="40294"/>
    <cellStyle name="差_E3 Macallan 13 Regulatory DashBoard_20100609222_G_Macallan-13-Regulatory-20110126 2" xfId="40295"/>
    <cellStyle name="差_E3 Macallan 13 Regulatory DashBoard_20100609222_G_Macallan-13-Regulatory-20110126_Breitling _Regulatory Dashboard 20110411_EMC" xfId="40296"/>
    <cellStyle name="差_E3 Macallan 13 Regulatory DashBoard_20100609222_G_Macallan-13-Regulatory-20110210" xfId="40297"/>
    <cellStyle name="差_E3 Macallan 13 Regulatory DashBoard_20100609222_G_Macallan-13-Regulatory-20110210 2" xfId="40298"/>
    <cellStyle name="差_E3 Macallan 13 Regulatory DashBoard_20100609222_G_Macallan-13-Regulatory-20110210_Breitling _Regulatory Dashboard 20110411_EMC" xfId="40299"/>
    <cellStyle name="差_E3 Macallan 13 Regulatory DashBoard_20100609222_複本 E3 Macallan 13 Regulatory DashBoard_20110119(EA)" xfId="40300"/>
    <cellStyle name="差_E3 Macallan 13 Regulatory DashBoard_20101228" xfId="40301"/>
    <cellStyle name="差_E3 Macallan 13 Regulatory DashBoard_20101228 2" xfId="40302"/>
    <cellStyle name="差_E3 Macallan 13 Regulatory DashBoard_20101228_Breitling _Regulatory Dashboard 20110411_EMC" xfId="40303"/>
    <cellStyle name="差_G_Macallan-13-Regulatory-20100908" xfId="40304"/>
    <cellStyle name="差_G_Macallan-13-Regulatory-20100908 2" xfId="40305"/>
    <cellStyle name="差_G_Macallan-13-Regulatory-20100908 3" xfId="40306"/>
    <cellStyle name="差_G_Macallan-13-Regulatory-20100908_Breitling _Regulatory Dashboard_20110615_ Sam (2)" xfId="40307"/>
    <cellStyle name="差_G_Macallan-13-Regulatory-20100908_Breitling _Regulatory Dashboard_20110615_ Sam (2) 2" xfId="40308"/>
    <cellStyle name="差_G_Macallan-13-Regulatory-20100908_Breitling _Regulatory Dashboard_20110615_ Sam (2)_BC EMC Regulatory Dashboard_2011-06-23" xfId="40309"/>
    <cellStyle name="差_G_Macallan-13-Regulatory-20100908_Breitling _Regulatory Dashboard_20110615_ Sam (2)_BC EMC Regulatory Dashboard_2011-06-30" xfId="40310"/>
    <cellStyle name="差_G_Macallan-13-Regulatory-20100908_Breitling _Regulatory Dashboard_20110615_ Sam (2)_BC EMC Regulatory Dashboard_2011-07-12" xfId="40311"/>
    <cellStyle name="差_G_Macallan-13-Regulatory-20100908_Breitling _Regulatory Dashboard_20110615_ Sam (2)_E4 12_13_13 bent_type EMC schedule_20111115" xfId="40312"/>
    <cellStyle name="差_G_Macallan-13-Regulatory-20100908_Breitling _Regulatory Dashboard_20110615_ Sam (2)_Houston EMC Regulatory Dashboard_2013-09-04" xfId="40313"/>
    <cellStyle name="差_G_Macallan-13-Regulatory-20100908_Breitling _Regulatory Dashboard_20110615_ Sam (2)_Vans 15_17 EMC schedule (2)" xfId="40314"/>
    <cellStyle name="差_G_Macallan-13-Regulatory-20100908_Breitling _Regulatory Dashboard_20110615_ Sam (2)_Vans EMC schedule 20110712" xfId="40315"/>
    <cellStyle name="差_NB wkly supply commitment for ANZ (200802020)" xfId="40316"/>
    <cellStyle name="样式 1" xfId="40317"/>
    <cellStyle name="样式 1 2" xfId="40318"/>
    <cellStyle name="样式 1 3" xfId="40319"/>
    <cellStyle name="桁?切? [0.00]_PERSONAL" xfId="40320"/>
    <cellStyle name="桁?切?_PERSONAL" xfId="40321"/>
    <cellStyle name="桁区切り [0.00]_AMF Titanium Commodity Graphs" xfId="40322"/>
    <cellStyle name="桁区切り 2" xfId="40323"/>
    <cellStyle name="桁区切り_AMF Titanium Commodity Graphs" xfId="40324"/>
    <cellStyle name="适中" xfId="40325"/>
    <cellStyle name="适中 2" xfId="40326"/>
    <cellStyle name="适中 2 2" xfId="40327"/>
    <cellStyle name="适中 3" xfId="40328"/>
    <cellStyle name="适中 4" xfId="40329"/>
    <cellStyle name="适中 5" xfId="40330"/>
    <cellStyle name="适中 6" xfId="40331"/>
    <cellStyle name="适中 7" xfId="40332"/>
    <cellStyle name="常规 10" xfId="40333"/>
    <cellStyle name="常规 10 2" xfId="40334"/>
    <cellStyle name="常规 11" xfId="40335"/>
    <cellStyle name="常规 11 2" xfId="40336"/>
    <cellStyle name="常规 12" xfId="40337"/>
    <cellStyle name="常规 13" xfId="40338"/>
    <cellStyle name="常规 17" xfId="40339"/>
    <cellStyle name="常规 18" xfId="40340"/>
    <cellStyle name="常规 18 2" xfId="40341"/>
    <cellStyle name="常规 2" xfId="40342"/>
    <cellStyle name="常规 2 2" xfId="40343"/>
    <cellStyle name="常规 2 2 2" xfId="40344"/>
    <cellStyle name="常规 2 2 3" xfId="40345"/>
    <cellStyle name="常规 2 3" xfId="40346"/>
    <cellStyle name="常规 2 3 2" xfId="40347"/>
    <cellStyle name="常规 2 3 3" xfId="40348"/>
    <cellStyle name="常规 2 3 3 2" xfId="40349"/>
    <cellStyle name="常规 2 4" xfId="40350"/>
    <cellStyle name="常规 2 5" xfId="40351"/>
    <cellStyle name="常规 2 5 2" xfId="40352"/>
    <cellStyle name="常规 2_NB wkly supply commitment for ANZ (200802020)" xfId="40353"/>
    <cellStyle name="常规 20" xfId="40354"/>
    <cellStyle name="常规 21" xfId="40355"/>
    <cellStyle name="常规 22" xfId="40356"/>
    <cellStyle name="常规 22 2" xfId="40357"/>
    <cellStyle name="常规 25" xfId="40358"/>
    <cellStyle name="常规 3" xfId="40359"/>
    <cellStyle name="常规 3 2" xfId="40360"/>
    <cellStyle name="常规 3 2 2" xfId="40361"/>
    <cellStyle name="常规 3 3" xfId="40362"/>
    <cellStyle name="常规 3 3 2" xfId="40363"/>
    <cellStyle name="常规 3 4" xfId="40364"/>
    <cellStyle name="常规 4" xfId="40365"/>
    <cellStyle name="常规 4 16" xfId="40366"/>
    <cellStyle name="常规 4 2" xfId="40367"/>
    <cellStyle name="常规 4_New Product Data Planning(20122014) WW 20140325" xfId="40368"/>
    <cellStyle name="常规 5" xfId="40369"/>
    <cellStyle name="常规 5 2" xfId="40370"/>
    <cellStyle name="常规 59" xfId="40371"/>
    <cellStyle name="常规 59 2" xfId="40372"/>
    <cellStyle name="常规 6" xfId="40373"/>
    <cellStyle name="常规 6 2" xfId="40374"/>
    <cellStyle name="常规 6 2 2" xfId="40375"/>
    <cellStyle name="常规 6 2 3" xfId="40376"/>
    <cellStyle name="常规 6 2 3 2" xfId="40377"/>
    <cellStyle name="常规 7" xfId="40378"/>
    <cellStyle name="常规 7 2" xfId="40379"/>
    <cellStyle name="常规 8" xfId="40380"/>
    <cellStyle name="常规 9" xfId="40381"/>
    <cellStyle name="常规 9 2" xfId="40382"/>
    <cellStyle name="常规 9 2 2" xfId="40383"/>
    <cellStyle name="常规_~2116474" xfId="40384"/>
    <cellStyle name="悪い" xfId="40385"/>
    <cellStyle name="悪い 2" xfId="40386"/>
    <cellStyle name="检查单元格" xfId="40387"/>
    <cellStyle name="检查单元格 2" xfId="40388"/>
    <cellStyle name="检查单元格 2 2" xfId="40389"/>
    <cellStyle name="检查单元格 3" xfId="40390"/>
    <cellStyle name="检查单元格 4" xfId="40391"/>
    <cellStyle name="检查单元格 5" xfId="40392"/>
    <cellStyle name="检查单元格 6" xfId="40393"/>
    <cellStyle name="检查单元格 7" xfId="40394"/>
    <cellStyle name="貨幣" xfId="43376" builtinId="4"/>
    <cellStyle name="貨幣 [0] 2" xfId="40395"/>
    <cellStyle name="貨幣 [0] 2 2" xfId="40396"/>
    <cellStyle name="貨幣 [0] 2 3" xfId="40397"/>
    <cellStyle name="貨幣 [0] 2 3 2" xfId="40398"/>
    <cellStyle name="貨幣 [0] 2 4" xfId="40399"/>
    <cellStyle name="貨幣 [0] 3" xfId="40400"/>
    <cellStyle name="貨幣 2" xfId="40401"/>
    <cellStyle name="貨幣 2 2" xfId="40402"/>
    <cellStyle name="貨幣 2 2 2 3" xfId="43366"/>
    <cellStyle name="貨幣 2 3" xfId="40403"/>
    <cellStyle name="貨幣 2 4" xfId="40404"/>
    <cellStyle name="貨幣 2 5" xfId="40405"/>
    <cellStyle name="貨幣 2 6" xfId="40406"/>
    <cellStyle name="貨幣 2 7" xfId="40407"/>
    <cellStyle name="貨幣 2 8" xfId="40408"/>
    <cellStyle name="貨幣 2 9" xfId="40409"/>
    <cellStyle name="貨幣 3" xfId="40410"/>
    <cellStyle name="貨幣 3 2" xfId="40411"/>
    <cellStyle name="貨幣 3 3" xfId="40412"/>
    <cellStyle name="貨幣 4" xfId="40413"/>
    <cellStyle name="貨幣 4 2" xfId="40414"/>
    <cellStyle name="貨幣 4 3" xfId="40415"/>
    <cellStyle name="貨幣 4 4" xfId="40416"/>
    <cellStyle name="貨幣 4 5" xfId="40417"/>
    <cellStyle name="貨幣 4 6" xfId="40418"/>
    <cellStyle name="貨幣 4 7" xfId="40419"/>
    <cellStyle name="貨幣 5" xfId="40420"/>
    <cellStyle name="貨幣 5 2" xfId="40421"/>
    <cellStyle name="貨幣 5 2 2" xfId="40422"/>
    <cellStyle name="貨幣 5 2 3" xfId="40423"/>
    <cellStyle name="貨幣 5 3" xfId="40424"/>
    <cellStyle name="貨幣 5 3 2" xfId="40425"/>
    <cellStyle name="貨幣 5 3 3" xfId="40426"/>
    <cellStyle name="貨幣 5 4" xfId="40427"/>
    <cellStyle name="貨幣 5 5" xfId="40428"/>
    <cellStyle name="貨幣 5 6" xfId="40429"/>
    <cellStyle name="貨幣 5 7" xfId="40430"/>
    <cellStyle name="貨幣 6" xfId="40431"/>
    <cellStyle name="貨幣 6 2" xfId="40432"/>
    <cellStyle name="貨幣 6 3" xfId="40433"/>
    <cellStyle name="貨幣 6 4" xfId="43367"/>
    <cellStyle name="貨幣 7" xfId="40434"/>
    <cellStyle name="貨幣[0]" xfId="40435"/>
    <cellStyle name="貨幣[0] 2" xfId="40436"/>
    <cellStyle name="貨幣[0] 2 2" xfId="40437"/>
    <cellStyle name="貨幣[0] 2 2 2" xfId="40438"/>
    <cellStyle name="貨幣[0] 2 3" xfId="40439"/>
    <cellStyle name="貨幣[0] 3" xfId="40440"/>
    <cellStyle name="貨幣[0]_1-6月" xfId="40441"/>
    <cellStyle name="通貨 [0.00] 2" xfId="40442"/>
    <cellStyle name="通貨 [0.00]_AMF Titanium Commodity Graphs" xfId="40443"/>
    <cellStyle name="通貨_AMF Titanium Commodity Graphs" xfId="40444"/>
    <cellStyle name="連結的儲存格 2" xfId="40445"/>
    <cellStyle name="連結的儲存格 3" xfId="40446"/>
    <cellStyle name="똿뗦먛귟 [0.00]_PRODUCT DETAIL Q1" xfId="40447"/>
    <cellStyle name="똿뗦먛귟_PRODUCT DETAIL Q1" xfId="40448"/>
    <cellStyle name="備註 2" xfId="40449"/>
    <cellStyle name="備註 2 10" xfId="40450"/>
    <cellStyle name="備註 2 10 2" xfId="40451"/>
    <cellStyle name="備註 2 10 2 2" xfId="40452"/>
    <cellStyle name="備註 2 10 2 3" xfId="40453"/>
    <cellStyle name="備註 2 10 3" xfId="40454"/>
    <cellStyle name="備註 2 10 4" xfId="40455"/>
    <cellStyle name="備註 2 11" xfId="40456"/>
    <cellStyle name="備註 2 11 2" xfId="40457"/>
    <cellStyle name="備註 2 11 2 2" xfId="40458"/>
    <cellStyle name="備註 2 11 2 3" xfId="40459"/>
    <cellStyle name="備註 2 11 3" xfId="40460"/>
    <cellStyle name="備註 2 11 4" xfId="40461"/>
    <cellStyle name="備註 2 12" xfId="40462"/>
    <cellStyle name="備註 2 12 2" xfId="40463"/>
    <cellStyle name="備註 2 12 3" xfId="40464"/>
    <cellStyle name="備註 2 13" xfId="40465"/>
    <cellStyle name="備註 2 14" xfId="40466"/>
    <cellStyle name="備註 2 15" xfId="40467"/>
    <cellStyle name="備註 2 2" xfId="40468"/>
    <cellStyle name="備註 2 2 10" xfId="40469"/>
    <cellStyle name="備註 2 2 10 2" xfId="40470"/>
    <cellStyle name="備註 2 2 10 2 2" xfId="40471"/>
    <cellStyle name="備註 2 2 10 2 3" xfId="40472"/>
    <cellStyle name="備註 2 2 10 3" xfId="40473"/>
    <cellStyle name="備註 2 2 10 4" xfId="40474"/>
    <cellStyle name="備註 2 2 11" xfId="40475"/>
    <cellStyle name="備註 2 2 11 2" xfId="40476"/>
    <cellStyle name="備註 2 2 11 3" xfId="40477"/>
    <cellStyle name="備註 2 2 12" xfId="40478"/>
    <cellStyle name="備註 2 2 13" xfId="40479"/>
    <cellStyle name="備註 2 2 2" xfId="40480"/>
    <cellStyle name="備註 2 2 2 10" xfId="40481"/>
    <cellStyle name="備註 2 2 2 10 2" xfId="40482"/>
    <cellStyle name="備註 2 2 2 10 3" xfId="40483"/>
    <cellStyle name="備註 2 2 2 11" xfId="40484"/>
    <cellStyle name="備註 2 2 2 12" xfId="40485"/>
    <cellStyle name="備註 2 2 2 2" xfId="40486"/>
    <cellStyle name="備註 2 2 2 2 10" xfId="40487"/>
    <cellStyle name="備註 2 2 2 2 2" xfId="40488"/>
    <cellStyle name="備註 2 2 2 2 2 2" xfId="40489"/>
    <cellStyle name="備註 2 2 2 2 2 2 2" xfId="40490"/>
    <cellStyle name="備註 2 2 2 2 2 2 2 2" xfId="40491"/>
    <cellStyle name="備註 2 2 2 2 2 2 2 2 2" xfId="40492"/>
    <cellStyle name="備註 2 2 2 2 2 2 2 2 2 2" xfId="40493"/>
    <cellStyle name="備註 2 2 2 2 2 2 2 2 2 2 2" xfId="40494"/>
    <cellStyle name="備註 2 2 2 2 2 2 2 2 2 2 3" xfId="40495"/>
    <cellStyle name="備註 2 2 2 2 2 2 2 2 2 3" xfId="40496"/>
    <cellStyle name="備註 2 2 2 2 2 2 2 2 2 4" xfId="40497"/>
    <cellStyle name="備註 2 2 2 2 2 2 2 2 3" xfId="40498"/>
    <cellStyle name="備註 2 2 2 2 2 2 2 2 3 2" xfId="40499"/>
    <cellStyle name="備註 2 2 2 2 2 2 2 2 3 2 2" xfId="40500"/>
    <cellStyle name="備註 2 2 2 2 2 2 2 2 3 2 3" xfId="40501"/>
    <cellStyle name="備註 2 2 2 2 2 2 2 2 3 3" xfId="40502"/>
    <cellStyle name="備註 2 2 2 2 2 2 2 2 3 4" xfId="40503"/>
    <cellStyle name="備註 2 2 2 2 2 2 2 2 4" xfId="40504"/>
    <cellStyle name="備註 2 2 2 2 2 2 2 2 4 2" xfId="40505"/>
    <cellStyle name="備註 2 2 2 2 2 2 2 2 4 3" xfId="40506"/>
    <cellStyle name="備註 2 2 2 2 2 2 2 2 5" xfId="40507"/>
    <cellStyle name="備註 2 2 2 2 2 2 2 2 6" xfId="40508"/>
    <cellStyle name="備註 2 2 2 2 2 2 2 3" xfId="40509"/>
    <cellStyle name="備註 2 2 2 2 2 2 2 3 2" xfId="40510"/>
    <cellStyle name="備註 2 2 2 2 2 2 2 3 2 2" xfId="40511"/>
    <cellStyle name="備註 2 2 2 2 2 2 2 3 2 3" xfId="40512"/>
    <cellStyle name="備註 2 2 2 2 2 2 2 3 3" xfId="40513"/>
    <cellStyle name="備註 2 2 2 2 2 2 2 3 4" xfId="40514"/>
    <cellStyle name="備註 2 2 2 2 2 2 2 4" xfId="40515"/>
    <cellStyle name="備註 2 2 2 2 2 2 2 4 2" xfId="40516"/>
    <cellStyle name="備註 2 2 2 2 2 2 2 4 2 2" xfId="40517"/>
    <cellStyle name="備註 2 2 2 2 2 2 2 4 2 3" xfId="40518"/>
    <cellStyle name="備註 2 2 2 2 2 2 2 4 3" xfId="40519"/>
    <cellStyle name="備註 2 2 2 2 2 2 2 4 4" xfId="40520"/>
    <cellStyle name="備註 2 2 2 2 2 2 2 5" xfId="40521"/>
    <cellStyle name="備註 2 2 2 2 2 2 2 5 2" xfId="40522"/>
    <cellStyle name="備註 2 2 2 2 2 2 2 5 3" xfId="40523"/>
    <cellStyle name="備註 2 2 2 2 2 2 2 6" xfId="40524"/>
    <cellStyle name="備註 2 2 2 2 2 2 2 7" xfId="40525"/>
    <cellStyle name="備註 2 2 2 2 2 2 3" xfId="40526"/>
    <cellStyle name="備註 2 2 2 2 2 2 3 2" xfId="40527"/>
    <cellStyle name="備註 2 2 2 2 2 2 3 2 2" xfId="40528"/>
    <cellStyle name="備註 2 2 2 2 2 2 3 2 2 2" xfId="40529"/>
    <cellStyle name="備註 2 2 2 2 2 2 3 2 2 3" xfId="40530"/>
    <cellStyle name="備註 2 2 2 2 2 2 3 2 3" xfId="40531"/>
    <cellStyle name="備註 2 2 2 2 2 2 3 2 4" xfId="40532"/>
    <cellStyle name="備註 2 2 2 2 2 2 3 3" xfId="40533"/>
    <cellStyle name="備註 2 2 2 2 2 2 3 3 2" xfId="40534"/>
    <cellStyle name="備註 2 2 2 2 2 2 3 3 2 2" xfId="40535"/>
    <cellStyle name="備註 2 2 2 2 2 2 3 3 2 3" xfId="40536"/>
    <cellStyle name="備註 2 2 2 2 2 2 3 3 3" xfId="40537"/>
    <cellStyle name="備註 2 2 2 2 2 2 3 3 4" xfId="40538"/>
    <cellStyle name="備註 2 2 2 2 2 2 3 4" xfId="40539"/>
    <cellStyle name="備註 2 2 2 2 2 2 3 4 2" xfId="40540"/>
    <cellStyle name="備註 2 2 2 2 2 2 3 4 3" xfId="40541"/>
    <cellStyle name="備註 2 2 2 2 2 2 3 5" xfId="40542"/>
    <cellStyle name="備註 2 2 2 2 2 2 3 6" xfId="40543"/>
    <cellStyle name="備註 2 2 2 2 2 2 4" xfId="40544"/>
    <cellStyle name="備註 2 2 2 2 2 2 4 2" xfId="40545"/>
    <cellStyle name="備註 2 2 2 2 2 2 4 2 2" xfId="40546"/>
    <cellStyle name="備註 2 2 2 2 2 2 4 2 3" xfId="40547"/>
    <cellStyle name="備註 2 2 2 2 2 2 4 3" xfId="40548"/>
    <cellStyle name="備註 2 2 2 2 2 2 4 4" xfId="40549"/>
    <cellStyle name="備註 2 2 2 2 2 2 5" xfId="40550"/>
    <cellStyle name="備註 2 2 2 2 2 2 5 2" xfId="40551"/>
    <cellStyle name="備註 2 2 2 2 2 2 5 2 2" xfId="40552"/>
    <cellStyle name="備註 2 2 2 2 2 2 5 2 3" xfId="40553"/>
    <cellStyle name="備註 2 2 2 2 2 2 5 3" xfId="40554"/>
    <cellStyle name="備註 2 2 2 2 2 2 5 4" xfId="40555"/>
    <cellStyle name="備註 2 2 2 2 2 2 6" xfId="40556"/>
    <cellStyle name="備註 2 2 2 2 2 2 6 2" xfId="40557"/>
    <cellStyle name="備註 2 2 2 2 2 2 6 3" xfId="40558"/>
    <cellStyle name="備註 2 2 2 2 2 2 7" xfId="40559"/>
    <cellStyle name="備註 2 2 2 2 2 2 8" xfId="40560"/>
    <cellStyle name="備註 2 2 2 2 2 3" xfId="40561"/>
    <cellStyle name="備註 2 2 2 2 2 3 2" xfId="40562"/>
    <cellStyle name="備註 2 2 2 2 2 3 2 2" xfId="40563"/>
    <cellStyle name="備註 2 2 2 2 2 3 2 2 2" xfId="40564"/>
    <cellStyle name="備註 2 2 2 2 2 3 2 2 2 2" xfId="40565"/>
    <cellStyle name="備註 2 2 2 2 2 3 2 2 2 3" xfId="40566"/>
    <cellStyle name="備註 2 2 2 2 2 3 2 2 3" xfId="40567"/>
    <cellStyle name="備註 2 2 2 2 2 3 2 2 4" xfId="40568"/>
    <cellStyle name="備註 2 2 2 2 2 3 2 3" xfId="40569"/>
    <cellStyle name="備註 2 2 2 2 2 3 2 3 2" xfId="40570"/>
    <cellStyle name="備註 2 2 2 2 2 3 2 3 2 2" xfId="40571"/>
    <cellStyle name="備註 2 2 2 2 2 3 2 3 2 3" xfId="40572"/>
    <cellStyle name="備註 2 2 2 2 2 3 2 3 3" xfId="40573"/>
    <cellStyle name="備註 2 2 2 2 2 3 2 3 4" xfId="40574"/>
    <cellStyle name="備註 2 2 2 2 2 3 2 4" xfId="40575"/>
    <cellStyle name="備註 2 2 2 2 2 3 2 4 2" xfId="40576"/>
    <cellStyle name="備註 2 2 2 2 2 3 2 4 3" xfId="40577"/>
    <cellStyle name="備註 2 2 2 2 2 3 2 5" xfId="40578"/>
    <cellStyle name="備註 2 2 2 2 2 3 2 6" xfId="40579"/>
    <cellStyle name="備註 2 2 2 2 2 3 3" xfId="40580"/>
    <cellStyle name="備註 2 2 2 2 2 3 3 2" xfId="40581"/>
    <cellStyle name="備註 2 2 2 2 2 3 3 2 2" xfId="40582"/>
    <cellStyle name="備註 2 2 2 2 2 3 3 2 3" xfId="40583"/>
    <cellStyle name="備註 2 2 2 2 2 3 3 3" xfId="40584"/>
    <cellStyle name="備註 2 2 2 2 2 3 3 4" xfId="40585"/>
    <cellStyle name="備註 2 2 2 2 2 3 4" xfId="40586"/>
    <cellStyle name="備註 2 2 2 2 2 3 4 2" xfId="40587"/>
    <cellStyle name="備註 2 2 2 2 2 3 4 2 2" xfId="40588"/>
    <cellStyle name="備註 2 2 2 2 2 3 4 2 3" xfId="40589"/>
    <cellStyle name="備註 2 2 2 2 2 3 4 3" xfId="40590"/>
    <cellStyle name="備註 2 2 2 2 2 3 4 4" xfId="40591"/>
    <cellStyle name="備註 2 2 2 2 2 3 5" xfId="40592"/>
    <cellStyle name="備註 2 2 2 2 2 3 5 2" xfId="40593"/>
    <cellStyle name="備註 2 2 2 2 2 3 5 3" xfId="40594"/>
    <cellStyle name="備註 2 2 2 2 2 3 6" xfId="40595"/>
    <cellStyle name="備註 2 2 2 2 2 3 7" xfId="40596"/>
    <cellStyle name="備註 2 2 2 2 2 4" xfId="40597"/>
    <cellStyle name="備註 2 2 2 2 2 4 2" xfId="40598"/>
    <cellStyle name="備註 2 2 2 2 2 4 2 2" xfId="40599"/>
    <cellStyle name="備註 2 2 2 2 2 4 2 2 2" xfId="40600"/>
    <cellStyle name="備註 2 2 2 2 2 4 2 2 3" xfId="40601"/>
    <cellStyle name="備註 2 2 2 2 2 4 2 3" xfId="40602"/>
    <cellStyle name="備註 2 2 2 2 2 4 2 4" xfId="40603"/>
    <cellStyle name="備註 2 2 2 2 2 4 3" xfId="40604"/>
    <cellStyle name="備註 2 2 2 2 2 4 3 2" xfId="40605"/>
    <cellStyle name="備註 2 2 2 2 2 4 3 2 2" xfId="40606"/>
    <cellStyle name="備註 2 2 2 2 2 4 3 2 3" xfId="40607"/>
    <cellStyle name="備註 2 2 2 2 2 4 3 3" xfId="40608"/>
    <cellStyle name="備註 2 2 2 2 2 4 3 4" xfId="40609"/>
    <cellStyle name="備註 2 2 2 2 2 4 4" xfId="40610"/>
    <cellStyle name="備註 2 2 2 2 2 4 4 2" xfId="40611"/>
    <cellStyle name="備註 2 2 2 2 2 4 4 3" xfId="40612"/>
    <cellStyle name="備註 2 2 2 2 2 4 5" xfId="40613"/>
    <cellStyle name="備註 2 2 2 2 2 4 6" xfId="40614"/>
    <cellStyle name="備註 2 2 2 2 2 5" xfId="40615"/>
    <cellStyle name="備註 2 2 2 2 2 5 2" xfId="40616"/>
    <cellStyle name="備註 2 2 2 2 2 5 2 2" xfId="40617"/>
    <cellStyle name="備註 2 2 2 2 2 5 2 3" xfId="40618"/>
    <cellStyle name="備註 2 2 2 2 2 5 3" xfId="40619"/>
    <cellStyle name="備註 2 2 2 2 2 5 4" xfId="40620"/>
    <cellStyle name="備註 2 2 2 2 2 6" xfId="40621"/>
    <cellStyle name="備註 2 2 2 2 2 6 2" xfId="40622"/>
    <cellStyle name="備註 2 2 2 2 2 6 2 2" xfId="40623"/>
    <cellStyle name="備註 2 2 2 2 2 6 2 3" xfId="40624"/>
    <cellStyle name="備註 2 2 2 2 2 6 3" xfId="40625"/>
    <cellStyle name="備註 2 2 2 2 2 6 4" xfId="40626"/>
    <cellStyle name="備註 2 2 2 2 2 7" xfId="40627"/>
    <cellStyle name="備註 2 2 2 2 2 7 2" xfId="40628"/>
    <cellStyle name="備註 2 2 2 2 2 7 3" xfId="40629"/>
    <cellStyle name="備註 2 2 2 2 2 8" xfId="40630"/>
    <cellStyle name="備註 2 2 2 2 2 9" xfId="40631"/>
    <cellStyle name="備註 2 2 2 2 3" xfId="40632"/>
    <cellStyle name="備註 2 2 2 2 3 2" xfId="40633"/>
    <cellStyle name="備註 2 2 2 2 3 2 2" xfId="40634"/>
    <cellStyle name="備註 2 2 2 2 3 2 2 2" xfId="40635"/>
    <cellStyle name="備註 2 2 2 2 3 2 2 2 2" xfId="40636"/>
    <cellStyle name="備註 2 2 2 2 3 2 2 2 2 2" xfId="40637"/>
    <cellStyle name="備註 2 2 2 2 3 2 2 2 2 3" xfId="40638"/>
    <cellStyle name="備註 2 2 2 2 3 2 2 2 3" xfId="40639"/>
    <cellStyle name="備註 2 2 2 2 3 2 2 2 4" xfId="40640"/>
    <cellStyle name="備註 2 2 2 2 3 2 2 3" xfId="40641"/>
    <cellStyle name="備註 2 2 2 2 3 2 2 3 2" xfId="40642"/>
    <cellStyle name="備註 2 2 2 2 3 2 2 3 2 2" xfId="40643"/>
    <cellStyle name="備註 2 2 2 2 3 2 2 3 2 3" xfId="40644"/>
    <cellStyle name="備註 2 2 2 2 3 2 2 3 3" xfId="40645"/>
    <cellStyle name="備註 2 2 2 2 3 2 2 3 4" xfId="40646"/>
    <cellStyle name="備註 2 2 2 2 3 2 2 4" xfId="40647"/>
    <cellStyle name="備註 2 2 2 2 3 2 2 4 2" xfId="40648"/>
    <cellStyle name="備註 2 2 2 2 3 2 2 4 3" xfId="40649"/>
    <cellStyle name="備註 2 2 2 2 3 2 2 5" xfId="40650"/>
    <cellStyle name="備註 2 2 2 2 3 2 2 6" xfId="40651"/>
    <cellStyle name="備註 2 2 2 2 3 2 3" xfId="40652"/>
    <cellStyle name="備註 2 2 2 2 3 2 3 2" xfId="40653"/>
    <cellStyle name="備註 2 2 2 2 3 2 3 2 2" xfId="40654"/>
    <cellStyle name="備註 2 2 2 2 3 2 3 2 3" xfId="40655"/>
    <cellStyle name="備註 2 2 2 2 3 2 3 3" xfId="40656"/>
    <cellStyle name="備註 2 2 2 2 3 2 3 4" xfId="40657"/>
    <cellStyle name="備註 2 2 2 2 3 2 4" xfId="40658"/>
    <cellStyle name="備註 2 2 2 2 3 2 4 2" xfId="40659"/>
    <cellStyle name="備註 2 2 2 2 3 2 4 2 2" xfId="40660"/>
    <cellStyle name="備註 2 2 2 2 3 2 4 2 3" xfId="40661"/>
    <cellStyle name="備註 2 2 2 2 3 2 4 3" xfId="40662"/>
    <cellStyle name="備註 2 2 2 2 3 2 4 4" xfId="40663"/>
    <cellStyle name="備註 2 2 2 2 3 2 5" xfId="40664"/>
    <cellStyle name="備註 2 2 2 2 3 2 5 2" xfId="40665"/>
    <cellStyle name="備註 2 2 2 2 3 2 5 3" xfId="40666"/>
    <cellStyle name="備註 2 2 2 2 3 2 6" xfId="40667"/>
    <cellStyle name="備註 2 2 2 2 3 2 7" xfId="40668"/>
    <cellStyle name="備註 2 2 2 2 3 3" xfId="40669"/>
    <cellStyle name="備註 2 2 2 2 3 3 2" xfId="40670"/>
    <cellStyle name="備註 2 2 2 2 3 3 2 2" xfId="40671"/>
    <cellStyle name="備註 2 2 2 2 3 3 2 2 2" xfId="40672"/>
    <cellStyle name="備註 2 2 2 2 3 3 2 2 3" xfId="40673"/>
    <cellStyle name="備註 2 2 2 2 3 3 2 3" xfId="40674"/>
    <cellStyle name="備註 2 2 2 2 3 3 2 4" xfId="40675"/>
    <cellStyle name="備註 2 2 2 2 3 3 3" xfId="40676"/>
    <cellStyle name="備註 2 2 2 2 3 3 3 2" xfId="40677"/>
    <cellStyle name="備註 2 2 2 2 3 3 3 2 2" xfId="40678"/>
    <cellStyle name="備註 2 2 2 2 3 3 3 2 3" xfId="40679"/>
    <cellStyle name="備註 2 2 2 2 3 3 3 3" xfId="40680"/>
    <cellStyle name="備註 2 2 2 2 3 3 3 4" xfId="40681"/>
    <cellStyle name="備註 2 2 2 2 3 3 4" xfId="40682"/>
    <cellStyle name="備註 2 2 2 2 3 3 4 2" xfId="40683"/>
    <cellStyle name="備註 2 2 2 2 3 3 4 3" xfId="40684"/>
    <cellStyle name="備註 2 2 2 2 3 3 5" xfId="40685"/>
    <cellStyle name="備註 2 2 2 2 3 3 6" xfId="40686"/>
    <cellStyle name="備註 2 2 2 2 3 4" xfId="40687"/>
    <cellStyle name="備註 2 2 2 2 3 4 2" xfId="40688"/>
    <cellStyle name="備註 2 2 2 2 3 4 2 2" xfId="40689"/>
    <cellStyle name="備註 2 2 2 2 3 4 2 3" xfId="40690"/>
    <cellStyle name="備註 2 2 2 2 3 4 3" xfId="40691"/>
    <cellStyle name="備註 2 2 2 2 3 4 4" xfId="40692"/>
    <cellStyle name="備註 2 2 2 2 3 5" xfId="40693"/>
    <cellStyle name="備註 2 2 2 2 3 5 2" xfId="40694"/>
    <cellStyle name="備註 2 2 2 2 3 5 2 2" xfId="40695"/>
    <cellStyle name="備註 2 2 2 2 3 5 2 3" xfId="40696"/>
    <cellStyle name="備註 2 2 2 2 3 5 3" xfId="40697"/>
    <cellStyle name="備註 2 2 2 2 3 5 4" xfId="40698"/>
    <cellStyle name="備註 2 2 2 2 3 6" xfId="40699"/>
    <cellStyle name="備註 2 2 2 2 3 6 2" xfId="40700"/>
    <cellStyle name="備註 2 2 2 2 3 6 3" xfId="40701"/>
    <cellStyle name="備註 2 2 2 2 3 7" xfId="40702"/>
    <cellStyle name="備註 2 2 2 2 3 8" xfId="40703"/>
    <cellStyle name="備註 2 2 2 2 4" xfId="40704"/>
    <cellStyle name="備註 2 2 2 2 4 2" xfId="40705"/>
    <cellStyle name="備註 2 2 2 2 4 2 2" xfId="40706"/>
    <cellStyle name="備註 2 2 2 2 4 2 2 2" xfId="40707"/>
    <cellStyle name="備註 2 2 2 2 4 2 2 2 2" xfId="40708"/>
    <cellStyle name="備註 2 2 2 2 4 2 2 2 3" xfId="40709"/>
    <cellStyle name="備註 2 2 2 2 4 2 2 3" xfId="40710"/>
    <cellStyle name="備註 2 2 2 2 4 2 2 4" xfId="40711"/>
    <cellStyle name="備註 2 2 2 2 4 2 3" xfId="40712"/>
    <cellStyle name="備註 2 2 2 2 4 2 3 2" xfId="40713"/>
    <cellStyle name="備註 2 2 2 2 4 2 3 2 2" xfId="40714"/>
    <cellStyle name="備註 2 2 2 2 4 2 3 2 3" xfId="40715"/>
    <cellStyle name="備註 2 2 2 2 4 2 3 3" xfId="40716"/>
    <cellStyle name="備註 2 2 2 2 4 2 3 4" xfId="40717"/>
    <cellStyle name="備註 2 2 2 2 4 2 4" xfId="40718"/>
    <cellStyle name="備註 2 2 2 2 4 2 4 2" xfId="40719"/>
    <cellStyle name="備註 2 2 2 2 4 2 4 3" xfId="40720"/>
    <cellStyle name="備註 2 2 2 2 4 2 5" xfId="40721"/>
    <cellStyle name="備註 2 2 2 2 4 2 6" xfId="40722"/>
    <cellStyle name="備註 2 2 2 2 4 3" xfId="40723"/>
    <cellStyle name="備註 2 2 2 2 4 3 2" xfId="40724"/>
    <cellStyle name="備註 2 2 2 2 4 3 2 2" xfId="40725"/>
    <cellStyle name="備註 2 2 2 2 4 3 2 3" xfId="40726"/>
    <cellStyle name="備註 2 2 2 2 4 3 3" xfId="40727"/>
    <cellStyle name="備註 2 2 2 2 4 3 4" xfId="40728"/>
    <cellStyle name="備註 2 2 2 2 4 4" xfId="40729"/>
    <cellStyle name="備註 2 2 2 2 4 4 2" xfId="40730"/>
    <cellStyle name="備註 2 2 2 2 4 4 2 2" xfId="40731"/>
    <cellStyle name="備註 2 2 2 2 4 4 2 3" xfId="40732"/>
    <cellStyle name="備註 2 2 2 2 4 4 3" xfId="40733"/>
    <cellStyle name="備註 2 2 2 2 4 4 4" xfId="40734"/>
    <cellStyle name="備註 2 2 2 2 4 5" xfId="40735"/>
    <cellStyle name="備註 2 2 2 2 4 5 2" xfId="40736"/>
    <cellStyle name="備註 2 2 2 2 4 5 3" xfId="40737"/>
    <cellStyle name="備註 2 2 2 2 4 6" xfId="40738"/>
    <cellStyle name="備註 2 2 2 2 4 7" xfId="40739"/>
    <cellStyle name="備註 2 2 2 2 5" xfId="40740"/>
    <cellStyle name="備註 2 2 2 2 5 2" xfId="40741"/>
    <cellStyle name="備註 2 2 2 2 5 2 2" xfId="40742"/>
    <cellStyle name="備註 2 2 2 2 5 2 2 2" xfId="40743"/>
    <cellStyle name="備註 2 2 2 2 5 2 2 3" xfId="40744"/>
    <cellStyle name="備註 2 2 2 2 5 2 3" xfId="40745"/>
    <cellStyle name="備註 2 2 2 2 5 2 4" xfId="40746"/>
    <cellStyle name="備註 2 2 2 2 5 3" xfId="40747"/>
    <cellStyle name="備註 2 2 2 2 5 3 2" xfId="40748"/>
    <cellStyle name="備註 2 2 2 2 5 3 2 2" xfId="40749"/>
    <cellStyle name="備註 2 2 2 2 5 3 2 3" xfId="40750"/>
    <cellStyle name="備註 2 2 2 2 5 3 3" xfId="40751"/>
    <cellStyle name="備註 2 2 2 2 5 3 4" xfId="40752"/>
    <cellStyle name="備註 2 2 2 2 5 4" xfId="40753"/>
    <cellStyle name="備註 2 2 2 2 5 4 2" xfId="40754"/>
    <cellStyle name="備註 2 2 2 2 5 4 3" xfId="40755"/>
    <cellStyle name="備註 2 2 2 2 5 5" xfId="40756"/>
    <cellStyle name="備註 2 2 2 2 5 6" xfId="40757"/>
    <cellStyle name="備註 2 2 2 2 6" xfId="40758"/>
    <cellStyle name="備註 2 2 2 2 6 2" xfId="40759"/>
    <cellStyle name="備註 2 2 2 2 6 2 2" xfId="40760"/>
    <cellStyle name="備註 2 2 2 2 6 2 3" xfId="40761"/>
    <cellStyle name="備註 2 2 2 2 6 3" xfId="40762"/>
    <cellStyle name="備註 2 2 2 2 6 4" xfId="40763"/>
    <cellStyle name="備註 2 2 2 2 7" xfId="40764"/>
    <cellStyle name="備註 2 2 2 2 7 2" xfId="40765"/>
    <cellStyle name="備註 2 2 2 2 7 2 2" xfId="40766"/>
    <cellStyle name="備註 2 2 2 2 7 2 3" xfId="40767"/>
    <cellStyle name="備註 2 2 2 2 7 3" xfId="40768"/>
    <cellStyle name="備註 2 2 2 2 7 4" xfId="40769"/>
    <cellStyle name="備註 2 2 2 2 8" xfId="40770"/>
    <cellStyle name="備註 2 2 2 2 8 2" xfId="40771"/>
    <cellStyle name="備註 2 2 2 2 8 3" xfId="40772"/>
    <cellStyle name="備註 2 2 2 2 9" xfId="40773"/>
    <cellStyle name="備註 2 2 2 3" xfId="40774"/>
    <cellStyle name="備註 2 2 2 3 2" xfId="40775"/>
    <cellStyle name="備註 2 2 2 3 2 2" xfId="40776"/>
    <cellStyle name="備註 2 2 2 3 2 2 2" xfId="40777"/>
    <cellStyle name="備註 2 2 2 3 2 2 2 2" xfId="40778"/>
    <cellStyle name="備註 2 2 2 3 2 2 2 2 2" xfId="40779"/>
    <cellStyle name="備註 2 2 2 3 2 2 2 2 2 2" xfId="40780"/>
    <cellStyle name="備註 2 2 2 3 2 2 2 2 2 3" xfId="40781"/>
    <cellStyle name="備註 2 2 2 3 2 2 2 2 3" xfId="40782"/>
    <cellStyle name="備註 2 2 2 3 2 2 2 2 4" xfId="40783"/>
    <cellStyle name="備註 2 2 2 3 2 2 2 3" xfId="40784"/>
    <cellStyle name="備註 2 2 2 3 2 2 2 3 2" xfId="40785"/>
    <cellStyle name="備註 2 2 2 3 2 2 2 3 2 2" xfId="40786"/>
    <cellStyle name="備註 2 2 2 3 2 2 2 3 2 3" xfId="40787"/>
    <cellStyle name="備註 2 2 2 3 2 2 2 3 3" xfId="40788"/>
    <cellStyle name="備註 2 2 2 3 2 2 2 3 4" xfId="40789"/>
    <cellStyle name="備註 2 2 2 3 2 2 2 4" xfId="40790"/>
    <cellStyle name="備註 2 2 2 3 2 2 2 4 2" xfId="40791"/>
    <cellStyle name="備註 2 2 2 3 2 2 2 4 3" xfId="40792"/>
    <cellStyle name="備註 2 2 2 3 2 2 2 5" xfId="40793"/>
    <cellStyle name="備註 2 2 2 3 2 2 2 6" xfId="40794"/>
    <cellStyle name="備註 2 2 2 3 2 2 3" xfId="40795"/>
    <cellStyle name="備註 2 2 2 3 2 2 3 2" xfId="40796"/>
    <cellStyle name="備註 2 2 2 3 2 2 3 2 2" xfId="40797"/>
    <cellStyle name="備註 2 2 2 3 2 2 3 2 3" xfId="40798"/>
    <cellStyle name="備註 2 2 2 3 2 2 3 3" xfId="40799"/>
    <cellStyle name="備註 2 2 2 3 2 2 3 4" xfId="40800"/>
    <cellStyle name="備註 2 2 2 3 2 2 4" xfId="40801"/>
    <cellStyle name="備註 2 2 2 3 2 2 4 2" xfId="40802"/>
    <cellStyle name="備註 2 2 2 3 2 2 4 2 2" xfId="40803"/>
    <cellStyle name="備註 2 2 2 3 2 2 4 2 3" xfId="40804"/>
    <cellStyle name="備註 2 2 2 3 2 2 4 3" xfId="40805"/>
    <cellStyle name="備註 2 2 2 3 2 2 4 4" xfId="40806"/>
    <cellStyle name="備註 2 2 2 3 2 2 5" xfId="40807"/>
    <cellStyle name="備註 2 2 2 3 2 2 5 2" xfId="40808"/>
    <cellStyle name="備註 2 2 2 3 2 2 5 3" xfId="40809"/>
    <cellStyle name="備註 2 2 2 3 2 2 6" xfId="40810"/>
    <cellStyle name="備註 2 2 2 3 2 2 7" xfId="40811"/>
    <cellStyle name="備註 2 2 2 3 2 3" xfId="40812"/>
    <cellStyle name="備註 2 2 2 3 2 3 2" xfId="40813"/>
    <cellStyle name="備註 2 2 2 3 2 3 2 2" xfId="40814"/>
    <cellStyle name="備註 2 2 2 3 2 3 2 2 2" xfId="40815"/>
    <cellStyle name="備註 2 2 2 3 2 3 2 2 3" xfId="40816"/>
    <cellStyle name="備註 2 2 2 3 2 3 2 3" xfId="40817"/>
    <cellStyle name="備註 2 2 2 3 2 3 2 4" xfId="40818"/>
    <cellStyle name="備註 2 2 2 3 2 3 3" xfId="40819"/>
    <cellStyle name="備註 2 2 2 3 2 3 3 2" xfId="40820"/>
    <cellStyle name="備註 2 2 2 3 2 3 3 2 2" xfId="40821"/>
    <cellStyle name="備註 2 2 2 3 2 3 3 2 3" xfId="40822"/>
    <cellStyle name="備註 2 2 2 3 2 3 3 3" xfId="40823"/>
    <cellStyle name="備註 2 2 2 3 2 3 3 4" xfId="40824"/>
    <cellStyle name="備註 2 2 2 3 2 3 4" xfId="40825"/>
    <cellStyle name="備註 2 2 2 3 2 3 4 2" xfId="40826"/>
    <cellStyle name="備註 2 2 2 3 2 3 4 3" xfId="40827"/>
    <cellStyle name="備註 2 2 2 3 2 3 5" xfId="40828"/>
    <cellStyle name="備註 2 2 2 3 2 3 6" xfId="40829"/>
    <cellStyle name="備註 2 2 2 3 2 4" xfId="40830"/>
    <cellStyle name="備註 2 2 2 3 2 4 2" xfId="40831"/>
    <cellStyle name="備註 2 2 2 3 2 4 2 2" xfId="40832"/>
    <cellStyle name="備註 2 2 2 3 2 4 2 3" xfId="40833"/>
    <cellStyle name="備註 2 2 2 3 2 4 3" xfId="40834"/>
    <cellStyle name="備註 2 2 2 3 2 4 4" xfId="40835"/>
    <cellStyle name="備註 2 2 2 3 2 5" xfId="40836"/>
    <cellStyle name="備註 2 2 2 3 2 5 2" xfId="40837"/>
    <cellStyle name="備註 2 2 2 3 2 5 2 2" xfId="40838"/>
    <cellStyle name="備註 2 2 2 3 2 5 2 3" xfId="40839"/>
    <cellStyle name="備註 2 2 2 3 2 5 3" xfId="40840"/>
    <cellStyle name="備註 2 2 2 3 2 5 4" xfId="40841"/>
    <cellStyle name="備註 2 2 2 3 2 6" xfId="40842"/>
    <cellStyle name="備註 2 2 2 3 2 6 2" xfId="40843"/>
    <cellStyle name="備註 2 2 2 3 2 6 3" xfId="40844"/>
    <cellStyle name="備註 2 2 2 3 2 7" xfId="40845"/>
    <cellStyle name="備註 2 2 2 3 2 8" xfId="40846"/>
    <cellStyle name="備註 2 2 2 3 3" xfId="40847"/>
    <cellStyle name="備註 2 2 2 3 3 2" xfId="40848"/>
    <cellStyle name="備註 2 2 2 3 3 2 2" xfId="40849"/>
    <cellStyle name="備註 2 2 2 3 3 2 2 2" xfId="40850"/>
    <cellStyle name="備註 2 2 2 3 3 2 2 2 2" xfId="40851"/>
    <cellStyle name="備註 2 2 2 3 3 2 2 2 3" xfId="40852"/>
    <cellStyle name="備註 2 2 2 3 3 2 2 3" xfId="40853"/>
    <cellStyle name="備註 2 2 2 3 3 2 2 4" xfId="40854"/>
    <cellStyle name="備註 2 2 2 3 3 2 3" xfId="40855"/>
    <cellStyle name="備註 2 2 2 3 3 2 3 2" xfId="40856"/>
    <cellStyle name="備註 2 2 2 3 3 2 3 2 2" xfId="40857"/>
    <cellStyle name="備註 2 2 2 3 3 2 3 2 3" xfId="40858"/>
    <cellStyle name="備註 2 2 2 3 3 2 3 3" xfId="40859"/>
    <cellStyle name="備註 2 2 2 3 3 2 3 4" xfId="40860"/>
    <cellStyle name="備註 2 2 2 3 3 2 4" xfId="40861"/>
    <cellStyle name="備註 2 2 2 3 3 2 4 2" xfId="40862"/>
    <cellStyle name="備註 2 2 2 3 3 2 4 3" xfId="40863"/>
    <cellStyle name="備註 2 2 2 3 3 2 5" xfId="40864"/>
    <cellStyle name="備註 2 2 2 3 3 2 6" xfId="40865"/>
    <cellStyle name="備註 2 2 2 3 3 3" xfId="40866"/>
    <cellStyle name="備註 2 2 2 3 3 3 2" xfId="40867"/>
    <cellStyle name="備註 2 2 2 3 3 3 2 2" xfId="40868"/>
    <cellStyle name="備註 2 2 2 3 3 3 2 3" xfId="40869"/>
    <cellStyle name="備註 2 2 2 3 3 3 3" xfId="40870"/>
    <cellStyle name="備註 2 2 2 3 3 3 4" xfId="40871"/>
    <cellStyle name="備註 2 2 2 3 3 4" xfId="40872"/>
    <cellStyle name="備註 2 2 2 3 3 4 2" xfId="40873"/>
    <cellStyle name="備註 2 2 2 3 3 4 2 2" xfId="40874"/>
    <cellStyle name="備註 2 2 2 3 3 4 2 3" xfId="40875"/>
    <cellStyle name="備註 2 2 2 3 3 4 3" xfId="40876"/>
    <cellStyle name="備註 2 2 2 3 3 4 4" xfId="40877"/>
    <cellStyle name="備註 2 2 2 3 3 5" xfId="40878"/>
    <cellStyle name="備註 2 2 2 3 3 5 2" xfId="40879"/>
    <cellStyle name="備註 2 2 2 3 3 5 3" xfId="40880"/>
    <cellStyle name="備註 2 2 2 3 3 6" xfId="40881"/>
    <cellStyle name="備註 2 2 2 3 3 7" xfId="40882"/>
    <cellStyle name="備註 2 2 2 3 4" xfId="40883"/>
    <cellStyle name="備註 2 2 2 3 4 2" xfId="40884"/>
    <cellStyle name="備註 2 2 2 3 4 2 2" xfId="40885"/>
    <cellStyle name="備註 2 2 2 3 4 2 2 2" xfId="40886"/>
    <cellStyle name="備註 2 2 2 3 4 2 2 3" xfId="40887"/>
    <cellStyle name="備註 2 2 2 3 4 2 3" xfId="40888"/>
    <cellStyle name="備註 2 2 2 3 4 2 4" xfId="40889"/>
    <cellStyle name="備註 2 2 2 3 4 3" xfId="40890"/>
    <cellStyle name="備註 2 2 2 3 4 3 2" xfId="40891"/>
    <cellStyle name="備註 2 2 2 3 4 3 2 2" xfId="40892"/>
    <cellStyle name="備註 2 2 2 3 4 3 2 3" xfId="40893"/>
    <cellStyle name="備註 2 2 2 3 4 3 3" xfId="40894"/>
    <cellStyle name="備註 2 2 2 3 4 3 4" xfId="40895"/>
    <cellStyle name="備註 2 2 2 3 4 4" xfId="40896"/>
    <cellStyle name="備註 2 2 2 3 4 4 2" xfId="40897"/>
    <cellStyle name="備註 2 2 2 3 4 4 3" xfId="40898"/>
    <cellStyle name="備註 2 2 2 3 4 5" xfId="40899"/>
    <cellStyle name="備註 2 2 2 3 4 6" xfId="40900"/>
    <cellStyle name="備註 2 2 2 3 5" xfId="40901"/>
    <cellStyle name="備註 2 2 2 3 5 2" xfId="40902"/>
    <cellStyle name="備註 2 2 2 3 5 2 2" xfId="40903"/>
    <cellStyle name="備註 2 2 2 3 5 2 3" xfId="40904"/>
    <cellStyle name="備註 2 2 2 3 5 3" xfId="40905"/>
    <cellStyle name="備註 2 2 2 3 5 4" xfId="40906"/>
    <cellStyle name="備註 2 2 2 3 6" xfId="40907"/>
    <cellStyle name="備註 2 2 2 3 6 2" xfId="40908"/>
    <cellStyle name="備註 2 2 2 3 6 2 2" xfId="40909"/>
    <cellStyle name="備註 2 2 2 3 6 2 3" xfId="40910"/>
    <cellStyle name="備註 2 2 2 3 6 3" xfId="40911"/>
    <cellStyle name="備註 2 2 2 3 6 4" xfId="40912"/>
    <cellStyle name="備註 2 2 2 3 7" xfId="40913"/>
    <cellStyle name="備註 2 2 2 3 7 2" xfId="40914"/>
    <cellStyle name="備註 2 2 2 3 7 3" xfId="40915"/>
    <cellStyle name="備註 2 2 2 3 8" xfId="40916"/>
    <cellStyle name="備註 2 2 2 3 9" xfId="40917"/>
    <cellStyle name="備註 2 2 2 4" xfId="40918"/>
    <cellStyle name="備註 2 2 2 4 2" xfId="40919"/>
    <cellStyle name="備註 2 2 2 4 2 2" xfId="40920"/>
    <cellStyle name="備註 2 2 2 4 2 2 2" xfId="40921"/>
    <cellStyle name="備註 2 2 2 4 2 2 2 2" xfId="40922"/>
    <cellStyle name="備註 2 2 2 4 2 2 2 2 2" xfId="40923"/>
    <cellStyle name="備註 2 2 2 4 2 2 2 2 3" xfId="40924"/>
    <cellStyle name="備註 2 2 2 4 2 2 2 3" xfId="40925"/>
    <cellStyle name="備註 2 2 2 4 2 2 2 4" xfId="40926"/>
    <cellStyle name="備註 2 2 2 4 2 2 3" xfId="40927"/>
    <cellStyle name="備註 2 2 2 4 2 2 3 2" xfId="40928"/>
    <cellStyle name="備註 2 2 2 4 2 2 3 2 2" xfId="40929"/>
    <cellStyle name="備註 2 2 2 4 2 2 3 2 3" xfId="40930"/>
    <cellStyle name="備註 2 2 2 4 2 2 3 3" xfId="40931"/>
    <cellStyle name="備註 2 2 2 4 2 2 3 4" xfId="40932"/>
    <cellStyle name="備註 2 2 2 4 2 2 4" xfId="40933"/>
    <cellStyle name="備註 2 2 2 4 2 2 4 2" xfId="40934"/>
    <cellStyle name="備註 2 2 2 4 2 2 4 3" xfId="40935"/>
    <cellStyle name="備註 2 2 2 4 2 2 5" xfId="40936"/>
    <cellStyle name="備註 2 2 2 4 2 2 6" xfId="40937"/>
    <cellStyle name="備註 2 2 2 4 2 3" xfId="40938"/>
    <cellStyle name="備註 2 2 2 4 2 3 2" xfId="40939"/>
    <cellStyle name="備註 2 2 2 4 2 3 2 2" xfId="40940"/>
    <cellStyle name="備註 2 2 2 4 2 3 2 3" xfId="40941"/>
    <cellStyle name="備註 2 2 2 4 2 3 3" xfId="40942"/>
    <cellStyle name="備註 2 2 2 4 2 3 4" xfId="40943"/>
    <cellStyle name="備註 2 2 2 4 2 4" xfId="40944"/>
    <cellStyle name="備註 2 2 2 4 2 4 2" xfId="40945"/>
    <cellStyle name="備註 2 2 2 4 2 4 2 2" xfId="40946"/>
    <cellStyle name="備註 2 2 2 4 2 4 2 3" xfId="40947"/>
    <cellStyle name="備註 2 2 2 4 2 4 3" xfId="40948"/>
    <cellStyle name="備註 2 2 2 4 2 4 4" xfId="40949"/>
    <cellStyle name="備註 2 2 2 4 2 5" xfId="40950"/>
    <cellStyle name="備註 2 2 2 4 2 5 2" xfId="40951"/>
    <cellStyle name="備註 2 2 2 4 2 5 3" xfId="40952"/>
    <cellStyle name="備註 2 2 2 4 2 6" xfId="40953"/>
    <cellStyle name="備註 2 2 2 4 2 7" xfId="40954"/>
    <cellStyle name="備註 2 2 2 4 3" xfId="40955"/>
    <cellStyle name="備註 2 2 2 4 3 2" xfId="40956"/>
    <cellStyle name="備註 2 2 2 4 3 2 2" xfId="40957"/>
    <cellStyle name="備註 2 2 2 4 3 2 2 2" xfId="40958"/>
    <cellStyle name="備註 2 2 2 4 3 2 2 3" xfId="40959"/>
    <cellStyle name="備註 2 2 2 4 3 2 3" xfId="40960"/>
    <cellStyle name="備註 2 2 2 4 3 2 4" xfId="40961"/>
    <cellStyle name="備註 2 2 2 4 3 3" xfId="40962"/>
    <cellStyle name="備註 2 2 2 4 3 3 2" xfId="40963"/>
    <cellStyle name="備註 2 2 2 4 3 3 2 2" xfId="40964"/>
    <cellStyle name="備註 2 2 2 4 3 3 2 3" xfId="40965"/>
    <cellStyle name="備註 2 2 2 4 3 3 3" xfId="40966"/>
    <cellStyle name="備註 2 2 2 4 3 3 4" xfId="40967"/>
    <cellStyle name="備註 2 2 2 4 3 4" xfId="40968"/>
    <cellStyle name="備註 2 2 2 4 3 4 2" xfId="40969"/>
    <cellStyle name="備註 2 2 2 4 3 4 3" xfId="40970"/>
    <cellStyle name="備註 2 2 2 4 3 5" xfId="40971"/>
    <cellStyle name="備註 2 2 2 4 3 6" xfId="40972"/>
    <cellStyle name="備註 2 2 2 4 4" xfId="40973"/>
    <cellStyle name="備註 2 2 2 4 4 2" xfId="40974"/>
    <cellStyle name="備註 2 2 2 4 4 2 2" xfId="40975"/>
    <cellStyle name="備註 2 2 2 4 4 2 3" xfId="40976"/>
    <cellStyle name="備註 2 2 2 4 4 3" xfId="40977"/>
    <cellStyle name="備註 2 2 2 4 4 4" xfId="40978"/>
    <cellStyle name="備註 2 2 2 4 5" xfId="40979"/>
    <cellStyle name="備註 2 2 2 4 5 2" xfId="40980"/>
    <cellStyle name="備註 2 2 2 4 5 2 2" xfId="40981"/>
    <cellStyle name="備註 2 2 2 4 5 2 3" xfId="40982"/>
    <cellStyle name="備註 2 2 2 4 5 3" xfId="40983"/>
    <cellStyle name="備註 2 2 2 4 5 4" xfId="40984"/>
    <cellStyle name="備註 2 2 2 4 6" xfId="40985"/>
    <cellStyle name="備註 2 2 2 4 6 2" xfId="40986"/>
    <cellStyle name="備註 2 2 2 4 6 3" xfId="40987"/>
    <cellStyle name="備註 2 2 2 4 7" xfId="40988"/>
    <cellStyle name="備註 2 2 2 4 8" xfId="40989"/>
    <cellStyle name="備註 2 2 2 5" xfId="40990"/>
    <cellStyle name="備註 2 2 2 5 2" xfId="40991"/>
    <cellStyle name="備註 2 2 2 5 2 2" xfId="40992"/>
    <cellStyle name="備註 2 2 2 5 2 2 2" xfId="40993"/>
    <cellStyle name="備註 2 2 2 5 2 2 2 2" xfId="40994"/>
    <cellStyle name="備註 2 2 2 5 2 2 2 2 2" xfId="40995"/>
    <cellStyle name="備註 2 2 2 5 2 2 2 2 3" xfId="40996"/>
    <cellStyle name="備註 2 2 2 5 2 2 2 3" xfId="40997"/>
    <cellStyle name="備註 2 2 2 5 2 2 2 4" xfId="40998"/>
    <cellStyle name="備註 2 2 2 5 2 2 3" xfId="40999"/>
    <cellStyle name="備註 2 2 2 5 2 2 3 2" xfId="41000"/>
    <cellStyle name="備註 2 2 2 5 2 2 3 2 2" xfId="41001"/>
    <cellStyle name="備註 2 2 2 5 2 2 3 2 3" xfId="41002"/>
    <cellStyle name="備註 2 2 2 5 2 2 3 3" xfId="41003"/>
    <cellStyle name="備註 2 2 2 5 2 2 3 4" xfId="41004"/>
    <cellStyle name="備註 2 2 2 5 2 2 4" xfId="41005"/>
    <cellStyle name="備註 2 2 2 5 2 2 4 2" xfId="41006"/>
    <cellStyle name="備註 2 2 2 5 2 2 4 3" xfId="41007"/>
    <cellStyle name="備註 2 2 2 5 2 2 5" xfId="41008"/>
    <cellStyle name="備註 2 2 2 5 2 2 6" xfId="41009"/>
    <cellStyle name="備註 2 2 2 5 2 3" xfId="41010"/>
    <cellStyle name="備註 2 2 2 5 2 3 2" xfId="41011"/>
    <cellStyle name="備註 2 2 2 5 2 3 2 2" xfId="41012"/>
    <cellStyle name="備註 2 2 2 5 2 3 2 3" xfId="41013"/>
    <cellStyle name="備註 2 2 2 5 2 3 3" xfId="41014"/>
    <cellStyle name="備註 2 2 2 5 2 3 4" xfId="41015"/>
    <cellStyle name="備註 2 2 2 5 2 4" xfId="41016"/>
    <cellStyle name="備註 2 2 2 5 2 4 2" xfId="41017"/>
    <cellStyle name="備註 2 2 2 5 2 4 2 2" xfId="41018"/>
    <cellStyle name="備註 2 2 2 5 2 4 2 3" xfId="41019"/>
    <cellStyle name="備註 2 2 2 5 2 4 3" xfId="41020"/>
    <cellStyle name="備註 2 2 2 5 2 4 4" xfId="41021"/>
    <cellStyle name="備註 2 2 2 5 2 5" xfId="41022"/>
    <cellStyle name="備註 2 2 2 5 2 5 2" xfId="41023"/>
    <cellStyle name="備註 2 2 2 5 2 5 3" xfId="41024"/>
    <cellStyle name="備註 2 2 2 5 2 6" xfId="41025"/>
    <cellStyle name="備註 2 2 2 5 2 7" xfId="41026"/>
    <cellStyle name="備註 2 2 2 5 3" xfId="41027"/>
    <cellStyle name="備註 2 2 2 5 3 2" xfId="41028"/>
    <cellStyle name="備註 2 2 2 5 3 2 2" xfId="41029"/>
    <cellStyle name="備註 2 2 2 5 3 2 2 2" xfId="41030"/>
    <cellStyle name="備註 2 2 2 5 3 2 2 3" xfId="41031"/>
    <cellStyle name="備註 2 2 2 5 3 2 3" xfId="41032"/>
    <cellStyle name="備註 2 2 2 5 3 2 4" xfId="41033"/>
    <cellStyle name="備註 2 2 2 5 3 3" xfId="41034"/>
    <cellStyle name="備註 2 2 2 5 3 3 2" xfId="41035"/>
    <cellStyle name="備註 2 2 2 5 3 3 2 2" xfId="41036"/>
    <cellStyle name="備註 2 2 2 5 3 3 2 3" xfId="41037"/>
    <cellStyle name="備註 2 2 2 5 3 3 3" xfId="41038"/>
    <cellStyle name="備註 2 2 2 5 3 3 4" xfId="41039"/>
    <cellStyle name="備註 2 2 2 5 3 4" xfId="41040"/>
    <cellStyle name="備註 2 2 2 5 3 4 2" xfId="41041"/>
    <cellStyle name="備註 2 2 2 5 3 4 3" xfId="41042"/>
    <cellStyle name="備註 2 2 2 5 3 5" xfId="41043"/>
    <cellStyle name="備註 2 2 2 5 3 6" xfId="41044"/>
    <cellStyle name="備註 2 2 2 5 4" xfId="41045"/>
    <cellStyle name="備註 2 2 2 5 4 2" xfId="41046"/>
    <cellStyle name="備註 2 2 2 5 4 2 2" xfId="41047"/>
    <cellStyle name="備註 2 2 2 5 4 2 3" xfId="41048"/>
    <cellStyle name="備註 2 2 2 5 4 3" xfId="41049"/>
    <cellStyle name="備註 2 2 2 5 4 4" xfId="41050"/>
    <cellStyle name="備註 2 2 2 5 5" xfId="41051"/>
    <cellStyle name="備註 2 2 2 5 5 2" xfId="41052"/>
    <cellStyle name="備註 2 2 2 5 5 2 2" xfId="41053"/>
    <cellStyle name="備註 2 2 2 5 5 2 3" xfId="41054"/>
    <cellStyle name="備註 2 2 2 5 5 3" xfId="41055"/>
    <cellStyle name="備註 2 2 2 5 5 4" xfId="41056"/>
    <cellStyle name="備註 2 2 2 5 6" xfId="41057"/>
    <cellStyle name="備註 2 2 2 5 6 2" xfId="41058"/>
    <cellStyle name="備註 2 2 2 5 6 3" xfId="41059"/>
    <cellStyle name="備註 2 2 2 5 7" xfId="41060"/>
    <cellStyle name="備註 2 2 2 5 8" xfId="41061"/>
    <cellStyle name="備註 2 2 2 6" xfId="41062"/>
    <cellStyle name="備註 2 2 2 6 2" xfId="41063"/>
    <cellStyle name="備註 2 2 2 6 2 2" xfId="41064"/>
    <cellStyle name="備註 2 2 2 6 2 2 2" xfId="41065"/>
    <cellStyle name="備註 2 2 2 6 2 2 2 2" xfId="41066"/>
    <cellStyle name="備註 2 2 2 6 2 2 2 3" xfId="41067"/>
    <cellStyle name="備註 2 2 2 6 2 2 3" xfId="41068"/>
    <cellStyle name="備註 2 2 2 6 2 2 4" xfId="41069"/>
    <cellStyle name="備註 2 2 2 6 2 3" xfId="41070"/>
    <cellStyle name="備註 2 2 2 6 2 3 2" xfId="41071"/>
    <cellStyle name="備註 2 2 2 6 2 3 2 2" xfId="41072"/>
    <cellStyle name="備註 2 2 2 6 2 3 2 3" xfId="41073"/>
    <cellStyle name="備註 2 2 2 6 2 3 3" xfId="41074"/>
    <cellStyle name="備註 2 2 2 6 2 3 4" xfId="41075"/>
    <cellStyle name="備註 2 2 2 6 2 4" xfId="41076"/>
    <cellStyle name="備註 2 2 2 6 2 4 2" xfId="41077"/>
    <cellStyle name="備註 2 2 2 6 2 4 3" xfId="41078"/>
    <cellStyle name="備註 2 2 2 6 2 5" xfId="41079"/>
    <cellStyle name="備註 2 2 2 6 2 6" xfId="41080"/>
    <cellStyle name="備註 2 2 2 6 3" xfId="41081"/>
    <cellStyle name="備註 2 2 2 6 3 2" xfId="41082"/>
    <cellStyle name="備註 2 2 2 6 3 2 2" xfId="41083"/>
    <cellStyle name="備註 2 2 2 6 3 2 3" xfId="41084"/>
    <cellStyle name="備註 2 2 2 6 3 3" xfId="41085"/>
    <cellStyle name="備註 2 2 2 6 3 4" xfId="41086"/>
    <cellStyle name="備註 2 2 2 6 4" xfId="41087"/>
    <cellStyle name="備註 2 2 2 6 4 2" xfId="41088"/>
    <cellStyle name="備註 2 2 2 6 4 2 2" xfId="41089"/>
    <cellStyle name="備註 2 2 2 6 4 2 3" xfId="41090"/>
    <cellStyle name="備註 2 2 2 6 4 3" xfId="41091"/>
    <cellStyle name="備註 2 2 2 6 4 4" xfId="41092"/>
    <cellStyle name="備註 2 2 2 6 5" xfId="41093"/>
    <cellStyle name="備註 2 2 2 6 5 2" xfId="41094"/>
    <cellStyle name="備註 2 2 2 6 5 3" xfId="41095"/>
    <cellStyle name="備註 2 2 2 6 6" xfId="41096"/>
    <cellStyle name="備註 2 2 2 6 7" xfId="41097"/>
    <cellStyle name="備註 2 2 2 7" xfId="41098"/>
    <cellStyle name="備註 2 2 2 7 2" xfId="41099"/>
    <cellStyle name="備註 2 2 2 7 2 2" xfId="41100"/>
    <cellStyle name="備註 2 2 2 7 2 2 2" xfId="41101"/>
    <cellStyle name="備註 2 2 2 7 2 2 3" xfId="41102"/>
    <cellStyle name="備註 2 2 2 7 2 3" xfId="41103"/>
    <cellStyle name="備註 2 2 2 7 2 4" xfId="41104"/>
    <cellStyle name="備註 2 2 2 7 3" xfId="41105"/>
    <cellStyle name="備註 2 2 2 7 3 2" xfId="41106"/>
    <cellStyle name="備註 2 2 2 7 3 2 2" xfId="41107"/>
    <cellStyle name="備註 2 2 2 7 3 2 3" xfId="41108"/>
    <cellStyle name="備註 2 2 2 7 3 3" xfId="41109"/>
    <cellStyle name="備註 2 2 2 7 3 4" xfId="41110"/>
    <cellStyle name="備註 2 2 2 7 4" xfId="41111"/>
    <cellStyle name="備註 2 2 2 7 4 2" xfId="41112"/>
    <cellStyle name="備註 2 2 2 7 4 3" xfId="41113"/>
    <cellStyle name="備註 2 2 2 7 5" xfId="41114"/>
    <cellStyle name="備註 2 2 2 7 6" xfId="41115"/>
    <cellStyle name="備註 2 2 2 8" xfId="41116"/>
    <cellStyle name="備註 2 2 2 8 2" xfId="41117"/>
    <cellStyle name="備註 2 2 2 8 2 2" xfId="41118"/>
    <cellStyle name="備註 2 2 2 8 2 3" xfId="41119"/>
    <cellStyle name="備註 2 2 2 8 3" xfId="41120"/>
    <cellStyle name="備註 2 2 2 8 4" xfId="41121"/>
    <cellStyle name="備註 2 2 2 9" xfId="41122"/>
    <cellStyle name="備註 2 2 2 9 2" xfId="41123"/>
    <cellStyle name="備註 2 2 2 9 2 2" xfId="41124"/>
    <cellStyle name="備註 2 2 2 9 2 3" xfId="41125"/>
    <cellStyle name="備註 2 2 2 9 3" xfId="41126"/>
    <cellStyle name="備註 2 2 2 9 4" xfId="41127"/>
    <cellStyle name="備註 2 2 3" xfId="41128"/>
    <cellStyle name="備註 2 2 3 10" xfId="41129"/>
    <cellStyle name="備註 2 2 3 2" xfId="41130"/>
    <cellStyle name="備註 2 2 3 2 2" xfId="41131"/>
    <cellStyle name="備註 2 2 3 2 2 2" xfId="41132"/>
    <cellStyle name="備註 2 2 3 2 2 2 2" xfId="41133"/>
    <cellStyle name="備註 2 2 3 2 2 2 2 2" xfId="41134"/>
    <cellStyle name="備註 2 2 3 2 2 2 2 2 2" xfId="41135"/>
    <cellStyle name="備註 2 2 3 2 2 2 2 2 2 2" xfId="41136"/>
    <cellStyle name="備註 2 2 3 2 2 2 2 2 2 3" xfId="41137"/>
    <cellStyle name="備註 2 2 3 2 2 2 2 2 3" xfId="41138"/>
    <cellStyle name="備註 2 2 3 2 2 2 2 2 4" xfId="41139"/>
    <cellStyle name="備註 2 2 3 2 2 2 2 3" xfId="41140"/>
    <cellStyle name="備註 2 2 3 2 2 2 2 3 2" xfId="41141"/>
    <cellStyle name="備註 2 2 3 2 2 2 2 3 2 2" xfId="41142"/>
    <cellStyle name="備註 2 2 3 2 2 2 2 3 2 3" xfId="41143"/>
    <cellStyle name="備註 2 2 3 2 2 2 2 3 3" xfId="41144"/>
    <cellStyle name="備註 2 2 3 2 2 2 2 3 4" xfId="41145"/>
    <cellStyle name="備註 2 2 3 2 2 2 2 4" xfId="41146"/>
    <cellStyle name="備註 2 2 3 2 2 2 2 4 2" xfId="41147"/>
    <cellStyle name="備註 2 2 3 2 2 2 2 4 3" xfId="41148"/>
    <cellStyle name="備註 2 2 3 2 2 2 2 5" xfId="41149"/>
    <cellStyle name="備註 2 2 3 2 2 2 2 6" xfId="41150"/>
    <cellStyle name="備註 2 2 3 2 2 2 3" xfId="41151"/>
    <cellStyle name="備註 2 2 3 2 2 2 3 2" xfId="41152"/>
    <cellStyle name="備註 2 2 3 2 2 2 3 2 2" xfId="41153"/>
    <cellStyle name="備註 2 2 3 2 2 2 3 2 3" xfId="41154"/>
    <cellStyle name="備註 2 2 3 2 2 2 3 3" xfId="41155"/>
    <cellStyle name="備註 2 2 3 2 2 2 3 4" xfId="41156"/>
    <cellStyle name="備註 2 2 3 2 2 2 4" xfId="41157"/>
    <cellStyle name="備註 2 2 3 2 2 2 4 2" xfId="41158"/>
    <cellStyle name="備註 2 2 3 2 2 2 4 2 2" xfId="41159"/>
    <cellStyle name="備註 2 2 3 2 2 2 4 2 3" xfId="41160"/>
    <cellStyle name="備註 2 2 3 2 2 2 4 3" xfId="41161"/>
    <cellStyle name="備註 2 2 3 2 2 2 4 4" xfId="41162"/>
    <cellStyle name="備註 2 2 3 2 2 2 5" xfId="41163"/>
    <cellStyle name="備註 2 2 3 2 2 2 5 2" xfId="41164"/>
    <cellStyle name="備註 2 2 3 2 2 2 5 3" xfId="41165"/>
    <cellStyle name="備註 2 2 3 2 2 2 6" xfId="41166"/>
    <cellStyle name="備註 2 2 3 2 2 2 7" xfId="41167"/>
    <cellStyle name="備註 2 2 3 2 2 3" xfId="41168"/>
    <cellStyle name="備註 2 2 3 2 2 3 2" xfId="41169"/>
    <cellStyle name="備註 2 2 3 2 2 3 2 2" xfId="41170"/>
    <cellStyle name="備註 2 2 3 2 2 3 2 2 2" xfId="41171"/>
    <cellStyle name="備註 2 2 3 2 2 3 2 2 3" xfId="41172"/>
    <cellStyle name="備註 2 2 3 2 2 3 2 3" xfId="41173"/>
    <cellStyle name="備註 2 2 3 2 2 3 2 4" xfId="41174"/>
    <cellStyle name="備註 2 2 3 2 2 3 3" xfId="41175"/>
    <cellStyle name="備註 2 2 3 2 2 3 3 2" xfId="41176"/>
    <cellStyle name="備註 2 2 3 2 2 3 3 2 2" xfId="41177"/>
    <cellStyle name="備註 2 2 3 2 2 3 3 2 3" xfId="41178"/>
    <cellStyle name="備註 2 2 3 2 2 3 3 3" xfId="41179"/>
    <cellStyle name="備註 2 2 3 2 2 3 3 4" xfId="41180"/>
    <cellStyle name="備註 2 2 3 2 2 3 4" xfId="41181"/>
    <cellStyle name="備註 2 2 3 2 2 3 4 2" xfId="41182"/>
    <cellStyle name="備註 2 2 3 2 2 3 4 3" xfId="41183"/>
    <cellStyle name="備註 2 2 3 2 2 3 5" xfId="41184"/>
    <cellStyle name="備註 2 2 3 2 2 3 6" xfId="41185"/>
    <cellStyle name="備註 2 2 3 2 2 4" xfId="41186"/>
    <cellStyle name="備註 2 2 3 2 2 4 2" xfId="41187"/>
    <cellStyle name="備註 2 2 3 2 2 4 2 2" xfId="41188"/>
    <cellStyle name="備註 2 2 3 2 2 4 2 3" xfId="41189"/>
    <cellStyle name="備註 2 2 3 2 2 4 3" xfId="41190"/>
    <cellStyle name="備註 2 2 3 2 2 4 4" xfId="41191"/>
    <cellStyle name="備註 2 2 3 2 2 5" xfId="41192"/>
    <cellStyle name="備註 2 2 3 2 2 5 2" xfId="41193"/>
    <cellStyle name="備註 2 2 3 2 2 5 2 2" xfId="41194"/>
    <cellStyle name="備註 2 2 3 2 2 5 2 3" xfId="41195"/>
    <cellStyle name="備註 2 2 3 2 2 5 3" xfId="41196"/>
    <cellStyle name="備註 2 2 3 2 2 5 4" xfId="41197"/>
    <cellStyle name="備註 2 2 3 2 2 6" xfId="41198"/>
    <cellStyle name="備註 2 2 3 2 2 6 2" xfId="41199"/>
    <cellStyle name="備註 2 2 3 2 2 6 3" xfId="41200"/>
    <cellStyle name="備註 2 2 3 2 2 7" xfId="41201"/>
    <cellStyle name="備註 2 2 3 2 2 8" xfId="41202"/>
    <cellStyle name="備註 2 2 3 2 3" xfId="41203"/>
    <cellStyle name="備註 2 2 3 2 3 2" xfId="41204"/>
    <cellStyle name="備註 2 2 3 2 3 2 2" xfId="41205"/>
    <cellStyle name="備註 2 2 3 2 3 2 2 2" xfId="41206"/>
    <cellStyle name="備註 2 2 3 2 3 2 2 2 2" xfId="41207"/>
    <cellStyle name="備註 2 2 3 2 3 2 2 2 3" xfId="41208"/>
    <cellStyle name="備註 2 2 3 2 3 2 2 3" xfId="41209"/>
    <cellStyle name="備註 2 2 3 2 3 2 2 4" xfId="41210"/>
    <cellStyle name="備註 2 2 3 2 3 2 3" xfId="41211"/>
    <cellStyle name="備註 2 2 3 2 3 2 3 2" xfId="41212"/>
    <cellStyle name="備註 2 2 3 2 3 2 3 2 2" xfId="41213"/>
    <cellStyle name="備註 2 2 3 2 3 2 3 2 3" xfId="41214"/>
    <cellStyle name="備註 2 2 3 2 3 2 3 3" xfId="41215"/>
    <cellStyle name="備註 2 2 3 2 3 2 3 4" xfId="41216"/>
    <cellStyle name="備註 2 2 3 2 3 2 4" xfId="41217"/>
    <cellStyle name="備註 2 2 3 2 3 2 4 2" xfId="41218"/>
    <cellStyle name="備註 2 2 3 2 3 2 4 3" xfId="41219"/>
    <cellStyle name="備註 2 2 3 2 3 2 5" xfId="41220"/>
    <cellStyle name="備註 2 2 3 2 3 2 6" xfId="41221"/>
    <cellStyle name="備註 2 2 3 2 3 3" xfId="41222"/>
    <cellStyle name="備註 2 2 3 2 3 3 2" xfId="41223"/>
    <cellStyle name="備註 2 2 3 2 3 3 2 2" xfId="41224"/>
    <cellStyle name="備註 2 2 3 2 3 3 2 3" xfId="41225"/>
    <cellStyle name="備註 2 2 3 2 3 3 3" xfId="41226"/>
    <cellStyle name="備註 2 2 3 2 3 3 4" xfId="41227"/>
    <cellStyle name="備註 2 2 3 2 3 4" xfId="41228"/>
    <cellStyle name="備註 2 2 3 2 3 4 2" xfId="41229"/>
    <cellStyle name="備註 2 2 3 2 3 4 2 2" xfId="41230"/>
    <cellStyle name="備註 2 2 3 2 3 4 2 3" xfId="41231"/>
    <cellStyle name="備註 2 2 3 2 3 4 3" xfId="41232"/>
    <cellStyle name="備註 2 2 3 2 3 4 4" xfId="41233"/>
    <cellStyle name="備註 2 2 3 2 3 5" xfId="41234"/>
    <cellStyle name="備註 2 2 3 2 3 5 2" xfId="41235"/>
    <cellStyle name="備註 2 2 3 2 3 5 3" xfId="41236"/>
    <cellStyle name="備註 2 2 3 2 3 6" xfId="41237"/>
    <cellStyle name="備註 2 2 3 2 3 7" xfId="41238"/>
    <cellStyle name="備註 2 2 3 2 4" xfId="41239"/>
    <cellStyle name="備註 2 2 3 2 4 2" xfId="41240"/>
    <cellStyle name="備註 2 2 3 2 4 2 2" xfId="41241"/>
    <cellStyle name="備註 2 2 3 2 4 2 2 2" xfId="41242"/>
    <cellStyle name="備註 2 2 3 2 4 2 2 3" xfId="41243"/>
    <cellStyle name="備註 2 2 3 2 4 2 3" xfId="41244"/>
    <cellStyle name="備註 2 2 3 2 4 2 4" xfId="41245"/>
    <cellStyle name="備註 2 2 3 2 4 3" xfId="41246"/>
    <cellStyle name="備註 2 2 3 2 4 3 2" xfId="41247"/>
    <cellStyle name="備註 2 2 3 2 4 3 2 2" xfId="41248"/>
    <cellStyle name="備註 2 2 3 2 4 3 2 3" xfId="41249"/>
    <cellStyle name="備註 2 2 3 2 4 3 3" xfId="41250"/>
    <cellStyle name="備註 2 2 3 2 4 3 4" xfId="41251"/>
    <cellStyle name="備註 2 2 3 2 4 4" xfId="41252"/>
    <cellStyle name="備註 2 2 3 2 4 4 2" xfId="41253"/>
    <cellStyle name="備註 2 2 3 2 4 4 3" xfId="41254"/>
    <cellStyle name="備註 2 2 3 2 4 5" xfId="41255"/>
    <cellStyle name="備註 2 2 3 2 4 6" xfId="41256"/>
    <cellStyle name="備註 2 2 3 2 5" xfId="41257"/>
    <cellStyle name="備註 2 2 3 2 5 2" xfId="41258"/>
    <cellStyle name="備註 2 2 3 2 5 2 2" xfId="41259"/>
    <cellStyle name="備註 2 2 3 2 5 2 3" xfId="41260"/>
    <cellStyle name="備註 2 2 3 2 5 3" xfId="41261"/>
    <cellStyle name="備註 2 2 3 2 5 4" xfId="41262"/>
    <cellStyle name="備註 2 2 3 2 6" xfId="41263"/>
    <cellStyle name="備註 2 2 3 2 6 2" xfId="41264"/>
    <cellStyle name="備註 2 2 3 2 6 2 2" xfId="41265"/>
    <cellStyle name="備註 2 2 3 2 6 2 3" xfId="41266"/>
    <cellStyle name="備註 2 2 3 2 6 3" xfId="41267"/>
    <cellStyle name="備註 2 2 3 2 6 4" xfId="41268"/>
    <cellStyle name="備註 2 2 3 2 7" xfId="41269"/>
    <cellStyle name="備註 2 2 3 2 7 2" xfId="41270"/>
    <cellStyle name="備註 2 2 3 2 7 3" xfId="41271"/>
    <cellStyle name="備註 2 2 3 2 8" xfId="41272"/>
    <cellStyle name="備註 2 2 3 2 9" xfId="41273"/>
    <cellStyle name="備註 2 2 3 3" xfId="41274"/>
    <cellStyle name="備註 2 2 3 3 2" xfId="41275"/>
    <cellStyle name="備註 2 2 3 3 2 2" xfId="41276"/>
    <cellStyle name="備註 2 2 3 3 2 2 2" xfId="41277"/>
    <cellStyle name="備註 2 2 3 3 2 2 2 2" xfId="41278"/>
    <cellStyle name="備註 2 2 3 3 2 2 2 2 2" xfId="41279"/>
    <cellStyle name="備註 2 2 3 3 2 2 2 2 3" xfId="41280"/>
    <cellStyle name="備註 2 2 3 3 2 2 2 3" xfId="41281"/>
    <cellStyle name="備註 2 2 3 3 2 2 2 4" xfId="41282"/>
    <cellStyle name="備註 2 2 3 3 2 2 3" xfId="41283"/>
    <cellStyle name="備註 2 2 3 3 2 2 3 2" xfId="41284"/>
    <cellStyle name="備註 2 2 3 3 2 2 3 2 2" xfId="41285"/>
    <cellStyle name="備註 2 2 3 3 2 2 3 2 3" xfId="41286"/>
    <cellStyle name="備註 2 2 3 3 2 2 3 3" xfId="41287"/>
    <cellStyle name="備註 2 2 3 3 2 2 3 4" xfId="41288"/>
    <cellStyle name="備註 2 2 3 3 2 2 4" xfId="41289"/>
    <cellStyle name="備註 2 2 3 3 2 2 4 2" xfId="41290"/>
    <cellStyle name="備註 2 2 3 3 2 2 4 3" xfId="41291"/>
    <cellStyle name="備註 2 2 3 3 2 2 5" xfId="41292"/>
    <cellStyle name="備註 2 2 3 3 2 2 6" xfId="41293"/>
    <cellStyle name="備註 2 2 3 3 2 3" xfId="41294"/>
    <cellStyle name="備註 2 2 3 3 2 3 2" xfId="41295"/>
    <cellStyle name="備註 2 2 3 3 2 3 2 2" xfId="41296"/>
    <cellStyle name="備註 2 2 3 3 2 3 2 3" xfId="41297"/>
    <cellStyle name="備註 2 2 3 3 2 3 3" xfId="41298"/>
    <cellStyle name="備註 2 2 3 3 2 3 4" xfId="41299"/>
    <cellStyle name="備註 2 2 3 3 2 4" xfId="41300"/>
    <cellStyle name="備註 2 2 3 3 2 4 2" xfId="41301"/>
    <cellStyle name="備註 2 2 3 3 2 4 2 2" xfId="41302"/>
    <cellStyle name="備註 2 2 3 3 2 4 2 3" xfId="41303"/>
    <cellStyle name="備註 2 2 3 3 2 4 3" xfId="41304"/>
    <cellStyle name="備註 2 2 3 3 2 4 4" xfId="41305"/>
    <cellStyle name="備註 2 2 3 3 2 5" xfId="41306"/>
    <cellStyle name="備註 2 2 3 3 2 5 2" xfId="41307"/>
    <cellStyle name="備註 2 2 3 3 2 5 3" xfId="41308"/>
    <cellStyle name="備註 2 2 3 3 2 6" xfId="41309"/>
    <cellStyle name="備註 2 2 3 3 2 7" xfId="41310"/>
    <cellStyle name="備註 2 2 3 3 3" xfId="41311"/>
    <cellStyle name="備註 2 2 3 3 3 2" xfId="41312"/>
    <cellStyle name="備註 2 2 3 3 3 2 2" xfId="41313"/>
    <cellStyle name="備註 2 2 3 3 3 2 2 2" xfId="41314"/>
    <cellStyle name="備註 2 2 3 3 3 2 2 3" xfId="41315"/>
    <cellStyle name="備註 2 2 3 3 3 2 3" xfId="41316"/>
    <cellStyle name="備註 2 2 3 3 3 2 4" xfId="41317"/>
    <cellStyle name="備註 2 2 3 3 3 3" xfId="41318"/>
    <cellStyle name="備註 2 2 3 3 3 3 2" xfId="41319"/>
    <cellStyle name="備註 2 2 3 3 3 3 2 2" xfId="41320"/>
    <cellStyle name="備註 2 2 3 3 3 3 2 3" xfId="41321"/>
    <cellStyle name="備註 2 2 3 3 3 3 3" xfId="41322"/>
    <cellStyle name="備註 2 2 3 3 3 3 4" xfId="41323"/>
    <cellStyle name="備註 2 2 3 3 3 4" xfId="41324"/>
    <cellStyle name="備註 2 2 3 3 3 4 2" xfId="41325"/>
    <cellStyle name="備註 2 2 3 3 3 4 3" xfId="41326"/>
    <cellStyle name="備註 2 2 3 3 3 5" xfId="41327"/>
    <cellStyle name="備註 2 2 3 3 3 6" xfId="41328"/>
    <cellStyle name="備註 2 2 3 3 4" xfId="41329"/>
    <cellStyle name="備註 2 2 3 3 4 2" xfId="41330"/>
    <cellStyle name="備註 2 2 3 3 4 2 2" xfId="41331"/>
    <cellStyle name="備註 2 2 3 3 4 2 3" xfId="41332"/>
    <cellStyle name="備註 2 2 3 3 4 3" xfId="41333"/>
    <cellStyle name="備註 2 2 3 3 4 4" xfId="41334"/>
    <cellStyle name="備註 2 2 3 3 5" xfId="41335"/>
    <cellStyle name="備註 2 2 3 3 5 2" xfId="41336"/>
    <cellStyle name="備註 2 2 3 3 5 2 2" xfId="41337"/>
    <cellStyle name="備註 2 2 3 3 5 2 3" xfId="41338"/>
    <cellStyle name="備註 2 2 3 3 5 3" xfId="41339"/>
    <cellStyle name="備註 2 2 3 3 5 4" xfId="41340"/>
    <cellStyle name="備註 2 2 3 3 6" xfId="41341"/>
    <cellStyle name="備註 2 2 3 3 6 2" xfId="41342"/>
    <cellStyle name="備註 2 2 3 3 6 3" xfId="41343"/>
    <cellStyle name="備註 2 2 3 3 7" xfId="41344"/>
    <cellStyle name="備註 2 2 3 3 8" xfId="41345"/>
    <cellStyle name="備註 2 2 3 4" xfId="41346"/>
    <cellStyle name="備註 2 2 3 4 2" xfId="41347"/>
    <cellStyle name="備註 2 2 3 4 2 2" xfId="41348"/>
    <cellStyle name="備註 2 2 3 4 2 2 2" xfId="41349"/>
    <cellStyle name="備註 2 2 3 4 2 2 2 2" xfId="41350"/>
    <cellStyle name="備註 2 2 3 4 2 2 2 3" xfId="41351"/>
    <cellStyle name="備註 2 2 3 4 2 2 3" xfId="41352"/>
    <cellStyle name="備註 2 2 3 4 2 2 4" xfId="41353"/>
    <cellStyle name="備註 2 2 3 4 2 3" xfId="41354"/>
    <cellStyle name="備註 2 2 3 4 2 3 2" xfId="41355"/>
    <cellStyle name="備註 2 2 3 4 2 3 2 2" xfId="41356"/>
    <cellStyle name="備註 2 2 3 4 2 3 2 3" xfId="41357"/>
    <cellStyle name="備註 2 2 3 4 2 3 3" xfId="41358"/>
    <cellStyle name="備註 2 2 3 4 2 3 4" xfId="41359"/>
    <cellStyle name="備註 2 2 3 4 2 4" xfId="41360"/>
    <cellStyle name="備註 2 2 3 4 2 4 2" xfId="41361"/>
    <cellStyle name="備註 2 2 3 4 2 4 3" xfId="41362"/>
    <cellStyle name="備註 2 2 3 4 2 5" xfId="41363"/>
    <cellStyle name="備註 2 2 3 4 2 6" xfId="41364"/>
    <cellStyle name="備註 2 2 3 4 3" xfId="41365"/>
    <cellStyle name="備註 2 2 3 4 3 2" xfId="41366"/>
    <cellStyle name="備註 2 2 3 4 3 2 2" xfId="41367"/>
    <cellStyle name="備註 2 2 3 4 3 2 3" xfId="41368"/>
    <cellStyle name="備註 2 2 3 4 3 3" xfId="41369"/>
    <cellStyle name="備註 2 2 3 4 3 4" xfId="41370"/>
    <cellStyle name="備註 2 2 3 4 4" xfId="41371"/>
    <cellStyle name="備註 2 2 3 4 4 2" xfId="41372"/>
    <cellStyle name="備註 2 2 3 4 4 2 2" xfId="41373"/>
    <cellStyle name="備註 2 2 3 4 4 2 3" xfId="41374"/>
    <cellStyle name="備註 2 2 3 4 4 3" xfId="41375"/>
    <cellStyle name="備註 2 2 3 4 4 4" xfId="41376"/>
    <cellStyle name="備註 2 2 3 4 5" xfId="41377"/>
    <cellStyle name="備註 2 2 3 4 5 2" xfId="41378"/>
    <cellStyle name="備註 2 2 3 4 5 3" xfId="41379"/>
    <cellStyle name="備註 2 2 3 4 6" xfId="41380"/>
    <cellStyle name="備註 2 2 3 4 7" xfId="41381"/>
    <cellStyle name="備註 2 2 3 5" xfId="41382"/>
    <cellStyle name="備註 2 2 3 5 2" xfId="41383"/>
    <cellStyle name="備註 2 2 3 5 2 2" xfId="41384"/>
    <cellStyle name="備註 2 2 3 5 2 2 2" xfId="41385"/>
    <cellStyle name="備註 2 2 3 5 2 2 3" xfId="41386"/>
    <cellStyle name="備註 2 2 3 5 2 3" xfId="41387"/>
    <cellStyle name="備註 2 2 3 5 2 4" xfId="41388"/>
    <cellStyle name="備註 2 2 3 5 3" xfId="41389"/>
    <cellStyle name="備註 2 2 3 5 3 2" xfId="41390"/>
    <cellStyle name="備註 2 2 3 5 3 2 2" xfId="41391"/>
    <cellStyle name="備註 2 2 3 5 3 2 3" xfId="41392"/>
    <cellStyle name="備註 2 2 3 5 3 3" xfId="41393"/>
    <cellStyle name="備註 2 2 3 5 3 4" xfId="41394"/>
    <cellStyle name="備註 2 2 3 5 4" xfId="41395"/>
    <cellStyle name="備註 2 2 3 5 4 2" xfId="41396"/>
    <cellStyle name="備註 2 2 3 5 4 3" xfId="41397"/>
    <cellStyle name="備註 2 2 3 5 5" xfId="41398"/>
    <cellStyle name="備註 2 2 3 5 6" xfId="41399"/>
    <cellStyle name="備註 2 2 3 6" xfId="41400"/>
    <cellStyle name="備註 2 2 3 6 2" xfId="41401"/>
    <cellStyle name="備註 2 2 3 6 2 2" xfId="41402"/>
    <cellStyle name="備註 2 2 3 6 2 3" xfId="41403"/>
    <cellStyle name="備註 2 2 3 6 3" xfId="41404"/>
    <cellStyle name="備註 2 2 3 6 4" xfId="41405"/>
    <cellStyle name="備註 2 2 3 7" xfId="41406"/>
    <cellStyle name="備註 2 2 3 7 2" xfId="41407"/>
    <cellStyle name="備註 2 2 3 7 2 2" xfId="41408"/>
    <cellStyle name="備註 2 2 3 7 2 3" xfId="41409"/>
    <cellStyle name="備註 2 2 3 7 3" xfId="41410"/>
    <cellStyle name="備註 2 2 3 7 4" xfId="41411"/>
    <cellStyle name="備註 2 2 3 8" xfId="41412"/>
    <cellStyle name="備註 2 2 3 8 2" xfId="41413"/>
    <cellStyle name="備註 2 2 3 8 3" xfId="41414"/>
    <cellStyle name="備註 2 2 3 9" xfId="41415"/>
    <cellStyle name="備註 2 2 4" xfId="41416"/>
    <cellStyle name="備註 2 2 4 2" xfId="41417"/>
    <cellStyle name="備註 2 2 4 2 2" xfId="41418"/>
    <cellStyle name="備註 2 2 4 2 2 2" xfId="41419"/>
    <cellStyle name="備註 2 2 4 2 2 2 2" xfId="41420"/>
    <cellStyle name="備註 2 2 4 2 2 2 2 2" xfId="41421"/>
    <cellStyle name="備註 2 2 4 2 2 2 2 2 2" xfId="41422"/>
    <cellStyle name="備註 2 2 4 2 2 2 2 2 3" xfId="41423"/>
    <cellStyle name="備註 2 2 4 2 2 2 2 3" xfId="41424"/>
    <cellStyle name="備註 2 2 4 2 2 2 2 4" xfId="41425"/>
    <cellStyle name="備註 2 2 4 2 2 2 3" xfId="41426"/>
    <cellStyle name="備註 2 2 4 2 2 2 3 2" xfId="41427"/>
    <cellStyle name="備註 2 2 4 2 2 2 3 2 2" xfId="41428"/>
    <cellStyle name="備註 2 2 4 2 2 2 3 2 3" xfId="41429"/>
    <cellStyle name="備註 2 2 4 2 2 2 3 3" xfId="41430"/>
    <cellStyle name="備註 2 2 4 2 2 2 3 4" xfId="41431"/>
    <cellStyle name="備註 2 2 4 2 2 2 4" xfId="41432"/>
    <cellStyle name="備註 2 2 4 2 2 2 4 2" xfId="41433"/>
    <cellStyle name="備註 2 2 4 2 2 2 4 3" xfId="41434"/>
    <cellStyle name="備註 2 2 4 2 2 2 5" xfId="41435"/>
    <cellStyle name="備註 2 2 4 2 2 2 6" xfId="41436"/>
    <cellStyle name="備註 2 2 4 2 2 3" xfId="41437"/>
    <cellStyle name="備註 2 2 4 2 2 3 2" xfId="41438"/>
    <cellStyle name="備註 2 2 4 2 2 3 2 2" xfId="41439"/>
    <cellStyle name="備註 2 2 4 2 2 3 2 3" xfId="41440"/>
    <cellStyle name="備註 2 2 4 2 2 3 3" xfId="41441"/>
    <cellStyle name="備註 2 2 4 2 2 3 4" xfId="41442"/>
    <cellStyle name="備註 2 2 4 2 2 4" xfId="41443"/>
    <cellStyle name="備註 2 2 4 2 2 4 2" xfId="41444"/>
    <cellStyle name="備註 2 2 4 2 2 4 2 2" xfId="41445"/>
    <cellStyle name="備註 2 2 4 2 2 4 2 3" xfId="41446"/>
    <cellStyle name="備註 2 2 4 2 2 4 3" xfId="41447"/>
    <cellStyle name="備註 2 2 4 2 2 4 4" xfId="41448"/>
    <cellStyle name="備註 2 2 4 2 2 5" xfId="41449"/>
    <cellStyle name="備註 2 2 4 2 2 5 2" xfId="41450"/>
    <cellStyle name="備註 2 2 4 2 2 5 3" xfId="41451"/>
    <cellStyle name="備註 2 2 4 2 2 6" xfId="41452"/>
    <cellStyle name="備註 2 2 4 2 2 7" xfId="41453"/>
    <cellStyle name="備註 2 2 4 2 3" xfId="41454"/>
    <cellStyle name="備註 2 2 4 2 3 2" xfId="41455"/>
    <cellStyle name="備註 2 2 4 2 3 2 2" xfId="41456"/>
    <cellStyle name="備註 2 2 4 2 3 2 2 2" xfId="41457"/>
    <cellStyle name="備註 2 2 4 2 3 2 2 3" xfId="41458"/>
    <cellStyle name="備註 2 2 4 2 3 2 3" xfId="41459"/>
    <cellStyle name="備註 2 2 4 2 3 2 4" xfId="41460"/>
    <cellStyle name="備註 2 2 4 2 3 3" xfId="41461"/>
    <cellStyle name="備註 2 2 4 2 3 3 2" xfId="41462"/>
    <cellStyle name="備註 2 2 4 2 3 3 2 2" xfId="41463"/>
    <cellStyle name="備註 2 2 4 2 3 3 2 3" xfId="41464"/>
    <cellStyle name="備註 2 2 4 2 3 3 3" xfId="41465"/>
    <cellStyle name="備註 2 2 4 2 3 3 4" xfId="41466"/>
    <cellStyle name="備註 2 2 4 2 3 4" xfId="41467"/>
    <cellStyle name="備註 2 2 4 2 3 4 2" xfId="41468"/>
    <cellStyle name="備註 2 2 4 2 3 4 3" xfId="41469"/>
    <cellStyle name="備註 2 2 4 2 3 5" xfId="41470"/>
    <cellStyle name="備註 2 2 4 2 3 6" xfId="41471"/>
    <cellStyle name="備註 2 2 4 2 4" xfId="41472"/>
    <cellStyle name="備註 2 2 4 2 4 2" xfId="41473"/>
    <cellStyle name="備註 2 2 4 2 4 2 2" xfId="41474"/>
    <cellStyle name="備註 2 2 4 2 4 2 3" xfId="41475"/>
    <cellStyle name="備註 2 2 4 2 4 3" xfId="41476"/>
    <cellStyle name="備註 2 2 4 2 4 4" xfId="41477"/>
    <cellStyle name="備註 2 2 4 2 5" xfId="41478"/>
    <cellStyle name="備註 2 2 4 2 5 2" xfId="41479"/>
    <cellStyle name="備註 2 2 4 2 5 2 2" xfId="41480"/>
    <cellStyle name="備註 2 2 4 2 5 2 3" xfId="41481"/>
    <cellStyle name="備註 2 2 4 2 5 3" xfId="41482"/>
    <cellStyle name="備註 2 2 4 2 5 4" xfId="41483"/>
    <cellStyle name="備註 2 2 4 2 6" xfId="41484"/>
    <cellStyle name="備註 2 2 4 2 6 2" xfId="41485"/>
    <cellStyle name="備註 2 2 4 2 6 3" xfId="41486"/>
    <cellStyle name="備註 2 2 4 2 7" xfId="41487"/>
    <cellStyle name="備註 2 2 4 2 8" xfId="41488"/>
    <cellStyle name="備註 2 2 4 3" xfId="41489"/>
    <cellStyle name="備註 2 2 4 3 2" xfId="41490"/>
    <cellStyle name="備註 2 2 4 3 2 2" xfId="41491"/>
    <cellStyle name="備註 2 2 4 3 2 2 2" xfId="41492"/>
    <cellStyle name="備註 2 2 4 3 2 2 2 2" xfId="41493"/>
    <cellStyle name="備註 2 2 4 3 2 2 2 3" xfId="41494"/>
    <cellStyle name="備註 2 2 4 3 2 2 3" xfId="41495"/>
    <cellStyle name="備註 2 2 4 3 2 2 4" xfId="41496"/>
    <cellStyle name="備註 2 2 4 3 2 3" xfId="41497"/>
    <cellStyle name="備註 2 2 4 3 2 3 2" xfId="41498"/>
    <cellStyle name="備註 2 2 4 3 2 3 2 2" xfId="41499"/>
    <cellStyle name="備註 2 2 4 3 2 3 2 3" xfId="41500"/>
    <cellStyle name="備註 2 2 4 3 2 3 3" xfId="41501"/>
    <cellStyle name="備註 2 2 4 3 2 3 4" xfId="41502"/>
    <cellStyle name="備註 2 2 4 3 2 4" xfId="41503"/>
    <cellStyle name="備註 2 2 4 3 2 4 2" xfId="41504"/>
    <cellStyle name="備註 2 2 4 3 2 4 3" xfId="41505"/>
    <cellStyle name="備註 2 2 4 3 2 5" xfId="41506"/>
    <cellStyle name="備註 2 2 4 3 2 6" xfId="41507"/>
    <cellStyle name="備註 2 2 4 3 3" xfId="41508"/>
    <cellStyle name="備註 2 2 4 3 3 2" xfId="41509"/>
    <cellStyle name="備註 2 2 4 3 3 2 2" xfId="41510"/>
    <cellStyle name="備註 2 2 4 3 3 2 3" xfId="41511"/>
    <cellStyle name="備註 2 2 4 3 3 3" xfId="41512"/>
    <cellStyle name="備註 2 2 4 3 3 4" xfId="41513"/>
    <cellStyle name="備註 2 2 4 3 4" xfId="41514"/>
    <cellStyle name="備註 2 2 4 3 4 2" xfId="41515"/>
    <cellStyle name="備註 2 2 4 3 4 2 2" xfId="41516"/>
    <cellStyle name="備註 2 2 4 3 4 2 3" xfId="41517"/>
    <cellStyle name="備註 2 2 4 3 4 3" xfId="41518"/>
    <cellStyle name="備註 2 2 4 3 4 4" xfId="41519"/>
    <cellStyle name="備註 2 2 4 3 5" xfId="41520"/>
    <cellStyle name="備註 2 2 4 3 5 2" xfId="41521"/>
    <cellStyle name="備註 2 2 4 3 5 3" xfId="41522"/>
    <cellStyle name="備註 2 2 4 3 6" xfId="41523"/>
    <cellStyle name="備註 2 2 4 3 7" xfId="41524"/>
    <cellStyle name="備註 2 2 4 4" xfId="41525"/>
    <cellStyle name="備註 2 2 4 4 2" xfId="41526"/>
    <cellStyle name="備註 2 2 4 4 2 2" xfId="41527"/>
    <cellStyle name="備註 2 2 4 4 2 2 2" xfId="41528"/>
    <cellStyle name="備註 2 2 4 4 2 2 3" xfId="41529"/>
    <cellStyle name="備註 2 2 4 4 2 3" xfId="41530"/>
    <cellStyle name="備註 2 2 4 4 2 4" xfId="41531"/>
    <cellStyle name="備註 2 2 4 4 3" xfId="41532"/>
    <cellStyle name="備註 2 2 4 4 3 2" xfId="41533"/>
    <cellStyle name="備註 2 2 4 4 3 2 2" xfId="41534"/>
    <cellStyle name="備註 2 2 4 4 3 2 3" xfId="41535"/>
    <cellStyle name="備註 2 2 4 4 3 3" xfId="41536"/>
    <cellStyle name="備註 2 2 4 4 3 4" xfId="41537"/>
    <cellStyle name="備註 2 2 4 4 4" xfId="41538"/>
    <cellStyle name="備註 2 2 4 4 4 2" xfId="41539"/>
    <cellStyle name="備註 2 2 4 4 4 3" xfId="41540"/>
    <cellStyle name="備註 2 2 4 4 5" xfId="41541"/>
    <cellStyle name="備註 2 2 4 4 6" xfId="41542"/>
    <cellStyle name="備註 2 2 4 5" xfId="41543"/>
    <cellStyle name="備註 2 2 4 5 2" xfId="41544"/>
    <cellStyle name="備註 2 2 4 5 2 2" xfId="41545"/>
    <cellStyle name="備註 2 2 4 5 2 3" xfId="41546"/>
    <cellStyle name="備註 2 2 4 5 3" xfId="41547"/>
    <cellStyle name="備註 2 2 4 5 4" xfId="41548"/>
    <cellStyle name="備註 2 2 4 6" xfId="41549"/>
    <cellStyle name="備註 2 2 4 6 2" xfId="41550"/>
    <cellStyle name="備註 2 2 4 6 2 2" xfId="41551"/>
    <cellStyle name="備註 2 2 4 6 2 3" xfId="41552"/>
    <cellStyle name="備註 2 2 4 6 3" xfId="41553"/>
    <cellStyle name="備註 2 2 4 6 4" xfId="41554"/>
    <cellStyle name="備註 2 2 4 7" xfId="41555"/>
    <cellStyle name="備註 2 2 4 7 2" xfId="41556"/>
    <cellStyle name="備註 2 2 4 7 3" xfId="41557"/>
    <cellStyle name="備註 2 2 4 8" xfId="41558"/>
    <cellStyle name="備註 2 2 4 9" xfId="41559"/>
    <cellStyle name="備註 2 2 5" xfId="41560"/>
    <cellStyle name="備註 2 2 5 2" xfId="41561"/>
    <cellStyle name="備註 2 2 5 2 2" xfId="41562"/>
    <cellStyle name="備註 2 2 5 2 2 2" xfId="41563"/>
    <cellStyle name="備註 2 2 5 2 2 2 2" xfId="41564"/>
    <cellStyle name="備註 2 2 5 2 2 2 2 2" xfId="41565"/>
    <cellStyle name="備註 2 2 5 2 2 2 2 3" xfId="41566"/>
    <cellStyle name="備註 2 2 5 2 2 2 3" xfId="41567"/>
    <cellStyle name="備註 2 2 5 2 2 2 4" xfId="41568"/>
    <cellStyle name="備註 2 2 5 2 2 3" xfId="41569"/>
    <cellStyle name="備註 2 2 5 2 2 3 2" xfId="41570"/>
    <cellStyle name="備註 2 2 5 2 2 3 2 2" xfId="41571"/>
    <cellStyle name="備註 2 2 5 2 2 3 2 3" xfId="41572"/>
    <cellStyle name="備註 2 2 5 2 2 3 3" xfId="41573"/>
    <cellStyle name="備註 2 2 5 2 2 3 4" xfId="41574"/>
    <cellStyle name="備註 2 2 5 2 2 4" xfId="41575"/>
    <cellStyle name="備註 2 2 5 2 2 4 2" xfId="41576"/>
    <cellStyle name="備註 2 2 5 2 2 4 3" xfId="41577"/>
    <cellStyle name="備註 2 2 5 2 2 5" xfId="41578"/>
    <cellStyle name="備註 2 2 5 2 2 6" xfId="41579"/>
    <cellStyle name="備註 2 2 5 2 3" xfId="41580"/>
    <cellStyle name="備註 2 2 5 2 3 2" xfId="41581"/>
    <cellStyle name="備註 2 2 5 2 3 2 2" xfId="41582"/>
    <cellStyle name="備註 2 2 5 2 3 2 3" xfId="41583"/>
    <cellStyle name="備註 2 2 5 2 3 3" xfId="41584"/>
    <cellStyle name="備註 2 2 5 2 3 4" xfId="41585"/>
    <cellStyle name="備註 2 2 5 2 4" xfId="41586"/>
    <cellStyle name="備註 2 2 5 2 4 2" xfId="41587"/>
    <cellStyle name="備註 2 2 5 2 4 2 2" xfId="41588"/>
    <cellStyle name="備註 2 2 5 2 4 2 3" xfId="41589"/>
    <cellStyle name="備註 2 2 5 2 4 3" xfId="41590"/>
    <cellStyle name="備註 2 2 5 2 4 4" xfId="41591"/>
    <cellStyle name="備註 2 2 5 2 5" xfId="41592"/>
    <cellStyle name="備註 2 2 5 2 5 2" xfId="41593"/>
    <cellStyle name="備註 2 2 5 2 5 3" xfId="41594"/>
    <cellStyle name="備註 2 2 5 2 6" xfId="41595"/>
    <cellStyle name="備註 2 2 5 2 7" xfId="41596"/>
    <cellStyle name="備註 2 2 5 3" xfId="41597"/>
    <cellStyle name="備註 2 2 5 3 2" xfId="41598"/>
    <cellStyle name="備註 2 2 5 3 2 2" xfId="41599"/>
    <cellStyle name="備註 2 2 5 3 2 2 2" xfId="41600"/>
    <cellStyle name="備註 2 2 5 3 2 2 3" xfId="41601"/>
    <cellStyle name="備註 2 2 5 3 2 3" xfId="41602"/>
    <cellStyle name="備註 2 2 5 3 2 4" xfId="41603"/>
    <cellStyle name="備註 2 2 5 3 3" xfId="41604"/>
    <cellStyle name="備註 2 2 5 3 3 2" xfId="41605"/>
    <cellStyle name="備註 2 2 5 3 3 2 2" xfId="41606"/>
    <cellStyle name="備註 2 2 5 3 3 2 3" xfId="41607"/>
    <cellStyle name="備註 2 2 5 3 3 3" xfId="41608"/>
    <cellStyle name="備註 2 2 5 3 3 4" xfId="41609"/>
    <cellStyle name="備註 2 2 5 3 4" xfId="41610"/>
    <cellStyle name="備註 2 2 5 3 4 2" xfId="41611"/>
    <cellStyle name="備註 2 2 5 3 4 3" xfId="41612"/>
    <cellStyle name="備註 2 2 5 3 5" xfId="41613"/>
    <cellStyle name="備註 2 2 5 3 6" xfId="41614"/>
    <cellStyle name="備註 2 2 5 4" xfId="41615"/>
    <cellStyle name="備註 2 2 5 4 2" xfId="41616"/>
    <cellStyle name="備註 2 2 5 4 2 2" xfId="41617"/>
    <cellStyle name="備註 2 2 5 4 2 3" xfId="41618"/>
    <cellStyle name="備註 2 2 5 4 3" xfId="41619"/>
    <cellStyle name="備註 2 2 5 4 4" xfId="41620"/>
    <cellStyle name="備註 2 2 5 5" xfId="41621"/>
    <cellStyle name="備註 2 2 5 5 2" xfId="41622"/>
    <cellStyle name="備註 2 2 5 5 2 2" xfId="41623"/>
    <cellStyle name="備註 2 2 5 5 2 3" xfId="41624"/>
    <cellStyle name="備註 2 2 5 5 3" xfId="41625"/>
    <cellStyle name="備註 2 2 5 5 4" xfId="41626"/>
    <cellStyle name="備註 2 2 5 6" xfId="41627"/>
    <cellStyle name="備註 2 2 5 6 2" xfId="41628"/>
    <cellStyle name="備註 2 2 5 6 3" xfId="41629"/>
    <cellStyle name="備註 2 2 5 7" xfId="41630"/>
    <cellStyle name="備註 2 2 5 8" xfId="41631"/>
    <cellStyle name="備註 2 2 6" xfId="41632"/>
    <cellStyle name="備註 2 2 6 2" xfId="41633"/>
    <cellStyle name="備註 2 2 6 2 2" xfId="41634"/>
    <cellStyle name="備註 2 2 6 2 2 2" xfId="41635"/>
    <cellStyle name="備註 2 2 6 2 2 2 2" xfId="41636"/>
    <cellStyle name="備註 2 2 6 2 2 2 2 2" xfId="41637"/>
    <cellStyle name="備註 2 2 6 2 2 2 2 3" xfId="41638"/>
    <cellStyle name="備註 2 2 6 2 2 2 3" xfId="41639"/>
    <cellStyle name="備註 2 2 6 2 2 2 4" xfId="41640"/>
    <cellStyle name="備註 2 2 6 2 2 3" xfId="41641"/>
    <cellStyle name="備註 2 2 6 2 2 3 2" xfId="41642"/>
    <cellStyle name="備註 2 2 6 2 2 3 2 2" xfId="41643"/>
    <cellStyle name="備註 2 2 6 2 2 3 2 3" xfId="41644"/>
    <cellStyle name="備註 2 2 6 2 2 3 3" xfId="41645"/>
    <cellStyle name="備註 2 2 6 2 2 3 4" xfId="41646"/>
    <cellStyle name="備註 2 2 6 2 2 4" xfId="41647"/>
    <cellStyle name="備註 2 2 6 2 2 4 2" xfId="41648"/>
    <cellStyle name="備註 2 2 6 2 2 4 3" xfId="41649"/>
    <cellStyle name="備註 2 2 6 2 2 5" xfId="41650"/>
    <cellStyle name="備註 2 2 6 2 2 6" xfId="41651"/>
    <cellStyle name="備註 2 2 6 2 3" xfId="41652"/>
    <cellStyle name="備註 2 2 6 2 3 2" xfId="41653"/>
    <cellStyle name="備註 2 2 6 2 3 2 2" xfId="41654"/>
    <cellStyle name="備註 2 2 6 2 3 2 3" xfId="41655"/>
    <cellStyle name="備註 2 2 6 2 3 3" xfId="41656"/>
    <cellStyle name="備註 2 2 6 2 3 4" xfId="41657"/>
    <cellStyle name="備註 2 2 6 2 4" xfId="41658"/>
    <cellStyle name="備註 2 2 6 2 4 2" xfId="41659"/>
    <cellStyle name="備註 2 2 6 2 4 2 2" xfId="41660"/>
    <cellStyle name="備註 2 2 6 2 4 2 3" xfId="41661"/>
    <cellStyle name="備註 2 2 6 2 4 3" xfId="41662"/>
    <cellStyle name="備註 2 2 6 2 4 4" xfId="41663"/>
    <cellStyle name="備註 2 2 6 2 5" xfId="41664"/>
    <cellStyle name="備註 2 2 6 2 5 2" xfId="41665"/>
    <cellStyle name="備註 2 2 6 2 5 3" xfId="41666"/>
    <cellStyle name="備註 2 2 6 2 6" xfId="41667"/>
    <cellStyle name="備註 2 2 6 2 7" xfId="41668"/>
    <cellStyle name="備註 2 2 6 3" xfId="41669"/>
    <cellStyle name="備註 2 2 6 3 2" xfId="41670"/>
    <cellStyle name="備註 2 2 6 3 2 2" xfId="41671"/>
    <cellStyle name="備註 2 2 6 3 2 2 2" xfId="41672"/>
    <cellStyle name="備註 2 2 6 3 2 2 3" xfId="41673"/>
    <cellStyle name="備註 2 2 6 3 2 3" xfId="41674"/>
    <cellStyle name="備註 2 2 6 3 2 4" xfId="41675"/>
    <cellStyle name="備註 2 2 6 3 3" xfId="41676"/>
    <cellStyle name="備註 2 2 6 3 3 2" xfId="41677"/>
    <cellStyle name="備註 2 2 6 3 3 2 2" xfId="41678"/>
    <cellStyle name="備註 2 2 6 3 3 2 3" xfId="41679"/>
    <cellStyle name="備註 2 2 6 3 3 3" xfId="41680"/>
    <cellStyle name="備註 2 2 6 3 3 4" xfId="41681"/>
    <cellStyle name="備註 2 2 6 3 4" xfId="41682"/>
    <cellStyle name="備註 2 2 6 3 4 2" xfId="41683"/>
    <cellStyle name="備註 2 2 6 3 4 3" xfId="41684"/>
    <cellStyle name="備註 2 2 6 3 5" xfId="41685"/>
    <cellStyle name="備註 2 2 6 3 6" xfId="41686"/>
    <cellStyle name="備註 2 2 6 4" xfId="41687"/>
    <cellStyle name="備註 2 2 6 4 2" xfId="41688"/>
    <cellStyle name="備註 2 2 6 4 2 2" xfId="41689"/>
    <cellStyle name="備註 2 2 6 4 2 3" xfId="41690"/>
    <cellStyle name="備註 2 2 6 4 3" xfId="41691"/>
    <cellStyle name="備註 2 2 6 4 4" xfId="41692"/>
    <cellStyle name="備註 2 2 6 5" xfId="41693"/>
    <cellStyle name="備註 2 2 6 5 2" xfId="41694"/>
    <cellStyle name="備註 2 2 6 5 2 2" xfId="41695"/>
    <cellStyle name="備註 2 2 6 5 2 3" xfId="41696"/>
    <cellStyle name="備註 2 2 6 5 3" xfId="41697"/>
    <cellStyle name="備註 2 2 6 5 4" xfId="41698"/>
    <cellStyle name="備註 2 2 6 6" xfId="41699"/>
    <cellStyle name="備註 2 2 6 6 2" xfId="41700"/>
    <cellStyle name="備註 2 2 6 6 3" xfId="41701"/>
    <cellStyle name="備註 2 2 6 7" xfId="41702"/>
    <cellStyle name="備註 2 2 6 8" xfId="41703"/>
    <cellStyle name="備註 2 2 7" xfId="41704"/>
    <cellStyle name="備註 2 2 7 2" xfId="41705"/>
    <cellStyle name="備註 2 2 7 2 2" xfId="41706"/>
    <cellStyle name="備註 2 2 7 2 2 2" xfId="41707"/>
    <cellStyle name="備註 2 2 7 2 2 2 2" xfId="41708"/>
    <cellStyle name="備註 2 2 7 2 2 2 3" xfId="41709"/>
    <cellStyle name="備註 2 2 7 2 2 3" xfId="41710"/>
    <cellStyle name="備註 2 2 7 2 2 4" xfId="41711"/>
    <cellStyle name="備註 2 2 7 2 3" xfId="41712"/>
    <cellStyle name="備註 2 2 7 2 3 2" xfId="41713"/>
    <cellStyle name="備註 2 2 7 2 3 2 2" xfId="41714"/>
    <cellStyle name="備註 2 2 7 2 3 2 3" xfId="41715"/>
    <cellStyle name="備註 2 2 7 2 3 3" xfId="41716"/>
    <cellStyle name="備註 2 2 7 2 3 4" xfId="41717"/>
    <cellStyle name="備註 2 2 7 2 4" xfId="41718"/>
    <cellStyle name="備註 2 2 7 2 4 2" xfId="41719"/>
    <cellStyle name="備註 2 2 7 2 4 3" xfId="41720"/>
    <cellStyle name="備註 2 2 7 2 5" xfId="41721"/>
    <cellStyle name="備註 2 2 7 2 6" xfId="41722"/>
    <cellStyle name="備註 2 2 7 3" xfId="41723"/>
    <cellStyle name="備註 2 2 7 3 2" xfId="41724"/>
    <cellStyle name="備註 2 2 7 3 2 2" xfId="41725"/>
    <cellStyle name="備註 2 2 7 3 2 3" xfId="41726"/>
    <cellStyle name="備註 2 2 7 3 3" xfId="41727"/>
    <cellStyle name="備註 2 2 7 3 4" xfId="41728"/>
    <cellStyle name="備註 2 2 7 4" xfId="41729"/>
    <cellStyle name="備註 2 2 7 4 2" xfId="41730"/>
    <cellStyle name="備註 2 2 7 4 2 2" xfId="41731"/>
    <cellStyle name="備註 2 2 7 4 2 3" xfId="41732"/>
    <cellStyle name="備註 2 2 7 4 3" xfId="41733"/>
    <cellStyle name="備註 2 2 7 4 4" xfId="41734"/>
    <cellStyle name="備註 2 2 7 5" xfId="41735"/>
    <cellStyle name="備註 2 2 7 5 2" xfId="41736"/>
    <cellStyle name="備註 2 2 7 5 3" xfId="41737"/>
    <cellStyle name="備註 2 2 7 6" xfId="41738"/>
    <cellStyle name="備註 2 2 7 7" xfId="41739"/>
    <cellStyle name="備註 2 2 8" xfId="41740"/>
    <cellStyle name="備註 2 2 8 2" xfId="41741"/>
    <cellStyle name="備註 2 2 8 2 2" xfId="41742"/>
    <cellStyle name="備註 2 2 8 2 2 2" xfId="41743"/>
    <cellStyle name="備註 2 2 8 2 2 3" xfId="41744"/>
    <cellStyle name="備註 2 2 8 2 3" xfId="41745"/>
    <cellStyle name="備註 2 2 8 2 4" xfId="41746"/>
    <cellStyle name="備註 2 2 8 3" xfId="41747"/>
    <cellStyle name="備註 2 2 8 3 2" xfId="41748"/>
    <cellStyle name="備註 2 2 8 3 2 2" xfId="41749"/>
    <cellStyle name="備註 2 2 8 3 2 3" xfId="41750"/>
    <cellStyle name="備註 2 2 8 3 3" xfId="41751"/>
    <cellStyle name="備註 2 2 8 3 4" xfId="41752"/>
    <cellStyle name="備註 2 2 8 4" xfId="41753"/>
    <cellStyle name="備註 2 2 8 4 2" xfId="41754"/>
    <cellStyle name="備註 2 2 8 4 3" xfId="41755"/>
    <cellStyle name="備註 2 2 8 5" xfId="41756"/>
    <cellStyle name="備註 2 2 8 6" xfId="41757"/>
    <cellStyle name="備註 2 2 9" xfId="41758"/>
    <cellStyle name="備註 2 2 9 2" xfId="41759"/>
    <cellStyle name="備註 2 2 9 2 2" xfId="41760"/>
    <cellStyle name="備註 2 2 9 2 3" xfId="41761"/>
    <cellStyle name="備註 2 2 9 3" xfId="41762"/>
    <cellStyle name="備註 2 2 9 4" xfId="41763"/>
    <cellStyle name="備註 2 3" xfId="41764"/>
    <cellStyle name="備註 2 3 10" xfId="41765"/>
    <cellStyle name="備註 2 3 10 2" xfId="41766"/>
    <cellStyle name="備註 2 3 10 3" xfId="41767"/>
    <cellStyle name="備註 2 3 11" xfId="41768"/>
    <cellStyle name="備註 2 3 12" xfId="41769"/>
    <cellStyle name="備註 2 3 2" xfId="41770"/>
    <cellStyle name="備註 2 3 2 10" xfId="41771"/>
    <cellStyle name="備註 2 3 2 2" xfId="41772"/>
    <cellStyle name="備註 2 3 2 2 2" xfId="41773"/>
    <cellStyle name="備註 2 3 2 2 2 2" xfId="41774"/>
    <cellStyle name="備註 2 3 2 2 2 2 2" xfId="41775"/>
    <cellStyle name="備註 2 3 2 2 2 2 2 2" xfId="41776"/>
    <cellStyle name="備註 2 3 2 2 2 2 2 2 2" xfId="41777"/>
    <cellStyle name="備註 2 3 2 2 2 2 2 2 2 2" xfId="41778"/>
    <cellStyle name="備註 2 3 2 2 2 2 2 2 2 3" xfId="41779"/>
    <cellStyle name="備註 2 3 2 2 2 2 2 2 3" xfId="41780"/>
    <cellStyle name="備註 2 3 2 2 2 2 2 2 4" xfId="41781"/>
    <cellStyle name="備註 2 3 2 2 2 2 2 3" xfId="41782"/>
    <cellStyle name="備註 2 3 2 2 2 2 2 3 2" xfId="41783"/>
    <cellStyle name="備註 2 3 2 2 2 2 2 3 2 2" xfId="41784"/>
    <cellStyle name="備註 2 3 2 2 2 2 2 3 2 3" xfId="41785"/>
    <cellStyle name="備註 2 3 2 2 2 2 2 3 3" xfId="41786"/>
    <cellStyle name="備註 2 3 2 2 2 2 2 3 4" xfId="41787"/>
    <cellStyle name="備註 2 3 2 2 2 2 2 4" xfId="41788"/>
    <cellStyle name="備註 2 3 2 2 2 2 2 4 2" xfId="41789"/>
    <cellStyle name="備註 2 3 2 2 2 2 2 4 3" xfId="41790"/>
    <cellStyle name="備註 2 3 2 2 2 2 2 5" xfId="41791"/>
    <cellStyle name="備註 2 3 2 2 2 2 2 6" xfId="41792"/>
    <cellStyle name="備註 2 3 2 2 2 2 3" xfId="41793"/>
    <cellStyle name="備註 2 3 2 2 2 2 3 2" xfId="41794"/>
    <cellStyle name="備註 2 3 2 2 2 2 3 2 2" xfId="41795"/>
    <cellStyle name="備註 2 3 2 2 2 2 3 2 3" xfId="41796"/>
    <cellStyle name="備註 2 3 2 2 2 2 3 3" xfId="41797"/>
    <cellStyle name="備註 2 3 2 2 2 2 3 4" xfId="41798"/>
    <cellStyle name="備註 2 3 2 2 2 2 4" xfId="41799"/>
    <cellStyle name="備註 2 3 2 2 2 2 4 2" xfId="41800"/>
    <cellStyle name="備註 2 3 2 2 2 2 4 2 2" xfId="41801"/>
    <cellStyle name="備註 2 3 2 2 2 2 4 2 3" xfId="41802"/>
    <cellStyle name="備註 2 3 2 2 2 2 4 3" xfId="41803"/>
    <cellStyle name="備註 2 3 2 2 2 2 4 4" xfId="41804"/>
    <cellStyle name="備註 2 3 2 2 2 2 5" xfId="41805"/>
    <cellStyle name="備註 2 3 2 2 2 2 5 2" xfId="41806"/>
    <cellStyle name="備註 2 3 2 2 2 2 5 3" xfId="41807"/>
    <cellStyle name="備註 2 3 2 2 2 2 6" xfId="41808"/>
    <cellStyle name="備註 2 3 2 2 2 2 7" xfId="41809"/>
    <cellStyle name="備註 2 3 2 2 2 3" xfId="41810"/>
    <cellStyle name="備註 2 3 2 2 2 3 2" xfId="41811"/>
    <cellStyle name="備註 2 3 2 2 2 3 2 2" xfId="41812"/>
    <cellStyle name="備註 2 3 2 2 2 3 2 2 2" xfId="41813"/>
    <cellStyle name="備註 2 3 2 2 2 3 2 2 3" xfId="41814"/>
    <cellStyle name="備註 2 3 2 2 2 3 2 3" xfId="41815"/>
    <cellStyle name="備註 2 3 2 2 2 3 2 4" xfId="41816"/>
    <cellStyle name="備註 2 3 2 2 2 3 3" xfId="41817"/>
    <cellStyle name="備註 2 3 2 2 2 3 3 2" xfId="41818"/>
    <cellStyle name="備註 2 3 2 2 2 3 3 2 2" xfId="41819"/>
    <cellStyle name="備註 2 3 2 2 2 3 3 2 3" xfId="41820"/>
    <cellStyle name="備註 2 3 2 2 2 3 3 3" xfId="41821"/>
    <cellStyle name="備註 2 3 2 2 2 3 3 4" xfId="41822"/>
    <cellStyle name="備註 2 3 2 2 2 3 4" xfId="41823"/>
    <cellStyle name="備註 2 3 2 2 2 3 4 2" xfId="41824"/>
    <cellStyle name="備註 2 3 2 2 2 3 4 3" xfId="41825"/>
    <cellStyle name="備註 2 3 2 2 2 3 5" xfId="41826"/>
    <cellStyle name="備註 2 3 2 2 2 3 6" xfId="41827"/>
    <cellStyle name="備註 2 3 2 2 2 4" xfId="41828"/>
    <cellStyle name="備註 2 3 2 2 2 4 2" xfId="41829"/>
    <cellStyle name="備註 2 3 2 2 2 4 2 2" xfId="41830"/>
    <cellStyle name="備註 2 3 2 2 2 4 2 3" xfId="41831"/>
    <cellStyle name="備註 2 3 2 2 2 4 3" xfId="41832"/>
    <cellStyle name="備註 2 3 2 2 2 4 4" xfId="41833"/>
    <cellStyle name="備註 2 3 2 2 2 5" xfId="41834"/>
    <cellStyle name="備註 2 3 2 2 2 5 2" xfId="41835"/>
    <cellStyle name="備註 2 3 2 2 2 5 2 2" xfId="41836"/>
    <cellStyle name="備註 2 3 2 2 2 5 2 3" xfId="41837"/>
    <cellStyle name="備註 2 3 2 2 2 5 3" xfId="41838"/>
    <cellStyle name="備註 2 3 2 2 2 5 4" xfId="41839"/>
    <cellStyle name="備註 2 3 2 2 2 6" xfId="41840"/>
    <cellStyle name="備註 2 3 2 2 2 6 2" xfId="41841"/>
    <cellStyle name="備註 2 3 2 2 2 6 3" xfId="41842"/>
    <cellStyle name="備註 2 3 2 2 2 7" xfId="41843"/>
    <cellStyle name="備註 2 3 2 2 2 8" xfId="41844"/>
    <cellStyle name="備註 2 3 2 2 3" xfId="41845"/>
    <cellStyle name="備註 2 3 2 2 3 2" xfId="41846"/>
    <cellStyle name="備註 2 3 2 2 3 2 2" xfId="41847"/>
    <cellStyle name="備註 2 3 2 2 3 2 2 2" xfId="41848"/>
    <cellStyle name="備註 2 3 2 2 3 2 2 2 2" xfId="41849"/>
    <cellStyle name="備註 2 3 2 2 3 2 2 2 3" xfId="41850"/>
    <cellStyle name="備註 2 3 2 2 3 2 2 3" xfId="41851"/>
    <cellStyle name="備註 2 3 2 2 3 2 2 4" xfId="41852"/>
    <cellStyle name="備註 2 3 2 2 3 2 3" xfId="41853"/>
    <cellStyle name="備註 2 3 2 2 3 2 3 2" xfId="41854"/>
    <cellStyle name="備註 2 3 2 2 3 2 3 2 2" xfId="41855"/>
    <cellStyle name="備註 2 3 2 2 3 2 3 2 3" xfId="41856"/>
    <cellStyle name="備註 2 3 2 2 3 2 3 3" xfId="41857"/>
    <cellStyle name="備註 2 3 2 2 3 2 3 4" xfId="41858"/>
    <cellStyle name="備註 2 3 2 2 3 2 4" xfId="41859"/>
    <cellStyle name="備註 2 3 2 2 3 2 4 2" xfId="41860"/>
    <cellStyle name="備註 2 3 2 2 3 2 4 3" xfId="41861"/>
    <cellStyle name="備註 2 3 2 2 3 2 5" xfId="41862"/>
    <cellStyle name="備註 2 3 2 2 3 2 6" xfId="41863"/>
    <cellStyle name="備註 2 3 2 2 3 3" xfId="41864"/>
    <cellStyle name="備註 2 3 2 2 3 3 2" xfId="41865"/>
    <cellStyle name="備註 2 3 2 2 3 3 2 2" xfId="41866"/>
    <cellStyle name="備註 2 3 2 2 3 3 2 3" xfId="41867"/>
    <cellStyle name="備註 2 3 2 2 3 3 3" xfId="41868"/>
    <cellStyle name="備註 2 3 2 2 3 3 4" xfId="41869"/>
    <cellStyle name="備註 2 3 2 2 3 4" xfId="41870"/>
    <cellStyle name="備註 2 3 2 2 3 4 2" xfId="41871"/>
    <cellStyle name="備註 2 3 2 2 3 4 2 2" xfId="41872"/>
    <cellStyle name="備註 2 3 2 2 3 4 2 3" xfId="41873"/>
    <cellStyle name="備註 2 3 2 2 3 4 3" xfId="41874"/>
    <cellStyle name="備註 2 3 2 2 3 4 4" xfId="41875"/>
    <cellStyle name="備註 2 3 2 2 3 5" xfId="41876"/>
    <cellStyle name="備註 2 3 2 2 3 5 2" xfId="41877"/>
    <cellStyle name="備註 2 3 2 2 3 5 3" xfId="41878"/>
    <cellStyle name="備註 2 3 2 2 3 6" xfId="41879"/>
    <cellStyle name="備註 2 3 2 2 3 7" xfId="41880"/>
    <cellStyle name="備註 2 3 2 2 4" xfId="41881"/>
    <cellStyle name="備註 2 3 2 2 4 2" xfId="41882"/>
    <cellStyle name="備註 2 3 2 2 4 2 2" xfId="41883"/>
    <cellStyle name="備註 2 3 2 2 4 2 2 2" xfId="41884"/>
    <cellStyle name="備註 2 3 2 2 4 2 2 3" xfId="41885"/>
    <cellStyle name="備註 2 3 2 2 4 2 3" xfId="41886"/>
    <cellStyle name="備註 2 3 2 2 4 2 4" xfId="41887"/>
    <cellStyle name="備註 2 3 2 2 4 3" xfId="41888"/>
    <cellStyle name="備註 2 3 2 2 4 3 2" xfId="41889"/>
    <cellStyle name="備註 2 3 2 2 4 3 2 2" xfId="41890"/>
    <cellStyle name="備註 2 3 2 2 4 3 2 3" xfId="41891"/>
    <cellStyle name="備註 2 3 2 2 4 3 3" xfId="41892"/>
    <cellStyle name="備註 2 3 2 2 4 3 4" xfId="41893"/>
    <cellStyle name="備註 2 3 2 2 4 4" xfId="41894"/>
    <cellStyle name="備註 2 3 2 2 4 4 2" xfId="41895"/>
    <cellStyle name="備註 2 3 2 2 4 4 3" xfId="41896"/>
    <cellStyle name="備註 2 3 2 2 4 5" xfId="41897"/>
    <cellStyle name="備註 2 3 2 2 4 6" xfId="41898"/>
    <cellStyle name="備註 2 3 2 2 5" xfId="41899"/>
    <cellStyle name="備註 2 3 2 2 5 2" xfId="41900"/>
    <cellStyle name="備註 2 3 2 2 5 2 2" xfId="41901"/>
    <cellStyle name="備註 2 3 2 2 5 2 3" xfId="41902"/>
    <cellStyle name="備註 2 3 2 2 5 3" xfId="41903"/>
    <cellStyle name="備註 2 3 2 2 5 4" xfId="41904"/>
    <cellStyle name="備註 2 3 2 2 6" xfId="41905"/>
    <cellStyle name="備註 2 3 2 2 6 2" xfId="41906"/>
    <cellStyle name="備註 2 3 2 2 6 2 2" xfId="41907"/>
    <cellStyle name="備註 2 3 2 2 6 2 3" xfId="41908"/>
    <cellStyle name="備註 2 3 2 2 6 3" xfId="41909"/>
    <cellStyle name="備註 2 3 2 2 6 4" xfId="41910"/>
    <cellStyle name="備註 2 3 2 2 7" xfId="41911"/>
    <cellStyle name="備註 2 3 2 2 7 2" xfId="41912"/>
    <cellStyle name="備註 2 3 2 2 7 3" xfId="41913"/>
    <cellStyle name="備註 2 3 2 2 8" xfId="41914"/>
    <cellStyle name="備註 2 3 2 2 9" xfId="41915"/>
    <cellStyle name="備註 2 3 2 3" xfId="41916"/>
    <cellStyle name="備註 2 3 2 3 2" xfId="41917"/>
    <cellStyle name="備註 2 3 2 3 2 2" xfId="41918"/>
    <cellStyle name="備註 2 3 2 3 2 2 2" xfId="41919"/>
    <cellStyle name="備註 2 3 2 3 2 2 2 2" xfId="41920"/>
    <cellStyle name="備註 2 3 2 3 2 2 2 2 2" xfId="41921"/>
    <cellStyle name="備註 2 3 2 3 2 2 2 2 3" xfId="41922"/>
    <cellStyle name="備註 2 3 2 3 2 2 2 3" xfId="41923"/>
    <cellStyle name="備註 2 3 2 3 2 2 2 4" xfId="41924"/>
    <cellStyle name="備註 2 3 2 3 2 2 3" xfId="41925"/>
    <cellStyle name="備註 2 3 2 3 2 2 3 2" xfId="41926"/>
    <cellStyle name="備註 2 3 2 3 2 2 3 2 2" xfId="41927"/>
    <cellStyle name="備註 2 3 2 3 2 2 3 2 3" xfId="41928"/>
    <cellStyle name="備註 2 3 2 3 2 2 3 3" xfId="41929"/>
    <cellStyle name="備註 2 3 2 3 2 2 3 4" xfId="41930"/>
    <cellStyle name="備註 2 3 2 3 2 2 4" xfId="41931"/>
    <cellStyle name="備註 2 3 2 3 2 2 4 2" xfId="41932"/>
    <cellStyle name="備註 2 3 2 3 2 2 4 3" xfId="41933"/>
    <cellStyle name="備註 2 3 2 3 2 2 5" xfId="41934"/>
    <cellStyle name="備註 2 3 2 3 2 2 6" xfId="41935"/>
    <cellStyle name="備註 2 3 2 3 2 3" xfId="41936"/>
    <cellStyle name="備註 2 3 2 3 2 3 2" xfId="41937"/>
    <cellStyle name="備註 2 3 2 3 2 3 2 2" xfId="41938"/>
    <cellStyle name="備註 2 3 2 3 2 3 2 3" xfId="41939"/>
    <cellStyle name="備註 2 3 2 3 2 3 3" xfId="41940"/>
    <cellStyle name="備註 2 3 2 3 2 3 4" xfId="41941"/>
    <cellStyle name="備註 2 3 2 3 2 4" xfId="41942"/>
    <cellStyle name="備註 2 3 2 3 2 4 2" xfId="41943"/>
    <cellStyle name="備註 2 3 2 3 2 4 2 2" xfId="41944"/>
    <cellStyle name="備註 2 3 2 3 2 4 2 3" xfId="41945"/>
    <cellStyle name="備註 2 3 2 3 2 4 3" xfId="41946"/>
    <cellStyle name="備註 2 3 2 3 2 4 4" xfId="41947"/>
    <cellStyle name="備註 2 3 2 3 2 5" xfId="41948"/>
    <cellStyle name="備註 2 3 2 3 2 5 2" xfId="41949"/>
    <cellStyle name="備註 2 3 2 3 2 5 3" xfId="41950"/>
    <cellStyle name="備註 2 3 2 3 2 6" xfId="41951"/>
    <cellStyle name="備註 2 3 2 3 2 7" xfId="41952"/>
    <cellStyle name="備註 2 3 2 3 3" xfId="41953"/>
    <cellStyle name="備註 2 3 2 3 3 2" xfId="41954"/>
    <cellStyle name="備註 2 3 2 3 3 2 2" xfId="41955"/>
    <cellStyle name="備註 2 3 2 3 3 2 2 2" xfId="41956"/>
    <cellStyle name="備註 2 3 2 3 3 2 2 3" xfId="41957"/>
    <cellStyle name="備註 2 3 2 3 3 2 3" xfId="41958"/>
    <cellStyle name="備註 2 3 2 3 3 2 4" xfId="41959"/>
    <cellStyle name="備註 2 3 2 3 3 3" xfId="41960"/>
    <cellStyle name="備註 2 3 2 3 3 3 2" xfId="41961"/>
    <cellStyle name="備註 2 3 2 3 3 3 2 2" xfId="41962"/>
    <cellStyle name="備註 2 3 2 3 3 3 2 3" xfId="41963"/>
    <cellStyle name="備註 2 3 2 3 3 3 3" xfId="41964"/>
    <cellStyle name="備註 2 3 2 3 3 3 4" xfId="41965"/>
    <cellStyle name="備註 2 3 2 3 3 4" xfId="41966"/>
    <cellStyle name="備註 2 3 2 3 3 4 2" xfId="41967"/>
    <cellStyle name="備註 2 3 2 3 3 4 3" xfId="41968"/>
    <cellStyle name="備註 2 3 2 3 3 5" xfId="41969"/>
    <cellStyle name="備註 2 3 2 3 3 6" xfId="41970"/>
    <cellStyle name="備註 2 3 2 3 4" xfId="41971"/>
    <cellStyle name="備註 2 3 2 3 4 2" xfId="41972"/>
    <cellStyle name="備註 2 3 2 3 4 2 2" xfId="41973"/>
    <cellStyle name="備註 2 3 2 3 4 2 3" xfId="41974"/>
    <cellStyle name="備註 2 3 2 3 4 3" xfId="41975"/>
    <cellStyle name="備註 2 3 2 3 4 4" xfId="41976"/>
    <cellStyle name="備註 2 3 2 3 5" xfId="41977"/>
    <cellStyle name="備註 2 3 2 3 5 2" xfId="41978"/>
    <cellStyle name="備註 2 3 2 3 5 2 2" xfId="41979"/>
    <cellStyle name="備註 2 3 2 3 5 2 3" xfId="41980"/>
    <cellStyle name="備註 2 3 2 3 5 3" xfId="41981"/>
    <cellStyle name="備註 2 3 2 3 5 4" xfId="41982"/>
    <cellStyle name="備註 2 3 2 3 6" xfId="41983"/>
    <cellStyle name="備註 2 3 2 3 6 2" xfId="41984"/>
    <cellStyle name="備註 2 3 2 3 6 3" xfId="41985"/>
    <cellStyle name="備註 2 3 2 3 7" xfId="41986"/>
    <cellStyle name="備註 2 3 2 3 8" xfId="41987"/>
    <cellStyle name="備註 2 3 2 4" xfId="41988"/>
    <cellStyle name="備註 2 3 2 4 2" xfId="41989"/>
    <cellStyle name="備註 2 3 2 4 2 2" xfId="41990"/>
    <cellStyle name="備註 2 3 2 4 2 2 2" xfId="41991"/>
    <cellStyle name="備註 2 3 2 4 2 2 2 2" xfId="41992"/>
    <cellStyle name="備註 2 3 2 4 2 2 2 3" xfId="41993"/>
    <cellStyle name="備註 2 3 2 4 2 2 3" xfId="41994"/>
    <cellStyle name="備註 2 3 2 4 2 2 4" xfId="41995"/>
    <cellStyle name="備註 2 3 2 4 2 3" xfId="41996"/>
    <cellStyle name="備註 2 3 2 4 2 3 2" xfId="41997"/>
    <cellStyle name="備註 2 3 2 4 2 3 2 2" xfId="41998"/>
    <cellStyle name="備註 2 3 2 4 2 3 2 3" xfId="41999"/>
    <cellStyle name="備註 2 3 2 4 2 3 3" xfId="42000"/>
    <cellStyle name="備註 2 3 2 4 2 3 4" xfId="42001"/>
    <cellStyle name="備註 2 3 2 4 2 4" xfId="42002"/>
    <cellStyle name="備註 2 3 2 4 2 4 2" xfId="42003"/>
    <cellStyle name="備註 2 3 2 4 2 4 3" xfId="42004"/>
    <cellStyle name="備註 2 3 2 4 2 5" xfId="42005"/>
    <cellStyle name="備註 2 3 2 4 2 6" xfId="42006"/>
    <cellStyle name="備註 2 3 2 4 3" xfId="42007"/>
    <cellStyle name="備註 2 3 2 4 3 2" xfId="42008"/>
    <cellStyle name="備註 2 3 2 4 3 2 2" xfId="42009"/>
    <cellStyle name="備註 2 3 2 4 3 2 3" xfId="42010"/>
    <cellStyle name="備註 2 3 2 4 3 3" xfId="42011"/>
    <cellStyle name="備註 2 3 2 4 3 4" xfId="42012"/>
    <cellStyle name="備註 2 3 2 4 4" xfId="42013"/>
    <cellStyle name="備註 2 3 2 4 4 2" xfId="42014"/>
    <cellStyle name="備註 2 3 2 4 4 2 2" xfId="42015"/>
    <cellStyle name="備註 2 3 2 4 4 2 3" xfId="42016"/>
    <cellStyle name="備註 2 3 2 4 4 3" xfId="42017"/>
    <cellStyle name="備註 2 3 2 4 4 4" xfId="42018"/>
    <cellStyle name="備註 2 3 2 4 5" xfId="42019"/>
    <cellStyle name="備註 2 3 2 4 5 2" xfId="42020"/>
    <cellStyle name="備註 2 3 2 4 5 3" xfId="42021"/>
    <cellStyle name="備註 2 3 2 4 6" xfId="42022"/>
    <cellStyle name="備註 2 3 2 4 7" xfId="42023"/>
    <cellStyle name="備註 2 3 2 5" xfId="42024"/>
    <cellStyle name="備註 2 3 2 5 2" xfId="42025"/>
    <cellStyle name="備註 2 3 2 5 2 2" xfId="42026"/>
    <cellStyle name="備註 2 3 2 5 2 2 2" xfId="42027"/>
    <cellStyle name="備註 2 3 2 5 2 2 3" xfId="42028"/>
    <cellStyle name="備註 2 3 2 5 2 3" xfId="42029"/>
    <cellStyle name="備註 2 3 2 5 2 4" xfId="42030"/>
    <cellStyle name="備註 2 3 2 5 3" xfId="42031"/>
    <cellStyle name="備註 2 3 2 5 3 2" xfId="42032"/>
    <cellStyle name="備註 2 3 2 5 3 2 2" xfId="42033"/>
    <cellStyle name="備註 2 3 2 5 3 2 3" xfId="42034"/>
    <cellStyle name="備註 2 3 2 5 3 3" xfId="42035"/>
    <cellStyle name="備註 2 3 2 5 3 4" xfId="42036"/>
    <cellStyle name="備註 2 3 2 5 4" xfId="42037"/>
    <cellStyle name="備註 2 3 2 5 4 2" xfId="42038"/>
    <cellStyle name="備註 2 3 2 5 4 3" xfId="42039"/>
    <cellStyle name="備註 2 3 2 5 5" xfId="42040"/>
    <cellStyle name="備註 2 3 2 5 6" xfId="42041"/>
    <cellStyle name="備註 2 3 2 6" xfId="42042"/>
    <cellStyle name="備註 2 3 2 6 2" xfId="42043"/>
    <cellStyle name="備註 2 3 2 6 2 2" xfId="42044"/>
    <cellStyle name="備註 2 3 2 6 2 3" xfId="42045"/>
    <cellStyle name="備註 2 3 2 6 3" xfId="42046"/>
    <cellStyle name="備註 2 3 2 6 4" xfId="42047"/>
    <cellStyle name="備註 2 3 2 7" xfId="42048"/>
    <cellStyle name="備註 2 3 2 7 2" xfId="42049"/>
    <cellStyle name="備註 2 3 2 7 2 2" xfId="42050"/>
    <cellStyle name="備註 2 3 2 7 2 3" xfId="42051"/>
    <cellStyle name="備註 2 3 2 7 3" xfId="42052"/>
    <cellStyle name="備註 2 3 2 7 4" xfId="42053"/>
    <cellStyle name="備註 2 3 2 8" xfId="42054"/>
    <cellStyle name="備註 2 3 2 8 2" xfId="42055"/>
    <cellStyle name="備註 2 3 2 8 3" xfId="42056"/>
    <cellStyle name="備註 2 3 2 9" xfId="42057"/>
    <cellStyle name="備註 2 3 3" xfId="42058"/>
    <cellStyle name="備註 2 3 3 2" xfId="42059"/>
    <cellStyle name="備註 2 3 3 2 2" xfId="42060"/>
    <cellStyle name="備註 2 3 3 2 2 2" xfId="42061"/>
    <cellStyle name="備註 2 3 3 2 2 2 2" xfId="42062"/>
    <cellStyle name="備註 2 3 3 2 2 2 2 2" xfId="42063"/>
    <cellStyle name="備註 2 3 3 2 2 2 2 2 2" xfId="42064"/>
    <cellStyle name="備註 2 3 3 2 2 2 2 2 3" xfId="42065"/>
    <cellStyle name="備註 2 3 3 2 2 2 2 3" xfId="42066"/>
    <cellStyle name="備註 2 3 3 2 2 2 2 4" xfId="42067"/>
    <cellStyle name="備註 2 3 3 2 2 2 3" xfId="42068"/>
    <cellStyle name="備註 2 3 3 2 2 2 3 2" xfId="42069"/>
    <cellStyle name="備註 2 3 3 2 2 2 3 2 2" xfId="42070"/>
    <cellStyle name="備註 2 3 3 2 2 2 3 2 3" xfId="42071"/>
    <cellStyle name="備註 2 3 3 2 2 2 3 3" xfId="42072"/>
    <cellStyle name="備註 2 3 3 2 2 2 3 4" xfId="42073"/>
    <cellStyle name="備註 2 3 3 2 2 2 4" xfId="42074"/>
    <cellStyle name="備註 2 3 3 2 2 2 4 2" xfId="42075"/>
    <cellStyle name="備註 2 3 3 2 2 2 4 3" xfId="42076"/>
    <cellStyle name="備註 2 3 3 2 2 2 5" xfId="42077"/>
    <cellStyle name="備註 2 3 3 2 2 2 6" xfId="42078"/>
    <cellStyle name="備註 2 3 3 2 2 3" xfId="42079"/>
    <cellStyle name="備註 2 3 3 2 2 3 2" xfId="42080"/>
    <cellStyle name="備註 2 3 3 2 2 3 2 2" xfId="42081"/>
    <cellStyle name="備註 2 3 3 2 2 3 2 3" xfId="42082"/>
    <cellStyle name="備註 2 3 3 2 2 3 3" xfId="42083"/>
    <cellStyle name="備註 2 3 3 2 2 3 4" xfId="42084"/>
    <cellStyle name="備註 2 3 3 2 2 4" xfId="42085"/>
    <cellStyle name="備註 2 3 3 2 2 4 2" xfId="42086"/>
    <cellStyle name="備註 2 3 3 2 2 4 2 2" xfId="42087"/>
    <cellStyle name="備註 2 3 3 2 2 4 2 3" xfId="42088"/>
    <cellStyle name="備註 2 3 3 2 2 4 3" xfId="42089"/>
    <cellStyle name="備註 2 3 3 2 2 4 4" xfId="42090"/>
    <cellStyle name="備註 2 3 3 2 2 5" xfId="42091"/>
    <cellStyle name="備註 2 3 3 2 2 5 2" xfId="42092"/>
    <cellStyle name="備註 2 3 3 2 2 5 3" xfId="42093"/>
    <cellStyle name="備註 2 3 3 2 2 6" xfId="42094"/>
    <cellStyle name="備註 2 3 3 2 2 7" xfId="42095"/>
    <cellStyle name="備註 2 3 3 2 3" xfId="42096"/>
    <cellStyle name="備註 2 3 3 2 3 2" xfId="42097"/>
    <cellStyle name="備註 2 3 3 2 3 2 2" xfId="42098"/>
    <cellStyle name="備註 2 3 3 2 3 2 2 2" xfId="42099"/>
    <cellStyle name="備註 2 3 3 2 3 2 2 3" xfId="42100"/>
    <cellStyle name="備註 2 3 3 2 3 2 3" xfId="42101"/>
    <cellStyle name="備註 2 3 3 2 3 2 4" xfId="42102"/>
    <cellStyle name="備註 2 3 3 2 3 3" xfId="42103"/>
    <cellStyle name="備註 2 3 3 2 3 3 2" xfId="42104"/>
    <cellStyle name="備註 2 3 3 2 3 3 2 2" xfId="42105"/>
    <cellStyle name="備註 2 3 3 2 3 3 2 3" xfId="42106"/>
    <cellStyle name="備註 2 3 3 2 3 3 3" xfId="42107"/>
    <cellStyle name="備註 2 3 3 2 3 3 4" xfId="42108"/>
    <cellStyle name="備註 2 3 3 2 3 4" xfId="42109"/>
    <cellStyle name="備註 2 3 3 2 3 4 2" xfId="42110"/>
    <cellStyle name="備註 2 3 3 2 3 4 3" xfId="42111"/>
    <cellStyle name="備註 2 3 3 2 3 5" xfId="42112"/>
    <cellStyle name="備註 2 3 3 2 3 6" xfId="42113"/>
    <cellStyle name="備註 2 3 3 2 4" xfId="42114"/>
    <cellStyle name="備註 2 3 3 2 4 2" xfId="42115"/>
    <cellStyle name="備註 2 3 3 2 4 2 2" xfId="42116"/>
    <cellStyle name="備註 2 3 3 2 4 2 3" xfId="42117"/>
    <cellStyle name="備註 2 3 3 2 4 3" xfId="42118"/>
    <cellStyle name="備註 2 3 3 2 4 4" xfId="42119"/>
    <cellStyle name="備註 2 3 3 2 5" xfId="42120"/>
    <cellStyle name="備註 2 3 3 2 5 2" xfId="42121"/>
    <cellStyle name="備註 2 3 3 2 5 2 2" xfId="42122"/>
    <cellStyle name="備註 2 3 3 2 5 2 3" xfId="42123"/>
    <cellStyle name="備註 2 3 3 2 5 3" xfId="42124"/>
    <cellStyle name="備註 2 3 3 2 5 4" xfId="42125"/>
    <cellStyle name="備註 2 3 3 2 6" xfId="42126"/>
    <cellStyle name="備註 2 3 3 2 6 2" xfId="42127"/>
    <cellStyle name="備註 2 3 3 2 6 3" xfId="42128"/>
    <cellStyle name="備註 2 3 3 2 7" xfId="42129"/>
    <cellStyle name="備註 2 3 3 2 8" xfId="42130"/>
    <cellStyle name="備註 2 3 3 3" xfId="42131"/>
    <cellStyle name="備註 2 3 3 3 2" xfId="42132"/>
    <cellStyle name="備註 2 3 3 3 2 2" xfId="42133"/>
    <cellStyle name="備註 2 3 3 3 2 2 2" xfId="42134"/>
    <cellStyle name="備註 2 3 3 3 2 2 2 2" xfId="42135"/>
    <cellStyle name="備註 2 3 3 3 2 2 2 3" xfId="42136"/>
    <cellStyle name="備註 2 3 3 3 2 2 3" xfId="42137"/>
    <cellStyle name="備註 2 3 3 3 2 2 4" xfId="42138"/>
    <cellStyle name="備註 2 3 3 3 2 3" xfId="42139"/>
    <cellStyle name="備註 2 3 3 3 2 3 2" xfId="42140"/>
    <cellStyle name="備註 2 3 3 3 2 3 2 2" xfId="42141"/>
    <cellStyle name="備註 2 3 3 3 2 3 2 3" xfId="42142"/>
    <cellStyle name="備註 2 3 3 3 2 3 3" xfId="42143"/>
    <cellStyle name="備註 2 3 3 3 2 3 4" xfId="42144"/>
    <cellStyle name="備註 2 3 3 3 2 4" xfId="42145"/>
    <cellStyle name="備註 2 3 3 3 2 4 2" xfId="42146"/>
    <cellStyle name="備註 2 3 3 3 2 4 3" xfId="42147"/>
    <cellStyle name="備註 2 3 3 3 2 5" xfId="42148"/>
    <cellStyle name="備註 2 3 3 3 2 6" xfId="42149"/>
    <cellStyle name="備註 2 3 3 3 3" xfId="42150"/>
    <cellStyle name="備註 2 3 3 3 3 2" xfId="42151"/>
    <cellStyle name="備註 2 3 3 3 3 2 2" xfId="42152"/>
    <cellStyle name="備註 2 3 3 3 3 2 3" xfId="42153"/>
    <cellStyle name="備註 2 3 3 3 3 3" xfId="42154"/>
    <cellStyle name="備註 2 3 3 3 3 4" xfId="42155"/>
    <cellStyle name="備註 2 3 3 3 4" xfId="42156"/>
    <cellStyle name="備註 2 3 3 3 4 2" xfId="42157"/>
    <cellStyle name="備註 2 3 3 3 4 2 2" xfId="42158"/>
    <cellStyle name="備註 2 3 3 3 4 2 3" xfId="42159"/>
    <cellStyle name="備註 2 3 3 3 4 3" xfId="42160"/>
    <cellStyle name="備註 2 3 3 3 4 4" xfId="42161"/>
    <cellStyle name="備註 2 3 3 3 5" xfId="42162"/>
    <cellStyle name="備註 2 3 3 3 5 2" xfId="42163"/>
    <cellStyle name="備註 2 3 3 3 5 3" xfId="42164"/>
    <cellStyle name="備註 2 3 3 3 6" xfId="42165"/>
    <cellStyle name="備註 2 3 3 3 7" xfId="42166"/>
    <cellStyle name="備註 2 3 3 4" xfId="42167"/>
    <cellStyle name="備註 2 3 3 4 2" xfId="42168"/>
    <cellStyle name="備註 2 3 3 4 2 2" xfId="42169"/>
    <cellStyle name="備註 2 3 3 4 2 2 2" xfId="42170"/>
    <cellStyle name="備註 2 3 3 4 2 2 3" xfId="42171"/>
    <cellStyle name="備註 2 3 3 4 2 3" xfId="42172"/>
    <cellStyle name="備註 2 3 3 4 2 4" xfId="42173"/>
    <cellStyle name="備註 2 3 3 4 3" xfId="42174"/>
    <cellStyle name="備註 2 3 3 4 3 2" xfId="42175"/>
    <cellStyle name="備註 2 3 3 4 3 2 2" xfId="42176"/>
    <cellStyle name="備註 2 3 3 4 3 2 3" xfId="42177"/>
    <cellStyle name="備註 2 3 3 4 3 3" xfId="42178"/>
    <cellStyle name="備註 2 3 3 4 3 4" xfId="42179"/>
    <cellStyle name="備註 2 3 3 4 4" xfId="42180"/>
    <cellStyle name="備註 2 3 3 4 4 2" xfId="42181"/>
    <cellStyle name="備註 2 3 3 4 4 3" xfId="42182"/>
    <cellStyle name="備註 2 3 3 4 5" xfId="42183"/>
    <cellStyle name="備註 2 3 3 4 6" xfId="42184"/>
    <cellStyle name="備註 2 3 3 5" xfId="42185"/>
    <cellStyle name="備註 2 3 3 5 2" xfId="42186"/>
    <cellStyle name="備註 2 3 3 5 2 2" xfId="42187"/>
    <cellStyle name="備註 2 3 3 5 2 3" xfId="42188"/>
    <cellStyle name="備註 2 3 3 5 3" xfId="42189"/>
    <cellStyle name="備註 2 3 3 5 4" xfId="42190"/>
    <cellStyle name="備註 2 3 3 6" xfId="42191"/>
    <cellStyle name="備註 2 3 3 6 2" xfId="42192"/>
    <cellStyle name="備註 2 3 3 6 2 2" xfId="42193"/>
    <cellStyle name="備註 2 3 3 6 2 3" xfId="42194"/>
    <cellStyle name="備註 2 3 3 6 3" xfId="42195"/>
    <cellStyle name="備註 2 3 3 6 4" xfId="42196"/>
    <cellStyle name="備註 2 3 3 7" xfId="42197"/>
    <cellStyle name="備註 2 3 3 7 2" xfId="42198"/>
    <cellStyle name="備註 2 3 3 7 3" xfId="42199"/>
    <cellStyle name="備註 2 3 3 8" xfId="42200"/>
    <cellStyle name="備註 2 3 3 9" xfId="42201"/>
    <cellStyle name="備註 2 3 4" xfId="42202"/>
    <cellStyle name="備註 2 3 4 2" xfId="42203"/>
    <cellStyle name="備註 2 3 4 2 2" xfId="42204"/>
    <cellStyle name="備註 2 3 4 2 2 2" xfId="42205"/>
    <cellStyle name="備註 2 3 4 2 2 2 2" xfId="42206"/>
    <cellStyle name="備註 2 3 4 2 2 2 2 2" xfId="42207"/>
    <cellStyle name="備註 2 3 4 2 2 2 2 3" xfId="42208"/>
    <cellStyle name="備註 2 3 4 2 2 2 3" xfId="42209"/>
    <cellStyle name="備註 2 3 4 2 2 2 4" xfId="42210"/>
    <cellStyle name="備註 2 3 4 2 2 3" xfId="42211"/>
    <cellStyle name="備註 2 3 4 2 2 3 2" xfId="42212"/>
    <cellStyle name="備註 2 3 4 2 2 3 2 2" xfId="42213"/>
    <cellStyle name="備註 2 3 4 2 2 3 2 3" xfId="42214"/>
    <cellStyle name="備註 2 3 4 2 2 3 3" xfId="42215"/>
    <cellStyle name="備註 2 3 4 2 2 3 4" xfId="42216"/>
    <cellStyle name="備註 2 3 4 2 2 4" xfId="42217"/>
    <cellStyle name="備註 2 3 4 2 2 4 2" xfId="42218"/>
    <cellStyle name="備註 2 3 4 2 2 4 3" xfId="42219"/>
    <cellStyle name="備註 2 3 4 2 2 5" xfId="42220"/>
    <cellStyle name="備註 2 3 4 2 2 6" xfId="42221"/>
    <cellStyle name="備註 2 3 4 2 3" xfId="42222"/>
    <cellStyle name="備註 2 3 4 2 3 2" xfId="42223"/>
    <cellStyle name="備註 2 3 4 2 3 2 2" xfId="42224"/>
    <cellStyle name="備註 2 3 4 2 3 2 3" xfId="42225"/>
    <cellStyle name="備註 2 3 4 2 3 3" xfId="42226"/>
    <cellStyle name="備註 2 3 4 2 3 4" xfId="42227"/>
    <cellStyle name="備註 2 3 4 2 4" xfId="42228"/>
    <cellStyle name="備註 2 3 4 2 4 2" xfId="42229"/>
    <cellStyle name="備註 2 3 4 2 4 2 2" xfId="42230"/>
    <cellStyle name="備註 2 3 4 2 4 2 3" xfId="42231"/>
    <cellStyle name="備註 2 3 4 2 4 3" xfId="42232"/>
    <cellStyle name="備註 2 3 4 2 4 4" xfId="42233"/>
    <cellStyle name="備註 2 3 4 2 5" xfId="42234"/>
    <cellStyle name="備註 2 3 4 2 5 2" xfId="42235"/>
    <cellStyle name="備註 2 3 4 2 5 3" xfId="42236"/>
    <cellStyle name="備註 2 3 4 2 6" xfId="42237"/>
    <cellStyle name="備註 2 3 4 2 7" xfId="42238"/>
    <cellStyle name="備註 2 3 4 3" xfId="42239"/>
    <cellStyle name="備註 2 3 4 3 2" xfId="42240"/>
    <cellStyle name="備註 2 3 4 3 2 2" xfId="42241"/>
    <cellStyle name="備註 2 3 4 3 2 2 2" xfId="42242"/>
    <cellStyle name="備註 2 3 4 3 2 2 3" xfId="42243"/>
    <cellStyle name="備註 2 3 4 3 2 3" xfId="42244"/>
    <cellStyle name="備註 2 3 4 3 2 4" xfId="42245"/>
    <cellStyle name="備註 2 3 4 3 3" xfId="42246"/>
    <cellStyle name="備註 2 3 4 3 3 2" xfId="42247"/>
    <cellStyle name="備註 2 3 4 3 3 2 2" xfId="42248"/>
    <cellStyle name="備註 2 3 4 3 3 2 3" xfId="42249"/>
    <cellStyle name="備註 2 3 4 3 3 3" xfId="42250"/>
    <cellStyle name="備註 2 3 4 3 3 4" xfId="42251"/>
    <cellStyle name="備註 2 3 4 3 4" xfId="42252"/>
    <cellStyle name="備註 2 3 4 3 4 2" xfId="42253"/>
    <cellStyle name="備註 2 3 4 3 4 3" xfId="42254"/>
    <cellStyle name="備註 2 3 4 3 5" xfId="42255"/>
    <cellStyle name="備註 2 3 4 3 6" xfId="42256"/>
    <cellStyle name="備註 2 3 4 4" xfId="42257"/>
    <cellStyle name="備註 2 3 4 4 2" xfId="42258"/>
    <cellStyle name="備註 2 3 4 4 2 2" xfId="42259"/>
    <cellStyle name="備註 2 3 4 4 2 3" xfId="42260"/>
    <cellStyle name="備註 2 3 4 4 3" xfId="42261"/>
    <cellStyle name="備註 2 3 4 4 4" xfId="42262"/>
    <cellStyle name="備註 2 3 4 5" xfId="42263"/>
    <cellStyle name="備註 2 3 4 5 2" xfId="42264"/>
    <cellStyle name="備註 2 3 4 5 2 2" xfId="42265"/>
    <cellStyle name="備註 2 3 4 5 2 3" xfId="42266"/>
    <cellStyle name="備註 2 3 4 5 3" xfId="42267"/>
    <cellStyle name="備註 2 3 4 5 4" xfId="42268"/>
    <cellStyle name="備註 2 3 4 6" xfId="42269"/>
    <cellStyle name="備註 2 3 4 6 2" xfId="42270"/>
    <cellStyle name="備註 2 3 4 6 3" xfId="42271"/>
    <cellStyle name="備註 2 3 4 7" xfId="42272"/>
    <cellStyle name="備註 2 3 4 8" xfId="42273"/>
    <cellStyle name="備註 2 3 5" xfId="42274"/>
    <cellStyle name="備註 2 3 5 2" xfId="42275"/>
    <cellStyle name="備註 2 3 5 2 2" xfId="42276"/>
    <cellStyle name="備註 2 3 5 2 2 2" xfId="42277"/>
    <cellStyle name="備註 2 3 5 2 2 2 2" xfId="42278"/>
    <cellStyle name="備註 2 3 5 2 2 2 2 2" xfId="42279"/>
    <cellStyle name="備註 2 3 5 2 2 2 2 3" xfId="42280"/>
    <cellStyle name="備註 2 3 5 2 2 2 3" xfId="42281"/>
    <cellStyle name="備註 2 3 5 2 2 2 4" xfId="42282"/>
    <cellStyle name="備註 2 3 5 2 2 3" xfId="42283"/>
    <cellStyle name="備註 2 3 5 2 2 3 2" xfId="42284"/>
    <cellStyle name="備註 2 3 5 2 2 3 2 2" xfId="42285"/>
    <cellStyle name="備註 2 3 5 2 2 3 2 3" xfId="42286"/>
    <cellStyle name="備註 2 3 5 2 2 3 3" xfId="42287"/>
    <cellStyle name="備註 2 3 5 2 2 3 4" xfId="42288"/>
    <cellStyle name="備註 2 3 5 2 2 4" xfId="42289"/>
    <cellStyle name="備註 2 3 5 2 2 4 2" xfId="42290"/>
    <cellStyle name="備註 2 3 5 2 2 4 3" xfId="42291"/>
    <cellStyle name="備註 2 3 5 2 2 5" xfId="42292"/>
    <cellStyle name="備註 2 3 5 2 2 6" xfId="42293"/>
    <cellStyle name="備註 2 3 5 2 3" xfId="42294"/>
    <cellStyle name="備註 2 3 5 2 3 2" xfId="42295"/>
    <cellStyle name="備註 2 3 5 2 3 2 2" xfId="42296"/>
    <cellStyle name="備註 2 3 5 2 3 2 3" xfId="42297"/>
    <cellStyle name="備註 2 3 5 2 3 3" xfId="42298"/>
    <cellStyle name="備註 2 3 5 2 3 4" xfId="42299"/>
    <cellStyle name="備註 2 3 5 2 4" xfId="42300"/>
    <cellStyle name="備註 2 3 5 2 4 2" xfId="42301"/>
    <cellStyle name="備註 2 3 5 2 4 2 2" xfId="42302"/>
    <cellStyle name="備註 2 3 5 2 4 2 3" xfId="42303"/>
    <cellStyle name="備註 2 3 5 2 4 3" xfId="42304"/>
    <cellStyle name="備註 2 3 5 2 4 4" xfId="42305"/>
    <cellStyle name="備註 2 3 5 2 5" xfId="42306"/>
    <cellStyle name="備註 2 3 5 2 5 2" xfId="42307"/>
    <cellStyle name="備註 2 3 5 2 5 3" xfId="42308"/>
    <cellStyle name="備註 2 3 5 2 6" xfId="42309"/>
    <cellStyle name="備註 2 3 5 2 7" xfId="42310"/>
    <cellStyle name="備註 2 3 5 3" xfId="42311"/>
    <cellStyle name="備註 2 3 5 3 2" xfId="42312"/>
    <cellStyle name="備註 2 3 5 3 2 2" xfId="42313"/>
    <cellStyle name="備註 2 3 5 3 2 2 2" xfId="42314"/>
    <cellStyle name="備註 2 3 5 3 2 2 3" xfId="42315"/>
    <cellStyle name="備註 2 3 5 3 2 3" xfId="42316"/>
    <cellStyle name="備註 2 3 5 3 2 4" xfId="42317"/>
    <cellStyle name="備註 2 3 5 3 3" xfId="42318"/>
    <cellStyle name="備註 2 3 5 3 3 2" xfId="42319"/>
    <cellStyle name="備註 2 3 5 3 3 2 2" xfId="42320"/>
    <cellStyle name="備註 2 3 5 3 3 2 3" xfId="42321"/>
    <cellStyle name="備註 2 3 5 3 3 3" xfId="42322"/>
    <cellStyle name="備註 2 3 5 3 3 4" xfId="42323"/>
    <cellStyle name="備註 2 3 5 3 4" xfId="42324"/>
    <cellStyle name="備註 2 3 5 3 4 2" xfId="42325"/>
    <cellStyle name="備註 2 3 5 3 4 3" xfId="42326"/>
    <cellStyle name="備註 2 3 5 3 5" xfId="42327"/>
    <cellStyle name="備註 2 3 5 3 6" xfId="42328"/>
    <cellStyle name="備註 2 3 5 4" xfId="42329"/>
    <cellStyle name="備註 2 3 5 4 2" xfId="42330"/>
    <cellStyle name="備註 2 3 5 4 2 2" xfId="42331"/>
    <cellStyle name="備註 2 3 5 4 2 3" xfId="42332"/>
    <cellStyle name="備註 2 3 5 4 3" xfId="42333"/>
    <cellStyle name="備註 2 3 5 4 4" xfId="42334"/>
    <cellStyle name="備註 2 3 5 5" xfId="42335"/>
    <cellStyle name="備註 2 3 5 5 2" xfId="42336"/>
    <cellStyle name="備註 2 3 5 5 2 2" xfId="42337"/>
    <cellStyle name="備註 2 3 5 5 2 3" xfId="42338"/>
    <cellStyle name="備註 2 3 5 5 3" xfId="42339"/>
    <cellStyle name="備註 2 3 5 5 4" xfId="42340"/>
    <cellStyle name="備註 2 3 5 6" xfId="42341"/>
    <cellStyle name="備註 2 3 5 6 2" xfId="42342"/>
    <cellStyle name="備註 2 3 5 6 3" xfId="42343"/>
    <cellStyle name="備註 2 3 5 7" xfId="42344"/>
    <cellStyle name="備註 2 3 5 8" xfId="42345"/>
    <cellStyle name="備註 2 3 6" xfId="42346"/>
    <cellStyle name="備註 2 3 6 2" xfId="42347"/>
    <cellStyle name="備註 2 3 6 2 2" xfId="42348"/>
    <cellStyle name="備註 2 3 6 2 2 2" xfId="42349"/>
    <cellStyle name="備註 2 3 6 2 2 2 2" xfId="42350"/>
    <cellStyle name="備註 2 3 6 2 2 2 3" xfId="42351"/>
    <cellStyle name="備註 2 3 6 2 2 3" xfId="42352"/>
    <cellStyle name="備註 2 3 6 2 2 4" xfId="42353"/>
    <cellStyle name="備註 2 3 6 2 3" xfId="42354"/>
    <cellStyle name="備註 2 3 6 2 3 2" xfId="42355"/>
    <cellStyle name="備註 2 3 6 2 3 2 2" xfId="42356"/>
    <cellStyle name="備註 2 3 6 2 3 2 3" xfId="42357"/>
    <cellStyle name="備註 2 3 6 2 3 3" xfId="42358"/>
    <cellStyle name="備註 2 3 6 2 3 4" xfId="42359"/>
    <cellStyle name="備註 2 3 6 2 4" xfId="42360"/>
    <cellStyle name="備註 2 3 6 2 4 2" xfId="42361"/>
    <cellStyle name="備註 2 3 6 2 4 3" xfId="42362"/>
    <cellStyle name="備註 2 3 6 2 5" xfId="42363"/>
    <cellStyle name="備註 2 3 6 2 6" xfId="42364"/>
    <cellStyle name="備註 2 3 6 3" xfId="42365"/>
    <cellStyle name="備註 2 3 6 3 2" xfId="42366"/>
    <cellStyle name="備註 2 3 6 3 2 2" xfId="42367"/>
    <cellStyle name="備註 2 3 6 3 2 3" xfId="42368"/>
    <cellStyle name="備註 2 3 6 3 3" xfId="42369"/>
    <cellStyle name="備註 2 3 6 3 4" xfId="42370"/>
    <cellStyle name="備註 2 3 6 4" xfId="42371"/>
    <cellStyle name="備註 2 3 6 4 2" xfId="42372"/>
    <cellStyle name="備註 2 3 6 4 2 2" xfId="42373"/>
    <cellStyle name="備註 2 3 6 4 2 3" xfId="42374"/>
    <cellStyle name="備註 2 3 6 4 3" xfId="42375"/>
    <cellStyle name="備註 2 3 6 4 4" xfId="42376"/>
    <cellStyle name="備註 2 3 6 5" xfId="42377"/>
    <cellStyle name="備註 2 3 6 5 2" xfId="42378"/>
    <cellStyle name="備註 2 3 6 5 3" xfId="42379"/>
    <cellStyle name="備註 2 3 6 6" xfId="42380"/>
    <cellStyle name="備註 2 3 6 7" xfId="42381"/>
    <cellStyle name="備註 2 3 7" xfId="42382"/>
    <cellStyle name="備註 2 3 7 2" xfId="42383"/>
    <cellStyle name="備註 2 3 7 2 2" xfId="42384"/>
    <cellStyle name="備註 2 3 7 2 2 2" xfId="42385"/>
    <cellStyle name="備註 2 3 7 2 2 3" xfId="42386"/>
    <cellStyle name="備註 2 3 7 2 3" xfId="42387"/>
    <cellStyle name="備註 2 3 7 2 4" xfId="42388"/>
    <cellStyle name="備註 2 3 7 3" xfId="42389"/>
    <cellStyle name="備註 2 3 7 3 2" xfId="42390"/>
    <cellStyle name="備註 2 3 7 3 2 2" xfId="42391"/>
    <cellStyle name="備註 2 3 7 3 2 3" xfId="42392"/>
    <cellStyle name="備註 2 3 7 3 3" xfId="42393"/>
    <cellStyle name="備註 2 3 7 3 4" xfId="42394"/>
    <cellStyle name="備註 2 3 7 4" xfId="42395"/>
    <cellStyle name="備註 2 3 7 4 2" xfId="42396"/>
    <cellStyle name="備註 2 3 7 4 3" xfId="42397"/>
    <cellStyle name="備註 2 3 7 5" xfId="42398"/>
    <cellStyle name="備註 2 3 7 6" xfId="42399"/>
    <cellStyle name="備註 2 3 8" xfId="42400"/>
    <cellStyle name="備註 2 3 8 2" xfId="42401"/>
    <cellStyle name="備註 2 3 8 2 2" xfId="42402"/>
    <cellStyle name="備註 2 3 8 2 3" xfId="42403"/>
    <cellStyle name="備註 2 3 8 3" xfId="42404"/>
    <cellStyle name="備註 2 3 8 4" xfId="42405"/>
    <cellStyle name="備註 2 3 9" xfId="42406"/>
    <cellStyle name="備註 2 3 9 2" xfId="42407"/>
    <cellStyle name="備註 2 3 9 2 2" xfId="42408"/>
    <cellStyle name="備註 2 3 9 2 3" xfId="42409"/>
    <cellStyle name="備註 2 3 9 3" xfId="42410"/>
    <cellStyle name="備註 2 3 9 4" xfId="42411"/>
    <cellStyle name="備註 2 4" xfId="42412"/>
    <cellStyle name="備註 2 4 10" xfId="42413"/>
    <cellStyle name="備註 2 4 2" xfId="42414"/>
    <cellStyle name="備註 2 4 2 2" xfId="42415"/>
    <cellStyle name="備註 2 4 2 2 2" xfId="42416"/>
    <cellStyle name="備註 2 4 2 2 2 2" xfId="42417"/>
    <cellStyle name="備註 2 4 2 2 2 2 2" xfId="42418"/>
    <cellStyle name="備註 2 4 2 2 2 2 2 2" xfId="42419"/>
    <cellStyle name="備註 2 4 2 2 2 2 2 2 2" xfId="42420"/>
    <cellStyle name="備註 2 4 2 2 2 2 2 2 3" xfId="42421"/>
    <cellStyle name="備註 2 4 2 2 2 2 2 3" xfId="42422"/>
    <cellStyle name="備註 2 4 2 2 2 2 2 4" xfId="42423"/>
    <cellStyle name="備註 2 4 2 2 2 2 3" xfId="42424"/>
    <cellStyle name="備註 2 4 2 2 2 2 3 2" xfId="42425"/>
    <cellStyle name="備註 2 4 2 2 2 2 3 2 2" xfId="42426"/>
    <cellStyle name="備註 2 4 2 2 2 2 3 2 3" xfId="42427"/>
    <cellStyle name="備註 2 4 2 2 2 2 3 3" xfId="42428"/>
    <cellStyle name="備註 2 4 2 2 2 2 3 4" xfId="42429"/>
    <cellStyle name="備註 2 4 2 2 2 2 4" xfId="42430"/>
    <cellStyle name="備註 2 4 2 2 2 2 4 2" xfId="42431"/>
    <cellStyle name="備註 2 4 2 2 2 2 4 3" xfId="42432"/>
    <cellStyle name="備註 2 4 2 2 2 2 5" xfId="42433"/>
    <cellStyle name="備註 2 4 2 2 2 2 6" xfId="42434"/>
    <cellStyle name="備註 2 4 2 2 2 3" xfId="42435"/>
    <cellStyle name="備註 2 4 2 2 2 3 2" xfId="42436"/>
    <cellStyle name="備註 2 4 2 2 2 3 2 2" xfId="42437"/>
    <cellStyle name="備註 2 4 2 2 2 3 2 3" xfId="42438"/>
    <cellStyle name="備註 2 4 2 2 2 3 3" xfId="42439"/>
    <cellStyle name="備註 2 4 2 2 2 3 4" xfId="42440"/>
    <cellStyle name="備註 2 4 2 2 2 4" xfId="42441"/>
    <cellStyle name="備註 2 4 2 2 2 4 2" xfId="42442"/>
    <cellStyle name="備註 2 4 2 2 2 4 2 2" xfId="42443"/>
    <cellStyle name="備註 2 4 2 2 2 4 2 3" xfId="42444"/>
    <cellStyle name="備註 2 4 2 2 2 4 3" xfId="42445"/>
    <cellStyle name="備註 2 4 2 2 2 4 4" xfId="42446"/>
    <cellStyle name="備註 2 4 2 2 2 5" xfId="42447"/>
    <cellStyle name="備註 2 4 2 2 2 5 2" xfId="42448"/>
    <cellStyle name="備註 2 4 2 2 2 5 3" xfId="42449"/>
    <cellStyle name="備註 2 4 2 2 2 6" xfId="42450"/>
    <cellStyle name="備註 2 4 2 2 2 7" xfId="42451"/>
    <cellStyle name="備註 2 4 2 2 3" xfId="42452"/>
    <cellStyle name="備註 2 4 2 2 3 2" xfId="42453"/>
    <cellStyle name="備註 2 4 2 2 3 2 2" xfId="42454"/>
    <cellStyle name="備註 2 4 2 2 3 2 2 2" xfId="42455"/>
    <cellStyle name="備註 2 4 2 2 3 2 2 3" xfId="42456"/>
    <cellStyle name="備註 2 4 2 2 3 2 3" xfId="42457"/>
    <cellStyle name="備註 2 4 2 2 3 2 4" xfId="42458"/>
    <cellStyle name="備註 2 4 2 2 3 3" xfId="42459"/>
    <cellStyle name="備註 2 4 2 2 3 3 2" xfId="42460"/>
    <cellStyle name="備註 2 4 2 2 3 3 2 2" xfId="42461"/>
    <cellStyle name="備註 2 4 2 2 3 3 2 3" xfId="42462"/>
    <cellStyle name="備註 2 4 2 2 3 3 3" xfId="42463"/>
    <cellStyle name="備註 2 4 2 2 3 3 4" xfId="42464"/>
    <cellStyle name="備註 2 4 2 2 3 4" xfId="42465"/>
    <cellStyle name="備註 2 4 2 2 3 4 2" xfId="42466"/>
    <cellStyle name="備註 2 4 2 2 3 4 3" xfId="42467"/>
    <cellStyle name="備註 2 4 2 2 3 5" xfId="42468"/>
    <cellStyle name="備註 2 4 2 2 3 6" xfId="42469"/>
    <cellStyle name="備註 2 4 2 2 4" xfId="42470"/>
    <cellStyle name="備註 2 4 2 2 4 2" xfId="42471"/>
    <cellStyle name="備註 2 4 2 2 4 2 2" xfId="42472"/>
    <cellStyle name="備註 2 4 2 2 4 2 3" xfId="42473"/>
    <cellStyle name="備註 2 4 2 2 4 3" xfId="42474"/>
    <cellStyle name="備註 2 4 2 2 4 4" xfId="42475"/>
    <cellStyle name="備註 2 4 2 2 5" xfId="42476"/>
    <cellStyle name="備註 2 4 2 2 5 2" xfId="42477"/>
    <cellStyle name="備註 2 4 2 2 5 2 2" xfId="42478"/>
    <cellStyle name="備註 2 4 2 2 5 2 3" xfId="42479"/>
    <cellStyle name="備註 2 4 2 2 5 3" xfId="42480"/>
    <cellStyle name="備註 2 4 2 2 5 4" xfId="42481"/>
    <cellStyle name="備註 2 4 2 2 6" xfId="42482"/>
    <cellStyle name="備註 2 4 2 2 6 2" xfId="42483"/>
    <cellStyle name="備註 2 4 2 2 6 3" xfId="42484"/>
    <cellStyle name="備註 2 4 2 2 7" xfId="42485"/>
    <cellStyle name="備註 2 4 2 2 8" xfId="42486"/>
    <cellStyle name="備註 2 4 2 3" xfId="42487"/>
    <cellStyle name="備註 2 4 2 3 2" xfId="42488"/>
    <cellStyle name="備註 2 4 2 3 2 2" xfId="42489"/>
    <cellStyle name="備註 2 4 2 3 2 2 2" xfId="42490"/>
    <cellStyle name="備註 2 4 2 3 2 2 2 2" xfId="42491"/>
    <cellStyle name="備註 2 4 2 3 2 2 2 3" xfId="42492"/>
    <cellStyle name="備註 2 4 2 3 2 2 3" xfId="42493"/>
    <cellStyle name="備註 2 4 2 3 2 2 4" xfId="42494"/>
    <cellStyle name="備註 2 4 2 3 2 3" xfId="42495"/>
    <cellStyle name="備註 2 4 2 3 2 3 2" xfId="42496"/>
    <cellStyle name="備註 2 4 2 3 2 3 2 2" xfId="42497"/>
    <cellStyle name="備註 2 4 2 3 2 3 2 3" xfId="42498"/>
    <cellStyle name="備註 2 4 2 3 2 3 3" xfId="42499"/>
    <cellStyle name="備註 2 4 2 3 2 3 4" xfId="42500"/>
    <cellStyle name="備註 2 4 2 3 2 4" xfId="42501"/>
    <cellStyle name="備註 2 4 2 3 2 4 2" xfId="42502"/>
    <cellStyle name="備註 2 4 2 3 2 4 3" xfId="42503"/>
    <cellStyle name="備註 2 4 2 3 2 5" xfId="42504"/>
    <cellStyle name="備註 2 4 2 3 2 6" xfId="42505"/>
    <cellStyle name="備註 2 4 2 3 3" xfId="42506"/>
    <cellStyle name="備註 2 4 2 3 3 2" xfId="42507"/>
    <cellStyle name="備註 2 4 2 3 3 2 2" xfId="42508"/>
    <cellStyle name="備註 2 4 2 3 3 2 3" xfId="42509"/>
    <cellStyle name="備註 2 4 2 3 3 3" xfId="42510"/>
    <cellStyle name="備註 2 4 2 3 3 4" xfId="42511"/>
    <cellStyle name="備註 2 4 2 3 4" xfId="42512"/>
    <cellStyle name="備註 2 4 2 3 4 2" xfId="42513"/>
    <cellStyle name="備註 2 4 2 3 4 2 2" xfId="42514"/>
    <cellStyle name="備註 2 4 2 3 4 2 3" xfId="42515"/>
    <cellStyle name="備註 2 4 2 3 4 3" xfId="42516"/>
    <cellStyle name="備註 2 4 2 3 4 4" xfId="42517"/>
    <cellStyle name="備註 2 4 2 3 5" xfId="42518"/>
    <cellStyle name="備註 2 4 2 3 5 2" xfId="42519"/>
    <cellStyle name="備註 2 4 2 3 5 3" xfId="42520"/>
    <cellStyle name="備註 2 4 2 3 6" xfId="42521"/>
    <cellStyle name="備註 2 4 2 3 7" xfId="42522"/>
    <cellStyle name="備註 2 4 2 4" xfId="42523"/>
    <cellStyle name="備註 2 4 2 4 2" xfId="42524"/>
    <cellStyle name="備註 2 4 2 4 2 2" xfId="42525"/>
    <cellStyle name="備註 2 4 2 4 2 2 2" xfId="42526"/>
    <cellStyle name="備註 2 4 2 4 2 2 3" xfId="42527"/>
    <cellStyle name="備註 2 4 2 4 2 3" xfId="42528"/>
    <cellStyle name="備註 2 4 2 4 2 4" xfId="42529"/>
    <cellStyle name="備註 2 4 2 4 3" xfId="42530"/>
    <cellStyle name="備註 2 4 2 4 3 2" xfId="42531"/>
    <cellStyle name="備註 2 4 2 4 3 2 2" xfId="42532"/>
    <cellStyle name="備註 2 4 2 4 3 2 3" xfId="42533"/>
    <cellStyle name="備註 2 4 2 4 3 3" xfId="42534"/>
    <cellStyle name="備註 2 4 2 4 3 4" xfId="42535"/>
    <cellStyle name="備註 2 4 2 4 4" xfId="42536"/>
    <cellStyle name="備註 2 4 2 4 4 2" xfId="42537"/>
    <cellStyle name="備註 2 4 2 4 4 3" xfId="42538"/>
    <cellStyle name="備註 2 4 2 4 5" xfId="42539"/>
    <cellStyle name="備註 2 4 2 4 6" xfId="42540"/>
    <cellStyle name="備註 2 4 2 5" xfId="42541"/>
    <cellStyle name="備註 2 4 2 5 2" xfId="42542"/>
    <cellStyle name="備註 2 4 2 5 2 2" xfId="42543"/>
    <cellStyle name="備註 2 4 2 5 2 3" xfId="42544"/>
    <cellStyle name="備註 2 4 2 5 3" xfId="42545"/>
    <cellStyle name="備註 2 4 2 5 4" xfId="42546"/>
    <cellStyle name="備註 2 4 2 6" xfId="42547"/>
    <cellStyle name="備註 2 4 2 6 2" xfId="42548"/>
    <cellStyle name="備註 2 4 2 6 2 2" xfId="42549"/>
    <cellStyle name="備註 2 4 2 6 2 3" xfId="42550"/>
    <cellStyle name="備註 2 4 2 6 3" xfId="42551"/>
    <cellStyle name="備註 2 4 2 6 4" xfId="42552"/>
    <cellStyle name="備註 2 4 2 7" xfId="42553"/>
    <cellStyle name="備註 2 4 2 7 2" xfId="42554"/>
    <cellStyle name="備註 2 4 2 7 3" xfId="42555"/>
    <cellStyle name="備註 2 4 2 8" xfId="42556"/>
    <cellStyle name="備註 2 4 2 9" xfId="42557"/>
    <cellStyle name="備註 2 4 3" xfId="42558"/>
    <cellStyle name="備註 2 4 3 2" xfId="42559"/>
    <cellStyle name="備註 2 4 3 2 2" xfId="42560"/>
    <cellStyle name="備註 2 4 3 2 2 2" xfId="42561"/>
    <cellStyle name="備註 2 4 3 2 2 2 2" xfId="42562"/>
    <cellStyle name="備註 2 4 3 2 2 2 2 2" xfId="42563"/>
    <cellStyle name="備註 2 4 3 2 2 2 2 3" xfId="42564"/>
    <cellStyle name="備註 2 4 3 2 2 2 3" xfId="42565"/>
    <cellStyle name="備註 2 4 3 2 2 2 4" xfId="42566"/>
    <cellStyle name="備註 2 4 3 2 2 3" xfId="42567"/>
    <cellStyle name="備註 2 4 3 2 2 3 2" xfId="42568"/>
    <cellStyle name="備註 2 4 3 2 2 3 2 2" xfId="42569"/>
    <cellStyle name="備註 2 4 3 2 2 3 2 3" xfId="42570"/>
    <cellStyle name="備註 2 4 3 2 2 3 3" xfId="42571"/>
    <cellStyle name="備註 2 4 3 2 2 3 4" xfId="42572"/>
    <cellStyle name="備註 2 4 3 2 2 4" xfId="42573"/>
    <cellStyle name="備註 2 4 3 2 2 4 2" xfId="42574"/>
    <cellStyle name="備註 2 4 3 2 2 4 3" xfId="42575"/>
    <cellStyle name="備註 2 4 3 2 2 5" xfId="42576"/>
    <cellStyle name="備註 2 4 3 2 2 6" xfId="42577"/>
    <cellStyle name="備註 2 4 3 2 3" xfId="42578"/>
    <cellStyle name="備註 2 4 3 2 3 2" xfId="42579"/>
    <cellStyle name="備註 2 4 3 2 3 2 2" xfId="42580"/>
    <cellStyle name="備註 2 4 3 2 3 2 3" xfId="42581"/>
    <cellStyle name="備註 2 4 3 2 3 3" xfId="42582"/>
    <cellStyle name="備註 2 4 3 2 3 4" xfId="42583"/>
    <cellStyle name="備註 2 4 3 2 4" xfId="42584"/>
    <cellStyle name="備註 2 4 3 2 4 2" xfId="42585"/>
    <cellStyle name="備註 2 4 3 2 4 2 2" xfId="42586"/>
    <cellStyle name="備註 2 4 3 2 4 2 3" xfId="42587"/>
    <cellStyle name="備註 2 4 3 2 4 3" xfId="42588"/>
    <cellStyle name="備註 2 4 3 2 4 4" xfId="42589"/>
    <cellStyle name="備註 2 4 3 2 5" xfId="42590"/>
    <cellStyle name="備註 2 4 3 2 5 2" xfId="42591"/>
    <cellStyle name="備註 2 4 3 2 5 3" xfId="42592"/>
    <cellStyle name="備註 2 4 3 2 6" xfId="42593"/>
    <cellStyle name="備註 2 4 3 2 7" xfId="42594"/>
    <cellStyle name="備註 2 4 3 3" xfId="42595"/>
    <cellStyle name="備註 2 4 3 3 2" xfId="42596"/>
    <cellStyle name="備註 2 4 3 3 2 2" xfId="42597"/>
    <cellStyle name="備註 2 4 3 3 2 2 2" xfId="42598"/>
    <cellStyle name="備註 2 4 3 3 2 2 3" xfId="42599"/>
    <cellStyle name="備註 2 4 3 3 2 3" xfId="42600"/>
    <cellStyle name="備註 2 4 3 3 2 4" xfId="42601"/>
    <cellStyle name="備註 2 4 3 3 3" xfId="42602"/>
    <cellStyle name="備註 2 4 3 3 3 2" xfId="42603"/>
    <cellStyle name="備註 2 4 3 3 3 2 2" xfId="42604"/>
    <cellStyle name="備註 2 4 3 3 3 2 3" xfId="42605"/>
    <cellStyle name="備註 2 4 3 3 3 3" xfId="42606"/>
    <cellStyle name="備註 2 4 3 3 3 4" xfId="42607"/>
    <cellStyle name="備註 2 4 3 3 4" xfId="42608"/>
    <cellStyle name="備註 2 4 3 3 4 2" xfId="42609"/>
    <cellStyle name="備註 2 4 3 3 4 3" xfId="42610"/>
    <cellStyle name="備註 2 4 3 3 5" xfId="42611"/>
    <cellStyle name="備註 2 4 3 3 6" xfId="42612"/>
    <cellStyle name="備註 2 4 3 4" xfId="42613"/>
    <cellStyle name="備註 2 4 3 4 2" xfId="42614"/>
    <cellStyle name="備註 2 4 3 4 2 2" xfId="42615"/>
    <cellStyle name="備註 2 4 3 4 2 3" xfId="42616"/>
    <cellStyle name="備註 2 4 3 4 3" xfId="42617"/>
    <cellStyle name="備註 2 4 3 4 4" xfId="42618"/>
    <cellStyle name="備註 2 4 3 5" xfId="42619"/>
    <cellStyle name="備註 2 4 3 5 2" xfId="42620"/>
    <cellStyle name="備註 2 4 3 5 2 2" xfId="42621"/>
    <cellStyle name="備註 2 4 3 5 2 3" xfId="42622"/>
    <cellStyle name="備註 2 4 3 5 3" xfId="42623"/>
    <cellStyle name="備註 2 4 3 5 4" xfId="42624"/>
    <cellStyle name="備註 2 4 3 6" xfId="42625"/>
    <cellStyle name="備註 2 4 3 6 2" xfId="42626"/>
    <cellStyle name="備註 2 4 3 6 3" xfId="42627"/>
    <cellStyle name="備註 2 4 3 7" xfId="42628"/>
    <cellStyle name="備註 2 4 3 8" xfId="42629"/>
    <cellStyle name="備註 2 4 4" xfId="42630"/>
    <cellStyle name="備註 2 4 4 2" xfId="42631"/>
    <cellStyle name="備註 2 4 4 2 2" xfId="42632"/>
    <cellStyle name="備註 2 4 4 2 2 2" xfId="42633"/>
    <cellStyle name="備註 2 4 4 2 2 2 2" xfId="42634"/>
    <cellStyle name="備註 2 4 4 2 2 2 3" xfId="42635"/>
    <cellStyle name="備註 2 4 4 2 2 3" xfId="42636"/>
    <cellStyle name="備註 2 4 4 2 2 4" xfId="42637"/>
    <cellStyle name="備註 2 4 4 2 3" xfId="42638"/>
    <cellStyle name="備註 2 4 4 2 3 2" xfId="42639"/>
    <cellStyle name="備註 2 4 4 2 3 2 2" xfId="42640"/>
    <cellStyle name="備註 2 4 4 2 3 2 3" xfId="42641"/>
    <cellStyle name="備註 2 4 4 2 3 3" xfId="42642"/>
    <cellStyle name="備註 2 4 4 2 3 4" xfId="42643"/>
    <cellStyle name="備註 2 4 4 2 4" xfId="42644"/>
    <cellStyle name="備註 2 4 4 2 4 2" xfId="42645"/>
    <cellStyle name="備註 2 4 4 2 4 3" xfId="42646"/>
    <cellStyle name="備註 2 4 4 2 5" xfId="42647"/>
    <cellStyle name="備註 2 4 4 2 6" xfId="42648"/>
    <cellStyle name="備註 2 4 4 3" xfId="42649"/>
    <cellStyle name="備註 2 4 4 3 2" xfId="42650"/>
    <cellStyle name="備註 2 4 4 3 2 2" xfId="42651"/>
    <cellStyle name="備註 2 4 4 3 2 3" xfId="42652"/>
    <cellStyle name="備註 2 4 4 3 3" xfId="42653"/>
    <cellStyle name="備註 2 4 4 3 4" xfId="42654"/>
    <cellStyle name="備註 2 4 4 4" xfId="42655"/>
    <cellStyle name="備註 2 4 4 4 2" xfId="42656"/>
    <cellStyle name="備註 2 4 4 4 2 2" xfId="42657"/>
    <cellStyle name="備註 2 4 4 4 2 3" xfId="42658"/>
    <cellStyle name="備註 2 4 4 4 3" xfId="42659"/>
    <cellStyle name="備註 2 4 4 4 4" xfId="42660"/>
    <cellStyle name="備註 2 4 4 5" xfId="42661"/>
    <cellStyle name="備註 2 4 4 5 2" xfId="42662"/>
    <cellStyle name="備註 2 4 4 5 3" xfId="42663"/>
    <cellStyle name="備註 2 4 4 6" xfId="42664"/>
    <cellStyle name="備註 2 4 4 7" xfId="42665"/>
    <cellStyle name="備註 2 4 5" xfId="42666"/>
    <cellStyle name="備註 2 4 5 2" xfId="42667"/>
    <cellStyle name="備註 2 4 5 2 2" xfId="42668"/>
    <cellStyle name="備註 2 4 5 2 2 2" xfId="42669"/>
    <cellStyle name="備註 2 4 5 2 2 3" xfId="42670"/>
    <cellStyle name="備註 2 4 5 2 3" xfId="42671"/>
    <cellStyle name="備註 2 4 5 2 4" xfId="42672"/>
    <cellStyle name="備註 2 4 5 3" xfId="42673"/>
    <cellStyle name="備註 2 4 5 3 2" xfId="42674"/>
    <cellStyle name="備註 2 4 5 3 2 2" xfId="42675"/>
    <cellStyle name="備註 2 4 5 3 2 3" xfId="42676"/>
    <cellStyle name="備註 2 4 5 3 3" xfId="42677"/>
    <cellStyle name="備註 2 4 5 3 4" xfId="42678"/>
    <cellStyle name="備註 2 4 5 4" xfId="42679"/>
    <cellStyle name="備註 2 4 5 4 2" xfId="42680"/>
    <cellStyle name="備註 2 4 5 4 3" xfId="42681"/>
    <cellStyle name="備註 2 4 5 5" xfId="42682"/>
    <cellStyle name="備註 2 4 5 6" xfId="42683"/>
    <cellStyle name="備註 2 4 6" xfId="42684"/>
    <cellStyle name="備註 2 4 6 2" xfId="42685"/>
    <cellStyle name="備註 2 4 6 2 2" xfId="42686"/>
    <cellStyle name="備註 2 4 6 2 3" xfId="42687"/>
    <cellStyle name="備註 2 4 6 3" xfId="42688"/>
    <cellStyle name="備註 2 4 6 4" xfId="42689"/>
    <cellStyle name="備註 2 4 7" xfId="42690"/>
    <cellStyle name="備註 2 4 7 2" xfId="42691"/>
    <cellStyle name="備註 2 4 7 2 2" xfId="42692"/>
    <cellStyle name="備註 2 4 7 2 3" xfId="42693"/>
    <cellStyle name="備註 2 4 7 3" xfId="42694"/>
    <cellStyle name="備註 2 4 7 4" xfId="42695"/>
    <cellStyle name="備註 2 4 8" xfId="42696"/>
    <cellStyle name="備註 2 4 8 2" xfId="42697"/>
    <cellStyle name="備註 2 4 8 3" xfId="42698"/>
    <cellStyle name="備註 2 4 9" xfId="42699"/>
    <cellStyle name="備註 2 5" xfId="42700"/>
    <cellStyle name="備註 2 5 2" xfId="42701"/>
    <cellStyle name="備註 2 5 2 2" xfId="42702"/>
    <cellStyle name="備註 2 5 2 2 2" xfId="42703"/>
    <cellStyle name="備註 2 5 2 2 2 2" xfId="42704"/>
    <cellStyle name="備註 2 5 2 2 2 2 2" xfId="42705"/>
    <cellStyle name="備註 2 5 2 2 2 2 2 2" xfId="42706"/>
    <cellStyle name="備註 2 5 2 2 2 2 2 3" xfId="42707"/>
    <cellStyle name="備註 2 5 2 2 2 2 3" xfId="42708"/>
    <cellStyle name="備註 2 5 2 2 2 2 4" xfId="42709"/>
    <cellStyle name="備註 2 5 2 2 2 3" xfId="42710"/>
    <cellStyle name="備註 2 5 2 2 2 3 2" xfId="42711"/>
    <cellStyle name="備註 2 5 2 2 2 3 2 2" xfId="42712"/>
    <cellStyle name="備註 2 5 2 2 2 3 2 3" xfId="42713"/>
    <cellStyle name="備註 2 5 2 2 2 3 3" xfId="42714"/>
    <cellStyle name="備註 2 5 2 2 2 3 4" xfId="42715"/>
    <cellStyle name="備註 2 5 2 2 2 4" xfId="42716"/>
    <cellStyle name="備註 2 5 2 2 2 4 2" xfId="42717"/>
    <cellStyle name="備註 2 5 2 2 2 4 3" xfId="42718"/>
    <cellStyle name="備註 2 5 2 2 2 5" xfId="42719"/>
    <cellStyle name="備註 2 5 2 2 2 6" xfId="42720"/>
    <cellStyle name="備註 2 5 2 2 3" xfId="42721"/>
    <cellStyle name="備註 2 5 2 2 3 2" xfId="42722"/>
    <cellStyle name="備註 2 5 2 2 3 2 2" xfId="42723"/>
    <cellStyle name="備註 2 5 2 2 3 2 3" xfId="42724"/>
    <cellStyle name="備註 2 5 2 2 3 3" xfId="42725"/>
    <cellStyle name="備註 2 5 2 2 3 4" xfId="42726"/>
    <cellStyle name="備註 2 5 2 2 4" xfId="42727"/>
    <cellStyle name="備註 2 5 2 2 4 2" xfId="42728"/>
    <cellStyle name="備註 2 5 2 2 4 2 2" xfId="42729"/>
    <cellStyle name="備註 2 5 2 2 4 2 3" xfId="42730"/>
    <cellStyle name="備註 2 5 2 2 4 3" xfId="42731"/>
    <cellStyle name="備註 2 5 2 2 4 4" xfId="42732"/>
    <cellStyle name="備註 2 5 2 2 5" xfId="42733"/>
    <cellStyle name="備註 2 5 2 2 5 2" xfId="42734"/>
    <cellStyle name="備註 2 5 2 2 5 3" xfId="42735"/>
    <cellStyle name="備註 2 5 2 2 6" xfId="42736"/>
    <cellStyle name="備註 2 5 2 2 7" xfId="42737"/>
    <cellStyle name="備註 2 5 2 3" xfId="42738"/>
    <cellStyle name="備註 2 5 2 3 2" xfId="42739"/>
    <cellStyle name="備註 2 5 2 3 2 2" xfId="42740"/>
    <cellStyle name="備註 2 5 2 3 2 2 2" xfId="42741"/>
    <cellStyle name="備註 2 5 2 3 2 2 3" xfId="42742"/>
    <cellStyle name="備註 2 5 2 3 2 3" xfId="42743"/>
    <cellStyle name="備註 2 5 2 3 2 4" xfId="42744"/>
    <cellStyle name="備註 2 5 2 3 3" xfId="42745"/>
    <cellStyle name="備註 2 5 2 3 3 2" xfId="42746"/>
    <cellStyle name="備註 2 5 2 3 3 2 2" xfId="42747"/>
    <cellStyle name="備註 2 5 2 3 3 2 3" xfId="42748"/>
    <cellStyle name="備註 2 5 2 3 3 3" xfId="42749"/>
    <cellStyle name="備註 2 5 2 3 3 4" xfId="42750"/>
    <cellStyle name="備註 2 5 2 3 4" xfId="42751"/>
    <cellStyle name="備註 2 5 2 3 4 2" xfId="42752"/>
    <cellStyle name="備註 2 5 2 3 4 3" xfId="42753"/>
    <cellStyle name="備註 2 5 2 3 5" xfId="42754"/>
    <cellStyle name="備註 2 5 2 3 6" xfId="42755"/>
    <cellStyle name="備註 2 5 2 4" xfId="42756"/>
    <cellStyle name="備註 2 5 2 4 2" xfId="42757"/>
    <cellStyle name="備註 2 5 2 4 2 2" xfId="42758"/>
    <cellStyle name="備註 2 5 2 4 2 3" xfId="42759"/>
    <cellStyle name="備註 2 5 2 4 3" xfId="42760"/>
    <cellStyle name="備註 2 5 2 4 4" xfId="42761"/>
    <cellStyle name="備註 2 5 2 5" xfId="42762"/>
    <cellStyle name="備註 2 5 2 5 2" xfId="42763"/>
    <cellStyle name="備註 2 5 2 5 2 2" xfId="42764"/>
    <cellStyle name="備註 2 5 2 5 2 3" xfId="42765"/>
    <cellStyle name="備註 2 5 2 5 3" xfId="42766"/>
    <cellStyle name="備註 2 5 2 5 4" xfId="42767"/>
    <cellStyle name="備註 2 5 2 6" xfId="42768"/>
    <cellStyle name="備註 2 5 2 6 2" xfId="42769"/>
    <cellStyle name="備註 2 5 2 6 3" xfId="42770"/>
    <cellStyle name="備註 2 5 2 7" xfId="42771"/>
    <cellStyle name="備註 2 5 2 8" xfId="42772"/>
    <cellStyle name="備註 2 5 3" xfId="42773"/>
    <cellStyle name="備註 2 5 3 2" xfId="42774"/>
    <cellStyle name="備註 2 5 3 2 2" xfId="42775"/>
    <cellStyle name="備註 2 5 3 2 2 2" xfId="42776"/>
    <cellStyle name="備註 2 5 3 2 2 2 2" xfId="42777"/>
    <cellStyle name="備註 2 5 3 2 2 2 3" xfId="42778"/>
    <cellStyle name="備註 2 5 3 2 2 3" xfId="42779"/>
    <cellStyle name="備註 2 5 3 2 2 4" xfId="42780"/>
    <cellStyle name="備註 2 5 3 2 3" xfId="42781"/>
    <cellStyle name="備註 2 5 3 2 3 2" xfId="42782"/>
    <cellStyle name="備註 2 5 3 2 3 2 2" xfId="42783"/>
    <cellStyle name="備註 2 5 3 2 3 2 3" xfId="42784"/>
    <cellStyle name="備註 2 5 3 2 3 3" xfId="42785"/>
    <cellStyle name="備註 2 5 3 2 3 4" xfId="42786"/>
    <cellStyle name="備註 2 5 3 2 4" xfId="42787"/>
    <cellStyle name="備註 2 5 3 2 4 2" xfId="42788"/>
    <cellStyle name="備註 2 5 3 2 4 3" xfId="42789"/>
    <cellStyle name="備註 2 5 3 2 5" xfId="42790"/>
    <cellStyle name="備註 2 5 3 2 6" xfId="42791"/>
    <cellStyle name="備註 2 5 3 3" xfId="42792"/>
    <cellStyle name="備註 2 5 3 3 2" xfId="42793"/>
    <cellStyle name="備註 2 5 3 3 2 2" xfId="42794"/>
    <cellStyle name="備註 2 5 3 3 2 3" xfId="42795"/>
    <cellStyle name="備註 2 5 3 3 3" xfId="42796"/>
    <cellStyle name="備註 2 5 3 3 4" xfId="42797"/>
    <cellStyle name="備註 2 5 3 4" xfId="42798"/>
    <cellStyle name="備註 2 5 3 4 2" xfId="42799"/>
    <cellStyle name="備註 2 5 3 4 2 2" xfId="42800"/>
    <cellStyle name="備註 2 5 3 4 2 3" xfId="42801"/>
    <cellStyle name="備註 2 5 3 4 3" xfId="42802"/>
    <cellStyle name="備註 2 5 3 4 4" xfId="42803"/>
    <cellStyle name="備註 2 5 3 5" xfId="42804"/>
    <cellStyle name="備註 2 5 3 5 2" xfId="42805"/>
    <cellStyle name="備註 2 5 3 5 3" xfId="42806"/>
    <cellStyle name="備註 2 5 3 6" xfId="42807"/>
    <cellStyle name="備註 2 5 3 7" xfId="42808"/>
    <cellStyle name="備註 2 5 4" xfId="42809"/>
    <cellStyle name="備註 2 5 4 2" xfId="42810"/>
    <cellStyle name="備註 2 5 4 2 2" xfId="42811"/>
    <cellStyle name="備註 2 5 4 2 2 2" xfId="42812"/>
    <cellStyle name="備註 2 5 4 2 2 3" xfId="42813"/>
    <cellStyle name="備註 2 5 4 2 3" xfId="42814"/>
    <cellStyle name="備註 2 5 4 2 4" xfId="42815"/>
    <cellStyle name="備註 2 5 4 3" xfId="42816"/>
    <cellStyle name="備註 2 5 4 3 2" xfId="42817"/>
    <cellStyle name="備註 2 5 4 3 2 2" xfId="42818"/>
    <cellStyle name="備註 2 5 4 3 2 3" xfId="42819"/>
    <cellStyle name="備註 2 5 4 3 3" xfId="42820"/>
    <cellStyle name="備註 2 5 4 3 4" xfId="42821"/>
    <cellStyle name="備註 2 5 4 4" xfId="42822"/>
    <cellStyle name="備註 2 5 4 4 2" xfId="42823"/>
    <cellStyle name="備註 2 5 4 4 3" xfId="42824"/>
    <cellStyle name="備註 2 5 4 5" xfId="42825"/>
    <cellStyle name="備註 2 5 4 6" xfId="42826"/>
    <cellStyle name="備註 2 5 5" xfId="42827"/>
    <cellStyle name="備註 2 5 5 2" xfId="42828"/>
    <cellStyle name="備註 2 5 5 2 2" xfId="42829"/>
    <cellStyle name="備註 2 5 5 2 3" xfId="42830"/>
    <cellStyle name="備註 2 5 5 3" xfId="42831"/>
    <cellStyle name="備註 2 5 5 4" xfId="42832"/>
    <cellStyle name="備註 2 5 6" xfId="42833"/>
    <cellStyle name="備註 2 5 6 2" xfId="42834"/>
    <cellStyle name="備註 2 5 6 2 2" xfId="42835"/>
    <cellStyle name="備註 2 5 6 2 3" xfId="42836"/>
    <cellStyle name="備註 2 5 6 3" xfId="42837"/>
    <cellStyle name="備註 2 5 6 4" xfId="42838"/>
    <cellStyle name="備註 2 5 7" xfId="42839"/>
    <cellStyle name="備註 2 5 7 2" xfId="42840"/>
    <cellStyle name="備註 2 5 7 3" xfId="42841"/>
    <cellStyle name="備註 2 5 8" xfId="42842"/>
    <cellStyle name="備註 2 5 9" xfId="42843"/>
    <cellStyle name="備註 2 6" xfId="42844"/>
    <cellStyle name="備註 2 6 2" xfId="42845"/>
    <cellStyle name="備註 2 6 2 2" xfId="42846"/>
    <cellStyle name="備註 2 6 2 2 2" xfId="42847"/>
    <cellStyle name="備註 2 6 2 2 2 2" xfId="42848"/>
    <cellStyle name="備註 2 6 2 2 2 2 2" xfId="42849"/>
    <cellStyle name="備註 2 6 2 2 2 2 3" xfId="42850"/>
    <cellStyle name="備註 2 6 2 2 2 3" xfId="42851"/>
    <cellStyle name="備註 2 6 2 2 2 4" xfId="42852"/>
    <cellStyle name="備註 2 6 2 2 3" xfId="42853"/>
    <cellStyle name="備註 2 6 2 2 3 2" xfId="42854"/>
    <cellStyle name="備註 2 6 2 2 3 2 2" xfId="42855"/>
    <cellStyle name="備註 2 6 2 2 3 2 3" xfId="42856"/>
    <cellStyle name="備註 2 6 2 2 3 3" xfId="42857"/>
    <cellStyle name="備註 2 6 2 2 3 4" xfId="42858"/>
    <cellStyle name="備註 2 6 2 2 4" xfId="42859"/>
    <cellStyle name="備註 2 6 2 2 4 2" xfId="42860"/>
    <cellStyle name="備註 2 6 2 2 4 3" xfId="42861"/>
    <cellStyle name="備註 2 6 2 2 5" xfId="42862"/>
    <cellStyle name="備註 2 6 2 2 6" xfId="42863"/>
    <cellStyle name="備註 2 6 2 3" xfId="42864"/>
    <cellStyle name="備註 2 6 2 3 2" xfId="42865"/>
    <cellStyle name="備註 2 6 2 3 2 2" xfId="42866"/>
    <cellStyle name="備註 2 6 2 3 2 3" xfId="42867"/>
    <cellStyle name="備註 2 6 2 3 3" xfId="42868"/>
    <cellStyle name="備註 2 6 2 3 4" xfId="42869"/>
    <cellStyle name="備註 2 6 2 4" xfId="42870"/>
    <cellStyle name="備註 2 6 2 4 2" xfId="42871"/>
    <cellStyle name="備註 2 6 2 4 2 2" xfId="42872"/>
    <cellStyle name="備註 2 6 2 4 2 3" xfId="42873"/>
    <cellStyle name="備註 2 6 2 4 3" xfId="42874"/>
    <cellStyle name="備註 2 6 2 4 4" xfId="42875"/>
    <cellStyle name="備註 2 6 2 5" xfId="42876"/>
    <cellStyle name="備註 2 6 2 5 2" xfId="42877"/>
    <cellStyle name="備註 2 6 2 5 3" xfId="42878"/>
    <cellStyle name="備註 2 6 2 6" xfId="42879"/>
    <cellStyle name="備註 2 6 2 7" xfId="42880"/>
    <cellStyle name="備註 2 6 3" xfId="42881"/>
    <cellStyle name="備註 2 6 3 2" xfId="42882"/>
    <cellStyle name="備註 2 6 3 2 2" xfId="42883"/>
    <cellStyle name="備註 2 6 3 2 2 2" xfId="42884"/>
    <cellStyle name="備註 2 6 3 2 2 3" xfId="42885"/>
    <cellStyle name="備註 2 6 3 2 3" xfId="42886"/>
    <cellStyle name="備註 2 6 3 2 4" xfId="42887"/>
    <cellStyle name="備註 2 6 3 3" xfId="42888"/>
    <cellStyle name="備註 2 6 3 3 2" xfId="42889"/>
    <cellStyle name="備註 2 6 3 3 2 2" xfId="42890"/>
    <cellStyle name="備註 2 6 3 3 2 3" xfId="42891"/>
    <cellStyle name="備註 2 6 3 3 3" xfId="42892"/>
    <cellStyle name="備註 2 6 3 3 4" xfId="42893"/>
    <cellStyle name="備註 2 6 3 4" xfId="42894"/>
    <cellStyle name="備註 2 6 3 4 2" xfId="42895"/>
    <cellStyle name="備註 2 6 3 4 3" xfId="42896"/>
    <cellStyle name="備註 2 6 3 5" xfId="42897"/>
    <cellStyle name="備註 2 6 3 6" xfId="42898"/>
    <cellStyle name="備註 2 6 4" xfId="42899"/>
    <cellStyle name="備註 2 6 4 2" xfId="42900"/>
    <cellStyle name="備註 2 6 4 2 2" xfId="42901"/>
    <cellStyle name="備註 2 6 4 2 3" xfId="42902"/>
    <cellStyle name="備註 2 6 4 3" xfId="42903"/>
    <cellStyle name="備註 2 6 4 4" xfId="42904"/>
    <cellStyle name="備註 2 6 5" xfId="42905"/>
    <cellStyle name="備註 2 6 5 2" xfId="42906"/>
    <cellStyle name="備註 2 6 5 2 2" xfId="42907"/>
    <cellStyle name="備註 2 6 5 2 3" xfId="42908"/>
    <cellStyle name="備註 2 6 5 3" xfId="42909"/>
    <cellStyle name="備註 2 6 5 4" xfId="42910"/>
    <cellStyle name="備註 2 6 6" xfId="42911"/>
    <cellStyle name="備註 2 6 6 2" xfId="42912"/>
    <cellStyle name="備註 2 6 6 3" xfId="42913"/>
    <cellStyle name="備註 2 6 7" xfId="42914"/>
    <cellStyle name="備註 2 6 8" xfId="42915"/>
    <cellStyle name="備註 2 7" xfId="42916"/>
    <cellStyle name="備註 2 7 2" xfId="42917"/>
    <cellStyle name="備註 2 7 2 2" xfId="42918"/>
    <cellStyle name="備註 2 7 2 2 2" xfId="42919"/>
    <cellStyle name="備註 2 7 2 2 2 2" xfId="42920"/>
    <cellStyle name="備註 2 7 2 2 2 2 2" xfId="42921"/>
    <cellStyle name="備註 2 7 2 2 2 2 3" xfId="42922"/>
    <cellStyle name="備註 2 7 2 2 2 3" xfId="42923"/>
    <cellStyle name="備註 2 7 2 2 2 4" xfId="42924"/>
    <cellStyle name="備註 2 7 2 2 3" xfId="42925"/>
    <cellStyle name="備註 2 7 2 2 3 2" xfId="42926"/>
    <cellStyle name="備註 2 7 2 2 3 2 2" xfId="42927"/>
    <cellStyle name="備註 2 7 2 2 3 2 3" xfId="42928"/>
    <cellStyle name="備註 2 7 2 2 3 3" xfId="42929"/>
    <cellStyle name="備註 2 7 2 2 3 4" xfId="42930"/>
    <cellStyle name="備註 2 7 2 2 4" xfId="42931"/>
    <cellStyle name="備註 2 7 2 2 4 2" xfId="42932"/>
    <cellStyle name="備註 2 7 2 2 4 3" xfId="42933"/>
    <cellStyle name="備註 2 7 2 2 5" xfId="42934"/>
    <cellStyle name="備註 2 7 2 2 6" xfId="42935"/>
    <cellStyle name="備註 2 7 2 3" xfId="42936"/>
    <cellStyle name="備註 2 7 2 3 2" xfId="42937"/>
    <cellStyle name="備註 2 7 2 3 2 2" xfId="42938"/>
    <cellStyle name="備註 2 7 2 3 2 3" xfId="42939"/>
    <cellStyle name="備註 2 7 2 3 3" xfId="42940"/>
    <cellStyle name="備註 2 7 2 3 4" xfId="42941"/>
    <cellStyle name="備註 2 7 2 4" xfId="42942"/>
    <cellStyle name="備註 2 7 2 4 2" xfId="42943"/>
    <cellStyle name="備註 2 7 2 4 2 2" xfId="42944"/>
    <cellStyle name="備註 2 7 2 4 2 3" xfId="42945"/>
    <cellStyle name="備註 2 7 2 4 3" xfId="42946"/>
    <cellStyle name="備註 2 7 2 4 4" xfId="42947"/>
    <cellStyle name="備註 2 7 2 5" xfId="42948"/>
    <cellStyle name="備註 2 7 2 5 2" xfId="42949"/>
    <cellStyle name="備註 2 7 2 5 3" xfId="42950"/>
    <cellStyle name="備註 2 7 2 6" xfId="42951"/>
    <cellStyle name="備註 2 7 2 7" xfId="42952"/>
    <cellStyle name="備註 2 7 3" xfId="42953"/>
    <cellStyle name="備註 2 7 3 2" xfId="42954"/>
    <cellStyle name="備註 2 7 3 2 2" xfId="42955"/>
    <cellStyle name="備註 2 7 3 2 2 2" xfId="42956"/>
    <cellStyle name="備註 2 7 3 2 2 3" xfId="42957"/>
    <cellStyle name="備註 2 7 3 2 3" xfId="42958"/>
    <cellStyle name="備註 2 7 3 2 4" xfId="42959"/>
    <cellStyle name="備註 2 7 3 3" xfId="42960"/>
    <cellStyle name="備註 2 7 3 3 2" xfId="42961"/>
    <cellStyle name="備註 2 7 3 3 2 2" xfId="42962"/>
    <cellStyle name="備註 2 7 3 3 2 3" xfId="42963"/>
    <cellStyle name="備註 2 7 3 3 3" xfId="42964"/>
    <cellStyle name="備註 2 7 3 3 4" xfId="42965"/>
    <cellStyle name="備註 2 7 3 4" xfId="42966"/>
    <cellStyle name="備註 2 7 3 4 2" xfId="42967"/>
    <cellStyle name="備註 2 7 3 4 3" xfId="42968"/>
    <cellStyle name="備註 2 7 3 5" xfId="42969"/>
    <cellStyle name="備註 2 7 3 6" xfId="42970"/>
    <cellStyle name="備註 2 7 4" xfId="42971"/>
    <cellStyle name="備註 2 7 4 2" xfId="42972"/>
    <cellStyle name="備註 2 7 4 2 2" xfId="42973"/>
    <cellStyle name="備註 2 7 4 2 3" xfId="42974"/>
    <cellStyle name="備註 2 7 4 3" xfId="42975"/>
    <cellStyle name="備註 2 7 4 4" xfId="42976"/>
    <cellStyle name="備註 2 7 5" xfId="42977"/>
    <cellStyle name="備註 2 7 5 2" xfId="42978"/>
    <cellStyle name="備註 2 7 5 2 2" xfId="42979"/>
    <cellStyle name="備註 2 7 5 2 3" xfId="42980"/>
    <cellStyle name="備註 2 7 5 3" xfId="42981"/>
    <cellStyle name="備註 2 7 5 4" xfId="42982"/>
    <cellStyle name="備註 2 7 6" xfId="42983"/>
    <cellStyle name="備註 2 7 6 2" xfId="42984"/>
    <cellStyle name="備註 2 7 6 3" xfId="42985"/>
    <cellStyle name="備註 2 7 7" xfId="42986"/>
    <cellStyle name="備註 2 7 8" xfId="42987"/>
    <cellStyle name="備註 2 8" xfId="42988"/>
    <cellStyle name="備註 2 8 2" xfId="42989"/>
    <cellStyle name="備註 2 8 2 2" xfId="42990"/>
    <cellStyle name="備註 2 8 2 2 2" xfId="42991"/>
    <cellStyle name="備註 2 8 2 2 2 2" xfId="42992"/>
    <cellStyle name="備註 2 8 2 2 2 3" xfId="42993"/>
    <cellStyle name="備註 2 8 2 2 3" xfId="42994"/>
    <cellStyle name="備註 2 8 2 2 4" xfId="42995"/>
    <cellStyle name="備註 2 8 2 3" xfId="42996"/>
    <cellStyle name="備註 2 8 2 3 2" xfId="42997"/>
    <cellStyle name="備註 2 8 2 3 2 2" xfId="42998"/>
    <cellStyle name="備註 2 8 2 3 2 3" xfId="42999"/>
    <cellStyle name="備註 2 8 2 3 3" xfId="43000"/>
    <cellStyle name="備註 2 8 2 3 4" xfId="43001"/>
    <cellStyle name="備註 2 8 2 4" xfId="43002"/>
    <cellStyle name="備註 2 8 2 4 2" xfId="43003"/>
    <cellStyle name="備註 2 8 2 4 3" xfId="43004"/>
    <cellStyle name="備註 2 8 2 5" xfId="43005"/>
    <cellStyle name="備註 2 8 2 6" xfId="43006"/>
    <cellStyle name="備註 2 8 3" xfId="43007"/>
    <cellStyle name="備註 2 8 3 2" xfId="43008"/>
    <cellStyle name="備註 2 8 3 2 2" xfId="43009"/>
    <cellStyle name="備註 2 8 3 2 3" xfId="43010"/>
    <cellStyle name="備註 2 8 3 3" xfId="43011"/>
    <cellStyle name="備註 2 8 3 4" xfId="43012"/>
    <cellStyle name="備註 2 8 4" xfId="43013"/>
    <cellStyle name="備註 2 8 4 2" xfId="43014"/>
    <cellStyle name="備註 2 8 4 2 2" xfId="43015"/>
    <cellStyle name="備註 2 8 4 2 3" xfId="43016"/>
    <cellStyle name="備註 2 8 4 3" xfId="43017"/>
    <cellStyle name="備註 2 8 4 4" xfId="43018"/>
    <cellStyle name="備註 2 8 5" xfId="43019"/>
    <cellStyle name="備註 2 8 5 2" xfId="43020"/>
    <cellStyle name="備註 2 8 5 3" xfId="43021"/>
    <cellStyle name="備註 2 8 6" xfId="43022"/>
    <cellStyle name="備註 2 8 7" xfId="43023"/>
    <cellStyle name="備註 2 9" xfId="43024"/>
    <cellStyle name="備註 2 9 2" xfId="43025"/>
    <cellStyle name="備註 2 9 2 2" xfId="43026"/>
    <cellStyle name="備註 2 9 2 2 2" xfId="43027"/>
    <cellStyle name="備註 2 9 2 2 3" xfId="43028"/>
    <cellStyle name="備註 2 9 2 3" xfId="43029"/>
    <cellStyle name="備註 2 9 2 4" xfId="43030"/>
    <cellStyle name="備註 2 9 3" xfId="43031"/>
    <cellStyle name="備註 2 9 3 2" xfId="43032"/>
    <cellStyle name="備註 2 9 3 2 2" xfId="43033"/>
    <cellStyle name="備註 2 9 3 2 3" xfId="43034"/>
    <cellStyle name="備註 2 9 3 3" xfId="43035"/>
    <cellStyle name="備註 2 9 3 4" xfId="43036"/>
    <cellStyle name="備註 2 9 4" xfId="43037"/>
    <cellStyle name="備註 2 9 4 2" xfId="43038"/>
    <cellStyle name="備註 2 9 4 3" xfId="43039"/>
    <cellStyle name="備註 2 9 5" xfId="43040"/>
    <cellStyle name="備註 2 9 6" xfId="43041"/>
    <cellStyle name="備註 3" xfId="43042"/>
    <cellStyle name="備註 3 2" xfId="43043"/>
    <cellStyle name="備註 3 3" xfId="43044"/>
    <cellStyle name="備註 4" xfId="43045"/>
    <cellStyle name="强调文字颜色 1" xfId="43046"/>
    <cellStyle name="强调文字颜色 1 2" xfId="43047"/>
    <cellStyle name="强调文字颜色 1 2 2" xfId="43048"/>
    <cellStyle name="强调文字颜色 1 3" xfId="43049"/>
    <cellStyle name="强调文字颜色 1 4" xfId="43050"/>
    <cellStyle name="强调文字颜色 1 5" xfId="43051"/>
    <cellStyle name="强调文字颜色 1 6" xfId="43052"/>
    <cellStyle name="强调文字颜色 1 7" xfId="43053"/>
    <cellStyle name="强调文字颜色 2" xfId="43054"/>
    <cellStyle name="强调文字颜色 2 2" xfId="43055"/>
    <cellStyle name="强调文字颜色 2 2 2" xfId="43056"/>
    <cellStyle name="强调文字颜色 2 3" xfId="43057"/>
    <cellStyle name="强调文字颜色 2 4" xfId="43058"/>
    <cellStyle name="强调文字颜色 2 5" xfId="43059"/>
    <cellStyle name="强调文字颜色 2 6" xfId="43060"/>
    <cellStyle name="强调文字颜色 2 7" xfId="43061"/>
    <cellStyle name="强调文字颜色 3" xfId="43062"/>
    <cellStyle name="强调文字颜色 3 2" xfId="43063"/>
    <cellStyle name="强调文字颜色 3 2 2" xfId="43064"/>
    <cellStyle name="强调文字颜色 3 3" xfId="43065"/>
    <cellStyle name="强调文字颜色 3 4" xfId="43066"/>
    <cellStyle name="强调文字颜色 3 5" xfId="43067"/>
    <cellStyle name="强调文字颜色 3 6" xfId="43068"/>
    <cellStyle name="强调文字颜色 3 7" xfId="43069"/>
    <cellStyle name="强调文字颜色 4" xfId="43070"/>
    <cellStyle name="强调文字颜色 4 2" xfId="43071"/>
    <cellStyle name="强调文字颜色 4 2 2" xfId="43072"/>
    <cellStyle name="强调文字颜色 4 3" xfId="43073"/>
    <cellStyle name="强调文字颜色 4 4" xfId="43074"/>
    <cellStyle name="强调文字颜色 4 5" xfId="43075"/>
    <cellStyle name="强调文字颜色 4 6" xfId="43076"/>
    <cellStyle name="强调文字颜色 4 7" xfId="43077"/>
    <cellStyle name="强调文字颜色 5" xfId="43078"/>
    <cellStyle name="强调文字颜色 5 2" xfId="43079"/>
    <cellStyle name="强调文字颜色 5 2 2" xfId="43080"/>
    <cellStyle name="强调文字颜色 5 3" xfId="43081"/>
    <cellStyle name="强调文字颜色 5 4" xfId="43082"/>
    <cellStyle name="强调文字颜色 5 5" xfId="43083"/>
    <cellStyle name="强调文字颜色 5 6" xfId="43084"/>
    <cellStyle name="强调文字颜色 5 7" xfId="43085"/>
    <cellStyle name="强调文字颜色 6" xfId="43086"/>
    <cellStyle name="强调文字颜色 6 2" xfId="43087"/>
    <cellStyle name="强调文字颜色 6 2 2" xfId="43088"/>
    <cellStyle name="强调文字颜色 6 3" xfId="43089"/>
    <cellStyle name="强调文字颜色 6 4" xfId="43090"/>
    <cellStyle name="强调文字颜色 6 5" xfId="43091"/>
    <cellStyle name="强调文字颜色 6 6" xfId="43092"/>
    <cellStyle name="强调文字颜色 6 7" xfId="43093"/>
    <cellStyle name="超連結" xfId="43368" builtinId="8"/>
    <cellStyle name="超連結 2" xfId="43094"/>
    <cellStyle name="超連結 2 2" xfId="43095"/>
    <cellStyle name="超連結 2 3" xfId="43096"/>
    <cellStyle name="超連結 2 4" xfId="43097"/>
    <cellStyle name="超連結 2 5" xfId="43098"/>
    <cellStyle name="超連結 2 6" xfId="43099"/>
    <cellStyle name="超連結 2 7" xfId="43100"/>
    <cellStyle name="超連結 3" xfId="43101"/>
    <cellStyle name="超連結 3 2" xfId="43102"/>
    <cellStyle name="超連結 3 2 2" xfId="43103"/>
    <cellStyle name="超链接_Sheet2" xfId="43104"/>
    <cellStyle name="超鏈接" xfId="43105"/>
    <cellStyle name="链接单元格" xfId="43106"/>
    <cellStyle name="链接单元格 2" xfId="43107"/>
    <cellStyle name="链接单元格 2 2" xfId="43108"/>
    <cellStyle name="链接单元格 3" xfId="43109"/>
    <cellStyle name="链接单元格 4" xfId="43110"/>
    <cellStyle name="链接单元格 5" xfId="43111"/>
    <cellStyle name="链接单元格 6" xfId="43112"/>
    <cellStyle name="链接单元格 7" xfId="43113"/>
    <cellStyle name="集計" xfId="43114"/>
    <cellStyle name="集計 2" xfId="43115"/>
    <cellStyle name="集計 3" xfId="43116"/>
    <cellStyle name="解释性文本" xfId="43117"/>
    <cellStyle name="解释性文本 2" xfId="43118"/>
    <cellStyle name="解释性文本 2 2" xfId="43119"/>
    <cellStyle name="解释性文本 3" xfId="43120"/>
    <cellStyle name="解释性文本 4" xfId="43121"/>
    <cellStyle name="解释性文本 5" xfId="43122"/>
    <cellStyle name="解释性文本 6" xfId="43123"/>
    <cellStyle name="解释性文本 7" xfId="43124"/>
    <cellStyle name="输入" xfId="43125"/>
    <cellStyle name="输入 2" xfId="43126"/>
    <cellStyle name="输入 2 2" xfId="43127"/>
    <cellStyle name="输入 2 2 2" xfId="43128"/>
    <cellStyle name="输入 2 3" xfId="43129"/>
    <cellStyle name="输入 3" xfId="43130"/>
    <cellStyle name="输入 3 2" xfId="43131"/>
    <cellStyle name="输入 4" xfId="43132"/>
    <cellStyle name="输入 5" xfId="43133"/>
    <cellStyle name="输入 6" xfId="43134"/>
    <cellStyle name="输入 7" xfId="43135"/>
    <cellStyle name="输出" xfId="43136"/>
    <cellStyle name="输出 2" xfId="43137"/>
    <cellStyle name="输出 2 2" xfId="43138"/>
    <cellStyle name="输出 2 2 2" xfId="43139"/>
    <cellStyle name="输出 2 3" xfId="43140"/>
    <cellStyle name="输出 3" xfId="43141"/>
    <cellStyle name="输出 3 2" xfId="43142"/>
    <cellStyle name="输出 4" xfId="43143"/>
    <cellStyle name="输出 5" xfId="43144"/>
    <cellStyle name="输出 6" xfId="43145"/>
    <cellStyle name="输出 7" xfId="43146"/>
    <cellStyle name="說明文字" xfId="43298" builtinId="53"/>
    <cellStyle name="說明文字 2" xfId="43147"/>
    <cellStyle name="說明文字 3" xfId="43148"/>
    <cellStyle name="說明文字 7" xfId="43300"/>
    <cellStyle name="説明文" xfId="43149"/>
    <cellStyle name="輔色1 2" xfId="43150"/>
    <cellStyle name="輔色1 2 2" xfId="43151"/>
    <cellStyle name="輔色1 2 3" xfId="43152"/>
    <cellStyle name="輔色1 2 4" xfId="43153"/>
    <cellStyle name="輔色1 2 5" xfId="43154"/>
    <cellStyle name="輔色1 3" xfId="43155"/>
    <cellStyle name="輔色1 3 2" xfId="43156"/>
    <cellStyle name="輔色2 2" xfId="43157"/>
    <cellStyle name="輔色2 2 2" xfId="43158"/>
    <cellStyle name="輔色2 2 3" xfId="43159"/>
    <cellStyle name="輔色2 2 4" xfId="43160"/>
    <cellStyle name="輔色2 2 5" xfId="43161"/>
    <cellStyle name="輔色2 2 6" xfId="43162"/>
    <cellStyle name="輔色2 2 7" xfId="43163"/>
    <cellStyle name="輔色2 3" xfId="43164"/>
    <cellStyle name="輔色2 3 2" xfId="43165"/>
    <cellStyle name="輔色2 4" xfId="43166"/>
    <cellStyle name="輔色3 2" xfId="43167"/>
    <cellStyle name="輔色3 2 2" xfId="43168"/>
    <cellStyle name="輔色3 2 3" xfId="43169"/>
    <cellStyle name="輔色3 2 4" xfId="43170"/>
    <cellStyle name="輔色3 2 5" xfId="43171"/>
    <cellStyle name="輔色3 2 6" xfId="43172"/>
    <cellStyle name="輔色3 2 7" xfId="43173"/>
    <cellStyle name="輔色3 3" xfId="43174"/>
    <cellStyle name="輔色3 3 2" xfId="43175"/>
    <cellStyle name="輔色4 2" xfId="43176"/>
    <cellStyle name="輔色4 2 2" xfId="43177"/>
    <cellStyle name="輔色4 2 3" xfId="43178"/>
    <cellStyle name="輔色4 3" xfId="43179"/>
    <cellStyle name="輔色4 3 2" xfId="43180"/>
    <cellStyle name="輔色5 2" xfId="43181"/>
    <cellStyle name="輔色5 2 2" xfId="43182"/>
    <cellStyle name="輔色5 2 3" xfId="43183"/>
    <cellStyle name="輔色5 3" xfId="43184"/>
    <cellStyle name="輔色5 3 2" xfId="43185"/>
    <cellStyle name="輔色6 2" xfId="43186"/>
    <cellStyle name="輔色6 2 2" xfId="43187"/>
    <cellStyle name="輔色6 2 3" xfId="43188"/>
    <cellStyle name="輔色6 2 4" xfId="43189"/>
    <cellStyle name="輔色6 2 5" xfId="43190"/>
    <cellStyle name="輔色6 2 6" xfId="43191"/>
    <cellStyle name="輔色6 2 7" xfId="43192"/>
    <cellStyle name="輔色6 3" xfId="43193"/>
    <cellStyle name="輔色6 3 2" xfId="43194"/>
    <cellStyle name="標準 2" xfId="43195"/>
    <cellStyle name="標準 3" xfId="43196"/>
    <cellStyle name="標準 4" xfId="43197"/>
    <cellStyle name="標準 5" xfId="43198"/>
    <cellStyle name="標準 7 2" xfId="43199"/>
    <cellStyle name="標準__980402H Fujitsu US CDMA CGR17500_2P+SU" xfId="43200"/>
    <cellStyle name="標題 1 1" xfId="43201"/>
    <cellStyle name="標題 1 2" xfId="43202"/>
    <cellStyle name="標題 1 3" xfId="43203"/>
    <cellStyle name="標題 2 2" xfId="43204"/>
    <cellStyle name="標題 2 3" xfId="43205"/>
    <cellStyle name="標題 3 2" xfId="43206"/>
    <cellStyle name="標題 3 3" xfId="43207"/>
    <cellStyle name="標題 4 2" xfId="43208"/>
    <cellStyle name="標題 4 3" xfId="43209"/>
    <cellStyle name="標題 5" xfId="43210"/>
    <cellStyle name="標題 6" xfId="43211"/>
    <cellStyle name="樣式 1" xfId="43212"/>
    <cellStyle name="樣式 1 2" xfId="43213"/>
    <cellStyle name="樣式 1 3" xfId="43214"/>
    <cellStyle name="樣式 1 3 2" xfId="43215"/>
    <cellStyle name="樣式 1 4" xfId="43216"/>
    <cellStyle name="樣式 2" xfId="43217"/>
    <cellStyle name="輸入 2" xfId="43218"/>
    <cellStyle name="輸入 2 2" xfId="43219"/>
    <cellStyle name="輸入 2 2 2" xfId="43220"/>
    <cellStyle name="輸入 2 3" xfId="43221"/>
    <cellStyle name="輸入 2 4" xfId="43222"/>
    <cellStyle name="輸入 3" xfId="43223"/>
    <cellStyle name="輸入 3 2" xfId="43224"/>
    <cellStyle name="輸入 3 3" xfId="43225"/>
    <cellStyle name="輸出 2" xfId="43226"/>
    <cellStyle name="輸出 2 2" xfId="43227"/>
    <cellStyle name="輸出 2 2 2" xfId="43228"/>
    <cellStyle name="輸出 2 3" xfId="43229"/>
    <cellStyle name="輸出 2 4" xfId="43230"/>
    <cellStyle name="輸出 3" xfId="43231"/>
    <cellStyle name="輸出 3 2" xfId="43232"/>
    <cellStyle name="輸出 3 3" xfId="43233"/>
    <cellStyle name="隨後的超連結" xfId="43234"/>
    <cellStyle name="隨後的超連結 2" xfId="43235"/>
    <cellStyle name="隨後的超連結 3" xfId="43236"/>
    <cellStyle name="檢查儲存格 2" xfId="43237"/>
    <cellStyle name="檢查儲存格 2 2" xfId="43238"/>
    <cellStyle name="檢查儲存格 2 3" xfId="43239"/>
    <cellStyle name="檢查儲存格 3" xfId="43240"/>
    <cellStyle name="檢查儲存格 3 2" xfId="43241"/>
    <cellStyle name="믅됞 [0.00]_PRODUCT DETAIL Q1" xfId="43242"/>
    <cellStyle name="믅됞_PRODUCT DETAIL Q1" xfId="43243"/>
    <cellStyle name="백분율_95" xfId="43244"/>
    <cellStyle name="壞 2" xfId="43245"/>
    <cellStyle name="壞 2 2" xfId="43246"/>
    <cellStyle name="壞 2 3" xfId="43247"/>
    <cellStyle name="壞 3" xfId="43248"/>
    <cellStyle name="壞 3 2" xfId="43249"/>
    <cellStyle name="壞_20150513 X7 Regulatory Weekly Tracking_20150513 REV" xfId="43250"/>
    <cellStyle name="壞_Argos  Approval Schedule - 20090423" xfId="43251"/>
    <cellStyle name="壞_Argos  Approval Schedule - 20090423 2" xfId="43252"/>
    <cellStyle name="壞_Argos  Approval Schedule - 20090423 3" xfId="43253"/>
    <cellStyle name="壞_Argos_regulatory dashboard_20090421" xfId="43254"/>
    <cellStyle name="壞_Argos_regulatory dashboard_20090421 2" xfId="43255"/>
    <cellStyle name="壞_Argos_regulatory dashboard_20090421 3" xfId="43256"/>
    <cellStyle name="壞_E4 12_13_13 bent_type EMC schedule_20111115" xfId="43257"/>
    <cellStyle name="壞_EMC" xfId="43258"/>
    <cellStyle name="壞_EMC 2" xfId="43259"/>
    <cellStyle name="壞_EMC 3" xfId="43260"/>
    <cellStyle name="壞_Format Weekly  Report" xfId="43261"/>
    <cellStyle name="壞_Format Weekly  Report 2" xfId="43262"/>
    <cellStyle name="壞_Format Weekly  Report 3" xfId="43263"/>
    <cellStyle name="壞_Houston 12 reglatory plan" xfId="43264"/>
    <cellStyle name="壞_Houston reglatory plan" xfId="43265"/>
    <cellStyle name="壞_KAT00 Approval Schedule - 20090331-1" xfId="43266"/>
    <cellStyle name="壞_KAT00 Approval Schedule - 20090331-1 2" xfId="43267"/>
    <cellStyle name="壞_KAT00 Approval Schedule - 20090331-1 3" xfId="43268"/>
    <cellStyle name="壞_PCC Calculation_West Lake_Keypart" xfId="43269"/>
    <cellStyle name="壞_PCC Calculation_West Lake_Keypart 2" xfId="43270"/>
    <cellStyle name="壞_Regulatory" xfId="43271"/>
    <cellStyle name="壞_S300_S400 PCC-Green" xfId="43272"/>
    <cellStyle name="壞_S300_S400 PCC-Green 2" xfId="43273"/>
    <cellStyle name="壞_Salado  EMC schedule_20121016" xfId="43274"/>
    <cellStyle name="壞_Vans 15  EMC Schedule_0629" xfId="43275"/>
    <cellStyle name="壞_Vans 15_17 EMC schedule (2)" xfId="43276"/>
    <cellStyle name="壞_Vans 15_17 for EMC (3)" xfId="43277"/>
    <cellStyle name="壞_Vans EMC schedule 20110712" xfId="43278"/>
    <cellStyle name="壞_X7 Regulatory Weekly Tracking_20150513" xfId="43279"/>
    <cellStyle name="壞_X7 Regulatory Weekly Tracking_20150513 rev1" xfId="43280"/>
    <cellStyle name="뷭?_BOOKSHIP" xfId="43281"/>
    <cellStyle name="警告文" xfId="43282"/>
    <cellStyle name="警告文本" xfId="43283"/>
    <cellStyle name="警告文本 2" xfId="43284"/>
    <cellStyle name="警告文本 2 2" xfId="43285"/>
    <cellStyle name="警告文本 3" xfId="43286"/>
    <cellStyle name="警告文本 4" xfId="43287"/>
    <cellStyle name="警告文本 5" xfId="43288"/>
    <cellStyle name="警告文本 6" xfId="43289"/>
    <cellStyle name="警告文本 7" xfId="43290"/>
    <cellStyle name="警告文字 2" xfId="43291"/>
    <cellStyle name="警告文字 3" xfId="43292"/>
    <cellStyle name="콤마 [0]_  RANGE " xfId="43293"/>
    <cellStyle name="콤마_  RANGE " xfId="43294"/>
    <cellStyle name="통화 [0]_1202" xfId="43295"/>
    <cellStyle name="통화_1202" xfId="43296"/>
    <cellStyle name="표준_(정보부문)월별인원계획" xfId="43297"/>
  </cellStyles>
  <dxfs count="577">
    <dxf>
      <fill>
        <patternFill>
          <bgColor rgb="FF00FF00"/>
        </patternFill>
      </fill>
    </dxf>
    <dxf>
      <fill>
        <patternFill>
          <bgColor rgb="FFFFFF00"/>
        </patternFill>
      </fill>
    </dxf>
    <dxf>
      <font>
        <color theme="0"/>
      </font>
      <fill>
        <patternFill>
          <bgColor rgb="FF7030A0"/>
        </patternFill>
      </fill>
    </dxf>
    <dxf>
      <font>
        <color theme="0"/>
      </font>
      <fill>
        <patternFill>
          <bgColor rgb="FFFF0000"/>
        </patternFill>
      </fill>
    </dxf>
    <dxf>
      <fill>
        <patternFill>
          <bgColor rgb="FF00FF00"/>
        </patternFill>
      </fill>
    </dxf>
    <dxf>
      <fill>
        <patternFill>
          <bgColor rgb="FFFFFF00"/>
        </patternFill>
      </fill>
    </dxf>
    <dxf>
      <font>
        <color theme="0"/>
      </font>
      <fill>
        <patternFill>
          <bgColor rgb="FF7030A0"/>
        </patternFill>
      </fill>
    </dxf>
    <dxf>
      <font>
        <color theme="0"/>
      </font>
      <fill>
        <patternFill>
          <bgColor rgb="FFFF0000"/>
        </patternFill>
      </fill>
    </dxf>
    <dxf>
      <fill>
        <patternFill patternType="solid">
          <fgColor rgb="FF969696"/>
          <bgColor rgb="FF969696"/>
        </patternFill>
      </fill>
    </dxf>
    <dxf>
      <fill>
        <patternFill patternType="solid">
          <fgColor rgb="FF969696"/>
          <bgColor rgb="FF969696"/>
        </patternFill>
      </fill>
    </dxf>
    <dxf>
      <fill>
        <patternFill patternType="solid">
          <fgColor rgb="FF969696"/>
          <bgColor rgb="FF969696"/>
        </patternFill>
      </fill>
    </dxf>
    <dxf>
      <font>
        <b/>
        <i val="0"/>
        <color theme="0"/>
      </font>
      <fill>
        <patternFill>
          <bgColor rgb="FFFF0000"/>
        </patternFill>
      </fill>
    </dxf>
    <dxf>
      <font>
        <b/>
        <i val="0"/>
      </font>
      <fill>
        <patternFill>
          <bgColor theme="0" tint="-0.24994659260841701"/>
        </patternFill>
      </fill>
    </dxf>
    <dxf>
      <fill>
        <patternFill patternType="solid">
          <fgColor rgb="FF969696"/>
          <bgColor rgb="FF969696"/>
        </patternFill>
      </fill>
    </dxf>
    <dxf>
      <font>
        <b/>
        <i val="0"/>
        <color theme="0"/>
      </font>
      <fill>
        <patternFill>
          <bgColor rgb="FFFF0000"/>
        </patternFill>
      </fill>
    </dxf>
    <dxf>
      <fill>
        <patternFill patternType="solid">
          <fgColor rgb="FF969696"/>
          <bgColor rgb="FF969696"/>
        </patternFill>
      </fill>
    </dxf>
    <dxf>
      <font>
        <b/>
        <i val="0"/>
        <color theme="0"/>
      </font>
      <fill>
        <patternFill>
          <bgColor rgb="FF0000CC"/>
        </patternFill>
      </fill>
    </dxf>
    <dxf>
      <font>
        <b/>
        <i val="0"/>
      </font>
      <fill>
        <patternFill>
          <bgColor theme="0" tint="-0.24994659260841701"/>
        </patternFill>
      </fill>
    </dxf>
    <dxf>
      <font>
        <b/>
        <i val="0"/>
        <color indexed="23"/>
      </font>
      <fill>
        <patternFill patternType="solid">
          <fgColor indexed="10"/>
          <bgColor indexed="31"/>
        </patternFill>
      </fill>
    </dxf>
    <dxf>
      <font>
        <b/>
        <i val="0"/>
      </font>
      <fill>
        <patternFill>
          <bgColor theme="0" tint="-0.24994659260841701"/>
        </patternFill>
      </fill>
    </dxf>
    <dxf>
      <font>
        <b/>
        <i val="0"/>
      </font>
      <fill>
        <patternFill>
          <bgColor theme="0" tint="-0.24994659260841701"/>
        </patternFill>
      </fill>
    </dxf>
    <dxf>
      <font>
        <strike val="0"/>
        <color theme="0"/>
      </font>
      <fill>
        <patternFill>
          <bgColor rgb="FFFF0000"/>
        </patternFill>
      </fill>
    </dxf>
    <dxf>
      <fill>
        <patternFill patternType="solid">
          <fgColor rgb="FF969696"/>
          <bgColor rgb="FF969696"/>
        </patternFill>
      </fill>
    </dxf>
    <dxf>
      <font>
        <color theme="1"/>
      </font>
      <fill>
        <patternFill>
          <bgColor rgb="FFFFFF00"/>
        </patternFill>
      </fill>
    </dxf>
    <dxf>
      <font>
        <color theme="0"/>
      </font>
      <fill>
        <patternFill>
          <bgColor rgb="FF006600"/>
        </patternFill>
      </fill>
    </dxf>
    <dxf>
      <font>
        <color theme="0"/>
      </font>
      <fill>
        <patternFill>
          <bgColor rgb="FF7030A0"/>
        </patternFill>
      </fill>
    </dxf>
    <dxf>
      <font>
        <color theme="1"/>
      </font>
      <fill>
        <patternFill>
          <bgColor theme="0" tint="-0.14996795556505021"/>
        </patternFill>
      </fill>
    </dxf>
    <dxf>
      <font>
        <color theme="0"/>
      </font>
      <fill>
        <patternFill>
          <bgColor rgb="FFFF0000"/>
        </patternFill>
      </fill>
    </dxf>
    <dxf>
      <font>
        <b/>
        <i val="0"/>
      </font>
      <fill>
        <patternFill>
          <bgColor theme="0" tint="-0.24994659260841701"/>
        </patternFill>
      </fill>
    </dxf>
    <dxf>
      <font>
        <b/>
        <i val="0"/>
      </font>
      <fill>
        <patternFill>
          <bgColor theme="0" tint="-0.24994659260841701"/>
        </patternFill>
      </fill>
    </dxf>
    <dxf>
      <font>
        <b/>
        <i val="0"/>
      </font>
      <fill>
        <patternFill>
          <bgColor theme="0" tint="-0.24994659260841701"/>
        </patternFill>
      </fill>
    </dxf>
    <dxf>
      <font>
        <b/>
        <i val="0"/>
        <color theme="0"/>
      </font>
      <fill>
        <patternFill>
          <bgColor rgb="FF0000CC"/>
        </patternFill>
      </fill>
    </dxf>
    <dxf>
      <font>
        <b/>
        <i val="0"/>
        <color theme="0"/>
      </font>
      <fill>
        <patternFill>
          <bgColor rgb="FF0000CC"/>
        </patternFill>
      </fill>
    </dxf>
    <dxf>
      <font>
        <b/>
        <i val="0"/>
        <color theme="0"/>
      </font>
      <fill>
        <patternFill>
          <bgColor rgb="FF0000CC"/>
        </patternFill>
      </fill>
    </dxf>
    <dxf>
      <font>
        <b/>
        <i val="0"/>
        <color theme="0"/>
      </font>
      <fill>
        <patternFill>
          <bgColor rgb="FF0000CC"/>
        </patternFill>
      </fill>
    </dxf>
    <dxf>
      <font>
        <b val="0"/>
        <i val="0"/>
        <color indexed="9"/>
      </font>
      <fill>
        <patternFill>
          <fgColor indexed="10"/>
          <bgColor indexed="30"/>
        </patternFill>
      </fill>
    </dxf>
    <dxf>
      <font>
        <b/>
        <i val="0"/>
        <color theme="0"/>
      </font>
      <fill>
        <patternFill>
          <bgColor rgb="FF0000CC"/>
        </patternFill>
      </fill>
    </dxf>
    <dxf>
      <font>
        <b/>
        <i val="0"/>
        <color theme="0"/>
      </font>
      <fill>
        <patternFill>
          <bgColor rgb="FF0000CC"/>
        </patternFill>
      </fill>
    </dxf>
    <dxf>
      <font>
        <b val="0"/>
        <i val="0"/>
        <color indexed="9"/>
      </font>
      <fill>
        <patternFill>
          <fgColor indexed="10"/>
          <bgColor indexed="30"/>
        </patternFill>
      </fill>
    </dxf>
    <dxf>
      <font>
        <b/>
        <i val="0"/>
        <color theme="0"/>
      </font>
      <fill>
        <patternFill>
          <bgColor rgb="FF0000CC"/>
        </patternFill>
      </fill>
    </dxf>
    <dxf>
      <font>
        <b/>
        <i val="0"/>
        <color theme="0"/>
      </font>
      <fill>
        <patternFill>
          <bgColor rgb="FF0000CC"/>
        </patternFill>
      </fill>
    </dxf>
    <dxf>
      <font>
        <b val="0"/>
        <i val="0"/>
        <color indexed="9"/>
      </font>
      <fill>
        <patternFill>
          <fgColor indexed="10"/>
          <bgColor indexed="30"/>
        </patternFill>
      </fill>
    </dxf>
    <dxf>
      <font>
        <strike val="0"/>
        <color theme="0"/>
      </font>
      <fill>
        <patternFill>
          <bgColor rgb="FFFF0000"/>
        </patternFill>
      </fill>
    </dxf>
    <dxf>
      <fill>
        <patternFill patternType="solid">
          <fgColor rgb="FF969696"/>
          <bgColor rgb="FF969696"/>
        </patternFill>
      </fill>
    </dxf>
    <dxf>
      <font>
        <color theme="1"/>
      </font>
      <fill>
        <patternFill>
          <bgColor rgb="FFFFFF00"/>
        </patternFill>
      </fill>
    </dxf>
    <dxf>
      <font>
        <color theme="0"/>
      </font>
      <fill>
        <patternFill>
          <bgColor rgb="FF006600"/>
        </patternFill>
      </fill>
    </dxf>
    <dxf>
      <font>
        <color theme="0"/>
      </font>
      <fill>
        <patternFill>
          <bgColor rgb="FF7030A0"/>
        </patternFill>
      </fill>
    </dxf>
    <dxf>
      <font>
        <color theme="1"/>
      </font>
      <fill>
        <patternFill>
          <bgColor theme="0" tint="-0.14996795556505021"/>
        </patternFill>
      </fill>
    </dxf>
    <dxf>
      <font>
        <color theme="0"/>
      </font>
      <fill>
        <patternFill>
          <bgColor rgb="FFFF0000"/>
        </patternFill>
      </fill>
    </dxf>
    <dxf>
      <fill>
        <patternFill patternType="solid">
          <fgColor rgb="FF969696"/>
          <bgColor rgb="FF969696"/>
        </patternFill>
      </fill>
    </dxf>
    <dxf>
      <font>
        <b/>
        <i val="0"/>
        <color theme="0"/>
      </font>
      <fill>
        <patternFill>
          <bgColor rgb="FFFF0000"/>
        </patternFill>
      </fill>
    </dxf>
    <dxf>
      <fill>
        <patternFill patternType="solid">
          <fgColor rgb="FF969696"/>
          <bgColor rgb="FF969696"/>
        </patternFill>
      </fill>
    </dxf>
    <dxf>
      <font>
        <b/>
        <i val="0"/>
        <color theme="0"/>
      </font>
      <fill>
        <patternFill>
          <bgColor rgb="FF0000CC"/>
        </patternFill>
      </fill>
    </dxf>
    <dxf>
      <font>
        <b/>
        <i val="0"/>
      </font>
      <fill>
        <patternFill>
          <bgColor theme="0" tint="-0.24994659260841701"/>
        </patternFill>
      </fill>
    </dxf>
    <dxf>
      <font>
        <b/>
        <i val="0"/>
        <color indexed="23"/>
      </font>
      <fill>
        <patternFill patternType="solid">
          <fgColor indexed="10"/>
          <bgColor indexed="31"/>
        </patternFill>
      </fill>
    </dxf>
    <dxf>
      <font>
        <strike val="0"/>
        <color theme="0"/>
      </font>
      <fill>
        <patternFill>
          <bgColor rgb="FFFF0000"/>
        </patternFill>
      </fill>
    </dxf>
    <dxf>
      <fill>
        <patternFill patternType="solid">
          <fgColor rgb="FF969696"/>
          <bgColor rgb="FF969696"/>
        </patternFill>
      </fill>
    </dxf>
    <dxf>
      <font>
        <color theme="1"/>
      </font>
      <fill>
        <patternFill>
          <bgColor rgb="FFFFFF00"/>
        </patternFill>
      </fill>
    </dxf>
    <dxf>
      <font>
        <color theme="0"/>
      </font>
      <fill>
        <patternFill>
          <bgColor rgb="FF006600"/>
        </patternFill>
      </fill>
    </dxf>
    <dxf>
      <font>
        <color theme="0"/>
      </font>
      <fill>
        <patternFill>
          <bgColor rgb="FF7030A0"/>
        </patternFill>
      </fill>
    </dxf>
    <dxf>
      <font>
        <color theme="1"/>
      </font>
      <fill>
        <patternFill>
          <bgColor theme="0" tint="-0.14996795556505021"/>
        </patternFill>
      </fill>
    </dxf>
    <dxf>
      <font>
        <color theme="0"/>
      </font>
      <fill>
        <patternFill>
          <bgColor rgb="FFFF0000"/>
        </patternFill>
      </fill>
    </dxf>
    <dxf>
      <font>
        <b/>
        <i val="0"/>
        <color theme="0"/>
      </font>
      <fill>
        <patternFill>
          <bgColor rgb="FF0000CC"/>
        </patternFill>
      </fill>
    </dxf>
    <dxf>
      <font>
        <b/>
        <i val="0"/>
      </font>
      <fill>
        <patternFill>
          <bgColor theme="0" tint="-0.24994659260841701"/>
        </patternFill>
      </fill>
    </dxf>
    <dxf>
      <font>
        <b/>
        <i val="0"/>
        <color indexed="23"/>
      </font>
      <fill>
        <patternFill patternType="solid">
          <fgColor indexed="10"/>
          <bgColor indexed="31"/>
        </patternFill>
      </fill>
    </dxf>
    <dxf>
      <font>
        <b/>
        <i val="0"/>
        <color theme="0"/>
      </font>
      <fill>
        <patternFill>
          <bgColor rgb="FF0000CC"/>
        </patternFill>
      </fill>
    </dxf>
    <dxf>
      <font>
        <b/>
        <i val="0"/>
        <color theme="0"/>
      </font>
      <fill>
        <patternFill>
          <bgColor rgb="FF0000CC"/>
        </patternFill>
      </fill>
    </dxf>
    <dxf>
      <fill>
        <patternFill patternType="solid">
          <fgColor rgb="FF969696"/>
          <bgColor rgb="FF969696"/>
        </patternFill>
      </fill>
    </dxf>
    <dxf>
      <font>
        <b/>
        <i val="0"/>
      </font>
      <fill>
        <patternFill>
          <bgColor theme="0" tint="-0.24994659260841701"/>
        </patternFill>
      </fill>
    </dxf>
    <dxf>
      <font>
        <b/>
        <i val="0"/>
      </font>
      <fill>
        <patternFill>
          <bgColor theme="0" tint="-0.24994659260841701"/>
        </patternFill>
      </fill>
    </dxf>
    <dxf>
      <font>
        <b/>
        <i val="0"/>
      </font>
      <fill>
        <patternFill>
          <bgColor theme="0" tint="-0.24994659260841701"/>
        </patternFill>
      </fill>
    </dxf>
    <dxf>
      <font>
        <b/>
        <i val="0"/>
      </font>
      <fill>
        <patternFill>
          <bgColor theme="0" tint="-0.24994659260841701"/>
        </patternFill>
      </fill>
    </dxf>
    <dxf>
      <font>
        <strike val="0"/>
        <color theme="0"/>
      </font>
      <fill>
        <patternFill>
          <bgColor rgb="FFFF0000"/>
        </patternFill>
      </fill>
    </dxf>
    <dxf>
      <font>
        <b/>
        <i val="0"/>
      </font>
      <fill>
        <patternFill>
          <bgColor theme="0" tint="-0.24994659260841701"/>
        </patternFill>
      </fill>
    </dxf>
    <dxf>
      <font>
        <color theme="1"/>
      </font>
      <fill>
        <patternFill>
          <bgColor rgb="FFFFFF00"/>
        </patternFill>
      </fill>
    </dxf>
    <dxf>
      <font>
        <color theme="0"/>
      </font>
      <fill>
        <patternFill>
          <bgColor rgb="FF006600"/>
        </patternFill>
      </fill>
    </dxf>
    <dxf>
      <font>
        <color theme="0"/>
      </font>
      <fill>
        <patternFill>
          <bgColor rgb="FF7030A0"/>
        </patternFill>
      </fill>
    </dxf>
    <dxf>
      <font>
        <color theme="0"/>
      </font>
      <fill>
        <patternFill>
          <bgColor rgb="FFFF0000"/>
        </patternFill>
      </fill>
    </dxf>
    <dxf>
      <font>
        <color theme="1"/>
      </font>
      <fill>
        <patternFill>
          <bgColor theme="0" tint="-0.14996795556505021"/>
        </patternFill>
      </fill>
    </dxf>
    <dxf>
      <font>
        <b/>
        <i val="0"/>
        <color theme="0"/>
      </font>
      <fill>
        <patternFill>
          <bgColor rgb="FF0000CC"/>
        </patternFill>
      </fill>
    </dxf>
    <dxf>
      <font>
        <b val="0"/>
        <i val="0"/>
        <color indexed="9"/>
      </font>
      <fill>
        <patternFill>
          <fgColor indexed="10"/>
          <bgColor indexed="30"/>
        </patternFill>
      </fill>
    </dxf>
    <dxf>
      <font>
        <b/>
        <i val="0"/>
        <color theme="0"/>
      </font>
      <fill>
        <patternFill>
          <bgColor rgb="FF0000CC"/>
        </patternFill>
      </fill>
    </dxf>
    <dxf>
      <font>
        <b/>
        <i val="0"/>
        <color theme="0"/>
      </font>
      <fill>
        <patternFill>
          <bgColor rgb="FFFF0000"/>
        </patternFill>
      </fill>
    </dxf>
    <dxf>
      <font>
        <color theme="1"/>
      </font>
      <fill>
        <patternFill>
          <bgColor rgb="FFFFFF00"/>
        </patternFill>
      </fill>
    </dxf>
    <dxf>
      <font>
        <color theme="0"/>
      </font>
      <fill>
        <patternFill>
          <bgColor rgb="FF006600"/>
        </patternFill>
      </fill>
    </dxf>
    <dxf>
      <font>
        <color theme="0"/>
      </font>
      <fill>
        <patternFill>
          <bgColor rgb="FF7030A0"/>
        </patternFill>
      </fill>
    </dxf>
    <dxf>
      <font>
        <color theme="1"/>
      </font>
      <fill>
        <patternFill>
          <bgColor theme="0" tint="-0.14996795556505021"/>
        </patternFill>
      </fill>
    </dxf>
    <dxf>
      <font>
        <color theme="0"/>
      </font>
      <fill>
        <patternFill>
          <bgColor rgb="FFFF0000"/>
        </patternFill>
      </fill>
    </dxf>
    <dxf>
      <font>
        <color theme="1"/>
      </font>
      <fill>
        <patternFill>
          <bgColor rgb="FFFFFF00"/>
        </patternFill>
      </fill>
    </dxf>
    <dxf>
      <font>
        <color theme="0"/>
      </font>
      <fill>
        <patternFill>
          <bgColor rgb="FF006600"/>
        </patternFill>
      </fill>
    </dxf>
    <dxf>
      <font>
        <color theme="0"/>
      </font>
      <fill>
        <patternFill>
          <bgColor rgb="FF7030A0"/>
        </patternFill>
      </fill>
    </dxf>
    <dxf>
      <font>
        <color theme="1"/>
      </font>
      <fill>
        <patternFill>
          <bgColor theme="0" tint="-0.14996795556505021"/>
        </patternFill>
      </fill>
    </dxf>
    <dxf>
      <font>
        <color theme="0"/>
      </font>
      <fill>
        <patternFill>
          <bgColor rgb="FFFF0000"/>
        </patternFill>
      </fill>
    </dxf>
    <dxf>
      <font>
        <b/>
        <i val="0"/>
        <color theme="0"/>
      </font>
      <fill>
        <patternFill>
          <bgColor rgb="FFFF0000"/>
        </patternFill>
      </fill>
    </dxf>
    <dxf>
      <font>
        <b/>
        <i val="0"/>
        <color theme="0"/>
      </font>
      <fill>
        <patternFill>
          <bgColor rgb="FFFF0000"/>
        </patternFill>
      </fill>
    </dxf>
    <dxf>
      <fill>
        <patternFill patternType="solid">
          <fgColor rgb="FF969696"/>
          <bgColor rgb="FF969696"/>
        </patternFill>
      </fill>
    </dxf>
    <dxf>
      <font>
        <b/>
        <color rgb="FFFFFFFF"/>
      </font>
      <fill>
        <patternFill patternType="solid">
          <fgColor rgb="FFFF0000"/>
          <bgColor rgb="FFFF0000"/>
        </patternFill>
      </fill>
    </dxf>
    <dxf>
      <fill>
        <patternFill patternType="solid">
          <fgColor rgb="FF969696"/>
          <bgColor rgb="FF969696"/>
        </patternFill>
      </fill>
    </dxf>
    <dxf>
      <font>
        <b/>
        <i val="0"/>
        <color theme="0"/>
      </font>
      <fill>
        <patternFill>
          <bgColor rgb="FFFF0000"/>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ont>
        <color theme="1"/>
      </font>
      <fill>
        <patternFill>
          <bgColor rgb="FFFFFF00"/>
        </patternFill>
      </fill>
    </dxf>
    <dxf>
      <font>
        <color theme="0"/>
      </font>
      <fill>
        <patternFill>
          <bgColor rgb="FF006600"/>
        </patternFill>
      </fill>
    </dxf>
    <dxf>
      <font>
        <color theme="0"/>
      </font>
      <fill>
        <patternFill>
          <bgColor rgb="FF7030A0"/>
        </patternFill>
      </fill>
    </dxf>
    <dxf>
      <font>
        <color theme="1"/>
      </font>
      <fill>
        <patternFill>
          <bgColor theme="0" tint="-0.14996795556505021"/>
        </patternFill>
      </fill>
    </dxf>
    <dxf>
      <font>
        <color theme="0"/>
      </font>
      <fill>
        <patternFill>
          <bgColor rgb="FFFF0000"/>
        </patternFill>
      </fill>
    </dxf>
    <dxf>
      <font>
        <b/>
        <i val="0"/>
        <color theme="0"/>
      </font>
      <fill>
        <patternFill>
          <bgColor rgb="FFFF0000"/>
        </patternFill>
      </fill>
    </dxf>
    <dxf>
      <font>
        <b val="0"/>
        <i val="0"/>
        <color indexed="9"/>
      </font>
      <fill>
        <patternFill>
          <fgColor indexed="10"/>
          <bgColor rgb="FF0000CC"/>
        </patternFill>
      </fill>
    </dxf>
    <dxf>
      <fill>
        <patternFill>
          <fgColor indexed="10"/>
          <bgColor indexed="55"/>
        </patternFill>
      </fill>
    </dxf>
    <dxf>
      <fill>
        <patternFill>
          <bgColor rgb="FF66FF33"/>
        </patternFill>
      </fill>
    </dxf>
    <dxf>
      <font>
        <color auto="1"/>
      </font>
      <fill>
        <patternFill>
          <bgColor rgb="FFFFFF00"/>
        </patternFill>
      </fill>
    </dxf>
    <dxf>
      <font>
        <color theme="0"/>
      </font>
      <fill>
        <patternFill>
          <bgColor rgb="FF7030A0"/>
        </patternFill>
      </fill>
    </dxf>
    <dxf>
      <font>
        <color theme="0"/>
      </font>
      <fill>
        <patternFill>
          <bgColor rgb="FFFF0000"/>
        </patternFill>
      </fill>
    </dxf>
    <dxf>
      <fill>
        <patternFill>
          <bgColor rgb="FF00FF00"/>
        </patternFill>
      </fill>
    </dxf>
    <dxf>
      <fill>
        <patternFill>
          <bgColor rgb="FFFFFF00"/>
        </patternFill>
      </fill>
    </dxf>
    <dxf>
      <font>
        <color theme="0"/>
      </font>
      <fill>
        <patternFill>
          <bgColor rgb="FF7030A0"/>
        </patternFill>
      </fill>
    </dxf>
    <dxf>
      <font>
        <color theme="0"/>
      </font>
      <fill>
        <patternFill>
          <bgColor rgb="FFFF0000"/>
        </patternFill>
      </fill>
    </dxf>
    <dxf>
      <fill>
        <patternFill>
          <bgColor rgb="FF00FF00"/>
        </patternFill>
      </fill>
    </dxf>
    <dxf>
      <fill>
        <patternFill>
          <bgColor rgb="FFFFFF00"/>
        </patternFill>
      </fill>
    </dxf>
    <dxf>
      <font>
        <color theme="0"/>
      </font>
      <fill>
        <patternFill>
          <bgColor rgb="FF7030A0"/>
        </patternFill>
      </fill>
    </dxf>
    <dxf>
      <font>
        <color theme="0"/>
      </font>
      <fill>
        <patternFill>
          <bgColor rgb="FFFF0000"/>
        </patternFill>
      </fill>
    </dxf>
    <dxf>
      <fill>
        <patternFill>
          <bgColor rgb="FF00FF00"/>
        </patternFill>
      </fill>
    </dxf>
    <dxf>
      <fill>
        <patternFill>
          <bgColor rgb="FFFFFF00"/>
        </patternFill>
      </fill>
    </dxf>
    <dxf>
      <font>
        <color theme="0"/>
      </font>
      <fill>
        <patternFill>
          <bgColor rgb="FF7030A0"/>
        </patternFill>
      </fill>
    </dxf>
    <dxf>
      <font>
        <color theme="0"/>
      </font>
      <fill>
        <patternFill>
          <bgColor rgb="FFFF0000"/>
        </patternFill>
      </fill>
    </dxf>
    <dxf>
      <font>
        <b/>
        <i val="0"/>
      </font>
      <fill>
        <patternFill>
          <bgColor theme="0" tint="-0.24994659260841701"/>
        </patternFill>
      </fill>
    </dxf>
    <dxf>
      <font>
        <b/>
        <i val="0"/>
        <color theme="0"/>
      </font>
      <fill>
        <patternFill>
          <bgColor rgb="FF0000CC"/>
        </patternFill>
      </fill>
    </dxf>
    <dxf>
      <font>
        <b/>
        <i val="0"/>
        <color theme="0"/>
      </font>
      <fill>
        <patternFill>
          <bgColor rgb="FF0000CC"/>
        </patternFill>
      </fill>
    </dxf>
    <dxf>
      <font>
        <b val="0"/>
        <i val="0"/>
        <color indexed="9"/>
      </font>
      <fill>
        <patternFill>
          <fgColor indexed="10"/>
          <bgColor indexed="30"/>
        </patternFill>
      </fill>
    </dxf>
    <dxf>
      <font>
        <b/>
        <i val="0"/>
        <color theme="0"/>
      </font>
      <fill>
        <patternFill>
          <bgColor rgb="FF0000CC"/>
        </patternFill>
      </fill>
    </dxf>
    <dxf>
      <font>
        <b/>
        <i val="0"/>
        <color theme="0"/>
      </font>
      <fill>
        <patternFill>
          <bgColor rgb="FF0000CC"/>
        </patternFill>
      </fill>
    </dxf>
    <dxf>
      <font>
        <b val="0"/>
        <i val="0"/>
        <color indexed="9"/>
      </font>
      <fill>
        <patternFill>
          <fgColor indexed="10"/>
          <bgColor indexed="30"/>
        </patternFill>
      </fill>
    </dxf>
    <dxf>
      <font>
        <b/>
        <i val="0"/>
        <color theme="0"/>
      </font>
      <fill>
        <patternFill>
          <bgColor rgb="FF0000CC"/>
        </patternFill>
      </fill>
    </dxf>
    <dxf>
      <fill>
        <patternFill patternType="solid">
          <fgColor rgb="FF969696"/>
          <bgColor rgb="FF969696"/>
        </patternFill>
      </fill>
    </dxf>
    <dxf>
      <font>
        <b/>
        <i val="0"/>
        <color theme="0"/>
      </font>
      <fill>
        <patternFill>
          <bgColor rgb="FF0000CC"/>
        </patternFill>
      </fill>
    </dxf>
    <dxf>
      <font>
        <b/>
        <i val="0"/>
        <color theme="0"/>
      </font>
      <fill>
        <patternFill>
          <bgColor rgb="FF0000CC"/>
        </patternFill>
      </fill>
    </dxf>
    <dxf>
      <font>
        <b val="0"/>
        <i val="0"/>
        <color indexed="9"/>
      </font>
      <fill>
        <patternFill>
          <fgColor indexed="10"/>
          <bgColor indexed="30"/>
        </patternFill>
      </fill>
    </dxf>
    <dxf>
      <font>
        <b/>
        <i val="0"/>
        <color theme="0"/>
      </font>
      <fill>
        <patternFill>
          <bgColor rgb="FF0000CC"/>
        </patternFill>
      </fill>
    </dxf>
    <dxf>
      <font>
        <b/>
        <i val="0"/>
        <color theme="0"/>
      </font>
      <fill>
        <patternFill>
          <bgColor rgb="FF0000CC"/>
        </patternFill>
      </fill>
    </dxf>
    <dxf>
      <font>
        <b val="0"/>
        <i val="0"/>
        <color indexed="9"/>
      </font>
      <fill>
        <patternFill>
          <fgColor indexed="10"/>
          <bgColor indexed="30"/>
        </patternFill>
      </fill>
    </dxf>
    <dxf>
      <font>
        <b/>
        <i val="0"/>
        <color theme="0"/>
      </font>
      <fill>
        <patternFill>
          <bgColor rgb="FF0000CC"/>
        </patternFill>
      </fill>
    </dxf>
    <dxf>
      <fill>
        <patternFill patternType="solid">
          <fgColor rgb="FF969696"/>
          <bgColor rgb="FF969696"/>
        </patternFill>
      </fill>
    </dxf>
    <dxf>
      <font>
        <b/>
        <i val="0"/>
        <color theme="0"/>
      </font>
      <fill>
        <patternFill>
          <bgColor rgb="FF0000CC"/>
        </patternFill>
      </fill>
    </dxf>
    <dxf>
      <font>
        <b/>
        <i val="0"/>
        <color theme="0"/>
      </font>
      <fill>
        <patternFill>
          <bgColor rgb="FF0000CC"/>
        </patternFill>
      </fill>
    </dxf>
    <dxf>
      <font>
        <b val="0"/>
        <i val="0"/>
        <color indexed="9"/>
      </font>
      <fill>
        <patternFill>
          <fgColor indexed="10"/>
          <bgColor indexed="30"/>
        </patternFill>
      </fill>
    </dxf>
    <dxf>
      <font>
        <b/>
        <i val="0"/>
        <color theme="0"/>
      </font>
      <fill>
        <patternFill>
          <bgColor rgb="FF0000CC"/>
        </patternFill>
      </fill>
    </dxf>
    <dxf>
      <fill>
        <patternFill patternType="solid">
          <fgColor rgb="FF969696"/>
          <bgColor rgb="FF969696"/>
        </patternFill>
      </fill>
    </dxf>
    <dxf>
      <font>
        <b/>
        <i val="0"/>
        <color theme="0"/>
      </font>
      <fill>
        <patternFill>
          <bgColor rgb="FF0000CC"/>
        </patternFill>
      </fill>
    </dxf>
    <dxf>
      <fill>
        <patternFill patternType="solid">
          <fgColor rgb="FF969696"/>
          <bgColor rgb="FF969696"/>
        </patternFill>
      </fill>
    </dxf>
    <dxf>
      <font>
        <b/>
        <i val="0"/>
        <color theme="0"/>
      </font>
      <fill>
        <patternFill>
          <bgColor rgb="FF0000CC"/>
        </patternFill>
      </fill>
    </dxf>
    <dxf>
      <font>
        <b/>
        <i val="0"/>
        <color theme="0"/>
      </font>
      <fill>
        <patternFill>
          <bgColor rgb="FF0000CC"/>
        </patternFill>
      </fill>
    </dxf>
    <dxf>
      <font>
        <b/>
        <i val="0"/>
        <color theme="0"/>
      </font>
      <fill>
        <patternFill>
          <bgColor rgb="FF0000CC"/>
        </patternFill>
      </fill>
    </dxf>
    <dxf>
      <font>
        <b/>
        <i val="0"/>
        <color theme="0"/>
      </font>
      <fill>
        <patternFill>
          <bgColor rgb="FF0000CC"/>
        </patternFill>
      </fill>
    </dxf>
    <dxf>
      <font>
        <b val="0"/>
        <i val="0"/>
        <color indexed="9"/>
      </font>
      <fill>
        <patternFill>
          <fgColor indexed="10"/>
          <bgColor indexed="30"/>
        </patternFill>
      </fill>
    </dxf>
    <dxf>
      <font>
        <b/>
        <i val="0"/>
        <color theme="0"/>
      </font>
      <fill>
        <patternFill>
          <bgColor rgb="FF0000CC"/>
        </patternFill>
      </fill>
    </dxf>
    <dxf>
      <fill>
        <patternFill patternType="solid">
          <fgColor rgb="FF969696"/>
          <bgColor rgb="FF969696"/>
        </patternFill>
      </fill>
    </dxf>
    <dxf>
      <font>
        <b/>
        <i val="0"/>
        <color theme="0"/>
      </font>
      <fill>
        <patternFill>
          <bgColor rgb="FF0000CC"/>
        </patternFill>
      </fill>
    </dxf>
    <dxf>
      <font>
        <b/>
        <i val="0"/>
        <color theme="0"/>
      </font>
      <fill>
        <patternFill>
          <bgColor rgb="FF0000CC"/>
        </patternFill>
      </fill>
    </dxf>
    <dxf>
      <font>
        <b val="0"/>
        <i val="0"/>
        <color indexed="9"/>
      </font>
      <fill>
        <patternFill>
          <fgColor indexed="10"/>
          <bgColor indexed="30"/>
        </patternFill>
      </fill>
    </dxf>
    <dxf>
      <font>
        <b/>
        <i val="0"/>
        <color theme="0"/>
      </font>
      <fill>
        <patternFill>
          <bgColor rgb="FF0000CC"/>
        </patternFill>
      </fill>
    </dxf>
    <dxf>
      <fill>
        <patternFill patternType="solid">
          <fgColor rgb="FF969696"/>
          <bgColor rgb="FF969696"/>
        </patternFill>
      </fill>
    </dxf>
    <dxf>
      <font>
        <b/>
        <i val="0"/>
        <color theme="0"/>
      </font>
      <fill>
        <patternFill>
          <bgColor rgb="FF0000CC"/>
        </patternFill>
      </fill>
    </dxf>
    <dxf>
      <font>
        <b/>
        <i val="0"/>
        <color theme="0"/>
      </font>
      <fill>
        <patternFill>
          <bgColor rgb="FF0000CC"/>
        </patternFill>
      </fill>
    </dxf>
    <dxf>
      <font>
        <b val="0"/>
        <i val="0"/>
        <color indexed="9"/>
      </font>
      <fill>
        <patternFill>
          <fgColor indexed="10"/>
          <bgColor indexed="30"/>
        </patternFill>
      </fill>
    </dxf>
    <dxf>
      <font>
        <b/>
        <i val="0"/>
        <color theme="0"/>
      </font>
      <fill>
        <patternFill>
          <bgColor rgb="FF0000CC"/>
        </patternFill>
      </fill>
    </dxf>
    <dxf>
      <fill>
        <patternFill patternType="solid">
          <fgColor rgb="FF969696"/>
          <bgColor rgb="FF969696"/>
        </patternFill>
      </fill>
    </dxf>
    <dxf>
      <font>
        <b/>
        <i val="0"/>
        <color theme="0"/>
      </font>
      <fill>
        <patternFill>
          <bgColor rgb="FF0000CC"/>
        </patternFill>
      </fill>
    </dxf>
    <dxf>
      <font>
        <b/>
        <i val="0"/>
        <color theme="0"/>
      </font>
      <fill>
        <patternFill>
          <bgColor rgb="FF0000CC"/>
        </patternFill>
      </fill>
    </dxf>
    <dxf>
      <font>
        <b val="0"/>
        <i val="0"/>
        <color indexed="9"/>
      </font>
      <fill>
        <patternFill>
          <fgColor indexed="10"/>
          <bgColor indexed="30"/>
        </patternFill>
      </fill>
    </dxf>
    <dxf>
      <font>
        <b/>
        <i val="0"/>
        <color theme="0"/>
      </font>
      <fill>
        <patternFill>
          <bgColor rgb="FF0000CC"/>
        </patternFill>
      </fill>
    </dxf>
    <dxf>
      <fill>
        <patternFill patternType="solid">
          <fgColor rgb="FF969696"/>
          <bgColor rgb="FF969696"/>
        </patternFill>
      </fill>
    </dxf>
    <dxf>
      <font>
        <b/>
        <i val="0"/>
        <color theme="0"/>
      </font>
      <fill>
        <patternFill>
          <bgColor rgb="FF0000CC"/>
        </patternFill>
      </fill>
    </dxf>
    <dxf>
      <font>
        <b/>
        <i val="0"/>
        <color theme="0"/>
      </font>
      <fill>
        <patternFill>
          <bgColor rgb="FF0000CC"/>
        </patternFill>
      </fill>
    </dxf>
    <dxf>
      <font>
        <b val="0"/>
        <i val="0"/>
        <color indexed="9"/>
      </font>
      <fill>
        <patternFill>
          <fgColor indexed="10"/>
          <bgColor indexed="30"/>
        </patternFill>
      </fill>
    </dxf>
    <dxf>
      <font>
        <b/>
        <i val="0"/>
        <color theme="0"/>
      </font>
      <fill>
        <patternFill>
          <bgColor rgb="FF0000CC"/>
        </patternFill>
      </fill>
    </dxf>
    <dxf>
      <fill>
        <patternFill patternType="solid">
          <fgColor rgb="FF969696"/>
          <bgColor rgb="FF969696"/>
        </patternFill>
      </fill>
    </dxf>
    <dxf>
      <font>
        <b/>
        <i val="0"/>
        <color theme="0"/>
      </font>
      <fill>
        <patternFill>
          <bgColor rgb="FF0000CC"/>
        </patternFill>
      </fill>
    </dxf>
    <dxf>
      <font>
        <b/>
        <i val="0"/>
        <color theme="0"/>
      </font>
      <fill>
        <patternFill>
          <bgColor rgb="FF0000CC"/>
        </patternFill>
      </fill>
    </dxf>
    <dxf>
      <font>
        <b val="0"/>
        <i val="0"/>
        <color indexed="9"/>
      </font>
      <fill>
        <patternFill>
          <fgColor indexed="10"/>
          <bgColor indexed="30"/>
        </patternFill>
      </fill>
    </dxf>
    <dxf>
      <font>
        <b/>
        <i val="0"/>
        <color theme="0"/>
      </font>
      <fill>
        <patternFill>
          <bgColor rgb="FF0000CC"/>
        </patternFill>
      </fill>
    </dxf>
    <dxf>
      <fill>
        <patternFill patternType="solid">
          <fgColor rgb="FF969696"/>
          <bgColor rgb="FF969696"/>
        </patternFill>
      </fill>
    </dxf>
    <dxf>
      <font>
        <b/>
        <i val="0"/>
        <color theme="0"/>
      </font>
      <fill>
        <patternFill>
          <bgColor rgb="FF0000CC"/>
        </patternFill>
      </fill>
    </dxf>
    <dxf>
      <font>
        <b/>
        <i val="0"/>
        <color theme="0"/>
      </font>
      <fill>
        <patternFill>
          <bgColor rgb="FF0000CC"/>
        </patternFill>
      </fill>
    </dxf>
    <dxf>
      <font>
        <b val="0"/>
        <i val="0"/>
        <color indexed="9"/>
      </font>
      <fill>
        <patternFill>
          <fgColor indexed="10"/>
          <bgColor indexed="30"/>
        </patternFill>
      </fill>
    </dxf>
    <dxf>
      <font>
        <b/>
        <i val="0"/>
        <color theme="0"/>
      </font>
      <fill>
        <patternFill>
          <bgColor rgb="FF0000CC"/>
        </patternFill>
      </fill>
    </dxf>
    <dxf>
      <fill>
        <patternFill patternType="solid">
          <fgColor rgb="FF969696"/>
          <bgColor rgb="FF969696"/>
        </patternFill>
      </fill>
    </dxf>
    <dxf>
      <font>
        <b/>
        <i val="0"/>
        <color theme="0"/>
      </font>
      <fill>
        <patternFill>
          <bgColor rgb="FF0000CC"/>
        </patternFill>
      </fill>
    </dxf>
    <dxf>
      <font>
        <b/>
        <i val="0"/>
        <color theme="0"/>
      </font>
      <fill>
        <patternFill>
          <bgColor rgb="FF0000CC"/>
        </patternFill>
      </fill>
    </dxf>
    <dxf>
      <font>
        <b val="0"/>
        <i val="0"/>
        <color indexed="9"/>
      </font>
      <fill>
        <patternFill>
          <fgColor indexed="10"/>
          <bgColor indexed="30"/>
        </patternFill>
      </fill>
    </dxf>
    <dxf>
      <font>
        <b/>
        <i val="0"/>
        <color theme="0"/>
      </font>
      <fill>
        <patternFill>
          <bgColor rgb="FF0000CC"/>
        </patternFill>
      </fill>
    </dxf>
    <dxf>
      <fill>
        <patternFill patternType="solid">
          <fgColor rgb="FF969696"/>
          <bgColor rgb="FF969696"/>
        </patternFill>
      </fill>
    </dxf>
    <dxf>
      <font>
        <b/>
        <i val="0"/>
        <color theme="0"/>
      </font>
      <fill>
        <patternFill>
          <bgColor rgb="FF0000CC"/>
        </patternFill>
      </fill>
    </dxf>
    <dxf>
      <font>
        <b/>
        <i val="0"/>
        <color theme="0"/>
      </font>
      <fill>
        <patternFill>
          <bgColor rgb="FF0000CC"/>
        </patternFill>
      </fill>
    </dxf>
    <dxf>
      <font>
        <b/>
        <i val="0"/>
        <color theme="0"/>
      </font>
      <fill>
        <patternFill>
          <bgColor rgb="FF0000CC"/>
        </patternFill>
      </fill>
    </dxf>
    <dxf>
      <font>
        <b/>
        <i val="0"/>
        <color theme="0"/>
      </font>
      <fill>
        <patternFill>
          <bgColor rgb="FF0000CC"/>
        </patternFill>
      </fill>
    </dxf>
    <dxf>
      <font>
        <b val="0"/>
        <i val="0"/>
        <color indexed="9"/>
      </font>
      <fill>
        <patternFill>
          <fgColor indexed="10"/>
          <bgColor indexed="30"/>
        </patternFill>
      </fill>
    </dxf>
    <dxf>
      <font>
        <b/>
        <i val="0"/>
        <color theme="0"/>
      </font>
      <fill>
        <patternFill>
          <bgColor rgb="FF0000CC"/>
        </patternFill>
      </fill>
    </dxf>
    <dxf>
      <fill>
        <patternFill patternType="solid">
          <fgColor rgb="FF969696"/>
          <bgColor rgb="FF969696"/>
        </patternFill>
      </fill>
    </dxf>
    <dxf>
      <font>
        <b/>
        <i val="0"/>
        <color theme="0"/>
      </font>
      <fill>
        <patternFill>
          <bgColor rgb="FF0000CC"/>
        </patternFill>
      </fill>
    </dxf>
    <dxf>
      <font>
        <b/>
        <i val="0"/>
        <color theme="0"/>
      </font>
      <fill>
        <patternFill>
          <bgColor rgb="FF0000CC"/>
        </patternFill>
      </fill>
    </dxf>
    <dxf>
      <font>
        <b val="0"/>
        <i val="0"/>
        <color indexed="9"/>
      </font>
      <fill>
        <patternFill>
          <fgColor indexed="10"/>
          <bgColor indexed="30"/>
        </patternFill>
      </fill>
    </dxf>
    <dxf>
      <font>
        <b/>
        <i val="0"/>
        <color theme="0"/>
      </font>
      <fill>
        <patternFill>
          <bgColor rgb="FF0000CC"/>
        </patternFill>
      </fill>
    </dxf>
    <dxf>
      <font>
        <b/>
        <i val="0"/>
        <color theme="0"/>
      </font>
      <fill>
        <patternFill>
          <bgColor rgb="FF0000CC"/>
        </patternFill>
      </fill>
    </dxf>
    <dxf>
      <font>
        <b val="0"/>
        <i val="0"/>
        <color indexed="9"/>
      </font>
      <fill>
        <patternFill>
          <fgColor indexed="10"/>
          <bgColor indexed="30"/>
        </patternFill>
      </fill>
    </dxf>
    <dxf>
      <font>
        <b/>
        <i val="0"/>
        <color theme="0"/>
      </font>
      <fill>
        <patternFill>
          <bgColor rgb="FF0000CC"/>
        </patternFill>
      </fill>
    </dxf>
    <dxf>
      <fill>
        <patternFill patternType="solid">
          <fgColor rgb="FF969696"/>
          <bgColor rgb="FF969696"/>
        </patternFill>
      </fill>
    </dxf>
    <dxf>
      <font>
        <b/>
        <i val="0"/>
        <color theme="0"/>
      </font>
      <fill>
        <patternFill>
          <bgColor rgb="FF0000CC"/>
        </patternFill>
      </fill>
    </dxf>
    <dxf>
      <font>
        <b/>
        <i val="0"/>
        <color theme="0"/>
      </font>
      <fill>
        <patternFill>
          <bgColor rgb="FF0000CC"/>
        </patternFill>
      </fill>
    </dxf>
    <dxf>
      <font>
        <b val="0"/>
        <i val="0"/>
        <color indexed="9"/>
      </font>
      <fill>
        <patternFill>
          <fgColor indexed="10"/>
          <bgColor indexed="30"/>
        </patternFill>
      </fill>
    </dxf>
    <dxf>
      <font>
        <b/>
        <i val="0"/>
        <color theme="0"/>
      </font>
      <fill>
        <patternFill>
          <bgColor rgb="FF0000CC"/>
        </patternFill>
      </fill>
    </dxf>
    <dxf>
      <fill>
        <patternFill patternType="solid">
          <fgColor rgb="FF969696"/>
          <bgColor rgb="FF969696"/>
        </patternFill>
      </fill>
    </dxf>
    <dxf>
      <font>
        <b/>
        <i val="0"/>
        <color theme="0"/>
      </font>
      <fill>
        <patternFill>
          <bgColor rgb="FF0000CC"/>
        </patternFill>
      </fill>
    </dxf>
    <dxf>
      <font>
        <b/>
        <i val="0"/>
        <color theme="0"/>
      </font>
      <fill>
        <patternFill>
          <bgColor rgb="FF0000CC"/>
        </patternFill>
      </fill>
    </dxf>
    <dxf>
      <font>
        <b val="0"/>
        <i val="0"/>
        <color indexed="9"/>
      </font>
      <fill>
        <patternFill>
          <fgColor indexed="10"/>
          <bgColor indexed="30"/>
        </patternFill>
      </fill>
    </dxf>
    <dxf>
      <font>
        <b/>
        <i val="0"/>
        <color theme="0"/>
      </font>
      <fill>
        <patternFill>
          <bgColor rgb="FF0000CC"/>
        </patternFill>
      </fill>
    </dxf>
    <dxf>
      <fill>
        <patternFill patternType="solid">
          <fgColor rgb="FF969696"/>
          <bgColor rgb="FF969696"/>
        </patternFill>
      </fill>
    </dxf>
    <dxf>
      <font>
        <b/>
        <i val="0"/>
        <color theme="0"/>
      </font>
      <fill>
        <patternFill>
          <bgColor rgb="FF0000CC"/>
        </patternFill>
      </fill>
    </dxf>
    <dxf>
      <font>
        <b/>
        <i val="0"/>
        <color theme="0"/>
      </font>
      <fill>
        <patternFill>
          <bgColor rgb="FF0000CC"/>
        </patternFill>
      </fill>
    </dxf>
    <dxf>
      <font>
        <b val="0"/>
        <i val="0"/>
        <color indexed="9"/>
      </font>
      <fill>
        <patternFill>
          <fgColor indexed="10"/>
          <bgColor indexed="30"/>
        </patternFill>
      </fill>
    </dxf>
    <dxf>
      <font>
        <b/>
        <i val="0"/>
        <color theme="0"/>
      </font>
      <fill>
        <patternFill>
          <bgColor rgb="FF0000CC"/>
        </patternFill>
      </fill>
    </dxf>
    <dxf>
      <fill>
        <patternFill patternType="solid">
          <fgColor rgb="FF969696"/>
          <bgColor rgb="FF969696"/>
        </patternFill>
      </fill>
    </dxf>
    <dxf>
      <font>
        <b/>
        <i val="0"/>
        <color theme="0"/>
      </font>
      <fill>
        <patternFill>
          <bgColor rgb="FF0000CC"/>
        </patternFill>
      </fill>
    </dxf>
    <dxf>
      <font>
        <b/>
        <i val="0"/>
        <color theme="0"/>
      </font>
      <fill>
        <patternFill>
          <bgColor rgb="FF0000CC"/>
        </patternFill>
      </fill>
    </dxf>
    <dxf>
      <font>
        <b val="0"/>
        <i val="0"/>
        <color indexed="9"/>
      </font>
      <fill>
        <patternFill>
          <fgColor indexed="10"/>
          <bgColor indexed="30"/>
        </patternFill>
      </fill>
    </dxf>
    <dxf>
      <font>
        <b/>
        <i val="0"/>
        <color theme="0"/>
      </font>
      <fill>
        <patternFill>
          <bgColor rgb="FF0000CC"/>
        </patternFill>
      </fill>
    </dxf>
    <dxf>
      <fill>
        <patternFill patternType="solid">
          <fgColor rgb="FF969696"/>
          <bgColor rgb="FF969696"/>
        </patternFill>
      </fill>
    </dxf>
    <dxf>
      <font>
        <b/>
        <i val="0"/>
        <color theme="0"/>
      </font>
      <fill>
        <patternFill>
          <bgColor rgb="FF0000CC"/>
        </patternFill>
      </fill>
    </dxf>
    <dxf>
      <font>
        <b/>
        <i val="0"/>
        <color theme="0"/>
      </font>
      <fill>
        <patternFill>
          <bgColor rgb="FF0000CC"/>
        </patternFill>
      </fill>
    </dxf>
    <dxf>
      <font>
        <b val="0"/>
        <i val="0"/>
        <color indexed="9"/>
      </font>
      <fill>
        <patternFill>
          <fgColor indexed="10"/>
          <bgColor indexed="30"/>
        </patternFill>
      </fill>
    </dxf>
    <dxf>
      <font>
        <b/>
        <i val="0"/>
        <color theme="0"/>
      </font>
      <fill>
        <patternFill>
          <bgColor rgb="FF0000CC"/>
        </patternFill>
      </fill>
    </dxf>
    <dxf>
      <fill>
        <patternFill patternType="solid">
          <fgColor rgb="FF969696"/>
          <bgColor rgb="FF969696"/>
        </patternFill>
      </fill>
    </dxf>
    <dxf>
      <font>
        <b/>
        <i val="0"/>
        <color theme="0"/>
      </font>
      <fill>
        <patternFill>
          <bgColor rgb="FF0000CC"/>
        </patternFill>
      </fill>
    </dxf>
    <dxf>
      <font>
        <b/>
        <i val="0"/>
        <color theme="0"/>
      </font>
      <fill>
        <patternFill>
          <bgColor rgb="FF0000CC"/>
        </patternFill>
      </fill>
    </dxf>
    <dxf>
      <font>
        <b val="0"/>
        <i val="0"/>
        <color indexed="9"/>
      </font>
      <fill>
        <patternFill>
          <fgColor indexed="10"/>
          <bgColor indexed="30"/>
        </patternFill>
      </fill>
    </dxf>
    <dxf>
      <font>
        <b/>
        <i val="0"/>
        <color theme="0"/>
      </font>
      <fill>
        <patternFill>
          <bgColor rgb="FF0000CC"/>
        </patternFill>
      </fill>
    </dxf>
    <dxf>
      <fill>
        <patternFill patternType="solid">
          <fgColor rgb="FF969696"/>
          <bgColor rgb="FF969696"/>
        </patternFill>
      </fill>
    </dxf>
    <dxf>
      <font>
        <b/>
        <i val="0"/>
        <color theme="0"/>
      </font>
      <fill>
        <patternFill>
          <bgColor rgb="FF0000CC"/>
        </patternFill>
      </fill>
    </dxf>
    <dxf>
      <font>
        <b/>
        <i val="0"/>
        <color theme="0"/>
      </font>
      <fill>
        <patternFill>
          <bgColor rgb="FF0000CC"/>
        </patternFill>
      </fill>
    </dxf>
    <dxf>
      <font>
        <b val="0"/>
        <i val="0"/>
        <color indexed="9"/>
      </font>
      <fill>
        <patternFill>
          <fgColor indexed="10"/>
          <bgColor indexed="30"/>
        </patternFill>
      </fill>
    </dxf>
    <dxf>
      <font>
        <b/>
        <i val="0"/>
        <color theme="0"/>
      </font>
      <fill>
        <patternFill>
          <bgColor rgb="FF0000CC"/>
        </patternFill>
      </fill>
    </dxf>
    <dxf>
      <fill>
        <patternFill patternType="solid">
          <fgColor rgb="FF969696"/>
          <bgColor rgb="FF969696"/>
        </patternFill>
      </fill>
    </dxf>
    <dxf>
      <font>
        <b/>
        <i val="0"/>
        <color theme="0"/>
      </font>
      <fill>
        <patternFill>
          <bgColor rgb="FF0000CC"/>
        </patternFill>
      </fill>
    </dxf>
    <dxf>
      <font>
        <b/>
        <i val="0"/>
        <color theme="0"/>
      </font>
      <fill>
        <patternFill>
          <bgColor rgb="FF0000CC"/>
        </patternFill>
      </fill>
    </dxf>
    <dxf>
      <font>
        <b val="0"/>
        <i val="0"/>
        <color indexed="9"/>
      </font>
      <fill>
        <patternFill>
          <fgColor indexed="10"/>
          <bgColor indexed="30"/>
        </patternFill>
      </fill>
    </dxf>
    <dxf>
      <font>
        <b/>
        <i val="0"/>
        <color theme="0"/>
      </font>
      <fill>
        <patternFill>
          <bgColor rgb="FF0000CC"/>
        </patternFill>
      </fill>
    </dxf>
    <dxf>
      <fill>
        <patternFill patternType="solid">
          <fgColor rgb="FF969696"/>
          <bgColor rgb="FF969696"/>
        </patternFill>
      </fill>
    </dxf>
    <dxf>
      <font>
        <b/>
        <i val="0"/>
        <color theme="0"/>
      </font>
      <fill>
        <patternFill>
          <bgColor rgb="FF0000CC"/>
        </patternFill>
      </fill>
    </dxf>
    <dxf>
      <font>
        <b/>
        <i val="0"/>
        <color theme="0"/>
      </font>
      <fill>
        <patternFill>
          <bgColor rgb="FF0000CC"/>
        </patternFill>
      </fill>
    </dxf>
    <dxf>
      <font>
        <b val="0"/>
        <i val="0"/>
        <color indexed="9"/>
      </font>
      <fill>
        <patternFill>
          <fgColor indexed="10"/>
          <bgColor indexed="30"/>
        </patternFill>
      </fill>
    </dxf>
    <dxf>
      <font>
        <b/>
        <i val="0"/>
        <color theme="0"/>
      </font>
      <fill>
        <patternFill>
          <bgColor rgb="FF0000CC"/>
        </patternFill>
      </fill>
    </dxf>
    <dxf>
      <fill>
        <patternFill patternType="solid">
          <fgColor rgb="FF969696"/>
          <bgColor rgb="FF969696"/>
        </patternFill>
      </fill>
    </dxf>
    <dxf>
      <font>
        <b/>
        <i val="0"/>
        <color theme="0"/>
      </font>
      <fill>
        <patternFill>
          <bgColor rgb="FF0000CC"/>
        </patternFill>
      </fill>
    </dxf>
    <dxf>
      <font>
        <b/>
        <i val="0"/>
        <color theme="0"/>
      </font>
      <fill>
        <patternFill>
          <bgColor rgb="FF0000CC"/>
        </patternFill>
      </fill>
    </dxf>
    <dxf>
      <font>
        <b val="0"/>
        <i val="0"/>
        <color indexed="9"/>
      </font>
      <fill>
        <patternFill>
          <fgColor indexed="10"/>
          <bgColor indexed="30"/>
        </patternFill>
      </fill>
    </dxf>
    <dxf>
      <font>
        <b/>
        <i val="0"/>
        <color theme="0"/>
      </font>
      <fill>
        <patternFill>
          <bgColor rgb="FF0000CC"/>
        </patternFill>
      </fill>
    </dxf>
    <dxf>
      <fill>
        <patternFill patternType="solid">
          <fgColor rgb="FF969696"/>
          <bgColor rgb="FF969696"/>
        </patternFill>
      </fill>
    </dxf>
    <dxf>
      <font>
        <b/>
        <i val="0"/>
        <color theme="0"/>
      </font>
      <fill>
        <patternFill>
          <bgColor rgb="FF0000CC"/>
        </patternFill>
      </fill>
    </dxf>
    <dxf>
      <font>
        <b/>
        <i val="0"/>
        <color theme="0"/>
      </font>
      <fill>
        <patternFill>
          <bgColor rgb="FF0000CC"/>
        </patternFill>
      </fill>
    </dxf>
    <dxf>
      <font>
        <b val="0"/>
        <i val="0"/>
        <color indexed="9"/>
      </font>
      <fill>
        <patternFill>
          <fgColor indexed="10"/>
          <bgColor indexed="30"/>
        </patternFill>
      </fill>
    </dxf>
    <dxf>
      <font>
        <b/>
        <i val="0"/>
        <color theme="0"/>
      </font>
      <fill>
        <patternFill>
          <bgColor rgb="FF0000CC"/>
        </patternFill>
      </fill>
    </dxf>
    <dxf>
      <fill>
        <patternFill patternType="solid">
          <fgColor rgb="FF969696"/>
          <bgColor rgb="FF969696"/>
        </patternFill>
      </fill>
    </dxf>
    <dxf>
      <font>
        <b/>
        <i val="0"/>
        <color theme="0"/>
      </font>
      <fill>
        <patternFill>
          <bgColor rgb="FF0000CC"/>
        </patternFill>
      </fill>
    </dxf>
    <dxf>
      <font>
        <b/>
        <i val="0"/>
        <color theme="0"/>
      </font>
      <fill>
        <patternFill>
          <bgColor rgb="FF0000CC"/>
        </patternFill>
      </fill>
    </dxf>
    <dxf>
      <font>
        <b val="0"/>
        <i val="0"/>
        <color indexed="9"/>
      </font>
      <fill>
        <patternFill>
          <fgColor indexed="10"/>
          <bgColor indexed="30"/>
        </patternFill>
      </fill>
    </dxf>
    <dxf>
      <font>
        <b/>
        <i val="0"/>
        <color theme="0"/>
      </font>
      <fill>
        <patternFill>
          <bgColor rgb="FF0000CC"/>
        </patternFill>
      </fill>
    </dxf>
    <dxf>
      <fill>
        <patternFill patternType="solid">
          <fgColor rgb="FF969696"/>
          <bgColor rgb="FF969696"/>
        </patternFill>
      </fill>
    </dxf>
    <dxf>
      <font>
        <b/>
        <i val="0"/>
        <color theme="0"/>
      </font>
      <fill>
        <patternFill>
          <bgColor rgb="FF0000CC"/>
        </patternFill>
      </fill>
    </dxf>
    <dxf>
      <font>
        <b/>
        <i val="0"/>
        <color theme="0"/>
      </font>
      <fill>
        <patternFill>
          <bgColor rgb="FF0000CC"/>
        </patternFill>
      </fill>
    </dxf>
    <dxf>
      <font>
        <b val="0"/>
        <i val="0"/>
        <color indexed="9"/>
      </font>
      <fill>
        <patternFill>
          <fgColor indexed="10"/>
          <bgColor indexed="30"/>
        </patternFill>
      </fill>
    </dxf>
    <dxf>
      <font>
        <b/>
        <i val="0"/>
        <color theme="0"/>
      </font>
      <fill>
        <patternFill>
          <bgColor rgb="FF0000CC"/>
        </patternFill>
      </fill>
    </dxf>
    <dxf>
      <fill>
        <patternFill patternType="solid">
          <fgColor rgb="FF969696"/>
          <bgColor rgb="FF969696"/>
        </patternFill>
      </fill>
    </dxf>
    <dxf>
      <font>
        <b/>
        <i val="0"/>
        <color theme="0"/>
      </font>
      <fill>
        <patternFill>
          <bgColor rgb="FF0000CC"/>
        </patternFill>
      </fill>
    </dxf>
    <dxf>
      <font>
        <b/>
        <i val="0"/>
        <color theme="0"/>
      </font>
      <fill>
        <patternFill>
          <bgColor rgb="FF0000CC"/>
        </patternFill>
      </fill>
    </dxf>
    <dxf>
      <font>
        <b val="0"/>
        <i val="0"/>
        <color indexed="9"/>
      </font>
      <fill>
        <patternFill>
          <fgColor indexed="10"/>
          <bgColor indexed="30"/>
        </patternFill>
      </fill>
    </dxf>
    <dxf>
      <font>
        <b/>
        <i val="0"/>
        <color theme="0"/>
      </font>
      <fill>
        <patternFill>
          <bgColor rgb="FF0000CC"/>
        </patternFill>
      </fill>
    </dxf>
    <dxf>
      <fill>
        <patternFill patternType="solid">
          <fgColor rgb="FF969696"/>
          <bgColor rgb="FF969696"/>
        </patternFill>
      </fill>
    </dxf>
    <dxf>
      <font>
        <b/>
        <i val="0"/>
        <color theme="0"/>
      </font>
      <fill>
        <patternFill>
          <bgColor rgb="FF0000CC"/>
        </patternFill>
      </fill>
    </dxf>
    <dxf>
      <font>
        <b/>
        <i val="0"/>
        <color theme="0"/>
      </font>
      <fill>
        <patternFill>
          <bgColor rgb="FF0000CC"/>
        </patternFill>
      </fill>
    </dxf>
    <dxf>
      <font>
        <b val="0"/>
        <i val="0"/>
        <color indexed="9"/>
      </font>
      <fill>
        <patternFill>
          <fgColor indexed="10"/>
          <bgColor indexed="30"/>
        </patternFill>
      </fill>
    </dxf>
    <dxf>
      <font>
        <b/>
        <i val="0"/>
        <color theme="0"/>
      </font>
      <fill>
        <patternFill>
          <bgColor rgb="FF0000CC"/>
        </patternFill>
      </fill>
    </dxf>
    <dxf>
      <fill>
        <patternFill patternType="solid">
          <fgColor rgb="FF969696"/>
          <bgColor rgb="FF969696"/>
        </patternFill>
      </fill>
    </dxf>
    <dxf>
      <font>
        <b/>
        <i val="0"/>
        <color theme="0"/>
      </font>
      <fill>
        <patternFill>
          <bgColor rgb="FF0000CC"/>
        </patternFill>
      </fill>
    </dxf>
    <dxf>
      <font>
        <b/>
        <i val="0"/>
        <color theme="0"/>
      </font>
      <fill>
        <patternFill>
          <bgColor rgb="FF0000CC"/>
        </patternFill>
      </fill>
    </dxf>
    <dxf>
      <font>
        <b/>
        <i val="0"/>
        <color theme="0"/>
      </font>
      <fill>
        <patternFill>
          <bgColor rgb="FF0000CC"/>
        </patternFill>
      </fill>
    </dxf>
    <dxf>
      <font>
        <b/>
        <i val="0"/>
        <color theme="0"/>
      </font>
      <fill>
        <patternFill>
          <bgColor rgb="FF0000CC"/>
        </patternFill>
      </fill>
    </dxf>
    <dxf>
      <font>
        <b/>
        <i val="0"/>
        <color theme="0"/>
      </font>
      <fill>
        <patternFill>
          <bgColor rgb="FF0000CC"/>
        </patternFill>
      </fill>
    </dxf>
    <dxf>
      <font>
        <b/>
        <i val="0"/>
        <color theme="0"/>
      </font>
      <fill>
        <patternFill>
          <bgColor rgb="FF0000CC"/>
        </patternFill>
      </fill>
    </dxf>
    <dxf>
      <font>
        <b/>
        <i val="0"/>
        <color theme="0"/>
      </font>
      <fill>
        <patternFill>
          <bgColor rgb="FF0000CC"/>
        </patternFill>
      </fill>
    </dxf>
    <dxf>
      <font>
        <b/>
        <i val="0"/>
        <color theme="0"/>
      </font>
      <fill>
        <patternFill>
          <bgColor rgb="FF0000CC"/>
        </patternFill>
      </fill>
    </dxf>
    <dxf>
      <font>
        <b/>
        <i val="0"/>
        <color theme="0"/>
      </font>
      <fill>
        <patternFill>
          <bgColor rgb="FF0000CC"/>
        </patternFill>
      </fill>
    </dxf>
    <dxf>
      <font>
        <b/>
        <i val="0"/>
        <color theme="0"/>
      </font>
      <fill>
        <patternFill>
          <bgColor rgb="FF0000CC"/>
        </patternFill>
      </fill>
    </dxf>
    <dxf>
      <font>
        <b/>
        <i val="0"/>
        <color theme="0"/>
      </font>
      <fill>
        <patternFill>
          <bgColor rgb="FF0000CC"/>
        </patternFill>
      </fill>
    </dxf>
    <dxf>
      <font>
        <b/>
        <i val="0"/>
        <color theme="0"/>
      </font>
      <fill>
        <patternFill>
          <bgColor rgb="FF0000CC"/>
        </patternFill>
      </fill>
    </dxf>
    <dxf>
      <font>
        <b/>
        <i val="0"/>
        <color theme="0"/>
      </font>
      <fill>
        <patternFill>
          <bgColor rgb="FF0000CC"/>
        </patternFill>
      </fill>
    </dxf>
    <dxf>
      <font>
        <b/>
        <i val="0"/>
        <color theme="0"/>
      </font>
      <fill>
        <patternFill>
          <bgColor rgb="FF0000CC"/>
        </patternFill>
      </fill>
    </dxf>
    <dxf>
      <font>
        <b/>
        <i val="0"/>
        <color theme="0"/>
      </font>
      <fill>
        <patternFill>
          <bgColor rgb="FF0000CC"/>
        </patternFill>
      </fill>
    </dxf>
    <dxf>
      <font>
        <b/>
        <i val="0"/>
        <color theme="0"/>
      </font>
      <fill>
        <patternFill>
          <bgColor rgb="FF0000CC"/>
        </patternFill>
      </fill>
    </dxf>
    <dxf>
      <font>
        <b/>
        <i val="0"/>
        <color theme="0"/>
      </font>
      <fill>
        <patternFill>
          <bgColor rgb="FF0000CC"/>
        </patternFill>
      </fill>
    </dxf>
    <dxf>
      <font>
        <b/>
        <i val="0"/>
        <color theme="0"/>
      </font>
      <fill>
        <patternFill>
          <bgColor rgb="FF0000CC"/>
        </patternFill>
      </fill>
    </dxf>
    <dxf>
      <font>
        <b/>
        <i val="0"/>
        <color theme="0"/>
      </font>
      <fill>
        <patternFill>
          <bgColor rgb="FF0000CC"/>
        </patternFill>
      </fill>
    </dxf>
    <dxf>
      <font>
        <b/>
        <i val="0"/>
        <color theme="0"/>
      </font>
      <fill>
        <patternFill>
          <bgColor rgb="FF0000CC"/>
        </patternFill>
      </fill>
    </dxf>
    <dxf>
      <font>
        <b/>
        <i val="0"/>
        <color theme="0"/>
      </font>
      <fill>
        <patternFill>
          <bgColor rgb="FF0000CC"/>
        </patternFill>
      </fill>
    </dxf>
    <dxf>
      <font>
        <b/>
        <i val="0"/>
        <color theme="0"/>
      </font>
      <fill>
        <patternFill>
          <bgColor rgb="FF0000CC"/>
        </patternFill>
      </fill>
    </dxf>
    <dxf>
      <font>
        <b val="0"/>
        <i val="0"/>
        <color indexed="9"/>
      </font>
      <fill>
        <patternFill>
          <fgColor indexed="10"/>
          <bgColor indexed="30"/>
        </patternFill>
      </fill>
    </dxf>
    <dxf>
      <font>
        <b/>
        <i val="0"/>
        <color theme="0"/>
      </font>
      <fill>
        <patternFill>
          <bgColor rgb="FF0000CC"/>
        </patternFill>
      </fill>
    </dxf>
    <dxf>
      <fill>
        <patternFill patternType="solid">
          <fgColor rgb="FF969696"/>
          <bgColor rgb="FF969696"/>
        </patternFill>
      </fill>
    </dxf>
    <dxf>
      <font>
        <b/>
        <i val="0"/>
        <color theme="0"/>
      </font>
      <fill>
        <patternFill>
          <bgColor rgb="FF0000CC"/>
        </patternFill>
      </fill>
    </dxf>
    <dxf>
      <font>
        <b/>
        <i val="0"/>
        <color theme="0"/>
      </font>
      <fill>
        <patternFill>
          <bgColor rgb="FF0000CC"/>
        </patternFill>
      </fill>
    </dxf>
    <dxf>
      <font>
        <b val="0"/>
        <i val="0"/>
        <color indexed="9"/>
      </font>
      <fill>
        <patternFill>
          <fgColor indexed="10"/>
          <bgColor indexed="30"/>
        </patternFill>
      </fill>
    </dxf>
    <dxf>
      <font>
        <b/>
        <i val="0"/>
        <color theme="0"/>
      </font>
      <fill>
        <patternFill>
          <bgColor rgb="FF0000CC"/>
        </patternFill>
      </fill>
    </dxf>
    <dxf>
      <fill>
        <patternFill patternType="solid">
          <fgColor rgb="FF969696"/>
          <bgColor rgb="FF969696"/>
        </patternFill>
      </fill>
    </dxf>
    <dxf>
      <font>
        <b/>
        <i val="0"/>
        <color theme="0"/>
      </font>
      <fill>
        <patternFill>
          <bgColor rgb="FF0000CC"/>
        </patternFill>
      </fill>
    </dxf>
    <dxf>
      <fill>
        <patternFill patternType="solid">
          <fgColor rgb="FF969696"/>
          <bgColor rgb="FF969696"/>
        </patternFill>
      </fill>
    </dxf>
    <dxf>
      <font>
        <b/>
        <i val="0"/>
      </font>
      <fill>
        <patternFill>
          <bgColor theme="0" tint="-0.24994659260841701"/>
        </patternFill>
      </fill>
    </dxf>
    <dxf>
      <fill>
        <patternFill patternType="solid">
          <fgColor rgb="FF969696"/>
          <bgColor rgb="FF969696"/>
        </patternFill>
      </fill>
    </dxf>
    <dxf>
      <font>
        <b/>
        <i val="0"/>
        <color theme="0"/>
      </font>
      <fill>
        <patternFill>
          <bgColor rgb="FFFF0000"/>
        </patternFill>
      </fill>
    </dxf>
    <dxf>
      <fill>
        <patternFill patternType="solid">
          <fgColor rgb="FF969696"/>
          <bgColor rgb="FF969696"/>
        </patternFill>
      </fill>
    </dxf>
    <dxf>
      <font>
        <b/>
        <i val="0"/>
      </font>
      <fill>
        <patternFill>
          <bgColor theme="0" tint="-0.24994659260841701"/>
        </patternFill>
      </fill>
    </dxf>
    <dxf>
      <font>
        <strike val="0"/>
        <color theme="0"/>
      </font>
      <fill>
        <patternFill>
          <bgColor rgb="FFFF0000"/>
        </patternFill>
      </fill>
    </dxf>
    <dxf>
      <fill>
        <patternFill patternType="solid">
          <fgColor rgb="FF969696"/>
          <bgColor rgb="FF969696"/>
        </patternFill>
      </fill>
    </dxf>
    <dxf>
      <font>
        <color theme="1"/>
      </font>
      <fill>
        <patternFill>
          <bgColor rgb="FFFFFF00"/>
        </patternFill>
      </fill>
    </dxf>
    <dxf>
      <font>
        <color theme="0"/>
      </font>
      <fill>
        <patternFill>
          <bgColor rgb="FF006600"/>
        </patternFill>
      </fill>
    </dxf>
    <dxf>
      <font>
        <color theme="0"/>
      </font>
      <fill>
        <patternFill>
          <bgColor rgb="FF7030A0"/>
        </patternFill>
      </fill>
    </dxf>
    <dxf>
      <font>
        <color theme="1"/>
      </font>
      <fill>
        <patternFill>
          <bgColor theme="0" tint="-0.14996795556505021"/>
        </patternFill>
      </fill>
    </dxf>
    <dxf>
      <font>
        <color theme="0"/>
      </font>
      <fill>
        <patternFill>
          <bgColor rgb="FFFF0000"/>
        </patternFill>
      </fill>
    </dxf>
    <dxf>
      <font>
        <b/>
        <i val="0"/>
        <color theme="0"/>
      </font>
      <fill>
        <patternFill>
          <bgColor rgb="FFFF0000"/>
        </patternFill>
      </fill>
    </dxf>
    <dxf>
      <font>
        <b/>
        <i val="0"/>
      </font>
      <fill>
        <patternFill>
          <bgColor theme="0" tint="-0.24994659260841701"/>
        </patternFill>
      </fill>
    </dxf>
    <dxf>
      <font>
        <b/>
        <i val="0"/>
      </font>
      <fill>
        <patternFill>
          <bgColor theme="0" tint="-0.24994659260841701"/>
        </patternFill>
      </fill>
    </dxf>
    <dxf>
      <font>
        <b/>
        <i val="0"/>
      </font>
      <fill>
        <patternFill>
          <bgColor theme="0" tint="-0.24994659260841701"/>
        </patternFill>
      </fill>
    </dxf>
    <dxf>
      <font>
        <b/>
        <i val="0"/>
        <color theme="0"/>
      </font>
      <fill>
        <patternFill>
          <bgColor rgb="FF0000CC"/>
        </patternFill>
      </fill>
    </dxf>
    <dxf>
      <font>
        <b/>
        <i val="0"/>
        <color theme="0"/>
      </font>
      <fill>
        <patternFill>
          <bgColor rgb="FF0000CC"/>
        </patternFill>
      </fill>
    </dxf>
    <dxf>
      <font>
        <b/>
        <i val="0"/>
        <color theme="0"/>
      </font>
      <fill>
        <patternFill>
          <bgColor rgb="FF0000CC"/>
        </patternFill>
      </fill>
    </dxf>
    <dxf>
      <font>
        <b/>
        <i val="0"/>
        <color theme="0"/>
      </font>
      <fill>
        <patternFill>
          <bgColor rgb="FF0000CC"/>
        </patternFill>
      </fill>
    </dxf>
    <dxf>
      <font>
        <b val="0"/>
        <i val="0"/>
        <color indexed="9"/>
      </font>
      <fill>
        <patternFill>
          <fgColor indexed="10"/>
          <bgColor indexed="30"/>
        </patternFill>
      </fill>
    </dxf>
    <dxf>
      <font>
        <b/>
        <i val="0"/>
        <color theme="0"/>
      </font>
      <fill>
        <patternFill>
          <bgColor rgb="FF0000CC"/>
        </patternFill>
      </fill>
    </dxf>
    <dxf>
      <font>
        <b/>
        <i val="0"/>
        <color theme="0"/>
      </font>
      <fill>
        <patternFill>
          <bgColor rgb="FF0000CC"/>
        </patternFill>
      </fill>
    </dxf>
    <dxf>
      <font>
        <b val="0"/>
        <i val="0"/>
        <color indexed="9"/>
      </font>
      <fill>
        <patternFill>
          <fgColor indexed="10"/>
          <bgColor indexed="30"/>
        </patternFill>
      </fill>
    </dxf>
    <dxf>
      <font>
        <b/>
        <i val="0"/>
        <color theme="0"/>
      </font>
      <fill>
        <patternFill>
          <bgColor rgb="FF0000CC"/>
        </patternFill>
      </fill>
    </dxf>
    <dxf>
      <font>
        <b/>
        <i val="0"/>
        <color theme="0"/>
      </font>
      <fill>
        <patternFill>
          <bgColor rgb="FF0000CC"/>
        </patternFill>
      </fill>
    </dxf>
    <dxf>
      <font>
        <b val="0"/>
        <i val="0"/>
        <color indexed="9"/>
      </font>
      <fill>
        <patternFill>
          <fgColor indexed="10"/>
          <bgColor indexed="30"/>
        </patternFill>
      </fill>
    </dxf>
    <dxf>
      <font>
        <strike val="0"/>
        <color theme="0"/>
      </font>
      <fill>
        <patternFill>
          <bgColor rgb="FFFF0000"/>
        </patternFill>
      </fill>
    </dxf>
    <dxf>
      <fill>
        <patternFill patternType="solid">
          <fgColor rgb="FF969696"/>
          <bgColor rgb="FF969696"/>
        </patternFill>
      </fill>
    </dxf>
    <dxf>
      <font>
        <color theme="1"/>
      </font>
      <fill>
        <patternFill>
          <bgColor rgb="FFFFFF00"/>
        </patternFill>
      </fill>
    </dxf>
    <dxf>
      <font>
        <color theme="0"/>
      </font>
      <fill>
        <patternFill>
          <bgColor rgb="FF006600"/>
        </patternFill>
      </fill>
    </dxf>
    <dxf>
      <font>
        <color theme="0"/>
      </font>
      <fill>
        <patternFill>
          <bgColor rgb="FF7030A0"/>
        </patternFill>
      </fill>
    </dxf>
    <dxf>
      <font>
        <color theme="1"/>
      </font>
      <fill>
        <patternFill>
          <bgColor theme="0" tint="-0.14996795556505021"/>
        </patternFill>
      </fill>
    </dxf>
    <dxf>
      <font>
        <color theme="0"/>
      </font>
      <fill>
        <patternFill>
          <bgColor rgb="FFFF0000"/>
        </patternFill>
      </fill>
    </dxf>
    <dxf>
      <fill>
        <patternFill patternType="solid">
          <fgColor rgb="FF969696"/>
          <bgColor rgb="FF969696"/>
        </patternFill>
      </fill>
    </dxf>
    <dxf>
      <font>
        <b/>
        <i val="0"/>
        <color theme="0"/>
      </font>
      <fill>
        <patternFill>
          <bgColor rgb="FFFF0000"/>
        </patternFill>
      </fill>
    </dxf>
    <dxf>
      <fill>
        <patternFill patternType="solid">
          <fgColor rgb="FF969696"/>
          <bgColor rgb="FF969696"/>
        </patternFill>
      </fill>
    </dxf>
    <dxf>
      <font>
        <strike val="0"/>
        <color theme="0"/>
      </font>
      <fill>
        <patternFill>
          <bgColor rgb="FFFF0000"/>
        </patternFill>
      </fill>
    </dxf>
    <dxf>
      <fill>
        <patternFill patternType="solid">
          <fgColor rgb="FF969696"/>
          <bgColor rgb="FF969696"/>
        </patternFill>
      </fill>
    </dxf>
    <dxf>
      <font>
        <color theme="1"/>
      </font>
      <fill>
        <patternFill>
          <bgColor rgb="FFFFFF00"/>
        </patternFill>
      </fill>
    </dxf>
    <dxf>
      <font>
        <color theme="0"/>
      </font>
      <fill>
        <patternFill>
          <bgColor rgb="FF006600"/>
        </patternFill>
      </fill>
    </dxf>
    <dxf>
      <font>
        <color theme="0"/>
      </font>
      <fill>
        <patternFill>
          <bgColor rgb="FF7030A0"/>
        </patternFill>
      </fill>
    </dxf>
    <dxf>
      <font>
        <color theme="1"/>
      </font>
      <fill>
        <patternFill>
          <bgColor theme="0" tint="-0.14996795556505021"/>
        </patternFill>
      </fill>
    </dxf>
    <dxf>
      <font>
        <color theme="0"/>
      </font>
      <fill>
        <patternFill>
          <bgColor rgb="FFFF0000"/>
        </patternFill>
      </fill>
    </dxf>
    <dxf>
      <font>
        <b/>
        <i val="0"/>
        <color theme="0"/>
      </font>
      <fill>
        <patternFill>
          <bgColor rgb="FF0000CC"/>
        </patternFill>
      </fill>
    </dxf>
    <dxf>
      <font>
        <b/>
        <i val="0"/>
      </font>
      <fill>
        <patternFill>
          <bgColor theme="0" tint="-0.24994659260841701"/>
        </patternFill>
      </fill>
    </dxf>
    <dxf>
      <font>
        <b/>
        <i val="0"/>
        <color indexed="23"/>
      </font>
      <fill>
        <patternFill patternType="solid">
          <fgColor indexed="10"/>
          <bgColor indexed="31"/>
        </patternFill>
      </fill>
    </dxf>
    <dxf>
      <font>
        <b/>
        <i val="0"/>
        <color theme="0"/>
      </font>
      <fill>
        <patternFill>
          <bgColor rgb="FF0000CC"/>
        </patternFill>
      </fill>
    </dxf>
    <dxf>
      <font>
        <b/>
        <i val="0"/>
      </font>
      <fill>
        <patternFill>
          <bgColor theme="0" tint="-0.24994659260841701"/>
        </patternFill>
      </fill>
    </dxf>
    <dxf>
      <font>
        <b/>
        <i val="0"/>
      </font>
      <fill>
        <patternFill>
          <bgColor theme="0" tint="-0.24994659260841701"/>
        </patternFill>
      </fill>
    </dxf>
    <dxf>
      <font>
        <b/>
        <i val="0"/>
      </font>
      <fill>
        <patternFill>
          <bgColor theme="0" tint="-0.24994659260841701"/>
        </patternFill>
      </fill>
    </dxf>
    <dxf>
      <font>
        <b/>
        <i val="0"/>
      </font>
      <fill>
        <patternFill>
          <bgColor theme="0" tint="-0.24994659260841701"/>
        </patternFill>
      </fill>
    </dxf>
    <dxf>
      <font>
        <strike val="0"/>
        <color theme="0"/>
      </font>
      <fill>
        <patternFill>
          <bgColor rgb="FFFF0000"/>
        </patternFill>
      </fill>
    </dxf>
    <dxf>
      <font>
        <b/>
        <i val="0"/>
      </font>
      <fill>
        <patternFill>
          <bgColor theme="0" tint="-0.24994659260841701"/>
        </patternFill>
      </fill>
    </dxf>
    <dxf>
      <font>
        <color theme="1"/>
      </font>
      <fill>
        <patternFill>
          <bgColor rgb="FFFFFF00"/>
        </patternFill>
      </fill>
    </dxf>
    <dxf>
      <font>
        <color theme="0"/>
      </font>
      <fill>
        <patternFill>
          <bgColor rgb="FF006600"/>
        </patternFill>
      </fill>
    </dxf>
    <dxf>
      <font>
        <color theme="0"/>
      </font>
      <fill>
        <patternFill>
          <bgColor rgb="FF7030A0"/>
        </patternFill>
      </fill>
    </dxf>
    <dxf>
      <font>
        <color theme="0"/>
      </font>
      <fill>
        <patternFill>
          <bgColor rgb="FFFF0000"/>
        </patternFill>
      </fill>
    </dxf>
    <dxf>
      <font>
        <color theme="1"/>
      </font>
      <fill>
        <patternFill>
          <bgColor theme="0" tint="-0.14996795556505021"/>
        </patternFill>
      </fill>
    </dxf>
    <dxf>
      <font>
        <b/>
        <i val="0"/>
        <color theme="0"/>
      </font>
      <fill>
        <patternFill>
          <bgColor rgb="FF0000CC"/>
        </patternFill>
      </fill>
    </dxf>
    <dxf>
      <font>
        <b val="0"/>
        <i val="0"/>
        <color indexed="9"/>
      </font>
      <fill>
        <patternFill>
          <fgColor indexed="10"/>
          <bgColor indexed="30"/>
        </patternFill>
      </fill>
    </dxf>
    <dxf>
      <font>
        <b/>
        <i val="0"/>
        <color theme="0"/>
      </font>
      <fill>
        <patternFill>
          <bgColor rgb="FF0000CC"/>
        </patternFill>
      </fill>
    </dxf>
    <dxf>
      <font>
        <b/>
        <i val="0"/>
        <color theme="0"/>
      </font>
      <fill>
        <patternFill>
          <bgColor rgb="FFFF0000"/>
        </patternFill>
      </fill>
    </dxf>
    <dxf>
      <font>
        <color theme="1"/>
      </font>
      <fill>
        <patternFill>
          <bgColor rgb="FFFFFF00"/>
        </patternFill>
      </fill>
    </dxf>
    <dxf>
      <font>
        <color theme="0"/>
      </font>
      <fill>
        <patternFill>
          <bgColor rgb="FF006600"/>
        </patternFill>
      </fill>
    </dxf>
    <dxf>
      <font>
        <color theme="0"/>
      </font>
      <fill>
        <patternFill>
          <bgColor rgb="FF7030A0"/>
        </patternFill>
      </fill>
    </dxf>
    <dxf>
      <font>
        <color theme="1"/>
      </font>
      <fill>
        <patternFill>
          <bgColor theme="0" tint="-0.14996795556505021"/>
        </patternFill>
      </fill>
    </dxf>
    <dxf>
      <font>
        <color theme="0"/>
      </font>
      <fill>
        <patternFill>
          <bgColor rgb="FFFF0000"/>
        </patternFill>
      </fill>
    </dxf>
    <dxf>
      <font>
        <color theme="1"/>
      </font>
      <fill>
        <patternFill>
          <bgColor rgb="FFFFFF00"/>
        </patternFill>
      </fill>
    </dxf>
    <dxf>
      <font>
        <color theme="0"/>
      </font>
      <fill>
        <patternFill>
          <bgColor rgb="FF006600"/>
        </patternFill>
      </fill>
    </dxf>
    <dxf>
      <font>
        <color theme="0"/>
      </font>
      <fill>
        <patternFill>
          <bgColor rgb="FF7030A0"/>
        </patternFill>
      </fill>
    </dxf>
    <dxf>
      <font>
        <color theme="1"/>
      </font>
      <fill>
        <patternFill>
          <bgColor theme="0" tint="-0.14996795556505021"/>
        </patternFill>
      </fill>
    </dxf>
    <dxf>
      <font>
        <color theme="0"/>
      </font>
      <fill>
        <patternFill>
          <bgColor rgb="FFFF0000"/>
        </patternFill>
      </fill>
    </dxf>
    <dxf>
      <font>
        <b/>
        <i val="0"/>
        <color theme="0"/>
      </font>
      <fill>
        <patternFill>
          <bgColor rgb="FFFF0000"/>
        </patternFill>
      </fill>
    </dxf>
    <dxf>
      <font>
        <b/>
        <i val="0"/>
        <color theme="0"/>
      </font>
      <fill>
        <patternFill>
          <bgColor rgb="FFFF0000"/>
        </patternFill>
      </fill>
    </dxf>
    <dxf>
      <fill>
        <patternFill patternType="solid">
          <fgColor rgb="FF969696"/>
          <bgColor rgb="FF969696"/>
        </patternFill>
      </fill>
    </dxf>
    <dxf>
      <font>
        <b/>
        <color rgb="FFFFFFFF"/>
      </font>
      <fill>
        <patternFill patternType="solid">
          <fgColor rgb="FFFF0000"/>
          <bgColor rgb="FFFF0000"/>
        </patternFill>
      </fill>
    </dxf>
    <dxf>
      <fill>
        <patternFill patternType="solid">
          <fgColor rgb="FF969696"/>
          <bgColor rgb="FF969696"/>
        </patternFill>
      </fill>
    </dxf>
    <dxf>
      <font>
        <b/>
        <i val="0"/>
        <color theme="0"/>
      </font>
      <fill>
        <patternFill>
          <bgColor rgb="FFFF0000"/>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ont>
        <color theme="1"/>
      </font>
      <fill>
        <patternFill>
          <bgColor rgb="FFFFFF00"/>
        </patternFill>
      </fill>
    </dxf>
    <dxf>
      <font>
        <color theme="0"/>
      </font>
      <fill>
        <patternFill>
          <bgColor rgb="FF006600"/>
        </patternFill>
      </fill>
    </dxf>
    <dxf>
      <font>
        <color theme="0"/>
      </font>
      <fill>
        <patternFill>
          <bgColor rgb="FF7030A0"/>
        </patternFill>
      </fill>
    </dxf>
    <dxf>
      <font>
        <color theme="1"/>
      </font>
      <fill>
        <patternFill>
          <bgColor theme="0" tint="-0.14996795556505021"/>
        </patternFill>
      </fill>
    </dxf>
    <dxf>
      <font>
        <color theme="0"/>
      </font>
      <fill>
        <patternFill>
          <bgColor rgb="FFFF0000"/>
        </patternFill>
      </fill>
    </dxf>
    <dxf>
      <font>
        <b/>
        <i val="0"/>
        <color theme="0"/>
      </font>
      <fill>
        <patternFill>
          <bgColor rgb="FFFF0000"/>
        </patternFill>
      </fill>
    </dxf>
    <dxf>
      <font>
        <b val="0"/>
        <i val="0"/>
        <color indexed="9"/>
      </font>
      <fill>
        <patternFill>
          <fgColor indexed="10"/>
          <bgColor rgb="FF0000CC"/>
        </patternFill>
      </fill>
    </dxf>
    <dxf>
      <fill>
        <patternFill>
          <fgColor indexed="10"/>
          <bgColor indexed="55"/>
        </patternFill>
      </fill>
    </dxf>
    <dxf>
      <fill>
        <patternFill>
          <bgColor rgb="FF66FF33"/>
        </patternFill>
      </fill>
    </dxf>
    <dxf>
      <font>
        <color auto="1"/>
      </font>
      <fill>
        <patternFill>
          <bgColor rgb="FFFFFF00"/>
        </patternFill>
      </fill>
    </dxf>
    <dxf>
      <font>
        <color theme="0"/>
      </font>
      <fill>
        <patternFill>
          <bgColor rgb="FF7030A0"/>
        </patternFill>
      </fill>
    </dxf>
    <dxf>
      <font>
        <color theme="0"/>
      </font>
      <fill>
        <patternFill>
          <bgColor rgb="FFFF0000"/>
        </patternFill>
      </fill>
    </dxf>
    <dxf>
      <font>
        <color theme="0"/>
      </font>
      <fill>
        <patternFill>
          <bgColor rgb="FF008000"/>
        </patternFill>
      </fill>
    </dxf>
    <dxf>
      <fill>
        <patternFill>
          <bgColor rgb="FFFFFF00"/>
        </patternFill>
      </fill>
    </dxf>
    <dxf>
      <font>
        <color theme="0"/>
      </font>
      <fill>
        <patternFill>
          <bgColor rgb="FF7030A0"/>
        </patternFill>
      </fill>
    </dxf>
    <dxf>
      <font>
        <color theme="0"/>
      </font>
      <fill>
        <patternFill>
          <bgColor rgb="FFFF0000"/>
        </patternFill>
      </fill>
    </dxf>
    <dxf>
      <font>
        <color theme="0"/>
      </font>
      <fill>
        <patternFill>
          <bgColor rgb="FF008000"/>
        </patternFill>
      </fill>
    </dxf>
    <dxf>
      <fill>
        <patternFill>
          <bgColor rgb="FFFFFF00"/>
        </patternFill>
      </fill>
    </dxf>
    <dxf>
      <font>
        <color theme="0"/>
      </font>
      <fill>
        <patternFill>
          <bgColor rgb="FF7030A0"/>
        </patternFill>
      </fill>
    </dxf>
    <dxf>
      <font>
        <color theme="0"/>
      </font>
      <fill>
        <patternFill>
          <bgColor rgb="FFFF0000"/>
        </patternFill>
      </fill>
    </dxf>
    <dxf>
      <font>
        <color theme="0"/>
      </font>
      <fill>
        <patternFill>
          <bgColor rgb="FF008000"/>
        </patternFill>
      </fill>
    </dxf>
    <dxf>
      <fill>
        <patternFill>
          <bgColor rgb="FFFFFF00"/>
        </patternFill>
      </fill>
    </dxf>
    <dxf>
      <font>
        <color theme="0"/>
      </font>
      <fill>
        <patternFill>
          <bgColor rgb="FF7030A0"/>
        </patternFill>
      </fill>
    </dxf>
    <dxf>
      <font>
        <color theme="0"/>
      </font>
      <fill>
        <patternFill>
          <bgColor rgb="FFFF0000"/>
        </patternFill>
      </fill>
    </dxf>
    <dxf>
      <font>
        <color theme="0"/>
      </font>
      <fill>
        <patternFill>
          <bgColor rgb="FF008000"/>
        </patternFill>
      </fill>
    </dxf>
    <dxf>
      <fill>
        <patternFill>
          <bgColor rgb="FFFFFF00"/>
        </patternFill>
      </fill>
    </dxf>
    <dxf>
      <font>
        <color theme="0"/>
      </font>
      <fill>
        <patternFill>
          <bgColor rgb="FF7030A0"/>
        </patternFill>
      </fill>
    </dxf>
    <dxf>
      <font>
        <color theme="0"/>
      </font>
      <fill>
        <patternFill>
          <bgColor rgb="FFFF0000"/>
        </patternFill>
      </fill>
    </dxf>
    <dxf>
      <font>
        <color theme="0"/>
      </font>
      <fill>
        <patternFill>
          <bgColor rgb="FF008000"/>
        </patternFill>
      </fill>
    </dxf>
    <dxf>
      <fill>
        <patternFill>
          <bgColor rgb="FFFFFF00"/>
        </patternFill>
      </fill>
    </dxf>
    <dxf>
      <font>
        <color theme="0"/>
      </font>
      <fill>
        <patternFill>
          <bgColor rgb="FF7030A0"/>
        </patternFill>
      </fill>
    </dxf>
    <dxf>
      <font>
        <color theme="0"/>
      </font>
      <fill>
        <patternFill>
          <bgColor rgb="FFFF0000"/>
        </patternFill>
      </fill>
    </dxf>
    <dxf>
      <font>
        <color theme="0"/>
      </font>
      <fill>
        <patternFill>
          <bgColor rgb="FF008000"/>
        </patternFill>
      </fill>
    </dxf>
    <dxf>
      <fill>
        <patternFill>
          <bgColor rgb="FFFFFF00"/>
        </patternFill>
      </fill>
    </dxf>
    <dxf>
      <font>
        <color theme="0"/>
      </font>
      <fill>
        <patternFill>
          <bgColor rgb="FF7030A0"/>
        </patternFill>
      </fill>
    </dxf>
    <dxf>
      <font>
        <color theme="0"/>
      </font>
      <fill>
        <patternFill>
          <bgColor rgb="FFFF0000"/>
        </patternFill>
      </fill>
    </dxf>
    <dxf>
      <font>
        <color theme="0"/>
      </font>
      <fill>
        <patternFill>
          <bgColor rgb="FF008000"/>
        </patternFill>
      </fill>
    </dxf>
    <dxf>
      <fill>
        <patternFill>
          <bgColor rgb="FFFFFF00"/>
        </patternFill>
      </fill>
    </dxf>
    <dxf>
      <font>
        <color theme="0"/>
      </font>
      <fill>
        <patternFill>
          <bgColor rgb="FF7030A0"/>
        </patternFill>
      </fill>
    </dxf>
    <dxf>
      <font>
        <color theme="0"/>
      </font>
      <fill>
        <patternFill>
          <bgColor rgb="FFFF0000"/>
        </patternFill>
      </fill>
    </dxf>
    <dxf>
      <font>
        <color theme="0"/>
      </font>
      <fill>
        <patternFill>
          <bgColor rgb="FF008000"/>
        </patternFill>
      </fill>
    </dxf>
    <dxf>
      <fill>
        <patternFill>
          <bgColor rgb="FFFFFF00"/>
        </patternFill>
      </fill>
    </dxf>
    <dxf>
      <font>
        <color theme="0"/>
      </font>
      <fill>
        <patternFill>
          <bgColor rgb="FF7030A0"/>
        </patternFill>
      </fill>
    </dxf>
    <dxf>
      <font>
        <color theme="0"/>
      </font>
      <fill>
        <patternFill>
          <bgColor rgb="FFFF0000"/>
        </patternFill>
      </fill>
    </dxf>
    <dxf>
      <font>
        <color theme="0"/>
      </font>
      <fill>
        <patternFill>
          <bgColor rgb="FF008000"/>
        </patternFill>
      </fill>
    </dxf>
    <dxf>
      <fill>
        <patternFill>
          <bgColor rgb="FFFFFF00"/>
        </patternFill>
      </fill>
    </dxf>
    <dxf>
      <font>
        <color theme="0"/>
      </font>
      <fill>
        <patternFill>
          <bgColor rgb="FF7030A0"/>
        </patternFill>
      </fill>
    </dxf>
    <dxf>
      <font>
        <color theme="0"/>
      </font>
      <fill>
        <patternFill>
          <bgColor rgb="FFFF0000"/>
        </patternFill>
      </fill>
    </dxf>
    <dxf>
      <font>
        <color theme="0"/>
      </font>
      <fill>
        <patternFill>
          <bgColor rgb="FF008000"/>
        </patternFill>
      </fill>
    </dxf>
    <dxf>
      <fill>
        <patternFill>
          <bgColor rgb="FFFFFF00"/>
        </patternFill>
      </fill>
    </dxf>
    <dxf>
      <font>
        <color theme="0"/>
      </font>
      <fill>
        <patternFill>
          <bgColor rgb="FF7030A0"/>
        </patternFill>
      </fill>
    </dxf>
    <dxf>
      <font>
        <color theme="0"/>
      </font>
      <fill>
        <patternFill>
          <bgColor rgb="FFFF0000"/>
        </patternFill>
      </fill>
    </dxf>
    <dxf>
      <font>
        <color theme="0"/>
      </font>
      <fill>
        <patternFill>
          <bgColor rgb="FF008000"/>
        </patternFill>
      </fill>
    </dxf>
    <dxf>
      <fill>
        <patternFill>
          <bgColor rgb="FFFFFF00"/>
        </patternFill>
      </fill>
    </dxf>
    <dxf>
      <font>
        <color theme="0"/>
      </font>
      <fill>
        <patternFill>
          <bgColor rgb="FF7030A0"/>
        </patternFill>
      </fill>
    </dxf>
    <dxf>
      <font>
        <color theme="0"/>
      </font>
      <fill>
        <patternFill>
          <bgColor rgb="FFFF0000"/>
        </patternFill>
      </fill>
    </dxf>
    <dxf>
      <font>
        <color theme="0"/>
      </font>
      <fill>
        <patternFill>
          <bgColor rgb="FF008000"/>
        </patternFill>
      </fill>
    </dxf>
    <dxf>
      <fill>
        <patternFill>
          <bgColor rgb="FFFFFF00"/>
        </patternFill>
      </fill>
    </dxf>
    <dxf>
      <font>
        <color theme="0"/>
      </font>
      <fill>
        <patternFill>
          <bgColor rgb="FF7030A0"/>
        </patternFill>
      </fill>
    </dxf>
    <dxf>
      <font>
        <color theme="0"/>
      </font>
      <fill>
        <patternFill>
          <bgColor rgb="FFFF0000"/>
        </patternFill>
      </fill>
    </dxf>
    <dxf>
      <font>
        <color theme="0"/>
      </font>
      <fill>
        <patternFill>
          <bgColor rgb="FF008000"/>
        </patternFill>
      </fill>
    </dxf>
    <dxf>
      <fill>
        <patternFill>
          <bgColor rgb="FFFFFF00"/>
        </patternFill>
      </fill>
    </dxf>
    <dxf>
      <font>
        <color theme="0"/>
      </font>
      <fill>
        <patternFill>
          <bgColor rgb="FF7030A0"/>
        </patternFill>
      </fill>
    </dxf>
    <dxf>
      <font>
        <color theme="0"/>
      </font>
      <fill>
        <patternFill>
          <bgColor rgb="FFFF0000"/>
        </patternFill>
      </fill>
    </dxf>
    <dxf>
      <font>
        <color theme="0"/>
      </font>
      <fill>
        <patternFill>
          <bgColor rgb="FF008000"/>
        </patternFill>
      </fill>
    </dxf>
    <dxf>
      <font>
        <color theme="1"/>
      </font>
      <fill>
        <patternFill>
          <bgColor rgb="FFFFFF00"/>
        </patternFill>
      </fill>
    </dxf>
    <dxf>
      <font>
        <color theme="0"/>
      </font>
      <fill>
        <patternFill>
          <bgColor rgb="FF7030A0"/>
        </patternFill>
      </fill>
    </dxf>
    <dxf>
      <font>
        <color theme="0"/>
      </font>
      <fill>
        <patternFill>
          <bgColor rgb="FFFF0000"/>
        </patternFill>
      </fill>
    </dxf>
    <dxf>
      <font>
        <color theme="0"/>
      </font>
      <fill>
        <patternFill>
          <bgColor rgb="FF008000"/>
        </patternFill>
      </fill>
    </dxf>
    <dxf>
      <font>
        <color theme="1"/>
      </font>
      <fill>
        <patternFill>
          <bgColor rgb="FFFFFF00"/>
        </patternFill>
      </fill>
    </dxf>
    <dxf>
      <font>
        <color theme="0"/>
      </font>
      <fill>
        <patternFill>
          <bgColor rgb="FF7030A0"/>
        </patternFill>
      </fill>
    </dxf>
    <dxf>
      <font>
        <color theme="0"/>
      </font>
      <fill>
        <patternFill>
          <bgColor rgb="FFFF0000"/>
        </patternFill>
      </fill>
    </dxf>
    <dxf>
      <font>
        <color theme="0"/>
      </font>
      <fill>
        <patternFill>
          <bgColor rgb="FF008000"/>
        </patternFill>
      </fill>
    </dxf>
    <dxf>
      <font>
        <color theme="1"/>
      </font>
      <fill>
        <patternFill>
          <bgColor rgb="FFFFFF00"/>
        </patternFill>
      </fill>
    </dxf>
    <dxf>
      <font>
        <color theme="0"/>
      </font>
      <fill>
        <patternFill>
          <bgColor rgb="FF7030A0"/>
        </patternFill>
      </fill>
    </dxf>
    <dxf>
      <font>
        <color theme="0"/>
      </font>
      <fill>
        <patternFill>
          <bgColor rgb="FFFF0000"/>
        </patternFill>
      </fill>
    </dxf>
    <dxf>
      <font>
        <color theme="0"/>
      </font>
      <fill>
        <patternFill>
          <bgColor rgb="FF008000"/>
        </patternFill>
      </fill>
    </dxf>
    <dxf>
      <font>
        <color theme="1"/>
      </font>
      <fill>
        <patternFill>
          <bgColor rgb="FFFFFF00"/>
        </patternFill>
      </fill>
    </dxf>
    <dxf>
      <font>
        <color theme="0"/>
      </font>
      <fill>
        <patternFill>
          <bgColor rgb="FF7030A0"/>
        </patternFill>
      </fill>
    </dxf>
    <dxf>
      <font>
        <color theme="0"/>
      </font>
      <fill>
        <patternFill>
          <bgColor rgb="FFFF0000"/>
        </patternFill>
      </fill>
    </dxf>
    <dxf>
      <font>
        <color theme="0"/>
      </font>
      <fill>
        <patternFill>
          <bgColor rgb="FF008000"/>
        </patternFill>
      </fill>
    </dxf>
    <dxf>
      <font>
        <color theme="1"/>
      </font>
      <fill>
        <patternFill>
          <bgColor rgb="FFFFFF00"/>
        </patternFill>
      </fill>
    </dxf>
    <dxf>
      <font>
        <color theme="0"/>
      </font>
      <fill>
        <patternFill>
          <bgColor rgb="FF7030A0"/>
        </patternFill>
      </fill>
    </dxf>
    <dxf>
      <font>
        <color theme="0"/>
      </font>
      <fill>
        <patternFill>
          <bgColor rgb="FFFF0000"/>
        </patternFill>
      </fill>
    </dxf>
    <dxf>
      <font>
        <color theme="0"/>
      </font>
      <fill>
        <patternFill>
          <bgColor rgb="FF008000"/>
        </patternFill>
      </fill>
    </dxf>
    <dxf>
      <font>
        <color theme="1"/>
      </font>
      <fill>
        <patternFill>
          <bgColor rgb="FFFFFF00"/>
        </patternFill>
      </fill>
    </dxf>
    <dxf>
      <font>
        <color theme="0"/>
      </font>
      <fill>
        <patternFill>
          <bgColor rgb="FF7030A0"/>
        </patternFill>
      </fill>
    </dxf>
    <dxf>
      <font>
        <color theme="0"/>
      </font>
      <fill>
        <patternFill>
          <bgColor rgb="FFFF0000"/>
        </patternFill>
      </fill>
    </dxf>
    <dxf>
      <font>
        <color theme="0"/>
      </font>
      <fill>
        <patternFill>
          <bgColor rgb="FF008000"/>
        </patternFill>
      </fill>
    </dxf>
    <dxf>
      <font>
        <color theme="1"/>
      </font>
      <fill>
        <patternFill>
          <bgColor rgb="FFFFFF00"/>
        </patternFill>
      </fill>
    </dxf>
    <dxf>
      <font>
        <color theme="0"/>
      </font>
      <fill>
        <patternFill>
          <bgColor rgb="FF7030A0"/>
        </patternFill>
      </fill>
    </dxf>
    <dxf>
      <font>
        <color theme="0"/>
      </font>
      <fill>
        <patternFill>
          <bgColor rgb="FFFF0000"/>
        </patternFill>
      </fill>
    </dxf>
    <dxf>
      <font>
        <color theme="0"/>
      </font>
      <fill>
        <patternFill>
          <bgColor rgb="FF008000"/>
        </patternFill>
      </fill>
    </dxf>
    <dxf>
      <font>
        <color theme="1"/>
      </font>
      <fill>
        <patternFill>
          <bgColor rgb="FFFFFF00"/>
        </patternFill>
      </fill>
    </dxf>
    <dxf>
      <font>
        <color theme="0"/>
      </font>
      <fill>
        <patternFill>
          <bgColor rgb="FF7030A0"/>
        </patternFill>
      </fill>
    </dxf>
    <dxf>
      <font>
        <color theme="0"/>
      </font>
      <fill>
        <patternFill>
          <bgColor rgb="FFFF0000"/>
        </patternFill>
      </fill>
    </dxf>
    <dxf>
      <font>
        <color theme="0"/>
      </font>
      <fill>
        <patternFill>
          <bgColor rgb="FF008000"/>
        </patternFill>
      </fill>
    </dxf>
    <dxf>
      <font>
        <color theme="1"/>
      </font>
      <fill>
        <patternFill>
          <bgColor rgb="FFFFFF00"/>
        </patternFill>
      </fill>
    </dxf>
    <dxf>
      <font>
        <color theme="0"/>
      </font>
      <fill>
        <patternFill>
          <bgColor rgb="FF7030A0"/>
        </patternFill>
      </fill>
    </dxf>
    <dxf>
      <font>
        <color theme="0"/>
      </font>
      <fill>
        <patternFill>
          <bgColor rgb="FFFF0000"/>
        </patternFill>
      </fill>
    </dxf>
    <dxf>
      <font>
        <color theme="0"/>
      </font>
      <fill>
        <patternFill>
          <bgColor rgb="FF008000"/>
        </patternFill>
      </fill>
    </dxf>
    <dxf>
      <fill>
        <patternFill>
          <bgColor rgb="FFFFFF00"/>
        </patternFill>
      </fill>
    </dxf>
    <dxf>
      <font>
        <color theme="0"/>
      </font>
      <fill>
        <patternFill>
          <bgColor rgb="FF7030A0"/>
        </patternFill>
      </fill>
    </dxf>
    <dxf>
      <font>
        <color theme="0"/>
      </font>
      <fill>
        <patternFill>
          <bgColor rgb="FFFF0000"/>
        </patternFill>
      </fill>
    </dxf>
    <dxf>
      <font>
        <color theme="0"/>
      </font>
      <fill>
        <patternFill>
          <bgColor rgb="FF008000"/>
        </patternFill>
      </fill>
    </dxf>
    <dxf>
      <font>
        <color theme="1"/>
      </font>
      <fill>
        <patternFill>
          <bgColor rgb="FFFFFF00"/>
        </patternFill>
      </fill>
    </dxf>
    <dxf>
      <font>
        <color theme="0"/>
      </font>
      <fill>
        <patternFill>
          <bgColor rgb="FF7030A0"/>
        </patternFill>
      </fill>
    </dxf>
    <dxf>
      <font>
        <color theme="0"/>
      </font>
      <fill>
        <patternFill>
          <bgColor rgb="FFFF0000"/>
        </patternFill>
      </fill>
    </dxf>
    <dxf>
      <font>
        <color theme="0"/>
      </font>
      <fill>
        <patternFill>
          <bgColor rgb="FF008000"/>
        </patternFill>
      </fill>
    </dxf>
    <dxf>
      <font>
        <color theme="1"/>
      </font>
      <fill>
        <patternFill>
          <bgColor rgb="FFFFFF00"/>
        </patternFill>
      </fill>
    </dxf>
    <dxf>
      <font>
        <color theme="0"/>
      </font>
      <fill>
        <patternFill>
          <bgColor rgb="FF7030A0"/>
        </patternFill>
      </fill>
    </dxf>
    <dxf>
      <font>
        <color theme="0"/>
      </font>
      <fill>
        <patternFill>
          <bgColor rgb="FFFF0000"/>
        </patternFill>
      </fill>
    </dxf>
    <dxf>
      <font>
        <color theme="0"/>
      </font>
      <fill>
        <patternFill>
          <bgColor rgb="FF008000"/>
        </patternFill>
      </fill>
    </dxf>
    <dxf>
      <font>
        <color theme="1"/>
      </font>
      <fill>
        <patternFill>
          <bgColor rgb="FFFFFF00"/>
        </patternFill>
      </fill>
    </dxf>
    <dxf>
      <font>
        <color theme="0"/>
      </font>
      <fill>
        <patternFill>
          <bgColor rgb="FF7030A0"/>
        </patternFill>
      </fill>
    </dxf>
    <dxf>
      <font>
        <color theme="0"/>
      </font>
      <fill>
        <patternFill>
          <bgColor rgb="FFFF0000"/>
        </patternFill>
      </fill>
    </dxf>
    <dxf>
      <font>
        <color theme="0"/>
      </font>
      <fill>
        <patternFill>
          <bgColor rgb="FF008000"/>
        </patternFill>
      </fill>
    </dxf>
    <dxf>
      <font>
        <color theme="1"/>
      </font>
      <fill>
        <patternFill>
          <bgColor rgb="FFFFFF00"/>
        </patternFill>
      </fill>
    </dxf>
    <dxf>
      <font>
        <color theme="0"/>
      </font>
      <fill>
        <patternFill>
          <bgColor rgb="FF7030A0"/>
        </patternFill>
      </fill>
    </dxf>
    <dxf>
      <font>
        <color theme="0"/>
      </font>
      <fill>
        <patternFill>
          <bgColor rgb="FFFF0000"/>
        </patternFill>
      </fill>
    </dxf>
    <dxf>
      <font>
        <color theme="0"/>
      </font>
      <fill>
        <patternFill>
          <bgColor rgb="FF008000"/>
        </patternFill>
      </fill>
    </dxf>
    <dxf>
      <font>
        <color theme="1"/>
      </font>
      <fill>
        <patternFill>
          <bgColor rgb="FFFFFF00"/>
        </patternFill>
      </fill>
    </dxf>
    <dxf>
      <font>
        <color theme="0"/>
      </font>
      <fill>
        <patternFill>
          <bgColor rgb="FF7030A0"/>
        </patternFill>
      </fill>
    </dxf>
    <dxf>
      <font>
        <color theme="0"/>
      </font>
      <fill>
        <patternFill>
          <bgColor rgb="FFFF0000"/>
        </patternFill>
      </fill>
    </dxf>
    <dxf>
      <font>
        <color theme="0"/>
      </font>
      <fill>
        <patternFill>
          <bgColor rgb="FF008000"/>
        </patternFill>
      </fill>
    </dxf>
    <dxf>
      <fill>
        <patternFill>
          <bgColor rgb="FFFFFF00"/>
        </patternFill>
      </fill>
    </dxf>
    <dxf>
      <font>
        <color theme="0"/>
      </font>
      <fill>
        <patternFill>
          <bgColor rgb="FF7030A0"/>
        </patternFill>
      </fill>
    </dxf>
    <dxf>
      <font>
        <color theme="0"/>
      </font>
      <fill>
        <patternFill>
          <bgColor rgb="FFFF0000"/>
        </patternFill>
      </fill>
    </dxf>
    <dxf>
      <font>
        <color theme="0"/>
      </font>
      <fill>
        <patternFill>
          <bgColor rgb="FF008000"/>
        </patternFill>
      </fill>
    </dxf>
    <dxf>
      <fill>
        <patternFill>
          <bgColor rgb="FFFFFF00"/>
        </patternFill>
      </fill>
    </dxf>
    <dxf>
      <font>
        <color theme="0"/>
      </font>
      <fill>
        <patternFill>
          <bgColor rgb="FF7030A0"/>
        </patternFill>
      </fill>
    </dxf>
    <dxf>
      <font>
        <color theme="0"/>
      </font>
      <fill>
        <patternFill>
          <bgColor rgb="FFFF0000"/>
        </patternFill>
      </fill>
    </dxf>
    <dxf>
      <font>
        <color theme="0"/>
      </font>
      <fill>
        <patternFill>
          <bgColor rgb="FF008000"/>
        </patternFill>
      </fill>
    </dxf>
    <dxf>
      <fill>
        <patternFill>
          <bgColor rgb="FFFFFF00"/>
        </patternFill>
      </fill>
    </dxf>
    <dxf>
      <font>
        <color theme="0"/>
      </font>
      <fill>
        <patternFill>
          <bgColor rgb="FF7030A0"/>
        </patternFill>
      </fill>
    </dxf>
    <dxf>
      <font>
        <color theme="0"/>
      </font>
      <fill>
        <patternFill>
          <bgColor rgb="FFFF0000"/>
        </patternFill>
      </fill>
    </dxf>
    <dxf>
      <font>
        <color theme="0"/>
      </font>
      <fill>
        <patternFill>
          <bgColor rgb="FF008000"/>
        </patternFill>
      </fill>
    </dxf>
    <dxf>
      <fill>
        <patternFill>
          <bgColor rgb="FFFFFF00"/>
        </patternFill>
      </fill>
    </dxf>
    <dxf>
      <font>
        <color theme="0"/>
      </font>
      <fill>
        <patternFill>
          <bgColor rgb="FF7030A0"/>
        </patternFill>
      </fill>
    </dxf>
    <dxf>
      <font>
        <color theme="0"/>
      </font>
      <fill>
        <patternFill>
          <bgColor rgb="FFFF0000"/>
        </patternFill>
      </fill>
    </dxf>
    <dxf>
      <font>
        <color theme="0"/>
      </font>
      <fill>
        <patternFill>
          <bgColor rgb="FF008000"/>
        </patternFill>
      </fill>
    </dxf>
    <dxf>
      <fill>
        <patternFill>
          <bgColor rgb="FFFFFF00"/>
        </patternFill>
      </fill>
    </dxf>
    <dxf>
      <font>
        <color theme="0"/>
      </font>
      <fill>
        <patternFill>
          <bgColor rgb="FF7030A0"/>
        </patternFill>
      </fill>
    </dxf>
    <dxf>
      <font>
        <color theme="0"/>
      </font>
      <fill>
        <patternFill>
          <bgColor rgb="FFFF0000"/>
        </patternFill>
      </fill>
    </dxf>
    <dxf>
      <font>
        <color theme="0"/>
      </font>
      <fill>
        <patternFill>
          <bgColor rgb="FF008000"/>
        </patternFill>
      </fill>
    </dxf>
    <dxf>
      <fill>
        <patternFill>
          <bgColor rgb="FFFFFF00"/>
        </patternFill>
      </fill>
    </dxf>
    <dxf>
      <font>
        <color theme="0"/>
      </font>
      <fill>
        <patternFill>
          <bgColor rgb="FF7030A0"/>
        </patternFill>
      </fill>
    </dxf>
    <dxf>
      <font>
        <color theme="0"/>
      </font>
      <fill>
        <patternFill>
          <bgColor rgb="FFFF0000"/>
        </patternFill>
      </fill>
    </dxf>
    <dxf>
      <font>
        <color theme="0"/>
      </font>
      <fill>
        <patternFill>
          <bgColor rgb="FF008000"/>
        </patternFill>
      </fill>
    </dxf>
    <dxf>
      <fill>
        <patternFill>
          <bgColor rgb="FFFFFF00"/>
        </patternFill>
      </fill>
    </dxf>
    <dxf>
      <font>
        <color theme="0"/>
      </font>
      <fill>
        <patternFill>
          <bgColor rgb="FF7030A0"/>
        </patternFill>
      </fill>
    </dxf>
    <dxf>
      <font>
        <color theme="0"/>
      </font>
      <fill>
        <patternFill>
          <bgColor rgb="FFFF0000"/>
        </patternFill>
      </fill>
    </dxf>
    <dxf>
      <font>
        <color theme="0"/>
      </font>
      <fill>
        <patternFill>
          <bgColor rgb="FF008000"/>
        </patternFill>
      </fill>
    </dxf>
    <dxf>
      <fill>
        <patternFill>
          <bgColor rgb="FFFFFF00"/>
        </patternFill>
      </fill>
    </dxf>
    <dxf>
      <font>
        <color theme="0"/>
      </font>
      <fill>
        <patternFill>
          <bgColor rgb="FF7030A0"/>
        </patternFill>
      </fill>
    </dxf>
    <dxf>
      <font>
        <color theme="0"/>
      </font>
      <fill>
        <patternFill>
          <bgColor rgb="FFFF0000"/>
        </patternFill>
      </fill>
    </dxf>
    <dxf>
      <font>
        <color theme="0"/>
      </font>
      <fill>
        <patternFill>
          <bgColor rgb="FF008000"/>
        </patternFill>
      </fill>
    </dxf>
    <dxf>
      <font>
        <color theme="1"/>
      </font>
      <fill>
        <patternFill>
          <bgColor rgb="FFFFFF00"/>
        </patternFill>
      </fill>
    </dxf>
    <dxf>
      <font>
        <color theme="0"/>
      </font>
      <fill>
        <patternFill>
          <bgColor rgb="FF7030A0"/>
        </patternFill>
      </fill>
    </dxf>
    <dxf>
      <font>
        <color theme="0"/>
      </font>
      <fill>
        <patternFill>
          <bgColor rgb="FFFF0000"/>
        </patternFill>
      </fill>
    </dxf>
    <dxf>
      <font>
        <color theme="0"/>
      </font>
      <fill>
        <patternFill>
          <bgColor rgb="FF008000"/>
        </patternFill>
      </fill>
    </dxf>
    <dxf>
      <fill>
        <patternFill>
          <bgColor rgb="FFFFFF00"/>
        </patternFill>
      </fill>
    </dxf>
    <dxf>
      <font>
        <color theme="0"/>
      </font>
      <fill>
        <patternFill>
          <bgColor rgb="FF7030A0"/>
        </patternFill>
      </fill>
    </dxf>
    <dxf>
      <font>
        <color theme="0"/>
      </font>
      <fill>
        <patternFill>
          <bgColor rgb="FFFF0000"/>
        </patternFill>
      </fill>
    </dxf>
    <dxf>
      <font>
        <color theme="0"/>
      </font>
      <fill>
        <patternFill>
          <bgColor rgb="FF008000"/>
        </patternFill>
      </fill>
    </dxf>
    <dxf>
      <fill>
        <patternFill>
          <bgColor rgb="FFFFFF00"/>
        </patternFill>
      </fill>
    </dxf>
    <dxf>
      <font>
        <color theme="0"/>
      </font>
      <fill>
        <patternFill>
          <bgColor rgb="FF7030A0"/>
        </patternFill>
      </fill>
    </dxf>
    <dxf>
      <font>
        <color theme="0"/>
      </font>
      <fill>
        <patternFill>
          <bgColor rgb="FFFF0000"/>
        </patternFill>
      </fill>
    </dxf>
    <dxf>
      <font>
        <color theme="0"/>
      </font>
      <fill>
        <patternFill>
          <bgColor rgb="FF008000"/>
        </patternFill>
      </fill>
    </dxf>
    <dxf>
      <fill>
        <patternFill>
          <bgColor rgb="FFFFFF00"/>
        </patternFill>
      </fill>
    </dxf>
    <dxf>
      <font>
        <color theme="0"/>
      </font>
      <fill>
        <patternFill>
          <bgColor rgb="FF7030A0"/>
        </patternFill>
      </fill>
    </dxf>
    <dxf>
      <font>
        <color theme="0"/>
      </font>
      <fill>
        <patternFill>
          <bgColor rgb="FFFF0000"/>
        </patternFill>
      </fill>
    </dxf>
    <dxf>
      <font>
        <strike val="0"/>
        <color theme="0"/>
      </font>
      <fill>
        <patternFill>
          <bgColor rgb="FFFF0000"/>
        </patternFill>
      </fill>
    </dxf>
    <dxf>
      <font>
        <color theme="0"/>
      </font>
      <fill>
        <patternFill>
          <bgColor rgb="FF008000"/>
        </patternFill>
      </fill>
    </dxf>
    <dxf>
      <font>
        <color theme="1"/>
      </font>
      <fill>
        <patternFill>
          <bgColor rgb="FFFFFF00"/>
        </patternFill>
      </fill>
    </dxf>
    <dxf>
      <font>
        <color theme="0"/>
      </font>
      <fill>
        <patternFill>
          <bgColor rgb="FF7030A0"/>
        </patternFill>
      </fill>
    </dxf>
    <dxf>
      <font>
        <color theme="0"/>
      </font>
      <fill>
        <patternFill>
          <bgColor rgb="FFFF0000"/>
        </patternFill>
      </fill>
    </dxf>
    <dxf>
      <font>
        <color theme="0"/>
      </font>
      <fill>
        <patternFill>
          <bgColor rgb="FF008000"/>
        </patternFill>
      </fill>
    </dxf>
    <dxf>
      <fill>
        <patternFill>
          <bgColor rgb="FFFFFF00"/>
        </patternFill>
      </fill>
    </dxf>
    <dxf>
      <font>
        <color theme="0"/>
      </font>
      <fill>
        <patternFill>
          <bgColor rgb="FF7030A0"/>
        </patternFill>
      </fill>
    </dxf>
    <dxf>
      <font>
        <color theme="0"/>
      </font>
      <fill>
        <patternFill>
          <bgColor rgb="FFFF0000"/>
        </patternFill>
      </fill>
    </dxf>
  </dxfs>
  <tableStyles count="0" defaultTableStyle="TableStyleMedium2" defaultPivotStyle="PivotStyleLight16"/>
  <colors>
    <mruColors>
      <color rgb="FF0000FF"/>
      <color rgb="FFFF5050"/>
      <color rgb="FF0000CC"/>
      <color rgb="FFFFFF99"/>
      <color rgb="FFCCFFCC"/>
      <color rgb="FF008000"/>
      <color rgb="FF7030A0"/>
      <color rgb="FF00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4.xml"/><Relationship Id="rId18" Type="http://schemas.openxmlformats.org/officeDocument/2006/relationships/externalLink" Target="externalLinks/externalLink9.xml"/><Relationship Id="rId26" Type="http://schemas.openxmlformats.org/officeDocument/2006/relationships/externalLink" Target="externalLinks/externalLink17.xml"/><Relationship Id="rId3" Type="http://schemas.openxmlformats.org/officeDocument/2006/relationships/worksheet" Target="worksheets/sheet3.xml"/><Relationship Id="rId21" Type="http://schemas.openxmlformats.org/officeDocument/2006/relationships/externalLink" Target="externalLinks/externalLink12.xml"/><Relationship Id="rId7" Type="http://schemas.openxmlformats.org/officeDocument/2006/relationships/worksheet" Target="worksheets/sheet7.xml"/><Relationship Id="rId12" Type="http://schemas.openxmlformats.org/officeDocument/2006/relationships/externalLink" Target="externalLinks/externalLink3.xml"/><Relationship Id="rId17" Type="http://schemas.openxmlformats.org/officeDocument/2006/relationships/externalLink" Target="externalLinks/externalLink8.xml"/><Relationship Id="rId25" Type="http://schemas.openxmlformats.org/officeDocument/2006/relationships/externalLink" Target="externalLinks/externalLink16.xml"/><Relationship Id="rId2" Type="http://schemas.openxmlformats.org/officeDocument/2006/relationships/worksheet" Target="worksheets/sheet2.xml"/><Relationship Id="rId16" Type="http://schemas.openxmlformats.org/officeDocument/2006/relationships/externalLink" Target="externalLinks/externalLink7.xml"/><Relationship Id="rId20" Type="http://schemas.openxmlformats.org/officeDocument/2006/relationships/externalLink" Target="externalLinks/externalLink11.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2.xml"/><Relationship Id="rId24" Type="http://schemas.openxmlformats.org/officeDocument/2006/relationships/externalLink" Target="externalLinks/externalLink15.xml"/><Relationship Id="rId5" Type="http://schemas.openxmlformats.org/officeDocument/2006/relationships/worksheet" Target="worksheets/sheet5.xml"/><Relationship Id="rId15" Type="http://schemas.openxmlformats.org/officeDocument/2006/relationships/externalLink" Target="externalLinks/externalLink6.xml"/><Relationship Id="rId23" Type="http://schemas.openxmlformats.org/officeDocument/2006/relationships/externalLink" Target="externalLinks/externalLink14.xml"/><Relationship Id="rId28" Type="http://schemas.openxmlformats.org/officeDocument/2006/relationships/theme" Target="theme/theme1.xml"/><Relationship Id="rId10" Type="http://schemas.openxmlformats.org/officeDocument/2006/relationships/externalLink" Target="externalLinks/externalLink1.xml"/><Relationship Id="rId19" Type="http://schemas.openxmlformats.org/officeDocument/2006/relationships/externalLink" Target="externalLinks/externalLink10.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5.xml"/><Relationship Id="rId22" Type="http://schemas.openxmlformats.org/officeDocument/2006/relationships/externalLink" Target="externalLinks/externalLink13.xml"/><Relationship Id="rId27" Type="http://schemas.openxmlformats.org/officeDocument/2006/relationships/externalLink" Target="externalLinks/externalLink18.xml"/><Relationship Id="rId30"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13609</xdr:colOff>
      <xdr:row>134</xdr:row>
      <xdr:rowOff>669018</xdr:rowOff>
    </xdr:from>
    <xdr:to>
      <xdr:col>11</xdr:col>
      <xdr:colOff>798455</xdr:colOff>
      <xdr:row>139</xdr:row>
      <xdr:rowOff>36</xdr:rowOff>
    </xdr:to>
    <xdr:pic>
      <xdr:nvPicPr>
        <xdr:cNvPr id="2" name="圖片 1"/>
        <xdr:cNvPicPr>
          <a:picLocks noChangeAspect="1"/>
        </xdr:cNvPicPr>
      </xdr:nvPicPr>
      <xdr:blipFill>
        <a:blip xmlns:r="http://schemas.openxmlformats.org/officeDocument/2006/relationships" r:embed="rId1"/>
        <a:stretch>
          <a:fillRect/>
        </a:stretch>
      </xdr:blipFill>
      <xdr:spPr>
        <a:xfrm>
          <a:off x="13472434" y="41902743"/>
          <a:ext cx="3417908" cy="2018747"/>
        </a:xfrm>
        <a:prstGeom prst="rect">
          <a:avLst/>
        </a:prstGeom>
      </xdr:spPr>
    </xdr:pic>
    <xdr:clientData/>
  </xdr:twoCellAnchor>
  <xdr:twoCellAnchor editAs="oneCell">
    <xdr:from>
      <xdr:col>9</xdr:col>
      <xdr:colOff>13609</xdr:colOff>
      <xdr:row>134</xdr:row>
      <xdr:rowOff>669018</xdr:rowOff>
    </xdr:from>
    <xdr:to>
      <xdr:col>11</xdr:col>
      <xdr:colOff>785167</xdr:colOff>
      <xdr:row>138</xdr:row>
      <xdr:rowOff>330048</xdr:rowOff>
    </xdr:to>
    <xdr:pic>
      <xdr:nvPicPr>
        <xdr:cNvPr id="3" name="圖片 2"/>
        <xdr:cNvPicPr>
          <a:picLocks noChangeAspect="1"/>
        </xdr:cNvPicPr>
      </xdr:nvPicPr>
      <xdr:blipFill>
        <a:blip xmlns:r="http://schemas.openxmlformats.org/officeDocument/2006/relationships" r:embed="rId1"/>
        <a:stretch>
          <a:fillRect/>
        </a:stretch>
      </xdr:blipFill>
      <xdr:spPr>
        <a:xfrm>
          <a:off x="13472434" y="41902743"/>
          <a:ext cx="3417908" cy="2018747"/>
        </a:xfrm>
        <a:prstGeom prst="rect">
          <a:avLst/>
        </a:prstGeom>
      </xdr:spPr>
    </xdr:pic>
    <xdr:clientData/>
  </xdr:twoCellAnchor>
  <xdr:twoCellAnchor editAs="oneCell">
    <xdr:from>
      <xdr:col>9</xdr:col>
      <xdr:colOff>13609</xdr:colOff>
      <xdr:row>134</xdr:row>
      <xdr:rowOff>669018</xdr:rowOff>
    </xdr:from>
    <xdr:to>
      <xdr:col>11</xdr:col>
      <xdr:colOff>796538</xdr:colOff>
      <xdr:row>138</xdr:row>
      <xdr:rowOff>330048</xdr:rowOff>
    </xdr:to>
    <xdr:pic>
      <xdr:nvPicPr>
        <xdr:cNvPr id="4" name="圖片 3"/>
        <xdr:cNvPicPr>
          <a:picLocks noChangeAspect="1"/>
        </xdr:cNvPicPr>
      </xdr:nvPicPr>
      <xdr:blipFill>
        <a:blip xmlns:r="http://schemas.openxmlformats.org/officeDocument/2006/relationships" r:embed="rId1"/>
        <a:stretch>
          <a:fillRect/>
        </a:stretch>
      </xdr:blipFill>
      <xdr:spPr>
        <a:xfrm>
          <a:off x="10633984" y="41902743"/>
          <a:ext cx="3421435" cy="2018747"/>
        </a:xfrm>
        <a:prstGeom prst="rect">
          <a:avLst/>
        </a:prstGeom>
      </xdr:spPr>
    </xdr:pic>
    <xdr:clientData/>
  </xdr:twoCellAnchor>
  <xdr:twoCellAnchor editAs="oneCell">
    <xdr:from>
      <xdr:col>9</xdr:col>
      <xdr:colOff>13609</xdr:colOff>
      <xdr:row>134</xdr:row>
      <xdr:rowOff>669018</xdr:rowOff>
    </xdr:from>
    <xdr:to>
      <xdr:col>11</xdr:col>
      <xdr:colOff>802142</xdr:colOff>
      <xdr:row>138</xdr:row>
      <xdr:rowOff>330048</xdr:rowOff>
    </xdr:to>
    <xdr:pic>
      <xdr:nvPicPr>
        <xdr:cNvPr id="5" name="圖片 4"/>
        <xdr:cNvPicPr>
          <a:picLocks noChangeAspect="1"/>
        </xdr:cNvPicPr>
      </xdr:nvPicPr>
      <xdr:blipFill>
        <a:blip xmlns:r="http://schemas.openxmlformats.org/officeDocument/2006/relationships" r:embed="rId1"/>
        <a:stretch>
          <a:fillRect/>
        </a:stretch>
      </xdr:blipFill>
      <xdr:spPr>
        <a:xfrm>
          <a:off x="10633984" y="42626643"/>
          <a:ext cx="3421435" cy="2018747"/>
        </a:xfrm>
        <a:prstGeom prst="rect">
          <a:avLst/>
        </a:prstGeom>
      </xdr:spPr>
    </xdr:pic>
    <xdr:clientData/>
  </xdr:twoCellAnchor>
  <xdr:twoCellAnchor editAs="oneCell">
    <xdr:from>
      <xdr:col>9</xdr:col>
      <xdr:colOff>13609</xdr:colOff>
      <xdr:row>134</xdr:row>
      <xdr:rowOff>669018</xdr:rowOff>
    </xdr:from>
    <xdr:to>
      <xdr:col>11</xdr:col>
      <xdr:colOff>802142</xdr:colOff>
      <xdr:row>138</xdr:row>
      <xdr:rowOff>330048</xdr:rowOff>
    </xdr:to>
    <xdr:pic>
      <xdr:nvPicPr>
        <xdr:cNvPr id="6" name="圖片 5"/>
        <xdr:cNvPicPr>
          <a:picLocks noChangeAspect="1"/>
        </xdr:cNvPicPr>
      </xdr:nvPicPr>
      <xdr:blipFill>
        <a:blip xmlns:r="http://schemas.openxmlformats.org/officeDocument/2006/relationships" r:embed="rId1"/>
        <a:stretch>
          <a:fillRect/>
        </a:stretch>
      </xdr:blipFill>
      <xdr:spPr>
        <a:xfrm>
          <a:off x="10633984" y="42626643"/>
          <a:ext cx="3421435" cy="2018747"/>
        </a:xfrm>
        <a:prstGeom prst="rect">
          <a:avLst/>
        </a:prstGeom>
      </xdr:spPr>
    </xdr:pic>
    <xdr:clientData/>
  </xdr:twoCellAnchor>
  <xdr:twoCellAnchor editAs="oneCell">
    <xdr:from>
      <xdr:col>9</xdr:col>
      <xdr:colOff>13609</xdr:colOff>
      <xdr:row>134</xdr:row>
      <xdr:rowOff>669018</xdr:rowOff>
    </xdr:from>
    <xdr:to>
      <xdr:col>11</xdr:col>
      <xdr:colOff>802142</xdr:colOff>
      <xdr:row>138</xdr:row>
      <xdr:rowOff>330048</xdr:rowOff>
    </xdr:to>
    <xdr:pic>
      <xdr:nvPicPr>
        <xdr:cNvPr id="7" name="圖片 6"/>
        <xdr:cNvPicPr>
          <a:picLocks noChangeAspect="1"/>
        </xdr:cNvPicPr>
      </xdr:nvPicPr>
      <xdr:blipFill>
        <a:blip xmlns:r="http://schemas.openxmlformats.org/officeDocument/2006/relationships" r:embed="rId1"/>
        <a:stretch>
          <a:fillRect/>
        </a:stretch>
      </xdr:blipFill>
      <xdr:spPr>
        <a:xfrm>
          <a:off x="10633984" y="42626643"/>
          <a:ext cx="3421435" cy="2018747"/>
        </a:xfrm>
        <a:prstGeom prst="rect">
          <a:avLst/>
        </a:prstGeom>
      </xdr:spPr>
    </xdr:pic>
    <xdr:clientData/>
  </xdr:twoCellAnchor>
  <xdr:twoCellAnchor editAs="oneCell">
    <xdr:from>
      <xdr:col>9</xdr:col>
      <xdr:colOff>13609</xdr:colOff>
      <xdr:row>134</xdr:row>
      <xdr:rowOff>669018</xdr:rowOff>
    </xdr:from>
    <xdr:to>
      <xdr:col>11</xdr:col>
      <xdr:colOff>802142</xdr:colOff>
      <xdr:row>138</xdr:row>
      <xdr:rowOff>330048</xdr:rowOff>
    </xdr:to>
    <xdr:pic>
      <xdr:nvPicPr>
        <xdr:cNvPr id="8" name="圖片 7"/>
        <xdr:cNvPicPr>
          <a:picLocks noChangeAspect="1"/>
        </xdr:cNvPicPr>
      </xdr:nvPicPr>
      <xdr:blipFill>
        <a:blip xmlns:r="http://schemas.openxmlformats.org/officeDocument/2006/relationships" r:embed="rId1"/>
        <a:stretch>
          <a:fillRect/>
        </a:stretch>
      </xdr:blipFill>
      <xdr:spPr>
        <a:xfrm>
          <a:off x="10633984" y="42626643"/>
          <a:ext cx="3421435" cy="2018747"/>
        </a:xfrm>
        <a:prstGeom prst="rect">
          <a:avLst/>
        </a:prstGeom>
      </xdr:spPr>
    </xdr:pic>
    <xdr:clientData/>
  </xdr:twoCellAnchor>
  <xdr:twoCellAnchor editAs="oneCell">
    <xdr:from>
      <xdr:col>9</xdr:col>
      <xdr:colOff>13609</xdr:colOff>
      <xdr:row>135</xdr:row>
      <xdr:rowOff>669018</xdr:rowOff>
    </xdr:from>
    <xdr:to>
      <xdr:col>11</xdr:col>
      <xdr:colOff>802142</xdr:colOff>
      <xdr:row>139</xdr:row>
      <xdr:rowOff>177088</xdr:rowOff>
    </xdr:to>
    <xdr:pic>
      <xdr:nvPicPr>
        <xdr:cNvPr id="9" name="圖片 8"/>
        <xdr:cNvPicPr>
          <a:picLocks noChangeAspect="1"/>
        </xdr:cNvPicPr>
      </xdr:nvPicPr>
      <xdr:blipFill>
        <a:blip xmlns:r="http://schemas.openxmlformats.org/officeDocument/2006/relationships" r:embed="rId1"/>
        <a:stretch>
          <a:fillRect/>
        </a:stretch>
      </xdr:blipFill>
      <xdr:spPr>
        <a:xfrm>
          <a:off x="10633984" y="41788443"/>
          <a:ext cx="3421435" cy="2018747"/>
        </a:xfrm>
        <a:prstGeom prst="rect">
          <a:avLst/>
        </a:prstGeom>
      </xdr:spPr>
    </xdr:pic>
    <xdr:clientData/>
  </xdr:twoCellAnchor>
  <xdr:twoCellAnchor editAs="oneCell">
    <xdr:from>
      <xdr:col>9</xdr:col>
      <xdr:colOff>13609</xdr:colOff>
      <xdr:row>135</xdr:row>
      <xdr:rowOff>669018</xdr:rowOff>
    </xdr:from>
    <xdr:to>
      <xdr:col>11</xdr:col>
      <xdr:colOff>802142</xdr:colOff>
      <xdr:row>139</xdr:row>
      <xdr:rowOff>177088</xdr:rowOff>
    </xdr:to>
    <xdr:pic>
      <xdr:nvPicPr>
        <xdr:cNvPr id="10" name="圖片 9"/>
        <xdr:cNvPicPr>
          <a:picLocks noChangeAspect="1"/>
        </xdr:cNvPicPr>
      </xdr:nvPicPr>
      <xdr:blipFill>
        <a:blip xmlns:r="http://schemas.openxmlformats.org/officeDocument/2006/relationships" r:embed="rId1"/>
        <a:stretch>
          <a:fillRect/>
        </a:stretch>
      </xdr:blipFill>
      <xdr:spPr>
        <a:xfrm>
          <a:off x="10633984" y="41369343"/>
          <a:ext cx="3421435" cy="2018748"/>
        </a:xfrm>
        <a:prstGeom prst="rect">
          <a:avLst/>
        </a:prstGeom>
      </xdr:spPr>
    </xdr:pic>
    <xdr:clientData/>
  </xdr:twoCellAnchor>
  <xdr:twoCellAnchor editAs="oneCell">
    <xdr:from>
      <xdr:col>9</xdr:col>
      <xdr:colOff>13609</xdr:colOff>
      <xdr:row>135</xdr:row>
      <xdr:rowOff>669018</xdr:rowOff>
    </xdr:from>
    <xdr:to>
      <xdr:col>11</xdr:col>
      <xdr:colOff>802143</xdr:colOff>
      <xdr:row>139</xdr:row>
      <xdr:rowOff>177087</xdr:rowOff>
    </xdr:to>
    <xdr:pic>
      <xdr:nvPicPr>
        <xdr:cNvPr id="11" name="圖片 10"/>
        <xdr:cNvPicPr>
          <a:picLocks noChangeAspect="1"/>
        </xdr:cNvPicPr>
      </xdr:nvPicPr>
      <xdr:blipFill>
        <a:blip xmlns:r="http://schemas.openxmlformats.org/officeDocument/2006/relationships" r:embed="rId1"/>
        <a:stretch>
          <a:fillRect/>
        </a:stretch>
      </xdr:blipFill>
      <xdr:spPr>
        <a:xfrm>
          <a:off x="10624459" y="42169443"/>
          <a:ext cx="3421436" cy="2018747"/>
        </a:xfrm>
        <a:prstGeom prst="rect">
          <a:avLst/>
        </a:prstGeom>
      </xdr:spPr>
    </xdr:pic>
    <xdr:clientData/>
  </xdr:twoCellAnchor>
  <xdr:twoCellAnchor editAs="oneCell">
    <xdr:from>
      <xdr:col>9</xdr:col>
      <xdr:colOff>13609</xdr:colOff>
      <xdr:row>135</xdr:row>
      <xdr:rowOff>669018</xdr:rowOff>
    </xdr:from>
    <xdr:to>
      <xdr:col>11</xdr:col>
      <xdr:colOff>802143</xdr:colOff>
      <xdr:row>139</xdr:row>
      <xdr:rowOff>177088</xdr:rowOff>
    </xdr:to>
    <xdr:pic>
      <xdr:nvPicPr>
        <xdr:cNvPr id="12" name="圖片 11"/>
        <xdr:cNvPicPr>
          <a:picLocks noChangeAspect="1"/>
        </xdr:cNvPicPr>
      </xdr:nvPicPr>
      <xdr:blipFill>
        <a:blip xmlns:r="http://schemas.openxmlformats.org/officeDocument/2006/relationships" r:embed="rId1"/>
        <a:stretch>
          <a:fillRect/>
        </a:stretch>
      </xdr:blipFill>
      <xdr:spPr>
        <a:xfrm>
          <a:off x="10624459" y="42159918"/>
          <a:ext cx="3421436" cy="2018748"/>
        </a:xfrm>
        <a:prstGeom prst="rect">
          <a:avLst/>
        </a:prstGeom>
      </xdr:spPr>
    </xdr:pic>
    <xdr:clientData/>
  </xdr:twoCellAnchor>
  <xdr:twoCellAnchor editAs="oneCell">
    <xdr:from>
      <xdr:col>9</xdr:col>
      <xdr:colOff>13609</xdr:colOff>
      <xdr:row>135</xdr:row>
      <xdr:rowOff>669018</xdr:rowOff>
    </xdr:from>
    <xdr:to>
      <xdr:col>11</xdr:col>
      <xdr:colOff>802143</xdr:colOff>
      <xdr:row>139</xdr:row>
      <xdr:rowOff>177088</xdr:rowOff>
    </xdr:to>
    <xdr:pic>
      <xdr:nvPicPr>
        <xdr:cNvPr id="13" name="圖片 12"/>
        <xdr:cNvPicPr>
          <a:picLocks noChangeAspect="1"/>
        </xdr:cNvPicPr>
      </xdr:nvPicPr>
      <xdr:blipFill>
        <a:blip xmlns:r="http://schemas.openxmlformats.org/officeDocument/2006/relationships" r:embed="rId1"/>
        <a:stretch>
          <a:fillRect/>
        </a:stretch>
      </xdr:blipFill>
      <xdr:spPr>
        <a:xfrm>
          <a:off x="10624459" y="42159918"/>
          <a:ext cx="3421436" cy="2018748"/>
        </a:xfrm>
        <a:prstGeom prst="rect">
          <a:avLst/>
        </a:prstGeom>
      </xdr:spPr>
    </xdr:pic>
    <xdr:clientData/>
  </xdr:twoCellAnchor>
  <xdr:twoCellAnchor editAs="oneCell">
    <xdr:from>
      <xdr:col>9</xdr:col>
      <xdr:colOff>13609</xdr:colOff>
      <xdr:row>135</xdr:row>
      <xdr:rowOff>669018</xdr:rowOff>
    </xdr:from>
    <xdr:to>
      <xdr:col>11</xdr:col>
      <xdr:colOff>802143</xdr:colOff>
      <xdr:row>139</xdr:row>
      <xdr:rowOff>177088</xdr:rowOff>
    </xdr:to>
    <xdr:pic>
      <xdr:nvPicPr>
        <xdr:cNvPr id="14" name="圖片 13"/>
        <xdr:cNvPicPr>
          <a:picLocks noChangeAspect="1"/>
        </xdr:cNvPicPr>
      </xdr:nvPicPr>
      <xdr:blipFill>
        <a:blip xmlns:r="http://schemas.openxmlformats.org/officeDocument/2006/relationships" r:embed="rId1"/>
        <a:stretch>
          <a:fillRect/>
        </a:stretch>
      </xdr:blipFill>
      <xdr:spPr>
        <a:xfrm>
          <a:off x="10624459" y="42159918"/>
          <a:ext cx="3421436" cy="2018748"/>
        </a:xfrm>
        <a:prstGeom prst="rect">
          <a:avLst/>
        </a:prstGeom>
      </xdr:spPr>
    </xdr:pic>
    <xdr:clientData/>
  </xdr:twoCellAnchor>
  <xdr:twoCellAnchor editAs="oneCell">
    <xdr:from>
      <xdr:col>9</xdr:col>
      <xdr:colOff>13609</xdr:colOff>
      <xdr:row>135</xdr:row>
      <xdr:rowOff>669018</xdr:rowOff>
    </xdr:from>
    <xdr:to>
      <xdr:col>11</xdr:col>
      <xdr:colOff>802143</xdr:colOff>
      <xdr:row>139</xdr:row>
      <xdr:rowOff>177088</xdr:rowOff>
    </xdr:to>
    <xdr:pic>
      <xdr:nvPicPr>
        <xdr:cNvPr id="15" name="圖片 14"/>
        <xdr:cNvPicPr>
          <a:picLocks noChangeAspect="1"/>
        </xdr:cNvPicPr>
      </xdr:nvPicPr>
      <xdr:blipFill>
        <a:blip xmlns:r="http://schemas.openxmlformats.org/officeDocument/2006/relationships" r:embed="rId1"/>
        <a:stretch>
          <a:fillRect/>
        </a:stretch>
      </xdr:blipFill>
      <xdr:spPr>
        <a:xfrm>
          <a:off x="10624459" y="42159918"/>
          <a:ext cx="3421436" cy="2018748"/>
        </a:xfrm>
        <a:prstGeom prst="rect">
          <a:avLst/>
        </a:prstGeom>
      </xdr:spPr>
    </xdr:pic>
    <xdr:clientData/>
  </xdr:twoCellAnchor>
  <xdr:twoCellAnchor editAs="oneCell">
    <xdr:from>
      <xdr:col>9</xdr:col>
      <xdr:colOff>13609</xdr:colOff>
      <xdr:row>135</xdr:row>
      <xdr:rowOff>669018</xdr:rowOff>
    </xdr:from>
    <xdr:to>
      <xdr:col>11</xdr:col>
      <xdr:colOff>802143</xdr:colOff>
      <xdr:row>139</xdr:row>
      <xdr:rowOff>177087</xdr:rowOff>
    </xdr:to>
    <xdr:pic>
      <xdr:nvPicPr>
        <xdr:cNvPr id="16" name="圖片 15"/>
        <xdr:cNvPicPr>
          <a:picLocks noChangeAspect="1"/>
        </xdr:cNvPicPr>
      </xdr:nvPicPr>
      <xdr:blipFill>
        <a:blip xmlns:r="http://schemas.openxmlformats.org/officeDocument/2006/relationships" r:embed="rId1"/>
        <a:stretch>
          <a:fillRect/>
        </a:stretch>
      </xdr:blipFill>
      <xdr:spPr>
        <a:xfrm>
          <a:off x="10624459" y="42207543"/>
          <a:ext cx="3421436" cy="2018747"/>
        </a:xfrm>
        <a:prstGeom prst="rect">
          <a:avLst/>
        </a:prstGeom>
      </xdr:spPr>
    </xdr:pic>
    <xdr:clientData/>
  </xdr:twoCellAnchor>
  <xdr:twoCellAnchor editAs="oneCell">
    <xdr:from>
      <xdr:col>9</xdr:col>
      <xdr:colOff>13609</xdr:colOff>
      <xdr:row>136</xdr:row>
      <xdr:rowOff>669018</xdr:rowOff>
    </xdr:from>
    <xdr:to>
      <xdr:col>11</xdr:col>
      <xdr:colOff>802143</xdr:colOff>
      <xdr:row>141</xdr:row>
      <xdr:rowOff>179328</xdr:rowOff>
    </xdr:to>
    <xdr:pic>
      <xdr:nvPicPr>
        <xdr:cNvPr id="17" name="圖片 16"/>
        <xdr:cNvPicPr>
          <a:picLocks noChangeAspect="1"/>
        </xdr:cNvPicPr>
      </xdr:nvPicPr>
      <xdr:blipFill>
        <a:blip xmlns:r="http://schemas.openxmlformats.org/officeDocument/2006/relationships" r:embed="rId1"/>
        <a:stretch>
          <a:fillRect/>
        </a:stretch>
      </xdr:blipFill>
      <xdr:spPr>
        <a:xfrm>
          <a:off x="10624459" y="42493293"/>
          <a:ext cx="3421436" cy="2018747"/>
        </a:xfrm>
        <a:prstGeom prst="rect">
          <a:avLst/>
        </a:prstGeom>
      </xdr:spPr>
    </xdr:pic>
    <xdr:clientData/>
  </xdr:twoCellAnchor>
  <xdr:twoCellAnchor editAs="oneCell">
    <xdr:from>
      <xdr:col>9</xdr:col>
      <xdr:colOff>13609</xdr:colOff>
      <xdr:row>136</xdr:row>
      <xdr:rowOff>669018</xdr:rowOff>
    </xdr:from>
    <xdr:to>
      <xdr:col>11</xdr:col>
      <xdr:colOff>802143</xdr:colOff>
      <xdr:row>141</xdr:row>
      <xdr:rowOff>173165</xdr:rowOff>
    </xdr:to>
    <xdr:pic>
      <xdr:nvPicPr>
        <xdr:cNvPr id="18" name="圖片 17"/>
        <xdr:cNvPicPr>
          <a:picLocks noChangeAspect="1"/>
        </xdr:cNvPicPr>
      </xdr:nvPicPr>
      <xdr:blipFill>
        <a:blip xmlns:r="http://schemas.openxmlformats.org/officeDocument/2006/relationships" r:embed="rId1"/>
        <a:stretch>
          <a:fillRect/>
        </a:stretch>
      </xdr:blipFill>
      <xdr:spPr>
        <a:xfrm>
          <a:off x="10624459" y="42493293"/>
          <a:ext cx="3421436" cy="2018747"/>
        </a:xfrm>
        <a:prstGeom prst="rect">
          <a:avLst/>
        </a:prstGeom>
      </xdr:spPr>
    </xdr:pic>
    <xdr:clientData/>
  </xdr:twoCellAnchor>
  <xdr:twoCellAnchor editAs="oneCell">
    <xdr:from>
      <xdr:col>9</xdr:col>
      <xdr:colOff>13609</xdr:colOff>
      <xdr:row>136</xdr:row>
      <xdr:rowOff>669018</xdr:rowOff>
    </xdr:from>
    <xdr:to>
      <xdr:col>11</xdr:col>
      <xdr:colOff>802143</xdr:colOff>
      <xdr:row>141</xdr:row>
      <xdr:rowOff>173165</xdr:rowOff>
    </xdr:to>
    <xdr:pic>
      <xdr:nvPicPr>
        <xdr:cNvPr id="19" name="圖片 18"/>
        <xdr:cNvPicPr>
          <a:picLocks noChangeAspect="1"/>
        </xdr:cNvPicPr>
      </xdr:nvPicPr>
      <xdr:blipFill>
        <a:blip xmlns:r="http://schemas.openxmlformats.org/officeDocument/2006/relationships" r:embed="rId1"/>
        <a:stretch>
          <a:fillRect/>
        </a:stretch>
      </xdr:blipFill>
      <xdr:spPr>
        <a:xfrm>
          <a:off x="10624459" y="42493293"/>
          <a:ext cx="3421436" cy="2018747"/>
        </a:xfrm>
        <a:prstGeom prst="rect">
          <a:avLst/>
        </a:prstGeom>
      </xdr:spPr>
    </xdr:pic>
    <xdr:clientData/>
  </xdr:twoCellAnchor>
  <xdr:twoCellAnchor editAs="oneCell">
    <xdr:from>
      <xdr:col>9</xdr:col>
      <xdr:colOff>13609</xdr:colOff>
      <xdr:row>136</xdr:row>
      <xdr:rowOff>669018</xdr:rowOff>
    </xdr:from>
    <xdr:to>
      <xdr:col>11</xdr:col>
      <xdr:colOff>802143</xdr:colOff>
      <xdr:row>141</xdr:row>
      <xdr:rowOff>173165</xdr:rowOff>
    </xdr:to>
    <xdr:pic>
      <xdr:nvPicPr>
        <xdr:cNvPr id="20" name="圖片 19"/>
        <xdr:cNvPicPr>
          <a:picLocks noChangeAspect="1"/>
        </xdr:cNvPicPr>
      </xdr:nvPicPr>
      <xdr:blipFill>
        <a:blip xmlns:r="http://schemas.openxmlformats.org/officeDocument/2006/relationships" r:embed="rId1"/>
        <a:stretch>
          <a:fillRect/>
        </a:stretch>
      </xdr:blipFill>
      <xdr:spPr>
        <a:xfrm>
          <a:off x="10624459" y="42493293"/>
          <a:ext cx="3421436" cy="2018747"/>
        </a:xfrm>
        <a:prstGeom prst="rect">
          <a:avLst/>
        </a:prstGeom>
      </xdr:spPr>
    </xdr:pic>
    <xdr:clientData/>
  </xdr:twoCellAnchor>
  <xdr:twoCellAnchor editAs="oneCell">
    <xdr:from>
      <xdr:col>9</xdr:col>
      <xdr:colOff>13609</xdr:colOff>
      <xdr:row>136</xdr:row>
      <xdr:rowOff>669018</xdr:rowOff>
    </xdr:from>
    <xdr:to>
      <xdr:col>11</xdr:col>
      <xdr:colOff>592593</xdr:colOff>
      <xdr:row>141</xdr:row>
      <xdr:rowOff>173165</xdr:rowOff>
    </xdr:to>
    <xdr:pic>
      <xdr:nvPicPr>
        <xdr:cNvPr id="21" name="圖片 20"/>
        <xdr:cNvPicPr>
          <a:picLocks noChangeAspect="1"/>
        </xdr:cNvPicPr>
      </xdr:nvPicPr>
      <xdr:blipFill>
        <a:blip xmlns:r="http://schemas.openxmlformats.org/officeDocument/2006/relationships" r:embed="rId1"/>
        <a:stretch>
          <a:fillRect/>
        </a:stretch>
      </xdr:blipFill>
      <xdr:spPr>
        <a:xfrm>
          <a:off x="9735459" y="42636168"/>
          <a:ext cx="3205536" cy="2037797"/>
        </a:xfrm>
        <a:prstGeom prst="rect">
          <a:avLst/>
        </a:prstGeom>
      </xdr:spPr>
    </xdr:pic>
    <xdr:clientData/>
  </xdr:twoCellAnchor>
  <xdr:twoCellAnchor editAs="oneCell">
    <xdr:from>
      <xdr:col>9</xdr:col>
      <xdr:colOff>13609</xdr:colOff>
      <xdr:row>136</xdr:row>
      <xdr:rowOff>669018</xdr:rowOff>
    </xdr:from>
    <xdr:to>
      <xdr:col>11</xdr:col>
      <xdr:colOff>592966</xdr:colOff>
      <xdr:row>141</xdr:row>
      <xdr:rowOff>173165</xdr:rowOff>
    </xdr:to>
    <xdr:pic>
      <xdr:nvPicPr>
        <xdr:cNvPr id="22" name="圖片 21"/>
        <xdr:cNvPicPr>
          <a:picLocks noChangeAspect="1"/>
        </xdr:cNvPicPr>
      </xdr:nvPicPr>
      <xdr:blipFill>
        <a:blip xmlns:r="http://schemas.openxmlformats.org/officeDocument/2006/relationships" r:embed="rId1"/>
        <a:stretch>
          <a:fillRect/>
        </a:stretch>
      </xdr:blipFill>
      <xdr:spPr>
        <a:xfrm>
          <a:off x="9735459" y="42636168"/>
          <a:ext cx="3205536" cy="2037797"/>
        </a:xfrm>
        <a:prstGeom prst="rect">
          <a:avLst/>
        </a:prstGeom>
      </xdr:spPr>
    </xdr:pic>
    <xdr:clientData/>
  </xdr:twoCellAnchor>
  <xdr:twoCellAnchor editAs="oneCell">
    <xdr:from>
      <xdr:col>9</xdr:col>
      <xdr:colOff>13609</xdr:colOff>
      <xdr:row>136</xdr:row>
      <xdr:rowOff>669018</xdr:rowOff>
    </xdr:from>
    <xdr:to>
      <xdr:col>11</xdr:col>
      <xdr:colOff>592966</xdr:colOff>
      <xdr:row>141</xdr:row>
      <xdr:rowOff>173165</xdr:rowOff>
    </xdr:to>
    <xdr:pic>
      <xdr:nvPicPr>
        <xdr:cNvPr id="23" name="圖片 22"/>
        <xdr:cNvPicPr>
          <a:picLocks noChangeAspect="1"/>
        </xdr:cNvPicPr>
      </xdr:nvPicPr>
      <xdr:blipFill>
        <a:blip xmlns:r="http://schemas.openxmlformats.org/officeDocument/2006/relationships" r:embed="rId1"/>
        <a:stretch>
          <a:fillRect/>
        </a:stretch>
      </xdr:blipFill>
      <xdr:spPr>
        <a:xfrm>
          <a:off x="9735459" y="42636168"/>
          <a:ext cx="3205536" cy="2037797"/>
        </a:xfrm>
        <a:prstGeom prst="rect">
          <a:avLst/>
        </a:prstGeom>
      </xdr:spPr>
    </xdr:pic>
    <xdr:clientData/>
  </xdr:twoCellAnchor>
  <xdr:twoCellAnchor editAs="oneCell">
    <xdr:from>
      <xdr:col>9</xdr:col>
      <xdr:colOff>13609</xdr:colOff>
      <xdr:row>136</xdr:row>
      <xdr:rowOff>669018</xdr:rowOff>
    </xdr:from>
    <xdr:to>
      <xdr:col>11</xdr:col>
      <xdr:colOff>592966</xdr:colOff>
      <xdr:row>141</xdr:row>
      <xdr:rowOff>173165</xdr:rowOff>
    </xdr:to>
    <xdr:pic>
      <xdr:nvPicPr>
        <xdr:cNvPr id="24" name="圖片 23"/>
        <xdr:cNvPicPr>
          <a:picLocks noChangeAspect="1"/>
        </xdr:cNvPicPr>
      </xdr:nvPicPr>
      <xdr:blipFill>
        <a:blip xmlns:r="http://schemas.openxmlformats.org/officeDocument/2006/relationships" r:embed="rId1"/>
        <a:stretch>
          <a:fillRect/>
        </a:stretch>
      </xdr:blipFill>
      <xdr:spPr>
        <a:xfrm>
          <a:off x="9735459" y="42921918"/>
          <a:ext cx="3205536" cy="2037797"/>
        </a:xfrm>
        <a:prstGeom prst="rect">
          <a:avLst/>
        </a:prstGeom>
      </xdr:spPr>
    </xdr:pic>
    <xdr:clientData/>
  </xdr:twoCellAnchor>
  <xdr:twoCellAnchor editAs="oneCell">
    <xdr:from>
      <xdr:col>9</xdr:col>
      <xdr:colOff>13609</xdr:colOff>
      <xdr:row>136</xdr:row>
      <xdr:rowOff>669018</xdr:rowOff>
    </xdr:from>
    <xdr:to>
      <xdr:col>11</xdr:col>
      <xdr:colOff>592966</xdr:colOff>
      <xdr:row>141</xdr:row>
      <xdr:rowOff>173165</xdr:rowOff>
    </xdr:to>
    <xdr:pic>
      <xdr:nvPicPr>
        <xdr:cNvPr id="25" name="圖片 24"/>
        <xdr:cNvPicPr>
          <a:picLocks noChangeAspect="1"/>
        </xdr:cNvPicPr>
      </xdr:nvPicPr>
      <xdr:blipFill>
        <a:blip xmlns:r="http://schemas.openxmlformats.org/officeDocument/2006/relationships" r:embed="rId1"/>
        <a:stretch>
          <a:fillRect/>
        </a:stretch>
      </xdr:blipFill>
      <xdr:spPr>
        <a:xfrm>
          <a:off x="9735459" y="43385468"/>
          <a:ext cx="3205536" cy="2037797"/>
        </a:xfrm>
        <a:prstGeom prst="rect">
          <a:avLst/>
        </a:prstGeom>
      </xdr:spPr>
    </xdr:pic>
    <xdr:clientData/>
  </xdr:twoCellAnchor>
  <xdr:twoCellAnchor editAs="oneCell">
    <xdr:from>
      <xdr:col>9</xdr:col>
      <xdr:colOff>13609</xdr:colOff>
      <xdr:row>136</xdr:row>
      <xdr:rowOff>669018</xdr:rowOff>
    </xdr:from>
    <xdr:to>
      <xdr:col>11</xdr:col>
      <xdr:colOff>592966</xdr:colOff>
      <xdr:row>141</xdr:row>
      <xdr:rowOff>173166</xdr:rowOff>
    </xdr:to>
    <xdr:pic>
      <xdr:nvPicPr>
        <xdr:cNvPr id="26" name="圖片 25"/>
        <xdr:cNvPicPr>
          <a:picLocks noChangeAspect="1"/>
        </xdr:cNvPicPr>
      </xdr:nvPicPr>
      <xdr:blipFill>
        <a:blip xmlns:r="http://schemas.openxmlformats.org/officeDocument/2006/relationships" r:embed="rId1"/>
        <a:stretch>
          <a:fillRect/>
        </a:stretch>
      </xdr:blipFill>
      <xdr:spPr>
        <a:xfrm>
          <a:off x="9735459" y="43474368"/>
          <a:ext cx="3205536" cy="2037797"/>
        </a:xfrm>
        <a:prstGeom prst="rect">
          <a:avLst/>
        </a:prstGeom>
      </xdr:spPr>
    </xdr:pic>
    <xdr:clientData/>
  </xdr:twoCellAnchor>
  <xdr:twoCellAnchor editAs="oneCell">
    <xdr:from>
      <xdr:col>9</xdr:col>
      <xdr:colOff>13609</xdr:colOff>
      <xdr:row>136</xdr:row>
      <xdr:rowOff>669018</xdr:rowOff>
    </xdr:from>
    <xdr:to>
      <xdr:col>11</xdr:col>
      <xdr:colOff>590352</xdr:colOff>
      <xdr:row>141</xdr:row>
      <xdr:rowOff>173168</xdr:rowOff>
    </xdr:to>
    <xdr:pic>
      <xdr:nvPicPr>
        <xdr:cNvPr id="27" name="圖片 26"/>
        <xdr:cNvPicPr>
          <a:picLocks noChangeAspect="1"/>
        </xdr:cNvPicPr>
      </xdr:nvPicPr>
      <xdr:blipFill>
        <a:blip xmlns:r="http://schemas.openxmlformats.org/officeDocument/2006/relationships" r:embed="rId1"/>
        <a:stretch>
          <a:fillRect/>
        </a:stretch>
      </xdr:blipFill>
      <xdr:spPr>
        <a:xfrm>
          <a:off x="9735459" y="43423568"/>
          <a:ext cx="3202921" cy="2037797"/>
        </a:xfrm>
        <a:prstGeom prst="rect">
          <a:avLst/>
        </a:prstGeom>
      </xdr:spPr>
    </xdr:pic>
    <xdr:clientData/>
  </xdr:twoCellAnchor>
  <xdr:twoCellAnchor editAs="oneCell">
    <xdr:from>
      <xdr:col>9</xdr:col>
      <xdr:colOff>13609</xdr:colOff>
      <xdr:row>136</xdr:row>
      <xdr:rowOff>669018</xdr:rowOff>
    </xdr:from>
    <xdr:to>
      <xdr:col>11</xdr:col>
      <xdr:colOff>587630</xdr:colOff>
      <xdr:row>141</xdr:row>
      <xdr:rowOff>173167</xdr:rowOff>
    </xdr:to>
    <xdr:pic>
      <xdr:nvPicPr>
        <xdr:cNvPr id="28" name="圖片 27"/>
        <xdr:cNvPicPr>
          <a:picLocks noChangeAspect="1"/>
        </xdr:cNvPicPr>
      </xdr:nvPicPr>
      <xdr:blipFill>
        <a:blip xmlns:r="http://schemas.openxmlformats.org/officeDocument/2006/relationships" r:embed="rId1"/>
        <a:stretch>
          <a:fillRect/>
        </a:stretch>
      </xdr:blipFill>
      <xdr:spPr>
        <a:xfrm>
          <a:off x="9735459" y="43423568"/>
          <a:ext cx="3202921" cy="2037797"/>
        </a:xfrm>
        <a:prstGeom prst="rect">
          <a:avLst/>
        </a:prstGeom>
      </xdr:spPr>
    </xdr:pic>
    <xdr:clientData/>
  </xdr:twoCellAnchor>
  <xdr:oneCellAnchor>
    <xdr:from>
      <xdr:col>9</xdr:col>
      <xdr:colOff>13609</xdr:colOff>
      <xdr:row>136</xdr:row>
      <xdr:rowOff>669018</xdr:rowOff>
    </xdr:from>
    <xdr:ext cx="3204735" cy="2053219"/>
    <xdr:pic>
      <xdr:nvPicPr>
        <xdr:cNvPr id="29" name="圖片 28"/>
        <xdr:cNvPicPr>
          <a:picLocks noChangeAspect="1"/>
        </xdr:cNvPicPr>
      </xdr:nvPicPr>
      <xdr:blipFill>
        <a:blip xmlns:r="http://schemas.openxmlformats.org/officeDocument/2006/relationships" r:embed="rId1"/>
        <a:stretch>
          <a:fillRect/>
        </a:stretch>
      </xdr:blipFill>
      <xdr:spPr>
        <a:xfrm>
          <a:off x="9735459" y="43423568"/>
          <a:ext cx="3202921" cy="2037797"/>
        </a:xfrm>
        <a:prstGeom prst="rect">
          <a:avLst/>
        </a:prstGeom>
      </xdr:spPr>
    </xdr:pic>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me1_kawasaki1\!!!--Crokett\ECL57_document\Documents%20and%20Settings\sm_chiou.TPE\Local%20Settings\Temporary%20Internet%20Files\OLKD7\MSOffice\Excel\XL97\FA\FA3006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Ausdsrr208\Adv_Quality$\Documents%20and%20Settings\Michael_Sheley\Desktop\action.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Tpecefs01\ce\lkeadmnas\lkeadmnas\lkeadmnas\lkeadmnas\e-team\EE\Department\RTD\Regulatory%2520and%2520Certification\Project\M18%2520Projects\Berlinetta%2520CFL_Ber-P%2520CFL_DAM00\!!!--Crokett\old\&#21508;&#27231;&#31278;BOM&#34920;&#21450;&#30456;&#38364;&#36039;&#26009;\EAT10\&#38620;\Documents%2520and%2520Settin"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tperdvap2:8080/Documents%20and%20Settings/Jeff_W_Scott/Local%20Settings/Temporary%20Internet%20Files/OLK1C/PPAP.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moss.dell.com/Users/michael_t_miller/Desktop/Copy%20of%20project-status-dashboard-xl2007.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Rf\rf_data\Documents%20and%20Settings\kevin_shyu\Local%20Settings\Temporary%20Internet%20Files\Content.Outlook\UUNX445Q\0_E3\Macallan%2014%20NON-ATG%20ALL%20-%20MVA-NRE-Tooling%20Compal%20101101.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Rf\rf_data\Documents%20and%20Settings\eli_chang\Local%20Settings\Temporary%20Internet%20Files\OLK3\Documents%20and%20Settings\ivon_chiou\Local%20Settings\Temporary%20Internet%20Files\OLK2\Sullivan%20Unit%20Plan_Dell.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J:\Projections\ESG\FY04\ESG_FY04_11\SERVER\Fir_Projection_ESG_Excursions_out(Dagger).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ausdsps301\Documents%20and%20Settings\ronald_lebert\Local%20Settings\Temporary%20Internet%20Files\OLK7D6\Azeda%20BOM%20Weight-20040325.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tperdfs1\GED_ESD\Users\allison_chu\Desktop\A31%20adapter%20PN_V0.5_test.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Rf\rf_data\Documents%20and%20Settings\kevin_shyu\Local%20Settings\Temporary%20Internet%20Files\Content.Outlook\UUNX445Q\Macallan%2014%20NON-ATG%20%20ATG%20ALL%20-%20MVA-NRE-Tooling%202010-0310%20PM+MEa+RF+Safety+EMC+Power+DQA.xlsx"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http://moss.dell.com/Users/Darcy_Chu/AppData/Local/Microsoft/Windows/Temporary%20Internet%20Files/Content.Outlook/Q8K50X2W/E3%20spec%20summary%20RFQ-v7%20(16).xlsx"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http://moss.dell.com/Users/michael_t_miller/Desktop/Enablement/eds%20weekly%20meeting%20template/Val%20Program%20Packet.xlsx"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Rf\rf_data\project\E4%20(2011)\4_E4%20RFQ\Compal%20RFQ%20response\4_%20NRE\0_E3\Macallan%2013%20DC%20UMA%20-%20MVA-NRE-Tooling%20Compal%20101104.xlsx"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file:///\\me1_kawasaki1\!!!--Crokett\old\&#21508;&#27231;&#31278;BOM&#34920;&#21450;&#30456;&#38364;&#36039;&#26009;\EAT10\&#38620;\Documents%20and%20Settings\adam_covey\Desktop\0F564%20REV%20X06-00%20T2.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file:///\\me1_kawasaki1\!!!--Crokett\old\&#21508;&#27231;&#31278;BOM&#34920;&#21450;&#30456;&#38364;&#36039;&#26009;\EAT10\&#38620;\Documents%20and%20Settings\Jeff_W_Scott\Local%20Settings\Temporary%20Internet%20Files\OLK1C\PPAP.xls"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file:///\\tperdvap2@8080\tperdvap2@8080\tperdvap2@8080\tperdvap2@8080\Rf\rf_data\RF-cetificate\#%20Certification%20status\Project%20Status\Kenny\A39\cchang1\Downloads\Program%20PCR%20Export%20(1).xlsx"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file:///\\Rf\rf_data\Upload\A31%20dashboard\Users\allison_chu\Desktop\A31%20adapter%20PN_V0.5_tes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A-LISTING"/>
      <sheetName val="L&amp;B"/>
      <sheetName val="P&amp;M"/>
      <sheetName val="MV"/>
      <sheetName val="COMPUTER"/>
      <sheetName val="OE"/>
      <sheetName val="Fur"/>
      <sheetName val="F&amp;F"/>
      <sheetName val="FA"/>
      <sheetName val="KL"/>
      <sheetName val="DISPOSAL"/>
      <sheetName val="Revaluation"/>
      <sheetName val="XL4Poppy"/>
      <sheetName val="FA300600"/>
      <sheetName val="DELL CELKEM"/>
      <sheetName val="RISER"/>
      <sheetName val="Planner"/>
      <sheetName val="AVALANCHE"/>
      <sheetName val="fin. nákl."/>
      <sheetName val="rez. nakl"/>
      <sheetName val="mzdy"/>
      <sheetName val="PxL"/>
      <sheetName val="VVVVVVVa"/>
      <sheetName val="VVVVVVVb"/>
      <sheetName val="selection lists"/>
      <sheetName val="ISRDATA"/>
      <sheetName val="data"/>
      <sheetName val="SDL"/>
      <sheetName val="codes"/>
      <sheetName val="Master Lists"/>
      <sheetName val="Detail Schedule"/>
      <sheetName val="OverTime Rule"/>
      <sheetName val="GSO's File"/>
      <sheetName val="Dean's File"/>
      <sheetName val="Sheet1"/>
      <sheetName val="FAE reports"/>
      <sheetName val="ExportData"/>
      <sheetName val="非機種"/>
      <sheetName val="ArchII"/>
      <sheetName val="Detail"/>
      <sheetName val="Vise"/>
      <sheetName val="Xbox"/>
      <sheetName val="IA1"/>
      <sheetName val="21R4167"/>
      <sheetName val="small card 基本資料0216_04"/>
      <sheetName val="FA_LISTING"/>
      <sheetName val="Stock"/>
      <sheetName val="Dell NSK MDS LRR"/>
      <sheetName val="WI MODEM及SCAN"/>
      <sheetName val="Rosa "/>
      <sheetName val="Hardtool Costs"/>
      <sheetName val="Softtool-Proto Costs"/>
      <sheetName val="Packaging Sheet"/>
      <sheetName val="Assembly Costs"/>
      <sheetName val="Min Quoted Qty"/>
      <sheetName val="Turing DVT1 Yield"/>
      <sheetName val="曲線圖"/>
      <sheetName val="Rates"/>
      <sheetName val="TNS Input"/>
      <sheetName val="Tables_x"/>
      <sheetName val="#REF"/>
      <sheetName val="iPhone RMA"/>
      <sheetName val="2E998"/>
      <sheetName val="giathanh1"/>
      <sheetName val="livebox"/>
      <sheetName val="2010產能預估"/>
      <sheetName val="清冊"/>
      <sheetName val="Inputs"/>
      <sheetName val="Working"/>
      <sheetName val="reference"/>
      <sheetName val="ﾀｰｹﾞｯﾄコスト"/>
      <sheetName val="Data lists"/>
      <sheetName val="Information"/>
      <sheetName val="DELL_Schedule"/>
      <sheetName val="base"/>
      <sheetName val="Others"/>
      <sheetName val="Optiplex"/>
      <sheetName val="Latitude"/>
      <sheetName val="WS"/>
      <sheetName val="Monitor"/>
      <sheetName val="Server"/>
      <sheetName val="DGJコスト"/>
      <sheetName val="その他"/>
      <sheetName val="3"/>
      <sheetName val="Cover"/>
      <sheetName val="Kod3 Table"/>
      <sheetName val="Blf2+LOM cost bom_080902"/>
      <sheetName val="Issues List"/>
      <sheetName val="MFG MVA Assumption"/>
      <sheetName val="Basic Assumption"/>
      <sheetName val="Material List"/>
      <sheetName val="Pre-BOM"/>
      <sheetName val="Logistic"/>
      <sheetName val="Prepaid"/>
      <sheetName val="Debug check list"/>
      <sheetName val="Sep wk1 FATP capa. plan"/>
      <sheetName val="3-May"/>
      <sheetName val="10-May"/>
      <sheetName val="12-May"/>
      <sheetName val="Sel Ops spending"/>
      <sheetName val="Ops cost"/>
      <sheetName val="XL6Poppy"/>
      <sheetName val="MDR"/>
      <sheetName val="Workings"/>
      <sheetName val="A4_-_Issue_Log"/>
      <sheetName val="A1_-_SOX_Project_Objectives"/>
      <sheetName val="董"/>
      <sheetName val="MTL1"/>
      <sheetName val="Turing_DVT1_Yield"/>
      <sheetName val="2-Jun"/>
      <sheetName val="工程"/>
      <sheetName val="人資&amp;總務"/>
      <sheetName val="Turing_DVT1_Yield1"/>
      <sheetName val="SI-1"/>
      <sheetName val="U6_RF"/>
      <sheetName val="Burnin"/>
      <sheetName val="U21_RF IFX"/>
      <sheetName val="Array2"/>
      <sheetName val="Monthly  Report"/>
      <sheetName val="ME-Partlist"/>
      <sheetName val="JUN1 V9.0 POR 06052003"/>
      <sheetName val="三.BY區域生產達成曲線及直通率"/>
      <sheetName val="RIQER"/>
      <sheetName val="Bom(P1)"/>
      <sheetName val="Mrp"/>
      <sheetName val="WIP_STATION_REPAIR_Q"/>
      <sheetName val="WKS P1 Personel output "/>
      <sheetName val="Improve plan orientation"/>
      <sheetName val="預算明細-分項"/>
      <sheetName val="72HY"/>
      <sheetName val="75EX"/>
      <sheetName val="72HX"/>
      <sheetName val="75EY"/>
      <sheetName val="表紙"/>
      <sheetName val="內容"/>
      <sheetName val="工作表函數"/>
      <sheetName val="PLcost"/>
      <sheetName val="pu-Part"/>
      <sheetName val="sm_Pcost"/>
      <sheetName val="iPhone_RMA"/>
      <sheetName val="Turing_DVT1_Yield2"/>
      <sheetName val="DELL_CELKEM"/>
      <sheetName val="fin__nákl_"/>
      <sheetName val="rez__nakl"/>
      <sheetName val="Sep_wk1_FATP_capa__plan"/>
      <sheetName val="Sel_Ops_spending"/>
      <sheetName val="Ops_cost"/>
      <sheetName val="Monthly__Report"/>
      <sheetName val="Data_lists"/>
      <sheetName val="JUN1_V9_0_POR_06052003"/>
      <sheetName val="三_BY區域生產達成曲線及直通率"/>
      <sheetName val="Hardtool_Costs"/>
      <sheetName val="Softtool-Proto_Costs"/>
      <sheetName val="Packaging_Sheet"/>
      <sheetName val="Assembly_Costs"/>
      <sheetName val="Min_Quoted_Qty"/>
      <sheetName val="Input commodity fallout"/>
      <sheetName val="Reporting"/>
      <sheetName val="AsiaPac Natural Class"/>
      <sheetName val="Good"/>
      <sheetName val="M9743"/>
      <sheetName val="Best"/>
      <sheetName val="Better"/>
      <sheetName val="M9745"/>
      <sheetName val="XL4Test5"/>
      <sheetName val="M9742"/>
      <sheetName val="F"/>
      <sheetName val="HK"/>
      <sheetName val="LL"/>
      <sheetName val="J"/>
      <sheetName val="Ops-_Open,_no_interns_(2)"/>
      <sheetName val="BOM_overview_table"/>
      <sheetName val="Unit_cost_AJ"/>
      <sheetName val="Unit_cost_APAC"/>
      <sheetName val="U1 Toshiba 16G(878)"/>
      <sheetName val="U21_RF_IFX"/>
      <sheetName val="U1_Toshiba_16G(878)"/>
      <sheetName val="plan"/>
      <sheetName val="Saturday"/>
      <sheetName val="Sunday"/>
      <sheetName val="Monday"/>
      <sheetName val="Tuesday"/>
      <sheetName val="Wednesday"/>
      <sheetName val="Thursday"/>
      <sheetName val="Friday"/>
      <sheetName val="Int'l Summary"/>
      <sheetName val="Port Summary"/>
      <sheetName val="00000000"/>
      <sheetName val="SPM Units"/>
      <sheetName val="Menu Items"/>
      <sheetName val="Outsourcin PPV (Sep FOL)"/>
      <sheetName val="LIST"/>
      <sheetName val="Metal_list"/>
      <sheetName val="METAL data"/>
      <sheetName val="Internal Hourly Rate"/>
      <sheetName val="Metal Hard Tooling "/>
      <sheetName val="Internal rate"/>
      <sheetName val="Master List Without MU%  "/>
      <sheetName val="RFQ Info"/>
      <sheetName val="Financial Dashboard"/>
      <sheetName val="NRE - pay by customer"/>
      <sheetName val="Plastic"/>
      <sheetName val="Assy"/>
      <sheetName val="Printing"/>
      <sheetName val="PU &amp; RM"/>
      <sheetName val="Cover Page"/>
      <sheetName val="MFG_MVA_Assumption"/>
      <sheetName val="Basic_Assumption"/>
      <sheetName val="Material_List"/>
      <sheetName val="Outsourcin_PPV_(Sep_FOL)"/>
      <sheetName val="Blf2+LOM_cost_bom_080902"/>
      <sheetName val="Master_Lists"/>
      <sheetName val="Menu_Items"/>
      <sheetName val="METAL_data"/>
      <sheetName val="Internal_Hourly_Rate"/>
      <sheetName val="Metal_Hard_Tooling_"/>
      <sheetName val="Issues_List"/>
      <sheetName val="Internal_rate"/>
      <sheetName val="Master_List_Without_MU%__"/>
      <sheetName val="RFQ_Info"/>
      <sheetName val="Financial_Dashboard"/>
      <sheetName val="NRE_-_pay_by_customer"/>
      <sheetName val="PU_&amp;_RM"/>
      <sheetName val="Cover_Page"/>
      <sheetName val=""/>
      <sheetName val="All"/>
      <sheetName val="Freight Breakdown"/>
      <sheetName val="MetricsData"/>
      <sheetName val="S2895 cost bom"/>
      <sheetName val="七.8S專案稽核報表"/>
      <sheetName val="庫齡板 Daily"/>
      <sheetName val="C_BF3 MSL _March"/>
      <sheetName val="General Instructions"/>
      <sheetName val="自定義"/>
      <sheetName val="Capacity By Modle"/>
      <sheetName val="614-BOM"/>
      <sheetName val="Materials Quarterly"/>
      <sheetName val="Time_Scale"/>
      <sheetName val="Consumables"/>
      <sheetName val="Fab Summary"/>
      <sheetName val="TACT"/>
      <sheetName val="Jan to Aug"/>
      <sheetName val="客戶別"/>
      <sheetName val="外售營收趨勢圖-NEW-OK"/>
      <sheetName val="Input"/>
      <sheetName val="成品current"/>
      <sheetName val="08"/>
      <sheetName val="SCR"/>
      <sheetName val="PA"/>
      <sheetName val="WiFi"/>
      <sheetName val="Laser"/>
      <sheetName val="Data Summary"/>
      <sheetName val="V&amp;I"/>
      <sheetName val="Cost Breakdown"/>
      <sheetName val="主副工單結案"/>
      <sheetName val="Proto 1"/>
      <sheetName val="L1 SP"/>
      <sheetName val="L1 CA"/>
      <sheetName val="L1 CD"/>
      <sheetName val="L1 HD"/>
      <sheetName val="Sheet2"/>
      <sheetName val="BB Table"/>
      <sheetName val="09"/>
      <sheetName val="_x005f_x0000__x005f_x0000__x005f_x0000__x005f_x0000__x0"/>
      <sheetName val="_x005f_x005f_x005f_x0000__x005f_x005f_x005f_x0000__x005"/>
      <sheetName val="_x005f_x005f_x005f_x005f_x005f_x005f_x005f_x0000__x005f"/>
      <sheetName val="project data"/>
      <sheetName val="Cashflow"/>
      <sheetName val="exchange rate"/>
      <sheetName val="Ex"/>
      <sheetName val="Comm Matrix"/>
      <sheetName val="MTBF_check"/>
      <sheetName val="TFCSBU01"/>
      <sheetName val="Pilot Run"/>
      <sheetName val="주E95711"/>
      <sheetName val="Valid Values"/>
      <sheetName val="liste"/>
      <sheetName val="Mat Summary"/>
      <sheetName val="Baseline &amp; Summary"/>
      <sheetName val="Team List"/>
      <sheetName val="20353-15"/>
      <sheetName val="Receiving Inspection"/>
      <sheetName val="Parameter"/>
      <sheetName val="Sheet3"/>
      <sheetName val="by supplier(value)"/>
      <sheetName val="Mont Rates"/>
      <sheetName val="A-Note Bug list"/>
      <sheetName val="Price Summary"/>
      <sheetName val="SheetMetal"/>
      <sheetName val="Import Freight"/>
      <sheetName val="Material Group"/>
      <sheetName val="Sales"/>
      <sheetName val="Assumptions"/>
      <sheetName val="Part Data"/>
      <sheetName val="All Parts"/>
      <sheetName val="20353-1"/>
      <sheetName val="20353-2"/>
      <sheetName val="20353-3"/>
      <sheetName val="20353-4"/>
      <sheetName val="20353-5"/>
      <sheetName val="20353-6"/>
      <sheetName val="20353-7"/>
      <sheetName val="20353-8"/>
      <sheetName val="20353-9"/>
      <sheetName val="20353-10"/>
      <sheetName val="20353-11"/>
      <sheetName val="20353-12"/>
      <sheetName val="20353-13"/>
      <sheetName val="20353-14"/>
      <sheetName val="20353-16"/>
      <sheetName val="20353-17"/>
      <sheetName val="Sum Sheet"/>
      <sheetName val="Entity table"/>
      <sheetName val="3-In-1 Chart OTD"/>
      <sheetName val="#REF!"/>
      <sheetName val="Drop Down List"/>
      <sheetName val="商业街广场"/>
      <sheetName val="Bearlake 4 SKUs conbimed_"/>
      <sheetName val="CCD master file"/>
      <sheetName val="Start"/>
      <sheetName val="&quot;B&quot; Quote Model"/>
      <sheetName val="Do not modify"/>
      <sheetName val="Note"/>
      <sheetName val="Raw BOMS"/>
      <sheetName val="????????"/>
      <sheetName val="________"/>
      <sheetName val="A58"/>
      <sheetName val="_x005f_x005f_x005f_x005f_x005f_x005f_x005f_x005f_x005f_x005f_"/>
      <sheetName val="6"/>
      <sheetName val="数据暂存"/>
      <sheetName val="Pebble FAE reports"/>
      <sheetName val="SelectValue"/>
      <sheetName val="周生產"/>
      <sheetName val="Fixed sg&amp;A "/>
      <sheetName val="Vol 2"/>
      <sheetName val="Vol 1"/>
      <sheetName val="D.Lab"/>
      <sheetName val="Fixed Factory Overheads"/>
      <sheetName val="Matl Burden"/>
      <sheetName val="2FDAY"/>
      <sheetName val="Definition"/>
      <sheetName val="pcbo 工時"/>
      <sheetName val="Macros"/>
      <sheetName val="daily"/>
      <sheetName val="Pre-Runin"/>
      <sheetName val="bal_sheet"/>
      <sheetName val="Multibay Optical"/>
      <sheetName val="Antenna Window"/>
      <sheetName val="_x005f_x0000__x005f_x0000__x005"/>
      <sheetName val="_x005f_x005f_x005f_x0000__x005f"/>
      <sheetName val="_x005f_x005f_x005f_x005f_"/>
      <sheetName val="zsdr82 Tab."/>
      <sheetName val="????_x0"/>
      <sheetName val="_x005f_x005f_x005f_x005f_x005f_x005f_x005f_x005f_"/>
      <sheetName val="_____x0"/>
      <sheetName val="External Data"/>
      <sheetName val="A Shift"/>
      <sheetName val="B Shift"/>
      <sheetName val="C Shift"/>
      <sheetName val="D Shift"/>
      <sheetName val="期初B"/>
      <sheetName val="0414data"/>
      <sheetName val="AIR (Inbound material)"/>
      <sheetName val="Asus_BOM"/>
      <sheetName val="ALLOCATION"/>
      <sheetName val="K8M800_MBOM"/>
      <sheetName val="Bluford3 MB BOM-Intel LAN"/>
      <sheetName val="BLUFORD_R12"/>
      <sheetName val="0518"/>
      <sheetName val="FO"/>
      <sheetName val="生產計劃"/>
      <sheetName val="AMD MB FBOM_010303"/>
      <sheetName val="32&quot; Part list"/>
      <sheetName val="32&quot; Summary"/>
      <sheetName val="Mechanical Assembly"/>
      <sheetName val="TOTAL"/>
      <sheetName val="Source"/>
      <sheetName val="Settings"/>
      <sheetName val="RULES"/>
      <sheetName val="G8WZA5 PKG部品表"/>
      <sheetName val="Labour"/>
      <sheetName val="2005MPS"/>
      <sheetName val="F&amp;P"/>
      <sheetName val="Slim Merlot Block Diagram"/>
      <sheetName val="Overhead calculations"/>
      <sheetName val="database"/>
      <sheetName val="204BOM"/>
      <sheetName val="9906"/>
      <sheetName val="Lookup Tables"/>
      <sheetName val="A58 2012"/>
      <sheetName val="ABO"/>
      <sheetName val="Forwarder_Plan"/>
      <sheetName val="TOOL"/>
      <sheetName val="达丰ZL系列 "/>
      <sheetName val="Saturn MVB bom_Aug.18'08"/>
      <sheetName val="Product Map"/>
      <sheetName val="Overhead summary"/>
      <sheetName val="626BOM"/>
      <sheetName val="物料規格"/>
      <sheetName val="Dropdown I"/>
      <sheetName val="Dropdwon II"/>
      <sheetName val="Reason Codes"/>
      <sheetName val="Freight"/>
      <sheetName val="Detailed Quote (AIO)"/>
      <sheetName val="SBB Table"/>
      <sheetName val="Demand&amp;Supply"/>
      <sheetName val="wsp 12-03"/>
      <sheetName val="A58 2011"/>
      <sheetName val="全製程出貨資料"/>
      <sheetName val="Mix"/>
      <sheetName val="CORAM"/>
      <sheetName val="RAMReceive"/>
      <sheetName val="Nimitz Base Cover"/>
      <sheetName val="FA Definitions"/>
      <sheetName val="FCT August"/>
      <sheetName val="NR3L IRT parts"/>
      <sheetName val="ODM OWN cost by month"/>
      <sheetName val="PARTS"/>
      <sheetName val="統計処理(H)"/>
      <sheetName val="統計?理(H)"/>
      <sheetName val="2003 Target"/>
      <sheetName val="Shipments"/>
      <sheetName val="万年历"/>
      <sheetName val="2003 prod2"/>
      <sheetName val="CKD BE HC Table"/>
      <sheetName val="Macro1"/>
      <sheetName val="D_ASIA_PVT"/>
      <sheetName val="VERSION-TABLE"/>
      <sheetName val="Raw Data"/>
      <sheetName val="統計_理(H)"/>
      <sheetName val="OP"/>
      <sheetName val="產能明細"/>
      <sheetName val="RIRER"/>
      <sheetName val="组装LB2"/>
      <sheetName val="daily quality summary"/>
      <sheetName val="Sheet1 (2)"/>
      <sheetName val="DELL_CELKEM2"/>
      <sheetName val="fin__nákl_2"/>
      <sheetName val="rez__nakl2"/>
      <sheetName val="Sheet1_(2)2"/>
      <sheetName val="DELL_CELKEM1"/>
      <sheetName val="fin__nákl_1"/>
      <sheetName val="rez__nakl1"/>
      <sheetName val="Sheet1_(2)1"/>
      <sheetName val="Sheet1_(2)"/>
      <sheetName val="Rank"/>
      <sheetName val="【產品標示單-綠】_"/>
      <sheetName val="CPH_Level_of_Machine"/>
      <sheetName val="2003_Target"/>
      <sheetName val="2003_prod2"/>
      <sheetName val="SupplierBaseInput"/>
      <sheetName val="Raw_BOMS"/>
      <sheetName val="數據來源"/>
      <sheetName val="MPM"/>
      <sheetName val="蘆竹"/>
      <sheetName val="TY9007本勞"/>
      <sheetName val="Rate"/>
      <sheetName val="SFIS_Data_WW31"/>
      <sheetName val="ESSM_Syst"/>
      <sheetName val="intel_target"/>
      <sheetName val="蘆竹5月薪"/>
      <sheetName val="PartsList"/>
      <sheetName val="PCSM"/>
      <sheetName val="PRVF"/>
      <sheetName val="Quantity_WW31"/>
      <sheetName val="BSF"/>
      <sheetName val="詳細資料"/>
      <sheetName val="DELL_CELKEM3"/>
      <sheetName val="fin__nákl_3"/>
      <sheetName val="rez__nakl3"/>
      <sheetName val="Sheet1_(2)3"/>
      <sheetName val="委外工單結案率"/>
      <sheetName val="連絡書１"/>
      <sheetName val="DELL_CELKEM4"/>
      <sheetName val="fin__nákl_4"/>
      <sheetName val="rez__nakl4"/>
      <sheetName val="Sheet1_(2)4"/>
      <sheetName val="Setup"/>
      <sheetName val="DELL_CELKEM5"/>
      <sheetName val="fin__nákl_5"/>
      <sheetName val="rez__nakl5"/>
      <sheetName val="Sheet1_(2)5"/>
      <sheetName val="Error Groups"/>
      <sheetName val="RCSPlan"/>
      <sheetName val="Calculation"/>
      <sheetName val="cost table 201501"/>
      <sheetName val="Q#3839 Indented Bom d"/>
      <sheetName val="4. Detailed quote"/>
      <sheetName val="allitems"/>
      <sheetName val="MRB"/>
      <sheetName val="INSP"/>
      <sheetName val="Requesters"/>
      <sheetName val="Summary"/>
      <sheetName val="MPS Q3 FY05"/>
      <sheetName val="current quote"/>
      <sheetName val="零件清單"/>
      <sheetName val="Simple Cost Form"/>
      <sheetName val="Broadway"/>
      <sheetName val="Mock Up"/>
      <sheetName val="WWPicture"/>
      <sheetName val="WW ($)"/>
      <sheetName val="$AMF (T)"/>
      <sheetName val="SatelliteMLK"/>
      <sheetName val="Metheor"/>
      <sheetName val="Metheor 2GHz"/>
      <sheetName val="Green Lantern sound"/>
      <sheetName val="GL snd 2GHz"/>
      <sheetName val="Green Lantern No sound"/>
      <sheetName val="GL nsnd 2GHz"/>
      <sheetName val="Tesla Respin"/>
      <sheetName val="AMF"/>
      <sheetName val="AMF ($)"/>
      <sheetName val="EMF"/>
      <sheetName val="EMF ($)"/>
      <sheetName val="APCC"/>
      <sheetName val="APCC ($)"/>
      <sheetName val="CCC"/>
      <sheetName val="CCC ($)"/>
      <sheetName val="Brazil"/>
      <sheetName val="Brazil ($)"/>
      <sheetName val="Risers"/>
      <sheetName val="Risers ($)"/>
      <sheetName val="Servers"/>
      <sheetName val="MATERIALS"/>
      <sheetName val="Servers ($)"/>
      <sheetName val="綜合2"/>
      <sheetName val="UU"/>
      <sheetName val="eBOM"/>
      <sheetName val="未達標項目改善對策跟進表"/>
      <sheetName val="June wk3"/>
      <sheetName val="pal"/>
      <sheetName val="AMR"/>
      <sheetName val="AJ&amp;AP"/>
      <sheetName val="emea"/>
      <sheetName val="F&amp;E"/>
      <sheetName val="7-教育訓練實施狀況（2）-OK "/>
      <sheetName val="華中SQM部KPI達成狀況"/>
      <sheetName val="iPhone_RMA1"/>
      <sheetName val="Turing_DVT1_Yield3"/>
      <sheetName val="Sep_wk1_FATP_capa__plan1"/>
      <sheetName val="Sel_Ops_spending1"/>
      <sheetName val="Ops_cost1"/>
      <sheetName val="Monthly__Report1"/>
      <sheetName val="Data_lists1"/>
      <sheetName val="JUN1_V9_0_POR_060520031"/>
      <sheetName val="三_BY區域生產達成曲線及直通率1"/>
      <sheetName val="Hardtool_Costs1"/>
      <sheetName val="Softtool-Proto_Costs1"/>
      <sheetName val="Packaging_Sheet1"/>
      <sheetName val="Assembly_Costs1"/>
      <sheetName val="Min_Quoted_Qty1"/>
      <sheetName val="Input_commodity_fallout"/>
      <sheetName val="U21_RF_IFX1"/>
      <sheetName val="U1_Toshiba_16G(878)1"/>
      <sheetName val="C_BF3_MSL__March"/>
      <sheetName val="General_Instructions"/>
      <sheetName val="S2895_cost_bom"/>
      <sheetName val="七_8S專案稽核報表"/>
      <sheetName val="庫齡板_Daily"/>
      <sheetName val="AsiaPac_Natural_Class"/>
      <sheetName val="Debug_check_list"/>
      <sheetName val="WW_($)"/>
      <sheetName val="$AMF_(T)"/>
      <sheetName val="Metheor_2GHz"/>
      <sheetName val="Green_Lantern_sound"/>
      <sheetName val="GL_snd_2GHz"/>
      <sheetName val="Green_Lantern_No_sound"/>
      <sheetName val="GL_nsnd_2GHz"/>
      <sheetName val="Tesla_Respin"/>
      <sheetName val="AMF_($)"/>
      <sheetName val="EMF_($)"/>
      <sheetName val="APCC_($)"/>
      <sheetName val="CCC_($)"/>
      <sheetName val="Brazil_($)"/>
      <sheetName val="Risers_($)"/>
      <sheetName val="Servers_($)"/>
      <sheetName val="TNS_Input"/>
      <sheetName val="Materials_Quarterly"/>
      <sheetName val="Fab_Summary"/>
      <sheetName val="Overhead_calculations"/>
      <sheetName val="Cost_Breakdown"/>
      <sheetName val="SPM_Units"/>
      <sheetName val="Receiving_Inspection"/>
      <sheetName val="&quot;B&quot;_Quote_Model"/>
      <sheetName val="Overhead_summary"/>
      <sheetName val="BB_Table"/>
      <sheetName val="Kod3_Table"/>
      <sheetName val="Jan_to_Aug"/>
      <sheetName val="Lookup_Tables"/>
      <sheetName val="每月排名"/>
      <sheetName val="主線維修WIP統計"/>
      <sheetName val="销售记录"/>
      <sheetName val="總結報告"/>
      <sheetName val="Cork"/>
      <sheetName val="問題點"/>
      <sheetName val="法規課84上半年經營實績"/>
      <sheetName val="Inventory Trend"/>
      <sheetName val="DateConv"/>
      <sheetName val="Panelization"/>
      <sheetName val="GlassAreaSumamry"/>
      <sheetName val="DemAll"/>
      <sheetName val="YsizeA"/>
      <sheetName val="inspect capa"/>
      <sheetName val="General Inputs"/>
      <sheetName val="趨勢分析"/>
      <sheetName val="比對分析"/>
      <sheetName val="WAT 分析報表 "/>
      <sheetName val="Sheet5"/>
      <sheetName val="查詢補發扣檔"/>
      <sheetName val="MAP"/>
      <sheetName val="Size"/>
      <sheetName val="ESTG"/>
      <sheetName val="KKKKKKKK"/>
      <sheetName val="ADSL MPS"/>
      <sheetName val="TE Plan"/>
      <sheetName val="Master List MU%  "/>
      <sheetName val="New Workings"/>
      <sheetName val="AI"/>
      <sheetName val="TopandBtmsideSMT"/>
      <sheetName val="Schedule"/>
      <sheetName val="Inventory_Turns"/>
      <sheetName val="On-line_FCT"/>
      <sheetName val="Part_Names"/>
      <sheetName val="Intel_Lan_+_AD1885_EBOM"/>
      <sheetName val="BoxBuild"/>
      <sheetName val="PrdMatrix"/>
      <sheetName val="BudgetFY00"/>
      <sheetName val="Philips_-_AOL"/>
      <sheetName val="0512MB"/>
      <sheetName val="Bluford3_MB_BOM-Intel_LAN"/>
      <sheetName val="ManualAssyandWaveSolder"/>
      <sheetName val="129_COA"/>
      <sheetName val="Q406_incoming"/>
      <sheetName val="Test"/>
      <sheetName val="Dec99"/>
      <sheetName val="Microsoft"/>
      <sheetName val="All_Parts"/>
      <sheetName val="Compaq"/>
      <sheetName val="Palm"/>
      <sheetName val="Cisco"/>
      <sheetName val="Adtran"/>
      <sheetName val="FinalAssy"/>
      <sheetName val="ACT_VS_FCST"/>
      <sheetName val="Subs"/>
      <sheetName val="Glossary"/>
      <sheetName val="Sign_Off"/>
      <sheetName val="Hous_Rates"/>
      <sheetName val="Sheet_6"/>
      <sheetName val="Job2005"/>
      <sheetName val="8-09-02"/>
      <sheetName val="Master_List"/>
      <sheetName val="Anah_Rates"/>
      <sheetName val="Cover_sheet"/>
      <sheetName val="MENU"/>
      <sheetName val="Motorola_-_GI"/>
      <sheetName val="Motorola_-_Zenith"/>
      <sheetName val="Minn_Rates"/>
      <sheetName val="Price_Summary"/>
      <sheetName val="Mont_Rates"/>
      <sheetName val="An_pack"/>
      <sheetName val="QuoteSummary"/>
      <sheetName val="Philips_-_WebTV"/>
      <sheetName val="Nov"/>
      <sheetName val="Offline"/>
      <sheetName val="Packing"/>
      <sheetName val="Part_Data"/>
      <sheetName val="Paso_Rates"/>
      <sheetName val="Engers"/>
      <sheetName val="Prep"/>
      <sheetName val="Valores"/>
      <sheetName val="Lud_Rates"/>
      <sheetName val="Quote_Data"/>
      <sheetName val="STDVGL"/>
      <sheetName val="Intel"/>
      <sheetName val="Verifone"/>
      <sheetName val="New_Workings"/>
      <sheetName val="Sum_Sheet"/>
      <sheetName val="Indirect_Labour"/>
      <sheetName val="Headcount"/>
      <sheetName val="3COM_-_Kojak"/>
      <sheetName val="NCVM"/>
      <sheetName val="PL &amp; VS"/>
      <sheetName val="PN &amp; PL"/>
      <sheetName val="Tables"/>
      <sheetName val="LaborDetail"/>
      <sheetName val="DEFAULTS-Override"/>
      <sheetName val="MaterialDetail"/>
      <sheetName val="P &amp; L"/>
      <sheetName val="P&amp;LDetail"/>
      <sheetName val="2005 Business Summary"/>
      <sheetName val="²M¥U"/>
      <sheetName val="Actuals"/>
      <sheetName val="actual_PL"/>
      <sheetName val="forecast_sales"/>
      <sheetName val="forecast_PL"/>
      <sheetName val="Comps"/>
      <sheetName val="銀行存款"/>
      <sheetName val="稅後淨利趨勢圖-$"/>
      <sheetName val="稅後淨利趨勢圖-%"/>
      <sheetName val="費用趨勢圖-NEW"/>
      <sheetName val="廠內存貨"/>
      <sheetName val="Drop_Down_Menu"/>
      <sheetName val="下拉選單Type2"/>
      <sheetName val="下拉選單 Type1"/>
      <sheetName val="Master List"/>
      <sheetName val="Inforun"/>
      <sheetName val="原因分析"/>
      <sheetName val="intel target"/>
      <sheetName val="EFFA Error Code"/>
      <sheetName val="金屬SQM部"/>
      <sheetName val="非金屬SQM部"/>
      <sheetName val="管理中心 KPI達成情況總覽及趨勢分析"/>
      <sheetName val="五湖SQM部KPI目標"/>
      <sheetName val="匯總"/>
      <sheetName val="L02-1F 制十三課維修層別CG報廢狀況 "/>
      <sheetName val="L02-1F 制十三課維修層別HSG報廢狀況 "/>
      <sheetName val="ME Overall Summary"/>
      <sheetName val="標準與實際成本差異分析（對內銷售）"/>
      <sheetName val="model"/>
      <sheetName val="資料庫"/>
      <sheetName val="ENG_1_Workmanship_Defect"/>
      <sheetName val="BANFF"/>
      <sheetName val="Cosmetic MIL"/>
      <sheetName val="截止單據"/>
      <sheetName val="Valid_Values"/>
      <sheetName val="sm Pcost"/>
      <sheetName val="hibak"/>
      <sheetName val="NPI"/>
      <sheetName val="ROIC"/>
      <sheetName val="Inventory Turns"/>
      <sheetName val="Indirect Labour"/>
      <sheetName val="Call Down Data OLD"/>
      <sheetName val="Data-MS"/>
      <sheetName val="Total transition plan"/>
      <sheetName val="IP-1 INSP-CAV #2"/>
      <sheetName val="HGA ENG"/>
      <sheetName val="產能分析"/>
      <sheetName val="FLX Consolflxidated"/>
      <sheetName val="Lsc"/>
      <sheetName val="al cover"/>
      <sheetName val="RD TABLE"/>
      <sheetName val="_x0000__x0000__x0000__x0000__x0"/>
      <sheetName val="EVT ASSY"/>
      <sheetName val="EVT key part"/>
      <sheetName val="追加預算2"/>
      <sheetName val="General info"/>
      <sheetName val="PO-K類"/>
      <sheetName val="加班时数"/>
      <sheetName val="仪校仪器月报 (2)"/>
      <sheetName val="一厂"/>
      <sheetName val="Capacity_By_Modle"/>
      <sheetName val="C3111"/>
      <sheetName val="周邊預算明細"/>
      <sheetName val="G18出勤工時及UPPH (2)"/>
      <sheetName val="QIP SMT"/>
      <sheetName val="UD1 QIT report"/>
      <sheetName val="1.13"/>
      <sheetName val="表三甲"/>
      <sheetName val="master"/>
      <sheetName val="2月收入成本明?表"/>
      <sheetName val="?人欠款??分析表"/>
      <sheetName val="Project"/>
      <sheetName val="Sheet2_(2)"/>
      <sheetName val="UP_DB1"/>
      <sheetName val="Gage_R&amp;R_-_ANOVA_Method"/>
      <sheetName val="選項"/>
      <sheetName val="CT"/>
      <sheetName val="Dbase"/>
      <sheetName val="Cp_Cpk_15"/>
      <sheetName val="Fixture_Kickoff"/>
      <sheetName val="Scenario1-Fixture"/>
      <sheetName val="MonthMapping"/>
      <sheetName val="Formulas"/>
      <sheetName val="Toolplan"/>
      <sheetName val="生產計劃表"/>
      <sheetName val="Sheet4"/>
      <sheetName val="Equipment_List_(CBD_format)"/>
      <sheetName val="Calimero_BOM"/>
      <sheetName val="311910-006"/>
      <sheetName val="311910-003"/>
      <sheetName val="311910-004"/>
      <sheetName val="311910-005"/>
      <sheetName val="311910-013"/>
      <sheetName val="311910-012"/>
      <sheetName val="311910-023"/>
      <sheetName val="311910-022"/>
      <sheetName val="311910-033"/>
      <sheetName val="311910-032"/>
      <sheetName val="311910-043"/>
      <sheetName val="311910-042"/>
      <sheetName val="311910-053"/>
      <sheetName val="311910-052"/>
      <sheetName val="311910-063"/>
      <sheetName val="311910-062"/>
      <sheetName val="311910-073"/>
      <sheetName val="311910-072"/>
      <sheetName val="311910-166"/>
      <sheetName val="311910-164"/>
      <sheetName val="311910-293"/>
      <sheetName val="311910-292"/>
      <sheetName val="Version_Control"/>
      <sheetName val="Initial_Input"/>
      <sheetName val="Cpk-Cav1"/>
      <sheetName val="Yield-temp"/>
      <sheetName val="樣口投料控管"/>
      <sheetName val="JGP Holidays"/>
      <sheetName val="Day1精實人力"/>
      <sheetName val="Data Index"/>
      <sheetName val="Data Verify"/>
      <sheetName val="工作表1"/>
      <sheetName val="Data sheet"/>
      <sheetName val="POH"/>
      <sheetName val="1.4"/>
      <sheetName val="1.25"/>
      <sheetName val="H11"/>
      <sheetName val="H1+UPH!$B$11"/>
      <sheetName val="mfgquote"/>
      <sheetName val="VB 毛刺線批退率 "/>
      <sheetName val="各制程品質明細"/>
      <sheetName val="CNC三夾毛刺線"/>
      <sheetName val="Ramp"/>
      <sheetName val="COG"/>
      <sheetName val="核算项目明细表"/>
      <sheetName val="Line balance"/>
      <sheetName val="132499"/>
      <sheetName val="QIP_SMT"/>
      <sheetName val="UD1_QIT_report"/>
      <sheetName val="Line_balance"/>
      <sheetName val="BG2(QoQ)"/>
      <sheetName val="法12月"/>
      <sheetName val="法11月"/>
      <sheetName val="法10月"/>
      <sheetName val="法09月"/>
      <sheetName val="法08月"/>
      <sheetName val="法07月"/>
      <sheetName val="法06月"/>
      <sheetName val="法05月"/>
      <sheetName val="法04月"/>
      <sheetName val="法03月"/>
      <sheetName val="法02月"/>
      <sheetName val="法01月"/>
      <sheetName val="Pivot"/>
      <sheetName val="Gantt"/>
      <sheetName val="Def"/>
      <sheetName val="T1 Tact Time"/>
      <sheetName val="T1-PVD &amp; CVD release chamber調查表"/>
      <sheetName val="Dry etch release chamber"/>
      <sheetName val="inspection tact time"/>
      <sheetName val="inspection capa."/>
      <sheetName val="KT1 Qual"/>
      <sheetName val="active"/>
      <sheetName val="FA FPY"/>
      <sheetName val="选取栏"/>
      <sheetName val="Freemode Item TOPX Yield"/>
      <sheetName val="Line Down Report Rule"/>
      <sheetName val="Shot"/>
      <sheetName val="CTO PO"/>
      <sheetName val="ZNC67"/>
      <sheetName val="Entry-Mid FRU"/>
      <sheetName val="部門階層"/>
      <sheetName val="Commodity"/>
      <sheetName val="Index"/>
      <sheetName val="Material Category Summary"/>
      <sheetName val="窗口"/>
      <sheetName val="損益"/>
      <sheetName val="檢核數據"/>
      <sheetName val="上匯RSMI"/>
      <sheetName val="UploadAmt(KNTD)"/>
      <sheetName val="UploadAmt(KUSD)"/>
      <sheetName val="上傳抬頭"/>
      <sheetName val="明細底稿(All)(暫不使用)"/>
      <sheetName val="檢核(暫不使用)"/>
      <sheetName val="結果設算"/>
      <sheetName val="樞紐"/>
      <sheetName val="設算"/>
      <sheetName val="明細底稿核對"/>
      <sheetName val="上傳專案確認"/>
      <sheetName val="填寫大報表出貨量用"/>
      <sheetName val="KPI排除"/>
      <sheetName val="明細底稿(全)-法會"/>
      <sheetName val="明細底稿(收入成本)-法會"/>
      <sheetName val="明細底稿(研發費用)-法會"/>
      <sheetName val="明細底稿(管理、周邊費用)-法會"/>
      <sheetName val="明細底稿-FRSS"/>
      <sheetName val="法會MPL(暫不使用)"/>
      <sheetName val="對齊法會&amp;FRSS"/>
      <sheetName val="結果"/>
      <sheetName val="COMMMON POOL拆分"/>
      <sheetName val="調整項收入"/>
      <sheetName val="對齊MR3000樞紐"/>
      <sheetName val="對齊法會"/>
      <sheetName val="MPL(MR3000)"/>
      <sheetName val="MPL(MR7000)"/>
      <sheetName val="累計MPL"/>
      <sheetName val="分攤比例"/>
      <sheetName val="NJ MM"/>
      <sheetName val="指標"/>
      <sheetName val="ProjectList"/>
      <sheetName val="基本資料"/>
      <sheetName val="專案維護表"/>
      <sheetName val="管理損益作業原則"/>
      <sheetName val="會計科目"/>
      <sheetName val="RSMI 2016.09 調整"/>
      <sheetName val="貿Meitu7"/>
      <sheetName val="Overall Summary "/>
      <sheetName val="NDA Pareto"/>
      <sheetName val="Naming"/>
      <sheetName val="Naming 2"/>
      <sheetName val="線體名稱&amp;配置&amp;機種料號對照表"/>
      <sheetName val="GL Sales"/>
      <sheetName val="Starter Export"/>
      <sheetName val="HDa16"/>
      <sheetName val="TFB RL Aging Day"/>
      <sheetName val="原因分析 "/>
      <sheetName val="Priority Item issue"/>
      <sheetName val="Change History"/>
      <sheetName val="Test coverage"/>
      <sheetName val="BC"/>
      <sheetName val="CBT"/>
      <sheetName val="36 Mexico"/>
      <sheetName val="직원신상"/>
      <sheetName val="下拉選單管理"/>
      <sheetName val="標準工時資料庫"/>
      <sheetName val="各厂每日出勤"/>
      <sheetName val="PNref"/>
      <sheetName val="Index(匯率)"/>
      <sheetName val="Agilent"/>
      <sheetName val="Trend chart"/>
      <sheetName val="TEMPMAT9308"/>
      <sheetName val="W44"/>
      <sheetName val="Apollo_NDF TOP5"/>
      <sheetName val="OH%"/>
      <sheetName val="Scrap Total"/>
      <sheetName val="X-Scale"/>
      <sheetName val="comp"/>
      <sheetName val="電控、加工"/>
      <sheetName val="Cost comparison sheet"/>
      <sheetName val="Unit price breakdown"/>
      <sheetName val="choose list"/>
      <sheetName val="WO list"/>
      <sheetName val="统计报表(美金)"/>
      <sheetName val="VI1 Test Result"/>
      <sheetName val="Viewing angles"/>
      <sheetName val="ant. B"/>
      <sheetName val="Elec.&amp;SW"/>
      <sheetName val="Test Summary"/>
      <sheetName val="PM01-F09"/>
      <sheetName val="ver3.0 (LTM170EU)"/>
      <sheetName val="Value"/>
      <sheetName val="Texas-M SJC"/>
      <sheetName val="Country List"/>
      <sheetName val="VI1_Test_Result"/>
      <sheetName val="Viewing_angles"/>
      <sheetName val="KT1_Qual"/>
      <sheetName val="ant__B"/>
      <sheetName val="Elec_&amp;SW"/>
      <sheetName val="Test_Summary"/>
      <sheetName val="NR3L_IRT_parts"/>
      <sheetName val="ver3_0_(LTM170EU)"/>
      <sheetName val="Sheet6"/>
      <sheetName val="MPS Q3 FY04"/>
      <sheetName val="MPS Q4 FY04"/>
      <sheetName val="Summary definition"/>
      <sheetName val="FCT Test"/>
      <sheetName val="Bondi Display Back"/>
      <sheetName val="Schedule Gantt Chart"/>
      <sheetName val="報價"/>
      <sheetName val="WKXWKB"/>
      <sheetName val="9K3"/>
      <sheetName val="多層板M"/>
      <sheetName val="iPhone_RMA2"/>
      <sheetName val="Turing_DVT1_Yield4"/>
      <sheetName val="Sep_wk1_FATP_capa__plan2"/>
      <sheetName val="Sel_Ops_spending2"/>
      <sheetName val="Ops_cost2"/>
      <sheetName val="Monthly__Report2"/>
      <sheetName val="Data_lists2"/>
      <sheetName val="JUN1_V9_0_POR_060520032"/>
      <sheetName val="三_BY區域生產達成曲線及直通率2"/>
      <sheetName val="Hardtool_Costs2"/>
      <sheetName val="Softtool-Proto_Costs2"/>
      <sheetName val="Packaging_Sheet2"/>
      <sheetName val="Assembly_Costs2"/>
      <sheetName val="Min_Quoted_Qty2"/>
      <sheetName val="Input_commodity_fallout1"/>
      <sheetName val="七_8S專案稽核報表1"/>
      <sheetName val="庫齡板_Daily1"/>
      <sheetName val="TNS_Input1"/>
      <sheetName val="Materials_Quarterly1"/>
      <sheetName val="Fab_Summary1"/>
      <sheetName val="U21_RF_IFX2"/>
      <sheetName val="WW_($)1"/>
      <sheetName val="$AMF_(T)1"/>
      <sheetName val="Metheor_2GHz1"/>
      <sheetName val="Green_Lantern_sound1"/>
      <sheetName val="GL_snd_2GHz1"/>
      <sheetName val="Green_Lantern_No_sound1"/>
      <sheetName val="GL_nsnd_2GHz1"/>
      <sheetName val="Tesla_Respin1"/>
      <sheetName val="AMF_($)1"/>
      <sheetName val="EMF_($)1"/>
      <sheetName val="APCC_($)1"/>
      <sheetName val="CCC_($)1"/>
      <sheetName val="Brazil_($)1"/>
      <sheetName val="Risers_($)1"/>
      <sheetName val="Servers_($)1"/>
      <sheetName val="U1_Toshiba_16G(878)2"/>
      <sheetName val="Debug_check_list1"/>
      <sheetName val="C_BF3_MSL__March1"/>
      <sheetName val="General_Instructions1"/>
      <sheetName val="Issues_List1"/>
      <sheetName val="Overhead_calculations1"/>
      <sheetName val="MFG_MVA_Assumption1"/>
      <sheetName val="Basic_Assumption1"/>
      <sheetName val="Material_List1"/>
      <sheetName val="Master_Lists1"/>
      <sheetName val="Cost_Breakdown1"/>
      <sheetName val="SPM_Units1"/>
      <sheetName val="Receiving_Inspection1"/>
      <sheetName val="&quot;B&quot;_Quote_Model1"/>
      <sheetName val="Overhead_summary1"/>
      <sheetName val="BB_Table1"/>
      <sheetName val="S2895_cost_bom1"/>
      <sheetName val="Kod3_Table1"/>
      <sheetName val="Jan_to_Aug1"/>
      <sheetName val="Lookup_Tables1"/>
      <sheetName val="AsiaPac_Natural_Class1"/>
      <sheetName val="June_wk3"/>
      <sheetName val="7-教育訓練實施狀況（2）-OK_"/>
      <sheetName val="Data_Summary"/>
      <sheetName val="WKS_P1_Personel_output_"/>
      <sheetName val="Improve_plan_orientation"/>
      <sheetName val="Dell_NSK_MDS_LRR"/>
      <sheetName val="WI_MODEM及SCAN"/>
      <sheetName val="Rosa_"/>
      <sheetName val="FAE_reports"/>
      <sheetName val="CKD_BE_HC_Table"/>
      <sheetName val="Slim_Merlot_Block_Diagram"/>
      <sheetName val="Multibay_Optical"/>
      <sheetName val="EFFA_Error_Code"/>
      <sheetName val="A58_2012"/>
      <sheetName val="wsp_12-03"/>
      <sheetName val="L02-1F_制十三課維修層別CG報廢狀況_"/>
      <sheetName val="L02-1F_制十三課維修層別HSG報廢狀況_"/>
      <sheetName val="ME_Overall_Summary"/>
      <sheetName val="管理中心_KPI達成情況總覽及趨勢分析"/>
      <sheetName val="inspect_capa"/>
      <sheetName val="General_Inputs"/>
      <sheetName val="Inventory_Trend"/>
      <sheetName val="WAT_分析報表_"/>
      <sheetName val="Proto_1"/>
      <sheetName val="L1_SP"/>
      <sheetName val="L1_CA"/>
      <sheetName val="L1_CD"/>
      <sheetName val="L1_HD"/>
      <sheetName val="Detail_Schedule"/>
      <sheetName val="OverTime_Rule"/>
      <sheetName val="GSO's_File"/>
      <sheetName val="Dean's_File"/>
      <sheetName val="small_card_基本資料0216_04"/>
      <sheetName val="Notes"/>
      <sheetName val="70X CNC3夾趨勢圖"/>
      <sheetName val="人力對比"/>
      <sheetName val="Raggie-T3工時(13.5K)V.1"/>
      <sheetName val="FATP MLB LOSS"/>
      <sheetName val="Building Blocks"/>
      <sheetName val="Configurations"/>
      <sheetName val="BF3_Jan_Cost"/>
      <sheetName val="Q_K810VU+939 CostBOM_Rev012004"/>
      <sheetName val="Liteon"/>
      <sheetName val="4X3.5 Chassis"/>
      <sheetName val="1"/>
      <sheetName val="FA 0509"/>
      <sheetName val="耗材趨勢圖（刀具）"/>
      <sheetName val="DBM"/>
      <sheetName val="建立滾動條動態圖表"/>
      <sheetName val="模板"/>
      <sheetName val="公式資料"/>
      <sheetName val="Issue break down"/>
      <sheetName val="Dimension FA Tracking"/>
      <sheetName val="Tactility FA Tracking"/>
      <sheetName val="Cosmetic FA Tracking "/>
      <sheetName val="Function FA Tracking"/>
      <sheetName val="IT FA Tracking"/>
      <sheetName val="2月收入成本明_表"/>
      <sheetName val="_人欠款__分析表"/>
      <sheetName val="重大"/>
      <sheetName val="Links"/>
      <sheetName val="Lead"/>
      <sheetName val="GB5RF040-1202-7H"/>
      <sheetName val="1.營收獲利推移圖"/>
      <sheetName val="反攻料號成本規劃"/>
      <sheetName val=" Top issue"/>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sheetData sheetId="46" refreshError="1"/>
      <sheetData sheetId="47" refreshError="1"/>
      <sheetData sheetId="48" refreshError="1"/>
      <sheetData sheetId="49" refreshError="1"/>
      <sheetData sheetId="50"/>
      <sheetData sheetId="51"/>
      <sheetData sheetId="52"/>
      <sheetData sheetId="53"/>
      <sheetData sheetId="54"/>
      <sheetData sheetId="55" refreshError="1"/>
      <sheetData sheetId="56"/>
      <sheetData sheetId="57"/>
      <sheetData sheetId="58"/>
      <sheetData sheetId="59"/>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sheetData sheetId="70"/>
      <sheetData sheetId="71" refreshError="1"/>
      <sheetData sheetId="72" refreshError="1"/>
      <sheetData sheetId="73"/>
      <sheetData sheetId="74"/>
      <sheetData sheetId="75"/>
      <sheetData sheetId="76"/>
      <sheetData sheetId="77"/>
      <sheetData sheetId="78"/>
      <sheetData sheetId="79"/>
      <sheetData sheetId="80"/>
      <sheetData sheetId="81"/>
      <sheetData sheetId="82"/>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sheetData sheetId="98"/>
      <sheetData sheetId="99"/>
      <sheetData sheetId="100"/>
      <sheetData sheetId="10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sheetData sheetId="184" refreshError="1"/>
      <sheetData sheetId="185" refreshError="1"/>
      <sheetData sheetId="186" refreshError="1"/>
      <sheetData sheetId="187" refreshError="1"/>
      <sheetData sheetId="188"/>
      <sheetData sheetId="189" refreshError="1"/>
      <sheetData sheetId="190" refreshError="1"/>
      <sheetData sheetId="191" refreshError="1"/>
      <sheetData sheetId="192" refreshError="1"/>
      <sheetData sheetId="193" refreshError="1"/>
      <sheetData sheetId="194" refreshError="1"/>
      <sheetData sheetId="195" refreshError="1"/>
      <sheetData sheetId="196"/>
      <sheetData sheetId="197"/>
      <sheetData sheetId="198"/>
      <sheetData sheetId="199"/>
      <sheetData sheetId="200"/>
      <sheetData sheetId="201"/>
      <sheetData sheetId="202"/>
      <sheetData sheetId="203"/>
      <sheetData sheetId="204"/>
      <sheetData sheetId="205"/>
      <sheetData sheetId="206"/>
      <sheetData sheetId="207"/>
      <sheetData sheetId="208"/>
      <sheetData sheetId="209"/>
      <sheetData sheetId="210"/>
      <sheetData sheetId="211"/>
      <sheetData sheetId="212"/>
      <sheetData sheetId="213"/>
      <sheetData sheetId="214"/>
      <sheetData sheetId="215"/>
      <sheetData sheetId="216"/>
      <sheetData sheetId="217"/>
      <sheetData sheetId="218"/>
      <sheetData sheetId="219"/>
      <sheetData sheetId="220"/>
      <sheetData sheetId="221"/>
      <sheetData sheetId="222"/>
      <sheetData sheetId="223"/>
      <sheetData sheetId="224" refreshError="1"/>
      <sheetData sheetId="225" refreshError="1"/>
      <sheetData sheetId="226"/>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sheetData sheetId="267"/>
      <sheetData sheetId="268" refreshError="1"/>
      <sheetData sheetId="269" refreshError="1"/>
      <sheetData sheetId="270" refreshError="1"/>
      <sheetData sheetId="271" refreshError="1"/>
      <sheetData sheetId="272" refreshError="1"/>
      <sheetData sheetId="273" refreshError="1"/>
      <sheetData sheetId="274" refreshError="1"/>
      <sheetData sheetId="275" refreshError="1"/>
      <sheetData sheetId="276" refreshError="1"/>
      <sheetData sheetId="277" refreshError="1"/>
      <sheetData sheetId="278" refreshError="1"/>
      <sheetData sheetId="279" refreshError="1"/>
      <sheetData sheetId="280"/>
      <sheetData sheetId="281"/>
      <sheetData sheetId="282"/>
      <sheetData sheetId="283" refreshError="1"/>
      <sheetData sheetId="284"/>
      <sheetData sheetId="285"/>
      <sheetData sheetId="286"/>
      <sheetData sheetId="287" refreshError="1"/>
      <sheetData sheetId="288" refreshError="1"/>
      <sheetData sheetId="289"/>
      <sheetData sheetId="290"/>
      <sheetData sheetId="291"/>
      <sheetData sheetId="292" refreshError="1"/>
      <sheetData sheetId="293" refreshError="1"/>
      <sheetData sheetId="294"/>
      <sheetData sheetId="295"/>
      <sheetData sheetId="296"/>
      <sheetData sheetId="297"/>
      <sheetData sheetId="298"/>
      <sheetData sheetId="299"/>
      <sheetData sheetId="300"/>
      <sheetData sheetId="301"/>
      <sheetData sheetId="302"/>
      <sheetData sheetId="303"/>
      <sheetData sheetId="304"/>
      <sheetData sheetId="305"/>
      <sheetData sheetId="306"/>
      <sheetData sheetId="307"/>
      <sheetData sheetId="308"/>
      <sheetData sheetId="309"/>
      <sheetData sheetId="310"/>
      <sheetData sheetId="311"/>
      <sheetData sheetId="312"/>
      <sheetData sheetId="313"/>
      <sheetData sheetId="314"/>
      <sheetData sheetId="315" refreshError="1"/>
      <sheetData sheetId="316" refreshError="1"/>
      <sheetData sheetId="317" refreshError="1"/>
      <sheetData sheetId="318" refreshError="1"/>
      <sheetData sheetId="319" refreshError="1"/>
      <sheetData sheetId="320" refreshError="1"/>
      <sheetData sheetId="321" refreshError="1"/>
      <sheetData sheetId="322"/>
      <sheetData sheetId="323"/>
      <sheetData sheetId="324"/>
      <sheetData sheetId="325"/>
      <sheetData sheetId="326"/>
      <sheetData sheetId="327"/>
      <sheetData sheetId="328"/>
      <sheetData sheetId="329"/>
      <sheetData sheetId="330"/>
      <sheetData sheetId="331"/>
      <sheetData sheetId="332"/>
      <sheetData sheetId="333"/>
      <sheetData sheetId="334"/>
      <sheetData sheetId="335"/>
      <sheetData sheetId="336"/>
      <sheetData sheetId="337"/>
      <sheetData sheetId="338"/>
      <sheetData sheetId="339"/>
      <sheetData sheetId="340"/>
      <sheetData sheetId="341"/>
      <sheetData sheetId="342"/>
      <sheetData sheetId="343"/>
      <sheetData sheetId="344"/>
      <sheetData sheetId="345"/>
      <sheetData sheetId="346"/>
      <sheetData sheetId="347"/>
      <sheetData sheetId="348"/>
      <sheetData sheetId="349"/>
      <sheetData sheetId="350"/>
      <sheetData sheetId="351"/>
      <sheetData sheetId="352"/>
      <sheetData sheetId="353"/>
      <sheetData sheetId="354"/>
      <sheetData sheetId="355"/>
      <sheetData sheetId="356"/>
      <sheetData sheetId="357"/>
      <sheetData sheetId="358"/>
      <sheetData sheetId="359"/>
      <sheetData sheetId="360"/>
      <sheetData sheetId="361"/>
      <sheetData sheetId="362"/>
      <sheetData sheetId="363"/>
      <sheetData sheetId="364"/>
      <sheetData sheetId="365"/>
      <sheetData sheetId="366"/>
      <sheetData sheetId="367"/>
      <sheetData sheetId="368"/>
      <sheetData sheetId="369"/>
      <sheetData sheetId="370"/>
      <sheetData sheetId="371"/>
      <sheetData sheetId="372"/>
      <sheetData sheetId="373"/>
      <sheetData sheetId="374"/>
      <sheetData sheetId="375"/>
      <sheetData sheetId="376"/>
      <sheetData sheetId="377"/>
      <sheetData sheetId="378"/>
      <sheetData sheetId="379"/>
      <sheetData sheetId="380"/>
      <sheetData sheetId="381"/>
      <sheetData sheetId="382"/>
      <sheetData sheetId="383"/>
      <sheetData sheetId="384"/>
      <sheetData sheetId="385"/>
      <sheetData sheetId="386"/>
      <sheetData sheetId="387"/>
      <sheetData sheetId="388"/>
      <sheetData sheetId="389"/>
      <sheetData sheetId="390"/>
      <sheetData sheetId="391"/>
      <sheetData sheetId="392"/>
      <sheetData sheetId="393"/>
      <sheetData sheetId="394"/>
      <sheetData sheetId="395"/>
      <sheetData sheetId="396"/>
      <sheetData sheetId="397"/>
      <sheetData sheetId="398"/>
      <sheetData sheetId="399"/>
      <sheetData sheetId="400"/>
      <sheetData sheetId="401"/>
      <sheetData sheetId="402"/>
      <sheetData sheetId="403"/>
      <sheetData sheetId="404"/>
      <sheetData sheetId="405"/>
      <sheetData sheetId="406"/>
      <sheetData sheetId="407"/>
      <sheetData sheetId="408"/>
      <sheetData sheetId="409"/>
      <sheetData sheetId="410"/>
      <sheetData sheetId="411"/>
      <sheetData sheetId="412"/>
      <sheetData sheetId="413"/>
      <sheetData sheetId="414"/>
      <sheetData sheetId="415"/>
      <sheetData sheetId="416"/>
      <sheetData sheetId="417"/>
      <sheetData sheetId="418"/>
      <sheetData sheetId="419"/>
      <sheetData sheetId="420"/>
      <sheetData sheetId="421"/>
      <sheetData sheetId="422"/>
      <sheetData sheetId="423"/>
      <sheetData sheetId="424"/>
      <sheetData sheetId="425"/>
      <sheetData sheetId="426"/>
      <sheetData sheetId="427"/>
      <sheetData sheetId="428"/>
      <sheetData sheetId="429"/>
      <sheetData sheetId="430"/>
      <sheetData sheetId="431"/>
      <sheetData sheetId="432"/>
      <sheetData sheetId="433"/>
      <sheetData sheetId="434"/>
      <sheetData sheetId="435"/>
      <sheetData sheetId="436"/>
      <sheetData sheetId="437"/>
      <sheetData sheetId="438"/>
      <sheetData sheetId="439"/>
      <sheetData sheetId="440"/>
      <sheetData sheetId="441"/>
      <sheetData sheetId="442"/>
      <sheetData sheetId="443"/>
      <sheetData sheetId="444"/>
      <sheetData sheetId="445"/>
      <sheetData sheetId="446"/>
      <sheetData sheetId="447"/>
      <sheetData sheetId="448"/>
      <sheetData sheetId="449"/>
      <sheetData sheetId="450"/>
      <sheetData sheetId="451"/>
      <sheetData sheetId="452"/>
      <sheetData sheetId="453"/>
      <sheetData sheetId="454"/>
      <sheetData sheetId="455"/>
      <sheetData sheetId="456"/>
      <sheetData sheetId="457"/>
      <sheetData sheetId="458"/>
      <sheetData sheetId="459"/>
      <sheetData sheetId="460"/>
      <sheetData sheetId="461"/>
      <sheetData sheetId="462"/>
      <sheetData sheetId="463"/>
      <sheetData sheetId="464"/>
      <sheetData sheetId="465"/>
      <sheetData sheetId="466"/>
      <sheetData sheetId="467"/>
      <sheetData sheetId="468"/>
      <sheetData sheetId="469"/>
      <sheetData sheetId="470"/>
      <sheetData sheetId="471"/>
      <sheetData sheetId="472"/>
      <sheetData sheetId="473"/>
      <sheetData sheetId="474"/>
      <sheetData sheetId="475"/>
      <sheetData sheetId="476"/>
      <sheetData sheetId="477"/>
      <sheetData sheetId="478"/>
      <sheetData sheetId="479"/>
      <sheetData sheetId="480"/>
      <sheetData sheetId="481"/>
      <sheetData sheetId="482"/>
      <sheetData sheetId="483"/>
      <sheetData sheetId="484"/>
      <sheetData sheetId="485"/>
      <sheetData sheetId="486"/>
      <sheetData sheetId="487"/>
      <sheetData sheetId="488"/>
      <sheetData sheetId="489"/>
      <sheetData sheetId="490"/>
      <sheetData sheetId="491"/>
      <sheetData sheetId="492"/>
      <sheetData sheetId="493"/>
      <sheetData sheetId="494"/>
      <sheetData sheetId="495"/>
      <sheetData sheetId="496"/>
      <sheetData sheetId="497"/>
      <sheetData sheetId="498"/>
      <sheetData sheetId="499"/>
      <sheetData sheetId="500"/>
      <sheetData sheetId="501"/>
      <sheetData sheetId="502"/>
      <sheetData sheetId="503"/>
      <sheetData sheetId="504"/>
      <sheetData sheetId="505"/>
      <sheetData sheetId="506"/>
      <sheetData sheetId="507"/>
      <sheetData sheetId="508"/>
      <sheetData sheetId="509"/>
      <sheetData sheetId="510"/>
      <sheetData sheetId="511"/>
      <sheetData sheetId="512"/>
      <sheetData sheetId="513"/>
      <sheetData sheetId="514"/>
      <sheetData sheetId="515"/>
      <sheetData sheetId="516"/>
      <sheetData sheetId="517"/>
      <sheetData sheetId="518"/>
      <sheetData sheetId="519"/>
      <sheetData sheetId="520"/>
      <sheetData sheetId="521"/>
      <sheetData sheetId="522"/>
      <sheetData sheetId="523"/>
      <sheetData sheetId="524"/>
      <sheetData sheetId="525"/>
      <sheetData sheetId="526"/>
      <sheetData sheetId="527"/>
      <sheetData sheetId="528"/>
      <sheetData sheetId="529"/>
      <sheetData sheetId="530"/>
      <sheetData sheetId="531"/>
      <sheetData sheetId="532"/>
      <sheetData sheetId="533"/>
      <sheetData sheetId="534"/>
      <sheetData sheetId="535"/>
      <sheetData sheetId="536"/>
      <sheetData sheetId="537"/>
      <sheetData sheetId="538"/>
      <sheetData sheetId="539"/>
      <sheetData sheetId="540"/>
      <sheetData sheetId="541"/>
      <sheetData sheetId="542"/>
      <sheetData sheetId="543"/>
      <sheetData sheetId="544"/>
      <sheetData sheetId="545"/>
      <sheetData sheetId="546"/>
      <sheetData sheetId="547"/>
      <sheetData sheetId="548"/>
      <sheetData sheetId="549"/>
      <sheetData sheetId="550"/>
      <sheetData sheetId="551"/>
      <sheetData sheetId="552"/>
      <sheetData sheetId="553"/>
      <sheetData sheetId="554"/>
      <sheetData sheetId="555"/>
      <sheetData sheetId="556"/>
      <sheetData sheetId="557"/>
      <sheetData sheetId="558"/>
      <sheetData sheetId="559"/>
      <sheetData sheetId="560"/>
      <sheetData sheetId="561"/>
      <sheetData sheetId="562"/>
      <sheetData sheetId="563"/>
      <sheetData sheetId="564"/>
      <sheetData sheetId="565"/>
      <sheetData sheetId="566"/>
      <sheetData sheetId="567"/>
      <sheetData sheetId="568"/>
      <sheetData sheetId="569"/>
      <sheetData sheetId="570"/>
      <sheetData sheetId="571"/>
      <sheetData sheetId="572"/>
      <sheetData sheetId="573"/>
      <sheetData sheetId="574"/>
      <sheetData sheetId="575"/>
      <sheetData sheetId="576"/>
      <sheetData sheetId="577"/>
      <sheetData sheetId="578"/>
      <sheetData sheetId="579"/>
      <sheetData sheetId="580"/>
      <sheetData sheetId="581"/>
      <sheetData sheetId="582"/>
      <sheetData sheetId="583"/>
      <sheetData sheetId="584"/>
      <sheetData sheetId="585"/>
      <sheetData sheetId="586"/>
      <sheetData sheetId="587"/>
      <sheetData sheetId="588"/>
      <sheetData sheetId="589"/>
      <sheetData sheetId="590"/>
      <sheetData sheetId="591"/>
      <sheetData sheetId="592"/>
      <sheetData sheetId="593"/>
      <sheetData sheetId="594"/>
      <sheetData sheetId="595"/>
      <sheetData sheetId="596"/>
      <sheetData sheetId="597"/>
      <sheetData sheetId="598"/>
      <sheetData sheetId="599"/>
      <sheetData sheetId="600"/>
      <sheetData sheetId="601"/>
      <sheetData sheetId="602"/>
      <sheetData sheetId="603"/>
      <sheetData sheetId="604"/>
      <sheetData sheetId="605"/>
      <sheetData sheetId="606"/>
      <sheetData sheetId="607"/>
      <sheetData sheetId="608"/>
      <sheetData sheetId="609"/>
      <sheetData sheetId="610"/>
      <sheetData sheetId="611"/>
      <sheetData sheetId="612"/>
      <sheetData sheetId="613"/>
      <sheetData sheetId="614"/>
      <sheetData sheetId="615"/>
      <sheetData sheetId="616"/>
      <sheetData sheetId="617"/>
      <sheetData sheetId="618"/>
      <sheetData sheetId="619"/>
      <sheetData sheetId="620"/>
      <sheetData sheetId="621"/>
      <sheetData sheetId="622"/>
      <sheetData sheetId="623"/>
      <sheetData sheetId="624"/>
      <sheetData sheetId="625"/>
      <sheetData sheetId="626"/>
      <sheetData sheetId="627"/>
      <sheetData sheetId="628"/>
      <sheetData sheetId="629"/>
      <sheetData sheetId="630"/>
      <sheetData sheetId="631"/>
      <sheetData sheetId="632"/>
      <sheetData sheetId="633"/>
      <sheetData sheetId="634"/>
      <sheetData sheetId="635"/>
      <sheetData sheetId="636"/>
      <sheetData sheetId="637"/>
      <sheetData sheetId="638"/>
      <sheetData sheetId="639"/>
      <sheetData sheetId="640"/>
      <sheetData sheetId="641"/>
      <sheetData sheetId="642"/>
      <sheetData sheetId="643"/>
      <sheetData sheetId="644"/>
      <sheetData sheetId="645"/>
      <sheetData sheetId="646"/>
      <sheetData sheetId="647"/>
      <sheetData sheetId="648"/>
      <sheetData sheetId="649"/>
      <sheetData sheetId="650"/>
      <sheetData sheetId="651"/>
      <sheetData sheetId="652"/>
      <sheetData sheetId="653"/>
      <sheetData sheetId="654"/>
      <sheetData sheetId="655"/>
      <sheetData sheetId="656"/>
      <sheetData sheetId="657"/>
      <sheetData sheetId="658"/>
      <sheetData sheetId="659"/>
      <sheetData sheetId="660"/>
      <sheetData sheetId="661"/>
      <sheetData sheetId="662"/>
      <sheetData sheetId="663"/>
      <sheetData sheetId="664"/>
      <sheetData sheetId="665"/>
      <sheetData sheetId="666"/>
      <sheetData sheetId="667"/>
      <sheetData sheetId="668"/>
      <sheetData sheetId="669"/>
      <sheetData sheetId="670"/>
      <sheetData sheetId="671"/>
      <sheetData sheetId="672"/>
      <sheetData sheetId="673"/>
      <sheetData sheetId="674"/>
      <sheetData sheetId="675"/>
      <sheetData sheetId="676"/>
      <sheetData sheetId="677"/>
      <sheetData sheetId="678"/>
      <sheetData sheetId="679"/>
      <sheetData sheetId="680"/>
      <sheetData sheetId="681"/>
      <sheetData sheetId="682"/>
      <sheetData sheetId="683"/>
      <sheetData sheetId="684"/>
      <sheetData sheetId="685"/>
      <sheetData sheetId="686"/>
      <sheetData sheetId="687"/>
      <sheetData sheetId="688"/>
      <sheetData sheetId="689"/>
      <sheetData sheetId="690"/>
      <sheetData sheetId="691"/>
      <sheetData sheetId="692"/>
      <sheetData sheetId="693"/>
      <sheetData sheetId="694"/>
      <sheetData sheetId="695"/>
      <sheetData sheetId="696"/>
      <sheetData sheetId="697"/>
      <sheetData sheetId="698"/>
      <sheetData sheetId="699"/>
      <sheetData sheetId="700"/>
      <sheetData sheetId="701"/>
      <sheetData sheetId="702"/>
      <sheetData sheetId="703"/>
      <sheetData sheetId="704"/>
      <sheetData sheetId="705"/>
      <sheetData sheetId="706"/>
      <sheetData sheetId="707"/>
      <sheetData sheetId="708"/>
      <sheetData sheetId="709"/>
      <sheetData sheetId="710"/>
      <sheetData sheetId="711"/>
      <sheetData sheetId="712"/>
      <sheetData sheetId="713"/>
      <sheetData sheetId="714"/>
      <sheetData sheetId="715"/>
      <sheetData sheetId="716"/>
      <sheetData sheetId="717"/>
      <sheetData sheetId="718"/>
      <sheetData sheetId="719"/>
      <sheetData sheetId="720"/>
      <sheetData sheetId="721"/>
      <sheetData sheetId="722"/>
      <sheetData sheetId="723"/>
      <sheetData sheetId="724"/>
      <sheetData sheetId="725"/>
      <sheetData sheetId="726"/>
      <sheetData sheetId="727"/>
      <sheetData sheetId="728"/>
      <sheetData sheetId="729"/>
      <sheetData sheetId="730"/>
      <sheetData sheetId="731"/>
      <sheetData sheetId="732"/>
      <sheetData sheetId="733"/>
      <sheetData sheetId="734"/>
      <sheetData sheetId="735"/>
      <sheetData sheetId="736"/>
      <sheetData sheetId="737"/>
      <sheetData sheetId="738"/>
      <sheetData sheetId="739" refreshError="1"/>
      <sheetData sheetId="740" refreshError="1"/>
      <sheetData sheetId="741" refreshError="1"/>
      <sheetData sheetId="742" refreshError="1"/>
      <sheetData sheetId="743" refreshError="1"/>
      <sheetData sheetId="744" refreshError="1"/>
      <sheetData sheetId="745" refreshError="1"/>
      <sheetData sheetId="746" refreshError="1"/>
      <sheetData sheetId="747" refreshError="1"/>
      <sheetData sheetId="748" refreshError="1"/>
      <sheetData sheetId="749" refreshError="1"/>
      <sheetData sheetId="750" refreshError="1"/>
      <sheetData sheetId="751" refreshError="1"/>
      <sheetData sheetId="752" refreshError="1"/>
      <sheetData sheetId="753" refreshError="1"/>
      <sheetData sheetId="754" refreshError="1"/>
      <sheetData sheetId="755" refreshError="1"/>
      <sheetData sheetId="756" refreshError="1"/>
      <sheetData sheetId="757" refreshError="1"/>
      <sheetData sheetId="758" refreshError="1"/>
      <sheetData sheetId="759" refreshError="1"/>
      <sheetData sheetId="760" refreshError="1"/>
      <sheetData sheetId="761" refreshError="1"/>
      <sheetData sheetId="762" refreshError="1"/>
      <sheetData sheetId="763" refreshError="1"/>
      <sheetData sheetId="764" refreshError="1"/>
      <sheetData sheetId="765" refreshError="1"/>
      <sheetData sheetId="766" refreshError="1"/>
      <sheetData sheetId="767" refreshError="1"/>
      <sheetData sheetId="768" refreshError="1"/>
      <sheetData sheetId="769" refreshError="1"/>
      <sheetData sheetId="770" refreshError="1"/>
      <sheetData sheetId="771" refreshError="1"/>
      <sheetData sheetId="772" refreshError="1"/>
      <sheetData sheetId="773" refreshError="1"/>
      <sheetData sheetId="774" refreshError="1"/>
      <sheetData sheetId="775" refreshError="1"/>
      <sheetData sheetId="776" refreshError="1"/>
      <sheetData sheetId="777" refreshError="1"/>
      <sheetData sheetId="778" refreshError="1"/>
      <sheetData sheetId="779" refreshError="1"/>
      <sheetData sheetId="780" refreshError="1"/>
      <sheetData sheetId="781" refreshError="1"/>
      <sheetData sheetId="782" refreshError="1"/>
      <sheetData sheetId="783" refreshError="1"/>
      <sheetData sheetId="784" refreshError="1"/>
      <sheetData sheetId="785" refreshError="1"/>
      <sheetData sheetId="786" refreshError="1"/>
      <sheetData sheetId="787" refreshError="1"/>
      <sheetData sheetId="788" refreshError="1"/>
      <sheetData sheetId="789" refreshError="1"/>
      <sheetData sheetId="790" refreshError="1"/>
      <sheetData sheetId="791" refreshError="1"/>
      <sheetData sheetId="792" refreshError="1"/>
      <sheetData sheetId="793" refreshError="1"/>
      <sheetData sheetId="794" refreshError="1"/>
      <sheetData sheetId="795" refreshError="1"/>
      <sheetData sheetId="796" refreshError="1"/>
      <sheetData sheetId="797" refreshError="1"/>
      <sheetData sheetId="798" refreshError="1"/>
      <sheetData sheetId="799" refreshError="1"/>
      <sheetData sheetId="800" refreshError="1"/>
      <sheetData sheetId="801" refreshError="1"/>
      <sheetData sheetId="802" refreshError="1"/>
      <sheetData sheetId="803" refreshError="1"/>
      <sheetData sheetId="804" refreshError="1"/>
      <sheetData sheetId="805" refreshError="1"/>
      <sheetData sheetId="806" refreshError="1"/>
      <sheetData sheetId="807" refreshError="1"/>
      <sheetData sheetId="808" refreshError="1"/>
      <sheetData sheetId="809" refreshError="1"/>
      <sheetData sheetId="810" refreshError="1"/>
      <sheetData sheetId="811" refreshError="1"/>
      <sheetData sheetId="812" refreshError="1"/>
      <sheetData sheetId="813" refreshError="1"/>
      <sheetData sheetId="814" refreshError="1"/>
      <sheetData sheetId="815" refreshError="1"/>
      <sheetData sheetId="816" refreshError="1"/>
      <sheetData sheetId="817" refreshError="1"/>
      <sheetData sheetId="818" refreshError="1"/>
      <sheetData sheetId="819" refreshError="1"/>
      <sheetData sheetId="820" refreshError="1"/>
      <sheetData sheetId="821" refreshError="1"/>
      <sheetData sheetId="822" refreshError="1"/>
      <sheetData sheetId="823" refreshError="1"/>
      <sheetData sheetId="824" refreshError="1"/>
      <sheetData sheetId="825" refreshError="1"/>
      <sheetData sheetId="826" refreshError="1"/>
      <sheetData sheetId="827" refreshError="1"/>
      <sheetData sheetId="828" refreshError="1"/>
      <sheetData sheetId="829" refreshError="1"/>
      <sheetData sheetId="830" refreshError="1"/>
      <sheetData sheetId="831" refreshError="1"/>
      <sheetData sheetId="832" refreshError="1"/>
      <sheetData sheetId="833" refreshError="1"/>
      <sheetData sheetId="834" refreshError="1"/>
      <sheetData sheetId="835" refreshError="1"/>
      <sheetData sheetId="836" refreshError="1"/>
      <sheetData sheetId="837" refreshError="1"/>
      <sheetData sheetId="838" refreshError="1"/>
      <sheetData sheetId="839" refreshError="1"/>
      <sheetData sheetId="840" refreshError="1"/>
      <sheetData sheetId="841" refreshError="1"/>
      <sheetData sheetId="842" refreshError="1"/>
      <sheetData sheetId="843" refreshError="1"/>
      <sheetData sheetId="844" refreshError="1"/>
      <sheetData sheetId="845" refreshError="1"/>
      <sheetData sheetId="846" refreshError="1"/>
      <sheetData sheetId="847" refreshError="1"/>
      <sheetData sheetId="848" refreshError="1"/>
      <sheetData sheetId="849" refreshError="1"/>
      <sheetData sheetId="850" refreshError="1"/>
      <sheetData sheetId="851" refreshError="1"/>
      <sheetData sheetId="852" refreshError="1"/>
      <sheetData sheetId="853" refreshError="1"/>
      <sheetData sheetId="854" refreshError="1"/>
      <sheetData sheetId="855" refreshError="1"/>
      <sheetData sheetId="856" refreshError="1"/>
      <sheetData sheetId="857" refreshError="1"/>
      <sheetData sheetId="858" refreshError="1"/>
      <sheetData sheetId="859" refreshError="1"/>
      <sheetData sheetId="860" refreshError="1"/>
      <sheetData sheetId="861" refreshError="1"/>
      <sheetData sheetId="862" refreshError="1"/>
      <sheetData sheetId="863" refreshError="1"/>
      <sheetData sheetId="864" refreshError="1"/>
      <sheetData sheetId="865" refreshError="1"/>
      <sheetData sheetId="866" refreshError="1"/>
      <sheetData sheetId="867" refreshError="1"/>
      <sheetData sheetId="868" refreshError="1"/>
      <sheetData sheetId="869" refreshError="1"/>
      <sheetData sheetId="870" refreshError="1"/>
      <sheetData sheetId="871" refreshError="1"/>
      <sheetData sheetId="872" refreshError="1"/>
      <sheetData sheetId="873" refreshError="1"/>
      <sheetData sheetId="874" refreshError="1"/>
      <sheetData sheetId="875" refreshError="1"/>
      <sheetData sheetId="876" refreshError="1"/>
      <sheetData sheetId="877" refreshError="1"/>
      <sheetData sheetId="878" refreshError="1"/>
      <sheetData sheetId="879" refreshError="1"/>
      <sheetData sheetId="880" refreshError="1"/>
      <sheetData sheetId="881" refreshError="1"/>
      <sheetData sheetId="882" refreshError="1"/>
      <sheetData sheetId="883" refreshError="1"/>
      <sheetData sheetId="884" refreshError="1"/>
      <sheetData sheetId="885" refreshError="1"/>
      <sheetData sheetId="886" refreshError="1"/>
      <sheetData sheetId="887" refreshError="1"/>
      <sheetData sheetId="888" refreshError="1"/>
      <sheetData sheetId="889" refreshError="1"/>
      <sheetData sheetId="890" refreshError="1"/>
      <sheetData sheetId="891" refreshError="1"/>
      <sheetData sheetId="892" refreshError="1"/>
      <sheetData sheetId="893" refreshError="1"/>
      <sheetData sheetId="894" refreshError="1"/>
      <sheetData sheetId="895" refreshError="1"/>
      <sheetData sheetId="896" refreshError="1"/>
      <sheetData sheetId="897" refreshError="1"/>
      <sheetData sheetId="898" refreshError="1"/>
      <sheetData sheetId="899" refreshError="1"/>
      <sheetData sheetId="900" refreshError="1"/>
      <sheetData sheetId="901" refreshError="1"/>
      <sheetData sheetId="902" refreshError="1"/>
      <sheetData sheetId="903" refreshError="1"/>
      <sheetData sheetId="904" refreshError="1"/>
      <sheetData sheetId="905" refreshError="1"/>
      <sheetData sheetId="906" refreshError="1"/>
      <sheetData sheetId="907" refreshError="1"/>
      <sheetData sheetId="908" refreshError="1"/>
      <sheetData sheetId="909" refreshError="1"/>
      <sheetData sheetId="910" refreshError="1"/>
      <sheetData sheetId="911" refreshError="1"/>
      <sheetData sheetId="912" refreshError="1"/>
      <sheetData sheetId="913" refreshError="1"/>
      <sheetData sheetId="914" refreshError="1"/>
      <sheetData sheetId="915" refreshError="1"/>
      <sheetData sheetId="916" refreshError="1"/>
      <sheetData sheetId="917" refreshError="1"/>
      <sheetData sheetId="918" refreshError="1"/>
      <sheetData sheetId="919" refreshError="1"/>
      <sheetData sheetId="920" refreshError="1"/>
      <sheetData sheetId="921" refreshError="1"/>
      <sheetData sheetId="922" refreshError="1"/>
      <sheetData sheetId="923" refreshError="1"/>
      <sheetData sheetId="924" refreshError="1"/>
      <sheetData sheetId="925" refreshError="1"/>
      <sheetData sheetId="926" refreshError="1"/>
      <sheetData sheetId="927" refreshError="1"/>
      <sheetData sheetId="928" refreshError="1"/>
      <sheetData sheetId="929" refreshError="1"/>
      <sheetData sheetId="930" refreshError="1"/>
      <sheetData sheetId="931" refreshError="1"/>
      <sheetData sheetId="932" refreshError="1"/>
      <sheetData sheetId="933" refreshError="1"/>
      <sheetData sheetId="934" refreshError="1"/>
      <sheetData sheetId="935" refreshError="1"/>
      <sheetData sheetId="936" refreshError="1"/>
      <sheetData sheetId="937" refreshError="1"/>
      <sheetData sheetId="938" refreshError="1"/>
      <sheetData sheetId="939" refreshError="1"/>
      <sheetData sheetId="940" refreshError="1"/>
      <sheetData sheetId="941" refreshError="1"/>
      <sheetData sheetId="942" refreshError="1"/>
      <sheetData sheetId="943" refreshError="1"/>
      <sheetData sheetId="944" refreshError="1"/>
      <sheetData sheetId="945" refreshError="1"/>
      <sheetData sheetId="946" refreshError="1"/>
      <sheetData sheetId="947" refreshError="1"/>
      <sheetData sheetId="948" refreshError="1"/>
      <sheetData sheetId="949" refreshError="1"/>
      <sheetData sheetId="950" refreshError="1"/>
      <sheetData sheetId="951" refreshError="1"/>
      <sheetData sheetId="952" refreshError="1"/>
      <sheetData sheetId="953" refreshError="1"/>
      <sheetData sheetId="954" refreshError="1"/>
      <sheetData sheetId="955" refreshError="1"/>
      <sheetData sheetId="956" refreshError="1"/>
      <sheetData sheetId="957" refreshError="1"/>
      <sheetData sheetId="958" refreshError="1"/>
      <sheetData sheetId="959" refreshError="1"/>
      <sheetData sheetId="960" refreshError="1"/>
      <sheetData sheetId="961" refreshError="1"/>
      <sheetData sheetId="962" refreshError="1"/>
      <sheetData sheetId="963" refreshError="1"/>
      <sheetData sheetId="964" refreshError="1"/>
      <sheetData sheetId="965" refreshError="1"/>
      <sheetData sheetId="966" refreshError="1"/>
      <sheetData sheetId="967" refreshError="1"/>
      <sheetData sheetId="968" refreshError="1"/>
      <sheetData sheetId="969" refreshError="1"/>
      <sheetData sheetId="970" refreshError="1"/>
      <sheetData sheetId="971" refreshError="1"/>
      <sheetData sheetId="972" refreshError="1"/>
      <sheetData sheetId="973" refreshError="1"/>
      <sheetData sheetId="974" refreshError="1"/>
      <sheetData sheetId="975" refreshError="1"/>
      <sheetData sheetId="976" refreshError="1"/>
      <sheetData sheetId="977" refreshError="1"/>
      <sheetData sheetId="978" refreshError="1"/>
      <sheetData sheetId="979" refreshError="1"/>
      <sheetData sheetId="980" refreshError="1"/>
      <sheetData sheetId="981" refreshError="1"/>
      <sheetData sheetId="982" refreshError="1"/>
      <sheetData sheetId="983" refreshError="1"/>
      <sheetData sheetId="984" refreshError="1"/>
      <sheetData sheetId="985" refreshError="1"/>
      <sheetData sheetId="986" refreshError="1"/>
      <sheetData sheetId="987" refreshError="1"/>
      <sheetData sheetId="988" refreshError="1"/>
      <sheetData sheetId="989" refreshError="1"/>
      <sheetData sheetId="990" refreshError="1"/>
      <sheetData sheetId="991" refreshError="1"/>
      <sheetData sheetId="992" refreshError="1"/>
      <sheetData sheetId="993" refreshError="1"/>
      <sheetData sheetId="994" refreshError="1"/>
      <sheetData sheetId="995" refreshError="1"/>
      <sheetData sheetId="996" refreshError="1"/>
      <sheetData sheetId="997" refreshError="1"/>
      <sheetData sheetId="998" refreshError="1"/>
      <sheetData sheetId="999" refreshError="1"/>
      <sheetData sheetId="1000" refreshError="1"/>
      <sheetData sheetId="1001" refreshError="1"/>
      <sheetData sheetId="1002" refreshError="1"/>
      <sheetData sheetId="1003" refreshError="1"/>
      <sheetData sheetId="1004" refreshError="1"/>
      <sheetData sheetId="1005" refreshError="1"/>
      <sheetData sheetId="1006" refreshError="1"/>
      <sheetData sheetId="1007" refreshError="1"/>
      <sheetData sheetId="1008" refreshError="1"/>
      <sheetData sheetId="1009" refreshError="1"/>
      <sheetData sheetId="1010" refreshError="1"/>
      <sheetData sheetId="1011" refreshError="1"/>
      <sheetData sheetId="1012" refreshError="1"/>
      <sheetData sheetId="1013" refreshError="1"/>
      <sheetData sheetId="1014" refreshError="1"/>
      <sheetData sheetId="1015" refreshError="1"/>
      <sheetData sheetId="1016" refreshError="1"/>
      <sheetData sheetId="1017" refreshError="1"/>
      <sheetData sheetId="1018" refreshError="1"/>
      <sheetData sheetId="1019" refreshError="1"/>
      <sheetData sheetId="1020" refreshError="1"/>
      <sheetData sheetId="1021" refreshError="1"/>
      <sheetData sheetId="1022" refreshError="1"/>
      <sheetData sheetId="1023" refreshError="1"/>
      <sheetData sheetId="1024" refreshError="1"/>
      <sheetData sheetId="1025" refreshError="1"/>
      <sheetData sheetId="1026" refreshError="1"/>
      <sheetData sheetId="1027" refreshError="1"/>
      <sheetData sheetId="1028" refreshError="1"/>
      <sheetData sheetId="1029" refreshError="1"/>
      <sheetData sheetId="1030" refreshError="1"/>
      <sheetData sheetId="1031" refreshError="1"/>
      <sheetData sheetId="1032" refreshError="1"/>
      <sheetData sheetId="1033" refreshError="1"/>
      <sheetData sheetId="1034" refreshError="1"/>
      <sheetData sheetId="1035" refreshError="1"/>
      <sheetData sheetId="1036" refreshError="1"/>
      <sheetData sheetId="1037" refreshError="1"/>
      <sheetData sheetId="1038" refreshError="1"/>
      <sheetData sheetId="1039" refreshError="1"/>
      <sheetData sheetId="1040" refreshError="1"/>
      <sheetData sheetId="1041" refreshError="1"/>
      <sheetData sheetId="1042" refreshError="1"/>
      <sheetData sheetId="1043" refreshError="1"/>
      <sheetData sheetId="1044" refreshError="1"/>
      <sheetData sheetId="1045" refreshError="1"/>
      <sheetData sheetId="1046" refreshError="1"/>
      <sheetData sheetId="1047" refreshError="1"/>
      <sheetData sheetId="1048" refreshError="1"/>
      <sheetData sheetId="1049" refreshError="1"/>
      <sheetData sheetId="1050" refreshError="1"/>
      <sheetData sheetId="1051" refreshError="1"/>
      <sheetData sheetId="1052" refreshError="1"/>
      <sheetData sheetId="1053" refreshError="1"/>
      <sheetData sheetId="1054" refreshError="1"/>
      <sheetData sheetId="1055" refreshError="1"/>
      <sheetData sheetId="1056" refreshError="1"/>
      <sheetData sheetId="1057" refreshError="1"/>
      <sheetData sheetId="1058" refreshError="1"/>
      <sheetData sheetId="1059" refreshError="1"/>
      <sheetData sheetId="1060" refreshError="1"/>
      <sheetData sheetId="1061" refreshError="1"/>
      <sheetData sheetId="1062" refreshError="1"/>
      <sheetData sheetId="1063" refreshError="1"/>
      <sheetData sheetId="1064" refreshError="1"/>
      <sheetData sheetId="1065" refreshError="1"/>
      <sheetData sheetId="1066" refreshError="1"/>
      <sheetData sheetId="1067" refreshError="1"/>
      <sheetData sheetId="1068" refreshError="1"/>
      <sheetData sheetId="1069" refreshError="1"/>
      <sheetData sheetId="1070" refreshError="1"/>
      <sheetData sheetId="1071" refreshError="1"/>
      <sheetData sheetId="1072" refreshError="1"/>
      <sheetData sheetId="1073" refreshError="1"/>
      <sheetData sheetId="1074" refreshError="1"/>
      <sheetData sheetId="1075" refreshError="1"/>
      <sheetData sheetId="1076" refreshError="1"/>
      <sheetData sheetId="1077" refreshError="1"/>
      <sheetData sheetId="1078" refreshError="1"/>
      <sheetData sheetId="1079" refreshError="1"/>
      <sheetData sheetId="1080" refreshError="1"/>
      <sheetData sheetId="1081" refreshError="1"/>
      <sheetData sheetId="1082" refreshError="1"/>
      <sheetData sheetId="1083" refreshError="1"/>
      <sheetData sheetId="1084" refreshError="1"/>
      <sheetData sheetId="1085" refreshError="1"/>
      <sheetData sheetId="1086" refreshError="1"/>
      <sheetData sheetId="1087" refreshError="1"/>
      <sheetData sheetId="1088" refreshError="1"/>
      <sheetData sheetId="1089" refreshError="1"/>
      <sheetData sheetId="1090" refreshError="1"/>
      <sheetData sheetId="1091" refreshError="1"/>
      <sheetData sheetId="109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tion"/>
      <sheetName val="#REF"/>
      <sheetName val="Data lists"/>
      <sheetName val="DropDownList"/>
      <sheetName val="Data_lists"/>
      <sheetName val="CT4780FP"/>
      <sheetName val="Classify list"/>
      <sheetName val="Cell Definition"/>
      <sheetName val="Weight"/>
      <sheetName val="Do not modify"/>
      <sheetName val="BuketLists"/>
      <sheetName val="Choice Lists (reference only)"/>
      <sheetName val="Revision History Definitions"/>
      <sheetName val="Data_lists1"/>
      <sheetName val="Classify_list"/>
      <sheetName val="Cell_Definition"/>
      <sheetName val="Data_lists2"/>
      <sheetName val="Classify_list1"/>
      <sheetName val="Cell_Definition1"/>
      <sheetName val="Script for reporting"/>
      <sheetName val="Data_lists3"/>
      <sheetName val="Classify_list2"/>
      <sheetName val="Cell_Definition2"/>
      <sheetName val="Script_for_reporting"/>
      <sheetName val="Revision_History_Definitions"/>
      <sheetName val="Data_lists4"/>
      <sheetName val="Classify_list3"/>
      <sheetName val="Cell_Definition3"/>
      <sheetName val="Script_for_reporting1"/>
      <sheetName val="Revision_History_Definitions1"/>
      <sheetName val="Revision History Definition"/>
      <sheetName val="Settings"/>
      <sheetName val="Status Ind"/>
      <sheetName val="Sheet2"/>
      <sheetName val="Title Page"/>
      <sheetName val="data_for_search"/>
      <sheetName val="OBE"/>
      <sheetName val="ME"/>
      <sheetName val="Instruction Sheet"/>
      <sheetName val="Calculations"/>
      <sheetName val="Legend"/>
      <sheetName val="Data"/>
      <sheetName val="Mat Summary"/>
      <sheetName val="Baseline &amp; Summary"/>
      <sheetName val="Team List"/>
      <sheetName val="Valid Values"/>
      <sheetName val="asus_bom"/>
      <sheetName val="Risk &amp; Issue Item list"/>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sheetData sheetId="14"/>
      <sheetData sheetId="15"/>
      <sheetData sheetId="16"/>
      <sheetData sheetId="17"/>
      <sheetData sheetId="18"/>
      <sheetData sheetId="19" refreshError="1"/>
      <sheetData sheetId="20"/>
      <sheetData sheetId="21"/>
      <sheetData sheetId="22"/>
      <sheetData sheetId="23"/>
      <sheetData sheetId="24"/>
      <sheetData sheetId="25"/>
      <sheetData sheetId="26"/>
      <sheetData sheetId="27"/>
      <sheetData sheetId="28"/>
      <sheetData sheetId="29"/>
      <sheetData sheetId="30" refreshError="1"/>
      <sheetData sheetId="31" refreshError="1"/>
      <sheetData sheetId="32" refreshError="1"/>
      <sheetData sheetId="33" refreshError="1"/>
      <sheetData sheetId="34" refreshError="1"/>
      <sheetData sheetId="35" refreshError="1"/>
      <sheetData sheetId="36" refreshError="1"/>
      <sheetData sheetId="37"/>
      <sheetData sheetId="38"/>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arrant"/>
      <sheetName val="RSV"/>
      <sheetName val="ISRDATA"/>
      <sheetName val="Dell FAI"/>
      <sheetName val="CpK "/>
      <sheetName val="Dell-Cpk"/>
      <sheetName val="Dell-Cpk (2)"/>
      <sheetName val="Dell-Cpk (3)"/>
      <sheetName val="Dell-Cpk (4)"/>
      <sheetName val="Gage R&amp;R"/>
      <sheetName val="Drawing"/>
      <sheetName val="Matl Cert"/>
      <sheetName val="Mat Summary"/>
      <sheetName val="FA-LISTING"/>
      <sheetName val="data_for_search"/>
      <sheetName val="Summary"/>
      <sheetName val="Baseline &amp; Summary"/>
      <sheetName val="PortaPPAP"/>
      <sheetName val="IndicePPAP"/>
      <sheetName val="AAR"/>
      <sheetName val="Drawing1 A01-00"/>
      <sheetName val="Drawing2 A01-00"/>
      <sheetName val="Flow Chart"/>
      <sheetName val="PFMEA"/>
      <sheetName val="Control  Plan"/>
      <sheetName val="PIR"/>
      <sheetName val="RIR"/>
      <sheetName val="RIRTrasera"/>
      <sheetName val="Var. Ctrl Cht Backpage"/>
      <sheetName val="Process-Machine set-up sheet"/>
      <sheetName val="Title Page"/>
      <sheetName val="SDL"/>
      <sheetName val="Team Lis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ortaPPAP"/>
      <sheetName val="IndicePPAP"/>
      <sheetName val="Warrant"/>
      <sheetName val="RSV"/>
      <sheetName val="ISRDATA"/>
      <sheetName val="CpK "/>
      <sheetName val="AAR"/>
      <sheetName val="Gage R&amp;R"/>
      <sheetName val="Drawing1 A01-00"/>
      <sheetName val="Drawing2 A01-00"/>
      <sheetName val="Flow Chart"/>
      <sheetName val="PFMEA"/>
      <sheetName val="Control  Plan"/>
      <sheetName val="PIR"/>
      <sheetName val="RIR"/>
      <sheetName val="RIRTrasera"/>
      <sheetName val="Matl Cert"/>
      <sheetName val="Var. Ctrl Cht Backpage"/>
      <sheetName val="Process-Machine set-up sheet"/>
      <sheetName val="PPAP"/>
      <sheetName val="Checklist"/>
      <sheetName val="FAIDATA"/>
      <sheetName val="Cpk"/>
      <sheetName val="Gage R&amp;R "/>
      <sheetName val="Drawing 1"/>
      <sheetName val="PFMEA Cover"/>
      <sheetName val="PFMEA "/>
      <sheetName val="Control Plan"/>
      <sheetName val="Var. Ctrl Cht Frontpage"/>
      <sheetName val="Inprocess Control Plan Template"/>
      <sheetName val="Process Setup Sheet"/>
      <sheetName val="Quality Concerns Example"/>
      <sheetName val="Packaging Example "/>
      <sheetName val="IQC"/>
      <sheetName val="Out-going"/>
      <sheetName val="PMP"/>
      <sheetName val="SOP"/>
      <sheetName val="SIP"/>
      <sheetName val="Quality goals"/>
      <sheetName val="COC"/>
      <sheetName val="Reliablity test"/>
      <sheetName val="Shipping label"/>
      <sheetName val="QSA"/>
      <sheetName val="QPA"/>
      <sheetName val="Corrective actions"/>
      <sheetName val="Process Parameters"/>
      <sheetName val="Yield Rate"/>
      <sheetName val="Surface Criteria"/>
      <sheetName val="BOM"/>
      <sheetName val="Function Test"/>
      <sheetName val=" FAI"/>
      <sheetName val="Assembly_BOM"/>
      <sheetName val="Capability"/>
      <sheetName val="GR&amp;R for CTF-#"/>
      <sheetName val="Drawing"/>
      <sheetName val="Material Certification"/>
      <sheetName val="Additional Documentation"/>
      <sheetName val="Sheet2"/>
      <sheetName val="XL4Test5"/>
      <sheetName val="周生產"/>
      <sheetName val="Quality Concerns`Example"/>
      <sheetName val="New Sys Spreaddsht Instructions"/>
      <sheetName val="Mix"/>
      <sheetName val="6"/>
      <sheetName val="Forwarder_Plan"/>
      <sheetName val="資料"/>
      <sheetName val="data"/>
      <sheetName val="fa-listing"/>
      <sheetName val="mat summary"/>
      <sheetName val="baseline &amp; summary"/>
      <sheetName val="data_for_search"/>
      <sheetName val="team list"/>
      <sheetName val="Data lists"/>
      <sheetName val="QuoteFormat"/>
      <sheetName val="Title Page"/>
      <sheetName val="SDL"/>
      <sheetName val="Summary"/>
      <sheetName val="ID2"/>
      <sheetName val="CD_kit"/>
      <sheetName val="UPC+EAN"/>
      <sheetName val="FA Definitions"/>
      <sheetName val="Proto 1"/>
      <sheetName val="TE"/>
      <sheetName val="1"/>
      <sheetName val="Do not modify"/>
      <sheetName val="stock"/>
      <sheetName val="Definition"/>
      <sheetName val="All"/>
      <sheetName val="非機種"/>
      <sheetName val="WI MODEM及SCAN"/>
      <sheetName val="BF3 MB cost _0708 from MSL"/>
      <sheetName val="Valores"/>
      <sheetName val="總表"/>
      <sheetName val="零件清單"/>
      <sheetName val="Kod3 Table"/>
      <sheetName val="2003 Ryan to Arima"/>
      <sheetName val="3"/>
      <sheetName val="Information"/>
      <sheetName val="#ref"/>
      <sheetName val="FA_LISTING"/>
      <sheetName val="ME"/>
      <sheetName val="Multibay Optical"/>
      <sheetName val="GPU"/>
      <sheetName val="Calculations"/>
      <sheetName val="Legend"/>
    </sheetNames>
    <sheetDataSet>
      <sheetData sheetId="0" refreshError="1"/>
      <sheetData sheetId="1" refreshError="1"/>
      <sheetData sheetId="2" refreshError="1"/>
      <sheetData sheetId="3" refreshError="1"/>
      <sheetData sheetId="4" refreshError="1">
        <row r="1">
          <cell r="M1" t="str">
            <v>2001-120</v>
          </cell>
        </row>
        <row r="7">
          <cell r="P7" t="str">
            <v>G.A.</v>
          </cell>
          <cell r="U7">
            <v>37062</v>
          </cell>
        </row>
      </sheetData>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sheetData sheetId="73"/>
      <sheetData sheetId="74"/>
      <sheetData sheetId="75"/>
      <sheetData sheetId="76"/>
      <sheetData sheetId="77" refreshError="1"/>
      <sheetData sheetId="78" refreshError="1"/>
      <sheetData sheetId="79" refreshError="1"/>
      <sheetData sheetId="80"/>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sheetData sheetId="103"/>
      <sheetData sheetId="104"/>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ject Status Dashboard"/>
      <sheetName val="Data"/>
      <sheetName val="Gantt Chart Template"/>
      <sheetName val="Burndown Chart"/>
      <sheetName val="Issue Tracker"/>
      <sheetName val="Calculations"/>
      <sheetName val="Legend"/>
      <sheetName val="Mat Summary"/>
      <sheetName val="Baseline &amp; Summary"/>
      <sheetName val="Team List"/>
      <sheetName val="#ref"/>
      <sheetName val="wsp 12-03"/>
      <sheetName val="new sys spreaddsht instructions"/>
      <sheetName val="Valid Values"/>
      <sheetName val="Sheet1"/>
      <sheetName val="FO"/>
      <sheetName val="FRU demand"/>
      <sheetName val="Compal open order "/>
      <sheetName val="R CTO demand"/>
      <sheetName val="Compal stock 4.6"/>
      <sheetName val="Demand&amp;Supply"/>
      <sheetName val="planning assessment"/>
      <sheetName val="MonthMapping"/>
      <sheetName val="ISRDATA"/>
      <sheetName val="Title Page"/>
      <sheetName val="Summary"/>
      <sheetName val="ME"/>
      <sheetName val="Project_Status_Dashboard"/>
      <sheetName val="Gantt_Chart_Template"/>
      <sheetName val="Burndown_Chart"/>
      <sheetName val="Issue_Tracker"/>
      <sheetName val="Mat_Summary"/>
      <sheetName val="Baseline_&amp;_Summary"/>
      <sheetName val="Team_List"/>
      <sheetName val="wsp_12-03"/>
      <sheetName val="fa-listing"/>
      <sheetName val="Receiving Inspection"/>
      <sheetName val="0518"/>
    </sheetNames>
    <sheetDataSet>
      <sheetData sheetId="0"/>
      <sheetData sheetId="1">
        <row r="3">
          <cell r="C3" t="str">
            <v>Red</v>
          </cell>
        </row>
        <row r="4">
          <cell r="C4">
            <v>0.56999999999999995</v>
          </cell>
        </row>
      </sheetData>
      <sheetData sheetId="2"/>
      <sheetData sheetId="3"/>
      <sheetData sheetId="4"/>
      <sheetData sheetId="5">
        <row r="3">
          <cell r="C3">
            <v>3</v>
          </cell>
        </row>
        <row r="5">
          <cell r="C5">
            <v>4</v>
          </cell>
        </row>
      </sheetData>
      <sheetData sheetId="6">
        <row r="3">
          <cell r="B3" t="str">
            <v>Planned</v>
          </cell>
          <cell r="D3" t="str">
            <v>█</v>
          </cell>
        </row>
        <row r="4">
          <cell r="B4" t="str">
            <v>Actual</v>
          </cell>
          <cell r="D4" t="str">
            <v>○</v>
          </cell>
        </row>
        <row r="5">
          <cell r="D5" t="str">
            <v>↓</v>
          </cell>
        </row>
        <row r="6">
          <cell r="D6" t="str">
            <v xml:space="preserve"> </v>
          </cell>
        </row>
      </sheetData>
      <sheetData sheetId="7" refreshError="1"/>
      <sheetData sheetId="8" refreshError="1"/>
      <sheetData sheetId="9" refreshError="1"/>
      <sheetData sheetId="10" refreshError="1"/>
      <sheetData sheetId="11" refreshError="1"/>
      <sheetData sheetId="12" refreshError="1"/>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efreshError="1"/>
      <sheetData sheetId="27"/>
      <sheetData sheetId="28"/>
      <sheetData sheetId="29"/>
      <sheetData sheetId="30"/>
      <sheetData sheetId="31"/>
      <sheetData sheetId="32"/>
      <sheetData sheetId="33"/>
      <sheetData sheetId="34"/>
      <sheetData sheetId="35" refreshError="1"/>
      <sheetData sheetId="36" refreshError="1"/>
      <sheetData sheetId="37"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le Page"/>
      <sheetName val="UMA"/>
      <sheetName val="DSC"/>
      <sheetName val="ATG"/>
      <sheetName val="MVA"/>
      <sheetName val="Head Count"/>
      <sheetName val="Warranty"/>
      <sheetName val="Manpower"/>
      <sheetName val="Prototypes"/>
      <sheetName val="14 Metal Tooling"/>
      <sheetName val="14 Plastic &amp; Magnesium Tooling"/>
      <sheetName val="Regulatory Testing"/>
      <sheetName val="Regulatory Agency Fees"/>
      <sheetName val="Connector Reference TAB"/>
      <sheetName val="Mat Summary"/>
      <sheetName val="Summary"/>
      <sheetName val="CE Sheet"/>
      <sheetName val="ISRDATA"/>
      <sheetName val="Options"/>
      <sheetName val="Valid Values"/>
      <sheetName val="Baseline &amp; Summary"/>
      <sheetName val="Team List"/>
      <sheetName val="OS_SW"/>
      <sheetName val="Data_Validation"/>
      <sheetName val="3_Cost_Table"/>
      <sheetName val="Regional_Adder"/>
      <sheetName val="Calculations"/>
      <sheetName val="Legend"/>
      <sheetName val="Data"/>
      <sheetName val="FA-LISTING"/>
      <sheetName val="SDL"/>
      <sheetName val=""/>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sheetData sheetId="10" refreshError="1"/>
      <sheetData sheetId="11" refreshError="1"/>
      <sheetData sheetId="12" refreshError="1"/>
      <sheetData sheetId="13" refreshError="1"/>
      <sheetData sheetId="14" refreshError="1"/>
      <sheetData sheetId="15"/>
      <sheetData sheetId="16"/>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v History"/>
      <sheetName val="Instructions"/>
      <sheetName val="Team List"/>
      <sheetName val="Requesters"/>
      <sheetName val="Baseline &amp; Summary"/>
      <sheetName val="Config Summary P1-4"/>
      <sheetName val="Config Summary Qual-Pilot"/>
      <sheetName val="Mat Summary"/>
      <sheetName val="P1 Spare Parts"/>
      <sheetName val="Proto 2"/>
      <sheetName val="P2 Keyboards_Cords"/>
      <sheetName val="P2 Spare Parts"/>
      <sheetName val="Proto 3"/>
      <sheetName val="P3 Keyboards_Cords"/>
      <sheetName val="P3 Spare Parts"/>
      <sheetName val="Qual"/>
      <sheetName val="Qual Keyboards_Cords"/>
      <sheetName val="Qual Spare Parts"/>
      <sheetName val="Pilot"/>
      <sheetName val="Pilot Keyboards_Cords"/>
      <sheetName val="Pilot Spare Parts"/>
      <sheetName val="Proto 1"/>
      <sheetName val="Proto 4"/>
      <sheetName val="P4 Keyboards_Cords"/>
      <sheetName val="P4 Spare Parts"/>
      <sheetName val="ME Dashboard"/>
      <sheetName val="EquipmentCosts"/>
      <sheetName val="Assumptions"/>
      <sheetName val="Title Page"/>
      <sheetName val="Summary"/>
      <sheetName val="Enclosure"/>
      <sheetName val="Rev_History"/>
      <sheetName val="Team_List"/>
      <sheetName val="Baseline_&amp;_Summary"/>
      <sheetName val="Config_Summary_P1-4"/>
      <sheetName val="Config_Summary_Qual-Pilot"/>
      <sheetName val="Mat_Summary"/>
      <sheetName val="P1_Spare_Parts"/>
      <sheetName val="Proto_2"/>
      <sheetName val="P2_Keyboards_Cords"/>
      <sheetName val="P2_Spare_Parts"/>
      <sheetName val="Proto_3"/>
      <sheetName val="P3_Keyboards_Cords"/>
      <sheetName val="P3_Spare_Parts"/>
      <sheetName val="Qual_Keyboards_Cords"/>
      <sheetName val="Qual_Spare_Parts"/>
      <sheetName val="Pilot_Keyboards_Cords"/>
      <sheetName val="Pilot_Spare_Parts"/>
      <sheetName val="Proto_1"/>
      <sheetName val="Proto_4"/>
      <sheetName val="P4_Keyboards_Cords"/>
      <sheetName val="P4_Spare_Parts"/>
    </sheetNames>
    <sheetDataSet>
      <sheetData sheetId="0" refreshError="1"/>
      <sheetData sheetId="1" refreshError="1"/>
      <sheetData sheetId="2">
        <row r="2">
          <cell r="D2" t="str">
            <v>Alicia Guerrero</v>
          </cell>
        </row>
        <row r="3">
          <cell r="D3" t="str">
            <v>Andy Simpson</v>
          </cell>
        </row>
        <row r="4">
          <cell r="D4" t="str">
            <v>Angela Stern</v>
          </cell>
        </row>
        <row r="5">
          <cell r="D5" t="str">
            <v>Aubrey Love</v>
          </cell>
        </row>
        <row r="6">
          <cell r="D6" t="str">
            <v>Bo Hom</v>
          </cell>
        </row>
        <row r="7">
          <cell r="D7" t="str">
            <v>Bob Evans</v>
          </cell>
        </row>
        <row r="8">
          <cell r="D8" t="str">
            <v>Brian Mcfarland</v>
          </cell>
        </row>
        <row r="9">
          <cell r="D9" t="str">
            <v>Brenda Ruan</v>
          </cell>
        </row>
        <row r="10">
          <cell r="D10" t="str">
            <v>Carlos Garcia</v>
          </cell>
        </row>
        <row r="11">
          <cell r="D11" t="str">
            <v>Curt Progl</v>
          </cell>
        </row>
        <row r="12">
          <cell r="D12" t="str">
            <v>Dan Hamlin</v>
          </cell>
        </row>
        <row r="13">
          <cell r="D13" t="str">
            <v>David Smith</v>
          </cell>
        </row>
        <row r="14">
          <cell r="D14" t="str">
            <v>David Schultz</v>
          </cell>
        </row>
        <row r="15">
          <cell r="D15" t="str">
            <v>Debbie Vansickle</v>
          </cell>
        </row>
        <row r="16">
          <cell r="D16" t="str">
            <v>Don Wallace</v>
          </cell>
        </row>
        <row r="17">
          <cell r="D17" t="str">
            <v>Doug Henneghan</v>
          </cell>
        </row>
        <row r="18">
          <cell r="D18" t="str">
            <v>Edi Rodriguez</v>
          </cell>
        </row>
        <row r="19">
          <cell r="D19" t="str">
            <v>Eric Johnson</v>
          </cell>
        </row>
        <row r="20">
          <cell r="D20" t="str">
            <v>Gearoid O'Donohue</v>
          </cell>
        </row>
        <row r="21">
          <cell r="D21" t="str">
            <v>Gearge A. Hernandez</v>
          </cell>
        </row>
        <row r="22">
          <cell r="D22" t="str">
            <v>Intel</v>
          </cell>
        </row>
        <row r="23">
          <cell r="D23" t="str">
            <v>Intel</v>
          </cell>
        </row>
        <row r="24">
          <cell r="D24" t="str">
            <v>Jamie Gillion</v>
          </cell>
        </row>
        <row r="25">
          <cell r="D25" t="str">
            <v>Jean Joppe</v>
          </cell>
        </row>
        <row r="26">
          <cell r="D26" t="str">
            <v>Jeff Godsted</v>
          </cell>
        </row>
        <row r="27">
          <cell r="D27" t="str">
            <v>Jeffery (Scott) O'connell</v>
          </cell>
        </row>
        <row r="28">
          <cell r="D28" t="str">
            <v>Jim Reger</v>
          </cell>
        </row>
        <row r="29">
          <cell r="D29" t="str">
            <v>Joe Batt</v>
          </cell>
        </row>
        <row r="30">
          <cell r="D30" t="str">
            <v>John Barbian</v>
          </cell>
        </row>
        <row r="31">
          <cell r="D31" t="str">
            <v>John Harrington</v>
          </cell>
        </row>
        <row r="32">
          <cell r="D32" t="str">
            <v>John Neff</v>
          </cell>
        </row>
        <row r="33">
          <cell r="D33" t="str">
            <v>John Waltrip</v>
          </cell>
        </row>
        <row r="34">
          <cell r="D34" t="str">
            <v>Johnathan Porter</v>
          </cell>
        </row>
        <row r="35">
          <cell r="D35" t="str">
            <v>Jonathon Vallejo</v>
          </cell>
        </row>
        <row r="36">
          <cell r="D36" t="str">
            <v>Julie Salgado</v>
          </cell>
        </row>
        <row r="37">
          <cell r="D37" t="str">
            <v>Katie Sterns</v>
          </cell>
        </row>
        <row r="38">
          <cell r="D38" t="str">
            <v>Ken Salisbury</v>
          </cell>
        </row>
        <row r="39">
          <cell r="D39" t="str">
            <v>Ketan Pandya</v>
          </cell>
        </row>
        <row r="40">
          <cell r="D40" t="str">
            <v>Kevin Kamphuis</v>
          </cell>
        </row>
        <row r="41">
          <cell r="D41" t="str">
            <v>Lee Zimmerman</v>
          </cell>
        </row>
        <row r="42">
          <cell r="D42" t="str">
            <v>Leslie Mayfield</v>
          </cell>
        </row>
        <row r="43">
          <cell r="D43" t="str">
            <v>Liz Blackman</v>
          </cell>
        </row>
        <row r="44">
          <cell r="D44" t="str">
            <v>Lois Memelstein</v>
          </cell>
        </row>
        <row r="45">
          <cell r="D45" t="str">
            <v>Luc Truong</v>
          </cell>
        </row>
        <row r="46">
          <cell r="D46" t="str">
            <v>Mark Bubel</v>
          </cell>
        </row>
        <row r="47">
          <cell r="D47" t="str">
            <v>Michael Heatley</v>
          </cell>
        </row>
        <row r="48">
          <cell r="D48" t="str">
            <v>Nancy Romano</v>
          </cell>
        </row>
        <row r="49">
          <cell r="D49" t="str">
            <v>Nate Drees</v>
          </cell>
        </row>
        <row r="50">
          <cell r="D50" t="str">
            <v>Nx Zhang</v>
          </cell>
        </row>
        <row r="51">
          <cell r="D51" t="str">
            <v>Patricia Drake</v>
          </cell>
        </row>
        <row r="52">
          <cell r="D52" t="str">
            <v>Patricia Drake</v>
          </cell>
        </row>
        <row r="53">
          <cell r="D53" t="str">
            <v>Patty Mikels</v>
          </cell>
        </row>
        <row r="54">
          <cell r="D54" t="str">
            <v>Paul Runyon</v>
          </cell>
        </row>
        <row r="55">
          <cell r="D55" t="str">
            <v>Rip Phillips</v>
          </cell>
        </row>
        <row r="56">
          <cell r="D56" t="str">
            <v>Rip Phillips</v>
          </cell>
        </row>
        <row r="57">
          <cell r="D57" t="str">
            <v>Rob Tahamtan</v>
          </cell>
        </row>
        <row r="58">
          <cell r="D58" t="str">
            <v>Robert Bronsen</v>
          </cell>
        </row>
        <row r="59">
          <cell r="D59" t="str">
            <v>Robert Long</v>
          </cell>
        </row>
        <row r="60">
          <cell r="D60" t="str">
            <v>Robert White</v>
          </cell>
        </row>
        <row r="61">
          <cell r="D61" t="str">
            <v>Rodney Jorgenson</v>
          </cell>
        </row>
        <row r="62">
          <cell r="D62" t="str">
            <v>Ron Dahl</v>
          </cell>
        </row>
        <row r="63">
          <cell r="D63" t="str">
            <v>Ron  Sparks</v>
          </cell>
        </row>
        <row r="64">
          <cell r="D64" t="str">
            <v>Ryan Salzer</v>
          </cell>
        </row>
        <row r="65">
          <cell r="D65" t="str">
            <v>Sal Martinez</v>
          </cell>
        </row>
        <row r="66">
          <cell r="D66" t="str">
            <v>Samsung</v>
          </cell>
        </row>
        <row r="67">
          <cell r="D67" t="str">
            <v>Samsung - Antenna</v>
          </cell>
        </row>
        <row r="68">
          <cell r="D68" t="str">
            <v>Shreya Shah</v>
          </cell>
        </row>
        <row r="69">
          <cell r="D69" t="str">
            <v>Sridhar Reddy</v>
          </cell>
        </row>
        <row r="70">
          <cell r="D70" t="str">
            <v>Sridhar Reddy</v>
          </cell>
        </row>
        <row r="71">
          <cell r="D71" t="str">
            <v>Steve Brodland</v>
          </cell>
        </row>
        <row r="72">
          <cell r="D72" t="str">
            <v>Steve Hollington</v>
          </cell>
        </row>
        <row r="76">
          <cell r="D76" t="str">
            <v>Todd Bath</v>
          </cell>
        </row>
        <row r="77">
          <cell r="D77" t="str">
            <v>Todd Bath</v>
          </cell>
        </row>
        <row r="78">
          <cell r="D78" t="str">
            <v>Tom Lanzoni</v>
          </cell>
        </row>
        <row r="79">
          <cell r="D79" t="str">
            <v>Vsevolod Ivanov</v>
          </cell>
        </row>
        <row r="80">
          <cell r="D80" t="str">
            <v>Wes Wahlin</v>
          </cell>
        </row>
        <row r="81">
          <cell r="D81" t="str">
            <v>William Leara</v>
          </cell>
        </row>
      </sheetData>
      <sheetData sheetId="3" refreshError="1"/>
      <sheetData sheetId="4">
        <row r="5">
          <cell r="A5" t="str">
            <v>Accoustic Engineering</v>
          </cell>
        </row>
        <row r="6">
          <cell r="A6" t="str">
            <v>Architecture</v>
          </cell>
        </row>
        <row r="7">
          <cell r="A7" t="str">
            <v>ASF Testing</v>
          </cell>
        </row>
        <row r="8">
          <cell r="A8" t="str">
            <v>Bios - Dell</v>
          </cell>
        </row>
        <row r="9">
          <cell r="A9" t="str">
            <v>Bios - Vendor</v>
          </cell>
        </row>
        <row r="10">
          <cell r="A10" t="str">
            <v>CARTE Lab</v>
          </cell>
        </row>
        <row r="11">
          <cell r="A11" t="str">
            <v>Comms</v>
          </cell>
        </row>
        <row r="12">
          <cell r="A12" t="str">
            <v>Comms LAN</v>
          </cell>
        </row>
        <row r="13">
          <cell r="A13" t="str">
            <v>Comms Wan</v>
          </cell>
        </row>
        <row r="14">
          <cell r="A14" t="str">
            <v>Comms Wireless</v>
          </cell>
        </row>
        <row r="15">
          <cell r="A15" t="str">
            <v>Component Engineering</v>
          </cell>
        </row>
        <row r="16">
          <cell r="A16" t="str">
            <v>Dell - IPO</v>
          </cell>
        </row>
        <row r="17">
          <cell r="A17" t="str">
            <v>DFx</v>
          </cell>
        </row>
        <row r="18">
          <cell r="A18" t="str">
            <v>Diags</v>
          </cell>
        </row>
        <row r="19">
          <cell r="A19" t="str">
            <v>DSP Vendor Alliance</v>
          </cell>
        </row>
        <row r="20">
          <cell r="A20" t="str">
            <v>Electrical Engineering</v>
          </cell>
        </row>
        <row r="21">
          <cell r="A21" t="str">
            <v>Electrical &amp; Signal Integrity</v>
          </cell>
        </row>
        <row r="22">
          <cell r="A22" t="str">
            <v>Electrical Vendor</v>
          </cell>
        </row>
        <row r="23">
          <cell r="A23" t="str">
            <v xml:space="preserve">EMI </v>
          </cell>
        </row>
        <row r="24">
          <cell r="A24" t="str">
            <v>Engineering Pool</v>
          </cell>
        </row>
        <row r="25">
          <cell r="A25" t="str">
            <v>Environmental</v>
          </cell>
        </row>
        <row r="26">
          <cell r="A26" t="str">
            <v>Ergonomics</v>
          </cell>
        </row>
        <row r="27">
          <cell r="A27" t="str">
            <v>Fit/Finish</v>
          </cell>
        </row>
        <row r="28">
          <cell r="A28" t="str">
            <v>ID</v>
          </cell>
        </row>
        <row r="29">
          <cell r="A29" t="str">
            <v>Info Dev</v>
          </cell>
        </row>
        <row r="30">
          <cell r="A30" t="str">
            <v>Inspiron Benchmarking</v>
          </cell>
        </row>
        <row r="31">
          <cell r="A31" t="str">
            <v>IPS - Inspiron</v>
          </cell>
        </row>
        <row r="32">
          <cell r="A32" t="str">
            <v>IPS - Latitude</v>
          </cell>
        </row>
        <row r="33">
          <cell r="A33" t="str">
            <v>IPS - Spikebusters</v>
          </cell>
        </row>
        <row r="34">
          <cell r="A34" t="str">
            <v>Latitude Benchmarking</v>
          </cell>
        </row>
        <row r="35">
          <cell r="A35" t="str">
            <v>LCD In House Testing</v>
          </cell>
        </row>
        <row r="36">
          <cell r="A36" t="str">
            <v>LCD Vendors</v>
          </cell>
        </row>
        <row r="37">
          <cell r="A37" t="str">
            <v>Marketing - Inspiron</v>
          </cell>
        </row>
        <row r="38">
          <cell r="A38" t="str">
            <v>Marketing - Inspiron Evals</v>
          </cell>
        </row>
        <row r="39">
          <cell r="A39" t="str">
            <v>Marketing - Latitude</v>
          </cell>
        </row>
        <row r="40">
          <cell r="A40" t="str">
            <v>Marketing - Latitude Evals</v>
          </cell>
        </row>
        <row r="41">
          <cell r="A41" t="str">
            <v>Mechanical Engineering</v>
          </cell>
        </row>
        <row r="42">
          <cell r="A42" t="str">
            <v>NPO - Austin</v>
          </cell>
        </row>
        <row r="43">
          <cell r="A43" t="str">
            <v>NPO - APCC</v>
          </cell>
        </row>
        <row r="44">
          <cell r="A44" t="str">
            <v>NPO - BCC</v>
          </cell>
        </row>
        <row r="45">
          <cell r="A45" t="str">
            <v>NPO - CCC</v>
          </cell>
        </row>
        <row r="46">
          <cell r="A46" t="str">
            <v>NPO - EMF</v>
          </cell>
        </row>
        <row r="47">
          <cell r="A47" t="str">
            <v>NPO - MDS</v>
          </cell>
        </row>
        <row r="48">
          <cell r="A48" t="str">
            <v>NPO - NFC</v>
          </cell>
        </row>
        <row r="49">
          <cell r="A49" t="str">
            <v>OEM -2nd Source</v>
          </cell>
        </row>
        <row r="50">
          <cell r="A50" t="str">
            <v>OEM-BIOS</v>
          </cell>
        </row>
        <row r="51">
          <cell r="A51" t="str">
            <v>OEM - EMI</v>
          </cell>
        </row>
        <row r="52">
          <cell r="A52" t="str">
            <v>OEM - ESD</v>
          </cell>
        </row>
        <row r="53">
          <cell r="A53" t="str">
            <v>OEM - Fallout</v>
          </cell>
        </row>
        <row r="54">
          <cell r="A54" t="str">
            <v>OEM - HW</v>
          </cell>
        </row>
        <row r="55">
          <cell r="A55" t="str">
            <v>OEM - ME</v>
          </cell>
        </row>
        <row r="56">
          <cell r="A56" t="str">
            <v>OEM - MES - S/V Evaluation &amp; Accoustic</v>
          </cell>
        </row>
        <row r="57">
          <cell r="A57" t="str">
            <v>OEM - MTBF</v>
          </cell>
        </row>
        <row r="58">
          <cell r="A58" t="str">
            <v>OEM - PE</v>
          </cell>
        </row>
        <row r="59">
          <cell r="A59" t="str">
            <v>OEM - PE ME</v>
          </cell>
        </row>
        <row r="60">
          <cell r="A60" t="str">
            <v>OEM - Power</v>
          </cell>
        </row>
        <row r="61">
          <cell r="A61" t="str">
            <v>OEM - Production</v>
          </cell>
        </row>
        <row r="62">
          <cell r="A62" t="str">
            <v>OEM - Quality</v>
          </cell>
        </row>
        <row r="63">
          <cell r="A63" t="str">
            <v>OEM - RD</v>
          </cell>
        </row>
        <row r="64">
          <cell r="A64" t="str">
            <v>OEM - Reliability</v>
          </cell>
        </row>
        <row r="65">
          <cell r="A65" t="str">
            <v>OEM - SA</v>
          </cell>
        </row>
        <row r="66">
          <cell r="A66" t="str">
            <v>OEM - Safety</v>
          </cell>
        </row>
        <row r="67">
          <cell r="A67" t="str">
            <v>OEM - Spare</v>
          </cell>
        </row>
        <row r="68">
          <cell r="A68" t="str">
            <v>OEM - Suppliers</v>
          </cell>
        </row>
        <row r="69">
          <cell r="A69" t="str">
            <v>OEM - SW</v>
          </cell>
        </row>
        <row r="70">
          <cell r="A70" t="str">
            <v>OEM - Test</v>
          </cell>
        </row>
        <row r="71">
          <cell r="A71" t="str">
            <v>OEM - Thermal</v>
          </cell>
        </row>
        <row r="72">
          <cell r="A72" t="str">
            <v>OEM - SED - LCD Team</v>
          </cell>
        </row>
        <row r="73">
          <cell r="A73" t="str">
            <v>OEM - SED - Wireless team</v>
          </cell>
        </row>
        <row r="74">
          <cell r="A74" t="str">
            <v>OEM - QAD Reliability</v>
          </cell>
        </row>
        <row r="75">
          <cell r="A75" t="str">
            <v>OEM - QAD S&amp;V</v>
          </cell>
        </row>
        <row r="76">
          <cell r="A76" t="str">
            <v>OEM - QAD Compatibility</v>
          </cell>
        </row>
        <row r="77">
          <cell r="A77" t="str">
            <v>Packaging</v>
          </cell>
        </row>
        <row r="78">
          <cell r="A78" t="str">
            <v>Performance Lab - Insp</v>
          </cell>
        </row>
        <row r="79">
          <cell r="A79" t="str">
            <v>Performance Lab - Lat</v>
          </cell>
        </row>
        <row r="80">
          <cell r="A80" t="str">
            <v>Peripheral Vendors</v>
          </cell>
        </row>
        <row r="81">
          <cell r="A81" t="str">
            <v xml:space="preserve">Peripherals - Audio </v>
          </cell>
        </row>
        <row r="82">
          <cell r="A82" t="str">
            <v>Peripherals - I/O</v>
          </cell>
        </row>
        <row r="83">
          <cell r="A83" t="str">
            <v>Peripherals - I/O China</v>
          </cell>
        </row>
        <row r="84">
          <cell r="A84" t="str">
            <v>Peripherals - Reliability</v>
          </cell>
        </row>
        <row r="85">
          <cell r="A85" t="str">
            <v>Peripherals - RMSD</v>
          </cell>
        </row>
        <row r="86">
          <cell r="A86" t="str">
            <v>Peripherals - Storage</v>
          </cell>
        </row>
        <row r="87">
          <cell r="A87" t="str">
            <v>Peripherals - Video</v>
          </cell>
        </row>
        <row r="88">
          <cell r="A88" t="str">
            <v xml:space="preserve">Power - AC Adapter </v>
          </cell>
        </row>
        <row r="89">
          <cell r="A89" t="str">
            <v xml:space="preserve">Power - Batteries </v>
          </cell>
        </row>
        <row r="90">
          <cell r="A90" t="str">
            <v>Power - DC/DC</v>
          </cell>
        </row>
        <row r="91">
          <cell r="A91" t="str">
            <v>Program Management</v>
          </cell>
        </row>
        <row r="92">
          <cell r="A92" t="str">
            <v>Reliability</v>
          </cell>
        </row>
        <row r="93">
          <cell r="A93" t="str">
            <v>Safety</v>
          </cell>
        </row>
        <row r="94">
          <cell r="A94" t="str">
            <v>Service</v>
          </cell>
        </row>
        <row r="95">
          <cell r="A95" t="str">
            <v>Shock &amp; Vibe</v>
          </cell>
        </row>
        <row r="96">
          <cell r="A96" t="str">
            <v>Software /  Diagnostics</v>
          </cell>
        </row>
        <row r="97">
          <cell r="A97" t="str">
            <v>Software / Burn Room</v>
          </cell>
        </row>
        <row r="98">
          <cell r="A98" t="str">
            <v>Software / Certs</v>
          </cell>
        </row>
        <row r="99">
          <cell r="A99" t="str">
            <v>Software / Compatibility</v>
          </cell>
        </row>
        <row r="100">
          <cell r="A100" t="str">
            <v>Software / Drivers</v>
          </cell>
        </row>
        <row r="101">
          <cell r="A101" t="str">
            <v>Software / Drivers - Audio</v>
          </cell>
        </row>
        <row r="102">
          <cell r="A102" t="str">
            <v>Software / Drivers - Quickset</v>
          </cell>
        </row>
        <row r="103">
          <cell r="A103" t="str">
            <v>Software / Drivers - SW system</v>
          </cell>
        </row>
        <row r="104">
          <cell r="A104" t="str">
            <v>Software / Drivers Touchpad</v>
          </cell>
        </row>
        <row r="105">
          <cell r="A105" t="str">
            <v>Software / Drivers Vendors</v>
          </cell>
        </row>
        <row r="106">
          <cell r="A106" t="str">
            <v>Software / FI AMF (Old Fish/FIV)</v>
          </cell>
        </row>
        <row r="107">
          <cell r="A107" t="str">
            <v xml:space="preserve">Software / FI APCC </v>
          </cell>
        </row>
        <row r="108">
          <cell r="A108" t="str">
            <v xml:space="preserve">Software / FI BCC </v>
          </cell>
        </row>
        <row r="109">
          <cell r="A109" t="str">
            <v xml:space="preserve">Software / FI CCC </v>
          </cell>
        </row>
        <row r="110">
          <cell r="A110" t="str">
            <v xml:space="preserve">Software / FI EMF </v>
          </cell>
        </row>
        <row r="111">
          <cell r="A111" t="str">
            <v>Software / IAG Test</v>
          </cell>
          <cell r="B111" t="str">
            <v>Jeff Abney</v>
          </cell>
        </row>
        <row r="112">
          <cell r="A112" t="str">
            <v xml:space="preserve">Software / MACROVISION CERT </v>
          </cell>
        </row>
        <row r="113">
          <cell r="A113" t="str">
            <v xml:space="preserve">Software / MS APPS DEV </v>
          </cell>
        </row>
        <row r="114">
          <cell r="A114" t="str">
            <v>Software / PjM</v>
          </cell>
        </row>
        <row r="115">
          <cell r="A115" t="str">
            <v xml:space="preserve">Software / OMCI </v>
          </cell>
        </row>
        <row r="116">
          <cell r="A116" t="str">
            <v xml:space="preserve">Software / OS DEV </v>
          </cell>
        </row>
        <row r="117">
          <cell r="A117" t="str">
            <v>Software / OS DEV MS LABS Vendor unit don't expect back</v>
          </cell>
        </row>
        <row r="118">
          <cell r="A118" t="str">
            <v>Software / SFE Test</v>
          </cell>
        </row>
        <row r="119">
          <cell r="A119" t="str">
            <v xml:space="preserve">Software / SYSTEM WHQL </v>
          </cell>
        </row>
        <row r="120">
          <cell r="A120" t="str">
            <v>Software Sustaining</v>
          </cell>
        </row>
        <row r="121">
          <cell r="A121" t="str">
            <v>Software uPXE</v>
          </cell>
        </row>
        <row r="122">
          <cell r="A122" t="str">
            <v>Test Engineering</v>
          </cell>
        </row>
        <row r="123">
          <cell r="A123" t="str">
            <v>Test Engineering - CDC</v>
          </cell>
        </row>
        <row r="124">
          <cell r="A124" t="str">
            <v>Test Engineering - TDC</v>
          </cell>
        </row>
        <row r="125">
          <cell r="A125" t="str">
            <v>Test Engineering - Localization</v>
          </cell>
          <cell r="B125" t="str">
            <v>Jeff Abney</v>
          </cell>
        </row>
        <row r="126">
          <cell r="A126" t="str">
            <v>Thermal Testing</v>
          </cell>
        </row>
        <row r="127">
          <cell r="A127" t="str">
            <v>Usability</v>
          </cell>
        </row>
        <row r="128">
          <cell r="A128" t="str">
            <v>Video Graphics - Dell</v>
          </cell>
        </row>
        <row r="129">
          <cell r="A129" t="str">
            <v>Video Graphics - Vendors ATI</v>
          </cell>
        </row>
        <row r="130">
          <cell r="A130" t="str">
            <v>Video Graphics - Vendors Nvidea</v>
          </cell>
        </row>
      </sheetData>
      <sheetData sheetId="5" refreshError="1"/>
      <sheetData sheetId="6" refreshError="1"/>
      <sheetData sheetId="7">
        <row r="6">
          <cell r="B6" t="str">
            <v>MB # 1 - Discrete(PM)</v>
          </cell>
        </row>
        <row r="7">
          <cell r="B7" t="str">
            <v>MB # 2 - Discrete(GM)</v>
          </cell>
        </row>
        <row r="8">
          <cell r="B8" t="str">
            <v>N/A</v>
          </cell>
        </row>
        <row r="9">
          <cell r="B9" t="str">
            <v>Bare Board</v>
          </cell>
        </row>
        <row r="10">
          <cell r="B10" t="str">
            <v>Carcass</v>
          </cell>
        </row>
        <row r="11">
          <cell r="B11" t="str">
            <v>x</v>
          </cell>
        </row>
        <row r="13">
          <cell r="B13" t="str">
            <v>17 WXGA+ - Samsung</v>
          </cell>
        </row>
        <row r="14">
          <cell r="B14" t="str">
            <v>17 WXGA+ - LPL</v>
          </cell>
        </row>
        <row r="16">
          <cell r="B16" t="str">
            <v>15.4 (BU/SST builds only)</v>
          </cell>
        </row>
        <row r="18">
          <cell r="B18" t="str">
            <v>x</v>
          </cell>
        </row>
        <row r="19">
          <cell r="B19" t="str">
            <v>x</v>
          </cell>
        </row>
        <row r="20">
          <cell r="B20" t="str">
            <v>17 WUXGA - Samsung</v>
          </cell>
        </row>
        <row r="21">
          <cell r="B21" t="str">
            <v>17 WUXGA - LPL</v>
          </cell>
        </row>
        <row r="24">
          <cell r="B24" t="str">
            <v>x</v>
          </cell>
        </row>
        <row r="25">
          <cell r="B25" t="str">
            <v>x</v>
          </cell>
        </row>
        <row r="26">
          <cell r="B26" t="str">
            <v>x</v>
          </cell>
        </row>
        <row r="28">
          <cell r="B28" t="str">
            <v>US,ENG,S-PTG,600M - DAO/MDS</v>
          </cell>
        </row>
        <row r="29">
          <cell r="B29" t="str">
            <v>FR-CAN,S-PTG,600M - DAO/MDS</v>
          </cell>
        </row>
        <row r="30">
          <cell r="B30" t="str">
            <v>x</v>
          </cell>
        </row>
        <row r="31">
          <cell r="B31" t="str">
            <v>x</v>
          </cell>
        </row>
        <row r="32">
          <cell r="B32" t="str">
            <v>x</v>
          </cell>
        </row>
        <row r="33">
          <cell r="B33" t="str">
            <v>TOTAL</v>
          </cell>
        </row>
        <row r="34">
          <cell r="B34" t="str">
            <v>US,ENG,S-PTG,600M - DAO/MDS</v>
          </cell>
        </row>
        <row r="35">
          <cell r="B35" t="str">
            <v>FR-CAN,S-PTG,600M - DAO/MDS</v>
          </cell>
        </row>
        <row r="36">
          <cell r="B36" t="str">
            <v>IPOR,S-PTG,D500 - DAO/MDS</v>
          </cell>
        </row>
        <row r="37">
          <cell r="B37" t="str">
            <v>SPN,LAC,S-PTG,600M - DAO/MDS</v>
          </cell>
        </row>
        <row r="38">
          <cell r="B38" t="str">
            <v xml:space="preserve"> </v>
          </cell>
        </row>
        <row r="39">
          <cell r="B39" t="str">
            <v>UK,S-PTG,600M - EMEA</v>
          </cell>
        </row>
        <row r="40">
          <cell r="B40" t="str">
            <v>ETNA,S-PTG,D500 - EMEA</v>
          </cell>
        </row>
        <row r="41">
          <cell r="B41" t="str">
            <v>GRE,S-PTG,D500 - EMEA</v>
          </cell>
        </row>
        <row r="42">
          <cell r="B42" t="str">
            <v>HEB,S-PTG,D500 - EMEA</v>
          </cell>
        </row>
        <row r="43">
          <cell r="B43" t="str">
            <v>RUS,S-PTG,D500 - EMEA</v>
          </cell>
        </row>
        <row r="44">
          <cell r="B44" t="str">
            <v>ARA,S-PTG,D500 - EMEA</v>
          </cell>
        </row>
        <row r="45">
          <cell r="B45" t="str">
            <v>BEL,S-PTG,D500 - EMEA</v>
          </cell>
        </row>
        <row r="46">
          <cell r="B46" t="str">
            <v>BULG,S-PTG,D500 - EMEA</v>
          </cell>
        </row>
        <row r="47">
          <cell r="B47" t="str">
            <v>CZECH,D500 - EMEA</v>
          </cell>
        </row>
        <row r="48">
          <cell r="B48" t="str">
            <v>DAN,S-PTG,600M - EMEA</v>
          </cell>
        </row>
        <row r="49">
          <cell r="B49" t="str">
            <v>DUT,S-PTG,D500 - EMEA</v>
          </cell>
        </row>
        <row r="50">
          <cell r="B50" t="str">
            <v>FR,S-PTG,600M - EMEA</v>
          </cell>
        </row>
        <row r="51">
          <cell r="B51" t="str">
            <v>GER,S-PTG,600M - EMEA</v>
          </cell>
        </row>
        <row r="52">
          <cell r="B52" t="str">
            <v>HUN,S-PTG,D500 - EMEA</v>
          </cell>
        </row>
        <row r="53">
          <cell r="B53" t="str">
            <v>ICEL,S-PTG,D500 - EMEA</v>
          </cell>
        </row>
        <row r="54">
          <cell r="B54" t="str">
            <v>ITL,S-PTG,600M - EMEA</v>
          </cell>
        </row>
        <row r="55">
          <cell r="B55" t="str">
            <v>NOR,S-PTG,600M - EMEA</v>
          </cell>
        </row>
        <row r="56">
          <cell r="B56" t="str">
            <v>POL,S-PTG,D500 - EMEA</v>
          </cell>
        </row>
        <row r="57">
          <cell r="B57" t="str">
            <v>SLVN,S-PTG,D500 - EMEA</v>
          </cell>
        </row>
        <row r="58">
          <cell r="B58" t="str">
            <v>,SWEFIN,S-PTG,600 - EMEA</v>
          </cell>
        </row>
        <row r="59">
          <cell r="B59" t="str">
            <v>SWI,EUR,S-PTG,600M - EMEA</v>
          </cell>
        </row>
        <row r="60">
          <cell r="B60" t="str">
            <v>TURK,S-PTG,D500 - EMEA</v>
          </cell>
        </row>
        <row r="61">
          <cell r="B61" t="str">
            <v>SPN-C,S-PTG,600M - EMEA</v>
          </cell>
        </row>
        <row r="62">
          <cell r="B62" t="str">
            <v>SPN,LAC,S-PTG,600M - EMEA</v>
          </cell>
        </row>
        <row r="63">
          <cell r="B63" t="str">
            <v>US-INTL,S-PTG,600M - EMEA</v>
          </cell>
        </row>
        <row r="64">
          <cell r="B64" t="str">
            <v>IPOR,S-PTG,D500 - EMEA</v>
          </cell>
        </row>
        <row r="65">
          <cell r="B65" t="str">
            <v>IPOR,S-PTG,D500 - BCC</v>
          </cell>
        </row>
        <row r="66">
          <cell r="B66" t="str">
            <v>US-INTL,S-PTG,600M - APCC</v>
          </cell>
        </row>
        <row r="67">
          <cell r="B67" t="str">
            <v>KOR,S-PTG,D500 - APCC</v>
          </cell>
        </row>
        <row r="68">
          <cell r="B68" t="str">
            <v>THAI,S-PTG,D500 - APCC</v>
          </cell>
        </row>
        <row r="69">
          <cell r="B69" t="str">
            <v>JPN,S-PTG,600M - CCC</v>
          </cell>
        </row>
        <row r="70">
          <cell r="B70" t="str">
            <v>BRAZ,S-PTG,D500 - BCC</v>
          </cell>
        </row>
        <row r="72">
          <cell r="B72" t="str">
            <v>1.6 Ghz</v>
          </cell>
        </row>
        <row r="73">
          <cell r="B73" t="str">
            <v>TCHI,S-PTG,D500 - CCC</v>
          </cell>
        </row>
        <row r="74">
          <cell r="B74" t="str">
            <v>SCHI,S-PTG,600M - CCC</v>
          </cell>
        </row>
        <row r="75">
          <cell r="B75" t="str">
            <v>JPN,S-PTG,600M - CCC</v>
          </cell>
        </row>
        <row r="76">
          <cell r="B76" t="str">
            <v xml:space="preserve"> </v>
          </cell>
        </row>
        <row r="77">
          <cell r="B77" t="str">
            <v>TOTAL</v>
          </cell>
        </row>
        <row r="78">
          <cell r="B78" t="str">
            <v>1.6 Ghz</v>
          </cell>
        </row>
        <row r="80">
          <cell r="B80" t="str">
            <v>1.8 Ghz</v>
          </cell>
        </row>
        <row r="81">
          <cell r="B81" t="str">
            <v>1.9 Ghz</v>
          </cell>
        </row>
        <row r="82">
          <cell r="B82" t="str">
            <v>2.0 GHz</v>
          </cell>
        </row>
        <row r="83">
          <cell r="B83" t="str">
            <v xml:space="preserve">Low </v>
          </cell>
        </row>
        <row r="84">
          <cell r="B84" t="str">
            <v xml:space="preserve">Medium </v>
          </cell>
        </row>
        <row r="85">
          <cell r="B85" t="str">
            <v>High</v>
          </cell>
        </row>
        <row r="87">
          <cell r="B87" t="str">
            <v>x</v>
          </cell>
        </row>
        <row r="88">
          <cell r="B88" t="str">
            <v>TOTAL</v>
          </cell>
        </row>
        <row r="89">
          <cell r="B89" t="str">
            <v>MDC 1.5 Conexant</v>
          </cell>
        </row>
        <row r="90">
          <cell r="B90" t="str">
            <v>Low Cost - 2nd Source</v>
          </cell>
        </row>
        <row r="91">
          <cell r="B91" t="str">
            <v>x</v>
          </cell>
        </row>
        <row r="92">
          <cell r="B92" t="str">
            <v>x</v>
          </cell>
        </row>
        <row r="93">
          <cell r="B93" t="str">
            <v>x</v>
          </cell>
        </row>
        <row r="95">
          <cell r="B95" t="str">
            <v>TOTAL</v>
          </cell>
        </row>
        <row r="96">
          <cell r="B96" t="str">
            <v>Intel 802.11b/g (Gabriel)</v>
          </cell>
        </row>
        <row r="97">
          <cell r="B97" t="str">
            <v>Broadcom 802.11b/g (Foghat)</v>
          </cell>
        </row>
        <row r="98">
          <cell r="B98" t="str">
            <v>Broadcom 802.11a/b/g (Kansas)</v>
          </cell>
        </row>
        <row r="99">
          <cell r="B99" t="str">
            <v>Bluetooth</v>
          </cell>
        </row>
        <row r="100">
          <cell r="B100" t="str">
            <v>x</v>
          </cell>
        </row>
        <row r="101">
          <cell r="B101" t="str">
            <v>x</v>
          </cell>
        </row>
        <row r="102">
          <cell r="B102" t="str">
            <v>TOTAL</v>
          </cell>
        </row>
        <row r="103">
          <cell r="B103" t="str">
            <v>256mb -  Elpida</v>
          </cell>
        </row>
        <row r="104">
          <cell r="B104" t="str">
            <v>256mb -  Hynix</v>
          </cell>
        </row>
        <row r="105">
          <cell r="B105" t="str">
            <v>256mb - Infineon</v>
          </cell>
        </row>
        <row r="106">
          <cell r="B106" t="str">
            <v>256mb -  Micron</v>
          </cell>
        </row>
        <row r="107">
          <cell r="B107" t="str">
            <v>256mb - Nanya</v>
          </cell>
        </row>
        <row r="108">
          <cell r="B108" t="str">
            <v>256mb - Samsung</v>
          </cell>
        </row>
        <row r="109">
          <cell r="B109" t="str">
            <v>256mb</v>
          </cell>
        </row>
        <row r="110">
          <cell r="B110" t="str">
            <v>x</v>
          </cell>
        </row>
        <row r="111">
          <cell r="B111" t="str">
            <v>512mb -  Elpida</v>
          </cell>
        </row>
        <row r="112">
          <cell r="B112" t="str">
            <v>512mb -  Hynix</v>
          </cell>
        </row>
        <row r="113">
          <cell r="B113" t="str">
            <v>512mb - Infineon</v>
          </cell>
        </row>
        <row r="114">
          <cell r="B114" t="str">
            <v>512mb -  Micron</v>
          </cell>
        </row>
        <row r="115">
          <cell r="B115" t="str">
            <v>512mb - Nanya</v>
          </cell>
        </row>
        <row r="116">
          <cell r="B116" t="str">
            <v>512mb - Samsung</v>
          </cell>
        </row>
        <row r="117">
          <cell r="B117" t="str">
            <v>512mb</v>
          </cell>
        </row>
        <row r="118">
          <cell r="B118" t="str">
            <v>x</v>
          </cell>
        </row>
        <row r="119">
          <cell r="B119" t="str">
            <v>1gb -  Elpida</v>
          </cell>
        </row>
        <row r="120">
          <cell r="B120" t="str">
            <v>1gb -  Hynix</v>
          </cell>
        </row>
        <row r="122">
          <cell r="B122" t="str">
            <v>1gb -  Micron</v>
          </cell>
        </row>
        <row r="123">
          <cell r="B123" t="str">
            <v>1gb - Nanya</v>
          </cell>
        </row>
        <row r="124">
          <cell r="B124" t="str">
            <v>1gb - Samsung</v>
          </cell>
        </row>
        <row r="125">
          <cell r="B125" t="str">
            <v>1GB</v>
          </cell>
        </row>
        <row r="126">
          <cell r="B126" t="str">
            <v>TOTAL</v>
          </cell>
        </row>
        <row r="127">
          <cell r="B127" t="str">
            <v>54Whr - Simplo</v>
          </cell>
        </row>
        <row r="128">
          <cell r="B128" t="str">
            <v>54Whr - Sanyo</v>
          </cell>
        </row>
        <row r="129">
          <cell r="B129" t="str">
            <v>54Whr - Sony</v>
          </cell>
        </row>
        <row r="130">
          <cell r="B130" t="str">
            <v>80Whr - Sanyo</v>
          </cell>
        </row>
        <row r="131">
          <cell r="B131" t="str">
            <v>x</v>
          </cell>
        </row>
        <row r="132">
          <cell r="B132" t="str">
            <v>x</v>
          </cell>
        </row>
        <row r="133">
          <cell r="B133" t="str">
            <v>72WHr - LBK form factor</v>
          </cell>
        </row>
        <row r="134">
          <cell r="B134" t="str">
            <v>80Whr - Simplo</v>
          </cell>
        </row>
        <row r="135">
          <cell r="B135" t="str">
            <v>80Whr - Sanyo</v>
          </cell>
        </row>
        <row r="137">
          <cell r="B137" t="str">
            <v>80Whr - Samsung</v>
          </cell>
        </row>
        <row r="138">
          <cell r="B138" t="str">
            <v>60g - Fujitsu</v>
          </cell>
        </row>
        <row r="139">
          <cell r="B139" t="str">
            <v>80g - Fujitsu</v>
          </cell>
        </row>
        <row r="140">
          <cell r="B140" t="str">
            <v>x</v>
          </cell>
        </row>
        <row r="141">
          <cell r="B141" t="str">
            <v>x</v>
          </cell>
        </row>
        <row r="142">
          <cell r="B142" t="str">
            <v>x</v>
          </cell>
        </row>
        <row r="143">
          <cell r="B143" t="str">
            <v>x</v>
          </cell>
        </row>
        <row r="144">
          <cell r="B144" t="str">
            <v>TOTAL</v>
          </cell>
        </row>
        <row r="145">
          <cell r="B145" t="str">
            <v>40g - Fujitsu</v>
          </cell>
        </row>
        <row r="146">
          <cell r="B146" t="str">
            <v>60g - Fujitsu</v>
          </cell>
        </row>
        <row r="147">
          <cell r="B147" t="str">
            <v>80g - Fujitsu</v>
          </cell>
        </row>
        <row r="148">
          <cell r="B148" t="str">
            <v>x</v>
          </cell>
        </row>
        <row r="149">
          <cell r="B149" t="str">
            <v>40g - HGST</v>
          </cell>
        </row>
        <row r="150">
          <cell r="B150" t="str">
            <v>60g - HGST</v>
          </cell>
        </row>
        <row r="151">
          <cell r="B151" t="str">
            <v>60g - HGST (7200)</v>
          </cell>
        </row>
        <row r="152">
          <cell r="B152" t="str">
            <v>80g - HGST</v>
          </cell>
        </row>
        <row r="153">
          <cell r="B153" t="str">
            <v>x</v>
          </cell>
        </row>
        <row r="155">
          <cell r="B155" t="str">
            <v>x</v>
          </cell>
        </row>
        <row r="156">
          <cell r="B156" t="str">
            <v>40g - Toshiba</v>
          </cell>
        </row>
        <row r="157">
          <cell r="B157" t="str">
            <v>60g - Toshiba</v>
          </cell>
        </row>
        <row r="158">
          <cell r="B158" t="str">
            <v>x</v>
          </cell>
        </row>
        <row r="159">
          <cell r="B159" t="str">
            <v>x</v>
          </cell>
        </row>
        <row r="160">
          <cell r="B160" t="str">
            <v>x</v>
          </cell>
        </row>
        <row r="161">
          <cell r="B161" t="str">
            <v>x</v>
          </cell>
        </row>
        <row r="162">
          <cell r="B162" t="str">
            <v>TOTAL</v>
          </cell>
        </row>
        <row r="163">
          <cell r="B163" t="str">
            <v>DVD - HLDS</v>
          </cell>
        </row>
        <row r="164">
          <cell r="B164" t="str">
            <v>DVD - Teac</v>
          </cell>
        </row>
        <row r="165">
          <cell r="B165" t="str">
            <v>DVD/CDRW Combo  - HLDS</v>
          </cell>
        </row>
        <row r="166">
          <cell r="B166" t="str">
            <v>DVD/CDRW Combo  - QSI</v>
          </cell>
        </row>
        <row r="167">
          <cell r="B167" t="str">
            <v>DVD/CDRW Combo  - Sony</v>
          </cell>
        </row>
        <row r="168">
          <cell r="B168" t="str">
            <v>DVD/CDRW Combo  - Sanyo</v>
          </cell>
        </row>
        <row r="169">
          <cell r="B169" t="str">
            <v>x</v>
          </cell>
        </row>
        <row r="170">
          <cell r="B170" t="str">
            <v>x</v>
          </cell>
        </row>
        <row r="171">
          <cell r="B171" t="str">
            <v>DVD+RW 4x -HLDS</v>
          </cell>
        </row>
        <row r="172">
          <cell r="B172" t="str">
            <v>USB Floppy Drive - NEC</v>
          </cell>
        </row>
        <row r="173">
          <cell r="B173" t="str">
            <v>USB Floppy Drive - Sony</v>
          </cell>
        </row>
        <row r="175">
          <cell r="B175" t="str">
            <v>x</v>
          </cell>
        </row>
        <row r="176">
          <cell r="B176" t="str">
            <v>x</v>
          </cell>
        </row>
        <row r="177">
          <cell r="B177" t="str">
            <v xml:space="preserve"> </v>
          </cell>
        </row>
        <row r="178">
          <cell r="B178" t="str">
            <v xml:space="preserve"> </v>
          </cell>
        </row>
        <row r="179">
          <cell r="B179" t="str">
            <v>x</v>
          </cell>
        </row>
        <row r="181">
          <cell r="B181" t="str">
            <v>x</v>
          </cell>
        </row>
        <row r="182">
          <cell r="B182" t="str">
            <v>x</v>
          </cell>
        </row>
        <row r="183">
          <cell r="B183" t="str">
            <v>x</v>
          </cell>
        </row>
        <row r="184">
          <cell r="B184" t="str">
            <v>x</v>
          </cell>
        </row>
        <row r="185">
          <cell r="B185" t="str">
            <v>x</v>
          </cell>
        </row>
        <row r="186">
          <cell r="B186" t="str">
            <v>TOTAL</v>
          </cell>
        </row>
        <row r="187">
          <cell r="B187" t="str">
            <v>ATI-M24, 64MB</v>
          </cell>
        </row>
        <row r="189">
          <cell r="B189" t="str">
            <v>x</v>
          </cell>
        </row>
        <row r="190">
          <cell r="B190" t="str">
            <v>x</v>
          </cell>
        </row>
        <row r="191">
          <cell r="B191" t="str">
            <v>x</v>
          </cell>
        </row>
        <row r="192">
          <cell r="B192" t="str">
            <v>TOTAL</v>
          </cell>
        </row>
        <row r="193">
          <cell r="B193" t="str">
            <v>WIN 2K SP2</v>
          </cell>
        </row>
        <row r="195">
          <cell r="B195" t="str">
            <v>WIN XP PRO</v>
          </cell>
        </row>
        <row r="196">
          <cell r="B196" t="str">
            <v>x</v>
          </cell>
        </row>
        <row r="197">
          <cell r="B197" t="str">
            <v>x</v>
          </cell>
        </row>
        <row r="198">
          <cell r="B198" t="str">
            <v>x</v>
          </cell>
        </row>
        <row r="199">
          <cell r="B199" t="str">
            <v>x</v>
          </cell>
        </row>
        <row r="201">
          <cell r="B201" t="str">
            <v xml:space="preserve"> </v>
          </cell>
        </row>
        <row r="202">
          <cell r="B202" t="str">
            <v xml:space="preserve"> </v>
          </cell>
        </row>
        <row r="203">
          <cell r="B203" t="str">
            <v>x</v>
          </cell>
        </row>
        <row r="204">
          <cell r="B204" t="str">
            <v>x</v>
          </cell>
        </row>
        <row r="205">
          <cell r="B205" t="str">
            <v>x</v>
          </cell>
        </row>
        <row r="207">
          <cell r="B207" t="str">
            <v>Bluetooth</v>
          </cell>
        </row>
        <row r="208">
          <cell r="B208" t="str">
            <v xml:space="preserve"> </v>
          </cell>
        </row>
        <row r="209">
          <cell r="B209" t="str">
            <v>x</v>
          </cell>
        </row>
        <row r="210">
          <cell r="B210" t="str">
            <v>x</v>
          </cell>
        </row>
        <row r="211">
          <cell r="B211" t="str">
            <v>x</v>
          </cell>
        </row>
        <row r="213">
          <cell r="B213" t="str">
            <v>Test 1</v>
          </cell>
        </row>
        <row r="214">
          <cell r="B214" t="str">
            <v>Test 2</v>
          </cell>
        </row>
        <row r="215">
          <cell r="B215" t="str">
            <v>AC-Adapter 90w</v>
          </cell>
        </row>
        <row r="216">
          <cell r="B216" t="str">
            <v>x</v>
          </cell>
        </row>
        <row r="217">
          <cell r="B217" t="str">
            <v>x</v>
          </cell>
        </row>
        <row r="218">
          <cell r="B218" t="str">
            <v>TOTAL</v>
          </cell>
        </row>
        <row r="219">
          <cell r="B219" t="str">
            <v>aaa</v>
          </cell>
        </row>
        <row r="220">
          <cell r="B220" t="str">
            <v>Touchpad</v>
          </cell>
        </row>
        <row r="221">
          <cell r="B221" t="str">
            <v>GPRS  Tri-Band</v>
          </cell>
        </row>
        <row r="222">
          <cell r="B222" t="str">
            <v>x</v>
          </cell>
        </row>
        <row r="223">
          <cell r="B223" t="str">
            <v>x</v>
          </cell>
        </row>
        <row r="224">
          <cell r="B224" t="str">
            <v>x</v>
          </cell>
        </row>
        <row r="225">
          <cell r="B225" t="str">
            <v>TOTAL</v>
          </cell>
        </row>
        <row r="226">
          <cell r="B226" t="str">
            <v>US,DAO/MDS</v>
          </cell>
        </row>
        <row r="227">
          <cell r="B227" t="str">
            <v>TAIWAN</v>
          </cell>
        </row>
        <row r="228">
          <cell r="B228" t="str">
            <v>EURO</v>
          </cell>
        </row>
        <row r="229">
          <cell r="B229" t="str">
            <v>ITL</v>
          </cell>
        </row>
        <row r="230">
          <cell r="B230" t="str">
            <v>SAF</v>
          </cell>
        </row>
        <row r="231">
          <cell r="B231" t="str">
            <v>SWI</v>
          </cell>
        </row>
        <row r="232">
          <cell r="B232" t="str">
            <v>UK</v>
          </cell>
        </row>
        <row r="233">
          <cell r="B233" t="str">
            <v>DEN</v>
          </cell>
        </row>
        <row r="234">
          <cell r="B234" t="str">
            <v>ISRAEL</v>
          </cell>
        </row>
        <row r="235">
          <cell r="B235" t="str">
            <v>JPN (CCC)</v>
          </cell>
        </row>
        <row r="236">
          <cell r="B236" t="str">
            <v>UK/HK (APCC)</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sheetData sheetId="22" refreshError="1"/>
      <sheetData sheetId="23" refreshError="1"/>
      <sheetData sheetId="24" refreshError="1"/>
      <sheetData sheetId="25"/>
      <sheetData sheetId="26"/>
      <sheetData sheetId="27"/>
      <sheetData sheetId="28" refreshError="1"/>
      <sheetData sheetId="29" refreshError="1"/>
      <sheetData sheetId="30" refreshError="1"/>
      <sheetData sheetId="31"/>
      <sheetData sheetId="32">
        <row r="2">
          <cell r="D2" t="str">
            <v>Alicia Guerrero</v>
          </cell>
        </row>
      </sheetData>
      <sheetData sheetId="33">
        <row r="5">
          <cell r="A5" t="str">
            <v>Accoustic Engineering</v>
          </cell>
        </row>
      </sheetData>
      <sheetData sheetId="34"/>
      <sheetData sheetId="35"/>
      <sheetData sheetId="36">
        <row r="6">
          <cell r="B6" t="str">
            <v>MB # 1 - Discrete(PM)</v>
          </cell>
        </row>
      </sheetData>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 Sheet"/>
      <sheetName val="Variables"/>
      <sheetName val="GSYS"/>
      <sheetName val="LOB"/>
      <sheetName val="Cooper"/>
      <sheetName val="Gecko"/>
      <sheetName val="Sapphire"/>
      <sheetName val="Iguana"/>
      <sheetName val="Opal"/>
      <sheetName val="Slimfast"/>
      <sheetName val="Newt"/>
      <sheetName val="Viper"/>
      <sheetName val="Sabre PA"/>
      <sheetName val="Altima"/>
      <sheetName val="Jaguar"/>
      <sheetName val="Lexus"/>
      <sheetName val="Bayonet"/>
      <sheetName val="Beetle"/>
      <sheetName val="Emerald"/>
      <sheetName val="Racks"/>
      <sheetName val="Slimerald"/>
      <sheetName val="Diamond"/>
      <sheetName val="Napa"/>
      <sheetName val="Slimnapa"/>
      <sheetName val="Merlot"/>
      <sheetName val="Slimmerlot"/>
      <sheetName val="Rack 2000"/>
      <sheetName val="Discovery"/>
      <sheetName val="Boxster"/>
      <sheetName val="Dagger"/>
      <sheetName val="Shredder"/>
      <sheetName val="Redwood"/>
      <sheetName val="Civic"/>
      <sheetName val="Avalon"/>
      <sheetName val="Everglades"/>
      <sheetName val="Mondeo"/>
      <sheetName val="Pegasus"/>
      <sheetName val="Yukon"/>
      <sheetName val="SUMMARY"/>
      <sheetName val="Data lists"/>
      <sheetName val="#REF"/>
      <sheetName val="Calculations"/>
      <sheetName val="Legend"/>
      <sheetName val="Data"/>
      <sheetName val="Instruction_Sheet"/>
      <sheetName val="Sabre_PA"/>
      <sheetName val="Rack_2000"/>
      <sheetName val="Mat Summary"/>
      <sheetName val="Key Parts List"/>
      <sheetName val="Reference"/>
      <sheetName val="CT4780FP"/>
      <sheetName val="Planning Assessment"/>
      <sheetName val="Drop Downs"/>
      <sheetName val="SPM Units"/>
      <sheetName val="Subs"/>
      <sheetName val="Sign Off"/>
      <sheetName val="Hous Rates"/>
      <sheetName val="Anah Rates"/>
      <sheetName val="Minn Rates"/>
      <sheetName val="Mont Rates"/>
      <sheetName val="An pack"/>
      <sheetName val="Paso Rates"/>
      <sheetName val="Engers"/>
      <sheetName val="Lud Rates"/>
      <sheetName val="Baseline &amp; Summary"/>
      <sheetName val="Team List"/>
      <sheetName val="Module Card"/>
      <sheetName val="Issues List"/>
      <sheetName val="非機種"/>
      <sheetName val="Instruction_Sheet1"/>
      <sheetName val="Sabre_PA1"/>
      <sheetName val="Rack_20001"/>
      <sheetName val="Data_lists"/>
      <sheetName val="Mat_Summary"/>
      <sheetName val="Key_Parts_List"/>
      <sheetName val="Planning_Assessment"/>
      <sheetName val="Module_Card"/>
      <sheetName val="Drop_Downs"/>
      <sheetName val="SPM_Units"/>
      <sheetName val="Sign_Off"/>
      <sheetName val="Hous_Rates"/>
      <sheetName val="Anah_Rates"/>
      <sheetName val="Minn_Rates"/>
      <sheetName val="Mont_Rates"/>
      <sheetName val="An_pack"/>
      <sheetName val="Paso_Rates"/>
      <sheetName val="Lud_Rates"/>
      <sheetName val="Baseline_&amp;_Summary"/>
      <sheetName val="Team_List"/>
      <sheetName val="Instruction_Sheet2"/>
      <sheetName val="Sabre_PA2"/>
      <sheetName val="Rack_20002"/>
      <sheetName val="Data_lists1"/>
      <sheetName val="Mat_Summary1"/>
      <sheetName val="Key_Parts_List1"/>
      <sheetName val="Planning_Assessment1"/>
      <sheetName val="Module_Card1"/>
      <sheetName val="Drop_Downs1"/>
      <sheetName val="SPM_Units1"/>
      <sheetName val="Sign_Off1"/>
      <sheetName val="Hous_Rates1"/>
      <sheetName val="Anah_Rates1"/>
      <sheetName val="Minn_Rates1"/>
      <sheetName val="Mont_Rates1"/>
      <sheetName val="An_pack1"/>
      <sheetName val="Paso_Rates1"/>
      <sheetName val="Lud_Rates1"/>
      <sheetName val="Baseline_&amp;_Summary1"/>
      <sheetName val="Team_List1"/>
      <sheetName val="Instruction_Sheet3"/>
      <sheetName val="Sabre_PA3"/>
      <sheetName val="Rack_20003"/>
      <sheetName val="Data_lists2"/>
      <sheetName val="Mat_Summary2"/>
      <sheetName val="Key_Parts_List2"/>
      <sheetName val="Planning_Assessment2"/>
      <sheetName val="Module_Card2"/>
      <sheetName val="Drop_Downs2"/>
      <sheetName val="SPM_Units2"/>
      <sheetName val="Sign_Off2"/>
      <sheetName val="Hous_Rates2"/>
      <sheetName val="Anah_Rates2"/>
      <sheetName val="Minn_Rates2"/>
      <sheetName val="Mont_Rates2"/>
      <sheetName val="An_pack2"/>
      <sheetName val="Paso_Rates2"/>
      <sheetName val="Lud_Rates2"/>
      <sheetName val="Baseline_&amp;_Summary2"/>
      <sheetName val="Team_List2"/>
      <sheetName val="Issues_List"/>
      <sheetName val="Instruction_Sheet4"/>
      <sheetName val="Sabre_PA4"/>
      <sheetName val="Rack_20004"/>
      <sheetName val="Data_lists3"/>
      <sheetName val="Mat_Summary3"/>
      <sheetName val="Key_Parts_List3"/>
      <sheetName val="Planning_Assessment3"/>
      <sheetName val="Module_Card3"/>
      <sheetName val="Drop_Downs3"/>
      <sheetName val="SPM_Units3"/>
      <sheetName val="Sign_Off3"/>
      <sheetName val="Hous_Rates3"/>
      <sheetName val="Anah_Rates3"/>
      <sheetName val="Minn_Rates3"/>
      <sheetName val="Mont_Rates3"/>
      <sheetName val="An_pack3"/>
      <sheetName val="Paso_Rates3"/>
      <sheetName val="Lud_Rates3"/>
      <sheetName val="Baseline_&amp;_Summary3"/>
      <sheetName val="Team_List3"/>
      <sheetName val="Issues_List1"/>
      <sheetName val="FA-LISTING"/>
      <sheetName val="RULES"/>
      <sheetName val="ISRDATA"/>
      <sheetName val="Title Page"/>
      <sheetName val="FAE reports"/>
      <sheetName val="BLUFORD_R12"/>
      <sheetName val="ME"/>
      <sheetName val="xlt_fx_page_info"/>
      <sheetName val="FHC and ARC MENU"/>
      <sheetName val="OS_SW"/>
      <sheetName val="Data_Validation"/>
      <sheetName val="Regional_Adder"/>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to 2 system config"/>
      <sheetName val="Summary_of_2D_drawing"/>
      <sheetName val="JM5_Discrete"/>
      <sheetName val="Dell_Agile_Discrete"/>
      <sheetName val="JM5B_UMA"/>
      <sheetName val="Dell_Agile_UMA"/>
      <sheetName val="List"/>
      <sheetName val="Material_Density"/>
      <sheetName val="Mat Summary"/>
      <sheetName val="Baseline &amp; Summary"/>
      <sheetName val="Team List"/>
    </sheetNames>
    <sheetDataSet>
      <sheetData sheetId="0"/>
      <sheetData sheetId="1"/>
      <sheetData sheetId="2"/>
      <sheetData sheetId="3"/>
      <sheetData sheetId="4"/>
      <sheetData sheetId="5"/>
      <sheetData sheetId="6">
        <row r="2">
          <cell r="A2" t="str">
            <v>Mg Alloy (AZ91D)</v>
          </cell>
          <cell r="C2" t="str">
            <v>Yes</v>
          </cell>
        </row>
        <row r="3">
          <cell r="A3" t="str">
            <v>GE C7210A-GY71197</v>
          </cell>
          <cell r="C3" t="str">
            <v>No</v>
          </cell>
        </row>
        <row r="4">
          <cell r="A4" t="str">
            <v>GE C7210A-GY8A242</v>
          </cell>
        </row>
        <row r="5">
          <cell r="A5" t="str">
            <v>Al 5052(0.35t)</v>
          </cell>
        </row>
        <row r="6">
          <cell r="A6" t="str">
            <v>Al 5052(0.1t)</v>
          </cell>
        </row>
        <row r="7">
          <cell r="A7" t="str">
            <v>Al 5052(0.5t)</v>
          </cell>
        </row>
        <row r="8">
          <cell r="A8" t="str">
            <v>PET(t=0.1)</v>
          </cell>
        </row>
        <row r="9">
          <cell r="A9" t="str">
            <v>SUS 301 (0.8t)</v>
          </cell>
        </row>
        <row r="10">
          <cell r="A10" t="str">
            <v>C-1018</v>
          </cell>
        </row>
        <row r="11">
          <cell r="A11" t="str">
            <v>ABS</v>
          </cell>
        </row>
        <row r="12">
          <cell r="A12" t="str">
            <v>RUBBER</v>
          </cell>
        </row>
        <row r="13">
          <cell r="A13" t="str">
            <v>SPONGE</v>
          </cell>
        </row>
        <row r="14">
          <cell r="A14" t="str">
            <v xml:space="preserve">PC(clear) </v>
          </cell>
        </row>
        <row r="15">
          <cell r="A15" t="str">
            <v>GE BPL 1000</v>
          </cell>
        </row>
        <row r="16">
          <cell r="A16" t="str">
            <v>N/A</v>
          </cell>
        </row>
        <row r="17">
          <cell r="A17" t="str">
            <v>PRON ML-24</v>
          </cell>
        </row>
        <row r="18">
          <cell r="A18" t="str">
            <v>GASKET</v>
          </cell>
        </row>
        <row r="19">
          <cell r="A19" t="str">
            <v>SILICON RUBBER</v>
          </cell>
        </row>
      </sheetData>
      <sheetData sheetId="7"/>
      <sheetData sheetId="8" refreshError="1"/>
      <sheetData sheetId="9" refreshError="1"/>
      <sheetData sheetId="10"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istory"/>
      <sheetName val="Combine"/>
      <sheetName val="65W"/>
      <sheetName val="90W"/>
      <sheetName val="130 150 210W"/>
      <sheetName val="240 330W"/>
      <sheetName val="CCC no"/>
      <sheetName val="data_for_search"/>
      <sheetName val="Search"/>
      <sheetName val="Mat Summary"/>
      <sheetName val="Baseline &amp; Summary"/>
      <sheetName val="Team List"/>
      <sheetName val="ISRDATA"/>
      <sheetName val="Title Page"/>
      <sheetName val="fa-listing"/>
      <sheetName val="#ref"/>
      <sheetName val="Calculations"/>
      <sheetName val="Legend"/>
      <sheetName val="Data"/>
    </sheetNames>
    <sheetDataSet>
      <sheetData sheetId="0"/>
      <sheetData sheetId="1"/>
      <sheetData sheetId="2"/>
      <sheetData sheetId="3"/>
      <sheetData sheetId="4"/>
      <sheetData sheetId="5"/>
      <sheetData sheetId="6"/>
      <sheetData sheetId="7">
        <row r="1">
          <cell r="A1" t="str">
            <v>PA-1M11(30W)</v>
          </cell>
        </row>
        <row r="2">
          <cell r="A2" t="str">
            <v>Dell PN</v>
          </cell>
          <cell r="B2" t="str">
            <v>Manufacturer</v>
          </cell>
          <cell r="C2" t="str">
            <v>Model</v>
          </cell>
          <cell r="D2" t="str">
            <v>Sample
Version</v>
          </cell>
          <cell r="E2" t="str">
            <v>Latest
Version</v>
          </cell>
          <cell r="F2" t="str">
            <v>Dell family</v>
          </cell>
        </row>
        <row r="3">
          <cell r="A3" t="str">
            <v>MNX47</v>
          </cell>
          <cell r="B3" t="str">
            <v>LiteOn</v>
          </cell>
          <cell r="C3" t="str">
            <v>PA-1300-04</v>
          </cell>
          <cell r="D3" t="str">
            <v>X01</v>
          </cell>
          <cell r="E3" t="str">
            <v>X01</v>
          </cell>
          <cell r="F3" t="str">
            <v>PA-1M11(30W)</v>
          </cell>
        </row>
        <row r="4">
          <cell r="A4" t="str">
            <v>D3W2H</v>
          </cell>
          <cell r="B4" t="str">
            <v>Acbel</v>
          </cell>
          <cell r="C4" t="str">
            <v>AD9012</v>
          </cell>
          <cell r="D4" t="str">
            <v>X01</v>
          </cell>
          <cell r="E4" t="str">
            <v>X01</v>
          </cell>
          <cell r="F4" t="str">
            <v>PA-1M11(30W)</v>
          </cell>
        </row>
        <row r="5">
          <cell r="A5" t="str">
            <v>GJC86</v>
          </cell>
          <cell r="B5" t="str">
            <v>Delta</v>
          </cell>
          <cell r="C5" t="str">
            <v>ADP-30TH B</v>
          </cell>
          <cell r="D5" t="str">
            <v>S1</v>
          </cell>
          <cell r="F5" t="str">
            <v>PA-1M11(30W)</v>
          </cell>
        </row>
        <row r="6">
          <cell r="A6" t="str">
            <v>C830M</v>
          </cell>
          <cell r="B6" t="str">
            <v>APD</v>
          </cell>
          <cell r="C6" t="str">
            <v>WA-30B19U</v>
          </cell>
          <cell r="D6" t="str">
            <v>A01</v>
          </cell>
          <cell r="F6" t="str">
            <v>PA-1M11(30W)</v>
          </cell>
        </row>
        <row r="7">
          <cell r="A7" t="str">
            <v>C830M</v>
          </cell>
          <cell r="B7" t="str">
            <v>Delta</v>
          </cell>
          <cell r="C7" t="str">
            <v>ADP-30LH B</v>
          </cell>
          <cell r="D7" t="str">
            <v>X02</v>
          </cell>
          <cell r="F7" t="str">
            <v>PA-1M11(30W)</v>
          </cell>
        </row>
        <row r="8">
          <cell r="A8" t="str">
            <v>C830M</v>
          </cell>
          <cell r="B8" t="str">
            <v>PI</v>
          </cell>
          <cell r="C8" t="str">
            <v>AD6113</v>
          </cell>
          <cell r="F8" t="str">
            <v>PA-1M11(30W)</v>
          </cell>
        </row>
        <row r="12">
          <cell r="A12" t="str">
            <v>PA-1M10(45W)</v>
          </cell>
        </row>
        <row r="13">
          <cell r="A13" t="str">
            <v>Dell PN</v>
          </cell>
          <cell r="B13" t="str">
            <v>Manufacturer</v>
          </cell>
          <cell r="C13" t="str">
            <v>Model</v>
          </cell>
          <cell r="D13" t="str">
            <v>Sample
Version</v>
          </cell>
          <cell r="E13" t="str">
            <v>Latest
Version</v>
          </cell>
          <cell r="F13" t="str">
            <v>Dell family</v>
          </cell>
        </row>
        <row r="14">
          <cell r="A14" t="str">
            <v>HMR8M</v>
          </cell>
          <cell r="B14" t="str">
            <v>Delta</v>
          </cell>
          <cell r="C14" t="str">
            <v>DA45NM104-00</v>
          </cell>
          <cell r="D14" t="str">
            <v>A00</v>
          </cell>
          <cell r="E14" t="str">
            <v>A00</v>
          </cell>
          <cell r="F14" t="str">
            <v>PA-1M10(45W)</v>
          </cell>
        </row>
        <row r="15">
          <cell r="A15" t="str">
            <v>W34YT</v>
          </cell>
          <cell r="B15" t="str">
            <v>Flextronics</v>
          </cell>
          <cell r="C15" t="str">
            <v>FA45NE1-00</v>
          </cell>
          <cell r="D15" t="str">
            <v>X01</v>
          </cell>
          <cell r="E15" t="str">
            <v>X01</v>
          </cell>
          <cell r="F15" t="str">
            <v>PA-1M10(45W)</v>
          </cell>
        </row>
        <row r="20">
          <cell r="A20" t="str">
            <v>PA-2E(65W)</v>
          </cell>
        </row>
        <row r="21">
          <cell r="A21" t="str">
            <v>Dell PN</v>
          </cell>
          <cell r="B21" t="str">
            <v>Manufacturer</v>
          </cell>
          <cell r="C21" t="str">
            <v>Model</v>
          </cell>
          <cell r="D21" t="str">
            <v>Sample
Version</v>
          </cell>
          <cell r="E21" t="str">
            <v>Latest
Version</v>
          </cell>
          <cell r="F21" t="str">
            <v>Dell family</v>
          </cell>
        </row>
        <row r="22">
          <cell r="A22" t="str">
            <v>DK138</v>
          </cell>
          <cell r="B22" t="str">
            <v>Delta</v>
          </cell>
          <cell r="C22" t="str">
            <v>DA65NS3-00</v>
          </cell>
          <cell r="D22" t="str">
            <v>A03</v>
          </cell>
          <cell r="E22" t="str">
            <v>A03</v>
          </cell>
          <cell r="F22" t="str">
            <v>PA-2E(65W)</v>
          </cell>
        </row>
        <row r="23">
          <cell r="A23" t="str">
            <v>RX929</v>
          </cell>
          <cell r="B23" t="str">
            <v>Flextronics</v>
          </cell>
          <cell r="C23" t="str">
            <v>FA65NE0-00</v>
          </cell>
          <cell r="D23" t="str">
            <v>A00</v>
          </cell>
          <cell r="E23" t="str">
            <v>A01</v>
          </cell>
          <cell r="F23" t="str">
            <v>PA-2E(65W)</v>
          </cell>
        </row>
        <row r="24">
          <cell r="A24" t="str">
            <v>TN800</v>
          </cell>
          <cell r="B24" t="str">
            <v>Flextronics</v>
          </cell>
          <cell r="C24" t="str">
            <v>FA65NE1-00</v>
          </cell>
          <cell r="D24" t="str">
            <v>A00</v>
          </cell>
          <cell r="E24" t="str">
            <v>A02</v>
          </cell>
          <cell r="F24" t="str">
            <v>PA-2E(65W)</v>
          </cell>
        </row>
        <row r="25">
          <cell r="A25" t="str">
            <v>U679F</v>
          </cell>
          <cell r="B25" t="str">
            <v>HIPRO</v>
          </cell>
          <cell r="C25" t="str">
            <v>HA65NE0-00</v>
          </cell>
          <cell r="D25" t="str">
            <v>A02</v>
          </cell>
          <cell r="E25" t="str">
            <v>A02</v>
          </cell>
          <cell r="F25" t="str">
            <v>PA-2E(65W)</v>
          </cell>
        </row>
        <row r="26">
          <cell r="A26" t="str">
            <v>P975F</v>
          </cell>
          <cell r="B26" t="str">
            <v>HIPRO</v>
          </cell>
          <cell r="C26" t="str">
            <v>HA65NE1-00</v>
          </cell>
          <cell r="D26" t="str">
            <v>A02</v>
          </cell>
          <cell r="E26" t="str">
            <v>A03</v>
          </cell>
          <cell r="F26" t="str">
            <v>PA-2E(65W)</v>
          </cell>
        </row>
        <row r="27">
          <cell r="A27" t="str">
            <v>GY470</v>
          </cell>
          <cell r="B27" t="str">
            <v>LiteOn</v>
          </cell>
          <cell r="C27" t="str">
            <v>LA65NE0-00</v>
          </cell>
          <cell r="D27" t="str">
            <v>X05</v>
          </cell>
          <cell r="E27" t="str">
            <v>A01</v>
          </cell>
          <cell r="F27" t="str">
            <v>PA-2E(65W)</v>
          </cell>
        </row>
        <row r="28">
          <cell r="A28" t="str">
            <v>CM164</v>
          </cell>
          <cell r="B28" t="str">
            <v>LiteOn</v>
          </cell>
          <cell r="C28" t="str">
            <v>LA65NE1-00</v>
          </cell>
          <cell r="D28" t="str">
            <v>A01</v>
          </cell>
          <cell r="E28" t="str">
            <v>A01</v>
          </cell>
          <cell r="F28" t="str">
            <v>PA-2E(65W)</v>
          </cell>
        </row>
        <row r="29">
          <cell r="A29" t="str">
            <v>8TD1Y</v>
          </cell>
          <cell r="B29" t="str">
            <v>LiteOn</v>
          </cell>
          <cell r="C29" t="str">
            <v>LA65NE0-01</v>
          </cell>
          <cell r="D29" t="str">
            <v>A00</v>
          </cell>
          <cell r="E29" t="str">
            <v>A01</v>
          </cell>
          <cell r="F29" t="str">
            <v>PA-2E(65W)</v>
          </cell>
        </row>
        <row r="30">
          <cell r="A30" t="str">
            <v>5K74V</v>
          </cell>
          <cell r="B30" t="str">
            <v>LiteOn</v>
          </cell>
          <cell r="C30" t="str">
            <v>LA65NE1-01</v>
          </cell>
          <cell r="D30" t="str">
            <v>A00</v>
          </cell>
          <cell r="E30" t="str">
            <v>A01</v>
          </cell>
          <cell r="F30" t="str">
            <v>PA-2E(65W)</v>
          </cell>
        </row>
        <row r="35">
          <cell r="A35" t="str">
            <v>PA-21(65W)</v>
          </cell>
        </row>
        <row r="36">
          <cell r="A36" t="str">
            <v>XK850</v>
          </cell>
          <cell r="B36" t="str">
            <v>Delta</v>
          </cell>
          <cell r="C36" t="str">
            <v>DA65NS4-00</v>
          </cell>
          <cell r="D36" t="str">
            <v>A01</v>
          </cell>
          <cell r="F36" t="str">
            <v>PA-21(65W)</v>
          </cell>
        </row>
        <row r="37">
          <cell r="A37" t="str">
            <v>NX061</v>
          </cell>
          <cell r="B37" t="str">
            <v>LiteOn</v>
          </cell>
          <cell r="C37" t="str">
            <v>LA65NS2-00</v>
          </cell>
          <cell r="D37" t="str">
            <v>T01</v>
          </cell>
          <cell r="F37" t="str">
            <v>PA-21(65W)</v>
          </cell>
        </row>
        <row r="41">
          <cell r="A41" t="str">
            <v>PA-12(65W)</v>
          </cell>
        </row>
        <row r="42">
          <cell r="A42" t="str">
            <v>YT886</v>
          </cell>
          <cell r="B42" t="str">
            <v>Flextronics</v>
          </cell>
          <cell r="C42" t="str">
            <v>FA65NS0-00</v>
          </cell>
          <cell r="D42" t="str">
            <v>A00</v>
          </cell>
          <cell r="F42" t="str">
            <v>PA-12(65W)</v>
          </cell>
        </row>
        <row r="43">
          <cell r="A43" t="str">
            <v>K9TGR</v>
          </cell>
          <cell r="B43" t="str">
            <v>Flextronics</v>
          </cell>
          <cell r="C43" t="str">
            <v>FA065LS1-01</v>
          </cell>
          <cell r="D43" t="str">
            <v>A00</v>
          </cell>
          <cell r="E43" t="str">
            <v>A00</v>
          </cell>
          <cell r="F43" t="str">
            <v>PA-12(65W)</v>
          </cell>
        </row>
        <row r="44">
          <cell r="A44" t="str">
            <v>DF261</v>
          </cell>
          <cell r="B44" t="str">
            <v>HIPRO</v>
          </cell>
          <cell r="C44" t="str">
            <v>HA65NS0-00</v>
          </cell>
          <cell r="D44" t="str">
            <v>X02</v>
          </cell>
          <cell r="F44" t="str">
            <v>PA-12(65W)</v>
          </cell>
        </row>
        <row r="45">
          <cell r="A45" t="str">
            <v>HN662</v>
          </cell>
          <cell r="B45" t="str">
            <v>HIPRO</v>
          </cell>
          <cell r="C45" t="str">
            <v>HA65NS1-00</v>
          </cell>
          <cell r="F45" t="str">
            <v>PA-12(65W)</v>
          </cell>
        </row>
        <row r="46">
          <cell r="A46" t="str">
            <v>MN444</v>
          </cell>
          <cell r="B46" t="str">
            <v>HIPRO</v>
          </cell>
          <cell r="C46" t="str">
            <v>HA65NS2-00</v>
          </cell>
          <cell r="D46" t="str">
            <v>A01</v>
          </cell>
          <cell r="F46" t="str">
            <v>PA-12(65W)</v>
          </cell>
        </row>
        <row r="47">
          <cell r="A47" t="str">
            <v>TJ76K</v>
          </cell>
          <cell r="B47" t="str">
            <v>HIPRO</v>
          </cell>
          <cell r="C47" t="str">
            <v>HA65NS5-00</v>
          </cell>
          <cell r="D47" t="str">
            <v>A00</v>
          </cell>
          <cell r="E47" t="str">
            <v>A00</v>
          </cell>
          <cell r="F47" t="str">
            <v>PA-12(65W)</v>
          </cell>
        </row>
        <row r="48">
          <cell r="A48" t="str">
            <v>DF263</v>
          </cell>
          <cell r="B48" t="str">
            <v>LiteOn</v>
          </cell>
          <cell r="C48" t="str">
            <v>LA65NS0-00</v>
          </cell>
          <cell r="F48" t="str">
            <v>PA-12(65W)</v>
          </cell>
        </row>
        <row r="49">
          <cell r="A49" t="str">
            <v>YD637</v>
          </cell>
          <cell r="B49" t="str">
            <v>LiteOn</v>
          </cell>
          <cell r="C49" t="str">
            <v>LA65NS1-00</v>
          </cell>
          <cell r="D49" t="str">
            <v>A03</v>
          </cell>
          <cell r="F49" t="str">
            <v>PA-12(65W)</v>
          </cell>
        </row>
        <row r="50">
          <cell r="A50" t="str">
            <v>928G4</v>
          </cell>
          <cell r="B50" t="str">
            <v>LiteOn</v>
          </cell>
          <cell r="C50" t="str">
            <v>LA65NS2-01</v>
          </cell>
          <cell r="D50" t="str">
            <v>A00</v>
          </cell>
          <cell r="E50" t="str">
            <v>A00</v>
          </cell>
          <cell r="F50" t="str">
            <v>PA-12(65W)</v>
          </cell>
        </row>
        <row r="51">
          <cell r="A51" t="str">
            <v>N6M8J</v>
          </cell>
          <cell r="B51" t="str">
            <v>Delta</v>
          </cell>
          <cell r="C51" t="str">
            <v>DA65NM111-00</v>
          </cell>
          <cell r="D51" t="str">
            <v>X03</v>
          </cell>
          <cell r="E51" t="str">
            <v>A00</v>
          </cell>
          <cell r="F51" t="str">
            <v>PA-12(65W)</v>
          </cell>
        </row>
        <row r="55">
          <cell r="A55" t="str">
            <v>PA-3E(90W)</v>
          </cell>
        </row>
        <row r="56">
          <cell r="A56" t="str">
            <v>Dell PN</v>
          </cell>
          <cell r="B56" t="str">
            <v>Manufacturer</v>
          </cell>
          <cell r="C56" t="str">
            <v>Model</v>
          </cell>
          <cell r="D56" t="str">
            <v>Sample
Version</v>
          </cell>
          <cell r="E56" t="str">
            <v>Latest
Version</v>
          </cell>
          <cell r="F56" t="str">
            <v>Dell family</v>
          </cell>
        </row>
        <row r="57">
          <cell r="A57" t="str">
            <v>NN236</v>
          </cell>
          <cell r="B57" t="str">
            <v>Delta</v>
          </cell>
          <cell r="C57" t="str">
            <v>DA90PE0-00</v>
          </cell>
          <cell r="D57" t="str">
            <v>A03</v>
          </cell>
          <cell r="E57" t="str">
            <v>A03</v>
          </cell>
          <cell r="F57" t="str">
            <v>PA-3E(90W)</v>
          </cell>
        </row>
        <row r="58">
          <cell r="A58" t="str">
            <v>WK890</v>
          </cell>
          <cell r="B58" t="str">
            <v>Delta</v>
          </cell>
          <cell r="C58" t="str">
            <v>DA90PE1-00</v>
          </cell>
          <cell r="D58" t="str">
            <v>A03</v>
          </cell>
          <cell r="E58" t="str">
            <v>A03</v>
          </cell>
          <cell r="F58" t="str">
            <v>PA-3E(90W)</v>
          </cell>
        </row>
        <row r="59">
          <cell r="A59" t="str">
            <v>XYRFN</v>
          </cell>
          <cell r="B59" t="str">
            <v>Delta</v>
          </cell>
          <cell r="C59" t="str">
            <v>DA90PE2-00</v>
          </cell>
          <cell r="D59" t="str">
            <v>X00</v>
          </cell>
          <cell r="E59" t="str">
            <v>X00</v>
          </cell>
          <cell r="F59" t="str">
            <v>PA-3E(90W)</v>
          </cell>
        </row>
        <row r="60">
          <cell r="A60" t="str">
            <v>WTC0V</v>
          </cell>
          <cell r="B60" t="str">
            <v>Delta</v>
          </cell>
          <cell r="C60" t="str">
            <v>DA90PE3-00</v>
          </cell>
          <cell r="D60" t="str">
            <v>X03</v>
          </cell>
          <cell r="E60" t="str">
            <v>A00</v>
          </cell>
          <cell r="F60" t="str">
            <v>PA-3E(90W)</v>
          </cell>
        </row>
        <row r="61">
          <cell r="A61" t="str">
            <v>NY512</v>
          </cell>
          <cell r="B61" t="str">
            <v>Flextronics</v>
          </cell>
          <cell r="C61" t="str">
            <v>FA90PE0-00</v>
          </cell>
          <cell r="D61" t="str">
            <v>A01</v>
          </cell>
          <cell r="E61" t="str">
            <v>A02</v>
          </cell>
          <cell r="F61" t="str">
            <v>PA-3E(90W)</v>
          </cell>
        </row>
        <row r="62">
          <cell r="A62" t="str">
            <v>CM889</v>
          </cell>
          <cell r="B62" t="str">
            <v>Flextronics</v>
          </cell>
          <cell r="C62" t="str">
            <v>FA90PE1-00</v>
          </cell>
          <cell r="D62" t="str">
            <v>A01</v>
          </cell>
          <cell r="E62" t="str">
            <v>A02</v>
          </cell>
          <cell r="F62" t="str">
            <v>PA-3E(90W)</v>
          </cell>
        </row>
        <row r="63">
          <cell r="A63" t="str">
            <v>59G7R</v>
          </cell>
          <cell r="B63" t="str">
            <v>Flextronics</v>
          </cell>
          <cell r="C63" t="str">
            <v>FA90PE2-00</v>
          </cell>
          <cell r="D63" t="str">
            <v>X04</v>
          </cell>
          <cell r="E63" t="str">
            <v>X04</v>
          </cell>
          <cell r="F63" t="str">
            <v>PA-3E(90W)</v>
          </cell>
        </row>
        <row r="64">
          <cell r="A64" t="str">
            <v>120P8</v>
          </cell>
          <cell r="B64" t="str">
            <v>Flextronics</v>
          </cell>
          <cell r="C64" t="str">
            <v>FA90PE3-00</v>
          </cell>
          <cell r="D64" t="str">
            <v>X04</v>
          </cell>
          <cell r="E64" t="str">
            <v>X04</v>
          </cell>
          <cell r="F64" t="str">
            <v>PA-3E(90W)</v>
          </cell>
        </row>
        <row r="65">
          <cell r="A65" t="str">
            <v>W529F</v>
          </cell>
          <cell r="B65" t="str">
            <v>HIPRO</v>
          </cell>
          <cell r="C65" t="str">
            <v>HA90PE0-00</v>
          </cell>
          <cell r="D65" t="str">
            <v>A03</v>
          </cell>
          <cell r="E65" t="str">
            <v>A03</v>
          </cell>
          <cell r="F65" t="str">
            <v>PA-3E(90W)</v>
          </cell>
        </row>
        <row r="66">
          <cell r="A66" t="str">
            <v>U680F</v>
          </cell>
          <cell r="B66" t="str">
            <v>HIPRO</v>
          </cell>
          <cell r="C66" t="str">
            <v>HA90PE1-00</v>
          </cell>
          <cell r="D66" t="str">
            <v>A01</v>
          </cell>
          <cell r="E66" t="str">
            <v>A03</v>
          </cell>
          <cell r="F66" t="str">
            <v>PA-3E(90W)</v>
          </cell>
        </row>
        <row r="67">
          <cell r="A67" t="str">
            <v>FR613</v>
          </cell>
          <cell r="B67" t="str">
            <v>LiteOn</v>
          </cell>
          <cell r="C67" t="str">
            <v>LA90PE0-00</v>
          </cell>
          <cell r="D67" t="str">
            <v>A00</v>
          </cell>
          <cell r="E67" t="str">
            <v>A00</v>
          </cell>
          <cell r="F67" t="str">
            <v>PA-3E(90W)</v>
          </cell>
        </row>
        <row r="68">
          <cell r="A68" t="str">
            <v>YP368</v>
          </cell>
          <cell r="B68" t="str">
            <v>LiteOn</v>
          </cell>
          <cell r="C68" t="str">
            <v>LA90PE1-00</v>
          </cell>
          <cell r="D68" t="str">
            <v>A00</v>
          </cell>
          <cell r="E68" t="str">
            <v>A00</v>
          </cell>
          <cell r="F68" t="str">
            <v>PA-3E(90W)</v>
          </cell>
        </row>
        <row r="69">
          <cell r="A69" t="str">
            <v>3T6XF</v>
          </cell>
          <cell r="B69" t="str">
            <v>LiteOn</v>
          </cell>
          <cell r="C69" t="str">
            <v>LA90PE0-01</v>
          </cell>
          <cell r="D69" t="str">
            <v>A00</v>
          </cell>
          <cell r="E69" t="str">
            <v>A01</v>
          </cell>
          <cell r="F69" t="str">
            <v>PA-3E(90W)</v>
          </cell>
        </row>
        <row r="70">
          <cell r="A70" t="str">
            <v>J62H3</v>
          </cell>
          <cell r="B70" t="str">
            <v>LiteOn</v>
          </cell>
          <cell r="C70" t="str">
            <v>LA90PE1-01</v>
          </cell>
          <cell r="D70" t="str">
            <v>A00</v>
          </cell>
          <cell r="E70" t="str">
            <v>A01</v>
          </cell>
          <cell r="F70" t="str">
            <v>PA-3E(90W)</v>
          </cell>
        </row>
        <row r="71">
          <cell r="A71" t="str">
            <v>5XP9H</v>
          </cell>
          <cell r="B71" t="str">
            <v>Emerson</v>
          </cell>
          <cell r="F71" t="str">
            <v>PA-3E(90W)</v>
          </cell>
        </row>
        <row r="72">
          <cell r="A72" t="str">
            <v>KD8HY</v>
          </cell>
          <cell r="B72" t="str">
            <v>Emerson</v>
          </cell>
          <cell r="C72" t="str">
            <v>EA90PE1-00</v>
          </cell>
          <cell r="D72" t="str">
            <v>X03</v>
          </cell>
          <cell r="E72" t="str">
            <v>A02</v>
          </cell>
          <cell r="F72" t="str">
            <v>PA-3E(90W)</v>
          </cell>
        </row>
        <row r="76">
          <cell r="A76" t="str">
            <v>PA-3E(SL)(90W)</v>
          </cell>
        </row>
        <row r="77">
          <cell r="A77" t="str">
            <v>C596J</v>
          </cell>
          <cell r="B77" t="str">
            <v>Flextronics</v>
          </cell>
          <cell r="C77" t="str">
            <v>FA90PM10A-00</v>
          </cell>
          <cell r="D77" t="str">
            <v>A00</v>
          </cell>
          <cell r="E77" t="str">
            <v>A00</v>
          </cell>
          <cell r="F77" t="str">
            <v>PA-3E(SL)(90W)</v>
          </cell>
        </row>
        <row r="78">
          <cell r="A78" t="str">
            <v>F135J</v>
          </cell>
          <cell r="B78" t="str">
            <v>Emerson</v>
          </cell>
          <cell r="C78" t="str">
            <v>EA90PM10A-00</v>
          </cell>
          <cell r="F78" t="str">
            <v>PA-3E(SL)(90W)</v>
          </cell>
        </row>
        <row r="82">
          <cell r="A82" t="str">
            <v>PA-10(90W)</v>
          </cell>
        </row>
        <row r="83">
          <cell r="A83" t="str">
            <v>MM545</v>
          </cell>
          <cell r="B83" t="str">
            <v>Delta</v>
          </cell>
          <cell r="C83" t="str">
            <v>DA90PS1-00</v>
          </cell>
          <cell r="D83" t="str">
            <v>X01</v>
          </cell>
          <cell r="F83" t="str">
            <v>PA-10(90W)</v>
          </cell>
        </row>
        <row r="84">
          <cell r="A84" t="str">
            <v>UU572</v>
          </cell>
          <cell r="B84" t="str">
            <v>Delta</v>
          </cell>
          <cell r="C84" t="str">
            <v>DA90PS2-00</v>
          </cell>
          <cell r="D84" t="str">
            <v>A03</v>
          </cell>
          <cell r="F84" t="str">
            <v>PA-10(90W)</v>
          </cell>
        </row>
        <row r="85">
          <cell r="A85" t="str">
            <v>GX808</v>
          </cell>
          <cell r="B85" t="str">
            <v>Flextronics</v>
          </cell>
          <cell r="C85" t="str">
            <v>FA90PS0-00</v>
          </cell>
          <cell r="D85" t="str">
            <v>A00</v>
          </cell>
          <cell r="F85" t="str">
            <v>PA-10(90W)</v>
          </cell>
        </row>
        <row r="86">
          <cell r="B86" t="str">
            <v>Flextronics</v>
          </cell>
          <cell r="F86" t="str">
            <v>PA-10(90W)</v>
          </cell>
        </row>
        <row r="87">
          <cell r="B87" t="str">
            <v>HIPRO</v>
          </cell>
          <cell r="F87" t="str">
            <v>PA-10(90W)</v>
          </cell>
        </row>
        <row r="88">
          <cell r="A88" t="str">
            <v>DF266</v>
          </cell>
          <cell r="B88" t="str">
            <v>LiteOn</v>
          </cell>
          <cell r="C88" t="str">
            <v>LA90PS0-00</v>
          </cell>
          <cell r="D88" t="str">
            <v>A04</v>
          </cell>
          <cell r="F88" t="str">
            <v>PA-10(90W)</v>
          </cell>
        </row>
        <row r="89">
          <cell r="A89" t="str">
            <v>DF315</v>
          </cell>
          <cell r="B89" t="str">
            <v>LiteOn</v>
          </cell>
          <cell r="C89" t="str">
            <v>LA90PS1-00</v>
          </cell>
          <cell r="D89" t="str">
            <v>A04</v>
          </cell>
          <cell r="F89" t="str">
            <v>PA-10(90W)</v>
          </cell>
        </row>
        <row r="92">
          <cell r="A92" t="str">
            <v>PA-4E(130W)</v>
          </cell>
        </row>
        <row r="93">
          <cell r="A93" t="str">
            <v>Dell PN</v>
          </cell>
          <cell r="B93" t="str">
            <v>Manufacturer</v>
          </cell>
          <cell r="C93" t="str">
            <v>Model</v>
          </cell>
          <cell r="D93" t="str">
            <v>Sample
Version</v>
          </cell>
          <cell r="E93" t="str">
            <v>Latest
Version</v>
          </cell>
          <cell r="F93" t="str">
            <v>Dell family</v>
          </cell>
        </row>
        <row r="94">
          <cell r="A94" t="str">
            <v>JU012</v>
          </cell>
          <cell r="B94" t="str">
            <v>Delta</v>
          </cell>
          <cell r="C94" t="str">
            <v>DA130PE1-00</v>
          </cell>
          <cell r="D94" t="str">
            <v>A02</v>
          </cell>
          <cell r="E94" t="str">
            <v>A03</v>
          </cell>
          <cell r="F94" t="str">
            <v>PA-4E(130W)</v>
          </cell>
        </row>
        <row r="95">
          <cell r="A95" t="str">
            <v>CM161</v>
          </cell>
          <cell r="B95" t="str">
            <v>Flextronics</v>
          </cell>
          <cell r="C95" t="str">
            <v>FA130PE1-00</v>
          </cell>
          <cell r="D95" t="str">
            <v>A00</v>
          </cell>
          <cell r="E95" t="str">
            <v>A01</v>
          </cell>
          <cell r="F95" t="str">
            <v>PA-4E(130W)</v>
          </cell>
        </row>
        <row r="97">
          <cell r="A97" t="str">
            <v>PA-5M10(150W)</v>
          </cell>
        </row>
        <row r="98">
          <cell r="A98" t="str">
            <v>J408P</v>
          </cell>
          <cell r="B98" t="str">
            <v>Delta</v>
          </cell>
          <cell r="C98" t="str">
            <v>DA150PM100-00</v>
          </cell>
          <cell r="F98" t="str">
            <v>PA-5M10(150W)</v>
          </cell>
        </row>
        <row r="102">
          <cell r="A102" t="str">
            <v>PA-7E(210W)</v>
          </cell>
        </row>
        <row r="103">
          <cell r="A103" t="str">
            <v>D840D</v>
          </cell>
          <cell r="B103" t="str">
            <v>Delta</v>
          </cell>
          <cell r="C103" t="str">
            <v>DA210PE1-00</v>
          </cell>
          <cell r="D103" t="str">
            <v>X01</v>
          </cell>
          <cell r="E103" t="str">
            <v>A02</v>
          </cell>
          <cell r="F103" t="str">
            <v>PA-7E(210W)</v>
          </cell>
        </row>
        <row r="107">
          <cell r="A107" t="str">
            <v>PA-XX(240W)</v>
          </cell>
        </row>
        <row r="108">
          <cell r="A108" t="str">
            <v>J211H</v>
          </cell>
          <cell r="B108" t="str">
            <v>Delta</v>
          </cell>
          <cell r="C108" t="str">
            <v>GA240PE1-..</v>
          </cell>
          <cell r="F108" t="str">
            <v>PA-XX(240W)</v>
          </cell>
        </row>
        <row r="109">
          <cell r="A109" t="str">
            <v>J938H</v>
          </cell>
          <cell r="B109" t="str">
            <v>Flextronics</v>
          </cell>
          <cell r="C109" t="str">
            <v>GA240PE1-..</v>
          </cell>
          <cell r="F109" t="str">
            <v>PA-XX(240W)</v>
          </cell>
        </row>
        <row r="112">
          <cell r="A112" t="str">
            <v>PA-XX(330W)</v>
          </cell>
        </row>
        <row r="113">
          <cell r="A113" t="str">
            <v>XM3C3</v>
          </cell>
          <cell r="B113" t="str">
            <v>Delta</v>
          </cell>
          <cell r="F113" t="str">
            <v>PA-XX(330W)</v>
          </cell>
        </row>
      </sheetData>
      <sheetData sheetId="8"/>
      <sheetData sheetId="9" refreshError="1"/>
      <sheetData sheetId="10" refreshError="1"/>
      <sheetData sheetId="11" refreshError="1"/>
      <sheetData sheetId="12"/>
      <sheetData sheetId="13" refreshError="1"/>
      <sheetData sheetId="14" refreshError="1"/>
      <sheetData sheetId="15" refreshError="1"/>
      <sheetData sheetId="16" refreshError="1"/>
      <sheetData sheetId="17" refreshError="1"/>
      <sheetData sheetId="18"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le Page"/>
      <sheetName val="MVA"/>
      <sheetName val="Head Count"/>
      <sheetName val="Warranty"/>
      <sheetName val="Manpower"/>
      <sheetName val="Prototypes"/>
      <sheetName val="Metal Tooling"/>
      <sheetName val="Plastic &amp; Magnesium Tooling"/>
      <sheetName val="Regulatory Testing"/>
      <sheetName val="Regulatory Agency Fees"/>
      <sheetName val="Connector Reference TAB"/>
      <sheetName val="Mat Summary"/>
      <sheetName val="SDL"/>
      <sheetName val="Key Parts List"/>
      <sheetName val="Cable"/>
      <sheetName val="Valid Values"/>
    </sheetNames>
    <sheetDataSet>
      <sheetData sheetId="0">
        <row r="11">
          <cell r="C11">
            <v>2123000</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
      <sheetName val="EE"/>
      <sheetName val="GFX"/>
      <sheetName val="Power"/>
      <sheetName val="Battery"/>
      <sheetName val="LCD"/>
      <sheetName val="Wireless"/>
      <sheetName val="ME"/>
      <sheetName val="Thermal"/>
      <sheetName val="Reliability"/>
      <sheetName val="S&amp;V"/>
      <sheetName val="E3 MIL-STD-810G &amp; Plus"/>
      <sheetName val="Reg Comp Eng"/>
      <sheetName val="Instruction Sheet"/>
      <sheetName val="2003 Ryan to Arima"/>
      <sheetName val="工作表1"/>
      <sheetName val="wsp 01-07"/>
      <sheetName val="List"/>
      <sheetName val="Mat Summary"/>
      <sheetName val="Data"/>
      <sheetName val="Valid Values"/>
      <sheetName val="Summary"/>
      <sheetName val="fa-listing"/>
      <sheetName val="Sheet1"/>
      <sheetName val="Cable"/>
      <sheetName val="Key Parts List"/>
      <sheetName val="Summary_sheet"/>
      <sheetName val="E3_MIL-STD-810G_&amp;_Plus"/>
      <sheetName val="Reg_Comp_Eng"/>
      <sheetName val="Instruction_Sheet"/>
      <sheetName val="2003_Ryan_to_Arima"/>
      <sheetName val="Summary_sheet1"/>
      <sheetName val="E3_MIL-STD-810G_&amp;_Plus1"/>
      <sheetName val="Reg_Comp_Eng1"/>
      <sheetName val="Instruction_Sheet1"/>
      <sheetName val="2003_Ryan_to_Arima1"/>
      <sheetName val="wsp_01-07"/>
      <sheetName val="Calculations"/>
      <sheetName val="Legend"/>
      <sheetName val="#ref"/>
      <sheetName val="planning assessment"/>
      <sheetName val="ISRDATA"/>
      <sheetName val="ME Dashboard"/>
      <sheetName val="EquipmentCosts"/>
      <sheetName val="Assumptions"/>
      <sheetName val="Baseline &amp; Summary"/>
      <sheetName val="Team List"/>
      <sheetName val="Title Page"/>
      <sheetName val="Data lists"/>
    </sheetNames>
    <sheetDataSet>
      <sheetData sheetId="0"/>
      <sheetData sheetId="1"/>
      <sheetData sheetId="2"/>
      <sheetData sheetId="3"/>
      <sheetData sheetId="4"/>
      <sheetData sheetId="5"/>
      <sheetData sheetId="6"/>
      <sheetData sheetId="7">
        <row r="3">
          <cell r="G3" t="str">
            <v>B</v>
          </cell>
        </row>
        <row r="4">
          <cell r="G4" t="str">
            <v>G</v>
          </cell>
        </row>
        <row r="5">
          <cell r="G5" t="str">
            <v>Y</v>
          </cell>
        </row>
        <row r="6">
          <cell r="G6" t="str">
            <v>R</v>
          </cell>
        </row>
      </sheetData>
      <sheetData sheetId="8"/>
      <sheetData sheetId="9"/>
      <sheetData sheetId="10"/>
      <sheetData sheetId="11"/>
      <sheetData sheetId="12"/>
      <sheetData sheetId="13" refreshError="1"/>
      <sheetData sheetId="14" refreshError="1"/>
      <sheetData sheetId="15" refreshError="1"/>
      <sheetData sheetId="16" refreshError="1"/>
      <sheetData sheetId="17" refreshError="1"/>
      <sheetData sheetId="18" refreshError="1"/>
      <sheetData sheetId="19" refreshError="1"/>
      <sheetData sheetId="20"/>
      <sheetData sheetId="21"/>
      <sheetData sheetId="22"/>
      <sheetData sheetId="23" refreshError="1"/>
      <sheetData sheetId="24" refreshError="1"/>
      <sheetData sheetId="25" refreshError="1"/>
      <sheetData sheetId="26"/>
      <sheetData sheetId="27"/>
      <sheetData sheetId="28"/>
      <sheetData sheetId="29"/>
      <sheetData sheetId="30"/>
      <sheetData sheetId="31"/>
      <sheetData sheetId="32"/>
      <sheetData sheetId="33"/>
      <sheetData sheetId="34"/>
      <sheetData sheetId="35"/>
      <sheetData sheetId="36"/>
      <sheetData sheetId="37" refreshError="1"/>
      <sheetData sheetId="38" refreshError="1"/>
      <sheetData sheetId="39"/>
      <sheetData sheetId="40"/>
      <sheetData sheetId="41"/>
      <sheetData sheetId="42"/>
      <sheetData sheetId="43"/>
      <sheetData sheetId="44"/>
      <sheetData sheetId="45" refreshError="1"/>
      <sheetData sheetId="46" refreshError="1"/>
      <sheetData sheetId="47"/>
      <sheetData sheetId="48"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ject Dashboard"/>
      <sheetName val="ODM Tools "/>
      <sheetName val="ODM Team "/>
      <sheetName val="SOW"/>
      <sheetName val="Strategy Doc"/>
      <sheetName val="Planning Assessment"/>
      <sheetName val="PT Exit Assessment"/>
      <sheetName val="ST Exit Assessment"/>
      <sheetName val="Assessment "/>
      <sheetName val="Output"/>
      <sheetName val="Sheet4"/>
      <sheetName val="ME"/>
      <sheetName val="#REF"/>
      <sheetName val="wsp 01-07"/>
      <sheetName val=""/>
      <sheetName val="Mat Summary"/>
      <sheetName val="SDL"/>
      <sheetName val="Planning_Assessment"/>
      <sheetName val="Planning_Assessment1"/>
    </sheetNames>
    <sheetDataSet>
      <sheetData sheetId="0"/>
      <sheetData sheetId="1"/>
      <sheetData sheetId="2"/>
      <sheetData sheetId="3"/>
      <sheetData sheetId="4"/>
      <sheetData sheetId="5"/>
      <sheetData sheetId="6"/>
      <sheetData sheetId="7"/>
      <sheetData sheetId="8"/>
      <sheetData sheetId="9"/>
      <sheetData sheetId="10"/>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le Page"/>
      <sheetName val="BOM"/>
      <sheetName val="MVA"/>
      <sheetName val="Head Count"/>
      <sheetName val="Warranty"/>
      <sheetName val="Manpower"/>
      <sheetName val="Prototypes"/>
      <sheetName val="13 Metal Tooling"/>
      <sheetName val="13 Plastic &amp; Magnesium Tooling"/>
      <sheetName val="Regulatory Testing"/>
      <sheetName val="Regulatory Agency Fees"/>
      <sheetName val="Connector Reference TAB"/>
      <sheetName val="Valid Values"/>
      <sheetName val="ME"/>
      <sheetName val="Summary"/>
      <sheetName val="Mat Summary"/>
      <sheetName val="Baseline &amp; Summary"/>
      <sheetName val="Team List"/>
    </sheetNames>
    <sheetDataSet>
      <sheetData sheetId="0">
        <row r="10">
          <cell r="C10">
            <v>1510000</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arrant"/>
      <sheetName val="RSV"/>
      <sheetName val="ISRDATA"/>
      <sheetName val="Dell FAI"/>
      <sheetName val="CpK "/>
      <sheetName val="Dell-Cpk"/>
      <sheetName val="Dell-Cpk (2)"/>
      <sheetName val="Dell-Cpk (3)"/>
      <sheetName val="Dell-Cpk (4)"/>
      <sheetName val="Gage R&amp;R"/>
      <sheetName val="Drawing"/>
      <sheetName val="Matl Cert"/>
      <sheetName val="Mat Summary"/>
      <sheetName val="FA-LISTING"/>
      <sheetName val="data_for_search"/>
      <sheetName val="Baseline &amp; Summary"/>
      <sheetName val="Summary"/>
      <sheetName val="SDL"/>
      <sheetName val="0F564 REV X06-00 T2.xls"/>
      <sheetName val="전수항목"/>
      <sheetName val="0F564 REV X06-00 T2"/>
      <sheetName val="\Users\sanjaysheth\Library\Cont"/>
      <sheetName val="\C\Users\sanjaysheth\Library\Co"/>
      <sheetName val="0F564%20REV%20X06-00%20T2.xls"/>
      <sheetName val="\C\C\Users\sanjaysheth\Library\"/>
      <sheetName val="自动线良率统计图11.1"/>
      <sheetName val="125PIECE"/>
      <sheetName val="TMK280-02"/>
      <sheetName val="Sheet3"/>
      <sheetName val="List"/>
      <sheetName val="FAI-1-Page1"/>
      <sheetName val="FAI-2-Page1"/>
      <sheetName val="FAI-3-Page1"/>
      <sheetName val="FAI-4-Page1"/>
      <sheetName val="CPK-1"/>
      <sheetName val="CPK-2"/>
      <sheetName val="CPK-3"/>
      <sheetName val="CPK-4"/>
      <sheetName val="GR&amp;R for CTF-# "/>
      <sheetName val="Material Certification"/>
      <sheetName val="Additional Documentation"/>
      <sheetName val="Part List"/>
      <sheetName val="Data lists"/>
      <sheetName val="非機種"/>
      <sheetName val="Sheet2"/>
      <sheetName val="top# issues"/>
      <sheetName val="6"/>
      <sheetName val="TITAL2007"/>
      <sheetName val="Issues List"/>
      <sheetName val="Receiving Inspection"/>
      <sheetName val="SPM Units"/>
      <sheetName val="All"/>
      <sheetName val="Subs"/>
      <sheetName val="Sign Off"/>
      <sheetName val="Hous Rates"/>
      <sheetName val="Anah Rates"/>
      <sheetName val="Minn Rates"/>
      <sheetName val="Mont Rates"/>
      <sheetName val="An pack"/>
      <sheetName val="Paso Rates"/>
      <sheetName val="Engers"/>
      <sheetName val="Lud Rates"/>
      <sheetName val="Price Summary"/>
      <sheetName val="Lookup Tables"/>
      <sheetName val="Dell_FAI"/>
      <sheetName val="CpK_"/>
      <sheetName val="Dell-Cpk_(2)"/>
      <sheetName val="Dell-Cpk_(3)"/>
      <sheetName val="Dell-Cpk_(4)"/>
      <sheetName val="Gage_R&amp;R"/>
      <sheetName val="Matl_Cert"/>
      <sheetName val="Issues_List"/>
      <sheetName val="Revision"/>
      <sheetName val="XXX Tracking list"/>
      <sheetName val="title page"/>
      <sheetName val="0518"/>
      <sheetName val="0414data"/>
      <sheetName val="總表"/>
      <sheetName val="3"/>
      <sheetName val="一厂"/>
      <sheetName val="Tables"/>
      <sheetName val="Debug check list"/>
      <sheetName val="FA_LISTING"/>
      <sheetName val="Cover"/>
      <sheetName val="Workings"/>
      <sheetName val="Kod3 Table"/>
      <sheetName val="Definition"/>
      <sheetName val="A  產業車輛故障項目核對結果"/>
      <sheetName val="L2-車輛詳細資料 "/>
      <sheetName val="SPM_Units"/>
      <sheetName val="Receiving_Inspection"/>
      <sheetName val="Sign_Off"/>
      <sheetName val="Hous_Rates"/>
      <sheetName val="Anah_Rates"/>
      <sheetName val="Minn_Rates"/>
      <sheetName val="Mont_Rates"/>
      <sheetName val="An_pack"/>
      <sheetName val="Paso_Rates"/>
      <sheetName val="Lud_Rates"/>
      <sheetName val="Price_Summary"/>
      <sheetName val="Lookup_Tables"/>
      <sheetName val="P&amp;L wCorpAlloc"/>
      <sheetName val="投单明细"/>
      <sheetName val="Part Data"/>
      <sheetName val="Team List"/>
      <sheetName val="zsdr82 Tab."/>
      <sheetName val="Assumptions"/>
      <sheetName val="ID2"/>
      <sheetName val="KT1 Qual"/>
      <sheetName val="1"/>
      <sheetName val="planning assessment"/>
      <sheetName val="期初B"/>
      <sheetName val="Master Lists"/>
      <sheetName val="summary, MTH"/>
      <sheetName val="MetricsData"/>
      <sheetName val="PartsList"/>
      <sheetName val="SupplierBaseInput"/>
      <sheetName val="Demand&amp;Supply"/>
      <sheetName val="C-4"/>
      <sheetName val="Revision History"/>
      <sheetName val="Information"/>
      <sheetName val="Cable"/>
      <sheetName val="Master List"/>
      <sheetName val="IDX"/>
      <sheetName val="Material List"/>
      <sheetName val="part_costs"/>
      <sheetName val="A-Note Bug list"/>
      <sheetName val="WIP_STATION_REPAIR_Q"/>
      <sheetName val="Slim Merlot Block Diagram"/>
      <sheetName val="NetBench_dm"/>
      <sheetName val="IA1"/>
      <sheetName val="Cyce 3 Descriptions"/>
      <sheetName val="Sheet1"/>
      <sheetName val="Call Down Data OLD"/>
      <sheetName val="Pallet"/>
      <sheetName val="Data"/>
      <sheetName val="Cost Breakdown"/>
      <sheetName val="Setup"/>
      <sheetName val="FRU demand"/>
      <sheetName val="Compal open order "/>
      <sheetName val="R CTO demand"/>
      <sheetName val="Compal stock 4.6"/>
      <sheetName val="MonthMapping"/>
      <sheetName val="Classify list"/>
      <sheetName val="GPU"/>
      <sheetName val="Total Report Summary"/>
      <sheetName val="Test Summary"/>
      <sheetName val="TORNADO_RANGE"/>
      <sheetName val="2E998"/>
      <sheetName val="DELL_Schedule"/>
      <sheetName val="Dell_FAI1"/>
      <sheetName val="CpK_1"/>
      <sheetName val="Dell-Cpk_(2)1"/>
      <sheetName val="Dell-Cpk_(3)1"/>
      <sheetName val="Dell-Cpk_(4)1"/>
      <sheetName val="Gage_R&amp;R1"/>
      <sheetName val="Matl_Cert1"/>
      <sheetName val="Issues_List1"/>
      <sheetName val="Receiving_Inspection1"/>
      <sheetName val="SPM_Units1"/>
      <sheetName val="A__產業車輛故障項目核對結果"/>
      <sheetName val="L2-車輛詳細資料_"/>
      <sheetName val="Sign_Off1"/>
      <sheetName val="Hous_Rates1"/>
      <sheetName val="Anah_Rates1"/>
      <sheetName val="Minn_Rates1"/>
      <sheetName val="Mont_Rates1"/>
      <sheetName val="An_pack1"/>
      <sheetName val="Paso_Rates1"/>
      <sheetName val="Lud_Rates1"/>
      <sheetName val="Price_Summary1"/>
      <sheetName val="Lookup_Tables1"/>
      <sheetName val="P&amp;L_wCorpAlloc"/>
      <sheetName val="Data_lists"/>
      <sheetName val="0F564_REV_X06-00_T2"/>
      <sheetName val="GR&amp;R_for_CTF-#_"/>
      <sheetName val="Material_Certification"/>
      <sheetName val="Additional_Documentation"/>
      <sheetName val="Part_List"/>
      <sheetName val="top#_issues"/>
      <sheetName val="Debug_check_list"/>
      <sheetName val="Kod3_Table"/>
      <sheetName val="A-Note_Bug_list"/>
      <sheetName val="Part_Data"/>
      <sheetName val="Mat_Summary"/>
      <sheetName val="Team_List"/>
      <sheetName val="zsdr82_Tab_"/>
      <sheetName val="Material_List"/>
      <sheetName val="Revision_History"/>
      <sheetName val="Master_Lists"/>
      <sheetName val="summary,_MTH"/>
      <sheetName val="Master_List"/>
      <sheetName val="OBU"/>
      <sheetName val="ArchII"/>
      <sheetName val="Detail"/>
      <sheetName val="Vise"/>
      <sheetName val="Xbox"/>
      <sheetName val="All-In-One"/>
      <sheetName val="詳細資料"/>
      <sheetName val="Sheet1 (2)"/>
      <sheetName val="BLUFORD3 FBOM-update081303"/>
      <sheetName val="costedBOM"/>
      <sheetName val="D45D46"/>
      <sheetName val="Proto 1"/>
      <sheetName val="WI MODEM及SCAN"/>
      <sheetName val="CC507-4x3.5"/>
      <sheetName val="BOM"/>
      <sheetName val="#REF"/>
      <sheetName val="Config"/>
      <sheetName val="xbar-R chart"/>
      <sheetName val="xbar-S chart"/>
      <sheetName val="#REF!"/>
      <sheetName val="Gage R&amp;R -5#"/>
      <sheetName val="Defect Summary"/>
      <sheetName val="99.10.12"/>
      <sheetName val="IP-1 INSP-CAV #2"/>
      <sheetName val="AutoOpen Stub Data"/>
      <sheetName val="Lists"/>
      <sheetName val="Administration"/>
      <sheetName val="StandardMaterialsList"/>
      <sheetName val="Metal_list"/>
      <sheetName val="5C Sum"/>
      <sheetName val="BOM簡化"/>
      <sheetName val="Forecast"/>
      <sheetName val="MOD"/>
      <sheetName val="ﾀｰｹﾞｯﾄコスト"/>
      <sheetName val="Reference"/>
      <sheetName val="Macros"/>
      <sheetName val="FCT August"/>
      <sheetName val="All Parts"/>
      <sheetName val="QuoteFormat"/>
      <sheetName val="Variables1"/>
      <sheetName val="910Nassau"/>
      <sheetName val="IA"/>
      <sheetName val="產能分析"/>
      <sheetName val="2003 prod2"/>
      <sheetName val="2003 Target"/>
      <sheetName val="SBB Table"/>
      <sheetName val="Q#3839 Indented Bom d"/>
      <sheetName val="L1 SP"/>
      <sheetName val="L1 CA"/>
      <sheetName val="L1 CD"/>
      <sheetName val="L1 HD"/>
      <sheetName val="MACRO1.XLM"/>
      <sheetName val="Country List"/>
      <sheetName val="Do not delete"/>
      <sheetName val="截止單據"/>
      <sheetName val="清單"/>
      <sheetName val="Carlin-G costbom"/>
    </sheetNames>
    <sheetDataSet>
      <sheetData sheetId="0">
        <row r="4">
          <cell r="C4" t="str">
            <v>0F564</v>
          </cell>
        </row>
      </sheetData>
      <sheetData sheetId="1">
        <row r="4">
          <cell r="C4" t="str">
            <v>0F564</v>
          </cell>
        </row>
      </sheetData>
      <sheetData sheetId="2">
        <row r="4">
          <cell r="C4" t="str">
            <v>0F564</v>
          </cell>
        </row>
        <row r="5">
          <cell r="H5">
            <v>37159</v>
          </cell>
          <cell r="K5" t="str">
            <v>X06-00</v>
          </cell>
        </row>
      </sheetData>
      <sheetData sheetId="3"/>
      <sheetData sheetId="4"/>
      <sheetData sheetId="5"/>
      <sheetData sheetId="6"/>
      <sheetData sheetId="7"/>
      <sheetData sheetId="8"/>
      <sheetData sheetId="9"/>
      <sheetData sheetId="10"/>
      <sheetData sheetId="1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sheetData sheetId="33"/>
      <sheetData sheetId="34"/>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sheetData sheetId="73"/>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sheetData sheetId="145" refreshError="1"/>
      <sheetData sheetId="146" refreshError="1"/>
      <sheetData sheetId="147" refreshError="1"/>
      <sheetData sheetId="148" refreshError="1"/>
      <sheetData sheetId="149" refreshError="1"/>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sheetData sheetId="183"/>
      <sheetData sheetId="184"/>
      <sheetData sheetId="185"/>
      <sheetData sheetId="186"/>
      <sheetData sheetId="187"/>
      <sheetData sheetId="188"/>
      <sheetData sheetId="189"/>
      <sheetData sheetId="190"/>
      <sheetData sheetId="191"/>
      <sheetData sheetId="192" refreshError="1"/>
      <sheetData sheetId="193" refreshError="1"/>
      <sheetData sheetId="194" refreshError="1"/>
      <sheetData sheetId="195" refreshError="1"/>
      <sheetData sheetId="196" refreshError="1"/>
      <sheetData sheetId="197" refreshError="1"/>
      <sheetData sheetId="198" refreshError="1"/>
      <sheetData sheetId="199"/>
      <sheetData sheetId="200"/>
      <sheetData sheetId="201"/>
      <sheetData sheetId="202"/>
      <sheetData sheetId="203"/>
      <sheetData sheetId="204"/>
      <sheetData sheetId="205"/>
      <sheetData sheetId="206"/>
      <sheetData sheetId="207"/>
      <sheetData sheetId="208"/>
      <sheetData sheetId="209"/>
      <sheetData sheetId="210"/>
      <sheetData sheetId="211"/>
      <sheetData sheetId="212"/>
      <sheetData sheetId="213"/>
      <sheetData sheetId="214"/>
      <sheetData sheetId="215"/>
      <sheetData sheetId="216"/>
      <sheetData sheetId="217"/>
      <sheetData sheetId="218"/>
      <sheetData sheetId="219"/>
      <sheetData sheetId="220"/>
      <sheetData sheetId="22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ortaPPAP"/>
      <sheetName val="IndicePPAP"/>
      <sheetName val="Warrant"/>
      <sheetName val="RSV"/>
      <sheetName val="ISRDATA"/>
      <sheetName val="CpK "/>
      <sheetName val="AAR"/>
      <sheetName val="Gage R&amp;R"/>
      <sheetName val="Drawing1 A01-00"/>
      <sheetName val="Drawing2 A01-00"/>
      <sheetName val="Flow Chart"/>
      <sheetName val="PFMEA"/>
      <sheetName val="Control  Plan"/>
      <sheetName val="PIR"/>
      <sheetName val="RIR"/>
      <sheetName val="RIRTrasera"/>
      <sheetName val="Matl Cert"/>
      <sheetName val="Var. Ctrl Cht Backpage"/>
      <sheetName val="Process-Machine set-up sheet"/>
      <sheetName val="FA-LISTING"/>
      <sheetName val="Mat Summary"/>
      <sheetName val="Title Page"/>
      <sheetName val="SDL"/>
      <sheetName val="Summary"/>
      <sheetName val="data_for_search"/>
      <sheetName val="Baseline &amp; Summary"/>
      <sheetName val="Team List"/>
      <sheetName val="PPAP"/>
      <sheetName val="Checklist"/>
      <sheetName val="FAIDATA"/>
      <sheetName val="Cpk"/>
      <sheetName val="Gage R&amp;R "/>
      <sheetName val="Drawing 1"/>
      <sheetName val="PFMEA Cover"/>
      <sheetName val="PFMEA "/>
      <sheetName val="Control Plan"/>
      <sheetName val="Var. Ctrl Cht Frontpage"/>
      <sheetName val="Inprocess Control Plan Template"/>
      <sheetName val="Process Setup Sheet"/>
      <sheetName val="Quality Concerns Example"/>
      <sheetName val="Packaging Example "/>
      <sheetName val="IQC"/>
      <sheetName val="Out-going"/>
      <sheetName val="PMP"/>
      <sheetName val="SOP"/>
      <sheetName val="SIP"/>
      <sheetName val="Quality goals"/>
      <sheetName val="COC"/>
      <sheetName val="Reliablity test"/>
      <sheetName val="Shipping label"/>
      <sheetName val="QSA"/>
      <sheetName val="QPA"/>
      <sheetName val="Corrective actions"/>
      <sheetName val="Process Parameters"/>
      <sheetName val="Yield Rate"/>
      <sheetName val="Surface Criteria"/>
      <sheetName val="BOM"/>
      <sheetName val="Function Test"/>
      <sheetName val=" FAI"/>
      <sheetName val="Assembly_BOM"/>
      <sheetName val="Capability"/>
      <sheetName val="GR&amp;R for CTF-#"/>
      <sheetName val="Drawing"/>
      <sheetName val="Material Certification"/>
      <sheetName val="Additional Documentation"/>
      <sheetName val="Sheet2"/>
      <sheetName val="XL4Test5"/>
      <sheetName val="周生產"/>
      <sheetName val="Quality Concerns`Example"/>
      <sheetName val="Mix"/>
      <sheetName val="6"/>
      <sheetName val="Forwarder_Plan"/>
      <sheetName val="New Sys Spreaddsht Instructions"/>
      <sheetName val="資料"/>
      <sheetName val="data"/>
      <sheetName val="Data lists"/>
      <sheetName val="QuoteFormat"/>
      <sheetName val="ME"/>
      <sheetName val="Multibay Optical"/>
      <sheetName val="FA_LISTING"/>
      <sheetName val="GPU"/>
      <sheetName val="Calculations"/>
      <sheetName val="Legend"/>
      <sheetName val="5C Sum"/>
      <sheetName val="ID2"/>
      <sheetName val="CD_kit"/>
      <sheetName val="UPC+EAN"/>
      <sheetName val="FA Definitions"/>
      <sheetName val="Proto 1"/>
      <sheetName val="TE"/>
      <sheetName val="1"/>
      <sheetName val="Do not modify"/>
      <sheetName val="stock"/>
      <sheetName val="Definition"/>
      <sheetName val="All"/>
      <sheetName val="非機種"/>
      <sheetName val="WI MODEM及SCAN"/>
      <sheetName val="BF3 MB cost _0708 from MSL"/>
      <sheetName val="Valores"/>
      <sheetName val="總表"/>
      <sheetName val="零件清單"/>
      <sheetName val="Kod3 Table"/>
      <sheetName val="2003 Ryan to Arima"/>
      <sheetName val="3"/>
      <sheetName val="Information"/>
      <sheetName val="#ref"/>
      <sheetName val="Input commodity fallout"/>
      <sheetName val="Reporting"/>
      <sheetName val="CpK_"/>
      <sheetName val="Gage_R&amp;R"/>
      <sheetName val="Drawing1_A01-00"/>
      <sheetName val="Drawing2_A01-00"/>
      <sheetName val="Flow_Chart"/>
      <sheetName val="Control__Plan"/>
      <sheetName val="Matl_Cert"/>
      <sheetName val="Var__Ctrl_Cht_Backpage"/>
      <sheetName val="Process-Machine_set-up_sheet"/>
      <sheetName val="Input_commodity_fallout"/>
    </sheetNames>
    <sheetDataSet>
      <sheetData sheetId="0" refreshError="1"/>
      <sheetData sheetId="1" refreshError="1"/>
      <sheetData sheetId="2"/>
      <sheetData sheetId="3" refreshError="1"/>
      <sheetData sheetId="4">
        <row r="1">
          <cell r="M1" t="str">
            <v>2001-120</v>
          </cell>
        </row>
        <row r="7">
          <cell r="P7" t="str">
            <v>G.A.</v>
          </cell>
        </row>
      </sheetData>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refreshError="1"/>
      <sheetData sheetId="78" refreshError="1"/>
      <sheetData sheetId="79" refreshError="1"/>
      <sheetData sheetId="80"/>
      <sheetData sheetId="81"/>
      <sheetData sheetId="82"/>
      <sheetData sheetId="83" refreshError="1"/>
      <sheetData sheetId="84"/>
      <sheetData sheetId="85" refreshError="1"/>
      <sheetData sheetId="86" refreshError="1"/>
      <sheetData sheetId="87"/>
      <sheetData sheetId="88" refreshError="1"/>
      <sheetData sheetId="89" refreshError="1"/>
      <sheetData sheetId="90"/>
      <sheetData sheetId="91" refreshError="1"/>
      <sheetData sheetId="92" refreshError="1"/>
      <sheetData sheetId="93"/>
      <sheetData sheetId="94" refreshError="1"/>
      <sheetData sheetId="95" refreshError="1"/>
      <sheetData sheetId="96" refreshError="1"/>
      <sheetData sheetId="97" refreshError="1"/>
      <sheetData sheetId="98" refreshError="1"/>
      <sheetData sheetId="99"/>
      <sheetData sheetId="100" refreshError="1"/>
      <sheetData sheetId="101" refreshError="1"/>
      <sheetData sheetId="102" refreshError="1"/>
      <sheetData sheetId="103"/>
      <sheetData sheetId="104" refreshError="1"/>
      <sheetData sheetId="105" refreshError="1"/>
      <sheetData sheetId="106"/>
      <sheetData sheetId="107"/>
      <sheetData sheetId="108"/>
      <sheetData sheetId="109"/>
      <sheetData sheetId="110"/>
      <sheetData sheetId="111"/>
      <sheetData sheetId="112"/>
      <sheetData sheetId="113"/>
      <sheetData sheetId="114"/>
      <sheetData sheetId="115"/>
      <sheetData sheetId="116"/>
      <sheetData sheetId="117"/>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elect PCR"/>
      <sheetName val="Single PCR Display"/>
      <sheetName val="PCR List"/>
      <sheetName val="Program Scorecard"/>
      <sheetName val="Lookups"/>
      <sheetName val="Portfolio Scorecard"/>
      <sheetName val="Assessments"/>
      <sheetName val="Single Person"/>
      <sheetName val="Person Statistics"/>
      <sheetName val="Portfolio Statistics"/>
      <sheetName val="Program Statistics"/>
      <sheetName val="Accept"/>
      <sheetName val="Cost Export"/>
      <sheetName val="ROI Export"/>
      <sheetName val="Child Export"/>
      <sheetName val="NPIS Results"/>
      <sheetName val="Decision Export"/>
      <sheetName val="Vote Export"/>
      <sheetName val="Parent Export"/>
      <sheetName val="Project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istory"/>
      <sheetName val="Combine"/>
      <sheetName val="65W"/>
      <sheetName val="90W"/>
      <sheetName val="130 150 210W"/>
      <sheetName val="240 330W"/>
      <sheetName val="CCC no"/>
      <sheetName val="data_for_search"/>
      <sheetName val="Search"/>
    </sheetNames>
    <sheetDataSet>
      <sheetData sheetId="0"/>
      <sheetData sheetId="1"/>
      <sheetData sheetId="2"/>
      <sheetData sheetId="3"/>
      <sheetData sheetId="4"/>
      <sheetData sheetId="5"/>
      <sheetData sheetId="6"/>
      <sheetData sheetId="7">
        <row r="1">
          <cell r="A1" t="str">
            <v>PA-1M11(30W)</v>
          </cell>
        </row>
        <row r="2">
          <cell r="A2" t="str">
            <v>Dell PN</v>
          </cell>
          <cell r="B2" t="str">
            <v>Manufacturer</v>
          </cell>
          <cell r="C2" t="str">
            <v>Model</v>
          </cell>
          <cell r="D2" t="str">
            <v>Sample
Version</v>
          </cell>
          <cell r="E2" t="str">
            <v>Latest
Version</v>
          </cell>
          <cell r="F2" t="str">
            <v>Dell family</v>
          </cell>
        </row>
        <row r="3">
          <cell r="A3" t="str">
            <v>MNX47</v>
          </cell>
          <cell r="B3" t="str">
            <v>LiteOn</v>
          </cell>
          <cell r="C3" t="str">
            <v>PA-1300-04</v>
          </cell>
          <cell r="D3" t="str">
            <v>X01</v>
          </cell>
          <cell r="E3" t="str">
            <v>X01</v>
          </cell>
          <cell r="F3" t="str">
            <v>PA-1M11(30W)</v>
          </cell>
        </row>
        <row r="4">
          <cell r="A4" t="str">
            <v>D3W2H</v>
          </cell>
          <cell r="B4" t="str">
            <v>Acbel</v>
          </cell>
          <cell r="C4" t="str">
            <v>AD9012</v>
          </cell>
          <cell r="D4" t="str">
            <v>X01</v>
          </cell>
          <cell r="E4" t="str">
            <v>X01</v>
          </cell>
          <cell r="F4" t="str">
            <v>PA-1M11(30W)</v>
          </cell>
        </row>
        <row r="5">
          <cell r="A5" t="str">
            <v>GJC86</v>
          </cell>
          <cell r="B5" t="str">
            <v>Delta</v>
          </cell>
          <cell r="C5" t="str">
            <v>ADP-30TH B</v>
          </cell>
          <cell r="D5" t="str">
            <v>S1</v>
          </cell>
          <cell r="F5" t="str">
            <v>PA-1M11(30W)</v>
          </cell>
        </row>
        <row r="6">
          <cell r="A6" t="str">
            <v>C830M</v>
          </cell>
          <cell r="B6" t="str">
            <v>APD</v>
          </cell>
          <cell r="C6" t="str">
            <v>WA-30B19U</v>
          </cell>
          <cell r="D6" t="str">
            <v>A01</v>
          </cell>
          <cell r="F6" t="str">
            <v>PA-1M11(30W)</v>
          </cell>
        </row>
        <row r="7">
          <cell r="A7" t="str">
            <v>C830M</v>
          </cell>
          <cell r="B7" t="str">
            <v>Delta</v>
          </cell>
          <cell r="C7" t="str">
            <v>ADP-30LH B</v>
          </cell>
          <cell r="D7" t="str">
            <v>X02</v>
          </cell>
          <cell r="F7" t="str">
            <v>PA-1M11(30W)</v>
          </cell>
        </row>
        <row r="8">
          <cell r="A8" t="str">
            <v>C830M</v>
          </cell>
          <cell r="B8" t="str">
            <v>PI</v>
          </cell>
          <cell r="C8" t="str">
            <v>AD6113</v>
          </cell>
          <cell r="F8" t="str">
            <v>PA-1M11(30W)</v>
          </cell>
        </row>
        <row r="12">
          <cell r="A12" t="str">
            <v>PA-1M10(45W)</v>
          </cell>
        </row>
        <row r="13">
          <cell r="A13" t="str">
            <v>Dell PN</v>
          </cell>
          <cell r="B13" t="str">
            <v>Manufacturer</v>
          </cell>
          <cell r="C13" t="str">
            <v>Model</v>
          </cell>
          <cell r="D13" t="str">
            <v>Sample
Version</v>
          </cell>
          <cell r="E13" t="str">
            <v>Latest
Version</v>
          </cell>
          <cell r="F13" t="str">
            <v>Dell family</v>
          </cell>
        </row>
        <row r="14">
          <cell r="A14" t="str">
            <v>HMR8M</v>
          </cell>
          <cell r="B14" t="str">
            <v>Delta</v>
          </cell>
          <cell r="C14" t="str">
            <v>DA45NM104-00</v>
          </cell>
          <cell r="D14" t="str">
            <v>A00</v>
          </cell>
          <cell r="E14" t="str">
            <v>A00</v>
          </cell>
          <cell r="F14" t="str">
            <v>PA-1M10(45W)</v>
          </cell>
        </row>
        <row r="15">
          <cell r="A15" t="str">
            <v>W34YT</v>
          </cell>
          <cell r="B15" t="str">
            <v>Flextronics</v>
          </cell>
          <cell r="C15" t="str">
            <v>FA45NE1-00</v>
          </cell>
          <cell r="D15" t="str">
            <v>X01</v>
          </cell>
          <cell r="E15" t="str">
            <v>X01</v>
          </cell>
          <cell r="F15" t="str">
            <v>PA-1M10(45W)</v>
          </cell>
        </row>
        <row r="20">
          <cell r="A20" t="str">
            <v>PA-2E(65W)</v>
          </cell>
        </row>
        <row r="21">
          <cell r="A21" t="str">
            <v>Dell PN</v>
          </cell>
          <cell r="B21" t="str">
            <v>Manufacturer</v>
          </cell>
          <cell r="C21" t="str">
            <v>Model</v>
          </cell>
          <cell r="D21" t="str">
            <v>Sample
Version</v>
          </cell>
          <cell r="E21" t="str">
            <v>Latest
Version</v>
          </cell>
          <cell r="F21" t="str">
            <v>Dell family</v>
          </cell>
        </row>
        <row r="22">
          <cell r="A22" t="str">
            <v>DK138</v>
          </cell>
          <cell r="B22" t="str">
            <v>Delta</v>
          </cell>
          <cell r="C22" t="str">
            <v>DA65NS3-00</v>
          </cell>
          <cell r="D22" t="str">
            <v>A03</v>
          </cell>
          <cell r="E22" t="str">
            <v>A03</v>
          </cell>
          <cell r="F22" t="str">
            <v>PA-2E(65W)</v>
          </cell>
        </row>
        <row r="23">
          <cell r="A23" t="str">
            <v>RX929</v>
          </cell>
          <cell r="B23" t="str">
            <v>Flextronics</v>
          </cell>
          <cell r="C23" t="str">
            <v>FA65NE0-00</v>
          </cell>
          <cell r="D23" t="str">
            <v>A00</v>
          </cell>
          <cell r="E23" t="str">
            <v>A01</v>
          </cell>
          <cell r="F23" t="str">
            <v>PA-2E(65W)</v>
          </cell>
        </row>
        <row r="24">
          <cell r="A24" t="str">
            <v>TN800</v>
          </cell>
          <cell r="B24" t="str">
            <v>Flextronics</v>
          </cell>
          <cell r="C24" t="str">
            <v>FA65NE1-00</v>
          </cell>
          <cell r="D24" t="str">
            <v>A00</v>
          </cell>
          <cell r="E24" t="str">
            <v>A02</v>
          </cell>
          <cell r="F24" t="str">
            <v>PA-2E(65W)</v>
          </cell>
        </row>
        <row r="25">
          <cell r="A25" t="str">
            <v>U679F</v>
          </cell>
          <cell r="B25" t="str">
            <v>HIPRO</v>
          </cell>
          <cell r="C25" t="str">
            <v>HA65NE0-00</v>
          </cell>
          <cell r="D25" t="str">
            <v>A02</v>
          </cell>
          <cell r="E25" t="str">
            <v>A02</v>
          </cell>
          <cell r="F25" t="str">
            <v>PA-2E(65W)</v>
          </cell>
        </row>
        <row r="26">
          <cell r="A26" t="str">
            <v>P975F</v>
          </cell>
          <cell r="B26" t="str">
            <v>HIPRO</v>
          </cell>
          <cell r="C26" t="str">
            <v>HA65NE1-00</v>
          </cell>
          <cell r="D26" t="str">
            <v>A02</v>
          </cell>
          <cell r="E26" t="str">
            <v>A03</v>
          </cell>
          <cell r="F26" t="str">
            <v>PA-2E(65W)</v>
          </cell>
        </row>
        <row r="27">
          <cell r="A27" t="str">
            <v>GY470</v>
          </cell>
          <cell r="B27" t="str">
            <v>LiteOn</v>
          </cell>
          <cell r="C27" t="str">
            <v>LA65NE0-00</v>
          </cell>
          <cell r="D27" t="str">
            <v>X05</v>
          </cell>
          <cell r="E27" t="str">
            <v>A01</v>
          </cell>
          <cell r="F27" t="str">
            <v>PA-2E(65W)</v>
          </cell>
        </row>
        <row r="28">
          <cell r="A28" t="str">
            <v>CM164</v>
          </cell>
          <cell r="B28" t="str">
            <v>LiteOn</v>
          </cell>
          <cell r="C28" t="str">
            <v>LA65NE1-00</v>
          </cell>
          <cell r="D28" t="str">
            <v>A01</v>
          </cell>
          <cell r="E28" t="str">
            <v>A01</v>
          </cell>
          <cell r="F28" t="str">
            <v>PA-2E(65W)</v>
          </cell>
        </row>
        <row r="29">
          <cell r="A29" t="str">
            <v>8TD1Y</v>
          </cell>
          <cell r="B29" t="str">
            <v>LiteOn</v>
          </cell>
          <cell r="C29" t="str">
            <v>LA65NE0-01</v>
          </cell>
          <cell r="D29" t="str">
            <v>A00</v>
          </cell>
          <cell r="E29" t="str">
            <v>A01</v>
          </cell>
          <cell r="F29" t="str">
            <v>PA-2E(65W)</v>
          </cell>
        </row>
        <row r="30">
          <cell r="A30" t="str">
            <v>5K74V</v>
          </cell>
          <cell r="B30" t="str">
            <v>LiteOn</v>
          </cell>
          <cell r="C30" t="str">
            <v>LA65NE1-01</v>
          </cell>
          <cell r="D30" t="str">
            <v>A00</v>
          </cell>
          <cell r="E30" t="str">
            <v>A01</v>
          </cell>
          <cell r="F30" t="str">
            <v>PA-2E(65W)</v>
          </cell>
        </row>
        <row r="35">
          <cell r="A35" t="str">
            <v>PA-21(65W)</v>
          </cell>
        </row>
        <row r="36">
          <cell r="A36" t="str">
            <v>XK850</v>
          </cell>
          <cell r="B36" t="str">
            <v>Delta</v>
          </cell>
          <cell r="C36" t="str">
            <v>DA65NS4-00</v>
          </cell>
          <cell r="D36" t="str">
            <v>A01</v>
          </cell>
          <cell r="F36" t="str">
            <v>PA-21(65W)</v>
          </cell>
        </row>
        <row r="37">
          <cell r="A37" t="str">
            <v>NX061</v>
          </cell>
          <cell r="B37" t="str">
            <v>LiteOn</v>
          </cell>
          <cell r="C37" t="str">
            <v>LA65NS2-00</v>
          </cell>
          <cell r="D37" t="str">
            <v>T01</v>
          </cell>
          <cell r="F37" t="str">
            <v>PA-21(65W)</v>
          </cell>
        </row>
        <row r="41">
          <cell r="A41" t="str">
            <v>PA-12(65W)</v>
          </cell>
        </row>
        <row r="42">
          <cell r="A42" t="str">
            <v>YT886</v>
          </cell>
          <cell r="B42" t="str">
            <v>Flextronics</v>
          </cell>
          <cell r="C42" t="str">
            <v>FA65NS0-00</v>
          </cell>
          <cell r="D42" t="str">
            <v>A00</v>
          </cell>
          <cell r="F42" t="str">
            <v>PA-12(65W)</v>
          </cell>
        </row>
        <row r="43">
          <cell r="A43" t="str">
            <v>K9TGR</v>
          </cell>
          <cell r="B43" t="str">
            <v>Flextronics</v>
          </cell>
          <cell r="C43" t="str">
            <v>FA065LS1-01</v>
          </cell>
          <cell r="D43" t="str">
            <v>A00</v>
          </cell>
          <cell r="E43" t="str">
            <v>A00</v>
          </cell>
          <cell r="F43" t="str">
            <v>PA-12(65W)</v>
          </cell>
        </row>
        <row r="44">
          <cell r="A44" t="str">
            <v>DF261</v>
          </cell>
          <cell r="B44" t="str">
            <v>HIPRO</v>
          </cell>
          <cell r="C44" t="str">
            <v>HA65NS0-00</v>
          </cell>
          <cell r="D44" t="str">
            <v>X02</v>
          </cell>
          <cell r="F44" t="str">
            <v>PA-12(65W)</v>
          </cell>
        </row>
        <row r="45">
          <cell r="A45" t="str">
            <v>HN662</v>
          </cell>
          <cell r="B45" t="str">
            <v>HIPRO</v>
          </cell>
          <cell r="C45" t="str">
            <v>HA65NS1-00</v>
          </cell>
          <cell r="F45" t="str">
            <v>PA-12(65W)</v>
          </cell>
        </row>
        <row r="46">
          <cell r="A46" t="str">
            <v>MN444</v>
          </cell>
          <cell r="B46" t="str">
            <v>HIPRO</v>
          </cell>
          <cell r="C46" t="str">
            <v>HA65NS2-00</v>
          </cell>
          <cell r="D46" t="str">
            <v>A01</v>
          </cell>
          <cell r="F46" t="str">
            <v>PA-12(65W)</v>
          </cell>
        </row>
        <row r="47">
          <cell r="A47" t="str">
            <v>TJ76K</v>
          </cell>
          <cell r="B47" t="str">
            <v>HIPRO</v>
          </cell>
          <cell r="C47" t="str">
            <v>HA65NS5-00</v>
          </cell>
          <cell r="D47" t="str">
            <v>A00</v>
          </cell>
          <cell r="E47" t="str">
            <v>A00</v>
          </cell>
          <cell r="F47" t="str">
            <v>PA-12(65W)</v>
          </cell>
        </row>
        <row r="48">
          <cell r="A48" t="str">
            <v>DF263</v>
          </cell>
          <cell r="B48" t="str">
            <v>LiteOn</v>
          </cell>
          <cell r="C48" t="str">
            <v>LA65NS0-00</v>
          </cell>
          <cell r="F48" t="str">
            <v>PA-12(65W)</v>
          </cell>
        </row>
        <row r="49">
          <cell r="A49" t="str">
            <v>YD637</v>
          </cell>
          <cell r="B49" t="str">
            <v>LiteOn</v>
          </cell>
          <cell r="C49" t="str">
            <v>LA65NS1-00</v>
          </cell>
          <cell r="D49" t="str">
            <v>A03</v>
          </cell>
          <cell r="F49" t="str">
            <v>PA-12(65W)</v>
          </cell>
        </row>
        <row r="50">
          <cell r="A50" t="str">
            <v>928G4</v>
          </cell>
          <cell r="B50" t="str">
            <v>LiteOn</v>
          </cell>
          <cell r="C50" t="str">
            <v>LA65NS2-01</v>
          </cell>
          <cell r="D50" t="str">
            <v>A00</v>
          </cell>
          <cell r="E50" t="str">
            <v>A00</v>
          </cell>
          <cell r="F50" t="str">
            <v>PA-12(65W)</v>
          </cell>
        </row>
        <row r="51">
          <cell r="A51" t="str">
            <v>N6M8J</v>
          </cell>
          <cell r="B51" t="str">
            <v>Delta</v>
          </cell>
          <cell r="C51" t="str">
            <v>DA65NM111-00</v>
          </cell>
          <cell r="D51" t="str">
            <v>X03</v>
          </cell>
          <cell r="E51" t="str">
            <v>A00</v>
          </cell>
          <cell r="F51" t="str">
            <v>PA-12(65W)</v>
          </cell>
        </row>
        <row r="55">
          <cell r="A55" t="str">
            <v>PA-3E(90W)</v>
          </cell>
        </row>
        <row r="56">
          <cell r="A56" t="str">
            <v>Dell PN</v>
          </cell>
          <cell r="B56" t="str">
            <v>Manufacturer</v>
          </cell>
          <cell r="C56" t="str">
            <v>Model</v>
          </cell>
          <cell r="D56" t="str">
            <v>Sample
Version</v>
          </cell>
          <cell r="E56" t="str">
            <v>Latest
Version</v>
          </cell>
          <cell r="F56" t="str">
            <v>Dell family</v>
          </cell>
        </row>
        <row r="57">
          <cell r="A57" t="str">
            <v>NN236</v>
          </cell>
          <cell r="B57" t="str">
            <v>Delta</v>
          </cell>
          <cell r="C57" t="str">
            <v>DA90PE0-00</v>
          </cell>
          <cell r="D57" t="str">
            <v>A03</v>
          </cell>
          <cell r="E57" t="str">
            <v>A03</v>
          </cell>
          <cell r="F57" t="str">
            <v>PA-3E(90W)</v>
          </cell>
        </row>
        <row r="58">
          <cell r="A58" t="str">
            <v>WK890</v>
          </cell>
          <cell r="B58" t="str">
            <v>Delta</v>
          </cell>
          <cell r="C58" t="str">
            <v>DA90PE1-00</v>
          </cell>
          <cell r="D58" t="str">
            <v>A03</v>
          </cell>
          <cell r="E58" t="str">
            <v>A03</v>
          </cell>
          <cell r="F58" t="str">
            <v>PA-3E(90W)</v>
          </cell>
        </row>
        <row r="59">
          <cell r="A59" t="str">
            <v>XYRFN</v>
          </cell>
          <cell r="B59" t="str">
            <v>Delta</v>
          </cell>
          <cell r="C59" t="str">
            <v>DA90PE2-00</v>
          </cell>
          <cell r="D59" t="str">
            <v>X00</v>
          </cell>
          <cell r="E59" t="str">
            <v>X00</v>
          </cell>
          <cell r="F59" t="str">
            <v>PA-3E(90W)</v>
          </cell>
        </row>
        <row r="60">
          <cell r="A60" t="str">
            <v>WTC0V</v>
          </cell>
          <cell r="B60" t="str">
            <v>Delta</v>
          </cell>
          <cell r="C60" t="str">
            <v>DA90PE3-00</v>
          </cell>
          <cell r="D60" t="str">
            <v>X03</v>
          </cell>
          <cell r="E60" t="str">
            <v>A00</v>
          </cell>
          <cell r="F60" t="str">
            <v>PA-3E(90W)</v>
          </cell>
        </row>
        <row r="61">
          <cell r="A61" t="str">
            <v>NY512</v>
          </cell>
          <cell r="B61" t="str">
            <v>Flextronics</v>
          </cell>
          <cell r="C61" t="str">
            <v>FA90PE0-00</v>
          </cell>
          <cell r="D61" t="str">
            <v>A01</v>
          </cell>
          <cell r="E61" t="str">
            <v>A02</v>
          </cell>
          <cell r="F61" t="str">
            <v>PA-3E(90W)</v>
          </cell>
        </row>
        <row r="62">
          <cell r="A62" t="str">
            <v>CM889</v>
          </cell>
          <cell r="B62" t="str">
            <v>Flextronics</v>
          </cell>
          <cell r="C62" t="str">
            <v>FA90PE1-00</v>
          </cell>
          <cell r="D62" t="str">
            <v>A01</v>
          </cell>
          <cell r="E62" t="str">
            <v>A02</v>
          </cell>
          <cell r="F62" t="str">
            <v>PA-3E(90W)</v>
          </cell>
        </row>
        <row r="63">
          <cell r="A63" t="str">
            <v>59G7R</v>
          </cell>
          <cell r="B63" t="str">
            <v>Flextronics</v>
          </cell>
          <cell r="C63" t="str">
            <v>FA90PE2-00</v>
          </cell>
          <cell r="D63" t="str">
            <v>X04</v>
          </cell>
          <cell r="E63" t="str">
            <v>X04</v>
          </cell>
          <cell r="F63" t="str">
            <v>PA-3E(90W)</v>
          </cell>
        </row>
        <row r="64">
          <cell r="A64" t="str">
            <v>120P8</v>
          </cell>
          <cell r="B64" t="str">
            <v>Flextronics</v>
          </cell>
          <cell r="C64" t="str">
            <v>FA90PE3-00</v>
          </cell>
          <cell r="D64" t="str">
            <v>X04</v>
          </cell>
          <cell r="E64" t="str">
            <v>X04</v>
          </cell>
          <cell r="F64" t="str">
            <v>PA-3E(90W)</v>
          </cell>
        </row>
        <row r="65">
          <cell r="A65" t="str">
            <v>W529F</v>
          </cell>
          <cell r="B65" t="str">
            <v>HIPRO</v>
          </cell>
          <cell r="C65" t="str">
            <v>HA90PE0-00</v>
          </cell>
          <cell r="D65" t="str">
            <v>A03</v>
          </cell>
          <cell r="E65" t="str">
            <v>A03</v>
          </cell>
          <cell r="F65" t="str">
            <v>PA-3E(90W)</v>
          </cell>
        </row>
        <row r="66">
          <cell r="A66" t="str">
            <v>U680F</v>
          </cell>
          <cell r="B66" t="str">
            <v>HIPRO</v>
          </cell>
          <cell r="C66" t="str">
            <v>HA90PE1-00</v>
          </cell>
          <cell r="D66" t="str">
            <v>A01</v>
          </cell>
          <cell r="E66" t="str">
            <v>A03</v>
          </cell>
          <cell r="F66" t="str">
            <v>PA-3E(90W)</v>
          </cell>
        </row>
        <row r="67">
          <cell r="A67" t="str">
            <v>FR613</v>
          </cell>
          <cell r="B67" t="str">
            <v>LiteOn</v>
          </cell>
          <cell r="C67" t="str">
            <v>LA90PE0-00</v>
          </cell>
          <cell r="D67" t="str">
            <v>A00</v>
          </cell>
          <cell r="E67" t="str">
            <v>A00</v>
          </cell>
          <cell r="F67" t="str">
            <v>PA-3E(90W)</v>
          </cell>
        </row>
        <row r="68">
          <cell r="A68" t="str">
            <v>YP368</v>
          </cell>
          <cell r="B68" t="str">
            <v>LiteOn</v>
          </cell>
          <cell r="C68" t="str">
            <v>LA90PE1-00</v>
          </cell>
          <cell r="D68" t="str">
            <v>A00</v>
          </cell>
          <cell r="E68" t="str">
            <v>A00</v>
          </cell>
          <cell r="F68" t="str">
            <v>PA-3E(90W)</v>
          </cell>
        </row>
        <row r="69">
          <cell r="A69" t="str">
            <v>3T6XF</v>
          </cell>
          <cell r="B69" t="str">
            <v>LiteOn</v>
          </cell>
          <cell r="C69" t="str">
            <v>LA90PE0-01</v>
          </cell>
          <cell r="D69" t="str">
            <v>A00</v>
          </cell>
          <cell r="E69" t="str">
            <v>A01</v>
          </cell>
          <cell r="F69" t="str">
            <v>PA-3E(90W)</v>
          </cell>
        </row>
        <row r="70">
          <cell r="A70" t="str">
            <v>J62H3</v>
          </cell>
          <cell r="B70" t="str">
            <v>LiteOn</v>
          </cell>
          <cell r="C70" t="str">
            <v>LA90PE1-01</v>
          </cell>
          <cell r="D70" t="str">
            <v>A00</v>
          </cell>
          <cell r="E70" t="str">
            <v>A01</v>
          </cell>
          <cell r="F70" t="str">
            <v>PA-3E(90W)</v>
          </cell>
        </row>
        <row r="71">
          <cell r="A71" t="str">
            <v>5XP9H</v>
          </cell>
          <cell r="B71" t="str">
            <v>Emerson</v>
          </cell>
          <cell r="F71" t="str">
            <v>PA-3E(90W)</v>
          </cell>
        </row>
        <row r="72">
          <cell r="A72" t="str">
            <v>KD8HY</v>
          </cell>
          <cell r="B72" t="str">
            <v>Emerson</v>
          </cell>
          <cell r="C72" t="str">
            <v>EA90PE1-00</v>
          </cell>
          <cell r="D72" t="str">
            <v>X03</v>
          </cell>
          <cell r="E72" t="str">
            <v>A02</v>
          </cell>
          <cell r="F72" t="str">
            <v>PA-3E(90W)</v>
          </cell>
        </row>
        <row r="76">
          <cell r="A76" t="str">
            <v>PA-3E(SL)(90W)</v>
          </cell>
        </row>
        <row r="77">
          <cell r="A77" t="str">
            <v>C596J</v>
          </cell>
          <cell r="B77" t="str">
            <v>Flextronics</v>
          </cell>
          <cell r="C77" t="str">
            <v>FA90PM10A-00</v>
          </cell>
          <cell r="D77" t="str">
            <v>A00</v>
          </cell>
          <cell r="E77" t="str">
            <v>A00</v>
          </cell>
          <cell r="F77" t="str">
            <v>PA-3E(SL)(90W)</v>
          </cell>
        </row>
        <row r="78">
          <cell r="A78" t="str">
            <v>F135J</v>
          </cell>
          <cell r="B78" t="str">
            <v>Emerson</v>
          </cell>
          <cell r="C78" t="str">
            <v>EA90PM10A-00</v>
          </cell>
          <cell r="F78" t="str">
            <v>PA-3E(SL)(90W)</v>
          </cell>
        </row>
        <row r="82">
          <cell r="A82" t="str">
            <v>PA-10(90W)</v>
          </cell>
        </row>
        <row r="83">
          <cell r="A83" t="str">
            <v>MM545</v>
          </cell>
          <cell r="B83" t="str">
            <v>Delta</v>
          </cell>
          <cell r="C83" t="str">
            <v>DA90PS1-00</v>
          </cell>
          <cell r="D83" t="str">
            <v>X01</v>
          </cell>
          <cell r="F83" t="str">
            <v>PA-10(90W)</v>
          </cell>
        </row>
        <row r="84">
          <cell r="A84" t="str">
            <v>UU572</v>
          </cell>
          <cell r="B84" t="str">
            <v>Delta</v>
          </cell>
          <cell r="C84" t="str">
            <v>DA90PS2-00</v>
          </cell>
          <cell r="D84" t="str">
            <v>A03</v>
          </cell>
          <cell r="F84" t="str">
            <v>PA-10(90W)</v>
          </cell>
        </row>
        <row r="85">
          <cell r="A85" t="str">
            <v>GX808</v>
          </cell>
          <cell r="B85" t="str">
            <v>Flextronics</v>
          </cell>
          <cell r="C85" t="str">
            <v>FA90PS0-00</v>
          </cell>
          <cell r="D85" t="str">
            <v>A00</v>
          </cell>
          <cell r="F85" t="str">
            <v>PA-10(90W)</v>
          </cell>
        </row>
        <row r="86">
          <cell r="B86" t="str">
            <v>Flextronics</v>
          </cell>
          <cell r="F86" t="str">
            <v>PA-10(90W)</v>
          </cell>
        </row>
        <row r="87">
          <cell r="B87" t="str">
            <v>HIPRO</v>
          </cell>
          <cell r="F87" t="str">
            <v>PA-10(90W)</v>
          </cell>
        </row>
        <row r="88">
          <cell r="A88" t="str">
            <v>DF266</v>
          </cell>
          <cell r="B88" t="str">
            <v>LiteOn</v>
          </cell>
          <cell r="C88" t="str">
            <v>LA90PS0-00</v>
          </cell>
          <cell r="D88" t="str">
            <v>A04</v>
          </cell>
          <cell r="F88" t="str">
            <v>PA-10(90W)</v>
          </cell>
        </row>
        <row r="89">
          <cell r="A89" t="str">
            <v>DF315</v>
          </cell>
          <cell r="B89" t="str">
            <v>LiteOn</v>
          </cell>
          <cell r="C89" t="str">
            <v>LA90PS1-00</v>
          </cell>
          <cell r="D89" t="str">
            <v>A04</v>
          </cell>
          <cell r="F89" t="str">
            <v>PA-10(90W)</v>
          </cell>
        </row>
        <row r="92">
          <cell r="A92" t="str">
            <v>PA-4E(130W)</v>
          </cell>
        </row>
        <row r="93">
          <cell r="A93" t="str">
            <v>Dell PN</v>
          </cell>
          <cell r="B93" t="str">
            <v>Manufacturer</v>
          </cell>
          <cell r="C93" t="str">
            <v>Model</v>
          </cell>
          <cell r="D93" t="str">
            <v>Sample
Version</v>
          </cell>
          <cell r="E93" t="str">
            <v>Latest
Version</v>
          </cell>
          <cell r="F93" t="str">
            <v>Dell family</v>
          </cell>
        </row>
        <row r="94">
          <cell r="A94" t="str">
            <v>JU012</v>
          </cell>
          <cell r="B94" t="str">
            <v>Delta</v>
          </cell>
          <cell r="C94" t="str">
            <v>DA130PE1-00</v>
          </cell>
          <cell r="D94" t="str">
            <v>A02</v>
          </cell>
          <cell r="E94" t="str">
            <v>A03</v>
          </cell>
          <cell r="F94" t="str">
            <v>PA-4E(130W)</v>
          </cell>
        </row>
        <row r="95">
          <cell r="A95" t="str">
            <v>CM161</v>
          </cell>
          <cell r="B95" t="str">
            <v>Flextronics</v>
          </cell>
          <cell r="C95" t="str">
            <v>FA130PE1-00</v>
          </cell>
          <cell r="D95" t="str">
            <v>A00</v>
          </cell>
          <cell r="E95" t="str">
            <v>A01</v>
          </cell>
          <cell r="F95" t="str">
            <v>PA-4E(130W)</v>
          </cell>
        </row>
        <row r="97">
          <cell r="A97" t="str">
            <v>PA-5M10(150W)</v>
          </cell>
        </row>
        <row r="98">
          <cell r="A98" t="str">
            <v>J408P</v>
          </cell>
          <cell r="B98" t="str">
            <v>Delta</v>
          </cell>
          <cell r="C98" t="str">
            <v>DA150PM100-00</v>
          </cell>
          <cell r="F98" t="str">
            <v>PA-5M10(150W)</v>
          </cell>
        </row>
        <row r="102">
          <cell r="A102" t="str">
            <v>PA-7E(210W)</v>
          </cell>
        </row>
        <row r="103">
          <cell r="A103" t="str">
            <v>D840D</v>
          </cell>
          <cell r="B103" t="str">
            <v>Delta</v>
          </cell>
          <cell r="C103" t="str">
            <v>DA210PE1-00</v>
          </cell>
          <cell r="D103" t="str">
            <v>X01</v>
          </cell>
          <cell r="E103" t="str">
            <v>A02</v>
          </cell>
          <cell r="F103" t="str">
            <v>PA-7E(210W)</v>
          </cell>
        </row>
        <row r="107">
          <cell r="A107" t="str">
            <v>PA-XX(240W)</v>
          </cell>
        </row>
        <row r="108">
          <cell r="A108" t="str">
            <v>J211H</v>
          </cell>
          <cell r="B108" t="str">
            <v>Delta</v>
          </cell>
          <cell r="C108" t="str">
            <v>GA240PE1-..</v>
          </cell>
          <cell r="F108" t="str">
            <v>PA-XX(240W)</v>
          </cell>
        </row>
        <row r="109">
          <cell r="A109" t="str">
            <v>J938H</v>
          </cell>
          <cell r="B109" t="str">
            <v>Flextronics</v>
          </cell>
          <cell r="C109" t="str">
            <v>GA240PE1-..</v>
          </cell>
          <cell r="F109" t="str">
            <v>PA-XX(240W)</v>
          </cell>
        </row>
        <row r="112">
          <cell r="A112" t="str">
            <v>PA-XX(330W)</v>
          </cell>
        </row>
        <row r="113">
          <cell r="A113" t="str">
            <v>XM3C3</v>
          </cell>
          <cell r="B113" t="str">
            <v>Delta</v>
          </cell>
          <cell r="F113" t="str">
            <v>PA-XX(330W)</v>
          </cell>
        </row>
      </sheetData>
      <sheetData sheetId="8"/>
    </sheetDataSet>
  </externalBook>
</externalLink>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5.bin"/><Relationship Id="rId4" Type="http://schemas.openxmlformats.org/officeDocument/2006/relationships/comments" Target="../comments2.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4"/>
  <sheetViews>
    <sheetView zoomScale="130" zoomScaleNormal="130" workbookViewId="0">
      <pane ySplit="2" topLeftCell="A3" activePane="bottomLeft" state="frozen"/>
      <selection pane="bottomLeft" activeCell="C85" sqref="C85"/>
    </sheetView>
  </sheetViews>
  <sheetFormatPr defaultRowHeight="17"/>
  <cols>
    <col min="1" max="1" width="11.08203125" bestFit="1" customWidth="1"/>
    <col min="2" max="2" width="11.08203125" customWidth="1"/>
    <col min="3" max="3" width="67.58203125" customWidth="1"/>
    <col min="4" max="4" width="20.58203125" customWidth="1"/>
  </cols>
  <sheetData>
    <row r="1" spans="1:4" ht="18.5">
      <c r="A1" s="1128" t="s">
        <v>210</v>
      </c>
      <c r="B1" s="1128"/>
      <c r="C1" s="1128"/>
      <c r="D1" s="127"/>
    </row>
    <row r="2" spans="1:4">
      <c r="A2" s="128" t="s">
        <v>0</v>
      </c>
      <c r="B2" s="128" t="s">
        <v>211</v>
      </c>
      <c r="C2" s="128" t="s">
        <v>212</v>
      </c>
      <c r="D2" s="128" t="s">
        <v>11</v>
      </c>
    </row>
    <row r="3" spans="1:4" hidden="1">
      <c r="A3" s="129">
        <v>43908</v>
      </c>
      <c r="B3" s="130" t="s">
        <v>410</v>
      </c>
      <c r="C3" s="131" t="s">
        <v>409</v>
      </c>
      <c r="D3" s="132"/>
    </row>
    <row r="4" spans="1:4" ht="29" hidden="1">
      <c r="A4" s="129">
        <v>43955</v>
      </c>
      <c r="B4" s="130" t="s">
        <v>539</v>
      </c>
      <c r="C4" s="131" t="s">
        <v>683</v>
      </c>
      <c r="D4" s="132"/>
    </row>
    <row r="5" spans="1:4" s="213" customFormat="1" hidden="1">
      <c r="A5" s="165">
        <v>43959</v>
      </c>
      <c r="B5" s="166" t="s">
        <v>590</v>
      </c>
      <c r="C5" s="167" t="s">
        <v>591</v>
      </c>
      <c r="D5" s="212"/>
    </row>
    <row r="6" spans="1:4" s="213" customFormat="1" hidden="1">
      <c r="A6" s="165">
        <v>43971</v>
      </c>
      <c r="B6" s="166" t="s">
        <v>592</v>
      </c>
      <c r="C6" s="167" t="s">
        <v>593</v>
      </c>
      <c r="D6" s="274"/>
    </row>
    <row r="7" spans="1:4" s="214" customFormat="1" ht="22.5" hidden="1" customHeight="1">
      <c r="A7" s="165">
        <v>43984</v>
      </c>
      <c r="B7" s="166" t="s">
        <v>590</v>
      </c>
      <c r="C7" s="167" t="s">
        <v>593</v>
      </c>
      <c r="D7" s="274"/>
    </row>
    <row r="8" spans="1:4" s="236" customFormat="1" ht="21" hidden="1" customHeight="1">
      <c r="A8" s="165">
        <v>43986</v>
      </c>
      <c r="B8" s="166" t="s">
        <v>539</v>
      </c>
      <c r="C8" s="167" t="s">
        <v>623</v>
      </c>
      <c r="D8" s="274"/>
    </row>
    <row r="9" spans="1:4" s="214" customFormat="1" hidden="1">
      <c r="A9" s="155">
        <v>44032</v>
      </c>
      <c r="B9" s="156" t="s">
        <v>681</v>
      </c>
      <c r="C9" s="157" t="s">
        <v>682</v>
      </c>
      <c r="D9" s="274"/>
    </row>
    <row r="10" spans="1:4" s="213" customFormat="1" hidden="1">
      <c r="A10" s="155">
        <v>44035</v>
      </c>
      <c r="B10" s="156" t="s">
        <v>539</v>
      </c>
      <c r="C10" s="167" t="s">
        <v>684</v>
      </c>
      <c r="D10" s="282"/>
    </row>
    <row r="11" spans="1:4" s="213" customFormat="1" ht="29" hidden="1">
      <c r="A11" s="165">
        <v>44042</v>
      </c>
      <c r="B11" s="166" t="s">
        <v>941</v>
      </c>
      <c r="C11" s="167" t="s">
        <v>688</v>
      </c>
      <c r="D11" s="282"/>
    </row>
    <row r="12" spans="1:4" hidden="1">
      <c r="A12" s="165">
        <v>44055</v>
      </c>
      <c r="B12" s="166" t="s">
        <v>690</v>
      </c>
      <c r="C12" s="167" t="s">
        <v>691</v>
      </c>
      <c r="D12" s="281"/>
    </row>
    <row r="13" spans="1:4" ht="93" hidden="1" customHeight="1">
      <c r="A13" s="732">
        <v>44083</v>
      </c>
      <c r="B13" s="733" t="s">
        <v>952</v>
      </c>
      <c r="C13" s="282" t="s">
        <v>953</v>
      </c>
      <c r="D13" s="282"/>
    </row>
    <row r="14" spans="1:4" ht="17.25" hidden="1" customHeight="1">
      <c r="A14" s="735">
        <v>44112</v>
      </c>
      <c r="B14" s="734" t="s">
        <v>954</v>
      </c>
      <c r="C14" s="274" t="s">
        <v>955</v>
      </c>
      <c r="D14" s="282"/>
    </row>
    <row r="15" spans="1:4" hidden="1">
      <c r="A15" s="732">
        <v>44134</v>
      </c>
      <c r="B15" s="733" t="s">
        <v>954</v>
      </c>
      <c r="C15" s="282" t="s">
        <v>959</v>
      </c>
      <c r="D15" s="282"/>
    </row>
    <row r="16" spans="1:4" ht="43.5" hidden="1">
      <c r="A16" s="732">
        <v>44140</v>
      </c>
      <c r="B16" s="733" t="s">
        <v>954</v>
      </c>
      <c r="C16" s="282" t="s">
        <v>985</v>
      </c>
      <c r="D16" s="282"/>
    </row>
    <row r="17" spans="1:4" ht="43.5" hidden="1">
      <c r="A17" s="732">
        <v>44141</v>
      </c>
      <c r="B17" s="733" t="s">
        <v>980</v>
      </c>
      <c r="C17" s="282" t="s">
        <v>981</v>
      </c>
      <c r="D17" s="282"/>
    </row>
    <row r="18" spans="1:4" ht="29" hidden="1">
      <c r="A18" s="732">
        <v>44141</v>
      </c>
      <c r="B18" s="733" t="s">
        <v>982</v>
      </c>
      <c r="C18" s="282" t="s">
        <v>984</v>
      </c>
      <c r="D18" s="282"/>
    </row>
    <row r="19" spans="1:4" ht="58" hidden="1">
      <c r="A19" s="732">
        <v>44144</v>
      </c>
      <c r="B19" s="733" t="s">
        <v>987</v>
      </c>
      <c r="C19" s="282" t="s">
        <v>989</v>
      </c>
      <c r="D19" s="282"/>
    </row>
    <row r="20" spans="1:4" hidden="1">
      <c r="A20" s="732">
        <v>44154</v>
      </c>
      <c r="B20" s="733" t="s">
        <v>992</v>
      </c>
      <c r="C20" s="282" t="s">
        <v>993</v>
      </c>
      <c r="D20" s="282"/>
    </row>
    <row r="21" spans="1:4" hidden="1">
      <c r="A21" s="1129">
        <v>44160</v>
      </c>
      <c r="B21" s="847" t="s">
        <v>994</v>
      </c>
      <c r="C21" s="839" t="s">
        <v>997</v>
      </c>
      <c r="D21" s="839"/>
    </row>
    <row r="22" spans="1:4" hidden="1">
      <c r="A22" s="1130"/>
      <c r="B22" s="733" t="s">
        <v>982</v>
      </c>
      <c r="C22" s="282" t="s">
        <v>996</v>
      </c>
      <c r="D22" s="839"/>
    </row>
    <row r="23" spans="1:4" ht="43.5" hidden="1">
      <c r="A23" s="1131"/>
      <c r="B23" s="733" t="s">
        <v>1012</v>
      </c>
      <c r="C23" s="848" t="s">
        <v>1011</v>
      </c>
      <c r="D23" s="807"/>
    </row>
    <row r="24" spans="1:4" ht="29" hidden="1">
      <c r="A24" s="732">
        <v>44168</v>
      </c>
      <c r="B24" s="733" t="s">
        <v>1013</v>
      </c>
      <c r="C24" s="282" t="s">
        <v>1014</v>
      </c>
      <c r="D24" s="282"/>
    </row>
    <row r="25" spans="1:4" hidden="1">
      <c r="A25" s="732">
        <v>44175</v>
      </c>
      <c r="B25" s="733" t="s">
        <v>1031</v>
      </c>
      <c r="C25" s="282" t="s">
        <v>1032</v>
      </c>
      <c r="D25" s="282"/>
    </row>
    <row r="26" spans="1:4" hidden="1">
      <c r="A26" s="732">
        <v>44179</v>
      </c>
      <c r="B26" s="733" t="s">
        <v>1033</v>
      </c>
      <c r="C26" s="282" t="s">
        <v>1034</v>
      </c>
      <c r="D26" s="282"/>
    </row>
    <row r="27" spans="1:4" ht="29" hidden="1">
      <c r="A27" s="732">
        <v>44189</v>
      </c>
      <c r="B27" s="733" t="s">
        <v>1044</v>
      </c>
      <c r="C27" s="282" t="s">
        <v>1043</v>
      </c>
      <c r="D27" s="282"/>
    </row>
    <row r="28" spans="1:4" ht="29" hidden="1">
      <c r="A28" s="732">
        <v>44195</v>
      </c>
      <c r="B28" s="732" t="s">
        <v>1044</v>
      </c>
      <c r="C28" s="1009" t="s">
        <v>1046</v>
      </c>
      <c r="D28" s="282"/>
    </row>
    <row r="29" spans="1:4" hidden="1">
      <c r="A29" s="732">
        <v>44203</v>
      </c>
      <c r="B29" s="732" t="s">
        <v>1044</v>
      </c>
      <c r="C29" s="1009" t="s">
        <v>1051</v>
      </c>
      <c r="D29" s="282"/>
    </row>
    <row r="30" spans="1:4" ht="58" hidden="1">
      <c r="A30" s="732">
        <v>44210</v>
      </c>
      <c r="B30" s="732" t="s">
        <v>1053</v>
      </c>
      <c r="C30" s="1009" t="s">
        <v>1068</v>
      </c>
      <c r="D30" s="282"/>
    </row>
    <row r="31" spans="1:4" ht="46.5" hidden="1">
      <c r="A31" s="1019">
        <v>44217</v>
      </c>
      <c r="B31" s="1019" t="s">
        <v>1044</v>
      </c>
      <c r="C31" s="1020" t="s">
        <v>1069</v>
      </c>
      <c r="D31" s="1018"/>
    </row>
    <row r="32" spans="1:4" ht="46.5" hidden="1">
      <c r="A32" s="1019">
        <v>44222</v>
      </c>
      <c r="B32" s="1019" t="s">
        <v>1075</v>
      </c>
      <c r="C32" s="1020" t="s">
        <v>1081</v>
      </c>
      <c r="D32" s="1019"/>
    </row>
    <row r="33" spans="1:4" hidden="1">
      <c r="A33" s="1019">
        <v>44229</v>
      </c>
      <c r="B33" s="1019" t="s">
        <v>1078</v>
      </c>
      <c r="C33" s="1020" t="s">
        <v>1079</v>
      </c>
      <c r="D33" s="1017"/>
    </row>
    <row r="34" spans="1:4" ht="29" hidden="1">
      <c r="A34" s="1019">
        <v>44231</v>
      </c>
      <c r="B34" s="1019" t="s">
        <v>1080</v>
      </c>
      <c r="C34" s="1021" t="s">
        <v>1082</v>
      </c>
      <c r="D34" s="1017"/>
    </row>
    <row r="35" spans="1:4" ht="51" hidden="1" customHeight="1">
      <c r="A35" s="1019">
        <v>44235</v>
      </c>
      <c r="B35" s="1019" t="s">
        <v>1088</v>
      </c>
      <c r="C35" s="1020" t="s">
        <v>1087</v>
      </c>
      <c r="D35" s="1019"/>
    </row>
    <row r="36" spans="1:4" ht="27" hidden="1" customHeight="1">
      <c r="A36" s="1019">
        <v>44245</v>
      </c>
      <c r="B36" s="1019" t="s">
        <v>1100</v>
      </c>
      <c r="C36" s="1021" t="s">
        <v>1099</v>
      </c>
      <c r="D36" s="1019"/>
    </row>
    <row r="37" spans="1:4" hidden="1">
      <c r="A37" s="1019">
        <v>44245</v>
      </c>
      <c r="B37" s="1019" t="s">
        <v>1095</v>
      </c>
      <c r="C37" s="1021" t="s">
        <v>1096</v>
      </c>
      <c r="D37" s="1019"/>
    </row>
    <row r="38" spans="1:4" hidden="1">
      <c r="A38" s="1019">
        <v>44245</v>
      </c>
      <c r="B38" s="1019" t="s">
        <v>1097</v>
      </c>
      <c r="C38" s="1021" t="s">
        <v>1098</v>
      </c>
      <c r="D38" s="1019"/>
    </row>
    <row r="39" spans="1:4" s="213" customFormat="1" hidden="1">
      <c r="A39" s="1019">
        <v>44251</v>
      </c>
      <c r="B39" s="1019" t="s">
        <v>1095</v>
      </c>
      <c r="C39" s="1021" t="s">
        <v>1105</v>
      </c>
      <c r="D39" s="1019"/>
    </row>
    <row r="40" spans="1:4" s="213" customFormat="1" hidden="1">
      <c r="A40" s="1019">
        <v>44252</v>
      </c>
      <c r="B40" s="1019" t="s">
        <v>1102</v>
      </c>
      <c r="C40" s="1021" t="s">
        <v>1103</v>
      </c>
      <c r="D40" s="1019"/>
    </row>
    <row r="41" spans="1:4" s="213" customFormat="1" ht="59.25" hidden="1" customHeight="1">
      <c r="A41" s="1019">
        <v>44252</v>
      </c>
      <c r="B41" s="1019" t="s">
        <v>1100</v>
      </c>
      <c r="C41" s="1021" t="s">
        <v>1129</v>
      </c>
      <c r="D41" s="1019"/>
    </row>
    <row r="42" spans="1:4" hidden="1">
      <c r="A42" s="1019">
        <v>44257</v>
      </c>
      <c r="B42" s="1019" t="s">
        <v>1115</v>
      </c>
      <c r="C42" s="1021" t="s">
        <v>1116</v>
      </c>
      <c r="D42" s="1019"/>
    </row>
    <row r="43" spans="1:4" hidden="1">
      <c r="A43" s="1019">
        <v>44258</v>
      </c>
      <c r="B43" s="1019" t="s">
        <v>1095</v>
      </c>
      <c r="C43" s="1021" t="s">
        <v>1113</v>
      </c>
      <c r="D43" s="1019"/>
    </row>
    <row r="44" spans="1:4" hidden="1">
      <c r="A44" s="1019">
        <v>44259</v>
      </c>
      <c r="B44" s="1019" t="s">
        <v>1100</v>
      </c>
      <c r="C44" s="1021" t="s">
        <v>1117</v>
      </c>
      <c r="D44" s="1019"/>
    </row>
    <row r="45" spans="1:4" hidden="1">
      <c r="A45" s="1019">
        <v>44265</v>
      </c>
      <c r="B45" s="1019" t="s">
        <v>1102</v>
      </c>
      <c r="C45" s="1021" t="s">
        <v>1125</v>
      </c>
      <c r="D45" s="1019"/>
    </row>
    <row r="46" spans="1:4" ht="28.5" hidden="1" customHeight="1">
      <c r="A46" s="1019">
        <v>44266</v>
      </c>
      <c r="B46" s="1019" t="s">
        <v>1130</v>
      </c>
      <c r="C46" s="1021" t="s">
        <v>1167</v>
      </c>
      <c r="D46" s="1019"/>
    </row>
    <row r="47" spans="1:4" hidden="1">
      <c r="A47" s="1019">
        <v>44270</v>
      </c>
      <c r="B47" s="1019" t="s">
        <v>1130</v>
      </c>
      <c r="C47" s="1021" t="s">
        <v>1142</v>
      </c>
      <c r="D47" s="1019"/>
    </row>
    <row r="48" spans="1:4" hidden="1">
      <c r="A48" s="1019">
        <v>44272</v>
      </c>
      <c r="B48" s="1019" t="s">
        <v>1143</v>
      </c>
      <c r="C48" s="1021" t="s">
        <v>1144</v>
      </c>
      <c r="D48" s="1019"/>
    </row>
    <row r="49" spans="1:4" hidden="1">
      <c r="A49" s="1019">
        <v>44273</v>
      </c>
      <c r="B49" s="1019" t="s">
        <v>1146</v>
      </c>
      <c r="C49" s="1021" t="s">
        <v>1147</v>
      </c>
      <c r="D49" s="1019"/>
    </row>
    <row r="50" spans="1:4" hidden="1">
      <c r="A50" s="1019">
        <v>44273</v>
      </c>
      <c r="B50" s="1019" t="s">
        <v>1130</v>
      </c>
      <c r="C50" s="1021" t="s">
        <v>1156</v>
      </c>
      <c r="D50" s="1019"/>
    </row>
    <row r="51" spans="1:4" hidden="1">
      <c r="A51" s="1019">
        <v>44274</v>
      </c>
      <c r="B51" s="1019" t="s">
        <v>1130</v>
      </c>
      <c r="C51" s="1021" t="s">
        <v>1166</v>
      </c>
      <c r="D51" s="1019"/>
    </row>
    <row r="52" spans="1:4" ht="17.25" hidden="1" customHeight="1">
      <c r="A52" s="1019">
        <v>44280</v>
      </c>
      <c r="B52" s="1019" t="s">
        <v>1158</v>
      </c>
      <c r="C52" s="1021" t="s">
        <v>1159</v>
      </c>
      <c r="D52" s="1017"/>
    </row>
    <row r="53" spans="1:4" ht="17.25" hidden="1" customHeight="1">
      <c r="A53" s="1019">
        <v>44280</v>
      </c>
      <c r="B53" s="1019" t="s">
        <v>1162</v>
      </c>
      <c r="C53" s="1021" t="s">
        <v>1164</v>
      </c>
      <c r="D53" s="1017"/>
    </row>
    <row r="54" spans="1:4" ht="14.5" hidden="1" customHeight="1">
      <c r="A54" s="1019">
        <v>44280</v>
      </c>
      <c r="B54" s="1019" t="s">
        <v>1130</v>
      </c>
      <c r="C54" s="1021" t="s">
        <v>1168</v>
      </c>
      <c r="D54" s="1017"/>
    </row>
    <row r="55" spans="1:4" hidden="1">
      <c r="A55" s="1019">
        <v>44281</v>
      </c>
      <c r="B55" s="1019" t="s">
        <v>1130</v>
      </c>
      <c r="C55" s="1021" t="s">
        <v>1173</v>
      </c>
      <c r="D55" s="1018"/>
    </row>
    <row r="56" spans="1:4" hidden="1">
      <c r="A56" s="1019">
        <v>44284</v>
      </c>
      <c r="B56" s="1019" t="s">
        <v>1174</v>
      </c>
      <c r="C56" s="1021" t="s">
        <v>1176</v>
      </c>
      <c r="D56" s="1018"/>
    </row>
    <row r="57" spans="1:4" hidden="1">
      <c r="A57" s="1019">
        <v>44286</v>
      </c>
      <c r="B57" s="1019" t="s">
        <v>1174</v>
      </c>
      <c r="C57" s="1021" t="s">
        <v>1177</v>
      </c>
      <c r="D57" s="1018"/>
    </row>
    <row r="58" spans="1:4" s="1051" customFormat="1" hidden="1">
      <c r="A58" s="1048">
        <v>44287</v>
      </c>
      <c r="B58" s="1048" t="s">
        <v>1174</v>
      </c>
      <c r="C58" s="1049" t="s">
        <v>1178</v>
      </c>
      <c r="D58" s="1050"/>
    </row>
    <row r="59" spans="1:4" s="1051" customFormat="1" ht="43.5" hidden="1">
      <c r="A59" s="1048">
        <v>44301</v>
      </c>
      <c r="B59" s="1048" t="s">
        <v>1174</v>
      </c>
      <c r="C59" s="1049" t="s">
        <v>1183</v>
      </c>
      <c r="D59" s="1050"/>
    </row>
    <row r="60" spans="1:4" hidden="1">
      <c r="A60" s="1019">
        <v>44301</v>
      </c>
      <c r="B60" s="1019" t="s">
        <v>1187</v>
      </c>
      <c r="C60" s="1021" t="s">
        <v>1188</v>
      </c>
      <c r="D60" s="1078"/>
    </row>
    <row r="61" spans="1:4" s="213" customFormat="1" hidden="1">
      <c r="A61" s="1019">
        <v>44309</v>
      </c>
      <c r="B61" s="1019" t="s">
        <v>1174</v>
      </c>
      <c r="C61" s="1021" t="s">
        <v>1193</v>
      </c>
      <c r="D61" s="1078"/>
    </row>
    <row r="62" spans="1:4" hidden="1">
      <c r="A62" s="1019">
        <v>44312</v>
      </c>
      <c r="B62" s="1019" t="s">
        <v>1204</v>
      </c>
      <c r="C62" s="1021" t="s">
        <v>1205</v>
      </c>
      <c r="D62" s="1018"/>
    </row>
    <row r="63" spans="1:4" hidden="1">
      <c r="A63" s="1019">
        <v>44314</v>
      </c>
      <c r="B63" s="1019" t="s">
        <v>1206</v>
      </c>
      <c r="C63" s="1021" t="s">
        <v>1207</v>
      </c>
      <c r="D63" s="1078"/>
    </row>
    <row r="64" spans="1:4" hidden="1">
      <c r="A64" s="1019">
        <v>44314</v>
      </c>
      <c r="B64" s="1019" t="s">
        <v>1202</v>
      </c>
      <c r="C64" s="1021" t="s">
        <v>1226</v>
      </c>
      <c r="D64" s="1018"/>
    </row>
    <row r="65" spans="1:4" s="1051" customFormat="1" ht="28.5" hidden="1" customHeight="1">
      <c r="A65" s="1048">
        <v>44322</v>
      </c>
      <c r="B65" s="1048" t="s">
        <v>1174</v>
      </c>
      <c r="C65" s="1049" t="s">
        <v>1227</v>
      </c>
      <c r="D65" s="1050"/>
    </row>
    <row r="66" spans="1:4" s="213" customFormat="1" ht="29" hidden="1">
      <c r="A66" s="1019">
        <v>44329</v>
      </c>
      <c r="B66" s="1019" t="s">
        <v>1174</v>
      </c>
      <c r="C66" s="1021" t="s">
        <v>1225</v>
      </c>
      <c r="D66" s="1078"/>
    </row>
    <row r="67" spans="1:4" hidden="1">
      <c r="A67" s="1019">
        <v>44336</v>
      </c>
      <c r="B67" s="1019" t="s">
        <v>1214</v>
      </c>
      <c r="C67" s="1021" t="s">
        <v>1215</v>
      </c>
      <c r="D67" s="1018"/>
    </row>
    <row r="68" spans="1:4" s="213" customFormat="1" ht="16" hidden="1" customHeight="1">
      <c r="A68" s="1019">
        <v>44336</v>
      </c>
      <c r="B68" s="1019" t="s">
        <v>1223</v>
      </c>
      <c r="C68" s="1021" t="s">
        <v>1230</v>
      </c>
      <c r="D68" s="1078"/>
    </row>
    <row r="69" spans="1:4" s="213" customFormat="1" hidden="1">
      <c r="A69" s="1019">
        <v>44342</v>
      </c>
      <c r="B69" s="1019" t="s">
        <v>1174</v>
      </c>
      <c r="C69" s="1021" t="s">
        <v>1224</v>
      </c>
      <c r="D69" s="1078"/>
    </row>
    <row r="70" spans="1:4" s="1051" customFormat="1">
      <c r="A70" s="1048">
        <v>44350</v>
      </c>
      <c r="B70" s="1048" t="s">
        <v>1174</v>
      </c>
      <c r="C70" s="1049" t="s">
        <v>1231</v>
      </c>
      <c r="D70" s="1050"/>
    </row>
    <row r="71" spans="1:4" s="236" customFormat="1">
      <c r="A71" s="1019">
        <v>44362</v>
      </c>
      <c r="B71" s="1019" t="s">
        <v>1174</v>
      </c>
      <c r="C71" s="1021" t="s">
        <v>1710</v>
      </c>
      <c r="D71" s="1115"/>
    </row>
    <row r="72" spans="1:4">
      <c r="A72" s="1019">
        <v>44370</v>
      </c>
      <c r="B72" s="1019" t="s">
        <v>1174</v>
      </c>
      <c r="C72" s="1021" t="s">
        <v>1713</v>
      </c>
      <c r="D72" s="1017"/>
    </row>
    <row r="73" spans="1:4" s="213" customFormat="1">
      <c r="A73" s="1019">
        <v>44377</v>
      </c>
      <c r="B73" s="1019" t="s">
        <v>1722</v>
      </c>
      <c r="C73" s="1021" t="s">
        <v>1723</v>
      </c>
      <c r="D73" s="1019"/>
    </row>
    <row r="74" spans="1:4" s="213" customFormat="1" ht="29">
      <c r="A74" s="1019">
        <v>44432</v>
      </c>
      <c r="B74" s="1019" t="s">
        <v>1174</v>
      </c>
      <c r="C74" s="1021" t="s">
        <v>1741</v>
      </c>
      <c r="D74" s="1019"/>
    </row>
  </sheetData>
  <mergeCells count="2">
    <mergeCell ref="A1:C1"/>
    <mergeCell ref="A21:A23"/>
  </mergeCells>
  <phoneticPr fontId="38"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064A2"/>
  </sheetPr>
  <dimension ref="A1:S997"/>
  <sheetViews>
    <sheetView zoomScale="85" zoomScaleNormal="85" workbookViewId="0">
      <pane ySplit="2" topLeftCell="A3" activePane="bottomLeft" state="frozen"/>
      <selection pane="bottomLeft" activeCell="D27" sqref="D27"/>
    </sheetView>
  </sheetViews>
  <sheetFormatPr defaultColWidth="11.08203125" defaultRowHeight="15.5"/>
  <cols>
    <col min="1" max="2" width="11.5" style="161" customWidth="1"/>
    <col min="3" max="3" width="12.08203125" style="161" customWidth="1"/>
    <col min="4" max="4" width="24.08203125" style="161" customWidth="1"/>
    <col min="5" max="5" width="15.5" style="161" bestFit="1" customWidth="1"/>
    <col min="6" max="6" width="10" style="161" customWidth="1"/>
    <col min="7" max="7" width="19.5" style="161" hidden="1" customWidth="1"/>
    <col min="8" max="8" width="17.58203125" style="161" customWidth="1"/>
    <col min="9" max="9" width="38.5" style="161" customWidth="1"/>
    <col min="10" max="10" width="14.08203125" style="161" customWidth="1"/>
    <col min="11" max="11" width="30.58203125" style="163" customWidth="1"/>
    <col min="12" max="12" width="6.08203125" style="161" customWidth="1"/>
    <col min="13" max="13" width="8.58203125" style="161" customWidth="1"/>
    <col min="14" max="19" width="6.08203125" style="161" customWidth="1"/>
    <col min="20" max="16384" width="11.08203125" style="161"/>
  </cols>
  <sheetData>
    <row r="1" spans="1:19" ht="17">
      <c r="A1" s="1090" t="s">
        <v>329</v>
      </c>
      <c r="G1" s="764" t="s">
        <v>990</v>
      </c>
      <c r="H1" s="764" t="s">
        <v>991</v>
      </c>
    </row>
    <row r="2" spans="1:19">
      <c r="A2" s="1052" t="s">
        <v>231</v>
      </c>
      <c r="B2" s="1052" t="s">
        <v>232</v>
      </c>
      <c r="C2" s="1052" t="s">
        <v>233</v>
      </c>
      <c r="D2" s="1052" t="s">
        <v>52</v>
      </c>
      <c r="E2" s="1052" t="s">
        <v>234</v>
      </c>
      <c r="F2" s="1052" t="s">
        <v>235</v>
      </c>
      <c r="G2" s="1052" t="s">
        <v>964</v>
      </c>
      <c r="H2" s="1053" t="s">
        <v>965</v>
      </c>
      <c r="I2" s="1052" t="s">
        <v>53</v>
      </c>
      <c r="J2" s="1054" t="s">
        <v>242</v>
      </c>
      <c r="K2" s="1054" t="s">
        <v>264</v>
      </c>
      <c r="L2" s="160"/>
      <c r="M2" s="160"/>
      <c r="N2" s="160"/>
      <c r="O2" s="160"/>
      <c r="P2" s="160"/>
      <c r="Q2" s="160"/>
      <c r="R2" s="160"/>
      <c r="S2" s="160"/>
    </row>
    <row r="3" spans="1:19" ht="16.25" customHeight="1">
      <c r="A3" s="1055" t="s">
        <v>498</v>
      </c>
      <c r="B3" s="1056">
        <f>'S&amp;G&amp;E Schedu_DVT2 Start'!$F$8</f>
        <v>44305</v>
      </c>
      <c r="C3" s="1055" t="s">
        <v>96</v>
      </c>
      <c r="D3" s="1011" t="s">
        <v>1047</v>
      </c>
      <c r="E3" s="1011" t="s">
        <v>1040</v>
      </c>
      <c r="F3" s="1011">
        <v>84</v>
      </c>
      <c r="G3" s="1012"/>
      <c r="H3" s="1126">
        <v>44439</v>
      </c>
      <c r="I3" s="1013" t="s">
        <v>1048</v>
      </c>
      <c r="J3" s="1057" t="s">
        <v>1049</v>
      </c>
      <c r="K3" s="1063" t="s">
        <v>1050</v>
      </c>
      <c r="L3" s="160"/>
      <c r="M3" s="283"/>
      <c r="N3" s="160"/>
      <c r="O3" s="160"/>
      <c r="P3" s="160"/>
      <c r="Q3" s="160"/>
      <c r="R3" s="160"/>
      <c r="S3" s="160"/>
    </row>
    <row r="4" spans="1:19" hidden="1">
      <c r="A4" s="1064"/>
      <c r="B4" s="1056">
        <f>'S&amp;G&amp;E Schedu_DVT2 Start'!$F$8</f>
        <v>44305</v>
      </c>
      <c r="C4" s="1064"/>
      <c r="D4" s="1064"/>
      <c r="E4" s="1064"/>
      <c r="F4" s="1064"/>
      <c r="G4" s="1064"/>
      <c r="H4" s="1116"/>
      <c r="I4" s="1064"/>
      <c r="J4" s="1064"/>
      <c r="K4" s="1065"/>
    </row>
    <row r="5" spans="1:19" s="1118" customFormat="1">
      <c r="A5" s="1058" t="s">
        <v>1732</v>
      </c>
      <c r="B5" s="1014">
        <f>'S&amp;G&amp;E Schedu_DVT2 Start'!$F$8</f>
        <v>44305</v>
      </c>
      <c r="C5" s="1058" t="s">
        <v>1733</v>
      </c>
      <c r="D5" s="1058" t="s">
        <v>1734</v>
      </c>
      <c r="E5" s="1058" t="s">
        <v>1735</v>
      </c>
      <c r="F5" s="1058">
        <v>271</v>
      </c>
      <c r="G5" s="1058">
        <f>'RF Schedule DVT1'!F94</f>
        <v>44362</v>
      </c>
      <c r="H5" s="1067">
        <f>'RF Schedule DVT2'!F99</f>
        <v>44463</v>
      </c>
      <c r="I5" s="1058" t="s">
        <v>1736</v>
      </c>
      <c r="J5" s="1058" t="s">
        <v>1737</v>
      </c>
      <c r="K5" s="1058" t="s">
        <v>1738</v>
      </c>
      <c r="L5" s="160"/>
      <c r="M5" s="283"/>
      <c r="N5" s="160"/>
      <c r="O5" s="160"/>
      <c r="P5" s="160"/>
      <c r="Q5" s="160"/>
      <c r="R5" s="160"/>
      <c r="S5" s="160"/>
    </row>
    <row r="6" spans="1:19" s="1118" customFormat="1">
      <c r="A6" s="1058" t="s">
        <v>473</v>
      </c>
      <c r="B6" s="1014">
        <f>'S&amp;G&amp;E Schedu_DVT2 Start'!$F$8</f>
        <v>44305</v>
      </c>
      <c r="C6" s="1058" t="s">
        <v>488</v>
      </c>
      <c r="D6" s="1058" t="s">
        <v>1714</v>
      </c>
      <c r="E6" s="1058" t="s">
        <v>1715</v>
      </c>
      <c r="F6" s="1058">
        <v>84</v>
      </c>
      <c r="G6" s="1058">
        <f>'RF Schedule DVT1'!F93</f>
        <v>44221</v>
      </c>
      <c r="H6" s="1067">
        <v>44370</v>
      </c>
      <c r="I6" s="1058" t="s">
        <v>1716</v>
      </c>
      <c r="J6" s="1058" t="s">
        <v>646</v>
      </c>
      <c r="K6" s="1058" t="s">
        <v>1717</v>
      </c>
      <c r="L6" s="160"/>
      <c r="M6" s="283"/>
      <c r="N6" s="160"/>
      <c r="O6" s="160"/>
      <c r="P6" s="160"/>
      <c r="Q6" s="160"/>
      <c r="R6" s="160"/>
      <c r="S6" s="160"/>
    </row>
    <row r="7" spans="1:19">
      <c r="A7" s="1058" t="s">
        <v>473</v>
      </c>
      <c r="B7" s="1014">
        <f>'S&amp;G&amp;E Schedu_DVT2 Start'!$F$8</f>
        <v>44305</v>
      </c>
      <c r="C7" s="1058" t="s">
        <v>488</v>
      </c>
      <c r="D7" s="1059" t="s">
        <v>1707</v>
      </c>
      <c r="E7" s="1059" t="s">
        <v>1708</v>
      </c>
      <c r="F7" s="1059">
        <v>56</v>
      </c>
      <c r="G7" s="1060">
        <v>44264</v>
      </c>
      <c r="H7" s="1060">
        <v>44350</v>
      </c>
      <c r="I7" s="1061" t="s">
        <v>1709</v>
      </c>
      <c r="J7" s="1058" t="s">
        <v>495</v>
      </c>
      <c r="K7" s="1062" t="s">
        <v>504</v>
      </c>
      <c r="L7" s="160"/>
      <c r="M7" s="160"/>
      <c r="N7" s="160"/>
      <c r="O7" s="160"/>
      <c r="P7" s="160"/>
      <c r="Q7" s="160"/>
      <c r="R7" s="160"/>
      <c r="S7" s="160"/>
    </row>
    <row r="8" spans="1:19">
      <c r="A8" s="1058" t="s">
        <v>1216</v>
      </c>
      <c r="B8" s="1014">
        <f>'S&amp;G&amp;E Schedu_DVT2 Start'!$F$8</f>
        <v>44305</v>
      </c>
      <c r="C8" s="1058" t="s">
        <v>1217</v>
      </c>
      <c r="D8" s="1059" t="s">
        <v>1218</v>
      </c>
      <c r="E8" s="1059" t="s">
        <v>1219</v>
      </c>
      <c r="F8" s="1059">
        <v>154</v>
      </c>
      <c r="G8" s="1060">
        <f>'RF Schedule DVT1'!F25</f>
        <v>44319</v>
      </c>
      <c r="H8" s="1060">
        <v>44327</v>
      </c>
      <c r="I8" s="1061" t="s">
        <v>1220</v>
      </c>
      <c r="J8" s="1058" t="s">
        <v>1221</v>
      </c>
      <c r="K8" s="1062" t="s">
        <v>1222</v>
      </c>
      <c r="L8" s="160"/>
      <c r="M8" s="160"/>
      <c r="N8" s="160"/>
      <c r="O8" s="160"/>
      <c r="P8" s="160"/>
      <c r="Q8" s="160"/>
      <c r="R8" s="160"/>
      <c r="S8" s="160"/>
    </row>
    <row r="9" spans="1:19" ht="29">
      <c r="A9" s="1058" t="s">
        <v>475</v>
      </c>
      <c r="B9" s="1014">
        <f>'S&amp;G&amp;E Schedu_DVT2 Start'!$F$8</f>
        <v>44305</v>
      </c>
      <c r="C9" s="1058" t="s">
        <v>476</v>
      </c>
      <c r="D9" s="1059" t="s">
        <v>1210</v>
      </c>
      <c r="E9" s="1059" t="s">
        <v>986</v>
      </c>
      <c r="F9" s="1059">
        <f>'S&amp;G&amp;E_DVT1_Schedule'!C48</f>
        <v>70</v>
      </c>
      <c r="G9" s="1060">
        <f>'S&amp;G&amp;E_DVT1_Schedule'!E48</f>
        <v>44354</v>
      </c>
      <c r="H9" s="1060">
        <f>'S&amp;G&amp;E Schedu_DVT2 Start'!E48</f>
        <v>44354</v>
      </c>
      <c r="I9" s="1061" t="s">
        <v>1211</v>
      </c>
      <c r="J9" s="1058" t="s">
        <v>1212</v>
      </c>
      <c r="K9" s="1062" t="s">
        <v>1213</v>
      </c>
      <c r="L9" s="160"/>
      <c r="M9" s="160"/>
      <c r="N9" s="160"/>
      <c r="O9" s="160"/>
      <c r="P9" s="160"/>
      <c r="Q9" s="160"/>
      <c r="R9" s="160"/>
      <c r="S9" s="160"/>
    </row>
    <row r="10" spans="1:19" ht="58">
      <c r="A10" s="1058" t="s">
        <v>498</v>
      </c>
      <c r="B10" s="1014">
        <f>'S&amp;G&amp;E Schedu_DVT2 Start'!$F$8</f>
        <v>44305</v>
      </c>
      <c r="C10" s="1058" t="s">
        <v>96</v>
      </c>
      <c r="D10" s="1059" t="s">
        <v>1194</v>
      </c>
      <c r="E10" s="1059" t="s">
        <v>1195</v>
      </c>
      <c r="F10" s="1059">
        <v>116</v>
      </c>
      <c r="G10" s="1060">
        <f>'RF Schedule DVT1'!F36</f>
        <v>44281</v>
      </c>
      <c r="H10" s="1060">
        <f>'RF Schedule DVT2'!F37+10</f>
        <v>44315</v>
      </c>
      <c r="I10" s="1061" t="s">
        <v>1203</v>
      </c>
      <c r="J10" s="1058" t="s">
        <v>495</v>
      </c>
      <c r="K10" s="1062" t="s">
        <v>1720</v>
      </c>
      <c r="L10" s="160"/>
      <c r="M10" s="283"/>
      <c r="N10" s="160"/>
      <c r="O10" s="160"/>
      <c r="P10" s="160"/>
      <c r="Q10" s="160"/>
      <c r="R10" s="160"/>
      <c r="S10" s="160"/>
    </row>
    <row r="11" spans="1:19">
      <c r="A11" s="1058" t="s">
        <v>498</v>
      </c>
      <c r="B11" s="1014">
        <f>'S&amp;G&amp;E Schedu_DVT2 Start'!$F$8</f>
        <v>44305</v>
      </c>
      <c r="C11" s="1058" t="s">
        <v>96</v>
      </c>
      <c r="D11" s="1059" t="s">
        <v>1072</v>
      </c>
      <c r="E11" s="1059" t="s">
        <v>502</v>
      </c>
      <c r="F11" s="1059">
        <v>56</v>
      </c>
      <c r="G11" s="1060">
        <f>'RF Schedule DVT1'!F39</f>
        <v>44361</v>
      </c>
      <c r="H11" s="1060">
        <f>'RF Schedule DVT2'!F40</f>
        <v>44306</v>
      </c>
      <c r="I11" s="1061" t="s">
        <v>1021</v>
      </c>
      <c r="J11" s="1058" t="s">
        <v>540</v>
      </c>
      <c r="K11" s="1062" t="s">
        <v>504</v>
      </c>
      <c r="L11" s="160"/>
      <c r="M11" s="283"/>
      <c r="N11" s="160"/>
      <c r="O11" s="160"/>
      <c r="P11" s="160"/>
      <c r="Q11" s="160"/>
      <c r="R11" s="160"/>
      <c r="S11" s="160"/>
    </row>
    <row r="12" spans="1:19">
      <c r="A12" s="1058" t="s">
        <v>498</v>
      </c>
      <c r="B12" s="1014">
        <f>'S&amp;G&amp;E Schedu_DVT2 Start'!$F$8</f>
        <v>44305</v>
      </c>
      <c r="C12" s="1058" t="s">
        <v>96</v>
      </c>
      <c r="D12" s="1059" t="s">
        <v>1179</v>
      </c>
      <c r="E12" s="1059" t="s">
        <v>1037</v>
      </c>
      <c r="F12" s="1059">
        <v>168</v>
      </c>
      <c r="G12" s="1060">
        <f>'RF Schedule DVT1'!F85</f>
        <v>44473</v>
      </c>
      <c r="H12" s="1060">
        <f>B12+F12</f>
        <v>44473</v>
      </c>
      <c r="I12" s="1061" t="s">
        <v>1180</v>
      </c>
      <c r="J12" s="1058" t="s">
        <v>1181</v>
      </c>
      <c r="K12" s="1062" t="s">
        <v>1182</v>
      </c>
      <c r="L12" s="160"/>
      <c r="M12" s="283"/>
      <c r="N12" s="160"/>
      <c r="O12" s="160"/>
      <c r="P12" s="160"/>
      <c r="Q12" s="160"/>
      <c r="R12" s="160"/>
      <c r="S12" s="160"/>
    </row>
    <row r="13" spans="1:19" ht="15.25" customHeight="1">
      <c r="A13" s="1058" t="s">
        <v>498</v>
      </c>
      <c r="B13" s="1014">
        <f>'S&amp;G&amp;E Schedu_DVT2 Start'!$F$8</f>
        <v>44305</v>
      </c>
      <c r="C13" s="1058" t="s">
        <v>96</v>
      </c>
      <c r="D13" s="1059" t="s">
        <v>604</v>
      </c>
      <c r="E13" s="1059" t="s">
        <v>1040</v>
      </c>
      <c r="F13" s="1059">
        <v>102</v>
      </c>
      <c r="G13" s="1060">
        <f>'RF Schedule DVT1'!F97</f>
        <v>44267</v>
      </c>
      <c r="H13" s="1060">
        <v>44267</v>
      </c>
      <c r="I13" s="1061" t="s">
        <v>1198</v>
      </c>
      <c r="J13" s="1066" t="s">
        <v>497</v>
      </c>
      <c r="K13" s="1062" t="s">
        <v>1067</v>
      </c>
      <c r="L13" s="160"/>
      <c r="M13" s="283"/>
      <c r="N13" s="160"/>
      <c r="O13" s="160"/>
      <c r="P13" s="160"/>
      <c r="Q13" s="160"/>
      <c r="R13" s="160"/>
      <c r="S13" s="160"/>
    </row>
    <row r="14" spans="1:19" ht="29">
      <c r="A14" s="1058" t="s">
        <v>498</v>
      </c>
      <c r="B14" s="1014">
        <f>'S&amp;G&amp;E Schedu_DVT2 Start'!$F$8</f>
        <v>44305</v>
      </c>
      <c r="C14" s="1058" t="s">
        <v>96</v>
      </c>
      <c r="D14" s="1059" t="s">
        <v>1190</v>
      </c>
      <c r="E14" s="1059" t="s">
        <v>1109</v>
      </c>
      <c r="F14" s="1059">
        <v>42</v>
      </c>
      <c r="G14" s="1060">
        <f>'RF Schedule DVT1'!F105</f>
        <v>44263</v>
      </c>
      <c r="H14" s="1060">
        <f>'RF Schedule DVT2'!F56</f>
        <v>44308</v>
      </c>
      <c r="I14" s="1061" t="s">
        <v>1197</v>
      </c>
      <c r="J14" s="1066" t="s">
        <v>1191</v>
      </c>
      <c r="K14" s="1062" t="s">
        <v>1192</v>
      </c>
      <c r="L14" s="160"/>
      <c r="M14" s="283"/>
      <c r="N14" s="160"/>
      <c r="O14" s="160"/>
      <c r="P14" s="160"/>
      <c r="Q14" s="160"/>
      <c r="R14" s="160"/>
      <c r="S14" s="160"/>
    </row>
    <row r="15" spans="1:19">
      <c r="A15" s="1058" t="s">
        <v>498</v>
      </c>
      <c r="B15" s="1014">
        <f>'S&amp;G&amp;E Schedu_DVT2 Start'!$F$8</f>
        <v>44305</v>
      </c>
      <c r="C15" s="1058" t="s">
        <v>96</v>
      </c>
      <c r="D15" s="1059" t="s">
        <v>569</v>
      </c>
      <c r="E15" s="1059" t="s">
        <v>517</v>
      </c>
      <c r="F15" s="1059">
        <v>126</v>
      </c>
      <c r="G15" s="1060">
        <f>'RF Schedule DVT1'!F106</f>
        <v>44305</v>
      </c>
      <c r="H15" s="1060">
        <f>'RF Schedule DVT2'!F111</f>
        <v>44305</v>
      </c>
      <c r="I15" s="1061" t="s">
        <v>518</v>
      </c>
      <c r="J15" s="1066" t="s">
        <v>507</v>
      </c>
      <c r="K15" s="1062" t="s">
        <v>523</v>
      </c>
      <c r="L15" s="160"/>
      <c r="M15" s="283"/>
      <c r="N15" s="160"/>
      <c r="O15" s="160"/>
      <c r="P15" s="160"/>
      <c r="Q15" s="160"/>
      <c r="R15" s="160"/>
      <c r="S15" s="160"/>
    </row>
    <row r="16" spans="1:19" ht="29">
      <c r="A16" s="1058" t="s">
        <v>498</v>
      </c>
      <c r="B16" s="1014">
        <f>'S&amp;G&amp;E Schedu_DVT2 Start'!$F$8</f>
        <v>44305</v>
      </c>
      <c r="C16" s="1058" t="s">
        <v>96</v>
      </c>
      <c r="D16" s="1059" t="s">
        <v>566</v>
      </c>
      <c r="E16" s="1059" t="s">
        <v>515</v>
      </c>
      <c r="F16" s="1059">
        <v>112</v>
      </c>
      <c r="G16" s="1060">
        <f>'RF Schedule DVT1'!F98</f>
        <v>44291</v>
      </c>
      <c r="H16" s="1060">
        <f>'RF Schedule DVT2'!F103</f>
        <v>44291</v>
      </c>
      <c r="I16" s="1061" t="s">
        <v>1175</v>
      </c>
      <c r="J16" s="1066" t="s">
        <v>507</v>
      </c>
      <c r="K16" s="1062" t="s">
        <v>521</v>
      </c>
      <c r="L16" s="160"/>
      <c r="M16" s="283"/>
      <c r="N16" s="160"/>
      <c r="O16" s="160"/>
      <c r="P16" s="160"/>
      <c r="Q16" s="160"/>
      <c r="R16" s="160"/>
      <c r="S16" s="160"/>
    </row>
    <row r="17" spans="1:19" ht="29">
      <c r="A17" s="1058" t="s">
        <v>498</v>
      </c>
      <c r="B17" s="1014">
        <f>'S&amp;G&amp;E Schedu_DVT2 Start'!$F$8</f>
        <v>44305</v>
      </c>
      <c r="C17" s="1058" t="s">
        <v>96</v>
      </c>
      <c r="D17" s="1059" t="s">
        <v>567</v>
      </c>
      <c r="E17" s="1059" t="s">
        <v>154</v>
      </c>
      <c r="F17" s="1059">
        <v>113</v>
      </c>
      <c r="G17" s="1060">
        <f>'RF Schedule DVT1'!F100</f>
        <v>44292</v>
      </c>
      <c r="H17" s="1060">
        <f>'RF Schedule DVT2'!F105</f>
        <v>44292</v>
      </c>
      <c r="I17" s="1061" t="s">
        <v>1175</v>
      </c>
      <c r="J17" s="1066" t="s">
        <v>507</v>
      </c>
      <c r="K17" s="1062" t="s">
        <v>512</v>
      </c>
      <c r="L17" s="160"/>
      <c r="M17" s="283"/>
      <c r="N17" s="160"/>
      <c r="O17" s="160"/>
      <c r="P17" s="160"/>
      <c r="Q17" s="160"/>
      <c r="R17" s="160"/>
      <c r="S17" s="160"/>
    </row>
    <row r="18" spans="1:19" ht="16" customHeight="1">
      <c r="A18" s="1058" t="s">
        <v>498</v>
      </c>
      <c r="B18" s="1014">
        <f>'S&amp;G&amp;E Schedu_DVT2 Start'!$F$8</f>
        <v>44305</v>
      </c>
      <c r="C18" s="1058" t="s">
        <v>96</v>
      </c>
      <c r="D18" s="1059" t="s">
        <v>1057</v>
      </c>
      <c r="E18" s="1059" t="s">
        <v>1058</v>
      </c>
      <c r="F18" s="1059">
        <v>113</v>
      </c>
      <c r="G18" s="1060">
        <f>'RF Schedule DVT1'!F113</f>
        <v>44235</v>
      </c>
      <c r="H18" s="1060">
        <f>'RF Schedule DVT2'!$F$125</f>
        <v>44292</v>
      </c>
      <c r="I18" s="1061" t="s">
        <v>1059</v>
      </c>
      <c r="J18" s="1066" t="s">
        <v>507</v>
      </c>
      <c r="K18" s="1062" t="s">
        <v>504</v>
      </c>
      <c r="L18" s="160"/>
      <c r="M18" s="283"/>
      <c r="N18" s="160"/>
      <c r="O18" s="160"/>
      <c r="P18" s="160"/>
      <c r="Q18" s="160"/>
      <c r="R18" s="160"/>
      <c r="S18" s="160"/>
    </row>
    <row r="19" spans="1:19" ht="29.25" customHeight="1">
      <c r="A19" s="1058" t="s">
        <v>498</v>
      </c>
      <c r="B19" s="1014">
        <f>'S&amp;G&amp;E Schedu_DVT2 Start'!$F$8</f>
        <v>44305</v>
      </c>
      <c r="C19" s="1058" t="s">
        <v>96</v>
      </c>
      <c r="D19" s="1059" t="s">
        <v>1065</v>
      </c>
      <c r="E19" s="1059" t="s">
        <v>1022</v>
      </c>
      <c r="F19" s="1059">
        <v>56</v>
      </c>
      <c r="G19" s="1060">
        <v>44264</v>
      </c>
      <c r="H19" s="1060">
        <f>'RF Schedule DVT2'!F43</f>
        <v>44291</v>
      </c>
      <c r="I19" s="1062" t="s">
        <v>1169</v>
      </c>
      <c r="J19" s="1066" t="s">
        <v>1023</v>
      </c>
      <c r="K19" s="1062" t="s">
        <v>504</v>
      </c>
      <c r="L19" s="160"/>
      <c r="M19" s="283"/>
      <c r="N19" s="160"/>
      <c r="O19" s="160"/>
      <c r="P19" s="160"/>
      <c r="Q19" s="160"/>
      <c r="R19" s="160"/>
      <c r="S19" s="160"/>
    </row>
    <row r="20" spans="1:19" ht="29">
      <c r="A20" s="1014" t="s">
        <v>1060</v>
      </c>
      <c r="B20" s="1014">
        <f>'S&amp;G&amp;E Schedu_DVT2 Start'!$F$8</f>
        <v>44305</v>
      </c>
      <c r="C20" s="1014" t="s">
        <v>1061</v>
      </c>
      <c r="D20" s="1014" t="s">
        <v>1066</v>
      </c>
      <c r="E20" s="1014" t="s">
        <v>1062</v>
      </c>
      <c r="F20" s="1059">
        <v>73</v>
      </c>
      <c r="G20" s="1014"/>
      <c r="H20" s="1014">
        <f>B20+F20</f>
        <v>44378</v>
      </c>
      <c r="I20" s="1061" t="s">
        <v>1170</v>
      </c>
      <c r="J20" s="1066" t="s">
        <v>507</v>
      </c>
      <c r="K20" s="1062" t="s">
        <v>504</v>
      </c>
      <c r="L20" s="160"/>
      <c r="M20" s="283"/>
      <c r="N20" s="160"/>
      <c r="O20" s="160"/>
      <c r="P20" s="160"/>
      <c r="Q20" s="160"/>
      <c r="R20" s="160"/>
      <c r="S20" s="160"/>
    </row>
    <row r="21" spans="1:19" s="861" customFormat="1" ht="58">
      <c r="A21" s="1058" t="s">
        <v>498</v>
      </c>
      <c r="B21" s="1014">
        <f>'S&amp;G&amp;E Schedu_DVT2 Start'!$F$8</f>
        <v>44305</v>
      </c>
      <c r="C21" s="1058" t="s">
        <v>96</v>
      </c>
      <c r="D21" s="1059" t="s">
        <v>1131</v>
      </c>
      <c r="E21" s="1059" t="s">
        <v>496</v>
      </c>
      <c r="F21" s="1059">
        <v>133</v>
      </c>
      <c r="G21" s="1060">
        <f>'RF Schedule DVT1'!F21</f>
        <v>44284</v>
      </c>
      <c r="H21" s="1060">
        <f>'RF Schedule DVT2'!F22</f>
        <v>44284</v>
      </c>
      <c r="I21" s="1061" t="s">
        <v>1152</v>
      </c>
      <c r="J21" s="1058" t="s">
        <v>497</v>
      </c>
      <c r="K21" s="1062" t="s">
        <v>1153</v>
      </c>
      <c r="L21" s="859"/>
      <c r="M21" s="860"/>
      <c r="N21" s="859"/>
      <c r="O21" s="859"/>
      <c r="P21" s="859"/>
      <c r="Q21" s="859"/>
      <c r="R21" s="859"/>
      <c r="S21" s="859"/>
    </row>
    <row r="22" spans="1:19" ht="29">
      <c r="A22" s="1058" t="s">
        <v>498</v>
      </c>
      <c r="B22" s="1014">
        <f>'S&amp;G&amp;E Schedu_DVT2 Start'!$F$8</f>
        <v>44305</v>
      </c>
      <c r="C22" s="1058" t="s">
        <v>96</v>
      </c>
      <c r="D22" s="1058" t="s">
        <v>561</v>
      </c>
      <c r="E22" s="1058" t="s">
        <v>1036</v>
      </c>
      <c r="F22" s="1058">
        <v>70</v>
      </c>
      <c r="G22" s="1058">
        <f>'RF Schedule DVT1'!F79</f>
        <v>44375</v>
      </c>
      <c r="H22" s="1067">
        <v>44355</v>
      </c>
      <c r="I22" s="1068" t="s">
        <v>1154</v>
      </c>
      <c r="J22" s="1058" t="s">
        <v>507</v>
      </c>
      <c r="K22" s="1058" t="s">
        <v>504</v>
      </c>
      <c r="L22" s="160"/>
      <c r="M22" s="283"/>
      <c r="N22" s="160"/>
      <c r="O22" s="160"/>
      <c r="P22" s="160"/>
      <c r="Q22" s="160"/>
      <c r="R22" s="160"/>
      <c r="S22" s="160"/>
    </row>
    <row r="23" spans="1:19" ht="29">
      <c r="A23" s="1058" t="s">
        <v>1132</v>
      </c>
      <c r="B23" s="1014">
        <f>'S&amp;G&amp;E Schedu_DVT2 Start'!$F$8</f>
        <v>44305</v>
      </c>
      <c r="C23" s="1058" t="s">
        <v>1133</v>
      </c>
      <c r="D23" s="1058" t="s">
        <v>1134</v>
      </c>
      <c r="E23" s="1058" t="s">
        <v>1135</v>
      </c>
      <c r="F23" s="1058">
        <v>133</v>
      </c>
      <c r="G23" s="1058">
        <f>'RF Schedule DVT1'!F112</f>
        <v>44312</v>
      </c>
      <c r="H23" s="1067">
        <v>44312</v>
      </c>
      <c r="I23" s="1068" t="s">
        <v>1155</v>
      </c>
      <c r="J23" s="1058" t="s">
        <v>1136</v>
      </c>
      <c r="K23" s="1058" t="s">
        <v>1137</v>
      </c>
      <c r="L23" s="160"/>
      <c r="M23" s="283"/>
      <c r="N23" s="160"/>
      <c r="O23" s="160"/>
      <c r="P23" s="160"/>
      <c r="Q23" s="160"/>
      <c r="R23" s="160"/>
      <c r="S23" s="160"/>
    </row>
    <row r="24" spans="1:19" ht="29">
      <c r="A24" s="1058" t="s">
        <v>498</v>
      </c>
      <c r="B24" s="1014">
        <f>'S&amp;G&amp;E Schedu_DVT2 Start'!$F$8</f>
        <v>44305</v>
      </c>
      <c r="C24" s="1058" t="s">
        <v>96</v>
      </c>
      <c r="D24" s="1059" t="s">
        <v>563</v>
      </c>
      <c r="E24" s="1059" t="s">
        <v>1038</v>
      </c>
      <c r="F24" s="1059">
        <v>140</v>
      </c>
      <c r="G24" s="1060">
        <f>'RF Schedule DVT1'!F86</f>
        <v>44319</v>
      </c>
      <c r="H24" s="1060">
        <f>'RF Schedule DVT2'!F91</f>
        <v>44319</v>
      </c>
      <c r="I24" s="1061" t="s">
        <v>1138</v>
      </c>
      <c r="J24" s="1066" t="s">
        <v>507</v>
      </c>
      <c r="K24" s="1062" t="s">
        <v>512</v>
      </c>
      <c r="L24" s="160"/>
      <c r="M24" s="283"/>
      <c r="N24" s="160"/>
      <c r="O24" s="160"/>
      <c r="P24" s="160"/>
      <c r="Q24" s="160"/>
      <c r="R24" s="160"/>
      <c r="S24" s="160"/>
    </row>
    <row r="25" spans="1:19" ht="29">
      <c r="A25" s="1058" t="s">
        <v>498</v>
      </c>
      <c r="B25" s="1014">
        <f>'S&amp;G&amp;E Schedu_DVT2 Start'!$F$8</f>
        <v>44305</v>
      </c>
      <c r="C25" s="1058" t="s">
        <v>96</v>
      </c>
      <c r="D25" s="1059" t="s">
        <v>1071</v>
      </c>
      <c r="E25" s="1059" t="s">
        <v>600</v>
      </c>
      <c r="F25" s="1059">
        <v>112</v>
      </c>
      <c r="G25" s="1060">
        <f>'RF Schedule DVT1'!F46</f>
        <v>44333</v>
      </c>
      <c r="H25" s="1060">
        <f>'RF Schedule DVT2'!F50</f>
        <v>44347</v>
      </c>
      <c r="I25" s="1062" t="s">
        <v>1139</v>
      </c>
      <c r="J25" s="1066" t="s">
        <v>477</v>
      </c>
      <c r="K25" s="1062" t="s">
        <v>504</v>
      </c>
      <c r="L25" s="160"/>
      <c r="M25" s="283"/>
      <c r="N25" s="160"/>
      <c r="O25" s="160"/>
      <c r="P25" s="160"/>
      <c r="Q25" s="160"/>
      <c r="R25" s="160"/>
      <c r="S25" s="160"/>
    </row>
    <row r="26" spans="1:19" ht="58">
      <c r="A26" s="1058" t="s">
        <v>498</v>
      </c>
      <c r="B26" s="1014">
        <f>'S&amp;G&amp;E Schedu_DVT2 Start'!$F$8</f>
        <v>44305</v>
      </c>
      <c r="C26" s="1058" t="s">
        <v>96</v>
      </c>
      <c r="D26" s="1059" t="s">
        <v>1110</v>
      </c>
      <c r="E26" s="1059" t="s">
        <v>1111</v>
      </c>
      <c r="F26" s="1059">
        <v>35</v>
      </c>
      <c r="G26" s="1060">
        <f>'RF Schedule DVT1'!F55</f>
        <v>44284</v>
      </c>
      <c r="H26" s="1060">
        <f>'RF Schedule DVT2'!$F$60</f>
        <v>44270</v>
      </c>
      <c r="I26" s="1062" t="s">
        <v>1140</v>
      </c>
      <c r="J26" s="1066" t="s">
        <v>1112</v>
      </c>
      <c r="K26" s="1062" t="s">
        <v>1119</v>
      </c>
      <c r="L26" s="160"/>
      <c r="M26" s="283"/>
      <c r="N26" s="160"/>
      <c r="O26" s="160"/>
      <c r="P26" s="160"/>
      <c r="Q26" s="160"/>
      <c r="R26" s="160"/>
      <c r="S26" s="160"/>
    </row>
    <row r="27" spans="1:19" ht="58">
      <c r="A27" s="1058" t="s">
        <v>498</v>
      </c>
      <c r="B27" s="1014">
        <f>'S&amp;G&amp;E Schedu_DVT2 Start'!$F$8</f>
        <v>44305</v>
      </c>
      <c r="C27" s="1058" t="s">
        <v>96</v>
      </c>
      <c r="D27" s="1059" t="s">
        <v>1083</v>
      </c>
      <c r="E27" s="1059" t="s">
        <v>1024</v>
      </c>
      <c r="F27" s="1059">
        <v>28</v>
      </c>
      <c r="G27" s="1060">
        <v>43898</v>
      </c>
      <c r="H27" s="1060">
        <f>'RF Schedule DVT2'!$F$49</f>
        <v>44263</v>
      </c>
      <c r="I27" s="1062" t="s">
        <v>1118</v>
      </c>
      <c r="J27" s="1066" t="s">
        <v>241</v>
      </c>
      <c r="K27" s="1062" t="s">
        <v>1119</v>
      </c>
      <c r="L27" s="160"/>
      <c r="M27" s="283"/>
      <c r="N27" s="160"/>
      <c r="O27" s="160"/>
      <c r="P27" s="160"/>
      <c r="Q27" s="160"/>
      <c r="R27" s="160"/>
      <c r="S27" s="160"/>
    </row>
    <row r="28" spans="1:19" ht="58">
      <c r="A28" s="1058" t="s">
        <v>498</v>
      </c>
      <c r="B28" s="1014">
        <f>'S&amp;G&amp;E Schedu_DVT2 Start'!$F$8</f>
        <v>44305</v>
      </c>
      <c r="C28" s="1058" t="s">
        <v>96</v>
      </c>
      <c r="D28" s="1059" t="s">
        <v>1042</v>
      </c>
      <c r="E28" s="1059" t="s">
        <v>601</v>
      </c>
      <c r="F28" s="1059">
        <v>42</v>
      </c>
      <c r="G28" s="1060">
        <f>'RF Schedule DVT1'!F50</f>
        <v>44263</v>
      </c>
      <c r="H28" s="1060">
        <f>'RF Schedule DVT2'!F53</f>
        <v>44277</v>
      </c>
      <c r="I28" s="1062" t="s">
        <v>1120</v>
      </c>
      <c r="J28" s="1066" t="s">
        <v>495</v>
      </c>
      <c r="K28" s="1062" t="s">
        <v>1121</v>
      </c>
      <c r="L28" s="160"/>
      <c r="M28" s="283"/>
      <c r="N28" s="160"/>
      <c r="O28" s="160"/>
      <c r="P28" s="160"/>
      <c r="Q28" s="160"/>
      <c r="R28" s="160"/>
      <c r="S28" s="160"/>
    </row>
    <row r="29" spans="1:19" ht="29">
      <c r="A29" s="1058" t="s">
        <v>498</v>
      </c>
      <c r="B29" s="1014">
        <f>'S&amp;G&amp;E Schedu_DVT2 Start'!$F$8</f>
        <v>44305</v>
      </c>
      <c r="C29" s="1058" t="s">
        <v>96</v>
      </c>
      <c r="D29" s="1059" t="s">
        <v>1070</v>
      </c>
      <c r="E29" s="1059" t="s">
        <v>1027</v>
      </c>
      <c r="F29" s="1059">
        <v>84</v>
      </c>
      <c r="G29" s="1060">
        <f>'RF Schedule DVT1'!F111</f>
        <v>44263</v>
      </c>
      <c r="H29" s="1060">
        <f>'RF Schedule DVT2'!F115</f>
        <v>44193</v>
      </c>
      <c r="I29" s="1061" t="s">
        <v>1122</v>
      </c>
      <c r="J29" s="1066" t="s">
        <v>507</v>
      </c>
      <c r="K29" s="1062" t="s">
        <v>504</v>
      </c>
      <c r="L29" s="160"/>
      <c r="M29" s="283"/>
      <c r="N29" s="160"/>
      <c r="O29" s="160"/>
      <c r="P29" s="160"/>
      <c r="Q29" s="160"/>
      <c r="R29" s="160"/>
      <c r="S29" s="160"/>
    </row>
    <row r="30" spans="1:19" ht="29">
      <c r="A30" s="1058" t="s">
        <v>473</v>
      </c>
      <c r="B30" s="1014">
        <f>'S&amp;G&amp;E Schedu_DVT2 Start'!$F$8</f>
        <v>44305</v>
      </c>
      <c r="C30" s="1058" t="s">
        <v>488</v>
      </c>
      <c r="D30" s="1059" t="s">
        <v>1073</v>
      </c>
      <c r="E30" s="1059" t="s">
        <v>1019</v>
      </c>
      <c r="F30" s="1059">
        <v>56</v>
      </c>
      <c r="G30" s="1060">
        <f>'RF Schedule DVT1'!F24</f>
        <v>44305</v>
      </c>
      <c r="H30" s="1060">
        <f>'RF Schedule DVT2'!F23</f>
        <v>44291</v>
      </c>
      <c r="I30" s="1069" t="s">
        <v>1107</v>
      </c>
      <c r="J30" s="1058" t="s">
        <v>241</v>
      </c>
      <c r="K30" s="1062" t="s">
        <v>1041</v>
      </c>
      <c r="L30" s="160"/>
      <c r="M30" s="283"/>
      <c r="N30" s="160"/>
      <c r="O30" s="160"/>
      <c r="P30" s="160"/>
      <c r="Q30" s="160"/>
      <c r="R30" s="160"/>
      <c r="S30" s="160"/>
    </row>
    <row r="31" spans="1:19" ht="58">
      <c r="A31" s="1058" t="s">
        <v>498</v>
      </c>
      <c r="B31" s="1014">
        <f>'S&amp;G&amp;E Schedu_DVT2 Start'!$F$8</f>
        <v>44305</v>
      </c>
      <c r="C31" s="1058" t="s">
        <v>96</v>
      </c>
      <c r="D31" s="1059" t="s">
        <v>1026</v>
      </c>
      <c r="E31" s="1059" t="s">
        <v>1025</v>
      </c>
      <c r="F31" s="1059">
        <v>42</v>
      </c>
      <c r="G31" s="1060">
        <f>'RF Schedule DVT1'!F53</f>
        <v>44263</v>
      </c>
      <c r="H31" s="1060">
        <f>'RF Schedule DVT2'!F57</f>
        <v>44263</v>
      </c>
      <c r="I31" s="1069" t="s">
        <v>1721</v>
      </c>
      <c r="J31" s="1058" t="s">
        <v>495</v>
      </c>
      <c r="K31" s="1062" t="s">
        <v>1092</v>
      </c>
      <c r="L31" s="160"/>
      <c r="M31" s="283"/>
      <c r="N31" s="160"/>
      <c r="O31" s="160"/>
      <c r="P31" s="160"/>
      <c r="Q31" s="160"/>
      <c r="R31" s="160"/>
      <c r="S31" s="160"/>
    </row>
    <row r="32" spans="1:19" ht="29">
      <c r="A32" s="1058" t="s">
        <v>498</v>
      </c>
      <c r="B32" s="1014">
        <f>'S&amp;G&amp;E Schedu_DVT2 Start'!$F$8</f>
        <v>44305</v>
      </c>
      <c r="C32" s="1058" t="s">
        <v>96</v>
      </c>
      <c r="D32" s="1059" t="s">
        <v>560</v>
      </c>
      <c r="E32" s="1059" t="s">
        <v>1035</v>
      </c>
      <c r="F32" s="1059">
        <v>56</v>
      </c>
      <c r="G32" s="1060">
        <f>'RF Schedule DVT1'!F69</f>
        <v>44361</v>
      </c>
      <c r="H32" s="1060">
        <f>'RF Schedule DVT2'!F73</f>
        <v>44257</v>
      </c>
      <c r="I32" s="1061" t="s">
        <v>1091</v>
      </c>
      <c r="J32" s="1066" t="s">
        <v>507</v>
      </c>
      <c r="K32" s="1062" t="s">
        <v>1063</v>
      </c>
      <c r="L32" s="160"/>
      <c r="M32" s="283"/>
      <c r="N32" s="160"/>
      <c r="O32" s="160"/>
      <c r="P32" s="160"/>
      <c r="Q32" s="160"/>
      <c r="R32" s="160"/>
      <c r="S32" s="160"/>
    </row>
    <row r="33" spans="1:19" ht="29">
      <c r="A33" s="1058" t="s">
        <v>498</v>
      </c>
      <c r="B33" s="1014">
        <f>'S&amp;G&amp;E Schedu_DVT2 Start'!$F$8</f>
        <v>44305</v>
      </c>
      <c r="C33" s="1058" t="s">
        <v>96</v>
      </c>
      <c r="D33" s="1059" t="s">
        <v>568</v>
      </c>
      <c r="E33" s="1059" t="s">
        <v>189</v>
      </c>
      <c r="F33" s="1059">
        <v>113</v>
      </c>
      <c r="G33" s="1060">
        <f>'RF Schedule DVT1'!F104</f>
        <v>44292</v>
      </c>
      <c r="H33" s="1060">
        <f>'RF Schedule DVT2'!F108</f>
        <v>44228</v>
      </c>
      <c r="I33" s="1069" t="s">
        <v>1076</v>
      </c>
      <c r="J33" s="1066" t="s">
        <v>507</v>
      </c>
      <c r="K33" s="1062" t="s">
        <v>565</v>
      </c>
      <c r="L33" s="160"/>
      <c r="M33" s="283"/>
      <c r="N33" s="160"/>
      <c r="O33" s="160"/>
      <c r="P33" s="160"/>
      <c r="Q33" s="160"/>
      <c r="R33" s="160"/>
      <c r="S33" s="160"/>
    </row>
    <row r="34" spans="1:19" ht="58">
      <c r="A34" s="1058" t="s">
        <v>473</v>
      </c>
      <c r="B34" s="1014">
        <f>'S&amp;G&amp;E Schedu_DVT2 Start'!$F$8</f>
        <v>44305</v>
      </c>
      <c r="C34" s="1058" t="s">
        <v>488</v>
      </c>
      <c r="D34" s="1059" t="s">
        <v>1028</v>
      </c>
      <c r="E34" s="1059" t="s">
        <v>1029</v>
      </c>
      <c r="F34" s="1059">
        <v>133</v>
      </c>
      <c r="G34" s="1060">
        <v>44284</v>
      </c>
      <c r="H34" s="1060">
        <f>'RF Schedule DVT2'!F22</f>
        <v>44284</v>
      </c>
      <c r="I34" s="1061" t="s">
        <v>499</v>
      </c>
      <c r="J34" s="1058" t="s">
        <v>241</v>
      </c>
      <c r="K34" s="1062" t="s">
        <v>1056</v>
      </c>
      <c r="L34" s="160"/>
      <c r="M34" s="283"/>
      <c r="N34" s="160"/>
      <c r="O34" s="160"/>
      <c r="P34" s="160"/>
      <c r="Q34" s="160"/>
      <c r="R34" s="160"/>
      <c r="S34" s="160"/>
    </row>
    <row r="35" spans="1:19" ht="29">
      <c r="A35" s="1058" t="s">
        <v>498</v>
      </c>
      <c r="B35" s="1014">
        <f>'S&amp;G&amp;E Schedu_DVT2 Start'!$F$8</f>
        <v>44305</v>
      </c>
      <c r="C35" s="1058" t="s">
        <v>96</v>
      </c>
      <c r="D35" s="1059" t="s">
        <v>618</v>
      </c>
      <c r="E35" s="1059" t="s">
        <v>619</v>
      </c>
      <c r="F35" s="1059">
        <v>112</v>
      </c>
      <c r="G35" s="1060">
        <f>'RF Schedule DVT1'!F27</f>
        <v>44291</v>
      </c>
      <c r="H35" s="1060">
        <f>'RF Schedule DVT2'!$F$27</f>
        <v>44235</v>
      </c>
      <c r="I35" s="1061" t="s">
        <v>621</v>
      </c>
      <c r="J35" s="1066" t="s">
        <v>477</v>
      </c>
      <c r="K35" s="1062" t="s">
        <v>1020</v>
      </c>
      <c r="L35" s="160"/>
      <c r="M35" s="283"/>
      <c r="N35" s="160"/>
      <c r="O35" s="160"/>
      <c r="P35" s="160"/>
      <c r="Q35" s="160"/>
      <c r="R35" s="160"/>
      <c r="S35" s="160"/>
    </row>
    <row r="36" spans="1:19" ht="29">
      <c r="A36" s="1058" t="s">
        <v>473</v>
      </c>
      <c r="B36" s="1014">
        <f>'S&amp;G&amp;E Schedu_DVT2 Start'!$F$8</f>
        <v>44305</v>
      </c>
      <c r="C36" s="1058" t="s">
        <v>476</v>
      </c>
      <c r="D36" s="1059" t="s">
        <v>983</v>
      </c>
      <c r="E36" s="1058" t="s">
        <v>975</v>
      </c>
      <c r="F36" s="1059">
        <f>'S&amp;G&amp;E Schedu_DVT2 Start'!C52</f>
        <v>49</v>
      </c>
      <c r="G36" s="1014">
        <f>'S&amp;G&amp;E_DVT1_Schedule'!E51</f>
        <v>44284</v>
      </c>
      <c r="H36" s="1014">
        <f>'S&amp;G&amp;E Schedu_DVT2 Start'!E52</f>
        <v>44284</v>
      </c>
      <c r="I36" s="1061" t="s">
        <v>1064</v>
      </c>
      <c r="J36" s="1058" t="s">
        <v>241</v>
      </c>
      <c r="K36" s="1068" t="s">
        <v>521</v>
      </c>
      <c r="L36" s="160"/>
      <c r="M36" s="283"/>
      <c r="N36" s="160"/>
      <c r="O36" s="160"/>
      <c r="P36" s="160"/>
      <c r="Q36" s="160"/>
      <c r="R36" s="160"/>
      <c r="S36" s="160"/>
    </row>
    <row r="37" spans="1:19">
      <c r="A37" s="1058" t="s">
        <v>498</v>
      </c>
      <c r="B37" s="1014">
        <f>'S&amp;G&amp;E Schedu_DVT2 Start'!$F$8</f>
        <v>44305</v>
      </c>
      <c r="C37" s="1058" t="s">
        <v>96</v>
      </c>
      <c r="D37" s="1059" t="s">
        <v>190</v>
      </c>
      <c r="E37" s="1059" t="s">
        <v>191</v>
      </c>
      <c r="F37" s="1059">
        <v>70</v>
      </c>
      <c r="G37" s="1060"/>
      <c r="H37" s="1060"/>
      <c r="I37" s="1070" t="s">
        <v>689</v>
      </c>
      <c r="J37" s="1066" t="s">
        <v>477</v>
      </c>
      <c r="K37" s="1062" t="s">
        <v>522</v>
      </c>
      <c r="L37" s="160"/>
      <c r="M37" s="283"/>
      <c r="N37" s="160"/>
      <c r="O37" s="160"/>
      <c r="P37" s="160"/>
      <c r="Q37" s="160"/>
      <c r="R37" s="160"/>
      <c r="S37" s="160"/>
    </row>
    <row r="38" spans="1:19" ht="29">
      <c r="A38" s="1058" t="s">
        <v>498</v>
      </c>
      <c r="B38" s="1014">
        <f>'S&amp;G&amp;E Schedu_DVT2 Start'!$F$8</f>
        <v>44305</v>
      </c>
      <c r="C38" s="1058" t="s">
        <v>96</v>
      </c>
      <c r="D38" s="1059" t="s">
        <v>564</v>
      </c>
      <c r="E38" s="1059" t="s">
        <v>1039</v>
      </c>
      <c r="F38" s="1059">
        <v>119</v>
      </c>
      <c r="G38" s="1060">
        <f>'RF Schedule DVT1'!F89</f>
        <v>44298</v>
      </c>
      <c r="H38" s="1060">
        <f>'RF Schedule DVT2'!F93</f>
        <v>44263</v>
      </c>
      <c r="I38" s="1069" t="s">
        <v>1106</v>
      </c>
      <c r="J38" s="1066" t="s">
        <v>507</v>
      </c>
      <c r="K38" s="1062" t="s">
        <v>504</v>
      </c>
      <c r="L38" s="160"/>
      <c r="M38" s="283"/>
      <c r="N38" s="160"/>
      <c r="O38" s="160"/>
      <c r="P38" s="160"/>
      <c r="Q38" s="160"/>
      <c r="R38" s="160"/>
      <c r="S38" s="160"/>
    </row>
    <row r="39" spans="1:19" ht="29">
      <c r="A39" s="1058" t="s">
        <v>473</v>
      </c>
      <c r="B39" s="1014">
        <f>'S&amp;G&amp;E Schedu_DVT2 Start'!$F$8</f>
        <v>44305</v>
      </c>
      <c r="C39" s="1058" t="s">
        <v>476</v>
      </c>
      <c r="D39" s="1059" t="s">
        <v>494</v>
      </c>
      <c r="E39" s="1059" t="s">
        <v>479</v>
      </c>
      <c r="F39" s="1059">
        <f>'S&amp;G&amp;E_DVT1_Schedule'!C109</f>
        <v>0</v>
      </c>
      <c r="G39" s="1060">
        <f>'S&amp;G&amp;E_DVT1_Schedule'!E109</f>
        <v>0</v>
      </c>
      <c r="H39" s="1060">
        <f>'S&amp;G&amp;E Schedu_DVT2 Start'!E110</f>
        <v>0</v>
      </c>
      <c r="I39" s="1069" t="s">
        <v>1141</v>
      </c>
      <c r="J39" s="1058" t="s">
        <v>241</v>
      </c>
      <c r="K39" s="1068" t="s">
        <v>521</v>
      </c>
      <c r="L39" s="160"/>
      <c r="M39" s="283"/>
      <c r="N39" s="160"/>
      <c r="O39" s="160"/>
      <c r="P39" s="160"/>
      <c r="Q39" s="160"/>
      <c r="R39" s="160"/>
      <c r="S39" s="160"/>
    </row>
    <row r="40" spans="1:19" ht="29">
      <c r="A40" s="1058" t="s">
        <v>473</v>
      </c>
      <c r="B40" s="1014">
        <f>'S&amp;G&amp;E Schedu_DVT2 Start'!$F$8</f>
        <v>44305</v>
      </c>
      <c r="C40" s="1058" t="s">
        <v>476</v>
      </c>
      <c r="D40" s="1066" t="s">
        <v>970</v>
      </c>
      <c r="E40" s="1058" t="s">
        <v>972</v>
      </c>
      <c r="F40" s="1058">
        <f>'S&amp;G&amp;E Schedu_DVT2 Start'!C85</f>
        <v>0</v>
      </c>
      <c r="G40" s="1014">
        <f>'S&amp;G&amp;E_DVT1_Schedule'!E85</f>
        <v>0</v>
      </c>
      <c r="H40" s="1014">
        <f>'S&amp;G&amp;E Schedu_DVT2 Start'!E85</f>
        <v>0</v>
      </c>
      <c r="I40" s="1069" t="s">
        <v>1141</v>
      </c>
      <c r="J40" s="1058" t="s">
        <v>241</v>
      </c>
      <c r="K40" s="1068" t="s">
        <v>521</v>
      </c>
      <c r="L40" s="160"/>
      <c r="M40" s="283"/>
      <c r="N40" s="160"/>
      <c r="O40" s="160"/>
      <c r="P40" s="160"/>
      <c r="Q40" s="160"/>
      <c r="R40" s="160"/>
      <c r="S40" s="160"/>
    </row>
    <row r="41" spans="1:19" ht="29">
      <c r="A41" s="1058" t="s">
        <v>473</v>
      </c>
      <c r="B41" s="1014">
        <f>'S&amp;G&amp;E Schedu_DVT2 Start'!$F$8</f>
        <v>44305</v>
      </c>
      <c r="C41" s="1058" t="s">
        <v>476</v>
      </c>
      <c r="D41" s="1059" t="s">
        <v>977</v>
      </c>
      <c r="E41" s="1058" t="s">
        <v>979</v>
      </c>
      <c r="F41" s="1059">
        <f>'S&amp;G&amp;E Schedu_DVT2 Start'!C91</f>
        <v>0</v>
      </c>
      <c r="G41" s="1014">
        <f>'S&amp;G&amp;E_DVT1_Schedule'!E90</f>
        <v>44109</v>
      </c>
      <c r="H41" s="1014">
        <f>'S&amp;G&amp;E Schedu_DVT2 Start'!E91</f>
        <v>44109</v>
      </c>
      <c r="I41" s="1069" t="s">
        <v>1141</v>
      </c>
      <c r="J41" s="1058" t="s">
        <v>241</v>
      </c>
      <c r="K41" s="1068" t="s">
        <v>521</v>
      </c>
      <c r="L41" s="160"/>
      <c r="M41" s="283"/>
      <c r="N41" s="160"/>
      <c r="O41" s="160"/>
      <c r="P41" s="160"/>
      <c r="Q41" s="160"/>
      <c r="R41" s="160"/>
      <c r="S41" s="160"/>
    </row>
    <row r="42" spans="1:19">
      <c r="A42" s="1071" t="s">
        <v>473</v>
      </c>
      <c r="B42" s="1072">
        <f>'S&amp;G&amp;E Schedu_DVT2 Start'!$F$8</f>
        <v>44305</v>
      </c>
      <c r="C42" s="1071" t="s">
        <v>476</v>
      </c>
      <c r="D42" s="1073" t="s">
        <v>493</v>
      </c>
      <c r="E42" s="1071" t="s">
        <v>1149</v>
      </c>
      <c r="F42" s="1071">
        <f>'S&amp;G&amp;E_DVT1_Schedule'!C54</f>
        <v>134</v>
      </c>
      <c r="G42" s="1072">
        <f>'S&amp;G&amp;E_DVT1_Schedule'!E54</f>
        <v>44313</v>
      </c>
      <c r="H42" s="1072">
        <f>'S&amp;G&amp;E Schedu_DVT2 Start'!E55</f>
        <v>44313</v>
      </c>
      <c r="I42" s="1074" t="s">
        <v>1189</v>
      </c>
      <c r="J42" s="1075" t="s">
        <v>241</v>
      </c>
      <c r="K42" s="1076" t="s">
        <v>951</v>
      </c>
      <c r="L42" s="160"/>
      <c r="M42" s="283"/>
      <c r="N42" s="160"/>
      <c r="O42" s="160"/>
      <c r="P42" s="160"/>
      <c r="Q42" s="160"/>
      <c r="R42" s="160"/>
      <c r="S42" s="160"/>
    </row>
    <row r="43" spans="1:19" ht="29">
      <c r="A43" s="1058" t="s">
        <v>473</v>
      </c>
      <c r="B43" s="1014">
        <f>'S&amp;G&amp;E Schedu_DVT2 Start'!$F$8</f>
        <v>44305</v>
      </c>
      <c r="C43" s="1058" t="s">
        <v>476</v>
      </c>
      <c r="D43" s="1066" t="s">
        <v>1172</v>
      </c>
      <c r="E43" s="1058" t="s">
        <v>478</v>
      </c>
      <c r="F43" s="1058">
        <f>'S&amp;G&amp;E_DVT1_Schedule'!C49</f>
        <v>98</v>
      </c>
      <c r="G43" s="1014">
        <f>'S&amp;G&amp;E_DVT1_Schedule'!E49</f>
        <v>44333</v>
      </c>
      <c r="H43" s="1014">
        <f>'S&amp;G&amp;E Schedu_DVT2 Start'!E49</f>
        <v>44333</v>
      </c>
      <c r="I43" s="1069" t="s">
        <v>1196</v>
      </c>
      <c r="J43" s="1058" t="s">
        <v>477</v>
      </c>
      <c r="K43" s="1068" t="s">
        <v>950</v>
      </c>
      <c r="L43" s="160"/>
      <c r="M43" s="283"/>
      <c r="N43" s="160"/>
      <c r="O43" s="160"/>
      <c r="P43" s="160"/>
      <c r="Q43" s="160"/>
      <c r="R43" s="160"/>
      <c r="S43" s="160"/>
    </row>
    <row r="44" spans="1:19">
      <c r="K44" s="161"/>
      <c r="L44" s="160"/>
      <c r="M44" s="283"/>
      <c r="N44" s="160"/>
      <c r="O44" s="160"/>
      <c r="P44" s="160"/>
      <c r="Q44" s="160"/>
      <c r="R44" s="160"/>
      <c r="S44" s="160"/>
    </row>
    <row r="45" spans="1:19">
      <c r="A45" s="217"/>
      <c r="B45" s="218"/>
      <c r="C45" s="219"/>
      <c r="D45" s="219"/>
      <c r="E45" s="219"/>
      <c r="F45" s="219"/>
      <c r="G45" s="220"/>
      <c r="H45" s="220"/>
      <c r="I45" s="220"/>
      <c r="J45" s="219"/>
      <c r="K45" s="219"/>
      <c r="L45" s="160"/>
      <c r="M45" s="160"/>
      <c r="N45" s="160"/>
      <c r="O45" s="160"/>
      <c r="P45" s="160"/>
      <c r="Q45" s="160"/>
      <c r="R45" s="160"/>
      <c r="S45" s="160"/>
    </row>
    <row r="46" spans="1:19">
      <c r="A46" s="399" t="s">
        <v>520</v>
      </c>
      <c r="B46" s="400"/>
      <c r="C46" s="401"/>
      <c r="D46" s="401"/>
      <c r="E46" s="401"/>
      <c r="F46" s="401"/>
      <c r="G46" s="400"/>
      <c r="H46" s="400"/>
      <c r="I46" s="402"/>
      <c r="J46" s="401"/>
      <c r="K46" s="164"/>
      <c r="L46" s="160"/>
      <c r="M46" s="160"/>
      <c r="N46" s="160"/>
      <c r="O46" s="160"/>
      <c r="P46" s="160"/>
      <c r="Q46" s="160"/>
      <c r="R46" s="160"/>
      <c r="S46" s="160"/>
    </row>
    <row r="47" spans="1:19">
      <c r="A47" s="158" t="s">
        <v>231</v>
      </c>
      <c r="B47" s="158" t="s">
        <v>232</v>
      </c>
      <c r="C47" s="158" t="s">
        <v>233</v>
      </c>
      <c r="D47" s="158" t="s">
        <v>52</v>
      </c>
      <c r="E47" s="158" t="s">
        <v>234</v>
      </c>
      <c r="F47" s="158" t="s">
        <v>235</v>
      </c>
      <c r="G47" s="158" t="s">
        <v>966</v>
      </c>
      <c r="H47" s="755" t="s">
        <v>967</v>
      </c>
      <c r="I47" s="158" t="s">
        <v>53</v>
      </c>
      <c r="J47" s="162"/>
      <c r="K47" s="162"/>
      <c r="L47" s="160"/>
      <c r="M47" s="160"/>
      <c r="N47" s="160"/>
      <c r="O47" s="160"/>
      <c r="P47" s="160"/>
      <c r="Q47" s="160"/>
      <c r="R47" s="160"/>
      <c r="S47" s="160"/>
    </row>
    <row r="48" spans="1:19" ht="43.5">
      <c r="A48" s="1120" t="s">
        <v>473</v>
      </c>
      <c r="B48" s="1121">
        <f>'S&amp;G&amp;E_DVT1_Schedule'!$F$8</f>
        <v>44285</v>
      </c>
      <c r="C48" s="1122" t="s">
        <v>24</v>
      </c>
      <c r="D48" s="1122" t="s">
        <v>177</v>
      </c>
      <c r="E48" s="1122" t="s">
        <v>237</v>
      </c>
      <c r="F48" s="1120">
        <v>100</v>
      </c>
      <c r="G48" s="215">
        <f>'S&amp;G&amp;E_DVT1_Schedule'!E66</f>
        <v>44385</v>
      </c>
      <c r="H48" s="1095" t="s">
        <v>1017</v>
      </c>
      <c r="I48" s="1123" t="str">
        <f>'S&amp;G&amp;E_DVT1_Schedule'!G66</f>
        <v>Volumtary Certification, not RTS gating item.
Need to confirm BSMI certificate and service manual (RTS) + TWN/EDF(100 days)</v>
      </c>
      <c r="J48" s="162"/>
      <c r="K48" s="162"/>
      <c r="L48" s="160"/>
      <c r="M48" s="160"/>
      <c r="N48" s="160"/>
      <c r="O48" s="160"/>
      <c r="P48" s="160"/>
      <c r="Q48" s="160"/>
      <c r="R48" s="160"/>
      <c r="S48" s="160"/>
    </row>
    <row r="49" spans="1:19">
      <c r="A49" s="1091" t="s">
        <v>473</v>
      </c>
      <c r="B49" s="1092">
        <f>'S&amp;G&amp;E_DVT1_Schedule'!$F$8</f>
        <v>44285</v>
      </c>
      <c r="C49" s="1093" t="s">
        <v>24</v>
      </c>
      <c r="D49" s="1093" t="s">
        <v>238</v>
      </c>
      <c r="E49" s="1093" t="s">
        <v>240</v>
      </c>
      <c r="F49" s="1093" t="s">
        <v>12</v>
      </c>
      <c r="G49" s="215" t="str">
        <f>'S&amp;G&amp;E_DVT1_Schedule'!E70</f>
        <v xml:space="preserve">Per ESPL wish list to do </v>
      </c>
      <c r="H49" s="1095" t="s">
        <v>1228</v>
      </c>
      <c r="I49" s="1096" t="s">
        <v>1229</v>
      </c>
      <c r="J49" s="162"/>
      <c r="K49" s="162"/>
      <c r="L49" s="160"/>
      <c r="M49" s="160"/>
      <c r="N49" s="160"/>
      <c r="O49" s="160"/>
      <c r="P49" s="160"/>
      <c r="Q49" s="160"/>
      <c r="R49" s="160"/>
      <c r="S49" s="160"/>
    </row>
    <row r="50" spans="1:19">
      <c r="A50" s="1091" t="s">
        <v>473</v>
      </c>
      <c r="B50" s="1092">
        <f>'S&amp;G&amp;E_DVT1_Schedule'!$F$8</f>
        <v>44285</v>
      </c>
      <c r="C50" s="1093" t="s">
        <v>24</v>
      </c>
      <c r="D50" s="1093" t="s">
        <v>238</v>
      </c>
      <c r="E50" s="1093" t="s">
        <v>239</v>
      </c>
      <c r="F50" s="1093" t="s">
        <v>12</v>
      </c>
      <c r="G50" s="1092" t="str">
        <f>'S&amp;G&amp;E_DVT1_Schedule'!E69</f>
        <v xml:space="preserve">Per ESPL wish list to do </v>
      </c>
      <c r="H50" s="1092">
        <f>'S&amp;G&amp;E Schedu_DVT2 Start'!E70</f>
        <v>44304</v>
      </c>
      <c r="I50" s="1094" t="s">
        <v>1208</v>
      </c>
      <c r="J50" s="162"/>
      <c r="K50" s="162"/>
      <c r="L50" s="160"/>
      <c r="M50" s="160"/>
      <c r="N50" s="160"/>
      <c r="O50" s="160"/>
      <c r="P50" s="160"/>
      <c r="Q50" s="160"/>
      <c r="R50" s="160"/>
      <c r="S50" s="160"/>
    </row>
    <row r="51" spans="1:19">
      <c r="A51" s="162"/>
      <c r="B51" s="162"/>
      <c r="C51" s="162"/>
      <c r="D51" s="162"/>
      <c r="E51" s="162"/>
      <c r="F51" s="162"/>
      <c r="G51" s="162"/>
      <c r="H51" s="162"/>
      <c r="I51" s="162"/>
      <c r="J51" s="162"/>
      <c r="K51" s="162"/>
      <c r="L51" s="160"/>
      <c r="M51" s="160"/>
      <c r="N51" s="160"/>
      <c r="O51" s="160"/>
      <c r="P51" s="160"/>
      <c r="Q51" s="160"/>
      <c r="R51" s="160"/>
      <c r="S51" s="160"/>
    </row>
    <row r="52" spans="1:19">
      <c r="A52" s="162"/>
      <c r="B52" s="162"/>
      <c r="C52" s="162"/>
      <c r="D52" s="162"/>
      <c r="E52" s="162"/>
      <c r="F52" s="162"/>
      <c r="G52" s="162"/>
      <c r="H52" s="162"/>
      <c r="I52" s="162"/>
      <c r="J52" s="162"/>
      <c r="K52" s="162"/>
      <c r="L52" s="160"/>
      <c r="M52" s="160"/>
      <c r="N52" s="160"/>
      <c r="O52" s="160"/>
      <c r="P52" s="160"/>
      <c r="Q52" s="160"/>
      <c r="R52" s="160"/>
      <c r="S52" s="160"/>
    </row>
    <row r="53" spans="1:19">
      <c r="A53" s="405" t="s">
        <v>380</v>
      </c>
      <c r="B53" s="162"/>
      <c r="C53" s="162"/>
      <c r="D53" s="162"/>
      <c r="E53" s="162"/>
      <c r="F53" s="162"/>
      <c r="G53" s="162"/>
      <c r="H53" s="162"/>
      <c r="I53" s="162"/>
      <c r="J53" s="162"/>
      <c r="K53" s="162"/>
      <c r="L53" s="160"/>
      <c r="M53" s="160"/>
      <c r="N53" s="160"/>
      <c r="O53" s="160"/>
      <c r="P53" s="160"/>
      <c r="Q53" s="160"/>
      <c r="R53" s="160"/>
      <c r="S53" s="160"/>
    </row>
    <row r="54" spans="1:19">
      <c r="A54" s="158" t="s">
        <v>231</v>
      </c>
      <c r="B54" s="158" t="s">
        <v>232</v>
      </c>
      <c r="C54" s="158" t="s">
        <v>233</v>
      </c>
      <c r="D54" s="158" t="s">
        <v>52</v>
      </c>
      <c r="E54" s="158" t="s">
        <v>234</v>
      </c>
      <c r="F54" s="158" t="s">
        <v>235</v>
      </c>
      <c r="G54" s="158" t="s">
        <v>966</v>
      </c>
      <c r="H54" s="755" t="s">
        <v>967</v>
      </c>
      <c r="I54" s="158" t="s">
        <v>53</v>
      </c>
      <c r="J54" s="306" t="s">
        <v>378</v>
      </c>
      <c r="K54" s="306" t="s">
        <v>379</v>
      </c>
      <c r="L54" s="160"/>
      <c r="M54" s="160"/>
      <c r="N54" s="160"/>
      <c r="O54" s="160"/>
      <c r="P54" s="160"/>
      <c r="Q54" s="160"/>
      <c r="R54" s="160"/>
      <c r="S54" s="160"/>
    </row>
    <row r="55" spans="1:19">
      <c r="A55" s="162"/>
      <c r="B55" s="162"/>
      <c r="C55" s="162"/>
      <c r="D55" s="162"/>
      <c r="E55" s="162"/>
      <c r="F55" s="162"/>
      <c r="G55" s="162"/>
      <c r="H55" s="162"/>
      <c r="I55" s="162"/>
      <c r="J55" s="162"/>
      <c r="K55" s="162"/>
      <c r="L55" s="160"/>
      <c r="M55" s="160"/>
      <c r="N55" s="160"/>
      <c r="O55" s="160"/>
      <c r="P55" s="160"/>
      <c r="Q55" s="160"/>
      <c r="R55" s="160"/>
      <c r="S55" s="160"/>
    </row>
    <row r="56" spans="1:19">
      <c r="A56" s="162"/>
      <c r="B56" s="162"/>
      <c r="C56" s="162"/>
      <c r="D56" s="162"/>
      <c r="E56" s="162"/>
      <c r="F56" s="162"/>
      <c r="G56" s="162"/>
      <c r="H56" s="162"/>
      <c r="I56" s="162"/>
      <c r="J56" s="162"/>
      <c r="K56" s="162"/>
      <c r="L56" s="160"/>
      <c r="M56" s="160"/>
      <c r="N56" s="160"/>
      <c r="O56" s="160"/>
      <c r="P56" s="160"/>
      <c r="Q56" s="160"/>
      <c r="R56" s="160"/>
      <c r="S56" s="160"/>
    </row>
    <row r="57" spans="1:19">
      <c r="A57" s="162"/>
      <c r="B57" s="162"/>
      <c r="C57" s="162"/>
      <c r="D57" s="162"/>
      <c r="E57" s="162"/>
      <c r="F57" s="162"/>
      <c r="G57" s="162"/>
      <c r="H57" s="162"/>
      <c r="I57" s="162"/>
      <c r="J57" s="162"/>
      <c r="K57" s="162"/>
      <c r="L57" s="160"/>
      <c r="M57" s="160"/>
      <c r="N57" s="160"/>
      <c r="O57" s="160"/>
      <c r="P57" s="160"/>
      <c r="Q57" s="160"/>
      <c r="R57" s="160"/>
      <c r="S57" s="160"/>
    </row>
    <row r="58" spans="1:19">
      <c r="A58" s="162"/>
      <c r="B58" s="162"/>
      <c r="C58" s="162"/>
      <c r="D58" s="162"/>
      <c r="E58" s="162"/>
      <c r="F58" s="162"/>
      <c r="G58" s="162"/>
      <c r="H58" s="162"/>
      <c r="I58" s="162"/>
      <c r="J58" s="162"/>
      <c r="K58" s="162"/>
      <c r="L58" s="160"/>
      <c r="M58" s="160"/>
      <c r="N58" s="160"/>
      <c r="O58" s="160"/>
      <c r="P58" s="160"/>
      <c r="Q58" s="160"/>
      <c r="R58" s="160"/>
      <c r="S58" s="160"/>
    </row>
    <row r="59" spans="1:19">
      <c r="A59" s="162"/>
      <c r="B59" s="162"/>
      <c r="C59" s="162"/>
      <c r="D59" s="162"/>
      <c r="E59" s="162"/>
      <c r="F59" s="162"/>
      <c r="G59" s="162"/>
      <c r="H59" s="162"/>
      <c r="I59" s="162"/>
      <c r="J59" s="162"/>
      <c r="K59" s="162"/>
      <c r="L59" s="160"/>
      <c r="M59" s="160"/>
      <c r="N59" s="160"/>
      <c r="O59" s="160"/>
      <c r="P59" s="160"/>
      <c r="Q59" s="160"/>
      <c r="R59" s="160"/>
      <c r="S59" s="160"/>
    </row>
    <row r="60" spans="1:19">
      <c r="A60" s="162"/>
      <c r="B60" s="162"/>
      <c r="C60" s="162"/>
      <c r="D60" s="162"/>
      <c r="E60" s="162"/>
      <c r="F60" s="162"/>
      <c r="G60" s="162"/>
      <c r="H60" s="162"/>
      <c r="I60" s="162"/>
      <c r="J60" s="162"/>
      <c r="K60" s="162"/>
      <c r="L60" s="160"/>
      <c r="M60" s="160"/>
      <c r="N60" s="160"/>
      <c r="O60" s="160"/>
      <c r="P60" s="160"/>
      <c r="Q60" s="160"/>
      <c r="R60" s="160"/>
      <c r="S60" s="160"/>
    </row>
    <row r="61" spans="1:19">
      <c r="A61" s="162"/>
      <c r="B61" s="162"/>
      <c r="C61" s="162"/>
      <c r="D61" s="162"/>
      <c r="E61" s="162"/>
      <c r="F61" s="162"/>
      <c r="G61" s="162"/>
      <c r="H61" s="162"/>
      <c r="I61" s="162"/>
      <c r="J61" s="162"/>
      <c r="K61" s="162"/>
      <c r="L61" s="160"/>
      <c r="M61" s="160"/>
      <c r="N61" s="160"/>
      <c r="O61" s="160"/>
      <c r="P61" s="160"/>
      <c r="Q61" s="160"/>
      <c r="R61" s="160"/>
      <c r="S61" s="160"/>
    </row>
    <row r="62" spans="1:19">
      <c r="A62" s="162"/>
      <c r="B62" s="162"/>
      <c r="C62" s="162"/>
      <c r="D62" s="162"/>
      <c r="E62" s="162"/>
      <c r="F62" s="162"/>
      <c r="G62" s="162"/>
      <c r="H62" s="162"/>
      <c r="I62" s="162"/>
      <c r="J62" s="162"/>
      <c r="K62" s="162"/>
      <c r="L62" s="160"/>
      <c r="M62" s="160"/>
      <c r="N62" s="160"/>
      <c r="O62" s="160"/>
      <c r="P62" s="160"/>
      <c r="Q62" s="160"/>
      <c r="R62" s="160"/>
      <c r="S62" s="160"/>
    </row>
    <row r="63" spans="1:19">
      <c r="A63" s="162"/>
      <c r="B63" s="162"/>
      <c r="C63" s="162"/>
      <c r="D63" s="162"/>
      <c r="E63" s="162"/>
      <c r="F63" s="162"/>
      <c r="G63" s="162"/>
      <c r="H63" s="162"/>
      <c r="I63" s="162"/>
      <c r="J63" s="162"/>
      <c r="K63" s="162"/>
      <c r="L63" s="160"/>
      <c r="M63" s="160"/>
      <c r="N63" s="160"/>
      <c r="O63" s="160"/>
      <c r="P63" s="160"/>
      <c r="Q63" s="160"/>
      <c r="R63" s="160"/>
      <c r="S63" s="160"/>
    </row>
    <row r="64" spans="1:19">
      <c r="A64" s="162"/>
      <c r="B64" s="162"/>
      <c r="C64" s="162"/>
      <c r="D64" s="162"/>
      <c r="E64" s="162"/>
      <c r="F64" s="162"/>
      <c r="G64" s="162"/>
      <c r="H64" s="162"/>
      <c r="I64" s="162"/>
      <c r="J64" s="162"/>
      <c r="K64" s="162"/>
      <c r="L64" s="160"/>
      <c r="M64" s="160"/>
      <c r="N64" s="160"/>
      <c r="O64" s="160"/>
      <c r="P64" s="160"/>
      <c r="Q64" s="160"/>
      <c r="R64" s="160"/>
      <c r="S64" s="160"/>
    </row>
    <row r="65" spans="1:19">
      <c r="A65" s="162"/>
      <c r="B65" s="162"/>
      <c r="C65" s="162"/>
      <c r="D65" s="162"/>
      <c r="E65" s="162"/>
      <c r="F65" s="162"/>
      <c r="G65" s="162"/>
      <c r="H65" s="162"/>
      <c r="I65" s="162"/>
      <c r="J65" s="162"/>
      <c r="K65" s="162"/>
      <c r="L65" s="160"/>
      <c r="M65" s="160"/>
      <c r="N65" s="160"/>
      <c r="O65" s="160"/>
      <c r="P65" s="160"/>
      <c r="Q65" s="160"/>
      <c r="R65" s="160"/>
      <c r="S65" s="160"/>
    </row>
    <row r="66" spans="1:19">
      <c r="A66" s="162"/>
      <c r="B66" s="162"/>
      <c r="C66" s="162"/>
      <c r="D66" s="162"/>
      <c r="E66" s="162"/>
      <c r="F66" s="162"/>
      <c r="G66" s="162"/>
      <c r="H66" s="162"/>
      <c r="I66" s="162"/>
      <c r="J66" s="162"/>
      <c r="K66" s="162"/>
      <c r="L66" s="160"/>
      <c r="M66" s="160"/>
      <c r="N66" s="160"/>
      <c r="O66" s="160"/>
      <c r="P66" s="160"/>
      <c r="Q66" s="160"/>
      <c r="R66" s="160"/>
      <c r="S66" s="160"/>
    </row>
    <row r="67" spans="1:19">
      <c r="A67" s="162"/>
      <c r="B67" s="162"/>
      <c r="C67" s="162"/>
      <c r="D67" s="162"/>
      <c r="E67" s="162"/>
      <c r="F67" s="162"/>
      <c r="G67" s="162"/>
      <c r="H67" s="162"/>
      <c r="I67" s="162"/>
      <c r="J67" s="162"/>
      <c r="K67" s="162"/>
      <c r="L67" s="160"/>
      <c r="M67" s="160"/>
      <c r="N67" s="160"/>
      <c r="O67" s="160"/>
      <c r="P67" s="160"/>
      <c r="Q67" s="160"/>
      <c r="R67" s="160"/>
      <c r="S67" s="160"/>
    </row>
    <row r="68" spans="1:19">
      <c r="A68" s="160"/>
      <c r="B68" s="160"/>
      <c r="C68" s="160"/>
      <c r="D68" s="160"/>
      <c r="E68" s="160"/>
      <c r="F68" s="160"/>
      <c r="G68" s="160"/>
      <c r="H68" s="160"/>
      <c r="I68" s="160"/>
      <c r="J68" s="160"/>
      <c r="K68" s="162"/>
      <c r="L68" s="160"/>
      <c r="M68" s="160"/>
      <c r="N68" s="160"/>
      <c r="O68" s="160"/>
      <c r="P68" s="160"/>
      <c r="Q68" s="160"/>
      <c r="R68" s="160"/>
      <c r="S68" s="160"/>
    </row>
    <row r="69" spans="1:19">
      <c r="A69" s="160"/>
      <c r="B69" s="160"/>
      <c r="C69" s="160"/>
      <c r="D69" s="160"/>
      <c r="E69" s="160"/>
      <c r="F69" s="160"/>
      <c r="G69" s="160"/>
      <c r="H69" s="160"/>
      <c r="I69" s="160"/>
      <c r="J69" s="160"/>
      <c r="K69" s="162"/>
      <c r="L69" s="160"/>
      <c r="M69" s="160"/>
      <c r="N69" s="160"/>
      <c r="O69" s="160"/>
      <c r="P69" s="160"/>
      <c r="Q69" s="160"/>
      <c r="R69" s="160"/>
      <c r="S69" s="160"/>
    </row>
    <row r="70" spans="1:19">
      <c r="A70" s="160"/>
      <c r="B70" s="160"/>
      <c r="C70" s="160"/>
      <c r="D70" s="160"/>
      <c r="E70" s="160"/>
      <c r="F70" s="160"/>
      <c r="G70" s="160"/>
      <c r="H70" s="160"/>
      <c r="I70" s="160"/>
      <c r="J70" s="160"/>
      <c r="K70" s="162"/>
      <c r="L70" s="160"/>
      <c r="M70" s="160"/>
      <c r="N70" s="160"/>
      <c r="O70" s="160"/>
      <c r="P70" s="160"/>
      <c r="Q70" s="160"/>
      <c r="R70" s="160"/>
      <c r="S70" s="160"/>
    </row>
    <row r="71" spans="1:19">
      <c r="A71" s="160"/>
      <c r="B71" s="160"/>
      <c r="C71" s="160"/>
      <c r="D71" s="160"/>
      <c r="E71" s="160"/>
      <c r="F71" s="160"/>
      <c r="G71" s="160"/>
      <c r="H71" s="160"/>
      <c r="I71" s="160"/>
      <c r="J71" s="160"/>
      <c r="K71" s="162"/>
      <c r="L71" s="160"/>
      <c r="M71" s="160"/>
      <c r="N71" s="160"/>
      <c r="O71" s="160"/>
      <c r="P71" s="160"/>
      <c r="Q71" s="160"/>
      <c r="R71" s="160"/>
      <c r="S71" s="160"/>
    </row>
    <row r="72" spans="1:19">
      <c r="A72" s="160"/>
      <c r="B72" s="160"/>
      <c r="C72" s="160"/>
      <c r="D72" s="160"/>
      <c r="E72" s="160"/>
      <c r="F72" s="160"/>
      <c r="G72" s="160"/>
      <c r="H72" s="160"/>
      <c r="I72" s="160"/>
      <c r="J72" s="160"/>
      <c r="K72" s="162"/>
      <c r="L72" s="160"/>
      <c r="M72" s="160"/>
      <c r="N72" s="160"/>
      <c r="O72" s="160"/>
      <c r="P72" s="160"/>
      <c r="Q72" s="160"/>
      <c r="R72" s="160"/>
      <c r="S72" s="160"/>
    </row>
    <row r="73" spans="1:19">
      <c r="A73" s="160"/>
      <c r="B73" s="160"/>
      <c r="C73" s="160"/>
      <c r="D73" s="160"/>
      <c r="E73" s="160"/>
      <c r="F73" s="160"/>
      <c r="G73" s="160"/>
      <c r="H73" s="160"/>
      <c r="I73" s="160"/>
      <c r="J73" s="160"/>
      <c r="K73" s="162"/>
      <c r="L73" s="160"/>
      <c r="M73" s="160"/>
      <c r="N73" s="160"/>
      <c r="O73" s="160"/>
      <c r="P73" s="160"/>
      <c r="Q73" s="160"/>
      <c r="R73" s="160"/>
      <c r="S73" s="160"/>
    </row>
    <row r="74" spans="1:19">
      <c r="A74" s="160"/>
      <c r="B74" s="160"/>
      <c r="C74" s="160"/>
      <c r="D74" s="160"/>
      <c r="E74" s="160"/>
      <c r="F74" s="160"/>
      <c r="G74" s="160"/>
      <c r="H74" s="160"/>
      <c r="I74" s="160"/>
      <c r="J74" s="160"/>
      <c r="K74" s="162"/>
      <c r="L74" s="160"/>
      <c r="M74" s="160"/>
      <c r="N74" s="160"/>
      <c r="O74" s="160"/>
      <c r="P74" s="160"/>
      <c r="Q74" s="160"/>
      <c r="R74" s="160"/>
      <c r="S74" s="160"/>
    </row>
    <row r="75" spans="1:19">
      <c r="A75" s="160"/>
      <c r="B75" s="160"/>
      <c r="C75" s="160"/>
      <c r="D75" s="160"/>
      <c r="E75" s="160"/>
      <c r="F75" s="160"/>
      <c r="G75" s="160"/>
      <c r="H75" s="160"/>
      <c r="I75" s="160"/>
      <c r="J75" s="160"/>
      <c r="K75" s="162"/>
      <c r="L75" s="160"/>
      <c r="M75" s="160"/>
      <c r="N75" s="160"/>
      <c r="O75" s="160"/>
      <c r="P75" s="160"/>
      <c r="Q75" s="160"/>
      <c r="R75" s="160"/>
      <c r="S75" s="160"/>
    </row>
    <row r="76" spans="1:19">
      <c r="A76" s="160"/>
      <c r="B76" s="160"/>
      <c r="C76" s="160"/>
      <c r="D76" s="160"/>
      <c r="E76" s="160"/>
      <c r="F76" s="160"/>
      <c r="G76" s="160"/>
      <c r="H76" s="160"/>
      <c r="I76" s="160"/>
      <c r="J76" s="160"/>
      <c r="K76" s="162"/>
      <c r="L76" s="160"/>
      <c r="M76" s="160"/>
      <c r="N76" s="160"/>
      <c r="O76" s="160"/>
      <c r="P76" s="160"/>
      <c r="Q76" s="160"/>
      <c r="R76" s="160"/>
      <c r="S76" s="160"/>
    </row>
    <row r="77" spans="1:19">
      <c r="A77" s="160"/>
      <c r="B77" s="160"/>
      <c r="C77" s="160"/>
      <c r="D77" s="160"/>
      <c r="E77" s="160"/>
      <c r="F77" s="160"/>
      <c r="G77" s="160"/>
      <c r="H77" s="160"/>
      <c r="I77" s="160"/>
      <c r="J77" s="160"/>
      <c r="K77" s="162"/>
      <c r="L77" s="160"/>
      <c r="M77" s="160"/>
      <c r="N77" s="160"/>
      <c r="O77" s="160"/>
      <c r="P77" s="160"/>
      <c r="Q77" s="160"/>
      <c r="R77" s="160"/>
      <c r="S77" s="160"/>
    </row>
    <row r="78" spans="1:19">
      <c r="A78" s="160"/>
      <c r="B78" s="160"/>
      <c r="C78" s="160"/>
      <c r="D78" s="160"/>
      <c r="E78" s="160"/>
      <c r="F78" s="160"/>
      <c r="G78" s="160"/>
      <c r="H78" s="160"/>
      <c r="I78" s="160"/>
      <c r="J78" s="160"/>
      <c r="K78" s="162"/>
      <c r="L78" s="160"/>
      <c r="M78" s="160"/>
      <c r="N78" s="160"/>
      <c r="O78" s="160"/>
      <c r="P78" s="160"/>
      <c r="Q78" s="160"/>
      <c r="R78" s="160"/>
      <c r="S78" s="160"/>
    </row>
    <row r="79" spans="1:19">
      <c r="A79" s="160"/>
      <c r="B79" s="160"/>
      <c r="C79" s="160"/>
      <c r="D79" s="160"/>
      <c r="E79" s="160"/>
      <c r="F79" s="160"/>
      <c r="G79" s="160"/>
      <c r="H79" s="160"/>
      <c r="I79" s="160"/>
      <c r="J79" s="160"/>
      <c r="K79" s="162"/>
      <c r="L79" s="160"/>
      <c r="M79" s="160"/>
      <c r="N79" s="160"/>
      <c r="O79" s="160"/>
      <c r="P79" s="160"/>
      <c r="Q79" s="160"/>
      <c r="R79" s="160"/>
      <c r="S79" s="160"/>
    </row>
    <row r="80" spans="1:19">
      <c r="A80" s="160"/>
      <c r="B80" s="160"/>
      <c r="C80" s="160"/>
      <c r="D80" s="160"/>
      <c r="E80" s="160"/>
      <c r="F80" s="160"/>
      <c r="G80" s="160"/>
      <c r="H80" s="160"/>
      <c r="I80" s="160"/>
      <c r="J80" s="160"/>
      <c r="K80" s="162"/>
      <c r="L80" s="160"/>
      <c r="M80" s="160"/>
      <c r="N80" s="160"/>
      <c r="O80" s="160"/>
      <c r="P80" s="160"/>
      <c r="Q80" s="160"/>
      <c r="R80" s="160"/>
      <c r="S80" s="160"/>
    </row>
    <row r="81" spans="1:19">
      <c r="A81" s="160"/>
      <c r="B81" s="160"/>
      <c r="C81" s="160"/>
      <c r="D81" s="160"/>
      <c r="E81" s="160"/>
      <c r="F81" s="160"/>
      <c r="G81" s="160"/>
      <c r="H81" s="160"/>
      <c r="I81" s="160"/>
      <c r="J81" s="160"/>
      <c r="K81" s="162"/>
      <c r="L81" s="160"/>
      <c r="M81" s="160"/>
      <c r="N81" s="160"/>
      <c r="O81" s="160"/>
      <c r="P81" s="160"/>
      <c r="Q81" s="160"/>
      <c r="R81" s="160"/>
      <c r="S81" s="160"/>
    </row>
    <row r="82" spans="1:19">
      <c r="A82" s="160"/>
      <c r="B82" s="160"/>
      <c r="C82" s="160"/>
      <c r="D82" s="160"/>
      <c r="E82" s="160"/>
      <c r="F82" s="160"/>
      <c r="G82" s="160"/>
      <c r="H82" s="160"/>
      <c r="I82" s="160"/>
      <c r="J82" s="160"/>
      <c r="K82" s="162"/>
      <c r="L82" s="160"/>
      <c r="M82" s="160"/>
      <c r="N82" s="160"/>
      <c r="O82" s="160"/>
      <c r="P82" s="160"/>
      <c r="Q82" s="160"/>
      <c r="R82" s="160"/>
      <c r="S82" s="160"/>
    </row>
    <row r="83" spans="1:19">
      <c r="A83" s="160"/>
      <c r="B83" s="160"/>
      <c r="C83" s="160"/>
      <c r="D83" s="160"/>
      <c r="E83" s="160"/>
      <c r="F83" s="160"/>
      <c r="G83" s="160"/>
      <c r="H83" s="160"/>
      <c r="I83" s="160"/>
      <c r="J83" s="160"/>
      <c r="K83" s="162"/>
      <c r="L83" s="160"/>
      <c r="M83" s="160"/>
      <c r="N83" s="160"/>
      <c r="O83" s="160"/>
      <c r="P83" s="160"/>
      <c r="Q83" s="160"/>
      <c r="R83" s="160"/>
      <c r="S83" s="160"/>
    </row>
    <row r="84" spans="1:19">
      <c r="A84" s="160"/>
      <c r="B84" s="160"/>
      <c r="C84" s="160"/>
      <c r="D84" s="160"/>
      <c r="E84" s="160"/>
      <c r="F84" s="160"/>
      <c r="G84" s="160"/>
      <c r="H84" s="160"/>
      <c r="I84" s="160"/>
      <c r="J84" s="160"/>
      <c r="K84" s="162"/>
      <c r="L84" s="160"/>
      <c r="M84" s="160"/>
      <c r="N84" s="160"/>
      <c r="O84" s="160"/>
      <c r="P84" s="160"/>
      <c r="Q84" s="160"/>
      <c r="R84" s="160"/>
      <c r="S84" s="160"/>
    </row>
    <row r="85" spans="1:19">
      <c r="A85" s="160"/>
      <c r="B85" s="160"/>
      <c r="C85" s="160"/>
      <c r="D85" s="160"/>
      <c r="E85" s="160"/>
      <c r="F85" s="160"/>
      <c r="G85" s="160"/>
      <c r="H85" s="160"/>
      <c r="I85" s="160"/>
      <c r="J85" s="160"/>
      <c r="K85" s="162"/>
      <c r="L85" s="160"/>
      <c r="M85" s="160"/>
      <c r="N85" s="160"/>
      <c r="O85" s="160"/>
      <c r="P85" s="160"/>
      <c r="Q85" s="160"/>
      <c r="R85" s="160"/>
      <c r="S85" s="160"/>
    </row>
    <row r="86" spans="1:19">
      <c r="A86" s="160"/>
      <c r="B86" s="160"/>
      <c r="C86" s="160"/>
      <c r="D86" s="160"/>
      <c r="E86" s="160"/>
      <c r="F86" s="160"/>
      <c r="G86" s="160"/>
      <c r="H86" s="160"/>
      <c r="I86" s="160"/>
      <c r="J86" s="160"/>
      <c r="K86" s="162"/>
      <c r="L86" s="160"/>
      <c r="M86" s="160"/>
      <c r="N86" s="160"/>
      <c r="O86" s="160"/>
      <c r="P86" s="160"/>
      <c r="Q86" s="160"/>
      <c r="R86" s="160"/>
      <c r="S86" s="160"/>
    </row>
    <row r="87" spans="1:19">
      <c r="A87" s="160"/>
      <c r="B87" s="160"/>
      <c r="C87" s="160"/>
      <c r="D87" s="160"/>
      <c r="E87" s="160"/>
      <c r="F87" s="160"/>
      <c r="G87" s="160"/>
      <c r="H87" s="160"/>
      <c r="I87" s="160"/>
      <c r="J87" s="160"/>
      <c r="K87" s="162"/>
      <c r="L87" s="160"/>
      <c r="M87" s="160"/>
      <c r="N87" s="160"/>
      <c r="O87" s="160"/>
      <c r="P87" s="160"/>
      <c r="Q87" s="160"/>
      <c r="R87" s="160"/>
      <c r="S87" s="160"/>
    </row>
    <row r="88" spans="1:19">
      <c r="A88" s="160"/>
      <c r="B88" s="160"/>
      <c r="C88" s="160"/>
      <c r="D88" s="160"/>
      <c r="E88" s="160"/>
      <c r="F88" s="160"/>
      <c r="G88" s="160"/>
      <c r="H88" s="160"/>
      <c r="I88" s="160"/>
      <c r="J88" s="160"/>
      <c r="K88" s="162"/>
      <c r="L88" s="160"/>
      <c r="M88" s="160"/>
      <c r="N88" s="160"/>
      <c r="O88" s="160"/>
      <c r="P88" s="160"/>
      <c r="Q88" s="160"/>
      <c r="R88" s="160"/>
      <c r="S88" s="160"/>
    </row>
    <row r="89" spans="1:19">
      <c r="A89" s="160"/>
      <c r="B89" s="160"/>
      <c r="C89" s="160"/>
      <c r="D89" s="160"/>
      <c r="E89" s="160"/>
      <c r="F89" s="160"/>
      <c r="G89" s="160"/>
      <c r="H89" s="160"/>
      <c r="I89" s="160"/>
      <c r="J89" s="160"/>
      <c r="K89" s="162"/>
      <c r="L89" s="160"/>
      <c r="M89" s="160"/>
      <c r="N89" s="160"/>
      <c r="O89" s="160"/>
      <c r="P89" s="160"/>
      <c r="Q89" s="160"/>
      <c r="R89" s="160"/>
      <c r="S89" s="160"/>
    </row>
    <row r="90" spans="1:19">
      <c r="A90" s="160"/>
      <c r="B90" s="160"/>
      <c r="C90" s="160"/>
      <c r="D90" s="160"/>
      <c r="E90" s="160"/>
      <c r="F90" s="160"/>
      <c r="G90" s="160"/>
      <c r="H90" s="160"/>
      <c r="I90" s="160"/>
      <c r="J90" s="160"/>
      <c r="K90" s="162"/>
      <c r="L90" s="160"/>
      <c r="M90" s="160"/>
      <c r="N90" s="160"/>
      <c r="O90" s="160"/>
      <c r="P90" s="160"/>
      <c r="Q90" s="160"/>
      <c r="R90" s="160"/>
      <c r="S90" s="160"/>
    </row>
    <row r="91" spans="1:19">
      <c r="A91" s="160"/>
      <c r="B91" s="160"/>
      <c r="C91" s="160"/>
      <c r="D91" s="160"/>
      <c r="E91" s="160"/>
      <c r="F91" s="160"/>
      <c r="G91" s="160"/>
      <c r="H91" s="160"/>
      <c r="I91" s="160"/>
      <c r="J91" s="160"/>
      <c r="K91" s="162"/>
      <c r="L91" s="160"/>
      <c r="M91" s="160"/>
      <c r="N91" s="160"/>
      <c r="O91" s="160"/>
      <c r="P91" s="160"/>
      <c r="Q91" s="160"/>
      <c r="R91" s="160"/>
      <c r="S91" s="160"/>
    </row>
    <row r="92" spans="1:19">
      <c r="A92" s="160"/>
      <c r="B92" s="160"/>
      <c r="C92" s="160"/>
      <c r="D92" s="160"/>
      <c r="E92" s="160"/>
      <c r="F92" s="160"/>
      <c r="G92" s="160"/>
      <c r="H92" s="160"/>
      <c r="I92" s="160"/>
      <c r="J92" s="160"/>
      <c r="K92" s="162"/>
      <c r="L92" s="160"/>
      <c r="M92" s="160"/>
      <c r="N92" s="160"/>
      <c r="O92" s="160"/>
      <c r="P92" s="160"/>
      <c r="Q92" s="160"/>
      <c r="R92" s="160"/>
      <c r="S92" s="160"/>
    </row>
    <row r="93" spans="1:19">
      <c r="A93" s="160"/>
      <c r="B93" s="160"/>
      <c r="C93" s="160"/>
      <c r="D93" s="160"/>
      <c r="E93" s="160"/>
      <c r="F93" s="160"/>
      <c r="G93" s="160"/>
      <c r="H93" s="160"/>
      <c r="I93" s="160"/>
      <c r="J93" s="160"/>
      <c r="K93" s="162"/>
      <c r="L93" s="160"/>
      <c r="M93" s="160"/>
      <c r="N93" s="160"/>
      <c r="O93" s="160"/>
      <c r="P93" s="160"/>
      <c r="Q93" s="160"/>
      <c r="R93" s="160"/>
      <c r="S93" s="160"/>
    </row>
    <row r="94" spans="1:19">
      <c r="A94" s="160"/>
      <c r="B94" s="160"/>
      <c r="C94" s="160"/>
      <c r="D94" s="160"/>
      <c r="E94" s="160"/>
      <c r="F94" s="160"/>
      <c r="G94" s="160"/>
      <c r="H94" s="160"/>
      <c r="I94" s="160"/>
      <c r="J94" s="160"/>
      <c r="K94" s="162"/>
      <c r="L94" s="160"/>
      <c r="M94" s="160"/>
      <c r="N94" s="160"/>
      <c r="O94" s="160"/>
      <c r="P94" s="160"/>
      <c r="Q94" s="160"/>
      <c r="R94" s="160"/>
      <c r="S94" s="160"/>
    </row>
    <row r="95" spans="1:19">
      <c r="A95" s="160"/>
      <c r="B95" s="160"/>
      <c r="C95" s="160"/>
      <c r="D95" s="160"/>
      <c r="E95" s="160"/>
      <c r="F95" s="160"/>
      <c r="G95" s="160"/>
      <c r="H95" s="160"/>
      <c r="I95" s="160"/>
      <c r="J95" s="160"/>
      <c r="K95" s="162"/>
      <c r="L95" s="160"/>
      <c r="M95" s="160"/>
      <c r="N95" s="160"/>
      <c r="O95" s="160"/>
      <c r="P95" s="160"/>
      <c r="Q95" s="160"/>
      <c r="R95" s="160"/>
      <c r="S95" s="160"/>
    </row>
    <row r="96" spans="1:19">
      <c r="A96" s="160"/>
      <c r="B96" s="160"/>
      <c r="C96" s="160"/>
      <c r="D96" s="160"/>
      <c r="E96" s="160"/>
      <c r="F96" s="160"/>
      <c r="G96" s="160"/>
      <c r="H96" s="160"/>
      <c r="I96" s="160"/>
      <c r="J96" s="160"/>
      <c r="K96" s="162"/>
      <c r="L96" s="160"/>
      <c r="M96" s="160"/>
      <c r="N96" s="160"/>
      <c r="O96" s="160"/>
      <c r="P96" s="160"/>
      <c r="Q96" s="160"/>
      <c r="R96" s="160"/>
      <c r="S96" s="160"/>
    </row>
    <row r="97" spans="1:19">
      <c r="A97" s="160"/>
      <c r="B97" s="160"/>
      <c r="C97" s="160"/>
      <c r="D97" s="160"/>
      <c r="E97" s="160"/>
      <c r="F97" s="160"/>
      <c r="G97" s="160"/>
      <c r="H97" s="160"/>
      <c r="I97" s="160"/>
      <c r="J97" s="160"/>
      <c r="K97" s="162"/>
      <c r="L97" s="160"/>
      <c r="M97" s="160"/>
      <c r="N97" s="160"/>
      <c r="O97" s="160"/>
      <c r="P97" s="160"/>
      <c r="Q97" s="160"/>
      <c r="R97" s="160"/>
      <c r="S97" s="160"/>
    </row>
    <row r="98" spans="1:19">
      <c r="A98" s="160"/>
      <c r="B98" s="160"/>
      <c r="C98" s="160"/>
      <c r="D98" s="160"/>
      <c r="E98" s="160"/>
      <c r="F98" s="160"/>
      <c r="G98" s="160"/>
      <c r="H98" s="160"/>
      <c r="I98" s="160"/>
      <c r="J98" s="160"/>
      <c r="K98" s="162"/>
      <c r="L98" s="160"/>
      <c r="M98" s="160"/>
      <c r="N98" s="160"/>
      <c r="O98" s="160"/>
      <c r="P98" s="160"/>
      <c r="Q98" s="160"/>
      <c r="R98" s="160"/>
      <c r="S98" s="160"/>
    </row>
    <row r="99" spans="1:19">
      <c r="A99" s="160"/>
      <c r="B99" s="160"/>
      <c r="C99" s="160"/>
      <c r="D99" s="160"/>
      <c r="E99" s="160"/>
      <c r="F99" s="160"/>
      <c r="G99" s="160"/>
      <c r="H99" s="160"/>
      <c r="I99" s="160"/>
      <c r="J99" s="160"/>
      <c r="K99" s="162"/>
      <c r="L99" s="160"/>
      <c r="M99" s="160"/>
      <c r="N99" s="160"/>
      <c r="O99" s="160"/>
      <c r="P99" s="160"/>
      <c r="Q99" s="160"/>
      <c r="R99" s="160"/>
      <c r="S99" s="160"/>
    </row>
    <row r="100" spans="1:19">
      <c r="A100" s="160"/>
      <c r="B100" s="160"/>
      <c r="C100" s="160"/>
      <c r="D100" s="160"/>
      <c r="E100" s="160"/>
      <c r="F100" s="160"/>
      <c r="G100" s="160"/>
      <c r="H100" s="160"/>
      <c r="I100" s="160"/>
      <c r="J100" s="160"/>
      <c r="K100" s="162"/>
      <c r="L100" s="160"/>
      <c r="M100" s="160"/>
      <c r="N100" s="160"/>
      <c r="O100" s="160"/>
      <c r="P100" s="160"/>
      <c r="Q100" s="160"/>
      <c r="R100" s="160"/>
      <c r="S100" s="160"/>
    </row>
    <row r="101" spans="1:19">
      <c r="A101" s="160"/>
      <c r="B101" s="160"/>
      <c r="C101" s="160"/>
      <c r="D101" s="160"/>
      <c r="E101" s="160"/>
      <c r="F101" s="160"/>
      <c r="G101" s="160"/>
      <c r="H101" s="160"/>
      <c r="I101" s="160"/>
      <c r="J101" s="160"/>
      <c r="K101" s="162"/>
      <c r="L101" s="160"/>
      <c r="M101" s="160"/>
      <c r="N101" s="160"/>
      <c r="O101" s="160"/>
      <c r="P101" s="160"/>
      <c r="Q101" s="160"/>
      <c r="R101" s="160"/>
      <c r="S101" s="160"/>
    </row>
    <row r="102" spans="1:19">
      <c r="A102" s="160"/>
      <c r="B102" s="160"/>
      <c r="C102" s="160"/>
      <c r="D102" s="160"/>
      <c r="E102" s="160"/>
      <c r="F102" s="160"/>
      <c r="G102" s="160"/>
      <c r="H102" s="160"/>
      <c r="I102" s="160"/>
      <c r="J102" s="160"/>
      <c r="K102" s="162"/>
      <c r="L102" s="160"/>
      <c r="M102" s="160"/>
      <c r="N102" s="160"/>
      <c r="O102" s="160"/>
      <c r="P102" s="160"/>
      <c r="Q102" s="160"/>
      <c r="R102" s="160"/>
      <c r="S102" s="160"/>
    </row>
    <row r="103" spans="1:19">
      <c r="A103" s="160"/>
      <c r="B103" s="160"/>
      <c r="C103" s="160"/>
      <c r="D103" s="160"/>
      <c r="E103" s="160"/>
      <c r="F103" s="160"/>
      <c r="G103" s="160"/>
      <c r="H103" s="160"/>
      <c r="I103" s="160"/>
      <c r="J103" s="160"/>
      <c r="K103" s="162"/>
      <c r="L103" s="160"/>
      <c r="M103" s="160"/>
      <c r="N103" s="160"/>
      <c r="O103" s="160"/>
      <c r="P103" s="160"/>
      <c r="Q103" s="160"/>
      <c r="R103" s="160"/>
      <c r="S103" s="160"/>
    </row>
    <row r="104" spans="1:19">
      <c r="A104" s="160"/>
      <c r="B104" s="160"/>
      <c r="C104" s="160"/>
      <c r="D104" s="160"/>
      <c r="E104" s="160"/>
      <c r="F104" s="160"/>
      <c r="G104" s="160"/>
      <c r="H104" s="160"/>
      <c r="I104" s="160"/>
      <c r="J104" s="160"/>
      <c r="K104" s="162"/>
      <c r="L104" s="160"/>
      <c r="M104" s="160"/>
      <c r="N104" s="160"/>
      <c r="O104" s="160"/>
      <c r="P104" s="160"/>
      <c r="Q104" s="160"/>
      <c r="R104" s="160"/>
      <c r="S104" s="160"/>
    </row>
    <row r="105" spans="1:19">
      <c r="A105" s="160"/>
      <c r="B105" s="160"/>
      <c r="C105" s="160"/>
      <c r="D105" s="160"/>
      <c r="E105" s="160"/>
      <c r="F105" s="160"/>
      <c r="G105" s="160"/>
      <c r="H105" s="160"/>
      <c r="I105" s="160"/>
      <c r="J105" s="160"/>
      <c r="K105" s="162"/>
      <c r="L105" s="160"/>
      <c r="M105" s="160"/>
      <c r="N105" s="160"/>
      <c r="O105" s="160"/>
      <c r="P105" s="160"/>
      <c r="Q105" s="160"/>
      <c r="R105" s="160"/>
      <c r="S105" s="160"/>
    </row>
    <row r="106" spans="1:19">
      <c r="A106" s="160"/>
      <c r="B106" s="160"/>
      <c r="C106" s="160"/>
      <c r="D106" s="160"/>
      <c r="E106" s="160"/>
      <c r="F106" s="160"/>
      <c r="G106" s="160"/>
      <c r="H106" s="160"/>
      <c r="I106" s="160"/>
      <c r="J106" s="160"/>
      <c r="K106" s="162"/>
      <c r="L106" s="160"/>
      <c r="M106" s="160"/>
      <c r="N106" s="160"/>
      <c r="O106" s="160"/>
      <c r="P106" s="160"/>
      <c r="Q106" s="160"/>
      <c r="R106" s="160"/>
      <c r="S106" s="160"/>
    </row>
    <row r="107" spans="1:19">
      <c r="A107" s="160"/>
      <c r="B107" s="160"/>
      <c r="C107" s="160"/>
      <c r="D107" s="160"/>
      <c r="E107" s="160"/>
      <c r="F107" s="160"/>
      <c r="G107" s="160"/>
      <c r="H107" s="160"/>
      <c r="I107" s="160"/>
      <c r="J107" s="160"/>
      <c r="K107" s="162"/>
      <c r="L107" s="160"/>
      <c r="M107" s="160"/>
      <c r="N107" s="160"/>
      <c r="O107" s="160"/>
      <c r="P107" s="160"/>
      <c r="Q107" s="160"/>
      <c r="R107" s="160"/>
      <c r="S107" s="160"/>
    </row>
    <row r="108" spans="1:19">
      <c r="A108" s="160"/>
      <c r="B108" s="160"/>
      <c r="C108" s="160"/>
      <c r="D108" s="160"/>
      <c r="E108" s="160"/>
      <c r="F108" s="160"/>
      <c r="G108" s="160"/>
      <c r="H108" s="160"/>
      <c r="I108" s="160"/>
      <c r="J108" s="160"/>
      <c r="K108" s="162"/>
      <c r="L108" s="160"/>
      <c r="M108" s="160"/>
      <c r="N108" s="160"/>
      <c r="O108" s="160"/>
      <c r="P108" s="160"/>
      <c r="Q108" s="160"/>
      <c r="R108" s="160"/>
      <c r="S108" s="160"/>
    </row>
    <row r="109" spans="1:19">
      <c r="A109" s="160"/>
      <c r="B109" s="160"/>
      <c r="C109" s="160"/>
      <c r="D109" s="160"/>
      <c r="E109" s="160"/>
      <c r="F109" s="160"/>
      <c r="G109" s="160"/>
      <c r="H109" s="160"/>
      <c r="I109" s="160"/>
      <c r="J109" s="160"/>
      <c r="K109" s="162"/>
      <c r="L109" s="160"/>
      <c r="M109" s="160"/>
      <c r="N109" s="160"/>
      <c r="O109" s="160"/>
      <c r="P109" s="160"/>
      <c r="Q109" s="160"/>
      <c r="R109" s="160"/>
      <c r="S109" s="160"/>
    </row>
    <row r="110" spans="1:19">
      <c r="A110" s="160"/>
      <c r="B110" s="160"/>
      <c r="C110" s="160"/>
      <c r="D110" s="160"/>
      <c r="E110" s="160"/>
      <c r="F110" s="160"/>
      <c r="G110" s="160"/>
      <c r="H110" s="160"/>
      <c r="I110" s="160"/>
      <c r="J110" s="160"/>
      <c r="K110" s="162"/>
      <c r="L110" s="160"/>
      <c r="M110" s="160"/>
      <c r="N110" s="160"/>
      <c r="O110" s="160"/>
      <c r="P110" s="160"/>
      <c r="Q110" s="160"/>
      <c r="R110" s="160"/>
      <c r="S110" s="160"/>
    </row>
    <row r="111" spans="1:19">
      <c r="A111" s="160"/>
      <c r="B111" s="160"/>
      <c r="C111" s="160"/>
      <c r="D111" s="160"/>
      <c r="E111" s="160"/>
      <c r="F111" s="160"/>
      <c r="G111" s="160"/>
      <c r="H111" s="160"/>
      <c r="I111" s="160"/>
      <c r="J111" s="160"/>
      <c r="K111" s="162"/>
      <c r="L111" s="160"/>
      <c r="M111" s="160"/>
      <c r="N111" s="160"/>
      <c r="O111" s="160"/>
      <c r="P111" s="160"/>
      <c r="Q111" s="160"/>
      <c r="R111" s="160"/>
      <c r="S111" s="160"/>
    </row>
    <row r="112" spans="1:19">
      <c r="A112" s="160"/>
      <c r="B112" s="160"/>
      <c r="C112" s="160"/>
      <c r="D112" s="160"/>
      <c r="E112" s="160"/>
      <c r="F112" s="160"/>
      <c r="G112" s="160"/>
      <c r="H112" s="160"/>
      <c r="I112" s="160"/>
      <c r="J112" s="160"/>
      <c r="K112" s="162"/>
      <c r="L112" s="160"/>
      <c r="M112" s="160"/>
      <c r="N112" s="160"/>
      <c r="O112" s="160"/>
      <c r="P112" s="160"/>
      <c r="Q112" s="160"/>
      <c r="R112" s="160"/>
      <c r="S112" s="160"/>
    </row>
    <row r="113" spans="1:19">
      <c r="A113" s="160"/>
      <c r="B113" s="160"/>
      <c r="C113" s="160"/>
      <c r="D113" s="160"/>
      <c r="E113" s="160"/>
      <c r="F113" s="160"/>
      <c r="G113" s="160"/>
      <c r="H113" s="160"/>
      <c r="I113" s="160"/>
      <c r="J113" s="160"/>
      <c r="K113" s="162"/>
      <c r="L113" s="160"/>
      <c r="M113" s="160"/>
      <c r="N113" s="160"/>
      <c r="O113" s="160"/>
      <c r="P113" s="160"/>
      <c r="Q113" s="160"/>
      <c r="R113" s="160"/>
      <c r="S113" s="160"/>
    </row>
    <row r="114" spans="1:19">
      <c r="A114" s="160"/>
      <c r="B114" s="160"/>
      <c r="C114" s="160"/>
      <c r="D114" s="160"/>
      <c r="E114" s="160"/>
      <c r="F114" s="160"/>
      <c r="G114" s="160"/>
      <c r="H114" s="160"/>
      <c r="I114" s="160"/>
      <c r="J114" s="160"/>
      <c r="K114" s="162"/>
      <c r="L114" s="160"/>
      <c r="M114" s="160"/>
      <c r="N114" s="160"/>
      <c r="O114" s="160"/>
      <c r="P114" s="160"/>
      <c r="Q114" s="160"/>
      <c r="R114" s="160"/>
      <c r="S114" s="160"/>
    </row>
    <row r="115" spans="1:19">
      <c r="A115" s="160"/>
      <c r="B115" s="160"/>
      <c r="C115" s="160"/>
      <c r="D115" s="160"/>
      <c r="E115" s="160"/>
      <c r="F115" s="160"/>
      <c r="G115" s="160"/>
      <c r="H115" s="160"/>
      <c r="I115" s="160"/>
      <c r="J115" s="160"/>
      <c r="K115" s="162"/>
      <c r="L115" s="160"/>
      <c r="M115" s="160"/>
      <c r="N115" s="160"/>
      <c r="O115" s="160"/>
      <c r="P115" s="160"/>
      <c r="Q115" s="160"/>
      <c r="R115" s="160"/>
      <c r="S115" s="160"/>
    </row>
    <row r="116" spans="1:19">
      <c r="A116" s="160"/>
      <c r="B116" s="160"/>
      <c r="C116" s="160"/>
      <c r="D116" s="160"/>
      <c r="E116" s="160"/>
      <c r="F116" s="160"/>
      <c r="G116" s="160"/>
      <c r="H116" s="160"/>
      <c r="I116" s="160"/>
      <c r="J116" s="160"/>
      <c r="K116" s="162"/>
      <c r="L116" s="160"/>
      <c r="M116" s="160"/>
      <c r="N116" s="160"/>
      <c r="O116" s="160"/>
      <c r="P116" s="160"/>
      <c r="Q116" s="160"/>
      <c r="R116" s="160"/>
      <c r="S116" s="160"/>
    </row>
    <row r="117" spans="1:19">
      <c r="A117" s="160"/>
      <c r="B117" s="160"/>
      <c r="C117" s="160"/>
      <c r="D117" s="160"/>
      <c r="E117" s="160"/>
      <c r="F117" s="160"/>
      <c r="G117" s="160"/>
      <c r="H117" s="160"/>
      <c r="I117" s="160"/>
      <c r="J117" s="160"/>
      <c r="K117" s="162"/>
      <c r="L117" s="160"/>
      <c r="M117" s="160"/>
      <c r="N117" s="160"/>
      <c r="O117" s="160"/>
      <c r="P117" s="160"/>
      <c r="Q117" s="160"/>
      <c r="R117" s="160"/>
      <c r="S117" s="160"/>
    </row>
    <row r="118" spans="1:19">
      <c r="A118" s="160"/>
      <c r="B118" s="160"/>
      <c r="C118" s="160"/>
      <c r="D118" s="160"/>
      <c r="E118" s="160"/>
      <c r="F118" s="160"/>
      <c r="G118" s="160"/>
      <c r="H118" s="160"/>
      <c r="I118" s="160"/>
      <c r="J118" s="160"/>
      <c r="K118" s="162"/>
      <c r="L118" s="160"/>
      <c r="M118" s="160"/>
      <c r="N118" s="160"/>
      <c r="O118" s="160"/>
      <c r="P118" s="160"/>
      <c r="Q118" s="160"/>
      <c r="R118" s="160"/>
      <c r="S118" s="160"/>
    </row>
    <row r="119" spans="1:19">
      <c r="A119" s="160"/>
      <c r="B119" s="160"/>
      <c r="C119" s="160"/>
      <c r="D119" s="160"/>
      <c r="E119" s="160"/>
      <c r="F119" s="160"/>
      <c r="G119" s="160"/>
      <c r="H119" s="160"/>
      <c r="I119" s="160"/>
      <c r="J119" s="160"/>
      <c r="K119" s="162"/>
      <c r="L119" s="160"/>
      <c r="M119" s="160"/>
      <c r="N119" s="160"/>
      <c r="O119" s="160"/>
      <c r="P119" s="160"/>
      <c r="Q119" s="160"/>
      <c r="R119" s="160"/>
      <c r="S119" s="160"/>
    </row>
    <row r="120" spans="1:19">
      <c r="A120" s="160"/>
      <c r="B120" s="160"/>
      <c r="C120" s="160"/>
      <c r="D120" s="160"/>
      <c r="E120" s="160"/>
      <c r="F120" s="160"/>
      <c r="G120" s="160"/>
      <c r="H120" s="160"/>
      <c r="I120" s="160"/>
      <c r="J120" s="160"/>
      <c r="K120" s="162"/>
      <c r="L120" s="160"/>
      <c r="M120" s="160"/>
      <c r="N120" s="160"/>
      <c r="O120" s="160"/>
      <c r="P120" s="160"/>
      <c r="Q120" s="160"/>
      <c r="R120" s="160"/>
      <c r="S120" s="160"/>
    </row>
    <row r="121" spans="1:19">
      <c r="A121" s="160"/>
      <c r="B121" s="160"/>
      <c r="C121" s="160"/>
      <c r="D121" s="160"/>
      <c r="E121" s="160"/>
      <c r="F121" s="160"/>
      <c r="G121" s="160"/>
      <c r="H121" s="160"/>
      <c r="I121" s="160"/>
      <c r="J121" s="160"/>
      <c r="K121" s="162"/>
      <c r="L121" s="160"/>
      <c r="M121" s="160"/>
      <c r="N121" s="160"/>
      <c r="O121" s="160"/>
      <c r="P121" s="160"/>
      <c r="Q121" s="160"/>
      <c r="R121" s="160"/>
      <c r="S121" s="160"/>
    </row>
    <row r="122" spans="1:19">
      <c r="A122" s="160"/>
      <c r="B122" s="160"/>
      <c r="C122" s="160"/>
      <c r="D122" s="160"/>
      <c r="E122" s="160"/>
      <c r="F122" s="160"/>
      <c r="G122" s="160"/>
      <c r="H122" s="160"/>
      <c r="I122" s="160"/>
      <c r="J122" s="160"/>
      <c r="K122" s="162"/>
      <c r="L122" s="160"/>
      <c r="M122" s="160"/>
      <c r="N122" s="160"/>
      <c r="O122" s="160"/>
      <c r="P122" s="160"/>
      <c r="Q122" s="160"/>
      <c r="R122" s="160"/>
      <c r="S122" s="160"/>
    </row>
    <row r="123" spans="1:19">
      <c r="A123" s="160"/>
      <c r="B123" s="160"/>
      <c r="C123" s="160"/>
      <c r="D123" s="160"/>
      <c r="E123" s="160"/>
      <c r="F123" s="160"/>
      <c r="G123" s="160"/>
      <c r="H123" s="160"/>
      <c r="I123" s="160"/>
      <c r="J123" s="160"/>
      <c r="K123" s="162"/>
      <c r="L123" s="160"/>
      <c r="M123" s="160"/>
      <c r="N123" s="160"/>
      <c r="O123" s="160"/>
      <c r="P123" s="160"/>
      <c r="Q123" s="160"/>
      <c r="R123" s="160"/>
      <c r="S123" s="160"/>
    </row>
    <row r="124" spans="1:19">
      <c r="A124" s="160"/>
      <c r="B124" s="160"/>
      <c r="C124" s="160"/>
      <c r="D124" s="160"/>
      <c r="E124" s="160"/>
      <c r="F124" s="160"/>
      <c r="G124" s="160"/>
      <c r="H124" s="160"/>
      <c r="I124" s="160"/>
      <c r="J124" s="160"/>
      <c r="K124" s="162"/>
      <c r="L124" s="160"/>
      <c r="M124" s="160"/>
      <c r="N124" s="160"/>
      <c r="O124" s="160"/>
      <c r="P124" s="160"/>
      <c r="Q124" s="160"/>
      <c r="R124" s="160"/>
      <c r="S124" s="160"/>
    </row>
    <row r="125" spans="1:19">
      <c r="A125" s="160"/>
      <c r="B125" s="160"/>
      <c r="C125" s="160"/>
      <c r="D125" s="160"/>
      <c r="E125" s="160"/>
      <c r="F125" s="160"/>
      <c r="G125" s="160"/>
      <c r="H125" s="160"/>
      <c r="I125" s="160"/>
      <c r="J125" s="160"/>
      <c r="K125" s="162"/>
      <c r="L125" s="160"/>
      <c r="M125" s="160"/>
      <c r="N125" s="160"/>
      <c r="O125" s="160"/>
      <c r="P125" s="160"/>
      <c r="Q125" s="160"/>
      <c r="R125" s="160"/>
      <c r="S125" s="160"/>
    </row>
    <row r="126" spans="1:19">
      <c r="A126" s="160"/>
      <c r="B126" s="160"/>
      <c r="C126" s="160"/>
      <c r="D126" s="160"/>
      <c r="E126" s="160"/>
      <c r="F126" s="160"/>
      <c r="G126" s="160"/>
      <c r="H126" s="160"/>
      <c r="I126" s="160"/>
      <c r="J126" s="160"/>
      <c r="K126" s="162"/>
      <c r="L126" s="160"/>
      <c r="M126" s="160"/>
      <c r="N126" s="160"/>
      <c r="O126" s="160"/>
      <c r="P126" s="160"/>
      <c r="Q126" s="160"/>
      <c r="R126" s="160"/>
      <c r="S126" s="160"/>
    </row>
    <row r="127" spans="1:19">
      <c r="A127" s="160"/>
      <c r="B127" s="160"/>
      <c r="C127" s="160"/>
      <c r="D127" s="160"/>
      <c r="E127" s="160"/>
      <c r="F127" s="160"/>
      <c r="G127" s="160"/>
      <c r="H127" s="160"/>
      <c r="I127" s="160"/>
      <c r="J127" s="160"/>
      <c r="K127" s="162"/>
      <c r="L127" s="160"/>
      <c r="M127" s="160"/>
      <c r="N127" s="160"/>
      <c r="O127" s="160"/>
      <c r="P127" s="160"/>
      <c r="Q127" s="160"/>
      <c r="R127" s="160"/>
      <c r="S127" s="160"/>
    </row>
    <row r="128" spans="1:19">
      <c r="A128" s="160"/>
      <c r="B128" s="160"/>
      <c r="C128" s="160"/>
      <c r="D128" s="160"/>
      <c r="E128" s="160"/>
      <c r="F128" s="160"/>
      <c r="G128" s="160"/>
      <c r="H128" s="160"/>
      <c r="I128" s="160"/>
      <c r="J128" s="160"/>
      <c r="K128" s="162"/>
      <c r="L128" s="160"/>
      <c r="M128" s="160"/>
      <c r="N128" s="160"/>
      <c r="O128" s="160"/>
      <c r="P128" s="160"/>
      <c r="Q128" s="160"/>
      <c r="R128" s="160"/>
      <c r="S128" s="160"/>
    </row>
    <row r="129" spans="1:19">
      <c r="A129" s="160"/>
      <c r="B129" s="160"/>
      <c r="C129" s="160"/>
      <c r="D129" s="160"/>
      <c r="E129" s="160"/>
      <c r="F129" s="160"/>
      <c r="G129" s="160"/>
      <c r="H129" s="160"/>
      <c r="I129" s="160"/>
      <c r="J129" s="160"/>
      <c r="K129" s="162"/>
      <c r="L129" s="160"/>
      <c r="M129" s="160"/>
      <c r="N129" s="160"/>
      <c r="O129" s="160"/>
      <c r="P129" s="160"/>
      <c r="Q129" s="160"/>
      <c r="R129" s="160"/>
      <c r="S129" s="160"/>
    </row>
    <row r="130" spans="1:19">
      <c r="A130" s="160"/>
      <c r="B130" s="160"/>
      <c r="C130" s="160"/>
      <c r="D130" s="160"/>
      <c r="E130" s="160"/>
      <c r="F130" s="160"/>
      <c r="G130" s="160"/>
      <c r="H130" s="160"/>
      <c r="I130" s="160"/>
      <c r="J130" s="160"/>
      <c r="K130" s="162"/>
      <c r="L130" s="160"/>
      <c r="M130" s="160"/>
      <c r="N130" s="160"/>
      <c r="O130" s="160"/>
      <c r="P130" s="160"/>
      <c r="Q130" s="160"/>
      <c r="R130" s="160"/>
      <c r="S130" s="160"/>
    </row>
    <row r="131" spans="1:19">
      <c r="A131" s="160"/>
      <c r="B131" s="160"/>
      <c r="C131" s="160"/>
      <c r="D131" s="160"/>
      <c r="E131" s="160"/>
      <c r="F131" s="160"/>
      <c r="G131" s="160"/>
      <c r="H131" s="160"/>
      <c r="I131" s="160"/>
      <c r="J131" s="160"/>
      <c r="K131" s="162"/>
      <c r="L131" s="160"/>
      <c r="M131" s="160"/>
      <c r="N131" s="160"/>
      <c r="O131" s="160"/>
      <c r="P131" s="160"/>
      <c r="Q131" s="160"/>
      <c r="R131" s="160"/>
      <c r="S131" s="160"/>
    </row>
    <row r="132" spans="1:19">
      <c r="A132" s="160"/>
      <c r="B132" s="160"/>
      <c r="C132" s="160"/>
      <c r="D132" s="160"/>
      <c r="E132" s="160"/>
      <c r="F132" s="160"/>
      <c r="G132" s="160"/>
      <c r="H132" s="160"/>
      <c r="I132" s="160"/>
      <c r="J132" s="160"/>
      <c r="K132" s="162"/>
      <c r="L132" s="160"/>
      <c r="M132" s="160"/>
      <c r="N132" s="160"/>
      <c r="O132" s="160"/>
      <c r="P132" s="160"/>
      <c r="Q132" s="160"/>
      <c r="R132" s="160"/>
      <c r="S132" s="160"/>
    </row>
    <row r="133" spans="1:19">
      <c r="A133" s="160"/>
      <c r="B133" s="160"/>
      <c r="C133" s="160"/>
      <c r="D133" s="160"/>
      <c r="E133" s="160"/>
      <c r="F133" s="160"/>
      <c r="G133" s="160"/>
      <c r="H133" s="160"/>
      <c r="I133" s="160"/>
      <c r="J133" s="160"/>
      <c r="K133" s="162"/>
      <c r="L133" s="160"/>
      <c r="M133" s="160"/>
      <c r="N133" s="160"/>
      <c r="O133" s="160"/>
      <c r="P133" s="160"/>
      <c r="Q133" s="160"/>
      <c r="R133" s="160"/>
      <c r="S133" s="160"/>
    </row>
    <row r="134" spans="1:19">
      <c r="A134" s="160"/>
      <c r="B134" s="160"/>
      <c r="C134" s="160"/>
      <c r="D134" s="160"/>
      <c r="E134" s="160"/>
      <c r="F134" s="160"/>
      <c r="G134" s="160"/>
      <c r="H134" s="160"/>
      <c r="I134" s="160"/>
      <c r="J134" s="160"/>
      <c r="K134" s="162"/>
      <c r="L134" s="160"/>
      <c r="M134" s="160"/>
      <c r="N134" s="160"/>
      <c r="O134" s="160"/>
      <c r="P134" s="160"/>
      <c r="Q134" s="160"/>
      <c r="R134" s="160"/>
      <c r="S134" s="160"/>
    </row>
    <row r="135" spans="1:19">
      <c r="A135" s="160"/>
      <c r="B135" s="160"/>
      <c r="C135" s="160"/>
      <c r="D135" s="160"/>
      <c r="E135" s="160"/>
      <c r="F135" s="160"/>
      <c r="G135" s="160"/>
      <c r="H135" s="160"/>
      <c r="I135" s="160"/>
      <c r="J135" s="160"/>
      <c r="K135" s="162"/>
      <c r="L135" s="160"/>
      <c r="M135" s="160"/>
      <c r="N135" s="160"/>
      <c r="O135" s="160"/>
      <c r="P135" s="160"/>
      <c r="Q135" s="160"/>
      <c r="R135" s="160"/>
      <c r="S135" s="160"/>
    </row>
    <row r="136" spans="1:19">
      <c r="A136" s="160"/>
      <c r="B136" s="160"/>
      <c r="C136" s="160"/>
      <c r="D136" s="160"/>
      <c r="E136" s="160"/>
      <c r="F136" s="160"/>
      <c r="G136" s="160"/>
      <c r="H136" s="160"/>
      <c r="I136" s="160"/>
      <c r="J136" s="160"/>
      <c r="K136" s="162"/>
      <c r="L136" s="160"/>
      <c r="M136" s="160"/>
      <c r="N136" s="160"/>
      <c r="O136" s="160"/>
      <c r="P136" s="160"/>
      <c r="Q136" s="160"/>
      <c r="R136" s="160"/>
      <c r="S136" s="160"/>
    </row>
    <row r="137" spans="1:19">
      <c r="A137" s="160"/>
      <c r="B137" s="160"/>
      <c r="C137" s="160"/>
      <c r="D137" s="160"/>
      <c r="E137" s="160"/>
      <c r="F137" s="160"/>
      <c r="G137" s="160"/>
      <c r="H137" s="160"/>
      <c r="I137" s="160"/>
      <c r="J137" s="160"/>
      <c r="K137" s="162"/>
      <c r="L137" s="160"/>
      <c r="M137" s="160"/>
      <c r="N137" s="160"/>
      <c r="O137" s="160"/>
      <c r="P137" s="160"/>
      <c r="Q137" s="160"/>
      <c r="R137" s="160"/>
      <c r="S137" s="160"/>
    </row>
    <row r="138" spans="1:19">
      <c r="A138" s="160"/>
      <c r="B138" s="160"/>
      <c r="C138" s="160"/>
      <c r="D138" s="160"/>
      <c r="E138" s="160"/>
      <c r="F138" s="160"/>
      <c r="G138" s="160"/>
      <c r="H138" s="160"/>
      <c r="I138" s="160"/>
      <c r="J138" s="160"/>
      <c r="K138" s="162"/>
      <c r="L138" s="160"/>
      <c r="M138" s="160"/>
      <c r="N138" s="160"/>
      <c r="O138" s="160"/>
      <c r="P138" s="160"/>
      <c r="Q138" s="160"/>
      <c r="R138" s="160"/>
      <c r="S138" s="160"/>
    </row>
    <row r="139" spans="1:19">
      <c r="A139" s="160"/>
      <c r="B139" s="160"/>
      <c r="C139" s="160"/>
      <c r="D139" s="160"/>
      <c r="E139" s="160"/>
      <c r="F139" s="160"/>
      <c r="G139" s="160"/>
      <c r="H139" s="160"/>
      <c r="I139" s="160"/>
      <c r="J139" s="160"/>
      <c r="K139" s="162"/>
      <c r="L139" s="160"/>
      <c r="M139" s="160"/>
      <c r="N139" s="160"/>
      <c r="O139" s="160"/>
      <c r="P139" s="160"/>
      <c r="Q139" s="160"/>
      <c r="R139" s="160"/>
      <c r="S139" s="160"/>
    </row>
    <row r="140" spans="1:19">
      <c r="A140" s="160"/>
      <c r="B140" s="160"/>
      <c r="C140" s="160"/>
      <c r="D140" s="160"/>
      <c r="E140" s="160"/>
      <c r="F140" s="160"/>
      <c r="G140" s="160"/>
      <c r="H140" s="160"/>
      <c r="I140" s="160"/>
      <c r="J140" s="160"/>
      <c r="K140" s="162"/>
      <c r="L140" s="160"/>
      <c r="M140" s="160"/>
      <c r="N140" s="160"/>
      <c r="O140" s="160"/>
      <c r="P140" s="160"/>
      <c r="Q140" s="160"/>
      <c r="R140" s="160"/>
      <c r="S140" s="160"/>
    </row>
    <row r="141" spans="1:19">
      <c r="A141" s="160"/>
      <c r="B141" s="160"/>
      <c r="C141" s="160"/>
      <c r="D141" s="160"/>
      <c r="E141" s="160"/>
      <c r="F141" s="160"/>
      <c r="G141" s="160"/>
      <c r="H141" s="160"/>
      <c r="I141" s="160"/>
      <c r="J141" s="160"/>
      <c r="K141" s="162"/>
      <c r="L141" s="160"/>
      <c r="M141" s="160"/>
      <c r="N141" s="160"/>
      <c r="O141" s="160"/>
      <c r="P141" s="160"/>
      <c r="Q141" s="160"/>
      <c r="R141" s="160"/>
      <c r="S141" s="160"/>
    </row>
    <row r="142" spans="1:19">
      <c r="A142" s="160"/>
      <c r="B142" s="160"/>
      <c r="C142" s="160"/>
      <c r="D142" s="160"/>
      <c r="E142" s="160"/>
      <c r="F142" s="160"/>
      <c r="G142" s="160"/>
      <c r="H142" s="160"/>
      <c r="I142" s="160"/>
      <c r="J142" s="160"/>
      <c r="K142" s="162"/>
      <c r="L142" s="160"/>
      <c r="M142" s="160"/>
      <c r="N142" s="160"/>
      <c r="O142" s="160"/>
      <c r="P142" s="160"/>
      <c r="Q142" s="160"/>
      <c r="R142" s="160"/>
      <c r="S142" s="160"/>
    </row>
    <row r="143" spans="1:19">
      <c r="A143" s="160"/>
      <c r="B143" s="160"/>
      <c r="C143" s="160"/>
      <c r="D143" s="160"/>
      <c r="E143" s="160"/>
      <c r="F143" s="160"/>
      <c r="G143" s="160"/>
      <c r="H143" s="160"/>
      <c r="I143" s="160"/>
      <c r="J143" s="160"/>
      <c r="K143" s="162"/>
      <c r="L143" s="160"/>
      <c r="M143" s="160"/>
      <c r="N143" s="160"/>
      <c r="O143" s="160"/>
      <c r="P143" s="160"/>
      <c r="Q143" s="160"/>
      <c r="R143" s="160"/>
      <c r="S143" s="160"/>
    </row>
    <row r="144" spans="1:19">
      <c r="A144" s="160"/>
      <c r="B144" s="160"/>
      <c r="C144" s="160"/>
      <c r="D144" s="160"/>
      <c r="E144" s="160"/>
      <c r="F144" s="160"/>
      <c r="G144" s="160"/>
      <c r="H144" s="160"/>
      <c r="I144" s="160"/>
      <c r="J144" s="160"/>
      <c r="K144" s="162"/>
      <c r="L144" s="160"/>
      <c r="M144" s="160"/>
      <c r="N144" s="160"/>
      <c r="O144" s="160"/>
      <c r="P144" s="160"/>
      <c r="Q144" s="160"/>
      <c r="R144" s="160"/>
      <c r="S144" s="160"/>
    </row>
    <row r="145" spans="1:19">
      <c r="A145" s="160"/>
      <c r="B145" s="160"/>
      <c r="C145" s="160"/>
      <c r="D145" s="160"/>
      <c r="E145" s="160"/>
      <c r="F145" s="160"/>
      <c r="G145" s="160"/>
      <c r="H145" s="160"/>
      <c r="I145" s="160"/>
      <c r="J145" s="160"/>
      <c r="K145" s="162"/>
      <c r="L145" s="160"/>
      <c r="M145" s="160"/>
      <c r="N145" s="160"/>
      <c r="O145" s="160"/>
      <c r="P145" s="160"/>
      <c r="Q145" s="160"/>
      <c r="R145" s="160"/>
      <c r="S145" s="160"/>
    </row>
    <row r="146" spans="1:19">
      <c r="A146" s="160"/>
      <c r="B146" s="160"/>
      <c r="C146" s="160"/>
      <c r="D146" s="160"/>
      <c r="E146" s="160"/>
      <c r="F146" s="160"/>
      <c r="G146" s="160"/>
      <c r="H146" s="160"/>
      <c r="I146" s="160"/>
      <c r="J146" s="160"/>
      <c r="K146" s="162"/>
      <c r="L146" s="160"/>
      <c r="M146" s="160"/>
      <c r="N146" s="160"/>
      <c r="O146" s="160"/>
      <c r="P146" s="160"/>
      <c r="Q146" s="160"/>
      <c r="R146" s="160"/>
      <c r="S146" s="160"/>
    </row>
    <row r="147" spans="1:19">
      <c r="A147" s="160"/>
      <c r="B147" s="160"/>
      <c r="C147" s="160"/>
      <c r="D147" s="160"/>
      <c r="E147" s="160"/>
      <c r="F147" s="160"/>
      <c r="G147" s="160"/>
      <c r="H147" s="160"/>
      <c r="I147" s="160"/>
      <c r="J147" s="160"/>
      <c r="K147" s="162"/>
      <c r="L147" s="160"/>
      <c r="M147" s="160"/>
      <c r="N147" s="160"/>
      <c r="O147" s="160"/>
      <c r="P147" s="160"/>
      <c r="Q147" s="160"/>
      <c r="R147" s="160"/>
      <c r="S147" s="160"/>
    </row>
    <row r="148" spans="1:19">
      <c r="A148" s="160"/>
      <c r="B148" s="160"/>
      <c r="C148" s="160"/>
      <c r="D148" s="160"/>
      <c r="E148" s="160"/>
      <c r="F148" s="160"/>
      <c r="G148" s="160"/>
      <c r="H148" s="160"/>
      <c r="I148" s="160"/>
      <c r="J148" s="160"/>
      <c r="K148" s="162"/>
      <c r="L148" s="160"/>
      <c r="M148" s="160"/>
      <c r="N148" s="160"/>
      <c r="O148" s="160"/>
      <c r="P148" s="160"/>
      <c r="Q148" s="160"/>
      <c r="R148" s="160"/>
      <c r="S148" s="160"/>
    </row>
    <row r="149" spans="1:19">
      <c r="A149" s="160"/>
      <c r="B149" s="160"/>
      <c r="C149" s="160"/>
      <c r="D149" s="160"/>
      <c r="E149" s="160"/>
      <c r="F149" s="160"/>
      <c r="G149" s="160"/>
      <c r="H149" s="160"/>
      <c r="I149" s="160"/>
      <c r="J149" s="160"/>
      <c r="K149" s="162"/>
      <c r="L149" s="160"/>
      <c r="M149" s="160"/>
      <c r="N149" s="160"/>
      <c r="O149" s="160"/>
      <c r="P149" s="160"/>
      <c r="Q149" s="160"/>
      <c r="R149" s="160"/>
      <c r="S149" s="160"/>
    </row>
    <row r="150" spans="1:19">
      <c r="A150" s="160"/>
      <c r="B150" s="160"/>
      <c r="C150" s="160"/>
      <c r="D150" s="160"/>
      <c r="E150" s="160"/>
      <c r="F150" s="160"/>
      <c r="G150" s="160"/>
      <c r="H150" s="160"/>
      <c r="I150" s="160"/>
      <c r="J150" s="160"/>
      <c r="K150" s="162"/>
      <c r="L150" s="160"/>
      <c r="M150" s="160"/>
      <c r="N150" s="160"/>
      <c r="O150" s="160"/>
      <c r="P150" s="160"/>
      <c r="Q150" s="160"/>
      <c r="R150" s="160"/>
      <c r="S150" s="160"/>
    </row>
    <row r="151" spans="1:19">
      <c r="A151" s="160"/>
      <c r="B151" s="160"/>
      <c r="C151" s="160"/>
      <c r="D151" s="160"/>
      <c r="E151" s="160"/>
      <c r="F151" s="160"/>
      <c r="G151" s="160"/>
      <c r="H151" s="160"/>
      <c r="I151" s="160"/>
      <c r="J151" s="160"/>
      <c r="K151" s="162"/>
      <c r="L151" s="160"/>
      <c r="M151" s="160"/>
      <c r="N151" s="160"/>
      <c r="O151" s="160"/>
      <c r="P151" s="160"/>
      <c r="Q151" s="160"/>
      <c r="R151" s="160"/>
      <c r="S151" s="160"/>
    </row>
    <row r="152" spans="1:19">
      <c r="A152" s="160"/>
      <c r="B152" s="160"/>
      <c r="C152" s="160"/>
      <c r="D152" s="160"/>
      <c r="E152" s="160"/>
      <c r="F152" s="160"/>
      <c r="G152" s="160"/>
      <c r="H152" s="160"/>
      <c r="I152" s="160"/>
      <c r="J152" s="160"/>
      <c r="K152" s="162"/>
      <c r="L152" s="160"/>
      <c r="M152" s="160"/>
      <c r="N152" s="160"/>
      <c r="O152" s="160"/>
      <c r="P152" s="160"/>
      <c r="Q152" s="160"/>
      <c r="R152" s="160"/>
      <c r="S152" s="160"/>
    </row>
    <row r="153" spans="1:19">
      <c r="A153" s="160"/>
      <c r="B153" s="160"/>
      <c r="C153" s="160"/>
      <c r="D153" s="160"/>
      <c r="E153" s="160"/>
      <c r="F153" s="160"/>
      <c r="G153" s="160"/>
      <c r="H153" s="160"/>
      <c r="I153" s="160"/>
      <c r="J153" s="160"/>
      <c r="K153" s="162"/>
      <c r="L153" s="160"/>
      <c r="M153" s="160"/>
      <c r="N153" s="160"/>
      <c r="O153" s="160"/>
      <c r="P153" s="160"/>
      <c r="Q153" s="160"/>
      <c r="R153" s="160"/>
      <c r="S153" s="160"/>
    </row>
    <row r="154" spans="1:19">
      <c r="A154" s="160"/>
      <c r="B154" s="160"/>
      <c r="C154" s="160"/>
      <c r="D154" s="160"/>
      <c r="E154" s="160"/>
      <c r="F154" s="160"/>
      <c r="G154" s="160"/>
      <c r="H154" s="160"/>
      <c r="I154" s="160"/>
      <c r="J154" s="160"/>
      <c r="K154" s="162"/>
      <c r="L154" s="160"/>
      <c r="M154" s="160"/>
      <c r="N154" s="160"/>
      <c r="O154" s="160"/>
      <c r="P154" s="160"/>
      <c r="Q154" s="160"/>
      <c r="R154" s="160"/>
      <c r="S154" s="160"/>
    </row>
    <row r="155" spans="1:19">
      <c r="A155" s="160"/>
      <c r="B155" s="160"/>
      <c r="C155" s="160"/>
      <c r="D155" s="160"/>
      <c r="E155" s="160"/>
      <c r="F155" s="160"/>
      <c r="G155" s="160"/>
      <c r="H155" s="160"/>
      <c r="I155" s="160"/>
      <c r="J155" s="160"/>
      <c r="K155" s="162"/>
      <c r="L155" s="160"/>
      <c r="M155" s="160"/>
      <c r="N155" s="160"/>
      <c r="O155" s="160"/>
      <c r="P155" s="160"/>
      <c r="Q155" s="160"/>
      <c r="R155" s="160"/>
      <c r="S155" s="160"/>
    </row>
    <row r="156" spans="1:19">
      <c r="A156" s="160"/>
      <c r="B156" s="160"/>
      <c r="C156" s="160"/>
      <c r="D156" s="160"/>
      <c r="E156" s="160"/>
      <c r="F156" s="160"/>
      <c r="G156" s="160"/>
      <c r="H156" s="160"/>
      <c r="I156" s="160"/>
      <c r="J156" s="160"/>
      <c r="K156" s="162"/>
      <c r="L156" s="160"/>
      <c r="M156" s="160"/>
      <c r="N156" s="160"/>
      <c r="O156" s="160"/>
      <c r="P156" s="160"/>
      <c r="Q156" s="160"/>
      <c r="R156" s="160"/>
      <c r="S156" s="160"/>
    </row>
    <row r="157" spans="1:19">
      <c r="A157" s="160"/>
      <c r="B157" s="160"/>
      <c r="C157" s="160"/>
      <c r="D157" s="160"/>
      <c r="E157" s="160"/>
      <c r="F157" s="160"/>
      <c r="G157" s="160"/>
      <c r="H157" s="160"/>
      <c r="I157" s="160"/>
      <c r="J157" s="160"/>
      <c r="K157" s="162"/>
      <c r="L157" s="160"/>
      <c r="M157" s="160"/>
      <c r="N157" s="160"/>
      <c r="O157" s="160"/>
      <c r="P157" s="160"/>
      <c r="Q157" s="160"/>
      <c r="R157" s="160"/>
      <c r="S157" s="160"/>
    </row>
    <row r="158" spans="1:19">
      <c r="A158" s="160"/>
      <c r="B158" s="160"/>
      <c r="C158" s="160"/>
      <c r="D158" s="160"/>
      <c r="E158" s="160"/>
      <c r="F158" s="160"/>
      <c r="G158" s="160"/>
      <c r="H158" s="160"/>
      <c r="I158" s="160"/>
      <c r="J158" s="160"/>
      <c r="K158" s="162"/>
      <c r="L158" s="160"/>
      <c r="M158" s="160"/>
      <c r="N158" s="160"/>
      <c r="O158" s="160"/>
      <c r="P158" s="160"/>
      <c r="Q158" s="160"/>
      <c r="R158" s="160"/>
      <c r="S158" s="160"/>
    </row>
    <row r="159" spans="1:19">
      <c r="A159" s="160"/>
      <c r="B159" s="160"/>
      <c r="C159" s="160"/>
      <c r="D159" s="160"/>
      <c r="E159" s="160"/>
      <c r="F159" s="160"/>
      <c r="G159" s="160"/>
      <c r="H159" s="160"/>
      <c r="I159" s="160"/>
      <c r="J159" s="160"/>
      <c r="K159" s="162"/>
      <c r="L159" s="160"/>
      <c r="M159" s="160"/>
      <c r="N159" s="160"/>
      <c r="O159" s="160"/>
      <c r="P159" s="160"/>
      <c r="Q159" s="160"/>
      <c r="R159" s="160"/>
      <c r="S159" s="160"/>
    </row>
    <row r="160" spans="1:19">
      <c r="A160" s="160"/>
      <c r="B160" s="160"/>
      <c r="C160" s="160"/>
      <c r="D160" s="160"/>
      <c r="E160" s="160"/>
      <c r="F160" s="160"/>
      <c r="G160" s="160"/>
      <c r="H160" s="160"/>
      <c r="I160" s="160"/>
      <c r="J160" s="160"/>
      <c r="K160" s="162"/>
      <c r="L160" s="160"/>
      <c r="M160" s="160"/>
      <c r="N160" s="160"/>
      <c r="O160" s="160"/>
      <c r="P160" s="160"/>
      <c r="Q160" s="160"/>
      <c r="R160" s="160"/>
      <c r="S160" s="160"/>
    </row>
    <row r="161" spans="1:19">
      <c r="A161" s="160"/>
      <c r="B161" s="160"/>
      <c r="C161" s="160"/>
      <c r="D161" s="160"/>
      <c r="E161" s="160"/>
      <c r="F161" s="160"/>
      <c r="G161" s="160"/>
      <c r="H161" s="160"/>
      <c r="I161" s="160"/>
      <c r="J161" s="160"/>
      <c r="K161" s="162"/>
      <c r="L161" s="160"/>
      <c r="M161" s="160"/>
      <c r="N161" s="160"/>
      <c r="O161" s="160"/>
      <c r="P161" s="160"/>
      <c r="Q161" s="160"/>
      <c r="R161" s="160"/>
      <c r="S161" s="160"/>
    </row>
    <row r="162" spans="1:19">
      <c r="A162" s="160"/>
      <c r="B162" s="160"/>
      <c r="C162" s="160"/>
      <c r="D162" s="160"/>
      <c r="E162" s="160"/>
      <c r="F162" s="160"/>
      <c r="G162" s="160"/>
      <c r="H162" s="160"/>
      <c r="I162" s="160"/>
      <c r="J162" s="160"/>
      <c r="K162" s="162"/>
      <c r="L162" s="160"/>
      <c r="M162" s="160"/>
      <c r="N162" s="160"/>
      <c r="O162" s="160"/>
      <c r="P162" s="160"/>
      <c r="Q162" s="160"/>
      <c r="R162" s="160"/>
      <c r="S162" s="160"/>
    </row>
    <row r="163" spans="1:19">
      <c r="A163" s="160"/>
      <c r="B163" s="160"/>
      <c r="C163" s="160"/>
      <c r="D163" s="160"/>
      <c r="E163" s="160"/>
      <c r="F163" s="160"/>
      <c r="G163" s="160"/>
      <c r="H163" s="160"/>
      <c r="I163" s="160"/>
      <c r="J163" s="160"/>
      <c r="K163" s="162"/>
      <c r="L163" s="160"/>
      <c r="M163" s="160"/>
      <c r="N163" s="160"/>
      <c r="O163" s="160"/>
      <c r="P163" s="160"/>
      <c r="Q163" s="160"/>
      <c r="R163" s="160"/>
      <c r="S163" s="160"/>
    </row>
    <row r="164" spans="1:19">
      <c r="A164" s="160"/>
      <c r="B164" s="160"/>
      <c r="C164" s="160"/>
      <c r="D164" s="160"/>
      <c r="E164" s="160"/>
      <c r="F164" s="160"/>
      <c r="G164" s="160"/>
      <c r="H164" s="160"/>
      <c r="I164" s="160"/>
      <c r="J164" s="160"/>
      <c r="K164" s="162"/>
      <c r="L164" s="160"/>
      <c r="M164" s="160"/>
      <c r="N164" s="160"/>
      <c r="O164" s="160"/>
      <c r="P164" s="160"/>
      <c r="Q164" s="160"/>
      <c r="R164" s="160"/>
      <c r="S164" s="160"/>
    </row>
    <row r="165" spans="1:19">
      <c r="A165" s="160"/>
      <c r="B165" s="160"/>
      <c r="C165" s="160"/>
      <c r="D165" s="160"/>
      <c r="E165" s="160"/>
      <c r="F165" s="160"/>
      <c r="G165" s="160"/>
      <c r="H165" s="160"/>
      <c r="I165" s="160"/>
      <c r="J165" s="160"/>
      <c r="K165" s="162"/>
      <c r="L165" s="160"/>
      <c r="M165" s="160"/>
      <c r="N165" s="160"/>
      <c r="O165" s="160"/>
      <c r="P165" s="160"/>
      <c r="Q165" s="160"/>
      <c r="R165" s="160"/>
      <c r="S165" s="160"/>
    </row>
    <row r="166" spans="1:19">
      <c r="A166" s="160"/>
      <c r="B166" s="160"/>
      <c r="C166" s="160"/>
      <c r="D166" s="160"/>
      <c r="E166" s="160"/>
      <c r="F166" s="160"/>
      <c r="G166" s="160"/>
      <c r="H166" s="160"/>
      <c r="I166" s="160"/>
      <c r="J166" s="160"/>
      <c r="K166" s="162"/>
      <c r="L166" s="160"/>
      <c r="M166" s="160"/>
      <c r="N166" s="160"/>
      <c r="O166" s="160"/>
      <c r="P166" s="160"/>
      <c r="Q166" s="160"/>
      <c r="R166" s="160"/>
      <c r="S166" s="160"/>
    </row>
    <row r="167" spans="1:19">
      <c r="A167" s="160"/>
      <c r="B167" s="160"/>
      <c r="C167" s="160"/>
      <c r="D167" s="160"/>
      <c r="E167" s="160"/>
      <c r="F167" s="160"/>
      <c r="G167" s="160"/>
      <c r="H167" s="160"/>
      <c r="I167" s="160"/>
      <c r="J167" s="160"/>
      <c r="K167" s="162"/>
      <c r="L167" s="160"/>
      <c r="M167" s="160"/>
      <c r="N167" s="160"/>
      <c r="O167" s="160"/>
      <c r="P167" s="160"/>
      <c r="Q167" s="160"/>
      <c r="R167" s="160"/>
      <c r="S167" s="160"/>
    </row>
    <row r="168" spans="1:19">
      <c r="A168" s="160"/>
      <c r="B168" s="160"/>
      <c r="C168" s="160"/>
      <c r="D168" s="160"/>
      <c r="E168" s="160"/>
      <c r="F168" s="160"/>
      <c r="G168" s="160"/>
      <c r="H168" s="160"/>
      <c r="I168" s="160"/>
      <c r="J168" s="160"/>
      <c r="K168" s="162"/>
      <c r="L168" s="160"/>
      <c r="M168" s="160"/>
      <c r="N168" s="160"/>
      <c r="O168" s="160"/>
      <c r="P168" s="160"/>
      <c r="Q168" s="160"/>
      <c r="R168" s="160"/>
      <c r="S168" s="160"/>
    </row>
    <row r="169" spans="1:19">
      <c r="A169" s="160"/>
      <c r="B169" s="160"/>
      <c r="C169" s="160"/>
      <c r="D169" s="160"/>
      <c r="E169" s="160"/>
      <c r="F169" s="160"/>
      <c r="G169" s="160"/>
      <c r="H169" s="160"/>
      <c r="I169" s="160"/>
      <c r="J169" s="160"/>
      <c r="K169" s="162"/>
      <c r="L169" s="160"/>
      <c r="M169" s="160"/>
      <c r="N169" s="160"/>
      <c r="O169" s="160"/>
      <c r="P169" s="160"/>
      <c r="Q169" s="160"/>
      <c r="R169" s="160"/>
      <c r="S169" s="160"/>
    </row>
    <row r="170" spans="1:19">
      <c r="A170" s="160"/>
      <c r="B170" s="160"/>
      <c r="C170" s="160"/>
      <c r="D170" s="160"/>
      <c r="E170" s="160"/>
      <c r="F170" s="160"/>
      <c r="G170" s="160"/>
      <c r="H170" s="160"/>
      <c r="I170" s="160"/>
      <c r="J170" s="160"/>
      <c r="K170" s="162"/>
      <c r="L170" s="160"/>
      <c r="M170" s="160"/>
      <c r="N170" s="160"/>
      <c r="O170" s="160"/>
      <c r="P170" s="160"/>
      <c r="Q170" s="160"/>
      <c r="R170" s="160"/>
      <c r="S170" s="160"/>
    </row>
    <row r="171" spans="1:19">
      <c r="A171" s="160"/>
      <c r="B171" s="160"/>
      <c r="C171" s="160"/>
      <c r="D171" s="160"/>
      <c r="E171" s="160"/>
      <c r="F171" s="160"/>
      <c r="G171" s="160"/>
      <c r="H171" s="160"/>
      <c r="I171" s="160"/>
      <c r="J171" s="160"/>
      <c r="K171" s="162"/>
      <c r="L171" s="160"/>
      <c r="M171" s="160"/>
      <c r="N171" s="160"/>
      <c r="O171" s="160"/>
      <c r="P171" s="160"/>
      <c r="Q171" s="160"/>
      <c r="R171" s="160"/>
      <c r="S171" s="160"/>
    </row>
    <row r="172" spans="1:19">
      <c r="A172" s="160"/>
      <c r="B172" s="160"/>
      <c r="C172" s="160"/>
      <c r="D172" s="160"/>
      <c r="E172" s="160"/>
      <c r="F172" s="160"/>
      <c r="G172" s="160"/>
      <c r="H172" s="160"/>
      <c r="I172" s="160"/>
      <c r="J172" s="160"/>
      <c r="K172" s="162"/>
      <c r="L172" s="160"/>
      <c r="M172" s="160"/>
      <c r="N172" s="160"/>
      <c r="O172" s="160"/>
      <c r="P172" s="160"/>
      <c r="Q172" s="160"/>
      <c r="R172" s="160"/>
      <c r="S172" s="160"/>
    </row>
    <row r="173" spans="1:19">
      <c r="A173" s="160"/>
      <c r="B173" s="160"/>
      <c r="C173" s="160"/>
      <c r="D173" s="160"/>
      <c r="E173" s="160"/>
      <c r="F173" s="160"/>
      <c r="G173" s="160"/>
      <c r="H173" s="160"/>
      <c r="I173" s="160"/>
      <c r="J173" s="160"/>
      <c r="K173" s="162"/>
      <c r="L173" s="160"/>
      <c r="M173" s="160"/>
      <c r="N173" s="160"/>
      <c r="O173" s="160"/>
      <c r="P173" s="160"/>
      <c r="Q173" s="160"/>
      <c r="R173" s="160"/>
      <c r="S173" s="160"/>
    </row>
    <row r="174" spans="1:19">
      <c r="A174" s="160"/>
      <c r="B174" s="160"/>
      <c r="C174" s="160"/>
      <c r="D174" s="160"/>
      <c r="E174" s="160"/>
      <c r="F174" s="160"/>
      <c r="G174" s="160"/>
      <c r="H174" s="160"/>
      <c r="I174" s="160"/>
      <c r="J174" s="160"/>
      <c r="K174" s="162"/>
      <c r="L174" s="160"/>
      <c r="M174" s="160"/>
      <c r="N174" s="160"/>
      <c r="O174" s="160"/>
      <c r="P174" s="160"/>
      <c r="Q174" s="160"/>
      <c r="R174" s="160"/>
      <c r="S174" s="160"/>
    </row>
    <row r="175" spans="1:19">
      <c r="A175" s="160"/>
      <c r="B175" s="160"/>
      <c r="C175" s="160"/>
      <c r="D175" s="160"/>
      <c r="E175" s="160"/>
      <c r="F175" s="160"/>
      <c r="G175" s="160"/>
      <c r="H175" s="160"/>
      <c r="I175" s="160"/>
      <c r="J175" s="160"/>
      <c r="K175" s="162"/>
      <c r="L175" s="160"/>
      <c r="M175" s="160"/>
      <c r="N175" s="160"/>
      <c r="O175" s="160"/>
      <c r="P175" s="160"/>
      <c r="Q175" s="160"/>
      <c r="R175" s="160"/>
      <c r="S175" s="160"/>
    </row>
    <row r="176" spans="1:19">
      <c r="A176" s="160"/>
      <c r="B176" s="160"/>
      <c r="C176" s="160"/>
      <c r="D176" s="160"/>
      <c r="E176" s="160"/>
      <c r="F176" s="160"/>
      <c r="G176" s="160"/>
      <c r="H176" s="160"/>
      <c r="I176" s="160"/>
      <c r="J176" s="160"/>
      <c r="K176" s="162"/>
      <c r="L176" s="160"/>
      <c r="M176" s="160"/>
      <c r="N176" s="160"/>
      <c r="O176" s="160"/>
      <c r="P176" s="160"/>
      <c r="Q176" s="160"/>
      <c r="R176" s="160"/>
      <c r="S176" s="160"/>
    </row>
    <row r="177" spans="1:19">
      <c r="A177" s="160"/>
      <c r="B177" s="160"/>
      <c r="C177" s="160"/>
      <c r="D177" s="160"/>
      <c r="E177" s="160"/>
      <c r="F177" s="160"/>
      <c r="G177" s="160"/>
      <c r="H177" s="160"/>
      <c r="I177" s="160"/>
      <c r="J177" s="160"/>
      <c r="K177" s="162"/>
      <c r="L177" s="160"/>
      <c r="M177" s="160"/>
      <c r="N177" s="160"/>
      <c r="O177" s="160"/>
      <c r="P177" s="160"/>
      <c r="Q177" s="160"/>
      <c r="R177" s="160"/>
      <c r="S177" s="160"/>
    </row>
    <row r="178" spans="1:19">
      <c r="A178" s="160"/>
      <c r="B178" s="160"/>
      <c r="C178" s="160"/>
      <c r="D178" s="160"/>
      <c r="E178" s="160"/>
      <c r="F178" s="160"/>
      <c r="G178" s="160"/>
      <c r="H178" s="160"/>
      <c r="I178" s="160"/>
      <c r="J178" s="160"/>
      <c r="K178" s="162"/>
      <c r="L178" s="160"/>
      <c r="M178" s="160"/>
      <c r="N178" s="160"/>
      <c r="O178" s="160"/>
      <c r="P178" s="160"/>
      <c r="Q178" s="160"/>
      <c r="R178" s="160"/>
      <c r="S178" s="160"/>
    </row>
    <row r="179" spans="1:19">
      <c r="A179" s="160"/>
      <c r="B179" s="160"/>
      <c r="C179" s="160"/>
      <c r="D179" s="160"/>
      <c r="E179" s="160"/>
      <c r="F179" s="160"/>
      <c r="G179" s="160"/>
      <c r="H179" s="160"/>
      <c r="I179" s="160"/>
      <c r="J179" s="160"/>
      <c r="K179" s="162"/>
      <c r="L179" s="160"/>
      <c r="M179" s="160"/>
      <c r="N179" s="160"/>
      <c r="O179" s="160"/>
      <c r="P179" s="160"/>
      <c r="Q179" s="160"/>
      <c r="R179" s="160"/>
      <c r="S179" s="160"/>
    </row>
    <row r="180" spans="1:19">
      <c r="A180" s="160"/>
      <c r="B180" s="160"/>
      <c r="C180" s="160"/>
      <c r="D180" s="160"/>
      <c r="E180" s="160"/>
      <c r="F180" s="160"/>
      <c r="G180" s="160"/>
      <c r="H180" s="160"/>
      <c r="I180" s="160"/>
      <c r="J180" s="160"/>
      <c r="K180" s="162"/>
      <c r="L180" s="160"/>
      <c r="M180" s="160"/>
      <c r="N180" s="160"/>
      <c r="O180" s="160"/>
      <c r="P180" s="160"/>
      <c r="Q180" s="160"/>
      <c r="R180" s="160"/>
      <c r="S180" s="160"/>
    </row>
    <row r="181" spans="1:19">
      <c r="A181" s="160"/>
      <c r="B181" s="160"/>
      <c r="C181" s="160"/>
      <c r="D181" s="160"/>
      <c r="E181" s="160"/>
      <c r="F181" s="160"/>
      <c r="G181" s="160"/>
      <c r="H181" s="160"/>
      <c r="I181" s="160"/>
      <c r="J181" s="160"/>
      <c r="K181" s="162"/>
      <c r="L181" s="160"/>
      <c r="M181" s="160"/>
      <c r="N181" s="160"/>
      <c r="O181" s="160"/>
      <c r="P181" s="160"/>
      <c r="Q181" s="160"/>
      <c r="R181" s="160"/>
      <c r="S181" s="160"/>
    </row>
    <row r="182" spans="1:19">
      <c r="A182" s="160"/>
      <c r="B182" s="160"/>
      <c r="C182" s="160"/>
      <c r="D182" s="160"/>
      <c r="E182" s="160"/>
      <c r="F182" s="160"/>
      <c r="G182" s="160"/>
      <c r="H182" s="160"/>
      <c r="I182" s="160"/>
      <c r="J182" s="160"/>
      <c r="K182" s="162"/>
      <c r="L182" s="160"/>
      <c r="M182" s="160"/>
      <c r="N182" s="160"/>
      <c r="O182" s="160"/>
      <c r="P182" s="160"/>
      <c r="Q182" s="160"/>
      <c r="R182" s="160"/>
      <c r="S182" s="160"/>
    </row>
    <row r="183" spans="1:19">
      <c r="A183" s="160"/>
      <c r="B183" s="160"/>
      <c r="C183" s="160"/>
      <c r="D183" s="160"/>
      <c r="E183" s="160"/>
      <c r="F183" s="160"/>
      <c r="G183" s="160"/>
      <c r="H183" s="160"/>
      <c r="I183" s="160"/>
      <c r="J183" s="160"/>
      <c r="K183" s="162"/>
      <c r="L183" s="160"/>
      <c r="M183" s="160"/>
      <c r="N183" s="160"/>
      <c r="O183" s="160"/>
      <c r="P183" s="160"/>
      <c r="Q183" s="160"/>
      <c r="R183" s="160"/>
      <c r="S183" s="160"/>
    </row>
    <row r="184" spans="1:19">
      <c r="A184" s="160"/>
      <c r="B184" s="160"/>
      <c r="C184" s="160"/>
      <c r="D184" s="160"/>
      <c r="E184" s="160"/>
      <c r="F184" s="160"/>
      <c r="G184" s="160"/>
      <c r="H184" s="160"/>
      <c r="I184" s="160"/>
      <c r="J184" s="160"/>
      <c r="K184" s="162"/>
      <c r="L184" s="160"/>
      <c r="M184" s="160"/>
      <c r="N184" s="160"/>
      <c r="O184" s="160"/>
      <c r="P184" s="160"/>
      <c r="Q184" s="160"/>
      <c r="R184" s="160"/>
      <c r="S184" s="160"/>
    </row>
    <row r="185" spans="1:19">
      <c r="A185" s="160"/>
      <c r="B185" s="160"/>
      <c r="C185" s="160"/>
      <c r="D185" s="160"/>
      <c r="E185" s="160"/>
      <c r="F185" s="160"/>
      <c r="G185" s="160"/>
      <c r="H185" s="160"/>
      <c r="I185" s="160"/>
      <c r="J185" s="160"/>
      <c r="K185" s="162"/>
      <c r="L185" s="160"/>
      <c r="M185" s="160"/>
      <c r="N185" s="160"/>
      <c r="O185" s="160"/>
      <c r="P185" s="160"/>
      <c r="Q185" s="160"/>
      <c r="R185" s="160"/>
      <c r="S185" s="160"/>
    </row>
    <row r="186" spans="1:19">
      <c r="A186" s="160"/>
      <c r="B186" s="160"/>
      <c r="C186" s="160"/>
      <c r="D186" s="160"/>
      <c r="E186" s="160"/>
      <c r="F186" s="160"/>
      <c r="G186" s="160"/>
      <c r="H186" s="160"/>
      <c r="I186" s="160"/>
      <c r="J186" s="160"/>
      <c r="K186" s="162"/>
      <c r="L186" s="160"/>
      <c r="M186" s="160"/>
      <c r="N186" s="160"/>
      <c r="O186" s="160"/>
      <c r="P186" s="160"/>
      <c r="Q186" s="160"/>
      <c r="R186" s="160"/>
      <c r="S186" s="160"/>
    </row>
    <row r="187" spans="1:19">
      <c r="A187" s="160"/>
      <c r="B187" s="160"/>
      <c r="C187" s="160"/>
      <c r="D187" s="160"/>
      <c r="E187" s="160"/>
      <c r="F187" s="160"/>
      <c r="G187" s="160"/>
      <c r="H187" s="160"/>
      <c r="I187" s="160"/>
      <c r="J187" s="160"/>
      <c r="K187" s="162"/>
      <c r="L187" s="160"/>
      <c r="M187" s="160"/>
      <c r="N187" s="160"/>
      <c r="O187" s="160"/>
      <c r="P187" s="160"/>
      <c r="Q187" s="160"/>
      <c r="R187" s="160"/>
      <c r="S187" s="160"/>
    </row>
    <row r="188" spans="1:19">
      <c r="A188" s="160"/>
      <c r="B188" s="160"/>
      <c r="C188" s="160"/>
      <c r="D188" s="160"/>
      <c r="E188" s="160"/>
      <c r="F188" s="160"/>
      <c r="G188" s="160"/>
      <c r="H188" s="160"/>
      <c r="I188" s="160"/>
      <c r="J188" s="160"/>
      <c r="K188" s="162"/>
      <c r="L188" s="160"/>
      <c r="M188" s="160"/>
      <c r="N188" s="160"/>
      <c r="O188" s="160"/>
      <c r="P188" s="160"/>
      <c r="Q188" s="160"/>
      <c r="R188" s="160"/>
      <c r="S188" s="160"/>
    </row>
    <row r="189" spans="1:19">
      <c r="A189" s="160"/>
      <c r="B189" s="160"/>
      <c r="C189" s="160"/>
      <c r="D189" s="160"/>
      <c r="E189" s="160"/>
      <c r="F189" s="160"/>
      <c r="G189" s="160"/>
      <c r="H189" s="160"/>
      <c r="I189" s="160"/>
      <c r="J189" s="160"/>
      <c r="K189" s="162"/>
      <c r="L189" s="160"/>
      <c r="M189" s="160"/>
      <c r="N189" s="160"/>
      <c r="O189" s="160"/>
      <c r="P189" s="160"/>
      <c r="Q189" s="160"/>
      <c r="R189" s="160"/>
      <c r="S189" s="160"/>
    </row>
    <row r="190" spans="1:19">
      <c r="A190" s="160"/>
      <c r="B190" s="160"/>
      <c r="C190" s="160"/>
      <c r="D190" s="160"/>
      <c r="E190" s="160"/>
      <c r="F190" s="160"/>
      <c r="G190" s="160"/>
      <c r="H190" s="160"/>
      <c r="I190" s="160"/>
      <c r="J190" s="160"/>
      <c r="K190" s="162"/>
      <c r="L190" s="160"/>
      <c r="M190" s="160"/>
      <c r="N190" s="160"/>
      <c r="O190" s="160"/>
      <c r="P190" s="160"/>
      <c r="Q190" s="160"/>
      <c r="R190" s="160"/>
      <c r="S190" s="160"/>
    </row>
    <row r="191" spans="1:19">
      <c r="A191" s="160"/>
      <c r="B191" s="160"/>
      <c r="C191" s="160"/>
      <c r="D191" s="160"/>
      <c r="E191" s="160"/>
      <c r="F191" s="160"/>
      <c r="G191" s="160"/>
      <c r="H191" s="160"/>
      <c r="I191" s="160"/>
      <c r="J191" s="160"/>
      <c r="K191" s="162"/>
      <c r="L191" s="160"/>
      <c r="M191" s="160"/>
      <c r="N191" s="160"/>
      <c r="O191" s="160"/>
      <c r="P191" s="160"/>
      <c r="Q191" s="160"/>
      <c r="R191" s="160"/>
      <c r="S191" s="160"/>
    </row>
    <row r="192" spans="1:19">
      <c r="A192" s="160"/>
      <c r="B192" s="160"/>
      <c r="C192" s="160"/>
      <c r="D192" s="160"/>
      <c r="E192" s="160"/>
      <c r="F192" s="160"/>
      <c r="G192" s="160"/>
      <c r="H192" s="160"/>
      <c r="I192" s="160"/>
      <c r="J192" s="160"/>
      <c r="K192" s="162"/>
      <c r="L192" s="160"/>
      <c r="M192" s="160"/>
      <c r="N192" s="160"/>
      <c r="O192" s="160"/>
      <c r="P192" s="160"/>
      <c r="Q192" s="160"/>
      <c r="R192" s="160"/>
      <c r="S192" s="160"/>
    </row>
    <row r="193" spans="1:19">
      <c r="A193" s="160"/>
      <c r="B193" s="160"/>
      <c r="C193" s="160"/>
      <c r="D193" s="160"/>
      <c r="E193" s="160"/>
      <c r="F193" s="160"/>
      <c r="G193" s="160"/>
      <c r="H193" s="160"/>
      <c r="I193" s="160"/>
      <c r="J193" s="160"/>
      <c r="K193" s="162"/>
      <c r="L193" s="160"/>
      <c r="M193" s="160"/>
      <c r="N193" s="160"/>
      <c r="O193" s="160"/>
      <c r="P193" s="160"/>
      <c r="Q193" s="160"/>
      <c r="R193" s="160"/>
      <c r="S193" s="160"/>
    </row>
    <row r="194" spans="1:19">
      <c r="A194" s="160"/>
      <c r="B194" s="160"/>
      <c r="C194" s="160"/>
      <c r="D194" s="160"/>
      <c r="E194" s="160"/>
      <c r="F194" s="160"/>
      <c r="G194" s="160"/>
      <c r="H194" s="160"/>
      <c r="I194" s="160"/>
      <c r="J194" s="160"/>
      <c r="K194" s="162"/>
      <c r="L194" s="160"/>
      <c r="M194" s="160"/>
      <c r="N194" s="160"/>
      <c r="O194" s="160"/>
      <c r="P194" s="160"/>
      <c r="Q194" s="160"/>
      <c r="R194" s="160"/>
      <c r="S194" s="160"/>
    </row>
    <row r="195" spans="1:19">
      <c r="A195" s="160"/>
      <c r="B195" s="160"/>
      <c r="C195" s="160"/>
      <c r="D195" s="160"/>
      <c r="E195" s="160"/>
      <c r="F195" s="160"/>
      <c r="G195" s="160"/>
      <c r="H195" s="160"/>
      <c r="I195" s="160"/>
      <c r="J195" s="160"/>
      <c r="K195" s="162"/>
      <c r="L195" s="160"/>
      <c r="M195" s="160"/>
      <c r="N195" s="160"/>
      <c r="O195" s="160"/>
      <c r="P195" s="160"/>
      <c r="Q195" s="160"/>
      <c r="R195" s="160"/>
      <c r="S195" s="160"/>
    </row>
    <row r="196" spans="1:19">
      <c r="A196" s="160"/>
      <c r="B196" s="160"/>
      <c r="C196" s="160"/>
      <c r="D196" s="160"/>
      <c r="E196" s="160"/>
      <c r="F196" s="160"/>
      <c r="G196" s="160"/>
      <c r="H196" s="160"/>
      <c r="I196" s="160"/>
      <c r="J196" s="160"/>
      <c r="K196" s="162"/>
      <c r="L196" s="160"/>
      <c r="M196" s="160"/>
      <c r="N196" s="160"/>
      <c r="O196" s="160"/>
      <c r="P196" s="160"/>
      <c r="Q196" s="160"/>
      <c r="R196" s="160"/>
      <c r="S196" s="160"/>
    </row>
    <row r="197" spans="1:19">
      <c r="A197" s="160"/>
      <c r="B197" s="160"/>
      <c r="C197" s="160"/>
      <c r="D197" s="160"/>
      <c r="E197" s="160"/>
      <c r="F197" s="160"/>
      <c r="G197" s="160"/>
      <c r="H197" s="160"/>
      <c r="I197" s="160"/>
      <c r="J197" s="160"/>
      <c r="K197" s="162"/>
      <c r="L197" s="160"/>
      <c r="M197" s="160"/>
      <c r="N197" s="160"/>
      <c r="O197" s="160"/>
      <c r="P197" s="160"/>
      <c r="Q197" s="160"/>
      <c r="R197" s="160"/>
      <c r="S197" s="160"/>
    </row>
    <row r="198" spans="1:19">
      <c r="A198" s="160"/>
      <c r="B198" s="160"/>
      <c r="C198" s="160"/>
      <c r="D198" s="160"/>
      <c r="E198" s="160"/>
      <c r="F198" s="160"/>
      <c r="G198" s="160"/>
      <c r="H198" s="160"/>
      <c r="I198" s="160"/>
      <c r="J198" s="160"/>
      <c r="K198" s="162"/>
      <c r="L198" s="160"/>
      <c r="M198" s="160"/>
      <c r="N198" s="160"/>
      <c r="O198" s="160"/>
      <c r="P198" s="160"/>
      <c r="Q198" s="160"/>
      <c r="R198" s="160"/>
      <c r="S198" s="160"/>
    </row>
    <row r="199" spans="1:19">
      <c r="A199" s="160"/>
      <c r="B199" s="160"/>
      <c r="C199" s="160"/>
      <c r="D199" s="160"/>
      <c r="E199" s="160"/>
      <c r="F199" s="160"/>
      <c r="G199" s="160"/>
      <c r="H199" s="160"/>
      <c r="I199" s="160"/>
      <c r="J199" s="160"/>
      <c r="K199" s="162"/>
      <c r="L199" s="160"/>
      <c r="M199" s="160"/>
      <c r="N199" s="160"/>
      <c r="O199" s="160"/>
      <c r="P199" s="160"/>
      <c r="Q199" s="160"/>
      <c r="R199" s="160"/>
      <c r="S199" s="160"/>
    </row>
    <row r="200" spans="1:19">
      <c r="A200" s="160"/>
      <c r="B200" s="160"/>
      <c r="C200" s="160"/>
      <c r="D200" s="160"/>
      <c r="E200" s="160"/>
      <c r="F200" s="160"/>
      <c r="G200" s="160"/>
      <c r="H200" s="160"/>
      <c r="I200" s="160"/>
      <c r="J200" s="160"/>
      <c r="K200" s="162"/>
      <c r="L200" s="160"/>
      <c r="M200" s="160"/>
      <c r="N200" s="160"/>
      <c r="O200" s="160"/>
      <c r="P200" s="160"/>
      <c r="Q200" s="160"/>
      <c r="R200" s="160"/>
      <c r="S200" s="160"/>
    </row>
    <row r="201" spans="1:19">
      <c r="A201" s="160"/>
      <c r="B201" s="160"/>
      <c r="C201" s="160"/>
      <c r="D201" s="160"/>
      <c r="E201" s="160"/>
      <c r="F201" s="160"/>
      <c r="G201" s="160"/>
      <c r="H201" s="160"/>
      <c r="I201" s="160"/>
      <c r="J201" s="160"/>
      <c r="K201" s="162"/>
      <c r="L201" s="160"/>
      <c r="M201" s="160"/>
      <c r="N201" s="160"/>
      <c r="O201" s="160"/>
      <c r="P201" s="160"/>
      <c r="Q201" s="160"/>
      <c r="R201" s="160"/>
      <c r="S201" s="160"/>
    </row>
    <row r="202" spans="1:19">
      <c r="A202" s="160"/>
      <c r="B202" s="160"/>
      <c r="C202" s="160"/>
      <c r="D202" s="160"/>
      <c r="E202" s="160"/>
      <c r="F202" s="160"/>
      <c r="G202" s="160"/>
      <c r="H202" s="160"/>
      <c r="I202" s="160"/>
      <c r="J202" s="160"/>
      <c r="K202" s="162"/>
      <c r="L202" s="160"/>
      <c r="M202" s="160"/>
      <c r="N202" s="160"/>
      <c r="O202" s="160"/>
      <c r="P202" s="160"/>
      <c r="Q202" s="160"/>
      <c r="R202" s="160"/>
      <c r="S202" s="160"/>
    </row>
    <row r="203" spans="1:19">
      <c r="A203" s="160"/>
      <c r="B203" s="160"/>
      <c r="C203" s="160"/>
      <c r="D203" s="160"/>
      <c r="E203" s="160"/>
      <c r="F203" s="160"/>
      <c r="G203" s="160"/>
      <c r="H203" s="160"/>
      <c r="I203" s="160"/>
      <c r="J203" s="160"/>
      <c r="K203" s="162"/>
      <c r="L203" s="160"/>
      <c r="M203" s="160"/>
      <c r="N203" s="160"/>
      <c r="O203" s="160"/>
      <c r="P203" s="160"/>
      <c r="Q203" s="160"/>
      <c r="R203" s="160"/>
      <c r="S203" s="160"/>
    </row>
    <row r="204" spans="1:19">
      <c r="A204" s="160"/>
      <c r="B204" s="160"/>
      <c r="C204" s="160"/>
      <c r="D204" s="160"/>
      <c r="E204" s="160"/>
      <c r="F204" s="160"/>
      <c r="G204" s="160"/>
      <c r="H204" s="160"/>
      <c r="I204" s="160"/>
      <c r="J204" s="160"/>
      <c r="K204" s="162"/>
      <c r="L204" s="160"/>
      <c r="M204" s="160"/>
      <c r="N204" s="160"/>
      <c r="O204" s="160"/>
      <c r="P204" s="160"/>
      <c r="Q204" s="160"/>
      <c r="R204" s="160"/>
      <c r="S204" s="160"/>
    </row>
    <row r="205" spans="1:19">
      <c r="A205" s="160"/>
      <c r="B205" s="160"/>
      <c r="C205" s="160"/>
      <c r="D205" s="160"/>
      <c r="E205" s="160"/>
      <c r="F205" s="160"/>
      <c r="G205" s="160"/>
      <c r="H205" s="160"/>
      <c r="I205" s="160"/>
      <c r="J205" s="160"/>
      <c r="K205" s="162"/>
      <c r="L205" s="160"/>
      <c r="M205" s="160"/>
      <c r="N205" s="160"/>
      <c r="O205" s="160"/>
      <c r="P205" s="160"/>
      <c r="Q205" s="160"/>
      <c r="R205" s="160"/>
      <c r="S205" s="160"/>
    </row>
    <row r="206" spans="1:19">
      <c r="A206" s="160"/>
      <c r="B206" s="160"/>
      <c r="C206" s="160"/>
      <c r="D206" s="160"/>
      <c r="E206" s="160"/>
      <c r="F206" s="160"/>
      <c r="G206" s="160"/>
      <c r="H206" s="160"/>
      <c r="I206" s="160"/>
      <c r="J206" s="160"/>
      <c r="K206" s="162"/>
      <c r="L206" s="160"/>
      <c r="M206" s="160"/>
      <c r="N206" s="160"/>
      <c r="O206" s="160"/>
      <c r="P206" s="160"/>
      <c r="Q206" s="160"/>
      <c r="R206" s="160"/>
      <c r="S206" s="160"/>
    </row>
    <row r="207" spans="1:19">
      <c r="A207" s="160"/>
      <c r="B207" s="160"/>
      <c r="C207" s="160"/>
      <c r="D207" s="160"/>
      <c r="E207" s="160"/>
      <c r="F207" s="160"/>
      <c r="G207" s="160"/>
      <c r="H207" s="160"/>
      <c r="I207" s="160"/>
      <c r="J207" s="160"/>
      <c r="K207" s="162"/>
      <c r="L207" s="160"/>
      <c r="M207" s="160"/>
      <c r="N207" s="160"/>
      <c r="O207" s="160"/>
      <c r="P207" s="160"/>
      <c r="Q207" s="160"/>
      <c r="R207" s="160"/>
      <c r="S207" s="160"/>
    </row>
    <row r="208" spans="1:19">
      <c r="A208" s="160"/>
      <c r="B208" s="160"/>
      <c r="C208" s="160"/>
      <c r="D208" s="160"/>
      <c r="E208" s="160"/>
      <c r="F208" s="160"/>
      <c r="G208" s="160"/>
      <c r="H208" s="160"/>
      <c r="I208" s="160"/>
      <c r="J208" s="160"/>
      <c r="K208" s="162"/>
      <c r="L208" s="160"/>
      <c r="M208" s="160"/>
      <c r="N208" s="160"/>
      <c r="O208" s="160"/>
      <c r="P208" s="160"/>
      <c r="Q208" s="160"/>
      <c r="R208" s="160"/>
      <c r="S208" s="160"/>
    </row>
    <row r="209" spans="1:19">
      <c r="A209" s="160"/>
      <c r="B209" s="160"/>
      <c r="C209" s="160"/>
      <c r="D209" s="160"/>
      <c r="E209" s="160"/>
      <c r="F209" s="160"/>
      <c r="G209" s="160"/>
      <c r="H209" s="160"/>
      <c r="I209" s="160"/>
      <c r="J209" s="160"/>
      <c r="K209" s="162"/>
      <c r="L209" s="160"/>
      <c r="M209" s="160"/>
      <c r="N209" s="160"/>
      <c r="O209" s="160"/>
      <c r="P209" s="160"/>
      <c r="Q209" s="160"/>
      <c r="R209" s="160"/>
      <c r="S209" s="160"/>
    </row>
    <row r="210" spans="1:19">
      <c r="A210" s="160"/>
      <c r="B210" s="160"/>
      <c r="C210" s="160"/>
      <c r="D210" s="160"/>
      <c r="E210" s="160"/>
      <c r="F210" s="160"/>
      <c r="G210" s="160"/>
      <c r="H210" s="160"/>
      <c r="I210" s="160"/>
      <c r="J210" s="160"/>
      <c r="K210" s="162"/>
      <c r="L210" s="160"/>
      <c r="M210" s="160"/>
      <c r="N210" s="160"/>
      <c r="O210" s="160"/>
      <c r="P210" s="160"/>
      <c r="Q210" s="160"/>
      <c r="R210" s="160"/>
      <c r="S210" s="160"/>
    </row>
    <row r="211" spans="1:19">
      <c r="A211" s="160"/>
      <c r="B211" s="160"/>
      <c r="C211" s="160"/>
      <c r="D211" s="160"/>
      <c r="E211" s="160"/>
      <c r="F211" s="160"/>
      <c r="G211" s="160"/>
      <c r="H211" s="160"/>
      <c r="I211" s="160"/>
      <c r="J211" s="160"/>
      <c r="K211" s="162"/>
      <c r="L211" s="160"/>
      <c r="M211" s="160"/>
      <c r="N211" s="160"/>
      <c r="O211" s="160"/>
      <c r="P211" s="160"/>
      <c r="Q211" s="160"/>
      <c r="R211" s="160"/>
      <c r="S211" s="160"/>
    </row>
    <row r="212" spans="1:19">
      <c r="A212" s="160"/>
      <c r="B212" s="160"/>
      <c r="C212" s="160"/>
      <c r="D212" s="160"/>
      <c r="E212" s="160"/>
      <c r="F212" s="160"/>
      <c r="G212" s="160"/>
      <c r="H212" s="160"/>
      <c r="I212" s="160"/>
      <c r="J212" s="160"/>
      <c r="K212" s="162"/>
      <c r="L212" s="160"/>
      <c r="M212" s="160"/>
      <c r="N212" s="160"/>
      <c r="O212" s="160"/>
      <c r="P212" s="160"/>
      <c r="Q212" s="160"/>
      <c r="R212" s="160"/>
      <c r="S212" s="160"/>
    </row>
    <row r="213" spans="1:19">
      <c r="A213" s="160"/>
      <c r="B213" s="160"/>
      <c r="C213" s="160"/>
      <c r="D213" s="160"/>
      <c r="E213" s="160"/>
      <c r="F213" s="160"/>
      <c r="G213" s="160"/>
      <c r="H213" s="160"/>
      <c r="I213" s="160"/>
      <c r="J213" s="160"/>
      <c r="K213" s="162"/>
      <c r="L213" s="160"/>
      <c r="M213" s="160"/>
      <c r="N213" s="160"/>
      <c r="O213" s="160"/>
      <c r="P213" s="160"/>
      <c r="Q213" s="160"/>
      <c r="R213" s="160"/>
      <c r="S213" s="160"/>
    </row>
    <row r="214" spans="1:19">
      <c r="A214" s="160"/>
      <c r="B214" s="160"/>
      <c r="C214" s="160"/>
      <c r="D214" s="160"/>
      <c r="E214" s="160"/>
      <c r="F214" s="160"/>
      <c r="G214" s="160"/>
      <c r="H214" s="160"/>
      <c r="I214" s="160"/>
      <c r="J214" s="160"/>
      <c r="K214" s="162"/>
      <c r="L214" s="160"/>
      <c r="M214" s="160"/>
      <c r="N214" s="160"/>
      <c r="O214" s="160"/>
      <c r="P214" s="160"/>
      <c r="Q214" s="160"/>
      <c r="R214" s="160"/>
      <c r="S214" s="160"/>
    </row>
    <row r="215" spans="1:19">
      <c r="A215" s="160"/>
      <c r="B215" s="160"/>
      <c r="C215" s="160"/>
      <c r="D215" s="160"/>
      <c r="E215" s="160"/>
      <c r="F215" s="160"/>
      <c r="G215" s="160"/>
      <c r="H215" s="160"/>
      <c r="I215" s="160"/>
      <c r="J215" s="160"/>
      <c r="K215" s="162"/>
      <c r="L215" s="160"/>
      <c r="M215" s="160"/>
      <c r="N215" s="160"/>
      <c r="O215" s="160"/>
      <c r="P215" s="160"/>
      <c r="Q215" s="160"/>
      <c r="R215" s="160"/>
      <c r="S215" s="160"/>
    </row>
    <row r="216" spans="1:19">
      <c r="A216" s="160"/>
      <c r="B216" s="160"/>
      <c r="C216" s="160"/>
      <c r="D216" s="160"/>
      <c r="E216" s="160"/>
      <c r="F216" s="160"/>
      <c r="G216" s="160"/>
      <c r="H216" s="160"/>
      <c r="I216" s="160"/>
      <c r="J216" s="160"/>
      <c r="K216" s="162"/>
      <c r="L216" s="160"/>
      <c r="M216" s="160"/>
      <c r="N216" s="160"/>
      <c r="O216" s="160"/>
      <c r="P216" s="160"/>
      <c r="Q216" s="160"/>
      <c r="R216" s="160"/>
      <c r="S216" s="160"/>
    </row>
    <row r="217" spans="1:19">
      <c r="A217" s="160"/>
      <c r="B217" s="160"/>
      <c r="C217" s="160"/>
      <c r="D217" s="160"/>
      <c r="E217" s="160"/>
      <c r="F217" s="160"/>
      <c r="G217" s="160"/>
      <c r="H217" s="160"/>
      <c r="I217" s="160"/>
      <c r="J217" s="160"/>
      <c r="K217" s="162"/>
      <c r="L217" s="160"/>
      <c r="M217" s="160"/>
      <c r="N217" s="160"/>
      <c r="O217" s="160"/>
      <c r="P217" s="160"/>
      <c r="Q217" s="160"/>
      <c r="R217" s="160"/>
      <c r="S217" s="160"/>
    </row>
    <row r="218" spans="1:19">
      <c r="A218" s="160"/>
      <c r="B218" s="160"/>
      <c r="C218" s="160"/>
      <c r="D218" s="160"/>
      <c r="E218" s="160"/>
      <c r="F218" s="160"/>
      <c r="G218" s="160"/>
      <c r="H218" s="160"/>
      <c r="I218" s="160"/>
      <c r="J218" s="160"/>
      <c r="K218" s="162"/>
      <c r="L218" s="160"/>
      <c r="M218" s="160"/>
      <c r="N218" s="160"/>
      <c r="O218" s="160"/>
      <c r="P218" s="160"/>
      <c r="Q218" s="160"/>
      <c r="R218" s="160"/>
      <c r="S218" s="160"/>
    </row>
    <row r="219" spans="1:19">
      <c r="A219" s="160"/>
      <c r="B219" s="160"/>
      <c r="C219" s="160"/>
      <c r="D219" s="160"/>
      <c r="E219" s="160"/>
      <c r="F219" s="160"/>
      <c r="G219" s="160"/>
      <c r="H219" s="160"/>
      <c r="I219" s="160"/>
      <c r="J219" s="160"/>
      <c r="K219" s="162"/>
      <c r="L219" s="160"/>
      <c r="M219" s="160"/>
      <c r="N219" s="160"/>
      <c r="O219" s="160"/>
      <c r="P219" s="160"/>
      <c r="Q219" s="160"/>
      <c r="R219" s="160"/>
      <c r="S219" s="160"/>
    </row>
    <row r="220" spans="1:19">
      <c r="A220" s="160"/>
      <c r="B220" s="160"/>
      <c r="C220" s="160"/>
      <c r="D220" s="160"/>
      <c r="E220" s="160"/>
      <c r="F220" s="160"/>
      <c r="G220" s="160"/>
      <c r="H220" s="160"/>
      <c r="I220" s="160"/>
      <c r="J220" s="160"/>
      <c r="K220" s="162"/>
      <c r="L220" s="160"/>
      <c r="M220" s="160"/>
      <c r="N220" s="160"/>
      <c r="O220" s="160"/>
      <c r="P220" s="160"/>
      <c r="Q220" s="160"/>
      <c r="R220" s="160"/>
      <c r="S220" s="160"/>
    </row>
    <row r="221" spans="1:19">
      <c r="A221" s="160"/>
      <c r="B221" s="160"/>
      <c r="C221" s="160"/>
      <c r="D221" s="160"/>
      <c r="E221" s="160"/>
      <c r="F221" s="160"/>
      <c r="G221" s="160"/>
      <c r="H221" s="160"/>
      <c r="I221" s="160"/>
      <c r="J221" s="160"/>
      <c r="K221" s="162"/>
      <c r="L221" s="160"/>
      <c r="M221" s="160"/>
      <c r="N221" s="160"/>
      <c r="O221" s="160"/>
      <c r="P221" s="160"/>
      <c r="Q221" s="160"/>
      <c r="R221" s="160"/>
      <c r="S221" s="160"/>
    </row>
    <row r="222" spans="1:19">
      <c r="A222" s="160"/>
      <c r="B222" s="160"/>
      <c r="C222" s="160"/>
      <c r="D222" s="160"/>
      <c r="E222" s="160"/>
      <c r="F222" s="160"/>
      <c r="G222" s="160"/>
      <c r="H222" s="160"/>
      <c r="I222" s="160"/>
      <c r="J222" s="160"/>
      <c r="K222" s="162"/>
      <c r="L222" s="160"/>
      <c r="M222" s="160"/>
      <c r="N222" s="160"/>
      <c r="O222" s="160"/>
      <c r="P222" s="160"/>
      <c r="Q222" s="160"/>
      <c r="R222" s="160"/>
      <c r="S222" s="160"/>
    </row>
    <row r="223" spans="1:19">
      <c r="A223" s="160"/>
      <c r="B223" s="160"/>
      <c r="C223" s="160"/>
      <c r="D223" s="160"/>
      <c r="E223" s="160"/>
      <c r="F223" s="160"/>
      <c r="G223" s="160"/>
      <c r="H223" s="160"/>
      <c r="I223" s="160"/>
      <c r="J223" s="160"/>
      <c r="K223" s="162"/>
      <c r="L223" s="160"/>
      <c r="M223" s="160"/>
      <c r="N223" s="160"/>
      <c r="O223" s="160"/>
      <c r="P223" s="160"/>
      <c r="Q223" s="160"/>
      <c r="R223" s="160"/>
      <c r="S223" s="160"/>
    </row>
    <row r="224" spans="1:19">
      <c r="A224" s="160"/>
      <c r="B224" s="160"/>
      <c r="C224" s="160"/>
      <c r="D224" s="160"/>
      <c r="E224" s="160"/>
      <c r="F224" s="160"/>
      <c r="G224" s="160"/>
      <c r="H224" s="160"/>
      <c r="I224" s="160"/>
      <c r="J224" s="160"/>
      <c r="K224" s="162"/>
      <c r="L224" s="160"/>
      <c r="M224" s="160"/>
      <c r="N224" s="160"/>
      <c r="O224" s="160"/>
      <c r="P224" s="160"/>
      <c r="Q224" s="160"/>
      <c r="R224" s="160"/>
      <c r="S224" s="160"/>
    </row>
    <row r="225" spans="1:19">
      <c r="A225" s="160"/>
      <c r="B225" s="160"/>
      <c r="C225" s="160"/>
      <c r="D225" s="160"/>
      <c r="E225" s="160"/>
      <c r="F225" s="160"/>
      <c r="G225" s="160"/>
      <c r="H225" s="160"/>
      <c r="I225" s="160"/>
      <c r="J225" s="160"/>
      <c r="K225" s="162"/>
      <c r="L225" s="160"/>
      <c r="M225" s="160"/>
      <c r="N225" s="160"/>
      <c r="O225" s="160"/>
      <c r="P225" s="160"/>
      <c r="Q225" s="160"/>
      <c r="R225" s="160"/>
      <c r="S225" s="160"/>
    </row>
    <row r="226" spans="1:19">
      <c r="A226" s="160"/>
      <c r="B226" s="160"/>
      <c r="C226" s="160"/>
      <c r="D226" s="160"/>
      <c r="E226" s="160"/>
      <c r="F226" s="160"/>
      <c r="G226" s="160"/>
      <c r="H226" s="160"/>
      <c r="I226" s="160"/>
      <c r="J226" s="160"/>
      <c r="K226" s="162"/>
      <c r="L226" s="160"/>
      <c r="M226" s="160"/>
      <c r="N226" s="160"/>
      <c r="O226" s="160"/>
      <c r="P226" s="160"/>
      <c r="Q226" s="160"/>
      <c r="R226" s="160"/>
      <c r="S226" s="160"/>
    </row>
    <row r="227" spans="1:19">
      <c r="A227" s="160"/>
      <c r="B227" s="160"/>
      <c r="C227" s="160"/>
      <c r="D227" s="160"/>
      <c r="E227" s="160"/>
      <c r="F227" s="160"/>
      <c r="G227" s="160"/>
      <c r="H227" s="160"/>
      <c r="I227" s="160"/>
      <c r="J227" s="160"/>
      <c r="K227" s="162"/>
      <c r="L227" s="160"/>
      <c r="M227" s="160"/>
      <c r="N227" s="160"/>
      <c r="O227" s="160"/>
      <c r="P227" s="160"/>
      <c r="Q227" s="160"/>
      <c r="R227" s="160"/>
      <c r="S227" s="160"/>
    </row>
    <row r="228" spans="1:19">
      <c r="A228" s="160"/>
      <c r="B228" s="160"/>
      <c r="C228" s="160"/>
      <c r="D228" s="160"/>
      <c r="E228" s="160"/>
      <c r="F228" s="160"/>
      <c r="G228" s="160"/>
      <c r="H228" s="160"/>
      <c r="I228" s="160"/>
      <c r="J228" s="160"/>
      <c r="K228" s="162"/>
      <c r="L228" s="160"/>
      <c r="M228" s="160"/>
      <c r="N228" s="160"/>
      <c r="O228" s="160"/>
      <c r="P228" s="160"/>
      <c r="Q228" s="160"/>
      <c r="R228" s="160"/>
      <c r="S228" s="160"/>
    </row>
    <row r="229" spans="1:19">
      <c r="A229" s="160"/>
      <c r="B229" s="160"/>
      <c r="C229" s="160"/>
      <c r="D229" s="160"/>
      <c r="E229" s="160"/>
      <c r="F229" s="160"/>
      <c r="G229" s="160"/>
      <c r="H229" s="160"/>
      <c r="I229" s="160"/>
      <c r="J229" s="160"/>
      <c r="K229" s="162"/>
      <c r="L229" s="160"/>
      <c r="M229" s="160"/>
      <c r="N229" s="160"/>
      <c r="O229" s="160"/>
      <c r="P229" s="160"/>
      <c r="Q229" s="160"/>
      <c r="R229" s="160"/>
      <c r="S229" s="160"/>
    </row>
    <row r="230" spans="1:19">
      <c r="A230" s="160"/>
      <c r="B230" s="160"/>
      <c r="C230" s="160"/>
      <c r="D230" s="160"/>
      <c r="E230" s="160"/>
      <c r="F230" s="160"/>
      <c r="G230" s="160"/>
      <c r="H230" s="160"/>
      <c r="I230" s="160"/>
      <c r="J230" s="160"/>
      <c r="K230" s="162"/>
      <c r="L230" s="160"/>
      <c r="M230" s="160"/>
      <c r="N230" s="160"/>
      <c r="O230" s="160"/>
      <c r="P230" s="160"/>
      <c r="Q230" s="160"/>
      <c r="R230" s="160"/>
      <c r="S230" s="160"/>
    </row>
    <row r="231" spans="1:19">
      <c r="A231" s="160"/>
      <c r="B231" s="160"/>
      <c r="C231" s="160"/>
      <c r="D231" s="160"/>
      <c r="E231" s="160"/>
      <c r="F231" s="160"/>
      <c r="G231" s="160"/>
      <c r="H231" s="160"/>
      <c r="I231" s="160"/>
      <c r="J231" s="160"/>
      <c r="K231" s="162"/>
      <c r="L231" s="160"/>
      <c r="M231" s="160"/>
      <c r="N231" s="160"/>
      <c r="O231" s="160"/>
      <c r="P231" s="160"/>
      <c r="Q231" s="160"/>
      <c r="R231" s="160"/>
      <c r="S231" s="160"/>
    </row>
    <row r="232" spans="1:19">
      <c r="A232" s="160"/>
      <c r="B232" s="160"/>
      <c r="C232" s="160"/>
      <c r="D232" s="160"/>
      <c r="E232" s="160"/>
      <c r="F232" s="160"/>
      <c r="G232" s="160"/>
      <c r="H232" s="160"/>
      <c r="I232" s="160"/>
      <c r="J232" s="160"/>
      <c r="K232" s="162"/>
      <c r="L232" s="160"/>
      <c r="M232" s="160"/>
      <c r="N232" s="160"/>
      <c r="O232" s="160"/>
      <c r="P232" s="160"/>
      <c r="Q232" s="160"/>
      <c r="R232" s="160"/>
      <c r="S232" s="160"/>
    </row>
    <row r="233" spans="1:19">
      <c r="A233" s="160"/>
      <c r="B233" s="160"/>
      <c r="C233" s="160"/>
      <c r="D233" s="160"/>
      <c r="E233" s="160"/>
      <c r="F233" s="160"/>
      <c r="G233" s="160"/>
      <c r="H233" s="160"/>
      <c r="I233" s="160"/>
      <c r="J233" s="160"/>
      <c r="K233" s="162"/>
      <c r="L233" s="160"/>
      <c r="M233" s="160"/>
      <c r="N233" s="160"/>
      <c r="O233" s="160"/>
      <c r="P233" s="160"/>
      <c r="Q233" s="160"/>
      <c r="R233" s="160"/>
      <c r="S233" s="160"/>
    </row>
    <row r="234" spans="1:19">
      <c r="A234" s="160"/>
      <c r="B234" s="160"/>
      <c r="C234" s="160"/>
      <c r="D234" s="160"/>
      <c r="E234" s="160"/>
      <c r="F234" s="160"/>
      <c r="G234" s="160"/>
      <c r="H234" s="160"/>
      <c r="I234" s="160"/>
      <c r="J234" s="160"/>
      <c r="K234" s="162"/>
      <c r="L234" s="160"/>
      <c r="M234" s="160"/>
      <c r="N234" s="160"/>
      <c r="O234" s="160"/>
      <c r="P234" s="160"/>
      <c r="Q234" s="160"/>
      <c r="R234" s="160"/>
      <c r="S234" s="160"/>
    </row>
    <row r="235" spans="1:19">
      <c r="A235" s="160"/>
      <c r="B235" s="160"/>
      <c r="C235" s="160"/>
      <c r="D235" s="160"/>
      <c r="E235" s="160"/>
      <c r="F235" s="160"/>
      <c r="G235" s="160"/>
      <c r="H235" s="160"/>
      <c r="I235" s="160"/>
      <c r="J235" s="160"/>
      <c r="K235" s="162"/>
      <c r="L235" s="160"/>
      <c r="M235" s="160"/>
      <c r="N235" s="160"/>
      <c r="O235" s="160"/>
      <c r="P235" s="160"/>
      <c r="Q235" s="160"/>
      <c r="R235" s="160"/>
      <c r="S235" s="160"/>
    </row>
    <row r="236" spans="1:19">
      <c r="A236" s="160"/>
      <c r="B236" s="160"/>
      <c r="C236" s="160"/>
      <c r="D236" s="160"/>
      <c r="E236" s="160"/>
      <c r="F236" s="160"/>
      <c r="G236" s="160"/>
      <c r="H236" s="160"/>
      <c r="I236" s="160"/>
      <c r="J236" s="160"/>
      <c r="K236" s="162"/>
      <c r="L236" s="160"/>
      <c r="M236" s="160"/>
      <c r="N236" s="160"/>
      <c r="O236" s="160"/>
      <c r="P236" s="160"/>
      <c r="Q236" s="160"/>
      <c r="R236" s="160"/>
      <c r="S236" s="160"/>
    </row>
    <row r="237" spans="1:19">
      <c r="A237" s="160"/>
      <c r="B237" s="160"/>
      <c r="C237" s="160"/>
      <c r="D237" s="160"/>
      <c r="E237" s="160"/>
      <c r="F237" s="160"/>
      <c r="G237" s="160"/>
      <c r="H237" s="160"/>
      <c r="I237" s="160"/>
      <c r="J237" s="160"/>
      <c r="K237" s="162"/>
      <c r="L237" s="160"/>
      <c r="M237" s="160"/>
      <c r="N237" s="160"/>
      <c r="O237" s="160"/>
      <c r="P237" s="160"/>
      <c r="Q237" s="160"/>
      <c r="R237" s="160"/>
      <c r="S237" s="160"/>
    </row>
    <row r="238" spans="1:19">
      <c r="A238" s="160"/>
      <c r="B238" s="160"/>
      <c r="C238" s="160"/>
      <c r="D238" s="160"/>
      <c r="E238" s="160"/>
      <c r="F238" s="160"/>
      <c r="G238" s="160"/>
      <c r="H238" s="160"/>
      <c r="I238" s="160"/>
      <c r="J238" s="160"/>
      <c r="K238" s="162"/>
      <c r="L238" s="160"/>
      <c r="M238" s="160"/>
      <c r="N238" s="160"/>
      <c r="O238" s="160"/>
      <c r="P238" s="160"/>
      <c r="Q238" s="160"/>
      <c r="R238" s="160"/>
      <c r="S238" s="160"/>
    </row>
    <row r="239" spans="1:19">
      <c r="A239" s="160"/>
      <c r="B239" s="160"/>
      <c r="C239" s="160"/>
      <c r="D239" s="160"/>
      <c r="E239" s="160"/>
      <c r="F239" s="160"/>
      <c r="G239" s="160"/>
      <c r="H239" s="160"/>
      <c r="I239" s="160"/>
      <c r="J239" s="160"/>
      <c r="K239" s="162"/>
      <c r="L239" s="160"/>
      <c r="M239" s="160"/>
      <c r="N239" s="160"/>
      <c r="O239" s="160"/>
      <c r="P239" s="160"/>
      <c r="Q239" s="160"/>
      <c r="R239" s="160"/>
      <c r="S239" s="160"/>
    </row>
    <row r="240" spans="1:19">
      <c r="A240" s="160"/>
      <c r="B240" s="160"/>
      <c r="C240" s="160"/>
      <c r="D240" s="160"/>
      <c r="E240" s="160"/>
      <c r="F240" s="160"/>
      <c r="G240" s="160"/>
      <c r="H240" s="160"/>
      <c r="I240" s="160"/>
      <c r="J240" s="160"/>
      <c r="K240" s="162"/>
      <c r="L240" s="160"/>
      <c r="M240" s="160"/>
      <c r="N240" s="160"/>
      <c r="O240" s="160"/>
      <c r="P240" s="160"/>
      <c r="Q240" s="160"/>
      <c r="R240" s="160"/>
      <c r="S240" s="160"/>
    </row>
    <row r="241" spans="1:19">
      <c r="A241" s="160"/>
      <c r="B241" s="160"/>
      <c r="C241" s="160"/>
      <c r="D241" s="160"/>
      <c r="E241" s="160"/>
      <c r="F241" s="160"/>
      <c r="G241" s="160"/>
      <c r="H241" s="160"/>
      <c r="I241" s="160"/>
      <c r="J241" s="160"/>
      <c r="K241" s="162"/>
      <c r="L241" s="160"/>
      <c r="M241" s="160"/>
      <c r="N241" s="160"/>
      <c r="O241" s="160"/>
      <c r="P241" s="160"/>
      <c r="Q241" s="160"/>
      <c r="R241" s="160"/>
      <c r="S241" s="160"/>
    </row>
    <row r="242" spans="1:19">
      <c r="A242" s="160"/>
      <c r="B242" s="160"/>
      <c r="C242" s="160"/>
      <c r="D242" s="160"/>
      <c r="E242" s="160"/>
      <c r="F242" s="160"/>
      <c r="G242" s="160"/>
      <c r="H242" s="160"/>
      <c r="I242" s="160"/>
      <c r="J242" s="160"/>
      <c r="K242" s="162"/>
      <c r="L242" s="160"/>
      <c r="M242" s="160"/>
      <c r="N242" s="160"/>
      <c r="O242" s="160"/>
      <c r="P242" s="160"/>
      <c r="Q242" s="160"/>
      <c r="R242" s="160"/>
      <c r="S242" s="160"/>
    </row>
    <row r="243" spans="1:19">
      <c r="A243" s="160"/>
      <c r="B243" s="160"/>
      <c r="C243" s="160"/>
      <c r="D243" s="160"/>
      <c r="E243" s="160"/>
      <c r="F243" s="160"/>
      <c r="G243" s="160"/>
      <c r="H243" s="160"/>
      <c r="I243" s="160"/>
      <c r="J243" s="160"/>
      <c r="K243" s="162"/>
      <c r="L243" s="160"/>
      <c r="M243" s="160"/>
      <c r="N243" s="160"/>
      <c r="O243" s="160"/>
      <c r="P243" s="160"/>
      <c r="Q243" s="160"/>
      <c r="R243" s="160"/>
      <c r="S243" s="160"/>
    </row>
    <row r="244" spans="1:19">
      <c r="A244" s="160"/>
      <c r="B244" s="160"/>
      <c r="C244" s="160"/>
      <c r="D244" s="160"/>
      <c r="E244" s="160"/>
      <c r="F244" s="160"/>
      <c r="G244" s="160"/>
      <c r="H244" s="160"/>
      <c r="I244" s="160"/>
      <c r="J244" s="160"/>
      <c r="K244" s="162"/>
      <c r="L244" s="160"/>
      <c r="M244" s="160"/>
      <c r="N244" s="160"/>
      <c r="O244" s="160"/>
      <c r="P244" s="160"/>
      <c r="Q244" s="160"/>
      <c r="R244" s="160"/>
      <c r="S244" s="160"/>
    </row>
    <row r="245" spans="1:19">
      <c r="A245" s="160"/>
      <c r="B245" s="160"/>
      <c r="C245" s="160"/>
      <c r="D245" s="160"/>
      <c r="E245" s="160"/>
      <c r="F245" s="160"/>
      <c r="G245" s="160"/>
      <c r="H245" s="160"/>
      <c r="I245" s="160"/>
      <c r="J245" s="160"/>
      <c r="K245" s="162"/>
      <c r="L245" s="160"/>
      <c r="M245" s="160"/>
      <c r="N245" s="160"/>
      <c r="O245" s="160"/>
      <c r="P245" s="160"/>
      <c r="Q245" s="160"/>
      <c r="R245" s="160"/>
      <c r="S245" s="160"/>
    </row>
    <row r="246" spans="1:19">
      <c r="A246" s="160"/>
      <c r="B246" s="160"/>
      <c r="C246" s="160"/>
      <c r="D246" s="160"/>
      <c r="E246" s="160"/>
      <c r="F246" s="160"/>
      <c r="G246" s="160"/>
      <c r="H246" s="160"/>
      <c r="I246" s="160"/>
      <c r="J246" s="160"/>
      <c r="K246" s="162"/>
      <c r="L246" s="160"/>
      <c r="M246" s="160"/>
      <c r="N246" s="160"/>
      <c r="O246" s="160"/>
      <c r="P246" s="160"/>
      <c r="Q246" s="160"/>
      <c r="R246" s="160"/>
      <c r="S246" s="160"/>
    </row>
    <row r="247" spans="1:19">
      <c r="A247" s="160"/>
      <c r="B247" s="160"/>
      <c r="C247" s="160"/>
      <c r="D247" s="160"/>
      <c r="E247" s="160"/>
      <c r="F247" s="160"/>
      <c r="G247" s="160"/>
      <c r="H247" s="160"/>
      <c r="I247" s="160"/>
      <c r="J247" s="160"/>
      <c r="K247" s="162"/>
      <c r="L247" s="160"/>
      <c r="M247" s="160"/>
      <c r="N247" s="160"/>
      <c r="O247" s="160"/>
      <c r="P247" s="160"/>
      <c r="Q247" s="160"/>
      <c r="R247" s="160"/>
      <c r="S247" s="160"/>
    </row>
    <row r="248" spans="1:19">
      <c r="A248" s="160"/>
      <c r="B248" s="160"/>
      <c r="C248" s="160"/>
      <c r="D248" s="160"/>
      <c r="E248" s="160"/>
      <c r="F248" s="160"/>
      <c r="G248" s="160"/>
      <c r="H248" s="160"/>
      <c r="I248" s="160"/>
      <c r="J248" s="160"/>
      <c r="K248" s="162"/>
      <c r="L248" s="160"/>
      <c r="M248" s="160"/>
      <c r="N248" s="160"/>
      <c r="O248" s="160"/>
      <c r="P248" s="160"/>
      <c r="Q248" s="160"/>
      <c r="R248" s="160"/>
      <c r="S248" s="160"/>
    </row>
    <row r="249" spans="1:19">
      <c r="A249" s="160"/>
      <c r="B249" s="160"/>
      <c r="C249" s="160"/>
      <c r="D249" s="160"/>
      <c r="E249" s="160"/>
      <c r="F249" s="160"/>
      <c r="G249" s="160"/>
      <c r="H249" s="160"/>
      <c r="I249" s="160"/>
      <c r="J249" s="160"/>
      <c r="K249" s="162"/>
      <c r="L249" s="160"/>
      <c r="M249" s="160"/>
      <c r="N249" s="160"/>
      <c r="O249" s="160"/>
      <c r="P249" s="160"/>
      <c r="Q249" s="160"/>
      <c r="R249" s="160"/>
      <c r="S249" s="160"/>
    </row>
    <row r="250" spans="1:19">
      <c r="A250" s="160"/>
      <c r="B250" s="160"/>
      <c r="C250" s="160"/>
      <c r="D250" s="160"/>
      <c r="E250" s="160"/>
      <c r="F250" s="160"/>
      <c r="G250" s="160"/>
      <c r="H250" s="160"/>
      <c r="I250" s="160"/>
      <c r="J250" s="160"/>
      <c r="K250" s="162"/>
      <c r="L250" s="160"/>
      <c r="M250" s="160"/>
      <c r="N250" s="160"/>
      <c r="O250" s="160"/>
      <c r="P250" s="160"/>
      <c r="Q250" s="160"/>
      <c r="R250" s="160"/>
      <c r="S250" s="160"/>
    </row>
    <row r="251" spans="1:19">
      <c r="A251" s="160"/>
      <c r="B251" s="160"/>
      <c r="C251" s="160"/>
      <c r="D251" s="160"/>
      <c r="E251" s="160"/>
      <c r="F251" s="160"/>
      <c r="G251" s="160"/>
      <c r="H251" s="160"/>
      <c r="I251" s="160"/>
      <c r="J251" s="160"/>
      <c r="K251" s="162"/>
      <c r="L251" s="160"/>
      <c r="M251" s="160"/>
      <c r="N251" s="160"/>
      <c r="O251" s="160"/>
      <c r="P251" s="160"/>
      <c r="Q251" s="160"/>
      <c r="R251" s="160"/>
      <c r="S251" s="160"/>
    </row>
    <row r="252" spans="1:19">
      <c r="A252" s="160"/>
      <c r="B252" s="160"/>
      <c r="C252" s="160"/>
      <c r="D252" s="160"/>
      <c r="E252" s="160"/>
      <c r="F252" s="160"/>
      <c r="G252" s="160"/>
      <c r="H252" s="160"/>
      <c r="I252" s="160"/>
      <c r="J252" s="160"/>
      <c r="K252" s="162"/>
      <c r="L252" s="160"/>
      <c r="M252" s="160"/>
      <c r="N252" s="160"/>
      <c r="O252" s="160"/>
      <c r="P252" s="160"/>
      <c r="Q252" s="160"/>
      <c r="R252" s="160"/>
      <c r="S252" s="160"/>
    </row>
    <row r="253" spans="1:19">
      <c r="A253" s="160"/>
      <c r="B253" s="160"/>
      <c r="C253" s="160"/>
      <c r="D253" s="160"/>
      <c r="E253" s="160"/>
      <c r="F253" s="160"/>
      <c r="G253" s="160"/>
      <c r="H253" s="160"/>
      <c r="I253" s="160"/>
      <c r="J253" s="160"/>
      <c r="K253" s="162"/>
      <c r="L253" s="160"/>
      <c r="M253" s="160"/>
      <c r="N253" s="160"/>
      <c r="O253" s="160"/>
      <c r="P253" s="160"/>
      <c r="Q253" s="160"/>
      <c r="R253" s="160"/>
      <c r="S253" s="160"/>
    </row>
    <row r="254" spans="1:19">
      <c r="A254" s="160"/>
      <c r="B254" s="160"/>
      <c r="C254" s="160"/>
      <c r="D254" s="160"/>
      <c r="E254" s="160"/>
      <c r="F254" s="160"/>
      <c r="G254" s="160"/>
      <c r="H254" s="160"/>
      <c r="I254" s="160"/>
      <c r="J254" s="160"/>
      <c r="K254" s="162"/>
      <c r="L254" s="160"/>
      <c r="M254" s="160"/>
      <c r="N254" s="160"/>
      <c r="O254" s="160"/>
      <c r="P254" s="160"/>
      <c r="Q254" s="160"/>
      <c r="R254" s="160"/>
      <c r="S254" s="160"/>
    </row>
    <row r="255" spans="1:19">
      <c r="A255" s="160"/>
      <c r="B255" s="160"/>
      <c r="C255" s="160"/>
      <c r="D255" s="160"/>
      <c r="E255" s="160"/>
      <c r="F255" s="160"/>
      <c r="G255" s="160"/>
      <c r="H255" s="160"/>
      <c r="I255" s="160"/>
      <c r="J255" s="160"/>
      <c r="K255" s="162"/>
      <c r="L255" s="160"/>
      <c r="M255" s="160"/>
      <c r="N255" s="160"/>
      <c r="O255" s="160"/>
      <c r="P255" s="160"/>
      <c r="Q255" s="160"/>
      <c r="R255" s="160"/>
      <c r="S255" s="160"/>
    </row>
    <row r="256" spans="1:19">
      <c r="A256" s="160"/>
      <c r="B256" s="160"/>
      <c r="C256" s="160"/>
      <c r="D256" s="160"/>
      <c r="E256" s="160"/>
      <c r="F256" s="160"/>
      <c r="G256" s="160"/>
      <c r="H256" s="160"/>
      <c r="I256" s="160"/>
      <c r="J256" s="160"/>
      <c r="K256" s="162"/>
      <c r="L256" s="160"/>
      <c r="M256" s="160"/>
      <c r="N256" s="160"/>
      <c r="O256" s="160"/>
      <c r="P256" s="160"/>
      <c r="Q256" s="160"/>
      <c r="R256" s="160"/>
      <c r="S256" s="160"/>
    </row>
    <row r="257" spans="1:19">
      <c r="A257" s="160"/>
      <c r="B257" s="160"/>
      <c r="C257" s="160"/>
      <c r="D257" s="160"/>
      <c r="E257" s="160"/>
      <c r="F257" s="160"/>
      <c r="G257" s="160"/>
      <c r="H257" s="160"/>
      <c r="I257" s="160"/>
      <c r="J257" s="160"/>
      <c r="K257" s="162"/>
      <c r="L257" s="160"/>
      <c r="M257" s="160"/>
      <c r="N257" s="160"/>
      <c r="O257" s="160"/>
      <c r="P257" s="160"/>
      <c r="Q257" s="160"/>
      <c r="R257" s="160"/>
      <c r="S257" s="160"/>
    </row>
    <row r="258" spans="1:19">
      <c r="A258" s="160"/>
      <c r="B258" s="160"/>
      <c r="C258" s="160"/>
      <c r="D258" s="160"/>
      <c r="E258" s="160"/>
      <c r="F258" s="160"/>
      <c r="G258" s="160"/>
      <c r="H258" s="160"/>
      <c r="I258" s="160"/>
      <c r="J258" s="160"/>
      <c r="K258" s="162"/>
      <c r="L258" s="160"/>
      <c r="M258" s="160"/>
      <c r="N258" s="160"/>
      <c r="O258" s="160"/>
      <c r="P258" s="160"/>
      <c r="Q258" s="160"/>
      <c r="R258" s="160"/>
      <c r="S258" s="160"/>
    </row>
    <row r="259" spans="1:19">
      <c r="A259" s="160"/>
      <c r="B259" s="160"/>
      <c r="C259" s="160"/>
      <c r="D259" s="160"/>
      <c r="E259" s="160"/>
      <c r="F259" s="160"/>
      <c r="G259" s="160"/>
      <c r="H259" s="160"/>
      <c r="I259" s="160"/>
      <c r="J259" s="160"/>
      <c r="K259" s="162"/>
      <c r="L259" s="160"/>
      <c r="M259" s="160"/>
      <c r="N259" s="160"/>
      <c r="O259" s="160"/>
      <c r="P259" s="160"/>
      <c r="Q259" s="160"/>
      <c r="R259" s="160"/>
      <c r="S259" s="160"/>
    </row>
    <row r="260" spans="1:19">
      <c r="A260" s="160"/>
      <c r="B260" s="160"/>
      <c r="C260" s="160"/>
      <c r="D260" s="160"/>
      <c r="E260" s="160"/>
      <c r="F260" s="160"/>
      <c r="G260" s="160"/>
      <c r="H260" s="160"/>
      <c r="I260" s="160"/>
      <c r="J260" s="160"/>
      <c r="K260" s="162"/>
      <c r="L260" s="160"/>
      <c r="M260" s="160"/>
      <c r="N260" s="160"/>
      <c r="O260" s="160"/>
      <c r="P260" s="160"/>
      <c r="Q260" s="160"/>
      <c r="R260" s="160"/>
      <c r="S260" s="160"/>
    </row>
    <row r="261" spans="1:19">
      <c r="A261" s="160"/>
      <c r="B261" s="160"/>
      <c r="C261" s="160"/>
      <c r="D261" s="160"/>
      <c r="E261" s="160"/>
      <c r="F261" s="160"/>
      <c r="G261" s="160"/>
      <c r="H261" s="160"/>
      <c r="I261" s="160"/>
      <c r="J261" s="160"/>
      <c r="K261" s="162"/>
      <c r="L261" s="160"/>
      <c r="M261" s="160"/>
      <c r="N261" s="160"/>
      <c r="O261" s="160"/>
      <c r="P261" s="160"/>
      <c r="Q261" s="160"/>
      <c r="R261" s="160"/>
      <c r="S261" s="160"/>
    </row>
    <row r="262" spans="1:19">
      <c r="A262" s="160"/>
      <c r="B262" s="160"/>
      <c r="C262" s="160"/>
      <c r="D262" s="160"/>
      <c r="E262" s="160"/>
      <c r="F262" s="160"/>
      <c r="G262" s="160"/>
      <c r="H262" s="160"/>
      <c r="I262" s="160"/>
      <c r="J262" s="160"/>
      <c r="K262" s="162"/>
      <c r="L262" s="160"/>
      <c r="M262" s="160"/>
      <c r="N262" s="160"/>
      <c r="O262" s="160"/>
      <c r="P262" s="160"/>
      <c r="Q262" s="160"/>
      <c r="R262" s="160"/>
      <c r="S262" s="160"/>
    </row>
    <row r="263" spans="1:19">
      <c r="A263" s="160"/>
      <c r="B263" s="160"/>
      <c r="C263" s="160"/>
      <c r="D263" s="160"/>
      <c r="E263" s="160"/>
      <c r="F263" s="160"/>
      <c r="G263" s="160"/>
      <c r="H263" s="160"/>
      <c r="I263" s="160"/>
      <c r="J263" s="160"/>
      <c r="K263" s="162"/>
      <c r="L263" s="160"/>
      <c r="M263" s="160"/>
      <c r="N263" s="160"/>
      <c r="O263" s="160"/>
      <c r="P263" s="160"/>
      <c r="Q263" s="160"/>
      <c r="R263" s="160"/>
      <c r="S263" s="160"/>
    </row>
    <row r="264" spans="1:19">
      <c r="A264" s="160"/>
      <c r="B264" s="160"/>
      <c r="C264" s="160"/>
      <c r="D264" s="160"/>
      <c r="E264" s="160"/>
      <c r="F264" s="160"/>
      <c r="G264" s="160"/>
      <c r="H264" s="160"/>
      <c r="I264" s="160"/>
      <c r="J264" s="160"/>
      <c r="K264" s="162"/>
      <c r="L264" s="160"/>
      <c r="M264" s="160"/>
      <c r="N264" s="160"/>
      <c r="O264" s="160"/>
      <c r="P264" s="160"/>
      <c r="Q264" s="160"/>
      <c r="R264" s="160"/>
      <c r="S264" s="160"/>
    </row>
    <row r="265" spans="1:19">
      <c r="A265" s="160"/>
      <c r="B265" s="160"/>
      <c r="C265" s="160"/>
      <c r="D265" s="160"/>
      <c r="E265" s="160"/>
      <c r="F265" s="160"/>
      <c r="G265" s="160"/>
      <c r="H265" s="160"/>
      <c r="I265" s="160"/>
      <c r="J265" s="160"/>
      <c r="K265" s="162"/>
      <c r="L265" s="160"/>
      <c r="M265" s="160"/>
      <c r="N265" s="160"/>
      <c r="O265" s="160"/>
      <c r="P265" s="160"/>
      <c r="Q265" s="160"/>
      <c r="R265" s="160"/>
      <c r="S265" s="160"/>
    </row>
    <row r="266" spans="1:19">
      <c r="A266" s="160"/>
      <c r="B266" s="160"/>
      <c r="C266" s="160"/>
      <c r="D266" s="160"/>
      <c r="E266" s="160"/>
      <c r="F266" s="160"/>
      <c r="G266" s="160"/>
      <c r="H266" s="160"/>
      <c r="I266" s="160"/>
      <c r="J266" s="160"/>
      <c r="K266" s="162"/>
      <c r="L266" s="160"/>
      <c r="M266" s="160"/>
      <c r="N266" s="160"/>
      <c r="O266" s="160"/>
      <c r="P266" s="160"/>
      <c r="Q266" s="160"/>
      <c r="R266" s="160"/>
      <c r="S266" s="160"/>
    </row>
    <row r="267" spans="1:19">
      <c r="A267" s="160"/>
      <c r="B267" s="160"/>
      <c r="C267" s="160"/>
      <c r="D267" s="160"/>
      <c r="E267" s="160"/>
      <c r="F267" s="160"/>
      <c r="G267" s="160"/>
      <c r="H267" s="160"/>
      <c r="I267" s="160"/>
      <c r="J267" s="160"/>
      <c r="K267" s="162"/>
      <c r="L267" s="160"/>
      <c r="M267" s="160"/>
      <c r="N267" s="160"/>
      <c r="O267" s="160"/>
      <c r="P267" s="160"/>
      <c r="Q267" s="160"/>
      <c r="R267" s="160"/>
      <c r="S267" s="160"/>
    </row>
    <row r="268" spans="1:19">
      <c r="A268" s="160"/>
      <c r="B268" s="160"/>
      <c r="C268" s="160"/>
      <c r="D268" s="160"/>
      <c r="E268" s="160"/>
      <c r="F268" s="160"/>
      <c r="G268" s="160"/>
      <c r="H268" s="160"/>
      <c r="I268" s="160"/>
      <c r="J268" s="160"/>
      <c r="K268" s="162"/>
      <c r="L268" s="160"/>
      <c r="M268" s="160"/>
      <c r="N268" s="160"/>
      <c r="O268" s="160"/>
      <c r="P268" s="160"/>
      <c r="Q268" s="160"/>
      <c r="R268" s="160"/>
      <c r="S268" s="160"/>
    </row>
    <row r="269" spans="1:19">
      <c r="A269" s="160"/>
      <c r="B269" s="160"/>
      <c r="C269" s="160"/>
      <c r="D269" s="160"/>
      <c r="E269" s="160"/>
      <c r="F269" s="160"/>
      <c r="G269" s="160"/>
      <c r="H269" s="160"/>
      <c r="I269" s="160"/>
      <c r="J269" s="160"/>
      <c r="K269" s="162"/>
      <c r="L269" s="160"/>
      <c r="M269" s="160"/>
      <c r="N269" s="160"/>
      <c r="O269" s="160"/>
      <c r="P269" s="160"/>
      <c r="Q269" s="160"/>
      <c r="R269" s="160"/>
      <c r="S269" s="160"/>
    </row>
    <row r="270" spans="1:19">
      <c r="A270" s="160"/>
      <c r="B270" s="160"/>
      <c r="C270" s="160"/>
      <c r="D270" s="160"/>
      <c r="E270" s="160"/>
      <c r="F270" s="160"/>
      <c r="G270" s="160"/>
      <c r="H270" s="160"/>
      <c r="I270" s="160"/>
      <c r="J270" s="160"/>
      <c r="K270" s="162"/>
      <c r="L270" s="160"/>
      <c r="M270" s="160"/>
      <c r="N270" s="160"/>
      <c r="O270" s="160"/>
      <c r="P270" s="160"/>
      <c r="Q270" s="160"/>
      <c r="R270" s="160"/>
      <c r="S270" s="160"/>
    </row>
    <row r="271" spans="1:19">
      <c r="A271" s="160"/>
      <c r="B271" s="160"/>
      <c r="C271" s="160"/>
      <c r="D271" s="160"/>
      <c r="E271" s="160"/>
      <c r="F271" s="160"/>
      <c r="G271" s="160"/>
      <c r="H271" s="160"/>
      <c r="I271" s="160"/>
      <c r="J271" s="160"/>
      <c r="K271" s="162"/>
      <c r="L271" s="160"/>
      <c r="M271" s="160"/>
      <c r="N271" s="160"/>
      <c r="O271" s="160"/>
      <c r="P271" s="160"/>
      <c r="Q271" s="160"/>
      <c r="R271" s="160"/>
      <c r="S271" s="160"/>
    </row>
    <row r="272" spans="1:19">
      <c r="A272" s="160"/>
      <c r="B272" s="160"/>
      <c r="C272" s="160"/>
      <c r="D272" s="160"/>
      <c r="E272" s="160"/>
      <c r="F272" s="160"/>
      <c r="G272" s="160"/>
      <c r="H272" s="160"/>
      <c r="I272" s="160"/>
      <c r="J272" s="160"/>
      <c r="K272" s="162"/>
      <c r="L272" s="160"/>
      <c r="M272" s="160"/>
      <c r="N272" s="160"/>
      <c r="O272" s="160"/>
      <c r="P272" s="160"/>
      <c r="Q272" s="160"/>
      <c r="R272" s="160"/>
      <c r="S272" s="160"/>
    </row>
    <row r="273" spans="1:19">
      <c r="A273" s="160"/>
      <c r="B273" s="160"/>
      <c r="C273" s="160"/>
      <c r="D273" s="160"/>
      <c r="E273" s="160"/>
      <c r="F273" s="160"/>
      <c r="G273" s="160"/>
      <c r="H273" s="160"/>
      <c r="I273" s="160"/>
      <c r="J273" s="160"/>
      <c r="K273" s="162"/>
      <c r="L273" s="160"/>
      <c r="M273" s="160"/>
      <c r="N273" s="160"/>
      <c r="O273" s="160"/>
      <c r="P273" s="160"/>
      <c r="Q273" s="160"/>
      <c r="R273" s="160"/>
      <c r="S273" s="160"/>
    </row>
    <row r="274" spans="1:19">
      <c r="A274" s="160"/>
      <c r="B274" s="160"/>
      <c r="C274" s="160"/>
      <c r="D274" s="160"/>
      <c r="E274" s="160"/>
      <c r="F274" s="160"/>
      <c r="G274" s="160"/>
      <c r="H274" s="160"/>
      <c r="I274" s="160"/>
      <c r="J274" s="160"/>
      <c r="K274" s="162"/>
      <c r="L274" s="160"/>
      <c r="M274" s="160"/>
      <c r="N274" s="160"/>
      <c r="O274" s="160"/>
      <c r="P274" s="160"/>
      <c r="Q274" s="160"/>
      <c r="R274" s="160"/>
      <c r="S274" s="160"/>
    </row>
    <row r="275" spans="1:19">
      <c r="A275" s="160"/>
      <c r="B275" s="160"/>
      <c r="C275" s="160"/>
      <c r="D275" s="160"/>
      <c r="E275" s="160"/>
      <c r="F275" s="160"/>
      <c r="G275" s="160"/>
      <c r="H275" s="160"/>
      <c r="I275" s="160"/>
      <c r="J275" s="160"/>
      <c r="K275" s="162"/>
      <c r="L275" s="160"/>
      <c r="M275" s="160"/>
      <c r="N275" s="160"/>
      <c r="O275" s="160"/>
      <c r="P275" s="160"/>
      <c r="Q275" s="160"/>
      <c r="R275" s="160"/>
      <c r="S275" s="160"/>
    </row>
    <row r="276" spans="1:19">
      <c r="A276" s="160"/>
      <c r="B276" s="160"/>
      <c r="C276" s="160"/>
      <c r="D276" s="160"/>
      <c r="E276" s="160"/>
      <c r="F276" s="160"/>
      <c r="G276" s="160"/>
      <c r="H276" s="160"/>
      <c r="I276" s="160"/>
      <c r="J276" s="160"/>
      <c r="K276" s="162"/>
      <c r="L276" s="160"/>
      <c r="M276" s="160"/>
      <c r="N276" s="160"/>
      <c r="O276" s="160"/>
      <c r="P276" s="160"/>
      <c r="Q276" s="160"/>
      <c r="R276" s="160"/>
      <c r="S276" s="160"/>
    </row>
    <row r="277" spans="1:19">
      <c r="A277" s="160"/>
      <c r="B277" s="160"/>
      <c r="C277" s="160"/>
      <c r="D277" s="160"/>
      <c r="E277" s="160"/>
      <c r="F277" s="160"/>
      <c r="G277" s="160"/>
      <c r="H277" s="160"/>
      <c r="I277" s="160"/>
      <c r="J277" s="160"/>
      <c r="K277" s="162"/>
      <c r="L277" s="160"/>
      <c r="M277" s="160"/>
      <c r="N277" s="160"/>
      <c r="O277" s="160"/>
      <c r="P277" s="160"/>
      <c r="Q277" s="160"/>
      <c r="R277" s="160"/>
      <c r="S277" s="160"/>
    </row>
    <row r="278" spans="1:19">
      <c r="A278" s="160"/>
      <c r="B278" s="160"/>
      <c r="C278" s="160"/>
      <c r="D278" s="160"/>
      <c r="E278" s="160"/>
      <c r="F278" s="160"/>
      <c r="G278" s="160"/>
      <c r="H278" s="160"/>
      <c r="I278" s="160"/>
      <c r="J278" s="160"/>
      <c r="K278" s="162"/>
      <c r="L278" s="160"/>
      <c r="M278" s="160"/>
      <c r="N278" s="160"/>
      <c r="O278" s="160"/>
      <c r="P278" s="160"/>
      <c r="Q278" s="160"/>
      <c r="R278" s="160"/>
      <c r="S278" s="160"/>
    </row>
    <row r="279" spans="1:19">
      <c r="A279" s="160"/>
      <c r="B279" s="160"/>
      <c r="C279" s="160"/>
      <c r="D279" s="160"/>
      <c r="E279" s="160"/>
      <c r="F279" s="160"/>
      <c r="G279" s="160"/>
      <c r="H279" s="160"/>
      <c r="I279" s="160"/>
      <c r="J279" s="160"/>
      <c r="K279" s="162"/>
      <c r="L279" s="160"/>
      <c r="M279" s="160"/>
      <c r="N279" s="160"/>
      <c r="O279" s="160"/>
      <c r="P279" s="160"/>
      <c r="Q279" s="160"/>
      <c r="R279" s="160"/>
      <c r="S279" s="160"/>
    </row>
    <row r="280" spans="1:19">
      <c r="A280" s="160"/>
      <c r="B280" s="160"/>
      <c r="C280" s="160"/>
      <c r="D280" s="160"/>
      <c r="E280" s="160"/>
      <c r="F280" s="160"/>
      <c r="G280" s="160"/>
      <c r="H280" s="160"/>
      <c r="I280" s="160"/>
      <c r="J280" s="160"/>
      <c r="K280" s="162"/>
      <c r="L280" s="160"/>
      <c r="M280" s="160"/>
      <c r="N280" s="160"/>
      <c r="O280" s="160"/>
      <c r="P280" s="160"/>
      <c r="Q280" s="160"/>
      <c r="R280" s="160"/>
      <c r="S280" s="160"/>
    </row>
    <row r="281" spans="1:19">
      <c r="A281" s="160"/>
      <c r="B281" s="160"/>
      <c r="C281" s="160"/>
      <c r="D281" s="160"/>
      <c r="E281" s="160"/>
      <c r="F281" s="160"/>
      <c r="G281" s="160"/>
      <c r="H281" s="160"/>
      <c r="I281" s="160"/>
      <c r="J281" s="160"/>
      <c r="K281" s="162"/>
      <c r="L281" s="160"/>
      <c r="M281" s="160"/>
      <c r="N281" s="160"/>
      <c r="O281" s="160"/>
      <c r="P281" s="160"/>
      <c r="Q281" s="160"/>
      <c r="R281" s="160"/>
      <c r="S281" s="160"/>
    </row>
    <row r="282" spans="1:19">
      <c r="A282" s="160"/>
      <c r="B282" s="160"/>
      <c r="C282" s="160"/>
      <c r="D282" s="160"/>
      <c r="E282" s="160"/>
      <c r="F282" s="160"/>
      <c r="G282" s="160"/>
      <c r="H282" s="160"/>
      <c r="I282" s="160"/>
      <c r="J282" s="160"/>
      <c r="K282" s="162"/>
      <c r="L282" s="160"/>
      <c r="M282" s="160"/>
      <c r="N282" s="160"/>
      <c r="O282" s="160"/>
      <c r="P282" s="160"/>
      <c r="Q282" s="160"/>
      <c r="R282" s="160"/>
      <c r="S282" s="160"/>
    </row>
    <row r="283" spans="1:19">
      <c r="A283" s="160"/>
      <c r="B283" s="160"/>
      <c r="C283" s="160"/>
      <c r="D283" s="160"/>
      <c r="E283" s="160"/>
      <c r="F283" s="160"/>
      <c r="G283" s="160"/>
      <c r="H283" s="160"/>
      <c r="I283" s="160"/>
      <c r="J283" s="160"/>
      <c r="K283" s="162"/>
      <c r="L283" s="160"/>
      <c r="M283" s="160"/>
      <c r="N283" s="160"/>
      <c r="O283" s="160"/>
      <c r="P283" s="160"/>
      <c r="Q283" s="160"/>
      <c r="R283" s="160"/>
      <c r="S283" s="160"/>
    </row>
    <row r="284" spans="1:19">
      <c r="A284" s="160"/>
      <c r="B284" s="160"/>
      <c r="C284" s="160"/>
      <c r="D284" s="160"/>
      <c r="E284" s="160"/>
      <c r="F284" s="160"/>
      <c r="G284" s="160"/>
      <c r="H284" s="160"/>
      <c r="I284" s="160"/>
      <c r="J284" s="160"/>
      <c r="K284" s="162"/>
      <c r="L284" s="160"/>
      <c r="M284" s="160"/>
      <c r="N284" s="160"/>
      <c r="O284" s="160"/>
      <c r="P284" s="160"/>
      <c r="Q284" s="160"/>
      <c r="R284" s="160"/>
      <c r="S284" s="160"/>
    </row>
    <row r="285" spans="1:19">
      <c r="A285" s="160"/>
      <c r="B285" s="160"/>
      <c r="C285" s="160"/>
      <c r="D285" s="160"/>
      <c r="E285" s="160"/>
      <c r="F285" s="160"/>
      <c r="G285" s="160"/>
      <c r="H285" s="160"/>
      <c r="I285" s="160"/>
      <c r="J285" s="160"/>
      <c r="K285" s="162"/>
      <c r="L285" s="160"/>
      <c r="M285" s="160"/>
      <c r="N285" s="160"/>
      <c r="O285" s="160"/>
      <c r="P285" s="160"/>
      <c r="Q285" s="160"/>
      <c r="R285" s="160"/>
      <c r="S285" s="160"/>
    </row>
    <row r="286" spans="1:19">
      <c r="A286" s="160"/>
      <c r="B286" s="160"/>
      <c r="C286" s="160"/>
      <c r="D286" s="160"/>
      <c r="E286" s="160"/>
      <c r="F286" s="160"/>
      <c r="G286" s="160"/>
      <c r="H286" s="160"/>
      <c r="I286" s="160"/>
      <c r="J286" s="160"/>
      <c r="K286" s="162"/>
      <c r="L286" s="160"/>
      <c r="M286" s="160"/>
      <c r="N286" s="160"/>
      <c r="O286" s="160"/>
      <c r="P286" s="160"/>
      <c r="Q286" s="160"/>
      <c r="R286" s="160"/>
      <c r="S286" s="160"/>
    </row>
    <row r="287" spans="1:19">
      <c r="A287" s="160"/>
      <c r="B287" s="160"/>
      <c r="C287" s="160"/>
      <c r="D287" s="160"/>
      <c r="E287" s="160"/>
      <c r="F287" s="160"/>
      <c r="G287" s="160"/>
      <c r="H287" s="160"/>
      <c r="I287" s="160"/>
      <c r="J287" s="160"/>
      <c r="K287" s="162"/>
      <c r="L287" s="160"/>
      <c r="M287" s="160"/>
      <c r="N287" s="160"/>
      <c r="O287" s="160"/>
      <c r="P287" s="160"/>
      <c r="Q287" s="160"/>
      <c r="R287" s="160"/>
      <c r="S287" s="160"/>
    </row>
    <row r="288" spans="1:19">
      <c r="A288" s="160"/>
      <c r="B288" s="160"/>
      <c r="C288" s="160"/>
      <c r="D288" s="160"/>
      <c r="E288" s="160"/>
      <c r="F288" s="160"/>
      <c r="G288" s="160"/>
      <c r="H288" s="160"/>
      <c r="I288" s="160"/>
      <c r="J288" s="160"/>
      <c r="K288" s="162"/>
      <c r="L288" s="160"/>
      <c r="M288" s="160"/>
      <c r="N288" s="160"/>
      <c r="O288" s="160"/>
      <c r="P288" s="160"/>
      <c r="Q288" s="160"/>
      <c r="R288" s="160"/>
      <c r="S288" s="160"/>
    </row>
    <row r="289" spans="1:19">
      <c r="A289" s="160"/>
      <c r="B289" s="160"/>
      <c r="C289" s="160"/>
      <c r="D289" s="160"/>
      <c r="E289" s="160"/>
      <c r="F289" s="160"/>
      <c r="G289" s="160"/>
      <c r="H289" s="160"/>
      <c r="I289" s="160"/>
      <c r="J289" s="160"/>
      <c r="K289" s="162"/>
      <c r="L289" s="160"/>
      <c r="M289" s="160"/>
      <c r="N289" s="160"/>
      <c r="O289" s="160"/>
      <c r="P289" s="160"/>
      <c r="Q289" s="160"/>
      <c r="R289" s="160"/>
      <c r="S289" s="160"/>
    </row>
    <row r="290" spans="1:19">
      <c r="A290" s="160"/>
      <c r="B290" s="160"/>
      <c r="C290" s="160"/>
      <c r="D290" s="160"/>
      <c r="E290" s="160"/>
      <c r="F290" s="160"/>
      <c r="G290" s="160"/>
      <c r="H290" s="160"/>
      <c r="I290" s="160"/>
      <c r="J290" s="160"/>
      <c r="K290" s="162"/>
      <c r="L290" s="160"/>
      <c r="M290" s="160"/>
      <c r="N290" s="160"/>
      <c r="O290" s="160"/>
      <c r="P290" s="160"/>
      <c r="Q290" s="160"/>
      <c r="R290" s="160"/>
      <c r="S290" s="160"/>
    </row>
    <row r="291" spans="1:19">
      <c r="A291" s="160"/>
      <c r="B291" s="160"/>
      <c r="C291" s="160"/>
      <c r="D291" s="160"/>
      <c r="E291" s="160"/>
      <c r="F291" s="160"/>
      <c r="G291" s="160"/>
      <c r="H291" s="160"/>
      <c r="I291" s="160"/>
      <c r="J291" s="160"/>
      <c r="K291" s="162"/>
      <c r="L291" s="160"/>
      <c r="M291" s="160"/>
      <c r="N291" s="160"/>
      <c r="O291" s="160"/>
      <c r="P291" s="160"/>
      <c r="Q291" s="160"/>
      <c r="R291" s="160"/>
      <c r="S291" s="160"/>
    </row>
    <row r="292" spans="1:19">
      <c r="A292" s="160"/>
      <c r="B292" s="160"/>
      <c r="C292" s="160"/>
      <c r="D292" s="160"/>
      <c r="E292" s="160"/>
      <c r="F292" s="160"/>
      <c r="G292" s="160"/>
      <c r="H292" s="160"/>
      <c r="I292" s="160"/>
      <c r="J292" s="160"/>
      <c r="K292" s="162"/>
      <c r="L292" s="160"/>
      <c r="M292" s="160"/>
      <c r="N292" s="160"/>
      <c r="O292" s="160"/>
      <c r="P292" s="160"/>
      <c r="Q292" s="160"/>
      <c r="R292" s="160"/>
      <c r="S292" s="160"/>
    </row>
    <row r="293" spans="1:19">
      <c r="A293" s="160"/>
      <c r="B293" s="160"/>
      <c r="C293" s="160"/>
      <c r="D293" s="160"/>
      <c r="E293" s="160"/>
      <c r="F293" s="160"/>
      <c r="G293" s="160"/>
      <c r="H293" s="160"/>
      <c r="I293" s="160"/>
      <c r="J293" s="160"/>
      <c r="K293" s="162"/>
      <c r="L293" s="160"/>
      <c r="M293" s="160"/>
      <c r="N293" s="160"/>
      <c r="O293" s="160"/>
      <c r="P293" s="160"/>
      <c r="Q293" s="160"/>
      <c r="R293" s="160"/>
      <c r="S293" s="160"/>
    </row>
    <row r="294" spans="1:19">
      <c r="A294" s="160"/>
      <c r="B294" s="160"/>
      <c r="C294" s="160"/>
      <c r="D294" s="160"/>
      <c r="E294" s="160"/>
      <c r="F294" s="160"/>
      <c r="G294" s="160"/>
      <c r="H294" s="160"/>
      <c r="I294" s="160"/>
      <c r="J294" s="160"/>
      <c r="K294" s="162"/>
      <c r="L294" s="160"/>
      <c r="M294" s="160"/>
      <c r="N294" s="160"/>
      <c r="O294" s="160"/>
      <c r="P294" s="160"/>
      <c r="Q294" s="160"/>
      <c r="R294" s="160"/>
      <c r="S294" s="160"/>
    </row>
    <row r="295" spans="1:19">
      <c r="A295" s="160"/>
      <c r="B295" s="160"/>
      <c r="C295" s="160"/>
      <c r="D295" s="160"/>
      <c r="E295" s="160"/>
      <c r="F295" s="160"/>
      <c r="G295" s="160"/>
      <c r="H295" s="160"/>
      <c r="I295" s="160"/>
      <c r="J295" s="160"/>
      <c r="K295" s="162"/>
      <c r="L295" s="160"/>
      <c r="M295" s="160"/>
      <c r="N295" s="160"/>
      <c r="O295" s="160"/>
      <c r="P295" s="160"/>
      <c r="Q295" s="160"/>
      <c r="R295" s="160"/>
      <c r="S295" s="160"/>
    </row>
    <row r="296" spans="1:19">
      <c r="A296" s="160"/>
      <c r="B296" s="160"/>
      <c r="C296" s="160"/>
      <c r="D296" s="160"/>
      <c r="E296" s="160"/>
      <c r="F296" s="160"/>
      <c r="G296" s="160"/>
      <c r="H296" s="160"/>
      <c r="I296" s="160"/>
      <c r="J296" s="160"/>
      <c r="K296" s="162"/>
      <c r="L296" s="160"/>
      <c r="M296" s="160"/>
      <c r="N296" s="160"/>
      <c r="O296" s="160"/>
      <c r="P296" s="160"/>
      <c r="Q296" s="160"/>
      <c r="R296" s="160"/>
      <c r="S296" s="160"/>
    </row>
    <row r="297" spans="1:19">
      <c r="A297" s="160"/>
      <c r="B297" s="160"/>
      <c r="C297" s="160"/>
      <c r="D297" s="160"/>
      <c r="E297" s="160"/>
      <c r="F297" s="160"/>
      <c r="G297" s="160"/>
      <c r="H297" s="160"/>
      <c r="I297" s="160"/>
      <c r="J297" s="160"/>
      <c r="K297" s="162"/>
      <c r="L297" s="160"/>
      <c r="M297" s="160"/>
      <c r="N297" s="160"/>
      <c r="O297" s="160"/>
      <c r="P297" s="160"/>
      <c r="Q297" s="160"/>
      <c r="R297" s="160"/>
      <c r="S297" s="160"/>
    </row>
    <row r="298" spans="1:19">
      <c r="A298" s="160"/>
      <c r="B298" s="160"/>
      <c r="C298" s="160"/>
      <c r="D298" s="160"/>
      <c r="E298" s="160"/>
      <c r="F298" s="160"/>
      <c r="G298" s="160"/>
      <c r="H298" s="160"/>
      <c r="I298" s="160"/>
      <c r="J298" s="160"/>
      <c r="K298" s="162"/>
      <c r="L298" s="160"/>
      <c r="M298" s="160"/>
      <c r="N298" s="160"/>
      <c r="O298" s="160"/>
      <c r="P298" s="160"/>
      <c r="Q298" s="160"/>
      <c r="R298" s="160"/>
      <c r="S298" s="160"/>
    </row>
    <row r="299" spans="1:19">
      <c r="A299" s="160"/>
      <c r="B299" s="160"/>
      <c r="C299" s="160"/>
      <c r="D299" s="160"/>
      <c r="E299" s="160"/>
      <c r="F299" s="160"/>
      <c r="G299" s="160"/>
      <c r="H299" s="160"/>
      <c r="I299" s="160"/>
      <c r="J299" s="160"/>
      <c r="K299" s="162"/>
      <c r="L299" s="160"/>
      <c r="M299" s="160"/>
      <c r="N299" s="160"/>
      <c r="O299" s="160"/>
      <c r="P299" s="160"/>
      <c r="Q299" s="160"/>
      <c r="R299" s="160"/>
      <c r="S299" s="160"/>
    </row>
    <row r="300" spans="1:19">
      <c r="A300" s="160"/>
      <c r="B300" s="160"/>
      <c r="C300" s="160"/>
      <c r="D300" s="160"/>
      <c r="E300" s="160"/>
      <c r="F300" s="160"/>
      <c r="G300" s="160"/>
      <c r="H300" s="160"/>
      <c r="I300" s="160"/>
      <c r="J300" s="160"/>
      <c r="K300" s="162"/>
      <c r="L300" s="160"/>
      <c r="M300" s="160"/>
      <c r="N300" s="160"/>
      <c r="O300" s="160"/>
      <c r="P300" s="160"/>
      <c r="Q300" s="160"/>
      <c r="R300" s="160"/>
      <c r="S300" s="160"/>
    </row>
    <row r="301" spans="1:19">
      <c r="A301" s="160"/>
      <c r="B301" s="160"/>
      <c r="C301" s="160"/>
      <c r="D301" s="160"/>
      <c r="E301" s="160"/>
      <c r="F301" s="160"/>
      <c r="G301" s="160"/>
      <c r="H301" s="160"/>
      <c r="I301" s="160"/>
      <c r="J301" s="160"/>
      <c r="K301" s="162"/>
      <c r="L301" s="160"/>
      <c r="M301" s="160"/>
      <c r="N301" s="160"/>
      <c r="O301" s="160"/>
      <c r="P301" s="160"/>
      <c r="Q301" s="160"/>
      <c r="R301" s="160"/>
      <c r="S301" s="160"/>
    </row>
    <row r="302" spans="1:19">
      <c r="A302" s="160"/>
      <c r="B302" s="160"/>
      <c r="C302" s="160"/>
      <c r="D302" s="160"/>
      <c r="E302" s="160"/>
      <c r="F302" s="160"/>
      <c r="G302" s="160"/>
      <c r="H302" s="160"/>
      <c r="I302" s="160"/>
      <c r="J302" s="160"/>
      <c r="K302" s="162"/>
      <c r="L302" s="160"/>
      <c r="M302" s="160"/>
      <c r="N302" s="160"/>
      <c r="O302" s="160"/>
      <c r="P302" s="160"/>
      <c r="Q302" s="160"/>
      <c r="R302" s="160"/>
      <c r="S302" s="160"/>
    </row>
    <row r="303" spans="1:19">
      <c r="A303" s="160"/>
      <c r="B303" s="160"/>
      <c r="C303" s="160"/>
      <c r="D303" s="160"/>
      <c r="E303" s="160"/>
      <c r="F303" s="160"/>
      <c r="G303" s="160"/>
      <c r="H303" s="160"/>
      <c r="I303" s="160"/>
      <c r="J303" s="160"/>
      <c r="K303" s="162"/>
      <c r="L303" s="160"/>
      <c r="M303" s="160"/>
      <c r="N303" s="160"/>
      <c r="O303" s="160"/>
      <c r="P303" s="160"/>
      <c r="Q303" s="160"/>
      <c r="R303" s="160"/>
      <c r="S303" s="160"/>
    </row>
    <row r="304" spans="1:19">
      <c r="A304" s="160"/>
      <c r="B304" s="160"/>
      <c r="C304" s="160"/>
      <c r="D304" s="160"/>
      <c r="E304" s="160"/>
      <c r="F304" s="160"/>
      <c r="G304" s="160"/>
      <c r="H304" s="160"/>
      <c r="I304" s="160"/>
      <c r="J304" s="160"/>
      <c r="K304" s="162"/>
      <c r="L304" s="160"/>
      <c r="M304" s="160"/>
      <c r="N304" s="160"/>
      <c r="O304" s="160"/>
      <c r="P304" s="160"/>
      <c r="Q304" s="160"/>
      <c r="R304" s="160"/>
      <c r="S304" s="160"/>
    </row>
    <row r="305" spans="1:19">
      <c r="A305" s="160"/>
      <c r="B305" s="160"/>
      <c r="C305" s="160"/>
      <c r="D305" s="160"/>
      <c r="E305" s="160"/>
      <c r="F305" s="160"/>
      <c r="G305" s="160"/>
      <c r="H305" s="160"/>
      <c r="I305" s="160"/>
      <c r="J305" s="160"/>
      <c r="K305" s="162"/>
      <c r="L305" s="160"/>
      <c r="M305" s="160"/>
      <c r="N305" s="160"/>
      <c r="O305" s="160"/>
      <c r="P305" s="160"/>
      <c r="Q305" s="160"/>
      <c r="R305" s="160"/>
      <c r="S305" s="160"/>
    </row>
    <row r="306" spans="1:19">
      <c r="A306" s="160"/>
      <c r="B306" s="160"/>
      <c r="C306" s="160"/>
      <c r="D306" s="160"/>
      <c r="E306" s="160"/>
      <c r="F306" s="160"/>
      <c r="G306" s="160"/>
      <c r="H306" s="160"/>
      <c r="I306" s="160"/>
      <c r="J306" s="160"/>
      <c r="K306" s="162"/>
      <c r="L306" s="160"/>
      <c r="M306" s="160"/>
      <c r="N306" s="160"/>
      <c r="O306" s="160"/>
      <c r="P306" s="160"/>
      <c r="Q306" s="160"/>
      <c r="R306" s="160"/>
      <c r="S306" s="160"/>
    </row>
    <row r="307" spans="1:19">
      <c r="A307" s="160"/>
      <c r="B307" s="160"/>
      <c r="C307" s="160"/>
      <c r="D307" s="160"/>
      <c r="E307" s="160"/>
      <c r="F307" s="160"/>
      <c r="G307" s="160"/>
      <c r="H307" s="160"/>
      <c r="I307" s="160"/>
      <c r="J307" s="160"/>
      <c r="K307" s="162"/>
      <c r="L307" s="160"/>
      <c r="M307" s="160"/>
      <c r="N307" s="160"/>
      <c r="O307" s="160"/>
      <c r="P307" s="160"/>
      <c r="Q307" s="160"/>
      <c r="R307" s="160"/>
      <c r="S307" s="160"/>
    </row>
    <row r="308" spans="1:19">
      <c r="A308" s="160"/>
      <c r="B308" s="160"/>
      <c r="C308" s="160"/>
      <c r="D308" s="160"/>
      <c r="E308" s="160"/>
      <c r="F308" s="160"/>
      <c r="G308" s="160"/>
      <c r="H308" s="160"/>
      <c r="I308" s="160"/>
      <c r="J308" s="160"/>
      <c r="K308" s="162"/>
      <c r="L308" s="160"/>
      <c r="M308" s="160"/>
      <c r="N308" s="160"/>
      <c r="O308" s="160"/>
      <c r="P308" s="160"/>
      <c r="Q308" s="160"/>
      <c r="R308" s="160"/>
      <c r="S308" s="160"/>
    </row>
    <row r="309" spans="1:19">
      <c r="A309" s="160"/>
      <c r="B309" s="160"/>
      <c r="C309" s="160"/>
      <c r="D309" s="160"/>
      <c r="E309" s="160"/>
      <c r="F309" s="160"/>
      <c r="G309" s="160"/>
      <c r="H309" s="160"/>
      <c r="I309" s="160"/>
      <c r="J309" s="160"/>
      <c r="K309" s="162"/>
      <c r="L309" s="160"/>
      <c r="M309" s="160"/>
      <c r="N309" s="160"/>
      <c r="O309" s="160"/>
      <c r="P309" s="160"/>
      <c r="Q309" s="160"/>
      <c r="R309" s="160"/>
      <c r="S309" s="160"/>
    </row>
    <row r="310" spans="1:19">
      <c r="A310" s="160"/>
      <c r="B310" s="160"/>
      <c r="C310" s="160"/>
      <c r="D310" s="160"/>
      <c r="E310" s="160"/>
      <c r="F310" s="160"/>
      <c r="G310" s="160"/>
      <c r="H310" s="160"/>
      <c r="I310" s="160"/>
      <c r="J310" s="160"/>
      <c r="K310" s="162"/>
      <c r="L310" s="160"/>
      <c r="M310" s="160"/>
      <c r="N310" s="160"/>
      <c r="O310" s="160"/>
      <c r="P310" s="160"/>
      <c r="Q310" s="160"/>
      <c r="R310" s="160"/>
      <c r="S310" s="160"/>
    </row>
    <row r="311" spans="1:19">
      <c r="A311" s="160"/>
      <c r="B311" s="160"/>
      <c r="C311" s="160"/>
      <c r="D311" s="160"/>
      <c r="E311" s="160"/>
      <c r="F311" s="160"/>
      <c r="G311" s="160"/>
      <c r="H311" s="160"/>
      <c r="I311" s="160"/>
      <c r="J311" s="160"/>
      <c r="K311" s="162"/>
      <c r="L311" s="160"/>
      <c r="M311" s="160"/>
      <c r="N311" s="160"/>
      <c r="O311" s="160"/>
      <c r="P311" s="160"/>
      <c r="Q311" s="160"/>
      <c r="R311" s="160"/>
      <c r="S311" s="160"/>
    </row>
    <row r="312" spans="1:19">
      <c r="A312" s="160"/>
      <c r="B312" s="160"/>
      <c r="C312" s="160"/>
      <c r="D312" s="160"/>
      <c r="E312" s="160"/>
      <c r="F312" s="160"/>
      <c r="G312" s="160"/>
      <c r="H312" s="160"/>
      <c r="I312" s="160"/>
      <c r="J312" s="160"/>
      <c r="K312" s="162"/>
      <c r="L312" s="160"/>
      <c r="M312" s="160"/>
      <c r="N312" s="160"/>
      <c r="O312" s="160"/>
      <c r="P312" s="160"/>
      <c r="Q312" s="160"/>
      <c r="R312" s="160"/>
      <c r="S312" s="160"/>
    </row>
    <row r="313" spans="1:19">
      <c r="A313" s="160"/>
      <c r="B313" s="160"/>
      <c r="C313" s="160"/>
      <c r="D313" s="160"/>
      <c r="E313" s="160"/>
      <c r="F313" s="160"/>
      <c r="G313" s="160"/>
      <c r="H313" s="160"/>
      <c r="I313" s="160"/>
      <c r="J313" s="160"/>
      <c r="K313" s="162"/>
      <c r="L313" s="160"/>
      <c r="M313" s="160"/>
      <c r="N313" s="160"/>
      <c r="O313" s="160"/>
      <c r="P313" s="160"/>
      <c r="Q313" s="160"/>
      <c r="R313" s="160"/>
      <c r="S313" s="160"/>
    </row>
    <row r="314" spans="1:19">
      <c r="A314" s="160"/>
      <c r="B314" s="160"/>
      <c r="C314" s="160"/>
      <c r="D314" s="160"/>
      <c r="E314" s="160"/>
      <c r="F314" s="160"/>
      <c r="G314" s="160"/>
      <c r="H314" s="160"/>
      <c r="I314" s="160"/>
      <c r="J314" s="160"/>
      <c r="K314" s="162"/>
      <c r="L314" s="160"/>
      <c r="M314" s="160"/>
      <c r="N314" s="160"/>
      <c r="O314" s="160"/>
      <c r="P314" s="160"/>
      <c r="Q314" s="160"/>
      <c r="R314" s="160"/>
      <c r="S314" s="160"/>
    </row>
    <row r="315" spans="1:19">
      <c r="A315" s="160"/>
      <c r="B315" s="160"/>
      <c r="C315" s="160"/>
      <c r="D315" s="160"/>
      <c r="E315" s="160"/>
      <c r="F315" s="160"/>
      <c r="G315" s="160"/>
      <c r="H315" s="160"/>
      <c r="I315" s="160"/>
      <c r="J315" s="160"/>
      <c r="K315" s="162"/>
      <c r="L315" s="160"/>
      <c r="M315" s="160"/>
      <c r="N315" s="160"/>
      <c r="O315" s="160"/>
      <c r="P315" s="160"/>
      <c r="Q315" s="160"/>
      <c r="R315" s="160"/>
      <c r="S315" s="160"/>
    </row>
    <row r="316" spans="1:19">
      <c r="A316" s="160"/>
      <c r="B316" s="160"/>
      <c r="C316" s="160"/>
      <c r="D316" s="160"/>
      <c r="E316" s="160"/>
      <c r="F316" s="160"/>
      <c r="G316" s="160"/>
      <c r="H316" s="160"/>
      <c r="I316" s="160"/>
      <c r="J316" s="160"/>
      <c r="K316" s="162"/>
      <c r="L316" s="160"/>
      <c r="M316" s="160"/>
      <c r="N316" s="160"/>
      <c r="O316" s="160"/>
      <c r="P316" s="160"/>
      <c r="Q316" s="160"/>
      <c r="R316" s="160"/>
      <c r="S316" s="160"/>
    </row>
    <row r="317" spans="1:19">
      <c r="A317" s="160"/>
      <c r="B317" s="160"/>
      <c r="C317" s="160"/>
      <c r="D317" s="160"/>
      <c r="E317" s="160"/>
      <c r="F317" s="160"/>
      <c r="G317" s="160"/>
      <c r="H317" s="160"/>
      <c r="I317" s="160"/>
      <c r="J317" s="160"/>
      <c r="K317" s="162"/>
      <c r="L317" s="160"/>
      <c r="M317" s="160"/>
      <c r="N317" s="160"/>
      <c r="O317" s="160"/>
      <c r="P317" s="160"/>
      <c r="Q317" s="160"/>
      <c r="R317" s="160"/>
      <c r="S317" s="160"/>
    </row>
    <row r="318" spans="1:19">
      <c r="A318" s="160"/>
      <c r="B318" s="160"/>
      <c r="C318" s="160"/>
      <c r="D318" s="160"/>
      <c r="E318" s="160"/>
      <c r="F318" s="160"/>
      <c r="G318" s="160"/>
      <c r="H318" s="160"/>
      <c r="I318" s="160"/>
      <c r="J318" s="160"/>
      <c r="K318" s="162"/>
      <c r="L318" s="160"/>
      <c r="M318" s="160"/>
      <c r="N318" s="160"/>
      <c r="O318" s="160"/>
      <c r="P318" s="160"/>
      <c r="Q318" s="160"/>
      <c r="R318" s="160"/>
      <c r="S318" s="160"/>
    </row>
    <row r="319" spans="1:19">
      <c r="A319" s="160"/>
      <c r="B319" s="160"/>
      <c r="C319" s="160"/>
      <c r="D319" s="160"/>
      <c r="E319" s="160"/>
      <c r="F319" s="160"/>
      <c r="G319" s="160"/>
      <c r="H319" s="160"/>
      <c r="I319" s="160"/>
      <c r="J319" s="160"/>
      <c r="K319" s="162"/>
      <c r="L319" s="160"/>
      <c r="M319" s="160"/>
      <c r="N319" s="160"/>
      <c r="O319" s="160"/>
      <c r="P319" s="160"/>
      <c r="Q319" s="160"/>
      <c r="R319" s="160"/>
      <c r="S319" s="160"/>
    </row>
    <row r="320" spans="1:19">
      <c r="A320" s="160"/>
      <c r="B320" s="160"/>
      <c r="C320" s="160"/>
      <c r="D320" s="160"/>
      <c r="E320" s="160"/>
      <c r="F320" s="160"/>
      <c r="G320" s="160"/>
      <c r="H320" s="160"/>
      <c r="I320" s="160"/>
      <c r="J320" s="160"/>
      <c r="K320" s="162"/>
      <c r="L320" s="160"/>
      <c r="M320" s="160"/>
      <c r="N320" s="160"/>
      <c r="O320" s="160"/>
      <c r="P320" s="160"/>
      <c r="Q320" s="160"/>
      <c r="R320" s="160"/>
      <c r="S320" s="160"/>
    </row>
    <row r="321" spans="1:19">
      <c r="A321" s="160"/>
      <c r="B321" s="160"/>
      <c r="C321" s="160"/>
      <c r="D321" s="160"/>
      <c r="E321" s="160"/>
      <c r="F321" s="160"/>
      <c r="G321" s="160"/>
      <c r="H321" s="160"/>
      <c r="I321" s="160"/>
      <c r="J321" s="160"/>
      <c r="K321" s="162"/>
      <c r="L321" s="160"/>
      <c r="M321" s="160"/>
      <c r="N321" s="160"/>
      <c r="O321" s="160"/>
      <c r="P321" s="160"/>
      <c r="Q321" s="160"/>
      <c r="R321" s="160"/>
      <c r="S321" s="160"/>
    </row>
    <row r="322" spans="1:19">
      <c r="A322" s="160"/>
      <c r="B322" s="160"/>
      <c r="C322" s="160"/>
      <c r="D322" s="160"/>
      <c r="E322" s="160"/>
      <c r="F322" s="160"/>
      <c r="G322" s="160"/>
      <c r="H322" s="160"/>
      <c r="I322" s="160"/>
      <c r="J322" s="160"/>
      <c r="K322" s="162"/>
      <c r="L322" s="160"/>
      <c r="M322" s="160"/>
      <c r="N322" s="160"/>
      <c r="O322" s="160"/>
      <c r="P322" s="160"/>
      <c r="Q322" s="160"/>
      <c r="R322" s="160"/>
      <c r="S322" s="160"/>
    </row>
    <row r="323" spans="1:19">
      <c r="A323" s="160"/>
      <c r="B323" s="160"/>
      <c r="C323" s="160"/>
      <c r="D323" s="160"/>
      <c r="E323" s="160"/>
      <c r="F323" s="160"/>
      <c r="G323" s="160"/>
      <c r="H323" s="160"/>
      <c r="I323" s="160"/>
      <c r="J323" s="160"/>
      <c r="K323" s="162"/>
      <c r="L323" s="160"/>
      <c r="M323" s="160"/>
      <c r="N323" s="160"/>
      <c r="O323" s="160"/>
      <c r="P323" s="160"/>
      <c r="Q323" s="160"/>
      <c r="R323" s="160"/>
      <c r="S323" s="160"/>
    </row>
    <row r="324" spans="1:19">
      <c r="A324" s="160"/>
      <c r="B324" s="160"/>
      <c r="C324" s="160"/>
      <c r="D324" s="160"/>
      <c r="E324" s="160"/>
      <c r="F324" s="160"/>
      <c r="G324" s="160"/>
      <c r="H324" s="160"/>
      <c r="I324" s="160"/>
      <c r="J324" s="160"/>
      <c r="K324" s="162"/>
      <c r="L324" s="160"/>
      <c r="M324" s="160"/>
      <c r="N324" s="160"/>
      <c r="O324" s="160"/>
      <c r="P324" s="160"/>
      <c r="Q324" s="160"/>
      <c r="R324" s="160"/>
      <c r="S324" s="160"/>
    </row>
    <row r="325" spans="1:19">
      <c r="A325" s="160"/>
      <c r="B325" s="160"/>
      <c r="C325" s="160"/>
      <c r="D325" s="160"/>
      <c r="E325" s="160"/>
      <c r="F325" s="160"/>
      <c r="G325" s="160"/>
      <c r="H325" s="160"/>
      <c r="I325" s="160"/>
      <c r="J325" s="160"/>
      <c r="K325" s="162"/>
      <c r="L325" s="160"/>
      <c r="M325" s="160"/>
      <c r="N325" s="160"/>
      <c r="O325" s="160"/>
      <c r="P325" s="160"/>
      <c r="Q325" s="160"/>
      <c r="R325" s="160"/>
      <c r="S325" s="160"/>
    </row>
    <row r="326" spans="1:19">
      <c r="A326" s="160"/>
      <c r="B326" s="160"/>
      <c r="C326" s="160"/>
      <c r="D326" s="160"/>
      <c r="E326" s="160"/>
      <c r="F326" s="160"/>
      <c r="G326" s="160"/>
      <c r="H326" s="160"/>
      <c r="I326" s="160"/>
      <c r="J326" s="160"/>
      <c r="K326" s="162"/>
      <c r="L326" s="160"/>
      <c r="M326" s="160"/>
      <c r="N326" s="160"/>
      <c r="O326" s="160"/>
      <c r="P326" s="160"/>
      <c r="Q326" s="160"/>
      <c r="R326" s="160"/>
      <c r="S326" s="160"/>
    </row>
    <row r="327" spans="1:19">
      <c r="A327" s="160"/>
      <c r="B327" s="160"/>
      <c r="C327" s="160"/>
      <c r="D327" s="160"/>
      <c r="E327" s="160"/>
      <c r="F327" s="160"/>
      <c r="G327" s="160"/>
      <c r="H327" s="160"/>
      <c r="I327" s="160"/>
      <c r="J327" s="160"/>
      <c r="K327" s="162"/>
      <c r="L327" s="160"/>
      <c r="M327" s="160"/>
      <c r="N327" s="160"/>
      <c r="O327" s="160"/>
      <c r="P327" s="160"/>
      <c r="Q327" s="160"/>
      <c r="R327" s="160"/>
      <c r="S327" s="160"/>
    </row>
    <row r="328" spans="1:19">
      <c r="A328" s="160"/>
      <c r="B328" s="160"/>
      <c r="C328" s="160"/>
      <c r="D328" s="160"/>
      <c r="E328" s="160"/>
      <c r="F328" s="160"/>
      <c r="G328" s="160"/>
      <c r="H328" s="160"/>
      <c r="I328" s="160"/>
      <c r="J328" s="160"/>
      <c r="K328" s="162"/>
      <c r="L328" s="160"/>
      <c r="M328" s="160"/>
      <c r="N328" s="160"/>
      <c r="O328" s="160"/>
      <c r="P328" s="160"/>
      <c r="Q328" s="160"/>
      <c r="R328" s="160"/>
      <c r="S328" s="160"/>
    </row>
    <row r="329" spans="1:19">
      <c r="A329" s="160"/>
      <c r="B329" s="160"/>
      <c r="C329" s="160"/>
      <c r="D329" s="160"/>
      <c r="E329" s="160"/>
      <c r="F329" s="160"/>
      <c r="G329" s="160"/>
      <c r="H329" s="160"/>
      <c r="I329" s="160"/>
      <c r="J329" s="160"/>
      <c r="K329" s="162"/>
      <c r="L329" s="160"/>
      <c r="M329" s="160"/>
      <c r="N329" s="160"/>
      <c r="O329" s="160"/>
      <c r="P329" s="160"/>
      <c r="Q329" s="160"/>
      <c r="R329" s="160"/>
      <c r="S329" s="160"/>
    </row>
    <row r="330" spans="1:19">
      <c r="A330" s="160"/>
      <c r="B330" s="160"/>
      <c r="C330" s="160"/>
      <c r="D330" s="160"/>
      <c r="E330" s="160"/>
      <c r="F330" s="160"/>
      <c r="G330" s="160"/>
      <c r="H330" s="160"/>
      <c r="I330" s="160"/>
      <c r="J330" s="160"/>
      <c r="K330" s="162"/>
      <c r="L330" s="160"/>
      <c r="M330" s="160"/>
      <c r="N330" s="160"/>
      <c r="O330" s="160"/>
      <c r="P330" s="160"/>
      <c r="Q330" s="160"/>
      <c r="R330" s="160"/>
      <c r="S330" s="160"/>
    </row>
    <row r="331" spans="1:19">
      <c r="A331" s="160"/>
      <c r="B331" s="160"/>
      <c r="C331" s="160"/>
      <c r="D331" s="160"/>
      <c r="E331" s="160"/>
      <c r="F331" s="160"/>
      <c r="G331" s="160"/>
      <c r="H331" s="160"/>
      <c r="I331" s="160"/>
      <c r="J331" s="160"/>
      <c r="K331" s="162"/>
      <c r="L331" s="160"/>
      <c r="M331" s="160"/>
      <c r="N331" s="160"/>
      <c r="O331" s="160"/>
      <c r="P331" s="160"/>
      <c r="Q331" s="160"/>
      <c r="R331" s="160"/>
      <c r="S331" s="160"/>
    </row>
    <row r="332" spans="1:19">
      <c r="A332" s="160"/>
      <c r="B332" s="160"/>
      <c r="C332" s="160"/>
      <c r="D332" s="160"/>
      <c r="E332" s="160"/>
      <c r="F332" s="160"/>
      <c r="G332" s="160"/>
      <c r="H332" s="160"/>
      <c r="I332" s="160"/>
      <c r="J332" s="160"/>
      <c r="K332" s="162"/>
      <c r="L332" s="160"/>
      <c r="M332" s="160"/>
      <c r="N332" s="160"/>
      <c r="O332" s="160"/>
      <c r="P332" s="160"/>
      <c r="Q332" s="160"/>
      <c r="R332" s="160"/>
      <c r="S332" s="160"/>
    </row>
    <row r="333" spans="1:19">
      <c r="A333" s="160"/>
      <c r="B333" s="160"/>
      <c r="C333" s="160"/>
      <c r="D333" s="160"/>
      <c r="E333" s="160"/>
      <c r="F333" s="160"/>
      <c r="G333" s="160"/>
      <c r="H333" s="160"/>
      <c r="I333" s="160"/>
      <c r="J333" s="160"/>
      <c r="K333" s="162"/>
      <c r="L333" s="160"/>
      <c r="M333" s="160"/>
      <c r="N333" s="160"/>
      <c r="O333" s="160"/>
      <c r="P333" s="160"/>
      <c r="Q333" s="160"/>
      <c r="R333" s="160"/>
      <c r="S333" s="160"/>
    </row>
    <row r="334" spans="1:19">
      <c r="A334" s="160"/>
      <c r="B334" s="160"/>
      <c r="C334" s="160"/>
      <c r="D334" s="160"/>
      <c r="E334" s="160"/>
      <c r="F334" s="160"/>
      <c r="G334" s="160"/>
      <c r="H334" s="160"/>
      <c r="I334" s="160"/>
      <c r="J334" s="160"/>
      <c r="K334" s="162"/>
      <c r="L334" s="160"/>
      <c r="M334" s="160"/>
      <c r="N334" s="160"/>
      <c r="O334" s="160"/>
      <c r="P334" s="160"/>
      <c r="Q334" s="160"/>
      <c r="R334" s="160"/>
      <c r="S334" s="160"/>
    </row>
    <row r="335" spans="1:19">
      <c r="A335" s="160"/>
      <c r="B335" s="160"/>
      <c r="C335" s="160"/>
      <c r="D335" s="160"/>
      <c r="E335" s="160"/>
      <c r="F335" s="160"/>
      <c r="G335" s="160"/>
      <c r="H335" s="160"/>
      <c r="I335" s="160"/>
      <c r="J335" s="160"/>
      <c r="K335" s="162"/>
      <c r="L335" s="160"/>
      <c r="M335" s="160"/>
      <c r="N335" s="160"/>
      <c r="O335" s="160"/>
      <c r="P335" s="160"/>
      <c r="Q335" s="160"/>
      <c r="R335" s="160"/>
      <c r="S335" s="160"/>
    </row>
    <row r="336" spans="1:19">
      <c r="A336" s="160"/>
      <c r="B336" s="160"/>
      <c r="C336" s="160"/>
      <c r="D336" s="160"/>
      <c r="E336" s="160"/>
      <c r="F336" s="160"/>
      <c r="G336" s="160"/>
      <c r="H336" s="160"/>
      <c r="I336" s="160"/>
      <c r="J336" s="160"/>
      <c r="K336" s="162"/>
      <c r="L336" s="160"/>
      <c r="M336" s="160"/>
      <c r="N336" s="160"/>
      <c r="O336" s="160"/>
      <c r="P336" s="160"/>
      <c r="Q336" s="160"/>
      <c r="R336" s="160"/>
      <c r="S336" s="160"/>
    </row>
    <row r="337" spans="1:19">
      <c r="A337" s="160"/>
      <c r="B337" s="160"/>
      <c r="C337" s="160"/>
      <c r="D337" s="160"/>
      <c r="E337" s="160"/>
      <c r="F337" s="160"/>
      <c r="G337" s="160"/>
      <c r="H337" s="160"/>
      <c r="I337" s="160"/>
      <c r="J337" s="160"/>
      <c r="K337" s="162"/>
      <c r="L337" s="160"/>
      <c r="M337" s="160"/>
      <c r="N337" s="160"/>
      <c r="O337" s="160"/>
      <c r="P337" s="160"/>
      <c r="Q337" s="160"/>
      <c r="R337" s="160"/>
      <c r="S337" s="160"/>
    </row>
    <row r="338" spans="1:19">
      <c r="A338" s="160"/>
      <c r="B338" s="160"/>
      <c r="C338" s="160"/>
      <c r="D338" s="160"/>
      <c r="E338" s="160"/>
      <c r="F338" s="160"/>
      <c r="G338" s="160"/>
      <c r="H338" s="160"/>
      <c r="I338" s="160"/>
      <c r="J338" s="160"/>
      <c r="K338" s="162"/>
      <c r="L338" s="160"/>
      <c r="M338" s="160"/>
      <c r="N338" s="160"/>
      <c r="O338" s="160"/>
      <c r="P338" s="160"/>
      <c r="Q338" s="160"/>
      <c r="R338" s="160"/>
      <c r="S338" s="160"/>
    </row>
    <row r="339" spans="1:19">
      <c r="A339" s="160"/>
      <c r="B339" s="160"/>
      <c r="C339" s="160"/>
      <c r="D339" s="160"/>
      <c r="E339" s="160"/>
      <c r="F339" s="160"/>
      <c r="G339" s="160"/>
      <c r="H339" s="160"/>
      <c r="I339" s="160"/>
      <c r="J339" s="160"/>
      <c r="K339" s="162"/>
      <c r="L339" s="160"/>
      <c r="M339" s="160"/>
      <c r="N339" s="160"/>
      <c r="O339" s="160"/>
      <c r="P339" s="160"/>
      <c r="Q339" s="160"/>
      <c r="R339" s="160"/>
      <c r="S339" s="160"/>
    </row>
    <row r="340" spans="1:19">
      <c r="A340" s="160"/>
      <c r="B340" s="160"/>
      <c r="C340" s="160"/>
      <c r="D340" s="160"/>
      <c r="E340" s="160"/>
      <c r="F340" s="160"/>
      <c r="G340" s="160"/>
      <c r="H340" s="160"/>
      <c r="I340" s="160"/>
      <c r="J340" s="160"/>
      <c r="K340" s="162"/>
      <c r="L340" s="160"/>
      <c r="M340" s="160"/>
      <c r="N340" s="160"/>
      <c r="O340" s="160"/>
      <c r="P340" s="160"/>
      <c r="Q340" s="160"/>
      <c r="R340" s="160"/>
      <c r="S340" s="160"/>
    </row>
    <row r="341" spans="1:19">
      <c r="A341" s="160"/>
      <c r="B341" s="160"/>
      <c r="C341" s="160"/>
      <c r="D341" s="160"/>
      <c r="E341" s="160"/>
      <c r="F341" s="160"/>
      <c r="G341" s="160"/>
      <c r="H341" s="160"/>
      <c r="I341" s="160"/>
      <c r="J341" s="160"/>
      <c r="K341" s="162"/>
      <c r="L341" s="160"/>
      <c r="M341" s="160"/>
      <c r="N341" s="160"/>
      <c r="O341" s="160"/>
      <c r="P341" s="160"/>
      <c r="Q341" s="160"/>
      <c r="R341" s="160"/>
      <c r="S341" s="160"/>
    </row>
    <row r="342" spans="1:19">
      <c r="A342" s="160"/>
      <c r="B342" s="160"/>
      <c r="C342" s="160"/>
      <c r="D342" s="160"/>
      <c r="E342" s="160"/>
      <c r="F342" s="160"/>
      <c r="G342" s="160"/>
      <c r="H342" s="160"/>
      <c r="I342" s="160"/>
      <c r="J342" s="160"/>
      <c r="K342" s="162"/>
      <c r="L342" s="160"/>
      <c r="M342" s="160"/>
      <c r="N342" s="160"/>
      <c r="O342" s="160"/>
      <c r="P342" s="160"/>
      <c r="Q342" s="160"/>
      <c r="R342" s="160"/>
      <c r="S342" s="160"/>
    </row>
    <row r="343" spans="1:19">
      <c r="A343" s="160"/>
      <c r="B343" s="160"/>
      <c r="C343" s="160"/>
      <c r="D343" s="160"/>
      <c r="E343" s="160"/>
      <c r="F343" s="160"/>
      <c r="G343" s="160"/>
      <c r="H343" s="160"/>
      <c r="I343" s="160"/>
      <c r="J343" s="160"/>
      <c r="K343" s="162"/>
      <c r="L343" s="160"/>
      <c r="M343" s="160"/>
      <c r="N343" s="160"/>
      <c r="O343" s="160"/>
      <c r="P343" s="160"/>
      <c r="Q343" s="160"/>
      <c r="R343" s="160"/>
      <c r="S343" s="160"/>
    </row>
    <row r="344" spans="1:19">
      <c r="A344" s="160"/>
      <c r="B344" s="160"/>
      <c r="C344" s="160"/>
      <c r="D344" s="160"/>
      <c r="E344" s="160"/>
      <c r="F344" s="160"/>
      <c r="G344" s="160"/>
      <c r="H344" s="160"/>
      <c r="I344" s="160"/>
      <c r="J344" s="160"/>
      <c r="K344" s="162"/>
      <c r="L344" s="160"/>
      <c r="M344" s="160"/>
      <c r="N344" s="160"/>
      <c r="O344" s="160"/>
      <c r="P344" s="160"/>
      <c r="Q344" s="160"/>
      <c r="R344" s="160"/>
      <c r="S344" s="160"/>
    </row>
    <row r="345" spans="1:19">
      <c r="A345" s="160"/>
      <c r="B345" s="160"/>
      <c r="C345" s="160"/>
      <c r="D345" s="160"/>
      <c r="E345" s="160"/>
      <c r="F345" s="160"/>
      <c r="G345" s="160"/>
      <c r="H345" s="160"/>
      <c r="I345" s="160"/>
      <c r="J345" s="160"/>
      <c r="K345" s="162"/>
      <c r="L345" s="160"/>
      <c r="M345" s="160"/>
      <c r="N345" s="160"/>
      <c r="O345" s="160"/>
      <c r="P345" s="160"/>
      <c r="Q345" s="160"/>
      <c r="R345" s="160"/>
      <c r="S345" s="160"/>
    </row>
    <row r="346" spans="1:19">
      <c r="A346" s="160"/>
      <c r="B346" s="160"/>
      <c r="C346" s="160"/>
      <c r="D346" s="160"/>
      <c r="E346" s="160"/>
      <c r="F346" s="160"/>
      <c r="G346" s="160"/>
      <c r="H346" s="160"/>
      <c r="I346" s="160"/>
      <c r="J346" s="160"/>
      <c r="K346" s="162"/>
      <c r="L346" s="160"/>
      <c r="M346" s="160"/>
      <c r="N346" s="160"/>
      <c r="O346" s="160"/>
      <c r="P346" s="160"/>
      <c r="Q346" s="160"/>
      <c r="R346" s="160"/>
      <c r="S346" s="160"/>
    </row>
    <row r="347" spans="1:19">
      <c r="A347" s="160"/>
      <c r="B347" s="160"/>
      <c r="C347" s="160"/>
      <c r="D347" s="160"/>
      <c r="E347" s="160"/>
      <c r="F347" s="160"/>
      <c r="G347" s="160"/>
      <c r="H347" s="160"/>
      <c r="I347" s="160"/>
      <c r="J347" s="160"/>
      <c r="K347" s="162"/>
      <c r="L347" s="160"/>
      <c r="M347" s="160"/>
      <c r="N347" s="160"/>
      <c r="O347" s="160"/>
      <c r="P347" s="160"/>
      <c r="Q347" s="160"/>
      <c r="R347" s="160"/>
      <c r="S347" s="160"/>
    </row>
    <row r="348" spans="1:19">
      <c r="A348" s="160"/>
      <c r="B348" s="160"/>
      <c r="C348" s="160"/>
      <c r="D348" s="160"/>
      <c r="E348" s="160"/>
      <c r="F348" s="160"/>
      <c r="G348" s="160"/>
      <c r="H348" s="160"/>
      <c r="I348" s="160"/>
      <c r="J348" s="160"/>
      <c r="K348" s="162"/>
      <c r="L348" s="160"/>
      <c r="M348" s="160"/>
      <c r="N348" s="160"/>
      <c r="O348" s="160"/>
      <c r="P348" s="160"/>
      <c r="Q348" s="160"/>
      <c r="R348" s="160"/>
      <c r="S348" s="160"/>
    </row>
    <row r="349" spans="1:19">
      <c r="A349" s="160"/>
      <c r="B349" s="160"/>
      <c r="C349" s="160"/>
      <c r="D349" s="160"/>
      <c r="E349" s="160"/>
      <c r="F349" s="160"/>
      <c r="G349" s="160"/>
      <c r="H349" s="160"/>
      <c r="I349" s="160"/>
      <c r="J349" s="160"/>
      <c r="K349" s="162"/>
      <c r="L349" s="160"/>
      <c r="M349" s="160"/>
      <c r="N349" s="160"/>
      <c r="O349" s="160"/>
      <c r="P349" s="160"/>
      <c r="Q349" s="160"/>
      <c r="R349" s="160"/>
      <c r="S349" s="160"/>
    </row>
    <row r="350" spans="1:19">
      <c r="A350" s="160"/>
      <c r="B350" s="160"/>
      <c r="C350" s="160"/>
      <c r="D350" s="160"/>
      <c r="E350" s="160"/>
      <c r="F350" s="160"/>
      <c r="G350" s="160"/>
      <c r="H350" s="160"/>
      <c r="I350" s="160"/>
      <c r="J350" s="160"/>
      <c r="K350" s="162"/>
      <c r="L350" s="160"/>
      <c r="M350" s="160"/>
      <c r="N350" s="160"/>
      <c r="O350" s="160"/>
      <c r="P350" s="160"/>
      <c r="Q350" s="160"/>
      <c r="R350" s="160"/>
      <c r="S350" s="160"/>
    </row>
    <row r="351" spans="1:19">
      <c r="A351" s="160"/>
      <c r="B351" s="160"/>
      <c r="C351" s="160"/>
      <c r="D351" s="160"/>
      <c r="E351" s="160"/>
      <c r="F351" s="160"/>
      <c r="G351" s="160"/>
      <c r="H351" s="160"/>
      <c r="I351" s="160"/>
      <c r="J351" s="160"/>
      <c r="K351" s="162"/>
      <c r="L351" s="160"/>
      <c r="M351" s="160"/>
      <c r="N351" s="160"/>
      <c r="O351" s="160"/>
      <c r="P351" s="160"/>
      <c r="Q351" s="160"/>
      <c r="R351" s="160"/>
      <c r="S351" s="160"/>
    </row>
    <row r="352" spans="1:19">
      <c r="A352" s="160"/>
      <c r="B352" s="160"/>
      <c r="C352" s="160"/>
      <c r="D352" s="160"/>
      <c r="E352" s="160"/>
      <c r="F352" s="160"/>
      <c r="G352" s="160"/>
      <c r="H352" s="160"/>
      <c r="I352" s="160"/>
      <c r="J352" s="160"/>
      <c r="K352" s="162"/>
      <c r="L352" s="160"/>
      <c r="M352" s="160"/>
      <c r="N352" s="160"/>
      <c r="O352" s="160"/>
      <c r="P352" s="160"/>
      <c r="Q352" s="160"/>
      <c r="R352" s="160"/>
      <c r="S352" s="160"/>
    </row>
    <row r="353" spans="1:19">
      <c r="A353" s="160"/>
      <c r="B353" s="160"/>
      <c r="C353" s="160"/>
      <c r="D353" s="160"/>
      <c r="E353" s="160"/>
      <c r="F353" s="160"/>
      <c r="G353" s="160"/>
      <c r="H353" s="160"/>
      <c r="I353" s="160"/>
      <c r="J353" s="160"/>
      <c r="K353" s="162"/>
      <c r="L353" s="160"/>
      <c r="M353" s="160"/>
      <c r="N353" s="160"/>
      <c r="O353" s="160"/>
      <c r="P353" s="160"/>
      <c r="Q353" s="160"/>
      <c r="R353" s="160"/>
      <c r="S353" s="160"/>
    </row>
    <row r="354" spans="1:19">
      <c r="A354" s="160"/>
      <c r="B354" s="160"/>
      <c r="C354" s="160"/>
      <c r="D354" s="160"/>
      <c r="E354" s="160"/>
      <c r="F354" s="160"/>
      <c r="G354" s="160"/>
      <c r="H354" s="160"/>
      <c r="I354" s="160"/>
      <c r="J354" s="160"/>
      <c r="K354" s="162"/>
      <c r="L354" s="160"/>
      <c r="M354" s="160"/>
      <c r="N354" s="160"/>
      <c r="O354" s="160"/>
      <c r="P354" s="160"/>
      <c r="Q354" s="160"/>
      <c r="R354" s="160"/>
      <c r="S354" s="160"/>
    </row>
    <row r="355" spans="1:19">
      <c r="A355" s="160"/>
      <c r="B355" s="160"/>
      <c r="C355" s="160"/>
      <c r="D355" s="160"/>
      <c r="E355" s="160"/>
      <c r="F355" s="160"/>
      <c r="G355" s="160"/>
      <c r="H355" s="160"/>
      <c r="I355" s="160"/>
      <c r="J355" s="160"/>
      <c r="K355" s="162"/>
      <c r="L355" s="160"/>
      <c r="M355" s="160"/>
      <c r="N355" s="160"/>
      <c r="O355" s="160"/>
      <c r="P355" s="160"/>
      <c r="Q355" s="160"/>
      <c r="R355" s="160"/>
      <c r="S355" s="160"/>
    </row>
    <row r="356" spans="1:19">
      <c r="A356" s="160"/>
      <c r="B356" s="160"/>
      <c r="C356" s="160"/>
      <c r="D356" s="160"/>
      <c r="E356" s="160"/>
      <c r="F356" s="160"/>
      <c r="G356" s="160"/>
      <c r="H356" s="160"/>
      <c r="I356" s="160"/>
      <c r="J356" s="160"/>
      <c r="K356" s="162"/>
      <c r="L356" s="160"/>
      <c r="M356" s="160"/>
      <c r="N356" s="160"/>
      <c r="O356" s="160"/>
      <c r="P356" s="160"/>
      <c r="Q356" s="160"/>
      <c r="R356" s="160"/>
      <c r="S356" s="160"/>
    </row>
    <row r="357" spans="1:19">
      <c r="A357" s="160"/>
      <c r="B357" s="160"/>
      <c r="C357" s="160"/>
      <c r="D357" s="160"/>
      <c r="E357" s="160"/>
      <c r="F357" s="160"/>
      <c r="G357" s="160"/>
      <c r="H357" s="160"/>
      <c r="I357" s="160"/>
      <c r="J357" s="160"/>
      <c r="K357" s="162"/>
      <c r="L357" s="160"/>
      <c r="M357" s="160"/>
      <c r="N357" s="160"/>
      <c r="O357" s="160"/>
      <c r="P357" s="160"/>
      <c r="Q357" s="160"/>
      <c r="R357" s="160"/>
      <c r="S357" s="160"/>
    </row>
    <row r="358" spans="1:19">
      <c r="A358" s="160"/>
      <c r="B358" s="160"/>
      <c r="C358" s="160"/>
      <c r="D358" s="160"/>
      <c r="E358" s="160"/>
      <c r="F358" s="160"/>
      <c r="G358" s="160"/>
      <c r="H358" s="160"/>
      <c r="I358" s="160"/>
      <c r="J358" s="160"/>
      <c r="K358" s="162"/>
      <c r="L358" s="160"/>
      <c r="M358" s="160"/>
      <c r="N358" s="160"/>
      <c r="O358" s="160"/>
      <c r="P358" s="160"/>
      <c r="Q358" s="160"/>
      <c r="R358" s="160"/>
      <c r="S358" s="160"/>
    </row>
    <row r="359" spans="1:19">
      <c r="A359" s="160"/>
      <c r="B359" s="160"/>
      <c r="C359" s="160"/>
      <c r="D359" s="160"/>
      <c r="E359" s="160"/>
      <c r="F359" s="160"/>
      <c r="G359" s="160"/>
      <c r="H359" s="160"/>
      <c r="I359" s="160"/>
      <c r="J359" s="160"/>
      <c r="K359" s="162"/>
      <c r="L359" s="160"/>
      <c r="M359" s="160"/>
      <c r="N359" s="160"/>
      <c r="O359" s="160"/>
      <c r="P359" s="160"/>
      <c r="Q359" s="160"/>
      <c r="R359" s="160"/>
      <c r="S359" s="160"/>
    </row>
    <row r="360" spans="1:19">
      <c r="A360" s="160"/>
      <c r="B360" s="160"/>
      <c r="C360" s="160"/>
      <c r="D360" s="160"/>
      <c r="E360" s="160"/>
      <c r="F360" s="160"/>
      <c r="G360" s="160"/>
      <c r="H360" s="160"/>
      <c r="I360" s="160"/>
      <c r="J360" s="160"/>
      <c r="K360" s="162"/>
      <c r="L360" s="160"/>
      <c r="M360" s="160"/>
      <c r="N360" s="160"/>
      <c r="O360" s="160"/>
      <c r="P360" s="160"/>
      <c r="Q360" s="160"/>
      <c r="R360" s="160"/>
      <c r="S360" s="160"/>
    </row>
    <row r="361" spans="1:19">
      <c r="A361" s="160"/>
      <c r="B361" s="160"/>
      <c r="C361" s="160"/>
      <c r="D361" s="160"/>
      <c r="E361" s="160"/>
      <c r="F361" s="160"/>
      <c r="G361" s="160"/>
      <c r="H361" s="160"/>
      <c r="I361" s="160"/>
      <c r="J361" s="160"/>
      <c r="K361" s="162"/>
      <c r="L361" s="160"/>
      <c r="M361" s="160"/>
      <c r="N361" s="160"/>
      <c r="O361" s="160"/>
      <c r="P361" s="160"/>
      <c r="Q361" s="160"/>
      <c r="R361" s="160"/>
      <c r="S361" s="160"/>
    </row>
    <row r="362" spans="1:19">
      <c r="A362" s="160"/>
      <c r="B362" s="160"/>
      <c r="C362" s="160"/>
      <c r="D362" s="160"/>
      <c r="E362" s="160"/>
      <c r="F362" s="160"/>
      <c r="G362" s="160"/>
      <c r="H362" s="160"/>
      <c r="I362" s="160"/>
      <c r="J362" s="160"/>
      <c r="K362" s="162"/>
      <c r="L362" s="160"/>
      <c r="M362" s="160"/>
      <c r="N362" s="160"/>
      <c r="O362" s="160"/>
      <c r="P362" s="160"/>
      <c r="Q362" s="160"/>
      <c r="R362" s="160"/>
      <c r="S362" s="160"/>
    </row>
    <row r="363" spans="1:19">
      <c r="A363" s="160"/>
      <c r="B363" s="160"/>
      <c r="C363" s="160"/>
      <c r="D363" s="160"/>
      <c r="E363" s="160"/>
      <c r="F363" s="160"/>
      <c r="G363" s="160"/>
      <c r="H363" s="160"/>
      <c r="I363" s="160"/>
      <c r="J363" s="160"/>
      <c r="K363" s="162"/>
      <c r="L363" s="160"/>
      <c r="M363" s="160"/>
      <c r="N363" s="160"/>
      <c r="O363" s="160"/>
      <c r="P363" s="160"/>
      <c r="Q363" s="160"/>
      <c r="R363" s="160"/>
      <c r="S363" s="160"/>
    </row>
    <row r="364" spans="1:19">
      <c r="A364" s="160"/>
      <c r="B364" s="160"/>
      <c r="C364" s="160"/>
      <c r="D364" s="160"/>
      <c r="E364" s="160"/>
      <c r="F364" s="160"/>
      <c r="G364" s="160"/>
      <c r="H364" s="160"/>
      <c r="I364" s="160"/>
      <c r="J364" s="160"/>
      <c r="K364" s="162"/>
      <c r="L364" s="160"/>
      <c r="M364" s="160"/>
      <c r="N364" s="160"/>
      <c r="O364" s="160"/>
      <c r="P364" s="160"/>
      <c r="Q364" s="160"/>
      <c r="R364" s="160"/>
      <c r="S364" s="160"/>
    </row>
    <row r="365" spans="1:19">
      <c r="A365" s="160"/>
      <c r="B365" s="160"/>
      <c r="C365" s="160"/>
      <c r="D365" s="160"/>
      <c r="E365" s="160"/>
      <c r="F365" s="160"/>
      <c r="G365" s="160"/>
      <c r="H365" s="160"/>
      <c r="I365" s="160"/>
      <c r="J365" s="160"/>
      <c r="K365" s="162"/>
      <c r="L365" s="160"/>
      <c r="M365" s="160"/>
      <c r="N365" s="160"/>
      <c r="O365" s="160"/>
      <c r="P365" s="160"/>
      <c r="Q365" s="160"/>
      <c r="R365" s="160"/>
      <c r="S365" s="160"/>
    </row>
    <row r="366" spans="1:19">
      <c r="A366" s="160"/>
      <c r="B366" s="160"/>
      <c r="C366" s="160"/>
      <c r="D366" s="160"/>
      <c r="E366" s="160"/>
      <c r="F366" s="160"/>
      <c r="G366" s="160"/>
      <c r="H366" s="160"/>
      <c r="I366" s="160"/>
      <c r="J366" s="160"/>
      <c r="K366" s="162"/>
      <c r="L366" s="160"/>
      <c r="M366" s="160"/>
      <c r="N366" s="160"/>
      <c r="O366" s="160"/>
      <c r="P366" s="160"/>
      <c r="Q366" s="160"/>
      <c r="R366" s="160"/>
      <c r="S366" s="160"/>
    </row>
    <row r="367" spans="1:19">
      <c r="A367" s="160"/>
      <c r="B367" s="160"/>
      <c r="C367" s="160"/>
      <c r="D367" s="160"/>
      <c r="E367" s="160"/>
      <c r="F367" s="160"/>
      <c r="G367" s="160"/>
      <c r="H367" s="160"/>
      <c r="I367" s="160"/>
      <c r="J367" s="160"/>
      <c r="K367" s="162"/>
      <c r="L367" s="160"/>
      <c r="M367" s="160"/>
      <c r="N367" s="160"/>
      <c r="O367" s="160"/>
      <c r="P367" s="160"/>
      <c r="Q367" s="160"/>
      <c r="R367" s="160"/>
      <c r="S367" s="160"/>
    </row>
    <row r="368" spans="1:19">
      <c r="A368" s="160"/>
      <c r="B368" s="160"/>
      <c r="C368" s="160"/>
      <c r="D368" s="160"/>
      <c r="E368" s="160"/>
      <c r="F368" s="160"/>
      <c r="G368" s="160"/>
      <c r="H368" s="160"/>
      <c r="I368" s="160"/>
      <c r="J368" s="160"/>
      <c r="K368" s="162"/>
      <c r="L368" s="160"/>
      <c r="M368" s="160"/>
      <c r="N368" s="160"/>
      <c r="O368" s="160"/>
      <c r="P368" s="160"/>
      <c r="Q368" s="160"/>
      <c r="R368" s="160"/>
      <c r="S368" s="160"/>
    </row>
    <row r="369" spans="1:19">
      <c r="A369" s="160"/>
      <c r="B369" s="160"/>
      <c r="C369" s="160"/>
      <c r="D369" s="160"/>
      <c r="E369" s="160"/>
      <c r="F369" s="160"/>
      <c r="G369" s="160"/>
      <c r="H369" s="160"/>
      <c r="I369" s="160"/>
      <c r="J369" s="160"/>
      <c r="K369" s="162"/>
      <c r="L369" s="160"/>
      <c r="M369" s="160"/>
      <c r="N369" s="160"/>
      <c r="O369" s="160"/>
      <c r="P369" s="160"/>
      <c r="Q369" s="160"/>
      <c r="R369" s="160"/>
      <c r="S369" s="160"/>
    </row>
    <row r="370" spans="1:19">
      <c r="A370" s="160"/>
      <c r="B370" s="160"/>
      <c r="C370" s="160"/>
      <c r="D370" s="160"/>
      <c r="E370" s="160"/>
      <c r="F370" s="160"/>
      <c r="G370" s="160"/>
      <c r="H370" s="160"/>
      <c r="I370" s="160"/>
      <c r="J370" s="160"/>
      <c r="K370" s="162"/>
      <c r="L370" s="160"/>
      <c r="M370" s="160"/>
      <c r="N370" s="160"/>
      <c r="O370" s="160"/>
      <c r="P370" s="160"/>
      <c r="Q370" s="160"/>
      <c r="R370" s="160"/>
      <c r="S370" s="160"/>
    </row>
    <row r="371" spans="1:19">
      <c r="A371" s="160"/>
      <c r="B371" s="160"/>
      <c r="C371" s="160"/>
      <c r="D371" s="160"/>
      <c r="E371" s="160"/>
      <c r="F371" s="160"/>
      <c r="G371" s="160"/>
      <c r="H371" s="160"/>
      <c r="I371" s="160"/>
      <c r="J371" s="160"/>
      <c r="K371" s="162"/>
      <c r="L371" s="160"/>
      <c r="M371" s="160"/>
      <c r="N371" s="160"/>
      <c r="O371" s="160"/>
      <c r="P371" s="160"/>
      <c r="Q371" s="160"/>
      <c r="R371" s="160"/>
      <c r="S371" s="160"/>
    </row>
    <row r="372" spans="1:19">
      <c r="A372" s="160"/>
      <c r="B372" s="160"/>
      <c r="C372" s="160"/>
      <c r="D372" s="160"/>
      <c r="E372" s="160"/>
      <c r="F372" s="160"/>
      <c r="G372" s="160"/>
      <c r="H372" s="160"/>
      <c r="I372" s="160"/>
      <c r="J372" s="160"/>
      <c r="K372" s="162"/>
      <c r="L372" s="160"/>
      <c r="M372" s="160"/>
      <c r="N372" s="160"/>
      <c r="O372" s="160"/>
      <c r="P372" s="160"/>
      <c r="Q372" s="160"/>
      <c r="R372" s="160"/>
      <c r="S372" s="160"/>
    </row>
    <row r="373" spans="1:19">
      <c r="A373" s="160"/>
      <c r="B373" s="160"/>
      <c r="C373" s="160"/>
      <c r="D373" s="160"/>
      <c r="E373" s="160"/>
      <c r="F373" s="160"/>
      <c r="G373" s="160"/>
      <c r="H373" s="160"/>
      <c r="I373" s="160"/>
      <c r="J373" s="160"/>
      <c r="K373" s="162"/>
      <c r="L373" s="160"/>
      <c r="M373" s="160"/>
      <c r="N373" s="160"/>
      <c r="O373" s="160"/>
      <c r="P373" s="160"/>
      <c r="Q373" s="160"/>
      <c r="R373" s="160"/>
      <c r="S373" s="160"/>
    </row>
    <row r="374" spans="1:19">
      <c r="A374" s="160"/>
      <c r="B374" s="160"/>
      <c r="C374" s="160"/>
      <c r="D374" s="160"/>
      <c r="E374" s="160"/>
      <c r="F374" s="160"/>
      <c r="G374" s="160"/>
      <c r="H374" s="160"/>
      <c r="I374" s="160"/>
      <c r="J374" s="160"/>
      <c r="K374" s="162"/>
      <c r="L374" s="160"/>
      <c r="M374" s="160"/>
      <c r="N374" s="160"/>
      <c r="O374" s="160"/>
      <c r="P374" s="160"/>
      <c r="Q374" s="160"/>
      <c r="R374" s="160"/>
      <c r="S374" s="160"/>
    </row>
    <row r="375" spans="1:19">
      <c r="A375" s="160"/>
      <c r="B375" s="160"/>
      <c r="C375" s="160"/>
      <c r="D375" s="160"/>
      <c r="E375" s="160"/>
      <c r="F375" s="160"/>
      <c r="G375" s="160"/>
      <c r="H375" s="160"/>
      <c r="I375" s="160"/>
      <c r="J375" s="160"/>
      <c r="K375" s="162"/>
      <c r="L375" s="160"/>
      <c r="M375" s="160"/>
      <c r="N375" s="160"/>
      <c r="O375" s="160"/>
      <c r="P375" s="160"/>
      <c r="Q375" s="160"/>
      <c r="R375" s="160"/>
      <c r="S375" s="160"/>
    </row>
    <row r="376" spans="1:19">
      <c r="A376" s="160"/>
      <c r="B376" s="160"/>
      <c r="C376" s="160"/>
      <c r="D376" s="160"/>
      <c r="E376" s="160"/>
      <c r="F376" s="160"/>
      <c r="G376" s="160"/>
      <c r="H376" s="160"/>
      <c r="I376" s="160"/>
      <c r="J376" s="160"/>
      <c r="K376" s="162"/>
      <c r="L376" s="160"/>
      <c r="M376" s="160"/>
      <c r="N376" s="160"/>
      <c r="O376" s="160"/>
      <c r="P376" s="160"/>
      <c r="Q376" s="160"/>
      <c r="R376" s="160"/>
      <c r="S376" s="160"/>
    </row>
    <row r="377" spans="1:19">
      <c r="A377" s="160"/>
      <c r="B377" s="160"/>
      <c r="C377" s="160"/>
      <c r="D377" s="160"/>
      <c r="E377" s="160"/>
      <c r="F377" s="160"/>
      <c r="G377" s="160"/>
      <c r="H377" s="160"/>
      <c r="I377" s="160"/>
      <c r="J377" s="160"/>
      <c r="K377" s="162"/>
      <c r="L377" s="160"/>
      <c r="M377" s="160"/>
      <c r="N377" s="160"/>
      <c r="O377" s="160"/>
      <c r="P377" s="160"/>
      <c r="Q377" s="160"/>
      <c r="R377" s="160"/>
      <c r="S377" s="160"/>
    </row>
    <row r="378" spans="1:19">
      <c r="A378" s="160"/>
      <c r="B378" s="160"/>
      <c r="C378" s="160"/>
      <c r="D378" s="160"/>
      <c r="E378" s="160"/>
      <c r="F378" s="160"/>
      <c r="G378" s="160"/>
      <c r="H378" s="160"/>
      <c r="I378" s="160"/>
      <c r="J378" s="160"/>
      <c r="K378" s="162"/>
      <c r="L378" s="160"/>
      <c r="M378" s="160"/>
      <c r="N378" s="160"/>
      <c r="O378" s="160"/>
      <c r="P378" s="160"/>
      <c r="Q378" s="160"/>
      <c r="R378" s="160"/>
      <c r="S378" s="160"/>
    </row>
    <row r="379" spans="1:19">
      <c r="A379" s="160"/>
      <c r="B379" s="160"/>
      <c r="C379" s="160"/>
      <c r="D379" s="160"/>
      <c r="E379" s="160"/>
      <c r="F379" s="160"/>
      <c r="G379" s="160"/>
      <c r="H379" s="160"/>
      <c r="I379" s="160"/>
      <c r="J379" s="160"/>
      <c r="K379" s="162"/>
      <c r="L379" s="160"/>
      <c r="M379" s="160"/>
      <c r="N379" s="160"/>
      <c r="O379" s="160"/>
      <c r="P379" s="160"/>
      <c r="Q379" s="160"/>
      <c r="R379" s="160"/>
      <c r="S379" s="160"/>
    </row>
    <row r="380" spans="1:19">
      <c r="A380" s="160"/>
      <c r="B380" s="160"/>
      <c r="C380" s="160"/>
      <c r="D380" s="160"/>
      <c r="E380" s="160"/>
      <c r="F380" s="160"/>
      <c r="G380" s="160"/>
      <c r="H380" s="160"/>
      <c r="I380" s="160"/>
      <c r="J380" s="160"/>
      <c r="K380" s="162"/>
      <c r="L380" s="160"/>
      <c r="M380" s="160"/>
      <c r="N380" s="160"/>
      <c r="O380" s="160"/>
      <c r="P380" s="160"/>
      <c r="Q380" s="160"/>
      <c r="R380" s="160"/>
      <c r="S380" s="160"/>
    </row>
    <row r="381" spans="1:19">
      <c r="A381" s="160"/>
      <c r="B381" s="160"/>
      <c r="C381" s="160"/>
      <c r="D381" s="160"/>
      <c r="E381" s="160"/>
      <c r="F381" s="160"/>
      <c r="G381" s="160"/>
      <c r="H381" s="160"/>
      <c r="I381" s="160"/>
      <c r="J381" s="160"/>
      <c r="K381" s="162"/>
      <c r="L381" s="160"/>
      <c r="M381" s="160"/>
      <c r="N381" s="160"/>
      <c r="O381" s="160"/>
      <c r="P381" s="160"/>
      <c r="Q381" s="160"/>
      <c r="R381" s="160"/>
      <c r="S381" s="160"/>
    </row>
    <row r="382" spans="1:19">
      <c r="A382" s="160"/>
      <c r="B382" s="160"/>
      <c r="C382" s="160"/>
      <c r="D382" s="160"/>
      <c r="E382" s="160"/>
      <c r="F382" s="160"/>
      <c r="G382" s="160"/>
      <c r="H382" s="160"/>
      <c r="I382" s="160"/>
      <c r="J382" s="160"/>
      <c r="K382" s="162"/>
      <c r="L382" s="160"/>
      <c r="M382" s="160"/>
      <c r="N382" s="160"/>
      <c r="O382" s="160"/>
      <c r="P382" s="160"/>
      <c r="Q382" s="160"/>
      <c r="R382" s="160"/>
      <c r="S382" s="160"/>
    </row>
    <row r="383" spans="1:19">
      <c r="A383" s="160"/>
      <c r="B383" s="160"/>
      <c r="C383" s="160"/>
      <c r="D383" s="160"/>
      <c r="E383" s="160"/>
      <c r="F383" s="160"/>
      <c r="G383" s="160"/>
      <c r="H383" s="160"/>
      <c r="I383" s="160"/>
      <c r="J383" s="160"/>
      <c r="K383" s="162"/>
      <c r="L383" s="160"/>
      <c r="M383" s="160"/>
      <c r="N383" s="160"/>
      <c r="O383" s="160"/>
      <c r="P383" s="160"/>
      <c r="Q383" s="160"/>
      <c r="R383" s="160"/>
      <c r="S383" s="160"/>
    </row>
    <row r="384" spans="1:19">
      <c r="A384" s="160"/>
      <c r="B384" s="160"/>
      <c r="C384" s="160"/>
      <c r="D384" s="160"/>
      <c r="E384" s="160"/>
      <c r="F384" s="160"/>
      <c r="G384" s="160"/>
      <c r="H384" s="160"/>
      <c r="I384" s="160"/>
      <c r="J384" s="160"/>
      <c r="K384" s="162"/>
      <c r="L384" s="160"/>
      <c r="M384" s="160"/>
      <c r="N384" s="160"/>
      <c r="O384" s="160"/>
      <c r="P384" s="160"/>
      <c r="Q384" s="160"/>
      <c r="R384" s="160"/>
      <c r="S384" s="160"/>
    </row>
    <row r="385" spans="1:19">
      <c r="A385" s="160"/>
      <c r="B385" s="160"/>
      <c r="C385" s="160"/>
      <c r="D385" s="160"/>
      <c r="E385" s="160"/>
      <c r="F385" s="160"/>
      <c r="G385" s="160"/>
      <c r="H385" s="160"/>
      <c r="I385" s="160"/>
      <c r="J385" s="160"/>
      <c r="K385" s="162"/>
      <c r="L385" s="160"/>
      <c r="M385" s="160"/>
      <c r="N385" s="160"/>
      <c r="O385" s="160"/>
      <c r="P385" s="160"/>
      <c r="Q385" s="160"/>
      <c r="R385" s="160"/>
      <c r="S385" s="160"/>
    </row>
    <row r="386" spans="1:19">
      <c r="A386" s="160"/>
      <c r="B386" s="160"/>
      <c r="C386" s="160"/>
      <c r="D386" s="160"/>
      <c r="E386" s="160"/>
      <c r="F386" s="160"/>
      <c r="G386" s="160"/>
      <c r="H386" s="160"/>
      <c r="I386" s="160"/>
      <c r="J386" s="160"/>
      <c r="K386" s="162"/>
      <c r="L386" s="160"/>
      <c r="M386" s="160"/>
      <c r="N386" s="160"/>
      <c r="O386" s="160"/>
      <c r="P386" s="160"/>
      <c r="Q386" s="160"/>
      <c r="R386" s="160"/>
      <c r="S386" s="160"/>
    </row>
    <row r="387" spans="1:19">
      <c r="A387" s="160"/>
      <c r="B387" s="160"/>
      <c r="C387" s="160"/>
      <c r="D387" s="160"/>
      <c r="E387" s="160"/>
      <c r="F387" s="160"/>
      <c r="G387" s="160"/>
      <c r="H387" s="160"/>
      <c r="I387" s="160"/>
      <c r="J387" s="160"/>
      <c r="K387" s="162"/>
      <c r="L387" s="160"/>
      <c r="M387" s="160"/>
      <c r="N387" s="160"/>
      <c r="O387" s="160"/>
      <c r="P387" s="160"/>
      <c r="Q387" s="160"/>
      <c r="R387" s="160"/>
      <c r="S387" s="160"/>
    </row>
    <row r="388" spans="1:19">
      <c r="A388" s="160"/>
      <c r="B388" s="160"/>
      <c r="C388" s="160"/>
      <c r="D388" s="160"/>
      <c r="E388" s="160"/>
      <c r="F388" s="160"/>
      <c r="G388" s="160"/>
      <c r="H388" s="160"/>
      <c r="I388" s="160"/>
      <c r="J388" s="160"/>
      <c r="K388" s="162"/>
      <c r="L388" s="160"/>
      <c r="M388" s="160"/>
      <c r="N388" s="160"/>
      <c r="O388" s="160"/>
      <c r="P388" s="160"/>
      <c r="Q388" s="160"/>
      <c r="R388" s="160"/>
      <c r="S388" s="160"/>
    </row>
    <row r="389" spans="1:19">
      <c r="A389" s="160"/>
      <c r="B389" s="160"/>
      <c r="C389" s="160"/>
      <c r="D389" s="160"/>
      <c r="E389" s="160"/>
      <c r="F389" s="160"/>
      <c r="G389" s="160"/>
      <c r="H389" s="160"/>
      <c r="I389" s="160"/>
      <c r="J389" s="160"/>
      <c r="K389" s="162"/>
      <c r="L389" s="160"/>
      <c r="M389" s="160"/>
      <c r="N389" s="160"/>
      <c r="O389" s="160"/>
      <c r="P389" s="160"/>
      <c r="Q389" s="160"/>
      <c r="R389" s="160"/>
      <c r="S389" s="160"/>
    </row>
    <row r="390" spans="1:19">
      <c r="A390" s="160"/>
      <c r="B390" s="160"/>
      <c r="C390" s="160"/>
      <c r="D390" s="160"/>
      <c r="E390" s="160"/>
      <c r="F390" s="160"/>
      <c r="G390" s="160"/>
      <c r="H390" s="160"/>
      <c r="I390" s="160"/>
      <c r="J390" s="160"/>
      <c r="K390" s="162"/>
      <c r="L390" s="160"/>
      <c r="M390" s="160"/>
      <c r="N390" s="160"/>
      <c r="O390" s="160"/>
      <c r="P390" s="160"/>
      <c r="Q390" s="160"/>
      <c r="R390" s="160"/>
      <c r="S390" s="160"/>
    </row>
    <row r="391" spans="1:19">
      <c r="A391" s="160"/>
      <c r="B391" s="160"/>
      <c r="C391" s="160"/>
      <c r="D391" s="160"/>
      <c r="E391" s="160"/>
      <c r="F391" s="160"/>
      <c r="G391" s="160"/>
      <c r="H391" s="160"/>
      <c r="I391" s="160"/>
      <c r="J391" s="160"/>
      <c r="K391" s="162"/>
      <c r="L391" s="160"/>
      <c r="M391" s="160"/>
      <c r="N391" s="160"/>
      <c r="O391" s="160"/>
      <c r="P391" s="160"/>
      <c r="Q391" s="160"/>
      <c r="R391" s="160"/>
      <c r="S391" s="160"/>
    </row>
    <row r="392" spans="1:19">
      <c r="A392" s="160"/>
      <c r="B392" s="160"/>
      <c r="C392" s="160"/>
      <c r="D392" s="160"/>
      <c r="E392" s="160"/>
      <c r="F392" s="160"/>
      <c r="G392" s="160"/>
      <c r="H392" s="160"/>
      <c r="I392" s="160"/>
      <c r="J392" s="160"/>
      <c r="K392" s="162"/>
      <c r="L392" s="160"/>
      <c r="M392" s="160"/>
      <c r="N392" s="160"/>
      <c r="O392" s="160"/>
      <c r="P392" s="160"/>
      <c r="Q392" s="160"/>
      <c r="R392" s="160"/>
      <c r="S392" s="160"/>
    </row>
    <row r="393" spans="1:19">
      <c r="A393" s="160"/>
      <c r="B393" s="160"/>
      <c r="C393" s="160"/>
      <c r="D393" s="160"/>
      <c r="E393" s="160"/>
      <c r="F393" s="160"/>
      <c r="G393" s="160"/>
      <c r="H393" s="160"/>
      <c r="I393" s="160"/>
      <c r="J393" s="160"/>
      <c r="K393" s="162"/>
      <c r="L393" s="160"/>
      <c r="M393" s="160"/>
      <c r="N393" s="160"/>
      <c r="O393" s="160"/>
      <c r="P393" s="160"/>
      <c r="Q393" s="160"/>
      <c r="R393" s="160"/>
      <c r="S393" s="160"/>
    </row>
    <row r="394" spans="1:19">
      <c r="A394" s="160"/>
      <c r="B394" s="160"/>
      <c r="C394" s="160"/>
      <c r="D394" s="160"/>
      <c r="E394" s="160"/>
      <c r="F394" s="160"/>
      <c r="G394" s="160"/>
      <c r="H394" s="160"/>
      <c r="I394" s="160"/>
      <c r="J394" s="160"/>
      <c r="K394" s="162"/>
      <c r="L394" s="160"/>
      <c r="M394" s="160"/>
      <c r="N394" s="160"/>
      <c r="O394" s="160"/>
      <c r="P394" s="160"/>
      <c r="Q394" s="160"/>
      <c r="R394" s="160"/>
      <c r="S394" s="160"/>
    </row>
    <row r="395" spans="1:19">
      <c r="A395" s="160"/>
      <c r="B395" s="160"/>
      <c r="C395" s="160"/>
      <c r="D395" s="160"/>
      <c r="E395" s="160"/>
      <c r="F395" s="160"/>
      <c r="G395" s="160"/>
      <c r="H395" s="160"/>
      <c r="I395" s="160"/>
      <c r="J395" s="160"/>
      <c r="K395" s="162"/>
      <c r="L395" s="160"/>
      <c r="M395" s="160"/>
      <c r="N395" s="160"/>
      <c r="O395" s="160"/>
      <c r="P395" s="160"/>
      <c r="Q395" s="160"/>
      <c r="R395" s="160"/>
      <c r="S395" s="160"/>
    </row>
    <row r="396" spans="1:19">
      <c r="A396" s="160"/>
      <c r="B396" s="160"/>
      <c r="C396" s="160"/>
      <c r="D396" s="160"/>
      <c r="E396" s="160"/>
      <c r="F396" s="160"/>
      <c r="G396" s="160"/>
      <c r="H396" s="160"/>
      <c r="I396" s="160"/>
      <c r="J396" s="160"/>
      <c r="K396" s="162"/>
      <c r="L396" s="160"/>
      <c r="M396" s="160"/>
      <c r="N396" s="160"/>
      <c r="O396" s="160"/>
      <c r="P396" s="160"/>
      <c r="Q396" s="160"/>
      <c r="R396" s="160"/>
      <c r="S396" s="160"/>
    </row>
    <row r="397" spans="1:19">
      <c r="A397" s="160"/>
      <c r="B397" s="160"/>
      <c r="C397" s="160"/>
      <c r="D397" s="160"/>
      <c r="E397" s="160"/>
      <c r="F397" s="160"/>
      <c r="G397" s="160"/>
      <c r="H397" s="160"/>
      <c r="I397" s="160"/>
      <c r="J397" s="160"/>
      <c r="K397" s="162"/>
      <c r="L397" s="160"/>
      <c r="M397" s="160"/>
      <c r="N397" s="160"/>
      <c r="O397" s="160"/>
      <c r="P397" s="160"/>
      <c r="Q397" s="160"/>
      <c r="R397" s="160"/>
      <c r="S397" s="160"/>
    </row>
    <row r="398" spans="1:19">
      <c r="A398" s="160"/>
      <c r="B398" s="160"/>
      <c r="C398" s="160"/>
      <c r="D398" s="160"/>
      <c r="E398" s="160"/>
      <c r="F398" s="160"/>
      <c r="G398" s="160"/>
      <c r="H398" s="160"/>
      <c r="I398" s="160"/>
      <c r="J398" s="160"/>
      <c r="K398" s="162"/>
      <c r="L398" s="160"/>
      <c r="M398" s="160"/>
      <c r="N398" s="160"/>
      <c r="O398" s="160"/>
      <c r="P398" s="160"/>
      <c r="Q398" s="160"/>
      <c r="R398" s="160"/>
      <c r="S398" s="160"/>
    </row>
    <row r="399" spans="1:19">
      <c r="A399" s="160"/>
      <c r="B399" s="160"/>
      <c r="C399" s="160"/>
      <c r="D399" s="160"/>
      <c r="E399" s="160"/>
      <c r="F399" s="160"/>
      <c r="G399" s="160"/>
      <c r="H399" s="160"/>
      <c r="I399" s="160"/>
      <c r="J399" s="160"/>
      <c r="K399" s="162"/>
      <c r="L399" s="160"/>
      <c r="M399" s="160"/>
      <c r="N399" s="160"/>
      <c r="O399" s="160"/>
      <c r="P399" s="160"/>
      <c r="Q399" s="160"/>
      <c r="R399" s="160"/>
      <c r="S399" s="160"/>
    </row>
    <row r="400" spans="1:19">
      <c r="A400" s="160"/>
      <c r="B400" s="160"/>
      <c r="C400" s="160"/>
      <c r="D400" s="160"/>
      <c r="E400" s="160"/>
      <c r="F400" s="160"/>
      <c r="G400" s="160"/>
      <c r="H400" s="160"/>
      <c r="I400" s="160"/>
      <c r="J400" s="160"/>
      <c r="K400" s="162"/>
      <c r="L400" s="160"/>
      <c r="M400" s="160"/>
      <c r="N400" s="160"/>
      <c r="O400" s="160"/>
      <c r="P400" s="160"/>
      <c r="Q400" s="160"/>
      <c r="R400" s="160"/>
      <c r="S400" s="160"/>
    </row>
    <row r="401" spans="1:19">
      <c r="A401" s="160"/>
      <c r="B401" s="160"/>
      <c r="C401" s="160"/>
      <c r="D401" s="160"/>
      <c r="E401" s="160"/>
      <c r="F401" s="160"/>
      <c r="G401" s="160"/>
      <c r="H401" s="160"/>
      <c r="I401" s="160"/>
      <c r="J401" s="160"/>
      <c r="K401" s="162"/>
      <c r="L401" s="160"/>
      <c r="M401" s="160"/>
      <c r="N401" s="160"/>
      <c r="O401" s="160"/>
      <c r="P401" s="160"/>
      <c r="Q401" s="160"/>
      <c r="R401" s="160"/>
      <c r="S401" s="160"/>
    </row>
    <row r="402" spans="1:19">
      <c r="A402" s="160"/>
      <c r="B402" s="160"/>
      <c r="C402" s="160"/>
      <c r="D402" s="160"/>
      <c r="E402" s="160"/>
      <c r="F402" s="160"/>
      <c r="G402" s="160"/>
      <c r="H402" s="160"/>
      <c r="I402" s="160"/>
      <c r="J402" s="160"/>
      <c r="K402" s="162"/>
      <c r="L402" s="160"/>
      <c r="M402" s="160"/>
      <c r="N402" s="160"/>
      <c r="O402" s="160"/>
      <c r="P402" s="160"/>
      <c r="Q402" s="160"/>
      <c r="R402" s="160"/>
      <c r="S402" s="160"/>
    </row>
    <row r="403" spans="1:19">
      <c r="A403" s="160"/>
      <c r="B403" s="160"/>
      <c r="C403" s="160"/>
      <c r="D403" s="160"/>
      <c r="E403" s="160"/>
      <c r="F403" s="160"/>
      <c r="G403" s="160"/>
      <c r="H403" s="160"/>
      <c r="I403" s="160"/>
      <c r="J403" s="160"/>
      <c r="K403" s="162"/>
      <c r="L403" s="160"/>
      <c r="M403" s="160"/>
      <c r="N403" s="160"/>
      <c r="O403" s="160"/>
      <c r="P403" s="160"/>
      <c r="Q403" s="160"/>
      <c r="R403" s="160"/>
      <c r="S403" s="160"/>
    </row>
    <row r="404" spans="1:19">
      <c r="A404" s="160"/>
      <c r="B404" s="160"/>
      <c r="C404" s="160"/>
      <c r="D404" s="160"/>
      <c r="E404" s="160"/>
      <c r="F404" s="160"/>
      <c r="G404" s="160"/>
      <c r="H404" s="160"/>
      <c r="I404" s="160"/>
      <c r="J404" s="160"/>
      <c r="K404" s="162"/>
      <c r="L404" s="160"/>
      <c r="M404" s="160"/>
      <c r="N404" s="160"/>
      <c r="O404" s="160"/>
      <c r="P404" s="160"/>
      <c r="Q404" s="160"/>
      <c r="R404" s="160"/>
      <c r="S404" s="160"/>
    </row>
    <row r="405" spans="1:19">
      <c r="A405" s="160"/>
      <c r="B405" s="160"/>
      <c r="C405" s="160"/>
      <c r="D405" s="160"/>
      <c r="E405" s="160"/>
      <c r="F405" s="160"/>
      <c r="G405" s="160"/>
      <c r="H405" s="160"/>
      <c r="I405" s="160"/>
      <c r="J405" s="160"/>
      <c r="K405" s="162"/>
      <c r="L405" s="160"/>
      <c r="M405" s="160"/>
      <c r="N405" s="160"/>
      <c r="O405" s="160"/>
      <c r="P405" s="160"/>
      <c r="Q405" s="160"/>
      <c r="R405" s="160"/>
      <c r="S405" s="160"/>
    </row>
    <row r="406" spans="1:19">
      <c r="A406" s="160"/>
      <c r="B406" s="160"/>
      <c r="C406" s="160"/>
      <c r="D406" s="160"/>
      <c r="E406" s="160"/>
      <c r="F406" s="160"/>
      <c r="G406" s="160"/>
      <c r="H406" s="160"/>
      <c r="I406" s="160"/>
      <c r="J406" s="160"/>
      <c r="K406" s="162"/>
      <c r="L406" s="160"/>
      <c r="M406" s="160"/>
      <c r="N406" s="160"/>
      <c r="O406" s="160"/>
      <c r="P406" s="160"/>
      <c r="Q406" s="160"/>
      <c r="R406" s="160"/>
      <c r="S406" s="160"/>
    </row>
    <row r="407" spans="1:19">
      <c r="A407" s="160"/>
      <c r="B407" s="160"/>
      <c r="C407" s="160"/>
      <c r="D407" s="160"/>
      <c r="E407" s="160"/>
      <c r="F407" s="160"/>
      <c r="G407" s="160"/>
      <c r="H407" s="160"/>
      <c r="I407" s="160"/>
      <c r="J407" s="160"/>
      <c r="K407" s="162"/>
      <c r="L407" s="160"/>
      <c r="M407" s="160"/>
      <c r="N407" s="160"/>
      <c r="O407" s="160"/>
      <c r="P407" s="160"/>
      <c r="Q407" s="160"/>
      <c r="R407" s="160"/>
      <c r="S407" s="160"/>
    </row>
    <row r="408" spans="1:19">
      <c r="A408" s="160"/>
      <c r="B408" s="160"/>
      <c r="C408" s="160"/>
      <c r="D408" s="160"/>
      <c r="E408" s="160"/>
      <c r="F408" s="160"/>
      <c r="G408" s="160"/>
      <c r="H408" s="160"/>
      <c r="I408" s="160"/>
      <c r="J408" s="160"/>
      <c r="K408" s="162"/>
      <c r="L408" s="160"/>
      <c r="M408" s="160"/>
      <c r="N408" s="160"/>
      <c r="O408" s="160"/>
      <c r="P408" s="160"/>
      <c r="Q408" s="160"/>
      <c r="R408" s="160"/>
      <c r="S408" s="160"/>
    </row>
    <row r="409" spans="1:19">
      <c r="A409" s="160"/>
      <c r="B409" s="160"/>
      <c r="C409" s="160"/>
      <c r="D409" s="160"/>
      <c r="E409" s="160"/>
      <c r="F409" s="160"/>
      <c r="G409" s="160"/>
      <c r="H409" s="160"/>
      <c r="I409" s="160"/>
      <c r="J409" s="160"/>
      <c r="K409" s="162"/>
      <c r="L409" s="160"/>
      <c r="M409" s="160"/>
      <c r="N409" s="160"/>
      <c r="O409" s="160"/>
      <c r="P409" s="160"/>
      <c r="Q409" s="160"/>
      <c r="R409" s="160"/>
      <c r="S409" s="160"/>
    </row>
    <row r="410" spans="1:19">
      <c r="A410" s="160"/>
      <c r="B410" s="160"/>
      <c r="C410" s="160"/>
      <c r="D410" s="160"/>
      <c r="E410" s="160"/>
      <c r="F410" s="160"/>
      <c r="G410" s="160"/>
      <c r="H410" s="160"/>
      <c r="I410" s="160"/>
      <c r="J410" s="160"/>
      <c r="K410" s="162"/>
      <c r="L410" s="160"/>
      <c r="M410" s="160"/>
      <c r="N410" s="160"/>
      <c r="O410" s="160"/>
      <c r="P410" s="160"/>
      <c r="Q410" s="160"/>
      <c r="R410" s="160"/>
      <c r="S410" s="160"/>
    </row>
    <row r="411" spans="1:19">
      <c r="A411" s="160"/>
      <c r="B411" s="160"/>
      <c r="C411" s="160"/>
      <c r="D411" s="160"/>
      <c r="E411" s="160"/>
      <c r="F411" s="160"/>
      <c r="G411" s="160"/>
      <c r="H411" s="160"/>
      <c r="I411" s="160"/>
      <c r="J411" s="160"/>
      <c r="K411" s="162"/>
      <c r="L411" s="160"/>
      <c r="M411" s="160"/>
      <c r="N411" s="160"/>
      <c r="O411" s="160"/>
      <c r="P411" s="160"/>
      <c r="Q411" s="160"/>
      <c r="R411" s="160"/>
      <c r="S411" s="160"/>
    </row>
    <row r="412" spans="1:19">
      <c r="A412" s="160"/>
      <c r="B412" s="160"/>
      <c r="C412" s="160"/>
      <c r="D412" s="160"/>
      <c r="E412" s="160"/>
      <c r="F412" s="160"/>
      <c r="G412" s="160"/>
      <c r="H412" s="160"/>
      <c r="I412" s="160"/>
      <c r="J412" s="160"/>
      <c r="K412" s="162"/>
      <c r="L412" s="160"/>
      <c r="M412" s="160"/>
      <c r="N412" s="160"/>
      <c r="O412" s="160"/>
      <c r="P412" s="160"/>
      <c r="Q412" s="160"/>
      <c r="R412" s="160"/>
      <c r="S412" s="160"/>
    </row>
    <row r="413" spans="1:19">
      <c r="A413" s="160"/>
      <c r="B413" s="160"/>
      <c r="C413" s="160"/>
      <c r="D413" s="160"/>
      <c r="E413" s="160"/>
      <c r="F413" s="160"/>
      <c r="G413" s="160"/>
      <c r="H413" s="160"/>
      <c r="I413" s="160"/>
      <c r="J413" s="160"/>
      <c r="K413" s="162"/>
      <c r="L413" s="160"/>
      <c r="M413" s="160"/>
      <c r="N413" s="160"/>
      <c r="O413" s="160"/>
      <c r="P413" s="160"/>
      <c r="Q413" s="160"/>
      <c r="R413" s="160"/>
      <c r="S413" s="160"/>
    </row>
    <row r="414" spans="1:19">
      <c r="A414" s="160"/>
      <c r="B414" s="160"/>
      <c r="C414" s="160"/>
      <c r="D414" s="160"/>
      <c r="E414" s="160"/>
      <c r="F414" s="160"/>
      <c r="G414" s="160"/>
      <c r="H414" s="160"/>
      <c r="I414" s="160"/>
      <c r="J414" s="160"/>
      <c r="K414" s="162"/>
      <c r="L414" s="160"/>
      <c r="M414" s="160"/>
      <c r="N414" s="160"/>
      <c r="O414" s="160"/>
      <c r="P414" s="160"/>
      <c r="Q414" s="160"/>
      <c r="R414" s="160"/>
      <c r="S414" s="160"/>
    </row>
    <row r="415" spans="1:19">
      <c r="A415" s="160"/>
      <c r="B415" s="160"/>
      <c r="C415" s="160"/>
      <c r="D415" s="160"/>
      <c r="E415" s="160"/>
      <c r="F415" s="160"/>
      <c r="G415" s="160"/>
      <c r="H415" s="160"/>
      <c r="I415" s="160"/>
      <c r="J415" s="160"/>
      <c r="K415" s="162"/>
      <c r="L415" s="160"/>
      <c r="M415" s="160"/>
      <c r="N415" s="160"/>
      <c r="O415" s="160"/>
      <c r="P415" s="160"/>
      <c r="Q415" s="160"/>
      <c r="R415" s="160"/>
      <c r="S415" s="160"/>
    </row>
    <row r="416" spans="1:19">
      <c r="A416" s="160"/>
      <c r="B416" s="160"/>
      <c r="C416" s="160"/>
      <c r="D416" s="160"/>
      <c r="E416" s="160"/>
      <c r="F416" s="160"/>
      <c r="G416" s="160"/>
      <c r="H416" s="160"/>
      <c r="I416" s="160"/>
      <c r="J416" s="160"/>
      <c r="K416" s="162"/>
      <c r="L416" s="160"/>
      <c r="M416" s="160"/>
      <c r="N416" s="160"/>
      <c r="O416" s="160"/>
      <c r="P416" s="160"/>
      <c r="Q416" s="160"/>
      <c r="R416" s="160"/>
      <c r="S416" s="160"/>
    </row>
    <row r="417" spans="1:19">
      <c r="A417" s="160"/>
      <c r="B417" s="160"/>
      <c r="C417" s="160"/>
      <c r="D417" s="160"/>
      <c r="E417" s="160"/>
      <c r="F417" s="160"/>
      <c r="G417" s="160"/>
      <c r="H417" s="160"/>
      <c r="I417" s="160"/>
      <c r="J417" s="160"/>
      <c r="K417" s="162"/>
      <c r="L417" s="160"/>
      <c r="M417" s="160"/>
      <c r="N417" s="160"/>
      <c r="O417" s="160"/>
      <c r="P417" s="160"/>
      <c r="Q417" s="160"/>
      <c r="R417" s="160"/>
      <c r="S417" s="160"/>
    </row>
    <row r="418" spans="1:19">
      <c r="A418" s="160"/>
      <c r="B418" s="160"/>
      <c r="C418" s="160"/>
      <c r="D418" s="160"/>
      <c r="E418" s="160"/>
      <c r="F418" s="160"/>
      <c r="G418" s="160"/>
      <c r="H418" s="160"/>
      <c r="I418" s="160"/>
      <c r="J418" s="160"/>
      <c r="K418" s="162"/>
      <c r="L418" s="160"/>
      <c r="M418" s="160"/>
      <c r="N418" s="160"/>
      <c r="O418" s="160"/>
      <c r="P418" s="160"/>
      <c r="Q418" s="160"/>
      <c r="R418" s="160"/>
      <c r="S418" s="160"/>
    </row>
    <row r="419" spans="1:19">
      <c r="A419" s="160"/>
      <c r="B419" s="160"/>
      <c r="C419" s="160"/>
      <c r="D419" s="160"/>
      <c r="E419" s="160"/>
      <c r="F419" s="160"/>
      <c r="G419" s="160"/>
      <c r="H419" s="160"/>
      <c r="I419" s="160"/>
      <c r="J419" s="160"/>
      <c r="K419" s="162"/>
      <c r="L419" s="160"/>
      <c r="M419" s="160"/>
      <c r="N419" s="160"/>
      <c r="O419" s="160"/>
      <c r="P419" s="160"/>
      <c r="Q419" s="160"/>
      <c r="R419" s="160"/>
      <c r="S419" s="160"/>
    </row>
    <row r="420" spans="1:19">
      <c r="A420" s="160"/>
      <c r="B420" s="160"/>
      <c r="C420" s="160"/>
      <c r="D420" s="160"/>
      <c r="E420" s="160"/>
      <c r="F420" s="160"/>
      <c r="G420" s="160"/>
      <c r="H420" s="160"/>
      <c r="I420" s="160"/>
      <c r="J420" s="160"/>
      <c r="K420" s="162"/>
      <c r="L420" s="160"/>
      <c r="M420" s="160"/>
      <c r="N420" s="160"/>
      <c r="O420" s="160"/>
      <c r="P420" s="160"/>
      <c r="Q420" s="160"/>
      <c r="R420" s="160"/>
      <c r="S420" s="160"/>
    </row>
    <row r="421" spans="1:19">
      <c r="A421" s="160"/>
      <c r="B421" s="160"/>
      <c r="C421" s="160"/>
      <c r="D421" s="160"/>
      <c r="E421" s="160"/>
      <c r="F421" s="160"/>
      <c r="G421" s="160"/>
      <c r="H421" s="160"/>
      <c r="I421" s="160"/>
      <c r="J421" s="160"/>
      <c r="K421" s="162"/>
      <c r="L421" s="160"/>
      <c r="M421" s="160"/>
      <c r="N421" s="160"/>
      <c r="O421" s="160"/>
      <c r="P421" s="160"/>
      <c r="Q421" s="160"/>
      <c r="R421" s="160"/>
      <c r="S421" s="160"/>
    </row>
    <row r="422" spans="1:19">
      <c r="A422" s="160"/>
      <c r="B422" s="160"/>
      <c r="C422" s="160"/>
      <c r="D422" s="160"/>
      <c r="E422" s="160"/>
      <c r="F422" s="160"/>
      <c r="G422" s="160"/>
      <c r="H422" s="160"/>
      <c r="I422" s="160"/>
      <c r="J422" s="160"/>
      <c r="K422" s="162"/>
      <c r="L422" s="160"/>
      <c r="M422" s="160"/>
      <c r="N422" s="160"/>
      <c r="O422" s="160"/>
      <c r="P422" s="160"/>
      <c r="Q422" s="160"/>
      <c r="R422" s="160"/>
      <c r="S422" s="160"/>
    </row>
    <row r="423" spans="1:19">
      <c r="A423" s="160"/>
      <c r="B423" s="160"/>
      <c r="C423" s="160"/>
      <c r="D423" s="160"/>
      <c r="E423" s="160"/>
      <c r="F423" s="160"/>
      <c r="G423" s="160"/>
      <c r="H423" s="160"/>
      <c r="I423" s="160"/>
      <c r="J423" s="160"/>
      <c r="K423" s="162"/>
      <c r="L423" s="160"/>
      <c r="M423" s="160"/>
      <c r="N423" s="160"/>
      <c r="O423" s="160"/>
      <c r="P423" s="160"/>
      <c r="Q423" s="160"/>
      <c r="R423" s="160"/>
      <c r="S423" s="160"/>
    </row>
    <row r="424" spans="1:19">
      <c r="A424" s="160"/>
      <c r="B424" s="160"/>
      <c r="C424" s="160"/>
      <c r="D424" s="160"/>
      <c r="E424" s="160"/>
      <c r="F424" s="160"/>
      <c r="G424" s="160"/>
      <c r="H424" s="160"/>
      <c r="I424" s="160"/>
      <c r="J424" s="160"/>
      <c r="K424" s="162"/>
      <c r="L424" s="160"/>
      <c r="M424" s="160"/>
      <c r="N424" s="160"/>
      <c r="O424" s="160"/>
      <c r="P424" s="160"/>
      <c r="Q424" s="160"/>
      <c r="R424" s="160"/>
      <c r="S424" s="160"/>
    </row>
    <row r="425" spans="1:19">
      <c r="A425" s="160"/>
      <c r="B425" s="160"/>
      <c r="C425" s="160"/>
      <c r="D425" s="160"/>
      <c r="E425" s="160"/>
      <c r="F425" s="160"/>
      <c r="G425" s="160"/>
      <c r="H425" s="160"/>
      <c r="I425" s="160"/>
      <c r="J425" s="160"/>
      <c r="K425" s="162"/>
      <c r="L425" s="160"/>
      <c r="M425" s="160"/>
      <c r="N425" s="160"/>
      <c r="O425" s="160"/>
      <c r="P425" s="160"/>
      <c r="Q425" s="160"/>
      <c r="R425" s="160"/>
      <c r="S425" s="160"/>
    </row>
    <row r="426" spans="1:19">
      <c r="A426" s="160"/>
      <c r="B426" s="160"/>
      <c r="C426" s="160"/>
      <c r="D426" s="160"/>
      <c r="E426" s="160"/>
      <c r="F426" s="160"/>
      <c r="G426" s="160"/>
      <c r="H426" s="160"/>
      <c r="I426" s="160"/>
      <c r="J426" s="160"/>
      <c r="K426" s="162"/>
      <c r="L426" s="160"/>
      <c r="M426" s="160"/>
      <c r="N426" s="160"/>
      <c r="O426" s="160"/>
      <c r="P426" s="160"/>
      <c r="Q426" s="160"/>
      <c r="R426" s="160"/>
      <c r="S426" s="160"/>
    </row>
    <row r="427" spans="1:19">
      <c r="A427" s="160"/>
      <c r="B427" s="160"/>
      <c r="C427" s="160"/>
      <c r="D427" s="160"/>
      <c r="E427" s="160"/>
      <c r="F427" s="160"/>
      <c r="G427" s="160"/>
      <c r="H427" s="160"/>
      <c r="I427" s="160"/>
      <c r="J427" s="160"/>
      <c r="K427" s="162"/>
      <c r="L427" s="160"/>
      <c r="M427" s="160"/>
      <c r="N427" s="160"/>
      <c r="O427" s="160"/>
      <c r="P427" s="160"/>
      <c r="Q427" s="160"/>
      <c r="R427" s="160"/>
      <c r="S427" s="160"/>
    </row>
    <row r="428" spans="1:19">
      <c r="A428" s="160"/>
      <c r="B428" s="160"/>
      <c r="C428" s="160"/>
      <c r="D428" s="160"/>
      <c r="E428" s="160"/>
      <c r="F428" s="160"/>
      <c r="G428" s="160"/>
      <c r="H428" s="160"/>
      <c r="I428" s="160"/>
      <c r="J428" s="160"/>
      <c r="K428" s="162"/>
      <c r="L428" s="160"/>
      <c r="M428" s="160"/>
      <c r="N428" s="160"/>
      <c r="O428" s="160"/>
      <c r="P428" s="160"/>
      <c r="Q428" s="160"/>
      <c r="R428" s="160"/>
      <c r="S428" s="160"/>
    </row>
    <row r="429" spans="1:19">
      <c r="A429" s="160"/>
      <c r="B429" s="160"/>
      <c r="C429" s="160"/>
      <c r="D429" s="160"/>
      <c r="E429" s="160"/>
      <c r="F429" s="160"/>
      <c r="G429" s="160"/>
      <c r="H429" s="160"/>
      <c r="I429" s="160"/>
      <c r="J429" s="160"/>
      <c r="K429" s="162"/>
      <c r="L429" s="160"/>
      <c r="M429" s="160"/>
      <c r="N429" s="160"/>
      <c r="O429" s="160"/>
      <c r="P429" s="160"/>
      <c r="Q429" s="160"/>
      <c r="R429" s="160"/>
      <c r="S429" s="160"/>
    </row>
    <row r="430" spans="1:19">
      <c r="A430" s="160"/>
      <c r="B430" s="160"/>
      <c r="C430" s="160"/>
      <c r="D430" s="160"/>
      <c r="E430" s="160"/>
      <c r="F430" s="160"/>
      <c r="G430" s="160"/>
      <c r="H430" s="160"/>
      <c r="I430" s="160"/>
      <c r="J430" s="160"/>
      <c r="K430" s="162"/>
      <c r="L430" s="160"/>
      <c r="M430" s="160"/>
      <c r="N430" s="160"/>
      <c r="O430" s="160"/>
      <c r="P430" s="160"/>
      <c r="Q430" s="160"/>
      <c r="R430" s="160"/>
      <c r="S430" s="160"/>
    </row>
    <row r="431" spans="1:19">
      <c r="A431" s="160"/>
      <c r="B431" s="160"/>
      <c r="C431" s="160"/>
      <c r="D431" s="160"/>
      <c r="E431" s="160"/>
      <c r="F431" s="160"/>
      <c r="G431" s="160"/>
      <c r="H431" s="160"/>
      <c r="I431" s="160"/>
      <c r="J431" s="160"/>
      <c r="K431" s="162"/>
      <c r="L431" s="160"/>
      <c r="M431" s="160"/>
      <c r="N431" s="160"/>
      <c r="O431" s="160"/>
      <c r="P431" s="160"/>
      <c r="Q431" s="160"/>
      <c r="R431" s="160"/>
      <c r="S431" s="160"/>
    </row>
    <row r="432" spans="1:19">
      <c r="A432" s="160"/>
      <c r="B432" s="160"/>
      <c r="C432" s="160"/>
      <c r="D432" s="160"/>
      <c r="E432" s="160"/>
      <c r="F432" s="160"/>
      <c r="G432" s="160"/>
      <c r="H432" s="160"/>
      <c r="I432" s="160"/>
      <c r="J432" s="160"/>
      <c r="K432" s="162"/>
      <c r="L432" s="160"/>
      <c r="M432" s="160"/>
      <c r="N432" s="160"/>
      <c r="O432" s="160"/>
      <c r="P432" s="160"/>
      <c r="Q432" s="160"/>
      <c r="R432" s="160"/>
      <c r="S432" s="160"/>
    </row>
    <row r="433" spans="1:19">
      <c r="A433" s="160"/>
      <c r="B433" s="160"/>
      <c r="C433" s="160"/>
      <c r="D433" s="160"/>
      <c r="E433" s="160"/>
      <c r="F433" s="160"/>
      <c r="G433" s="160"/>
      <c r="H433" s="160"/>
      <c r="I433" s="160"/>
      <c r="J433" s="160"/>
      <c r="K433" s="162"/>
      <c r="L433" s="160"/>
      <c r="M433" s="160"/>
      <c r="N433" s="160"/>
      <c r="O433" s="160"/>
      <c r="P433" s="160"/>
      <c r="Q433" s="160"/>
      <c r="R433" s="160"/>
      <c r="S433" s="160"/>
    </row>
    <row r="434" spans="1:19">
      <c r="A434" s="160"/>
      <c r="B434" s="160"/>
      <c r="C434" s="160"/>
      <c r="D434" s="160"/>
      <c r="E434" s="160"/>
      <c r="F434" s="160"/>
      <c r="G434" s="160"/>
      <c r="H434" s="160"/>
      <c r="I434" s="160"/>
      <c r="J434" s="160"/>
      <c r="K434" s="162"/>
      <c r="L434" s="160"/>
      <c r="M434" s="160"/>
      <c r="N434" s="160"/>
      <c r="O434" s="160"/>
      <c r="P434" s="160"/>
      <c r="Q434" s="160"/>
      <c r="R434" s="160"/>
      <c r="S434" s="160"/>
    </row>
    <row r="435" spans="1:19">
      <c r="A435" s="160"/>
      <c r="B435" s="160"/>
      <c r="C435" s="160"/>
      <c r="D435" s="160"/>
      <c r="E435" s="160"/>
      <c r="F435" s="160"/>
      <c r="G435" s="160"/>
      <c r="H435" s="160"/>
      <c r="I435" s="160"/>
      <c r="J435" s="160"/>
      <c r="K435" s="162"/>
      <c r="L435" s="160"/>
      <c r="M435" s="160"/>
      <c r="N435" s="160"/>
      <c r="O435" s="160"/>
      <c r="P435" s="160"/>
      <c r="Q435" s="160"/>
      <c r="R435" s="160"/>
      <c r="S435" s="160"/>
    </row>
    <row r="436" spans="1:19">
      <c r="A436" s="160"/>
      <c r="B436" s="160"/>
      <c r="C436" s="160"/>
      <c r="D436" s="160"/>
      <c r="E436" s="160"/>
      <c r="F436" s="160"/>
      <c r="G436" s="160"/>
      <c r="H436" s="160"/>
      <c r="I436" s="160"/>
      <c r="J436" s="160"/>
      <c r="K436" s="162"/>
      <c r="L436" s="160"/>
      <c r="M436" s="160"/>
      <c r="N436" s="160"/>
      <c r="O436" s="160"/>
      <c r="P436" s="160"/>
      <c r="Q436" s="160"/>
      <c r="R436" s="160"/>
      <c r="S436" s="160"/>
    </row>
    <row r="437" spans="1:19">
      <c r="A437" s="160"/>
      <c r="B437" s="160"/>
      <c r="C437" s="160"/>
      <c r="D437" s="160"/>
      <c r="E437" s="160"/>
      <c r="F437" s="160"/>
      <c r="G437" s="160"/>
      <c r="H437" s="160"/>
      <c r="I437" s="160"/>
      <c r="J437" s="160"/>
      <c r="K437" s="162"/>
      <c r="L437" s="160"/>
      <c r="M437" s="160"/>
      <c r="N437" s="160"/>
      <c r="O437" s="160"/>
      <c r="P437" s="160"/>
      <c r="Q437" s="160"/>
      <c r="R437" s="160"/>
      <c r="S437" s="160"/>
    </row>
    <row r="438" spans="1:19">
      <c r="A438" s="160"/>
      <c r="B438" s="160"/>
      <c r="C438" s="160"/>
      <c r="D438" s="160"/>
      <c r="E438" s="160"/>
      <c r="F438" s="160"/>
      <c r="G438" s="160"/>
      <c r="H438" s="160"/>
      <c r="I438" s="160"/>
      <c r="J438" s="160"/>
      <c r="K438" s="162"/>
      <c r="L438" s="160"/>
      <c r="M438" s="160"/>
      <c r="N438" s="160"/>
      <c r="O438" s="160"/>
      <c r="P438" s="160"/>
      <c r="Q438" s="160"/>
      <c r="R438" s="160"/>
      <c r="S438" s="160"/>
    </row>
    <row r="439" spans="1:19">
      <c r="A439" s="160"/>
      <c r="B439" s="160"/>
      <c r="C439" s="160"/>
      <c r="D439" s="160"/>
      <c r="E439" s="160"/>
      <c r="F439" s="160"/>
      <c r="G439" s="160"/>
      <c r="H439" s="160"/>
      <c r="I439" s="160"/>
      <c r="J439" s="160"/>
      <c r="K439" s="162"/>
      <c r="L439" s="160"/>
      <c r="M439" s="160"/>
      <c r="N439" s="160"/>
      <c r="O439" s="160"/>
      <c r="P439" s="160"/>
      <c r="Q439" s="160"/>
      <c r="R439" s="160"/>
      <c r="S439" s="160"/>
    </row>
    <row r="440" spans="1:19">
      <c r="A440" s="160"/>
      <c r="B440" s="160"/>
      <c r="C440" s="160"/>
      <c r="D440" s="160"/>
      <c r="E440" s="160"/>
      <c r="F440" s="160"/>
      <c r="G440" s="160"/>
      <c r="H440" s="160"/>
      <c r="I440" s="160"/>
      <c r="J440" s="160"/>
      <c r="K440" s="162"/>
      <c r="L440" s="160"/>
      <c r="M440" s="160"/>
      <c r="N440" s="160"/>
      <c r="O440" s="160"/>
      <c r="P440" s="160"/>
      <c r="Q440" s="160"/>
      <c r="R440" s="160"/>
      <c r="S440" s="160"/>
    </row>
    <row r="441" spans="1:19">
      <c r="A441" s="160"/>
      <c r="B441" s="160"/>
      <c r="C441" s="160"/>
      <c r="D441" s="160"/>
      <c r="E441" s="160"/>
      <c r="F441" s="160"/>
      <c r="G441" s="160"/>
      <c r="H441" s="160"/>
      <c r="I441" s="160"/>
      <c r="J441" s="160"/>
      <c r="K441" s="162"/>
      <c r="L441" s="160"/>
      <c r="M441" s="160"/>
      <c r="N441" s="160"/>
      <c r="O441" s="160"/>
      <c r="P441" s="160"/>
      <c r="Q441" s="160"/>
      <c r="R441" s="160"/>
      <c r="S441" s="160"/>
    </row>
    <row r="442" spans="1:19">
      <c r="A442" s="160"/>
      <c r="B442" s="160"/>
      <c r="C442" s="160"/>
      <c r="D442" s="160"/>
      <c r="E442" s="160"/>
      <c r="F442" s="160"/>
      <c r="G442" s="160"/>
      <c r="H442" s="160"/>
      <c r="I442" s="160"/>
      <c r="J442" s="160"/>
      <c r="K442" s="162"/>
      <c r="L442" s="160"/>
      <c r="M442" s="160"/>
      <c r="N442" s="160"/>
      <c r="O442" s="160"/>
      <c r="P442" s="160"/>
      <c r="Q442" s="160"/>
      <c r="R442" s="160"/>
      <c r="S442" s="160"/>
    </row>
    <row r="443" spans="1:19">
      <c r="A443" s="160"/>
      <c r="B443" s="160"/>
      <c r="C443" s="160"/>
      <c r="D443" s="160"/>
      <c r="E443" s="160"/>
      <c r="F443" s="160"/>
      <c r="G443" s="160"/>
      <c r="H443" s="160"/>
      <c r="I443" s="160"/>
      <c r="J443" s="160"/>
      <c r="K443" s="162"/>
      <c r="L443" s="160"/>
      <c r="M443" s="160"/>
      <c r="N443" s="160"/>
      <c r="O443" s="160"/>
      <c r="P443" s="160"/>
      <c r="Q443" s="160"/>
      <c r="R443" s="160"/>
      <c r="S443" s="160"/>
    </row>
    <row r="444" spans="1:19">
      <c r="A444" s="160"/>
      <c r="B444" s="160"/>
      <c r="C444" s="160"/>
      <c r="D444" s="160"/>
      <c r="E444" s="160"/>
      <c r="F444" s="160"/>
      <c r="G444" s="160"/>
      <c r="H444" s="160"/>
      <c r="I444" s="160"/>
      <c r="J444" s="160"/>
      <c r="K444" s="162"/>
      <c r="L444" s="160"/>
      <c r="M444" s="160"/>
      <c r="N444" s="160"/>
      <c r="O444" s="160"/>
      <c r="P444" s="160"/>
      <c r="Q444" s="160"/>
      <c r="R444" s="160"/>
      <c r="S444" s="160"/>
    </row>
    <row r="445" spans="1:19">
      <c r="A445" s="160"/>
      <c r="B445" s="160"/>
      <c r="C445" s="160"/>
      <c r="D445" s="160"/>
      <c r="E445" s="160"/>
      <c r="F445" s="160"/>
      <c r="G445" s="160"/>
      <c r="H445" s="160"/>
      <c r="I445" s="160"/>
      <c r="J445" s="160"/>
      <c r="K445" s="162"/>
      <c r="L445" s="160"/>
      <c r="M445" s="160"/>
      <c r="N445" s="160"/>
      <c r="O445" s="160"/>
      <c r="P445" s="160"/>
      <c r="Q445" s="160"/>
      <c r="R445" s="160"/>
      <c r="S445" s="160"/>
    </row>
    <row r="446" spans="1:19">
      <c r="A446" s="160"/>
      <c r="B446" s="160"/>
      <c r="C446" s="160"/>
      <c r="D446" s="160"/>
      <c r="E446" s="160"/>
      <c r="F446" s="160"/>
      <c r="G446" s="160"/>
      <c r="H446" s="160"/>
      <c r="I446" s="160"/>
      <c r="J446" s="160"/>
      <c r="K446" s="162"/>
      <c r="L446" s="160"/>
      <c r="M446" s="160"/>
      <c r="N446" s="160"/>
      <c r="O446" s="160"/>
      <c r="P446" s="160"/>
      <c r="Q446" s="160"/>
      <c r="R446" s="160"/>
      <c r="S446" s="160"/>
    </row>
    <row r="447" spans="1:19">
      <c r="A447" s="160"/>
      <c r="B447" s="160"/>
      <c r="C447" s="160"/>
      <c r="D447" s="160"/>
      <c r="E447" s="160"/>
      <c r="F447" s="160"/>
      <c r="G447" s="160"/>
      <c r="H447" s="160"/>
      <c r="I447" s="160"/>
      <c r="J447" s="160"/>
      <c r="K447" s="162"/>
      <c r="L447" s="160"/>
      <c r="M447" s="160"/>
      <c r="N447" s="160"/>
      <c r="O447" s="160"/>
      <c r="P447" s="160"/>
      <c r="Q447" s="160"/>
      <c r="R447" s="160"/>
      <c r="S447" s="160"/>
    </row>
    <row r="448" spans="1:19">
      <c r="A448" s="160"/>
      <c r="B448" s="160"/>
      <c r="C448" s="160"/>
      <c r="D448" s="160"/>
      <c r="E448" s="160"/>
      <c r="F448" s="160"/>
      <c r="G448" s="160"/>
      <c r="H448" s="160"/>
      <c r="I448" s="160"/>
      <c r="J448" s="160"/>
      <c r="K448" s="162"/>
      <c r="L448" s="160"/>
      <c r="M448" s="160"/>
      <c r="N448" s="160"/>
      <c r="O448" s="160"/>
      <c r="P448" s="160"/>
      <c r="Q448" s="160"/>
      <c r="R448" s="160"/>
      <c r="S448" s="160"/>
    </row>
    <row r="449" spans="1:19">
      <c r="A449" s="160"/>
      <c r="B449" s="160"/>
      <c r="C449" s="160"/>
      <c r="D449" s="160"/>
      <c r="E449" s="160"/>
      <c r="F449" s="160"/>
      <c r="G449" s="160"/>
      <c r="H449" s="160"/>
      <c r="I449" s="160"/>
      <c r="J449" s="160"/>
      <c r="K449" s="162"/>
      <c r="L449" s="160"/>
      <c r="M449" s="160"/>
      <c r="N449" s="160"/>
      <c r="O449" s="160"/>
      <c r="P449" s="160"/>
      <c r="Q449" s="160"/>
      <c r="R449" s="160"/>
      <c r="S449" s="160"/>
    </row>
    <row r="450" spans="1:19">
      <c r="A450" s="160"/>
      <c r="B450" s="160"/>
      <c r="C450" s="160"/>
      <c r="D450" s="160"/>
      <c r="E450" s="160"/>
      <c r="F450" s="160"/>
      <c r="G450" s="160"/>
      <c r="H450" s="160"/>
      <c r="I450" s="160"/>
      <c r="J450" s="160"/>
      <c r="K450" s="162"/>
      <c r="L450" s="160"/>
      <c r="M450" s="160"/>
      <c r="N450" s="160"/>
      <c r="O450" s="160"/>
      <c r="P450" s="160"/>
      <c r="Q450" s="160"/>
      <c r="R450" s="160"/>
      <c r="S450" s="160"/>
    </row>
    <row r="451" spans="1:19">
      <c r="A451" s="160"/>
      <c r="B451" s="160"/>
      <c r="C451" s="160"/>
      <c r="D451" s="160"/>
      <c r="E451" s="160"/>
      <c r="F451" s="160"/>
      <c r="G451" s="160"/>
      <c r="H451" s="160"/>
      <c r="I451" s="160"/>
      <c r="J451" s="160"/>
      <c r="K451" s="162"/>
      <c r="L451" s="160"/>
      <c r="M451" s="160"/>
      <c r="N451" s="160"/>
      <c r="O451" s="160"/>
      <c r="P451" s="160"/>
      <c r="Q451" s="160"/>
      <c r="R451" s="160"/>
      <c r="S451" s="160"/>
    </row>
    <row r="452" spans="1:19">
      <c r="A452" s="160"/>
      <c r="B452" s="160"/>
      <c r="C452" s="160"/>
      <c r="D452" s="160"/>
      <c r="E452" s="160"/>
      <c r="F452" s="160"/>
      <c r="G452" s="160"/>
      <c r="H452" s="160"/>
      <c r="I452" s="160"/>
      <c r="J452" s="160"/>
      <c r="K452" s="162"/>
      <c r="L452" s="160"/>
      <c r="M452" s="160"/>
      <c r="N452" s="160"/>
      <c r="O452" s="160"/>
      <c r="P452" s="160"/>
      <c r="Q452" s="160"/>
      <c r="R452" s="160"/>
      <c r="S452" s="160"/>
    </row>
    <row r="453" spans="1:19">
      <c r="A453" s="160"/>
      <c r="B453" s="160"/>
      <c r="C453" s="160"/>
      <c r="D453" s="160"/>
      <c r="E453" s="160"/>
      <c r="F453" s="160"/>
      <c r="G453" s="160"/>
      <c r="H453" s="160"/>
      <c r="I453" s="160"/>
      <c r="J453" s="160"/>
      <c r="K453" s="162"/>
      <c r="L453" s="160"/>
      <c r="M453" s="160"/>
      <c r="N453" s="160"/>
      <c r="O453" s="160"/>
      <c r="P453" s="160"/>
      <c r="Q453" s="160"/>
      <c r="R453" s="160"/>
      <c r="S453" s="160"/>
    </row>
    <row r="454" spans="1:19">
      <c r="A454" s="160"/>
      <c r="B454" s="160"/>
      <c r="C454" s="160"/>
      <c r="D454" s="160"/>
      <c r="E454" s="160"/>
      <c r="F454" s="160"/>
      <c r="G454" s="160"/>
      <c r="H454" s="160"/>
      <c r="I454" s="160"/>
      <c r="J454" s="160"/>
      <c r="K454" s="162"/>
      <c r="L454" s="160"/>
      <c r="M454" s="160"/>
      <c r="N454" s="160"/>
      <c r="O454" s="160"/>
      <c r="P454" s="160"/>
      <c r="Q454" s="160"/>
      <c r="R454" s="160"/>
      <c r="S454" s="160"/>
    </row>
    <row r="455" spans="1:19">
      <c r="A455" s="160"/>
      <c r="B455" s="160"/>
      <c r="C455" s="160"/>
      <c r="D455" s="160"/>
      <c r="E455" s="160"/>
      <c r="F455" s="160"/>
      <c r="G455" s="160"/>
      <c r="H455" s="160"/>
      <c r="I455" s="160"/>
      <c r="J455" s="160"/>
      <c r="K455" s="162"/>
      <c r="L455" s="160"/>
      <c r="M455" s="160"/>
      <c r="N455" s="160"/>
      <c r="O455" s="160"/>
      <c r="P455" s="160"/>
      <c r="Q455" s="160"/>
      <c r="R455" s="160"/>
      <c r="S455" s="160"/>
    </row>
    <row r="456" spans="1:19">
      <c r="A456" s="160"/>
      <c r="B456" s="160"/>
      <c r="C456" s="160"/>
      <c r="D456" s="160"/>
      <c r="E456" s="160"/>
      <c r="F456" s="160"/>
      <c r="G456" s="160"/>
      <c r="H456" s="160"/>
      <c r="I456" s="160"/>
      <c r="J456" s="160"/>
      <c r="K456" s="162"/>
      <c r="L456" s="160"/>
      <c r="M456" s="160"/>
      <c r="N456" s="160"/>
      <c r="O456" s="160"/>
      <c r="P456" s="160"/>
      <c r="Q456" s="160"/>
      <c r="R456" s="160"/>
      <c r="S456" s="160"/>
    </row>
    <row r="457" spans="1:19">
      <c r="A457" s="160"/>
      <c r="B457" s="160"/>
      <c r="C457" s="160"/>
      <c r="D457" s="160"/>
      <c r="E457" s="160"/>
      <c r="F457" s="160"/>
      <c r="G457" s="160"/>
      <c r="H457" s="160"/>
      <c r="I457" s="160"/>
      <c r="J457" s="160"/>
      <c r="K457" s="162"/>
      <c r="L457" s="160"/>
      <c r="M457" s="160"/>
      <c r="N457" s="160"/>
      <c r="O457" s="160"/>
      <c r="P457" s="160"/>
      <c r="Q457" s="160"/>
      <c r="R457" s="160"/>
      <c r="S457" s="160"/>
    </row>
    <row r="458" spans="1:19">
      <c r="A458" s="160"/>
      <c r="B458" s="160"/>
      <c r="C458" s="160"/>
      <c r="D458" s="160"/>
      <c r="E458" s="160"/>
      <c r="F458" s="160"/>
      <c r="G458" s="160"/>
      <c r="H458" s="160"/>
      <c r="I458" s="160"/>
      <c r="J458" s="160"/>
      <c r="K458" s="162"/>
      <c r="L458" s="160"/>
      <c r="M458" s="160"/>
      <c r="N458" s="160"/>
      <c r="O458" s="160"/>
      <c r="P458" s="160"/>
      <c r="Q458" s="160"/>
      <c r="R458" s="160"/>
      <c r="S458" s="160"/>
    </row>
    <row r="459" spans="1:19">
      <c r="A459" s="160"/>
      <c r="B459" s="160"/>
      <c r="C459" s="160"/>
      <c r="D459" s="160"/>
      <c r="E459" s="160"/>
      <c r="F459" s="160"/>
      <c r="G459" s="160"/>
      <c r="H459" s="160"/>
      <c r="I459" s="160"/>
      <c r="J459" s="160"/>
      <c r="K459" s="162"/>
      <c r="L459" s="160"/>
      <c r="M459" s="160"/>
      <c r="N459" s="160"/>
      <c r="O459" s="160"/>
      <c r="P459" s="160"/>
      <c r="Q459" s="160"/>
      <c r="R459" s="160"/>
      <c r="S459" s="160"/>
    </row>
    <row r="460" spans="1:19">
      <c r="A460" s="160"/>
      <c r="B460" s="160"/>
      <c r="C460" s="160"/>
      <c r="D460" s="160"/>
      <c r="E460" s="160"/>
      <c r="F460" s="160"/>
      <c r="G460" s="160"/>
      <c r="H460" s="160"/>
      <c r="I460" s="160"/>
      <c r="J460" s="160"/>
      <c r="K460" s="162"/>
      <c r="L460" s="160"/>
      <c r="M460" s="160"/>
      <c r="N460" s="160"/>
      <c r="O460" s="160"/>
      <c r="P460" s="160"/>
      <c r="Q460" s="160"/>
      <c r="R460" s="160"/>
      <c r="S460" s="160"/>
    </row>
    <row r="461" spans="1:19">
      <c r="A461" s="160"/>
      <c r="B461" s="160"/>
      <c r="C461" s="160"/>
      <c r="D461" s="160"/>
      <c r="E461" s="160"/>
      <c r="F461" s="160"/>
      <c r="G461" s="160"/>
      <c r="H461" s="160"/>
      <c r="I461" s="160"/>
      <c r="J461" s="160"/>
      <c r="K461" s="162"/>
      <c r="L461" s="160"/>
      <c r="M461" s="160"/>
      <c r="N461" s="160"/>
      <c r="O461" s="160"/>
      <c r="P461" s="160"/>
      <c r="Q461" s="160"/>
      <c r="R461" s="160"/>
      <c r="S461" s="160"/>
    </row>
    <row r="462" spans="1:19">
      <c r="A462" s="160"/>
      <c r="B462" s="160"/>
      <c r="C462" s="160"/>
      <c r="D462" s="160"/>
      <c r="E462" s="160"/>
      <c r="F462" s="160"/>
      <c r="G462" s="160"/>
      <c r="H462" s="160"/>
      <c r="I462" s="160"/>
      <c r="J462" s="160"/>
      <c r="K462" s="162"/>
      <c r="L462" s="160"/>
      <c r="M462" s="160"/>
      <c r="N462" s="160"/>
      <c r="O462" s="160"/>
      <c r="P462" s="160"/>
      <c r="Q462" s="160"/>
      <c r="R462" s="160"/>
      <c r="S462" s="160"/>
    </row>
    <row r="463" spans="1:19">
      <c r="A463" s="160"/>
      <c r="B463" s="160"/>
      <c r="C463" s="160"/>
      <c r="D463" s="160"/>
      <c r="E463" s="160"/>
      <c r="F463" s="160"/>
      <c r="G463" s="160"/>
      <c r="H463" s="160"/>
      <c r="I463" s="160"/>
      <c r="J463" s="160"/>
      <c r="K463" s="162"/>
      <c r="L463" s="160"/>
      <c r="M463" s="160"/>
      <c r="N463" s="160"/>
      <c r="O463" s="160"/>
      <c r="P463" s="160"/>
      <c r="Q463" s="160"/>
      <c r="R463" s="160"/>
      <c r="S463" s="160"/>
    </row>
    <row r="464" spans="1:19">
      <c r="A464" s="160"/>
      <c r="B464" s="160"/>
      <c r="C464" s="160"/>
      <c r="D464" s="160"/>
      <c r="E464" s="160"/>
      <c r="F464" s="160"/>
      <c r="G464" s="160"/>
      <c r="H464" s="160"/>
      <c r="I464" s="160"/>
      <c r="J464" s="160"/>
      <c r="K464" s="162"/>
      <c r="L464" s="160"/>
      <c r="M464" s="160"/>
      <c r="N464" s="160"/>
      <c r="O464" s="160"/>
      <c r="P464" s="160"/>
      <c r="Q464" s="160"/>
      <c r="R464" s="160"/>
      <c r="S464" s="160"/>
    </row>
    <row r="465" spans="1:19">
      <c r="A465" s="160"/>
      <c r="B465" s="160"/>
      <c r="C465" s="160"/>
      <c r="D465" s="160"/>
      <c r="E465" s="160"/>
      <c r="F465" s="160"/>
      <c r="G465" s="160"/>
      <c r="H465" s="160"/>
      <c r="I465" s="160"/>
      <c r="J465" s="160"/>
      <c r="K465" s="162"/>
      <c r="L465" s="160"/>
      <c r="M465" s="160"/>
      <c r="N465" s="160"/>
      <c r="O465" s="160"/>
      <c r="P465" s="160"/>
      <c r="Q465" s="160"/>
      <c r="R465" s="160"/>
      <c r="S465" s="160"/>
    </row>
    <row r="466" spans="1:19">
      <c r="A466" s="160"/>
      <c r="B466" s="160"/>
      <c r="C466" s="160"/>
      <c r="D466" s="160"/>
      <c r="E466" s="160"/>
      <c r="F466" s="160"/>
      <c r="G466" s="160"/>
      <c r="H466" s="160"/>
      <c r="I466" s="160"/>
      <c r="J466" s="160"/>
      <c r="K466" s="162"/>
      <c r="L466" s="160"/>
      <c r="M466" s="160"/>
      <c r="N466" s="160"/>
      <c r="O466" s="160"/>
      <c r="P466" s="160"/>
      <c r="Q466" s="160"/>
      <c r="R466" s="160"/>
      <c r="S466" s="160"/>
    </row>
    <row r="467" spans="1:19">
      <c r="A467" s="160"/>
      <c r="B467" s="160"/>
      <c r="C467" s="160"/>
      <c r="D467" s="160"/>
      <c r="E467" s="160"/>
      <c r="F467" s="160"/>
      <c r="G467" s="160"/>
      <c r="H467" s="160"/>
      <c r="I467" s="160"/>
      <c r="J467" s="160"/>
      <c r="K467" s="162"/>
      <c r="L467" s="160"/>
      <c r="M467" s="160"/>
      <c r="N467" s="160"/>
      <c r="O467" s="160"/>
      <c r="P467" s="160"/>
      <c r="Q467" s="160"/>
      <c r="R467" s="160"/>
      <c r="S467" s="160"/>
    </row>
    <row r="468" spans="1:19">
      <c r="A468" s="160"/>
      <c r="B468" s="160"/>
      <c r="C468" s="160"/>
      <c r="D468" s="160"/>
      <c r="E468" s="160"/>
      <c r="F468" s="160"/>
      <c r="G468" s="160"/>
      <c r="H468" s="160"/>
      <c r="I468" s="160"/>
      <c r="J468" s="160"/>
      <c r="K468" s="162"/>
      <c r="L468" s="160"/>
      <c r="M468" s="160"/>
      <c r="N468" s="160"/>
      <c r="O468" s="160"/>
      <c r="P468" s="160"/>
      <c r="Q468" s="160"/>
      <c r="R468" s="160"/>
      <c r="S468" s="160"/>
    </row>
    <row r="469" spans="1:19">
      <c r="A469" s="160"/>
      <c r="B469" s="160"/>
      <c r="C469" s="160"/>
      <c r="D469" s="160"/>
      <c r="E469" s="160"/>
      <c r="F469" s="160"/>
      <c r="G469" s="160"/>
      <c r="H469" s="160"/>
      <c r="I469" s="160"/>
      <c r="J469" s="160"/>
      <c r="K469" s="162"/>
      <c r="L469" s="160"/>
      <c r="M469" s="160"/>
      <c r="N469" s="160"/>
      <c r="O469" s="160"/>
      <c r="P469" s="160"/>
      <c r="Q469" s="160"/>
      <c r="R469" s="160"/>
      <c r="S469" s="160"/>
    </row>
    <row r="470" spans="1:19">
      <c r="A470" s="160"/>
      <c r="B470" s="160"/>
      <c r="C470" s="160"/>
      <c r="D470" s="160"/>
      <c r="E470" s="160"/>
      <c r="F470" s="160"/>
      <c r="G470" s="160"/>
      <c r="H470" s="160"/>
      <c r="I470" s="160"/>
      <c r="J470" s="160"/>
      <c r="K470" s="162"/>
      <c r="L470" s="160"/>
      <c r="M470" s="160"/>
      <c r="N470" s="160"/>
      <c r="O470" s="160"/>
      <c r="P470" s="160"/>
      <c r="Q470" s="160"/>
      <c r="R470" s="160"/>
      <c r="S470" s="160"/>
    </row>
    <row r="471" spans="1:19">
      <c r="A471" s="160"/>
      <c r="B471" s="160"/>
      <c r="C471" s="160"/>
      <c r="D471" s="160"/>
      <c r="E471" s="160"/>
      <c r="F471" s="160"/>
      <c r="G471" s="160"/>
      <c r="H471" s="160"/>
      <c r="I471" s="160"/>
      <c r="J471" s="160"/>
      <c r="K471" s="162"/>
      <c r="L471" s="160"/>
      <c r="M471" s="160"/>
      <c r="N471" s="160"/>
      <c r="O471" s="160"/>
      <c r="P471" s="160"/>
      <c r="Q471" s="160"/>
      <c r="R471" s="160"/>
      <c r="S471" s="160"/>
    </row>
    <row r="472" spans="1:19">
      <c r="A472" s="160"/>
      <c r="B472" s="160"/>
      <c r="C472" s="160"/>
      <c r="D472" s="160"/>
      <c r="E472" s="160"/>
      <c r="F472" s="160"/>
      <c r="G472" s="160"/>
      <c r="H472" s="160"/>
      <c r="I472" s="160"/>
      <c r="J472" s="160"/>
      <c r="K472" s="162"/>
      <c r="L472" s="160"/>
      <c r="M472" s="160"/>
      <c r="N472" s="160"/>
      <c r="O472" s="160"/>
      <c r="P472" s="160"/>
      <c r="Q472" s="160"/>
      <c r="R472" s="160"/>
      <c r="S472" s="160"/>
    </row>
    <row r="473" spans="1:19">
      <c r="A473" s="160"/>
      <c r="B473" s="160"/>
      <c r="C473" s="160"/>
      <c r="D473" s="160"/>
      <c r="E473" s="160"/>
      <c r="F473" s="160"/>
      <c r="G473" s="160"/>
      <c r="H473" s="160"/>
      <c r="I473" s="160"/>
      <c r="J473" s="160"/>
      <c r="K473" s="162"/>
      <c r="L473" s="160"/>
      <c r="M473" s="160"/>
      <c r="N473" s="160"/>
      <c r="O473" s="160"/>
      <c r="P473" s="160"/>
      <c r="Q473" s="160"/>
      <c r="R473" s="160"/>
      <c r="S473" s="160"/>
    </row>
    <row r="474" spans="1:19">
      <c r="A474" s="160"/>
      <c r="B474" s="160"/>
      <c r="C474" s="160"/>
      <c r="D474" s="160"/>
      <c r="E474" s="160"/>
      <c r="F474" s="160"/>
      <c r="G474" s="160"/>
      <c r="H474" s="160"/>
      <c r="I474" s="160"/>
      <c r="J474" s="160"/>
      <c r="K474" s="162"/>
      <c r="L474" s="160"/>
      <c r="M474" s="160"/>
      <c r="N474" s="160"/>
      <c r="O474" s="160"/>
      <c r="P474" s="160"/>
      <c r="Q474" s="160"/>
      <c r="R474" s="160"/>
      <c r="S474" s="160"/>
    </row>
    <row r="475" spans="1:19">
      <c r="A475" s="160"/>
      <c r="B475" s="160"/>
      <c r="C475" s="160"/>
      <c r="D475" s="160"/>
      <c r="E475" s="160"/>
      <c r="F475" s="160"/>
      <c r="G475" s="160"/>
      <c r="H475" s="160"/>
      <c r="I475" s="160"/>
      <c r="J475" s="160"/>
      <c r="K475" s="162"/>
      <c r="L475" s="160"/>
      <c r="M475" s="160"/>
      <c r="N475" s="160"/>
      <c r="O475" s="160"/>
      <c r="P475" s="160"/>
      <c r="Q475" s="160"/>
      <c r="R475" s="160"/>
      <c r="S475" s="160"/>
    </row>
    <row r="476" spans="1:19">
      <c r="A476" s="160"/>
      <c r="B476" s="160"/>
      <c r="C476" s="160"/>
      <c r="D476" s="160"/>
      <c r="E476" s="160"/>
      <c r="F476" s="160"/>
      <c r="G476" s="160"/>
      <c r="H476" s="160"/>
      <c r="I476" s="160"/>
      <c r="J476" s="160"/>
      <c r="K476" s="162"/>
      <c r="L476" s="160"/>
      <c r="M476" s="160"/>
      <c r="N476" s="160"/>
      <c r="O476" s="160"/>
      <c r="P476" s="160"/>
      <c r="Q476" s="160"/>
      <c r="R476" s="160"/>
      <c r="S476" s="160"/>
    </row>
    <row r="477" spans="1:19">
      <c r="A477" s="160"/>
      <c r="B477" s="160"/>
      <c r="C477" s="160"/>
      <c r="D477" s="160"/>
      <c r="E477" s="160"/>
      <c r="F477" s="160"/>
      <c r="G477" s="160"/>
      <c r="H477" s="160"/>
      <c r="I477" s="160"/>
      <c r="J477" s="160"/>
      <c r="K477" s="162"/>
      <c r="L477" s="160"/>
      <c r="M477" s="160"/>
      <c r="N477" s="160"/>
      <c r="O477" s="160"/>
      <c r="P477" s="160"/>
      <c r="Q477" s="160"/>
      <c r="R477" s="160"/>
      <c r="S477" s="160"/>
    </row>
    <row r="478" spans="1:19">
      <c r="A478" s="160"/>
      <c r="B478" s="160"/>
      <c r="C478" s="160"/>
      <c r="D478" s="160"/>
      <c r="E478" s="160"/>
      <c r="F478" s="160"/>
      <c r="G478" s="160"/>
      <c r="H478" s="160"/>
      <c r="I478" s="160"/>
      <c r="J478" s="160"/>
      <c r="K478" s="162"/>
      <c r="L478" s="160"/>
      <c r="M478" s="160"/>
      <c r="N478" s="160"/>
      <c r="O478" s="160"/>
      <c r="P478" s="160"/>
      <c r="Q478" s="160"/>
      <c r="R478" s="160"/>
      <c r="S478" s="160"/>
    </row>
    <row r="479" spans="1:19">
      <c r="A479" s="160"/>
      <c r="B479" s="160"/>
      <c r="C479" s="160"/>
      <c r="D479" s="160"/>
      <c r="E479" s="160"/>
      <c r="F479" s="160"/>
      <c r="G479" s="160"/>
      <c r="H479" s="160"/>
      <c r="I479" s="160"/>
      <c r="J479" s="160"/>
      <c r="K479" s="162"/>
      <c r="L479" s="160"/>
      <c r="M479" s="160"/>
      <c r="N479" s="160"/>
      <c r="O479" s="160"/>
      <c r="P479" s="160"/>
      <c r="Q479" s="160"/>
      <c r="R479" s="160"/>
      <c r="S479" s="160"/>
    </row>
    <row r="480" spans="1:19">
      <c r="A480" s="160"/>
      <c r="B480" s="160"/>
      <c r="C480" s="160"/>
      <c r="D480" s="160"/>
      <c r="E480" s="160"/>
      <c r="F480" s="160"/>
      <c r="G480" s="160"/>
      <c r="H480" s="160"/>
      <c r="I480" s="160"/>
      <c r="J480" s="160"/>
      <c r="K480" s="162"/>
      <c r="L480" s="160"/>
      <c r="M480" s="160"/>
      <c r="N480" s="160"/>
      <c r="O480" s="160"/>
      <c r="P480" s="160"/>
      <c r="Q480" s="160"/>
      <c r="R480" s="160"/>
      <c r="S480" s="160"/>
    </row>
    <row r="481" spans="1:19">
      <c r="A481" s="160"/>
      <c r="B481" s="160"/>
      <c r="C481" s="160"/>
      <c r="D481" s="160"/>
      <c r="E481" s="160"/>
      <c r="F481" s="160"/>
      <c r="G481" s="160"/>
      <c r="H481" s="160"/>
      <c r="I481" s="160"/>
      <c r="J481" s="160"/>
      <c r="K481" s="162"/>
      <c r="L481" s="160"/>
      <c r="M481" s="160"/>
      <c r="N481" s="160"/>
      <c r="O481" s="160"/>
      <c r="P481" s="160"/>
      <c r="Q481" s="160"/>
      <c r="R481" s="160"/>
      <c r="S481" s="160"/>
    </row>
    <row r="482" spans="1:19">
      <c r="A482" s="160"/>
      <c r="B482" s="160"/>
      <c r="C482" s="160"/>
      <c r="D482" s="160"/>
      <c r="E482" s="160"/>
      <c r="F482" s="160"/>
      <c r="G482" s="160"/>
      <c r="H482" s="160"/>
      <c r="I482" s="160"/>
      <c r="J482" s="160"/>
      <c r="K482" s="162"/>
      <c r="L482" s="160"/>
      <c r="M482" s="160"/>
      <c r="N482" s="160"/>
      <c r="O482" s="160"/>
      <c r="P482" s="160"/>
      <c r="Q482" s="160"/>
      <c r="R482" s="160"/>
      <c r="S482" s="160"/>
    </row>
    <row r="483" spans="1:19">
      <c r="A483" s="160"/>
      <c r="B483" s="160"/>
      <c r="C483" s="160"/>
      <c r="D483" s="160"/>
      <c r="E483" s="160"/>
      <c r="F483" s="160"/>
      <c r="G483" s="160"/>
      <c r="H483" s="160"/>
      <c r="I483" s="160"/>
      <c r="J483" s="160"/>
      <c r="K483" s="162"/>
      <c r="L483" s="160"/>
      <c r="M483" s="160"/>
      <c r="N483" s="160"/>
      <c r="O483" s="160"/>
      <c r="P483" s="160"/>
      <c r="Q483" s="160"/>
      <c r="R483" s="160"/>
      <c r="S483" s="160"/>
    </row>
    <row r="484" spans="1:19">
      <c r="A484" s="160"/>
      <c r="B484" s="160"/>
      <c r="C484" s="160"/>
      <c r="D484" s="160"/>
      <c r="E484" s="160"/>
      <c r="F484" s="160"/>
      <c r="G484" s="160"/>
      <c r="H484" s="160"/>
      <c r="I484" s="160"/>
      <c r="J484" s="160"/>
      <c r="K484" s="162"/>
      <c r="L484" s="160"/>
      <c r="M484" s="160"/>
      <c r="N484" s="160"/>
      <c r="O484" s="160"/>
      <c r="P484" s="160"/>
      <c r="Q484" s="160"/>
      <c r="R484" s="160"/>
      <c r="S484" s="160"/>
    </row>
    <row r="485" spans="1:19">
      <c r="A485" s="160"/>
      <c r="B485" s="160"/>
      <c r="C485" s="160"/>
      <c r="D485" s="160"/>
      <c r="E485" s="160"/>
      <c r="F485" s="160"/>
      <c r="G485" s="160"/>
      <c r="H485" s="160"/>
      <c r="I485" s="160"/>
      <c r="J485" s="160"/>
      <c r="K485" s="162"/>
      <c r="L485" s="160"/>
      <c r="M485" s="160"/>
      <c r="N485" s="160"/>
      <c r="O485" s="160"/>
      <c r="P485" s="160"/>
      <c r="Q485" s="160"/>
      <c r="R485" s="160"/>
      <c r="S485" s="160"/>
    </row>
    <row r="486" spans="1:19">
      <c r="A486" s="160"/>
      <c r="B486" s="160"/>
      <c r="C486" s="160"/>
      <c r="D486" s="160"/>
      <c r="E486" s="160"/>
      <c r="F486" s="160"/>
      <c r="G486" s="160"/>
      <c r="H486" s="160"/>
      <c r="I486" s="160"/>
      <c r="J486" s="160"/>
      <c r="K486" s="162"/>
      <c r="L486" s="160"/>
      <c r="M486" s="160"/>
      <c r="N486" s="160"/>
      <c r="O486" s="160"/>
      <c r="P486" s="160"/>
      <c r="Q486" s="160"/>
      <c r="R486" s="160"/>
      <c r="S486" s="160"/>
    </row>
    <row r="487" spans="1:19">
      <c r="A487" s="160"/>
      <c r="B487" s="160"/>
      <c r="C487" s="160"/>
      <c r="D487" s="160"/>
      <c r="E487" s="160"/>
      <c r="F487" s="160"/>
      <c r="G487" s="160"/>
      <c r="H487" s="160"/>
      <c r="I487" s="160"/>
      <c r="J487" s="160"/>
      <c r="K487" s="162"/>
      <c r="L487" s="160"/>
      <c r="M487" s="160"/>
      <c r="N487" s="160"/>
      <c r="O487" s="160"/>
      <c r="P487" s="160"/>
      <c r="Q487" s="160"/>
      <c r="R487" s="160"/>
      <c r="S487" s="160"/>
    </row>
    <row r="488" spans="1:19">
      <c r="A488" s="160"/>
      <c r="B488" s="160"/>
      <c r="C488" s="160"/>
      <c r="D488" s="160"/>
      <c r="E488" s="160"/>
      <c r="F488" s="160"/>
      <c r="G488" s="160"/>
      <c r="H488" s="160"/>
      <c r="I488" s="160"/>
      <c r="J488" s="160"/>
      <c r="K488" s="162"/>
      <c r="L488" s="160"/>
      <c r="M488" s="160"/>
      <c r="N488" s="160"/>
      <c r="O488" s="160"/>
      <c r="P488" s="160"/>
      <c r="Q488" s="160"/>
      <c r="R488" s="160"/>
      <c r="S488" s="160"/>
    </row>
    <row r="489" spans="1:19">
      <c r="A489" s="160"/>
      <c r="B489" s="160"/>
      <c r="C489" s="160"/>
      <c r="D489" s="160"/>
      <c r="E489" s="160"/>
      <c r="F489" s="160"/>
      <c r="G489" s="160"/>
      <c r="H489" s="160"/>
      <c r="I489" s="160"/>
      <c r="J489" s="160"/>
      <c r="K489" s="162"/>
      <c r="L489" s="160"/>
      <c r="M489" s="160"/>
      <c r="N489" s="160"/>
      <c r="O489" s="160"/>
      <c r="P489" s="160"/>
      <c r="Q489" s="160"/>
      <c r="R489" s="160"/>
      <c r="S489" s="160"/>
    </row>
    <row r="490" spans="1:19">
      <c r="A490" s="160"/>
      <c r="B490" s="160"/>
      <c r="C490" s="160"/>
      <c r="D490" s="160"/>
      <c r="E490" s="160"/>
      <c r="F490" s="160"/>
      <c r="G490" s="160"/>
      <c r="H490" s="160"/>
      <c r="I490" s="160"/>
      <c r="J490" s="160"/>
      <c r="K490" s="162"/>
      <c r="L490" s="160"/>
      <c r="M490" s="160"/>
      <c r="N490" s="160"/>
      <c r="O490" s="160"/>
      <c r="P490" s="160"/>
      <c r="Q490" s="160"/>
      <c r="R490" s="160"/>
      <c r="S490" s="160"/>
    </row>
    <row r="491" spans="1:19">
      <c r="A491" s="160"/>
      <c r="B491" s="160"/>
      <c r="C491" s="160"/>
      <c r="D491" s="160"/>
      <c r="E491" s="160"/>
      <c r="F491" s="160"/>
      <c r="G491" s="160"/>
      <c r="H491" s="160"/>
      <c r="I491" s="160"/>
      <c r="J491" s="160"/>
      <c r="K491" s="162"/>
      <c r="L491" s="160"/>
      <c r="M491" s="160"/>
      <c r="N491" s="160"/>
      <c r="O491" s="160"/>
      <c r="P491" s="160"/>
      <c r="Q491" s="160"/>
      <c r="R491" s="160"/>
      <c r="S491" s="160"/>
    </row>
    <row r="492" spans="1:19">
      <c r="A492" s="160"/>
      <c r="B492" s="160"/>
      <c r="C492" s="160"/>
      <c r="D492" s="160"/>
      <c r="E492" s="160"/>
      <c r="F492" s="160"/>
      <c r="G492" s="160"/>
      <c r="H492" s="160"/>
      <c r="I492" s="160"/>
      <c r="J492" s="160"/>
      <c r="K492" s="162"/>
      <c r="L492" s="160"/>
      <c r="M492" s="160"/>
      <c r="N492" s="160"/>
      <c r="O492" s="160"/>
      <c r="P492" s="160"/>
      <c r="Q492" s="160"/>
      <c r="R492" s="160"/>
      <c r="S492" s="160"/>
    </row>
    <row r="493" spans="1:19">
      <c r="A493" s="160"/>
      <c r="B493" s="160"/>
      <c r="C493" s="160"/>
      <c r="D493" s="160"/>
      <c r="E493" s="160"/>
      <c r="F493" s="160"/>
      <c r="G493" s="160"/>
      <c r="H493" s="160"/>
      <c r="I493" s="160"/>
      <c r="J493" s="160"/>
      <c r="K493" s="162"/>
      <c r="L493" s="160"/>
      <c r="M493" s="160"/>
      <c r="N493" s="160"/>
      <c r="O493" s="160"/>
      <c r="P493" s="160"/>
      <c r="Q493" s="160"/>
      <c r="R493" s="160"/>
      <c r="S493" s="160"/>
    </row>
    <row r="494" spans="1:19">
      <c r="A494" s="160"/>
      <c r="B494" s="160"/>
      <c r="C494" s="160"/>
      <c r="D494" s="160"/>
      <c r="E494" s="160"/>
      <c r="F494" s="160"/>
      <c r="G494" s="160"/>
      <c r="H494" s="160"/>
      <c r="I494" s="160"/>
      <c r="J494" s="160"/>
      <c r="K494" s="162"/>
      <c r="L494" s="160"/>
      <c r="M494" s="160"/>
      <c r="N494" s="160"/>
      <c r="O494" s="160"/>
      <c r="P494" s="160"/>
      <c r="Q494" s="160"/>
      <c r="R494" s="160"/>
      <c r="S494" s="160"/>
    </row>
    <row r="495" spans="1:19">
      <c r="A495" s="160"/>
      <c r="B495" s="160"/>
      <c r="C495" s="160"/>
      <c r="D495" s="160"/>
      <c r="E495" s="160"/>
      <c r="F495" s="160"/>
      <c r="G495" s="160"/>
      <c r="H495" s="160"/>
      <c r="I495" s="160"/>
      <c r="J495" s="160"/>
      <c r="K495" s="162"/>
      <c r="L495" s="160"/>
      <c r="M495" s="160"/>
      <c r="N495" s="160"/>
      <c r="O495" s="160"/>
      <c r="P495" s="160"/>
      <c r="Q495" s="160"/>
      <c r="R495" s="160"/>
      <c r="S495" s="160"/>
    </row>
    <row r="496" spans="1:19">
      <c r="A496" s="160"/>
      <c r="B496" s="160"/>
      <c r="C496" s="160"/>
      <c r="D496" s="160"/>
      <c r="E496" s="160"/>
      <c r="F496" s="160"/>
      <c r="G496" s="160"/>
      <c r="H496" s="160"/>
      <c r="I496" s="160"/>
      <c r="J496" s="160"/>
      <c r="K496" s="162"/>
      <c r="L496" s="160"/>
      <c r="M496" s="160"/>
      <c r="N496" s="160"/>
      <c r="O496" s="160"/>
      <c r="P496" s="160"/>
      <c r="Q496" s="160"/>
      <c r="R496" s="160"/>
      <c r="S496" s="160"/>
    </row>
    <row r="497" spans="1:19">
      <c r="A497" s="160"/>
      <c r="B497" s="160"/>
      <c r="C497" s="160"/>
      <c r="D497" s="160"/>
      <c r="E497" s="160"/>
      <c r="F497" s="160"/>
      <c r="G497" s="160"/>
      <c r="H497" s="160"/>
      <c r="I497" s="160"/>
      <c r="J497" s="160"/>
      <c r="K497" s="162"/>
      <c r="L497" s="160"/>
      <c r="M497" s="160"/>
      <c r="N497" s="160"/>
      <c r="O497" s="160"/>
      <c r="P497" s="160"/>
      <c r="Q497" s="160"/>
      <c r="R497" s="160"/>
      <c r="S497" s="160"/>
    </row>
    <row r="498" spans="1:19">
      <c r="A498" s="160"/>
      <c r="B498" s="160"/>
      <c r="C498" s="160"/>
      <c r="D498" s="160"/>
      <c r="E498" s="160"/>
      <c r="F498" s="160"/>
      <c r="G498" s="160"/>
      <c r="H498" s="160"/>
      <c r="I498" s="160"/>
      <c r="J498" s="160"/>
      <c r="K498" s="162"/>
      <c r="L498" s="160"/>
      <c r="M498" s="160"/>
      <c r="N498" s="160"/>
      <c r="O498" s="160"/>
      <c r="P498" s="160"/>
      <c r="Q498" s="160"/>
      <c r="R498" s="160"/>
      <c r="S498" s="160"/>
    </row>
    <row r="499" spans="1:19">
      <c r="A499" s="160"/>
      <c r="B499" s="160"/>
      <c r="C499" s="160"/>
      <c r="D499" s="160"/>
      <c r="E499" s="160"/>
      <c r="F499" s="160"/>
      <c r="G499" s="160"/>
      <c r="H499" s="160"/>
      <c r="I499" s="160"/>
      <c r="J499" s="160"/>
      <c r="K499" s="162"/>
      <c r="L499" s="160"/>
      <c r="M499" s="160"/>
      <c r="N499" s="160"/>
      <c r="O499" s="160"/>
      <c r="P499" s="160"/>
      <c r="Q499" s="160"/>
      <c r="R499" s="160"/>
      <c r="S499" s="160"/>
    </row>
    <row r="500" spans="1:19">
      <c r="A500" s="160"/>
      <c r="B500" s="160"/>
      <c r="C500" s="160"/>
      <c r="D500" s="160"/>
      <c r="E500" s="160"/>
      <c r="F500" s="160"/>
      <c r="G500" s="160"/>
      <c r="H500" s="160"/>
      <c r="I500" s="160"/>
      <c r="J500" s="160"/>
      <c r="K500" s="162"/>
      <c r="L500" s="160"/>
      <c r="M500" s="160"/>
      <c r="N500" s="160"/>
      <c r="O500" s="160"/>
      <c r="P500" s="160"/>
      <c r="Q500" s="160"/>
      <c r="R500" s="160"/>
      <c r="S500" s="160"/>
    </row>
    <row r="501" spans="1:19">
      <c r="A501" s="160"/>
      <c r="B501" s="160"/>
      <c r="C501" s="160"/>
      <c r="D501" s="160"/>
      <c r="E501" s="160"/>
      <c r="F501" s="160"/>
      <c r="G501" s="160"/>
      <c r="H501" s="160"/>
      <c r="I501" s="160"/>
      <c r="J501" s="160"/>
      <c r="K501" s="162"/>
      <c r="L501" s="160"/>
      <c r="M501" s="160"/>
      <c r="N501" s="160"/>
      <c r="O501" s="160"/>
      <c r="P501" s="160"/>
      <c r="Q501" s="160"/>
      <c r="R501" s="160"/>
      <c r="S501" s="160"/>
    </row>
    <row r="502" spans="1:19">
      <c r="A502" s="160"/>
      <c r="B502" s="160"/>
      <c r="C502" s="160"/>
      <c r="D502" s="160"/>
      <c r="E502" s="160"/>
      <c r="F502" s="160"/>
      <c r="G502" s="160"/>
      <c r="H502" s="160"/>
      <c r="I502" s="160"/>
      <c r="J502" s="160"/>
      <c r="K502" s="162"/>
      <c r="L502" s="160"/>
      <c r="M502" s="160"/>
      <c r="N502" s="160"/>
      <c r="O502" s="160"/>
      <c r="P502" s="160"/>
      <c r="Q502" s="160"/>
      <c r="R502" s="160"/>
      <c r="S502" s="160"/>
    </row>
    <row r="503" spans="1:19">
      <c r="A503" s="160"/>
      <c r="B503" s="160"/>
      <c r="C503" s="160"/>
      <c r="D503" s="160"/>
      <c r="E503" s="160"/>
      <c r="F503" s="160"/>
      <c r="G503" s="160"/>
      <c r="H503" s="160"/>
      <c r="I503" s="160"/>
      <c r="J503" s="160"/>
      <c r="K503" s="162"/>
      <c r="L503" s="160"/>
      <c r="M503" s="160"/>
      <c r="N503" s="160"/>
      <c r="O503" s="160"/>
      <c r="P503" s="160"/>
      <c r="Q503" s="160"/>
      <c r="R503" s="160"/>
      <c r="S503" s="160"/>
    </row>
    <row r="504" spans="1:19">
      <c r="A504" s="160"/>
      <c r="B504" s="160"/>
      <c r="C504" s="160"/>
      <c r="D504" s="160"/>
      <c r="E504" s="160"/>
      <c r="F504" s="160"/>
      <c r="G504" s="160"/>
      <c r="H504" s="160"/>
      <c r="I504" s="160"/>
      <c r="J504" s="160"/>
      <c r="K504" s="162"/>
      <c r="L504" s="160"/>
      <c r="M504" s="160"/>
      <c r="N504" s="160"/>
      <c r="O504" s="160"/>
      <c r="P504" s="160"/>
      <c r="Q504" s="160"/>
      <c r="R504" s="160"/>
      <c r="S504" s="160"/>
    </row>
    <row r="505" spans="1:19">
      <c r="A505" s="160"/>
      <c r="B505" s="160"/>
      <c r="C505" s="160"/>
      <c r="D505" s="160"/>
      <c r="E505" s="160"/>
      <c r="F505" s="160"/>
      <c r="G505" s="160"/>
      <c r="H505" s="160"/>
      <c r="I505" s="160"/>
      <c r="J505" s="160"/>
      <c r="K505" s="162"/>
      <c r="L505" s="160"/>
      <c r="M505" s="160"/>
      <c r="N505" s="160"/>
      <c r="O505" s="160"/>
      <c r="P505" s="160"/>
      <c r="Q505" s="160"/>
      <c r="R505" s="160"/>
      <c r="S505" s="160"/>
    </row>
    <row r="506" spans="1:19">
      <c r="A506" s="160"/>
      <c r="B506" s="160"/>
      <c r="C506" s="160"/>
      <c r="D506" s="160"/>
      <c r="E506" s="160"/>
      <c r="F506" s="160"/>
      <c r="G506" s="160"/>
      <c r="H506" s="160"/>
      <c r="I506" s="160"/>
      <c r="J506" s="160"/>
      <c r="K506" s="162"/>
      <c r="L506" s="160"/>
      <c r="M506" s="160"/>
      <c r="N506" s="160"/>
      <c r="O506" s="160"/>
      <c r="P506" s="160"/>
      <c r="Q506" s="160"/>
      <c r="R506" s="160"/>
      <c r="S506" s="160"/>
    </row>
    <row r="507" spans="1:19">
      <c r="A507" s="160"/>
      <c r="B507" s="160"/>
      <c r="C507" s="160"/>
      <c r="D507" s="160"/>
      <c r="E507" s="160"/>
      <c r="F507" s="160"/>
      <c r="G507" s="160"/>
      <c r="H507" s="160"/>
      <c r="I507" s="160"/>
      <c r="J507" s="160"/>
      <c r="K507" s="162"/>
      <c r="L507" s="160"/>
      <c r="M507" s="160"/>
      <c r="N507" s="160"/>
      <c r="O507" s="160"/>
      <c r="P507" s="160"/>
      <c r="Q507" s="160"/>
      <c r="R507" s="160"/>
      <c r="S507" s="160"/>
    </row>
    <row r="508" spans="1:19">
      <c r="A508" s="160"/>
      <c r="B508" s="160"/>
      <c r="C508" s="160"/>
      <c r="D508" s="160"/>
      <c r="E508" s="160"/>
      <c r="F508" s="160"/>
      <c r="G508" s="160"/>
      <c r="H508" s="160"/>
      <c r="I508" s="160"/>
      <c r="J508" s="160"/>
      <c r="K508" s="162"/>
      <c r="L508" s="160"/>
      <c r="M508" s="160"/>
      <c r="N508" s="160"/>
      <c r="O508" s="160"/>
      <c r="P508" s="160"/>
      <c r="Q508" s="160"/>
      <c r="R508" s="160"/>
      <c r="S508" s="160"/>
    </row>
    <row r="509" spans="1:19">
      <c r="A509" s="160"/>
      <c r="B509" s="160"/>
      <c r="C509" s="160"/>
      <c r="D509" s="160"/>
      <c r="E509" s="160"/>
      <c r="F509" s="160"/>
      <c r="G509" s="160"/>
      <c r="H509" s="160"/>
      <c r="I509" s="160"/>
      <c r="J509" s="160"/>
      <c r="K509" s="162"/>
      <c r="L509" s="160"/>
      <c r="M509" s="160"/>
      <c r="N509" s="160"/>
      <c r="O509" s="160"/>
      <c r="P509" s="160"/>
      <c r="Q509" s="160"/>
      <c r="R509" s="160"/>
      <c r="S509" s="160"/>
    </row>
    <row r="510" spans="1:19">
      <c r="A510" s="160"/>
      <c r="B510" s="160"/>
      <c r="C510" s="160"/>
      <c r="D510" s="160"/>
      <c r="E510" s="160"/>
      <c r="F510" s="160"/>
      <c r="G510" s="160"/>
      <c r="H510" s="160"/>
      <c r="I510" s="160"/>
      <c r="J510" s="160"/>
      <c r="K510" s="162"/>
      <c r="L510" s="160"/>
      <c r="M510" s="160"/>
      <c r="N510" s="160"/>
      <c r="O510" s="160"/>
      <c r="P510" s="160"/>
      <c r="Q510" s="160"/>
      <c r="R510" s="160"/>
      <c r="S510" s="160"/>
    </row>
    <row r="511" spans="1:19">
      <c r="A511" s="160"/>
      <c r="B511" s="160"/>
      <c r="C511" s="160"/>
      <c r="D511" s="160"/>
      <c r="E511" s="160"/>
      <c r="F511" s="160"/>
      <c r="G511" s="160"/>
      <c r="H511" s="160"/>
      <c r="I511" s="160"/>
      <c r="J511" s="160"/>
      <c r="K511" s="162"/>
      <c r="L511" s="160"/>
      <c r="M511" s="160"/>
      <c r="N511" s="160"/>
      <c r="O511" s="160"/>
      <c r="P511" s="160"/>
      <c r="Q511" s="160"/>
      <c r="R511" s="160"/>
      <c r="S511" s="160"/>
    </row>
    <row r="512" spans="1:19">
      <c r="A512" s="160"/>
      <c r="B512" s="160"/>
      <c r="C512" s="160"/>
      <c r="D512" s="160"/>
      <c r="E512" s="160"/>
      <c r="F512" s="160"/>
      <c r="G512" s="160"/>
      <c r="H512" s="160"/>
      <c r="I512" s="160"/>
      <c r="J512" s="160"/>
      <c r="K512" s="162"/>
      <c r="L512" s="160"/>
      <c r="M512" s="160"/>
      <c r="N512" s="160"/>
      <c r="O512" s="160"/>
      <c r="P512" s="160"/>
      <c r="Q512" s="160"/>
      <c r="R512" s="160"/>
      <c r="S512" s="160"/>
    </row>
    <row r="513" spans="1:19">
      <c r="A513" s="160"/>
      <c r="B513" s="160"/>
      <c r="C513" s="160"/>
      <c r="D513" s="160"/>
      <c r="E513" s="160"/>
      <c r="F513" s="160"/>
      <c r="G513" s="160"/>
      <c r="H513" s="160"/>
      <c r="I513" s="160"/>
      <c r="J513" s="160"/>
      <c r="K513" s="162"/>
      <c r="L513" s="160"/>
      <c r="M513" s="160"/>
      <c r="N513" s="160"/>
      <c r="O513" s="160"/>
      <c r="P513" s="160"/>
      <c r="Q513" s="160"/>
      <c r="R513" s="160"/>
      <c r="S513" s="160"/>
    </row>
    <row r="514" spans="1:19">
      <c r="A514" s="160"/>
      <c r="B514" s="160"/>
      <c r="C514" s="160"/>
      <c r="D514" s="160"/>
      <c r="E514" s="160"/>
      <c r="F514" s="160"/>
      <c r="G514" s="160"/>
      <c r="H514" s="160"/>
      <c r="I514" s="160"/>
      <c r="J514" s="160"/>
      <c r="K514" s="162"/>
      <c r="L514" s="160"/>
      <c r="M514" s="160"/>
      <c r="N514" s="160"/>
      <c r="O514" s="160"/>
      <c r="P514" s="160"/>
      <c r="Q514" s="160"/>
      <c r="R514" s="160"/>
      <c r="S514" s="160"/>
    </row>
    <row r="515" spans="1:19">
      <c r="A515" s="160"/>
      <c r="B515" s="160"/>
      <c r="C515" s="160"/>
      <c r="D515" s="160"/>
      <c r="E515" s="160"/>
      <c r="F515" s="160"/>
      <c r="G515" s="160"/>
      <c r="H515" s="160"/>
      <c r="I515" s="160"/>
      <c r="J515" s="160"/>
      <c r="K515" s="162"/>
      <c r="L515" s="160"/>
      <c r="M515" s="160"/>
      <c r="N515" s="160"/>
      <c r="O515" s="160"/>
      <c r="P515" s="160"/>
      <c r="Q515" s="160"/>
      <c r="R515" s="160"/>
      <c r="S515" s="160"/>
    </row>
    <row r="516" spans="1:19">
      <c r="A516" s="160"/>
      <c r="B516" s="160"/>
      <c r="C516" s="160"/>
      <c r="D516" s="160"/>
      <c r="E516" s="160"/>
      <c r="F516" s="160"/>
      <c r="G516" s="160"/>
      <c r="H516" s="160"/>
      <c r="I516" s="160"/>
      <c r="J516" s="160"/>
      <c r="K516" s="162"/>
      <c r="L516" s="160"/>
      <c r="M516" s="160"/>
      <c r="N516" s="160"/>
      <c r="O516" s="160"/>
      <c r="P516" s="160"/>
      <c r="Q516" s="160"/>
      <c r="R516" s="160"/>
      <c r="S516" s="160"/>
    </row>
    <row r="517" spans="1:19">
      <c r="A517" s="160"/>
      <c r="B517" s="160"/>
      <c r="C517" s="160"/>
      <c r="D517" s="160"/>
      <c r="E517" s="160"/>
      <c r="F517" s="160"/>
      <c r="G517" s="160"/>
      <c r="H517" s="160"/>
      <c r="I517" s="160"/>
      <c r="J517" s="160"/>
      <c r="K517" s="162"/>
      <c r="L517" s="160"/>
      <c r="M517" s="160"/>
      <c r="N517" s="160"/>
      <c r="O517" s="160"/>
      <c r="P517" s="160"/>
      <c r="Q517" s="160"/>
      <c r="R517" s="160"/>
      <c r="S517" s="160"/>
    </row>
    <row r="518" spans="1:19">
      <c r="A518" s="160"/>
      <c r="B518" s="160"/>
      <c r="C518" s="160"/>
      <c r="D518" s="160"/>
      <c r="E518" s="160"/>
      <c r="F518" s="160"/>
      <c r="G518" s="160"/>
      <c r="H518" s="160"/>
      <c r="I518" s="160"/>
      <c r="J518" s="160"/>
      <c r="K518" s="162"/>
      <c r="L518" s="160"/>
      <c r="M518" s="160"/>
      <c r="N518" s="160"/>
      <c r="O518" s="160"/>
      <c r="P518" s="160"/>
      <c r="Q518" s="160"/>
      <c r="R518" s="160"/>
      <c r="S518" s="160"/>
    </row>
    <row r="519" spans="1:19">
      <c r="A519" s="160"/>
      <c r="B519" s="160"/>
      <c r="C519" s="160"/>
      <c r="D519" s="160"/>
      <c r="E519" s="160"/>
      <c r="F519" s="160"/>
      <c r="G519" s="160"/>
      <c r="H519" s="160"/>
      <c r="I519" s="160"/>
      <c r="J519" s="160"/>
      <c r="K519" s="162"/>
      <c r="L519" s="160"/>
      <c r="M519" s="160"/>
      <c r="N519" s="160"/>
      <c r="O519" s="160"/>
      <c r="P519" s="160"/>
      <c r="Q519" s="160"/>
      <c r="R519" s="160"/>
      <c r="S519" s="160"/>
    </row>
    <row r="520" spans="1:19">
      <c r="A520" s="160"/>
      <c r="B520" s="160"/>
      <c r="C520" s="160"/>
      <c r="D520" s="160"/>
      <c r="E520" s="160"/>
      <c r="F520" s="160"/>
      <c r="G520" s="160"/>
      <c r="H520" s="160"/>
      <c r="I520" s="160"/>
      <c r="J520" s="160"/>
      <c r="K520" s="162"/>
      <c r="L520" s="160"/>
      <c r="M520" s="160"/>
      <c r="N520" s="160"/>
      <c r="O520" s="160"/>
      <c r="P520" s="160"/>
      <c r="Q520" s="160"/>
      <c r="R520" s="160"/>
      <c r="S520" s="160"/>
    </row>
    <row r="521" spans="1:19">
      <c r="A521" s="160"/>
      <c r="B521" s="160"/>
      <c r="C521" s="160"/>
      <c r="D521" s="160"/>
      <c r="E521" s="160"/>
      <c r="F521" s="160"/>
      <c r="G521" s="160"/>
      <c r="H521" s="160"/>
      <c r="I521" s="160"/>
      <c r="J521" s="160"/>
      <c r="K521" s="162"/>
      <c r="L521" s="160"/>
      <c r="M521" s="160"/>
      <c r="N521" s="160"/>
      <c r="O521" s="160"/>
      <c r="P521" s="160"/>
      <c r="Q521" s="160"/>
      <c r="R521" s="160"/>
      <c r="S521" s="160"/>
    </row>
    <row r="522" spans="1:19">
      <c r="A522" s="160"/>
      <c r="B522" s="160"/>
      <c r="C522" s="160"/>
      <c r="D522" s="160"/>
      <c r="E522" s="160"/>
      <c r="F522" s="160"/>
      <c r="G522" s="160"/>
      <c r="H522" s="160"/>
      <c r="I522" s="160"/>
      <c r="J522" s="160"/>
      <c r="K522" s="162"/>
      <c r="L522" s="160"/>
      <c r="M522" s="160"/>
      <c r="N522" s="160"/>
      <c r="O522" s="160"/>
      <c r="P522" s="160"/>
      <c r="Q522" s="160"/>
      <c r="R522" s="160"/>
      <c r="S522" s="160"/>
    </row>
    <row r="523" spans="1:19">
      <c r="A523" s="160"/>
      <c r="B523" s="160"/>
      <c r="C523" s="160"/>
      <c r="D523" s="160"/>
      <c r="E523" s="160"/>
      <c r="F523" s="160"/>
      <c r="G523" s="160"/>
      <c r="H523" s="160"/>
      <c r="I523" s="160"/>
      <c r="J523" s="160"/>
      <c r="K523" s="162"/>
      <c r="L523" s="160"/>
      <c r="M523" s="160"/>
      <c r="N523" s="160"/>
      <c r="O523" s="160"/>
      <c r="P523" s="160"/>
      <c r="Q523" s="160"/>
      <c r="R523" s="160"/>
      <c r="S523" s="160"/>
    </row>
    <row r="524" spans="1:19">
      <c r="A524" s="160"/>
      <c r="B524" s="160"/>
      <c r="C524" s="160"/>
      <c r="D524" s="160"/>
      <c r="E524" s="160"/>
      <c r="F524" s="160"/>
      <c r="G524" s="160"/>
      <c r="H524" s="160"/>
      <c r="I524" s="160"/>
      <c r="J524" s="160"/>
      <c r="K524" s="162"/>
      <c r="L524" s="160"/>
      <c r="M524" s="160"/>
      <c r="N524" s="160"/>
      <c r="O524" s="160"/>
      <c r="P524" s="160"/>
      <c r="Q524" s="160"/>
      <c r="R524" s="160"/>
      <c r="S524" s="160"/>
    </row>
    <row r="525" spans="1:19">
      <c r="A525" s="160"/>
      <c r="B525" s="160"/>
      <c r="C525" s="160"/>
      <c r="D525" s="160"/>
      <c r="E525" s="160"/>
      <c r="F525" s="160"/>
      <c r="G525" s="160"/>
      <c r="H525" s="160"/>
      <c r="I525" s="160"/>
      <c r="J525" s="160"/>
      <c r="K525" s="162"/>
      <c r="L525" s="160"/>
      <c r="M525" s="160"/>
      <c r="N525" s="160"/>
      <c r="O525" s="160"/>
      <c r="P525" s="160"/>
      <c r="Q525" s="160"/>
      <c r="R525" s="160"/>
      <c r="S525" s="160"/>
    </row>
    <row r="526" spans="1:19">
      <c r="A526" s="160"/>
      <c r="B526" s="160"/>
      <c r="C526" s="160"/>
      <c r="D526" s="160"/>
      <c r="E526" s="160"/>
      <c r="F526" s="160"/>
      <c r="G526" s="160"/>
      <c r="H526" s="160"/>
      <c r="I526" s="160"/>
      <c r="J526" s="160"/>
      <c r="K526" s="162"/>
      <c r="L526" s="160"/>
      <c r="M526" s="160"/>
      <c r="N526" s="160"/>
      <c r="O526" s="160"/>
      <c r="P526" s="160"/>
      <c r="Q526" s="160"/>
      <c r="R526" s="160"/>
      <c r="S526" s="160"/>
    </row>
    <row r="527" spans="1:19">
      <c r="A527" s="160"/>
      <c r="B527" s="160"/>
      <c r="C527" s="160"/>
      <c r="D527" s="160"/>
      <c r="E527" s="160"/>
      <c r="F527" s="160"/>
      <c r="G527" s="160"/>
      <c r="H527" s="160"/>
      <c r="I527" s="160"/>
      <c r="J527" s="160"/>
      <c r="K527" s="162"/>
      <c r="L527" s="160"/>
      <c r="M527" s="160"/>
      <c r="N527" s="160"/>
      <c r="O527" s="160"/>
      <c r="P527" s="160"/>
      <c r="Q527" s="160"/>
      <c r="R527" s="160"/>
      <c r="S527" s="160"/>
    </row>
    <row r="528" spans="1:19">
      <c r="A528" s="160"/>
      <c r="B528" s="160"/>
      <c r="C528" s="160"/>
      <c r="D528" s="160"/>
      <c r="E528" s="160"/>
      <c r="F528" s="160"/>
      <c r="G528" s="160"/>
      <c r="H528" s="160"/>
      <c r="I528" s="160"/>
      <c r="J528" s="160"/>
      <c r="K528" s="162"/>
      <c r="L528" s="160"/>
      <c r="M528" s="160"/>
      <c r="N528" s="160"/>
      <c r="O528" s="160"/>
      <c r="P528" s="160"/>
      <c r="Q528" s="160"/>
      <c r="R528" s="160"/>
      <c r="S528" s="160"/>
    </row>
    <row r="529" spans="1:19">
      <c r="A529" s="160"/>
      <c r="B529" s="160"/>
      <c r="C529" s="160"/>
      <c r="D529" s="160"/>
      <c r="E529" s="160"/>
      <c r="F529" s="160"/>
      <c r="G529" s="160"/>
      <c r="H529" s="160"/>
      <c r="I529" s="160"/>
      <c r="J529" s="160"/>
      <c r="K529" s="162"/>
      <c r="L529" s="160"/>
      <c r="M529" s="160"/>
      <c r="N529" s="160"/>
      <c r="O529" s="160"/>
      <c r="P529" s="160"/>
      <c r="Q529" s="160"/>
      <c r="R529" s="160"/>
      <c r="S529" s="160"/>
    </row>
    <row r="530" spans="1:19">
      <c r="A530" s="160"/>
      <c r="B530" s="160"/>
      <c r="C530" s="160"/>
      <c r="D530" s="160"/>
      <c r="E530" s="160"/>
      <c r="F530" s="160"/>
      <c r="G530" s="160"/>
      <c r="H530" s="160"/>
      <c r="I530" s="160"/>
      <c r="J530" s="160"/>
      <c r="K530" s="162"/>
      <c r="L530" s="160"/>
      <c r="M530" s="160"/>
      <c r="N530" s="160"/>
      <c r="O530" s="160"/>
      <c r="P530" s="160"/>
      <c r="Q530" s="160"/>
      <c r="R530" s="160"/>
      <c r="S530" s="160"/>
    </row>
    <row r="531" spans="1:19">
      <c r="A531" s="160"/>
      <c r="B531" s="160"/>
      <c r="C531" s="160"/>
      <c r="D531" s="160"/>
      <c r="E531" s="160"/>
      <c r="F531" s="160"/>
      <c r="G531" s="160"/>
      <c r="H531" s="160"/>
      <c r="I531" s="160"/>
      <c r="J531" s="160"/>
      <c r="K531" s="162"/>
      <c r="L531" s="160"/>
      <c r="M531" s="160"/>
      <c r="N531" s="160"/>
      <c r="O531" s="160"/>
      <c r="P531" s="160"/>
      <c r="Q531" s="160"/>
      <c r="R531" s="160"/>
      <c r="S531" s="160"/>
    </row>
    <row r="532" spans="1:19">
      <c r="A532" s="160"/>
      <c r="B532" s="160"/>
      <c r="C532" s="160"/>
      <c r="D532" s="160"/>
      <c r="E532" s="160"/>
      <c r="F532" s="160"/>
      <c r="G532" s="160"/>
      <c r="H532" s="160"/>
      <c r="I532" s="160"/>
      <c r="J532" s="160"/>
      <c r="K532" s="162"/>
      <c r="L532" s="160"/>
      <c r="M532" s="160"/>
      <c r="N532" s="160"/>
      <c r="O532" s="160"/>
      <c r="P532" s="160"/>
      <c r="Q532" s="160"/>
      <c r="R532" s="160"/>
      <c r="S532" s="160"/>
    </row>
    <row r="533" spans="1:19">
      <c r="A533" s="160"/>
      <c r="B533" s="160"/>
      <c r="C533" s="160"/>
      <c r="D533" s="160"/>
      <c r="E533" s="160"/>
      <c r="F533" s="160"/>
      <c r="G533" s="160"/>
      <c r="H533" s="160"/>
      <c r="I533" s="160"/>
      <c r="J533" s="160"/>
      <c r="K533" s="162"/>
      <c r="L533" s="160"/>
      <c r="M533" s="160"/>
      <c r="N533" s="160"/>
      <c r="O533" s="160"/>
      <c r="P533" s="160"/>
      <c r="Q533" s="160"/>
      <c r="R533" s="160"/>
      <c r="S533" s="160"/>
    </row>
    <row r="534" spans="1:19">
      <c r="A534" s="160"/>
      <c r="B534" s="160"/>
      <c r="C534" s="160"/>
      <c r="D534" s="160"/>
      <c r="E534" s="160"/>
      <c r="F534" s="160"/>
      <c r="G534" s="160"/>
      <c r="H534" s="160"/>
      <c r="I534" s="160"/>
      <c r="J534" s="160"/>
      <c r="K534" s="162"/>
      <c r="L534" s="160"/>
      <c r="M534" s="160"/>
      <c r="N534" s="160"/>
      <c r="O534" s="160"/>
      <c r="P534" s="160"/>
      <c r="Q534" s="160"/>
      <c r="R534" s="160"/>
      <c r="S534" s="160"/>
    </row>
    <row r="535" spans="1:19">
      <c r="A535" s="160"/>
      <c r="B535" s="160"/>
      <c r="C535" s="160"/>
      <c r="D535" s="160"/>
      <c r="E535" s="160"/>
      <c r="F535" s="160"/>
      <c r="G535" s="160"/>
      <c r="H535" s="160"/>
      <c r="I535" s="160"/>
      <c r="J535" s="160"/>
      <c r="K535" s="162"/>
      <c r="L535" s="160"/>
      <c r="M535" s="160"/>
      <c r="N535" s="160"/>
      <c r="O535" s="160"/>
      <c r="P535" s="160"/>
      <c r="Q535" s="160"/>
      <c r="R535" s="160"/>
      <c r="S535" s="160"/>
    </row>
    <row r="536" spans="1:19">
      <c r="A536" s="160"/>
      <c r="B536" s="160"/>
      <c r="C536" s="160"/>
      <c r="D536" s="160"/>
      <c r="E536" s="160"/>
      <c r="F536" s="160"/>
      <c r="G536" s="160"/>
      <c r="H536" s="160"/>
      <c r="I536" s="160"/>
      <c r="J536" s="160"/>
      <c r="K536" s="162"/>
      <c r="L536" s="160"/>
      <c r="M536" s="160"/>
      <c r="N536" s="160"/>
      <c r="O536" s="160"/>
      <c r="P536" s="160"/>
      <c r="Q536" s="160"/>
      <c r="R536" s="160"/>
      <c r="S536" s="160"/>
    </row>
    <row r="537" spans="1:19">
      <c r="A537" s="160"/>
      <c r="B537" s="160"/>
      <c r="C537" s="160"/>
      <c r="D537" s="160"/>
      <c r="E537" s="160"/>
      <c r="F537" s="160"/>
      <c r="G537" s="160"/>
      <c r="H537" s="160"/>
      <c r="I537" s="160"/>
      <c r="J537" s="160"/>
      <c r="K537" s="162"/>
      <c r="L537" s="160"/>
      <c r="M537" s="160"/>
      <c r="N537" s="160"/>
      <c r="O537" s="160"/>
      <c r="P537" s="160"/>
      <c r="Q537" s="160"/>
      <c r="R537" s="160"/>
      <c r="S537" s="160"/>
    </row>
    <row r="538" spans="1:19">
      <c r="A538" s="160"/>
      <c r="B538" s="160"/>
      <c r="C538" s="160"/>
      <c r="D538" s="160"/>
      <c r="E538" s="160"/>
      <c r="F538" s="160"/>
      <c r="G538" s="160"/>
      <c r="H538" s="160"/>
      <c r="I538" s="160"/>
      <c r="J538" s="160"/>
      <c r="K538" s="162"/>
      <c r="L538" s="160"/>
      <c r="M538" s="160"/>
      <c r="N538" s="160"/>
      <c r="O538" s="160"/>
      <c r="P538" s="160"/>
      <c r="Q538" s="160"/>
      <c r="R538" s="160"/>
      <c r="S538" s="160"/>
    </row>
    <row r="539" spans="1:19">
      <c r="A539" s="160"/>
      <c r="B539" s="160"/>
      <c r="C539" s="160"/>
      <c r="D539" s="160"/>
      <c r="E539" s="160"/>
      <c r="F539" s="160"/>
      <c r="G539" s="160"/>
      <c r="H539" s="160"/>
      <c r="I539" s="160"/>
      <c r="J539" s="160"/>
      <c r="K539" s="162"/>
      <c r="L539" s="160"/>
      <c r="M539" s="160"/>
      <c r="N539" s="160"/>
      <c r="O539" s="160"/>
      <c r="P539" s="160"/>
      <c r="Q539" s="160"/>
      <c r="R539" s="160"/>
      <c r="S539" s="160"/>
    </row>
    <row r="540" spans="1:19">
      <c r="A540" s="160"/>
      <c r="B540" s="160"/>
      <c r="C540" s="160"/>
      <c r="D540" s="160"/>
      <c r="E540" s="160"/>
      <c r="F540" s="160"/>
      <c r="G540" s="160"/>
      <c r="H540" s="160"/>
      <c r="I540" s="160"/>
      <c r="J540" s="160"/>
      <c r="K540" s="162"/>
      <c r="L540" s="160"/>
      <c r="M540" s="160"/>
      <c r="N540" s="160"/>
      <c r="O540" s="160"/>
      <c r="P540" s="160"/>
      <c r="Q540" s="160"/>
      <c r="R540" s="160"/>
      <c r="S540" s="160"/>
    </row>
    <row r="541" spans="1:19">
      <c r="A541" s="160"/>
      <c r="B541" s="160"/>
      <c r="C541" s="160"/>
      <c r="D541" s="160"/>
      <c r="E541" s="160"/>
      <c r="F541" s="160"/>
      <c r="G541" s="160"/>
      <c r="H541" s="160"/>
      <c r="I541" s="160"/>
      <c r="J541" s="160"/>
      <c r="K541" s="162"/>
      <c r="L541" s="160"/>
      <c r="M541" s="160"/>
      <c r="N541" s="160"/>
      <c r="O541" s="160"/>
      <c r="P541" s="160"/>
      <c r="Q541" s="160"/>
      <c r="R541" s="160"/>
      <c r="S541" s="160"/>
    </row>
    <row r="542" spans="1:19">
      <c r="A542" s="160"/>
      <c r="B542" s="160"/>
      <c r="C542" s="160"/>
      <c r="D542" s="160"/>
      <c r="E542" s="160"/>
      <c r="F542" s="160"/>
      <c r="G542" s="160"/>
      <c r="H542" s="160"/>
      <c r="I542" s="160"/>
      <c r="J542" s="160"/>
      <c r="K542" s="162"/>
      <c r="L542" s="160"/>
      <c r="M542" s="160"/>
      <c r="N542" s="160"/>
      <c r="O542" s="160"/>
      <c r="P542" s="160"/>
      <c r="Q542" s="160"/>
      <c r="R542" s="160"/>
      <c r="S542" s="160"/>
    </row>
    <row r="543" spans="1:19">
      <c r="A543" s="160"/>
      <c r="B543" s="160"/>
      <c r="C543" s="160"/>
      <c r="D543" s="160"/>
      <c r="E543" s="160"/>
      <c r="F543" s="160"/>
      <c r="G543" s="160"/>
      <c r="H543" s="160"/>
      <c r="I543" s="160"/>
      <c r="J543" s="160"/>
      <c r="K543" s="162"/>
      <c r="L543" s="160"/>
      <c r="M543" s="160"/>
      <c r="N543" s="160"/>
      <c r="O543" s="160"/>
      <c r="P543" s="160"/>
      <c r="Q543" s="160"/>
      <c r="R543" s="160"/>
      <c r="S543" s="160"/>
    </row>
    <row r="544" spans="1:19">
      <c r="A544" s="160"/>
      <c r="B544" s="160"/>
      <c r="C544" s="160"/>
      <c r="D544" s="160"/>
      <c r="E544" s="160"/>
      <c r="F544" s="160"/>
      <c r="G544" s="160"/>
      <c r="H544" s="160"/>
      <c r="I544" s="160"/>
      <c r="J544" s="160"/>
      <c r="K544" s="162"/>
      <c r="L544" s="160"/>
      <c r="M544" s="160"/>
      <c r="N544" s="160"/>
      <c r="O544" s="160"/>
      <c r="P544" s="160"/>
      <c r="Q544" s="160"/>
      <c r="R544" s="160"/>
      <c r="S544" s="160"/>
    </row>
    <row r="545" spans="1:19">
      <c r="A545" s="160"/>
      <c r="B545" s="160"/>
      <c r="C545" s="160"/>
      <c r="D545" s="160"/>
      <c r="E545" s="160"/>
      <c r="F545" s="160"/>
      <c r="G545" s="160"/>
      <c r="H545" s="160"/>
      <c r="I545" s="160"/>
      <c r="J545" s="160"/>
      <c r="K545" s="162"/>
      <c r="L545" s="160"/>
      <c r="M545" s="160"/>
      <c r="N545" s="160"/>
      <c r="O545" s="160"/>
      <c r="P545" s="160"/>
      <c r="Q545" s="160"/>
      <c r="R545" s="160"/>
      <c r="S545" s="160"/>
    </row>
    <row r="546" spans="1:19">
      <c r="A546" s="160"/>
      <c r="B546" s="160"/>
      <c r="C546" s="160"/>
      <c r="D546" s="160"/>
      <c r="E546" s="160"/>
      <c r="F546" s="160"/>
      <c r="G546" s="160"/>
      <c r="H546" s="160"/>
      <c r="I546" s="160"/>
      <c r="J546" s="160"/>
      <c r="K546" s="162"/>
      <c r="L546" s="160"/>
      <c r="M546" s="160"/>
      <c r="N546" s="160"/>
      <c r="O546" s="160"/>
      <c r="P546" s="160"/>
      <c r="Q546" s="160"/>
      <c r="R546" s="160"/>
      <c r="S546" s="160"/>
    </row>
    <row r="547" spans="1:19">
      <c r="A547" s="160"/>
      <c r="B547" s="160"/>
      <c r="C547" s="160"/>
      <c r="D547" s="160"/>
      <c r="E547" s="160"/>
      <c r="F547" s="160"/>
      <c r="G547" s="160"/>
      <c r="H547" s="160"/>
      <c r="I547" s="160"/>
      <c r="J547" s="160"/>
      <c r="K547" s="162"/>
      <c r="L547" s="160"/>
      <c r="M547" s="160"/>
      <c r="N547" s="160"/>
      <c r="O547" s="160"/>
      <c r="P547" s="160"/>
      <c r="Q547" s="160"/>
      <c r="R547" s="160"/>
      <c r="S547" s="160"/>
    </row>
    <row r="548" spans="1:19">
      <c r="A548" s="160"/>
      <c r="B548" s="160"/>
      <c r="C548" s="160"/>
      <c r="D548" s="160"/>
      <c r="E548" s="160"/>
      <c r="F548" s="160"/>
      <c r="G548" s="160"/>
      <c r="H548" s="160"/>
      <c r="I548" s="160"/>
      <c r="J548" s="160"/>
      <c r="K548" s="162"/>
      <c r="L548" s="160"/>
      <c r="M548" s="160"/>
      <c r="N548" s="160"/>
      <c r="O548" s="160"/>
      <c r="P548" s="160"/>
      <c r="Q548" s="160"/>
      <c r="R548" s="160"/>
      <c r="S548" s="160"/>
    </row>
    <row r="549" spans="1:19">
      <c r="A549" s="160"/>
      <c r="B549" s="160"/>
      <c r="C549" s="160"/>
      <c r="D549" s="160"/>
      <c r="E549" s="160"/>
      <c r="F549" s="160"/>
      <c r="G549" s="160"/>
      <c r="H549" s="160"/>
      <c r="I549" s="160"/>
      <c r="J549" s="160"/>
      <c r="K549" s="162"/>
      <c r="L549" s="160"/>
      <c r="M549" s="160"/>
      <c r="N549" s="160"/>
      <c r="O549" s="160"/>
      <c r="P549" s="160"/>
      <c r="Q549" s="160"/>
      <c r="R549" s="160"/>
      <c r="S549" s="160"/>
    </row>
    <row r="550" spans="1:19">
      <c r="A550" s="160"/>
      <c r="B550" s="160"/>
      <c r="C550" s="160"/>
      <c r="D550" s="160"/>
      <c r="E550" s="160"/>
      <c r="F550" s="160"/>
      <c r="G550" s="160"/>
      <c r="H550" s="160"/>
      <c r="I550" s="160"/>
      <c r="J550" s="160"/>
      <c r="K550" s="162"/>
      <c r="L550" s="160"/>
      <c r="M550" s="160"/>
      <c r="N550" s="160"/>
      <c r="O550" s="160"/>
      <c r="P550" s="160"/>
      <c r="Q550" s="160"/>
      <c r="R550" s="160"/>
      <c r="S550" s="160"/>
    </row>
    <row r="551" spans="1:19">
      <c r="A551" s="160"/>
      <c r="B551" s="160"/>
      <c r="C551" s="160"/>
      <c r="D551" s="160"/>
      <c r="E551" s="160"/>
      <c r="F551" s="160"/>
      <c r="G551" s="160"/>
      <c r="H551" s="160"/>
      <c r="I551" s="160"/>
      <c r="J551" s="160"/>
      <c r="K551" s="162"/>
      <c r="L551" s="160"/>
      <c r="M551" s="160"/>
      <c r="N551" s="160"/>
      <c r="O551" s="160"/>
      <c r="P551" s="160"/>
      <c r="Q551" s="160"/>
      <c r="R551" s="160"/>
      <c r="S551" s="160"/>
    </row>
    <row r="552" spans="1:19">
      <c r="A552" s="160"/>
      <c r="B552" s="160"/>
      <c r="C552" s="160"/>
      <c r="D552" s="160"/>
      <c r="E552" s="160"/>
      <c r="F552" s="160"/>
      <c r="G552" s="160"/>
      <c r="H552" s="160"/>
      <c r="I552" s="160"/>
      <c r="J552" s="160"/>
      <c r="K552" s="162"/>
      <c r="L552" s="160"/>
      <c r="M552" s="160"/>
      <c r="N552" s="160"/>
      <c r="O552" s="160"/>
      <c r="P552" s="160"/>
      <c r="Q552" s="160"/>
      <c r="R552" s="160"/>
      <c r="S552" s="160"/>
    </row>
    <row r="553" spans="1:19">
      <c r="A553" s="160"/>
      <c r="B553" s="160"/>
      <c r="C553" s="160"/>
      <c r="D553" s="160"/>
      <c r="E553" s="160"/>
      <c r="F553" s="160"/>
      <c r="G553" s="160"/>
      <c r="H553" s="160"/>
      <c r="I553" s="160"/>
      <c r="J553" s="160"/>
      <c r="K553" s="162"/>
      <c r="L553" s="160"/>
      <c r="M553" s="160"/>
      <c r="N553" s="160"/>
      <c r="O553" s="160"/>
      <c r="P553" s="160"/>
      <c r="Q553" s="160"/>
      <c r="R553" s="160"/>
      <c r="S553" s="160"/>
    </row>
    <row r="554" spans="1:19">
      <c r="A554" s="160"/>
      <c r="B554" s="160"/>
      <c r="C554" s="160"/>
      <c r="D554" s="160"/>
      <c r="E554" s="160"/>
      <c r="F554" s="160"/>
      <c r="G554" s="160"/>
      <c r="H554" s="160"/>
      <c r="I554" s="160"/>
      <c r="J554" s="160"/>
      <c r="K554" s="162"/>
      <c r="L554" s="160"/>
      <c r="M554" s="160"/>
      <c r="N554" s="160"/>
      <c r="O554" s="160"/>
      <c r="P554" s="160"/>
      <c r="Q554" s="160"/>
      <c r="R554" s="160"/>
      <c r="S554" s="160"/>
    </row>
    <row r="555" spans="1:19">
      <c r="A555" s="160"/>
      <c r="B555" s="160"/>
      <c r="C555" s="160"/>
      <c r="D555" s="160"/>
      <c r="E555" s="160"/>
      <c r="F555" s="160"/>
      <c r="G555" s="160"/>
      <c r="H555" s="160"/>
      <c r="I555" s="160"/>
      <c r="J555" s="160"/>
      <c r="K555" s="162"/>
      <c r="L555" s="160"/>
      <c r="M555" s="160"/>
      <c r="N555" s="160"/>
      <c r="O555" s="160"/>
      <c r="P555" s="160"/>
      <c r="Q555" s="160"/>
      <c r="R555" s="160"/>
      <c r="S555" s="160"/>
    </row>
    <row r="556" spans="1:19">
      <c r="A556" s="160"/>
      <c r="B556" s="160"/>
      <c r="C556" s="160"/>
      <c r="D556" s="160"/>
      <c r="E556" s="160"/>
      <c r="F556" s="160"/>
      <c r="G556" s="160"/>
      <c r="H556" s="160"/>
      <c r="I556" s="160"/>
      <c r="J556" s="160"/>
      <c r="K556" s="162"/>
      <c r="L556" s="160"/>
      <c r="M556" s="160"/>
      <c r="N556" s="160"/>
      <c r="O556" s="160"/>
      <c r="P556" s="160"/>
      <c r="Q556" s="160"/>
      <c r="R556" s="160"/>
      <c r="S556" s="160"/>
    </row>
    <row r="557" spans="1:19">
      <c r="A557" s="160"/>
      <c r="B557" s="160"/>
      <c r="C557" s="160"/>
      <c r="D557" s="160"/>
      <c r="E557" s="160"/>
      <c r="F557" s="160"/>
      <c r="G557" s="160"/>
      <c r="H557" s="160"/>
      <c r="I557" s="160"/>
      <c r="J557" s="160"/>
      <c r="K557" s="162"/>
      <c r="L557" s="160"/>
      <c r="M557" s="160"/>
      <c r="N557" s="160"/>
      <c r="O557" s="160"/>
      <c r="P557" s="160"/>
      <c r="Q557" s="160"/>
      <c r="R557" s="160"/>
      <c r="S557" s="160"/>
    </row>
    <row r="558" spans="1:19">
      <c r="A558" s="160"/>
      <c r="B558" s="160"/>
      <c r="C558" s="160"/>
      <c r="D558" s="160"/>
      <c r="E558" s="160"/>
      <c r="F558" s="160"/>
      <c r="G558" s="160"/>
      <c r="H558" s="160"/>
      <c r="I558" s="160"/>
      <c r="J558" s="160"/>
      <c r="K558" s="162"/>
      <c r="L558" s="160"/>
      <c r="M558" s="160"/>
      <c r="N558" s="160"/>
      <c r="O558" s="160"/>
      <c r="P558" s="160"/>
      <c r="Q558" s="160"/>
      <c r="R558" s="160"/>
      <c r="S558" s="160"/>
    </row>
    <row r="559" spans="1:19">
      <c r="A559" s="160"/>
      <c r="B559" s="160"/>
      <c r="C559" s="160"/>
      <c r="D559" s="160"/>
      <c r="E559" s="160"/>
      <c r="F559" s="160"/>
      <c r="G559" s="160"/>
      <c r="H559" s="160"/>
      <c r="I559" s="160"/>
      <c r="J559" s="160"/>
      <c r="K559" s="162"/>
      <c r="L559" s="160"/>
      <c r="M559" s="160"/>
      <c r="N559" s="160"/>
      <c r="O559" s="160"/>
      <c r="P559" s="160"/>
      <c r="Q559" s="160"/>
      <c r="R559" s="160"/>
      <c r="S559" s="160"/>
    </row>
    <row r="560" spans="1:19">
      <c r="A560" s="160"/>
      <c r="B560" s="160"/>
      <c r="C560" s="160"/>
      <c r="D560" s="160"/>
      <c r="E560" s="160"/>
      <c r="F560" s="160"/>
      <c r="G560" s="160"/>
      <c r="H560" s="160"/>
      <c r="I560" s="160"/>
      <c r="J560" s="160"/>
      <c r="K560" s="162"/>
      <c r="L560" s="160"/>
      <c r="M560" s="160"/>
      <c r="N560" s="160"/>
      <c r="O560" s="160"/>
      <c r="P560" s="160"/>
      <c r="Q560" s="160"/>
      <c r="R560" s="160"/>
      <c r="S560" s="160"/>
    </row>
    <row r="561" spans="1:19">
      <c r="A561" s="160"/>
      <c r="B561" s="160"/>
      <c r="C561" s="160"/>
      <c r="D561" s="160"/>
      <c r="E561" s="160"/>
      <c r="F561" s="160"/>
      <c r="G561" s="160"/>
      <c r="H561" s="160"/>
      <c r="I561" s="160"/>
      <c r="J561" s="160"/>
      <c r="K561" s="162"/>
      <c r="L561" s="160"/>
      <c r="M561" s="160"/>
      <c r="N561" s="160"/>
      <c r="O561" s="160"/>
      <c r="P561" s="160"/>
      <c r="Q561" s="160"/>
      <c r="R561" s="160"/>
      <c r="S561" s="160"/>
    </row>
    <row r="562" spans="1:19">
      <c r="A562" s="160"/>
      <c r="B562" s="160"/>
      <c r="C562" s="160"/>
      <c r="D562" s="160"/>
      <c r="E562" s="160"/>
      <c r="F562" s="160"/>
      <c r="G562" s="160"/>
      <c r="H562" s="160"/>
      <c r="I562" s="160"/>
      <c r="J562" s="160"/>
      <c r="K562" s="162"/>
      <c r="L562" s="160"/>
      <c r="M562" s="160"/>
      <c r="N562" s="160"/>
      <c r="O562" s="160"/>
      <c r="P562" s="160"/>
      <c r="Q562" s="160"/>
      <c r="R562" s="160"/>
      <c r="S562" s="160"/>
    </row>
    <row r="563" spans="1:19">
      <c r="A563" s="160"/>
      <c r="B563" s="160"/>
      <c r="C563" s="160"/>
      <c r="D563" s="160"/>
      <c r="E563" s="160"/>
      <c r="F563" s="160"/>
      <c r="G563" s="160"/>
      <c r="H563" s="160"/>
      <c r="I563" s="160"/>
      <c r="J563" s="160"/>
      <c r="K563" s="162"/>
      <c r="L563" s="160"/>
      <c r="M563" s="160"/>
      <c r="N563" s="160"/>
      <c r="O563" s="160"/>
      <c r="P563" s="160"/>
      <c r="Q563" s="160"/>
      <c r="R563" s="160"/>
      <c r="S563" s="160"/>
    </row>
    <row r="564" spans="1:19">
      <c r="A564" s="160"/>
      <c r="B564" s="160"/>
      <c r="C564" s="160"/>
      <c r="D564" s="160"/>
      <c r="E564" s="160"/>
      <c r="F564" s="160"/>
      <c r="G564" s="160"/>
      <c r="H564" s="160"/>
      <c r="I564" s="160"/>
      <c r="J564" s="160"/>
      <c r="K564" s="162"/>
      <c r="L564" s="160"/>
      <c r="M564" s="160"/>
      <c r="N564" s="160"/>
      <c r="O564" s="160"/>
      <c r="P564" s="160"/>
      <c r="Q564" s="160"/>
      <c r="R564" s="160"/>
      <c r="S564" s="160"/>
    </row>
    <row r="565" spans="1:19">
      <c r="A565" s="160"/>
      <c r="B565" s="160"/>
      <c r="C565" s="160"/>
      <c r="D565" s="160"/>
      <c r="E565" s="160"/>
      <c r="F565" s="160"/>
      <c r="G565" s="160"/>
      <c r="H565" s="160"/>
      <c r="I565" s="160"/>
      <c r="J565" s="160"/>
      <c r="K565" s="162"/>
      <c r="L565" s="160"/>
      <c r="M565" s="160"/>
      <c r="N565" s="160"/>
      <c r="O565" s="160"/>
      <c r="P565" s="160"/>
      <c r="Q565" s="160"/>
      <c r="R565" s="160"/>
      <c r="S565" s="160"/>
    </row>
    <row r="566" spans="1:19">
      <c r="A566" s="160"/>
      <c r="B566" s="160"/>
      <c r="C566" s="160"/>
      <c r="D566" s="160"/>
      <c r="E566" s="160"/>
      <c r="F566" s="160"/>
      <c r="G566" s="160"/>
      <c r="H566" s="160"/>
      <c r="I566" s="160"/>
      <c r="J566" s="160"/>
      <c r="K566" s="162"/>
      <c r="L566" s="160"/>
      <c r="M566" s="160"/>
      <c r="N566" s="160"/>
      <c r="O566" s="160"/>
      <c r="P566" s="160"/>
      <c r="Q566" s="160"/>
      <c r="R566" s="160"/>
      <c r="S566" s="160"/>
    </row>
    <row r="567" spans="1:19">
      <c r="A567" s="160"/>
      <c r="B567" s="160"/>
      <c r="C567" s="160"/>
      <c r="D567" s="160"/>
      <c r="E567" s="160"/>
      <c r="F567" s="160"/>
      <c r="G567" s="160"/>
      <c r="H567" s="160"/>
      <c r="I567" s="160"/>
      <c r="J567" s="160"/>
      <c r="K567" s="162"/>
      <c r="L567" s="160"/>
      <c r="M567" s="160"/>
      <c r="N567" s="160"/>
      <c r="O567" s="160"/>
      <c r="P567" s="160"/>
      <c r="Q567" s="160"/>
      <c r="R567" s="160"/>
      <c r="S567" s="160"/>
    </row>
    <row r="568" spans="1:19">
      <c r="A568" s="160"/>
      <c r="B568" s="160"/>
      <c r="C568" s="160"/>
      <c r="D568" s="160"/>
      <c r="E568" s="160"/>
      <c r="F568" s="160"/>
      <c r="G568" s="160"/>
      <c r="H568" s="160"/>
      <c r="I568" s="160"/>
      <c r="J568" s="160"/>
      <c r="K568" s="162"/>
      <c r="L568" s="160"/>
      <c r="M568" s="160"/>
      <c r="N568" s="160"/>
      <c r="O568" s="160"/>
      <c r="P568" s="160"/>
      <c r="Q568" s="160"/>
      <c r="R568" s="160"/>
      <c r="S568" s="160"/>
    </row>
    <row r="569" spans="1:19">
      <c r="A569" s="160"/>
      <c r="B569" s="160"/>
      <c r="C569" s="160"/>
      <c r="D569" s="160"/>
      <c r="E569" s="160"/>
      <c r="F569" s="160"/>
      <c r="G569" s="160"/>
      <c r="H569" s="160"/>
      <c r="I569" s="160"/>
      <c r="J569" s="160"/>
      <c r="K569" s="162"/>
      <c r="L569" s="160"/>
      <c r="M569" s="160"/>
      <c r="N569" s="160"/>
      <c r="O569" s="160"/>
      <c r="P569" s="160"/>
      <c r="Q569" s="160"/>
      <c r="R569" s="160"/>
      <c r="S569" s="160"/>
    </row>
    <row r="570" spans="1:19">
      <c r="A570" s="160"/>
      <c r="B570" s="160"/>
      <c r="C570" s="160"/>
      <c r="D570" s="160"/>
      <c r="E570" s="160"/>
      <c r="F570" s="160"/>
      <c r="G570" s="160"/>
      <c r="H570" s="160"/>
      <c r="I570" s="160"/>
      <c r="J570" s="160"/>
      <c r="K570" s="162"/>
      <c r="L570" s="160"/>
      <c r="M570" s="160"/>
      <c r="N570" s="160"/>
      <c r="O570" s="160"/>
      <c r="P570" s="160"/>
      <c r="Q570" s="160"/>
      <c r="R570" s="160"/>
      <c r="S570" s="160"/>
    </row>
    <row r="571" spans="1:19">
      <c r="A571" s="160"/>
      <c r="B571" s="160"/>
      <c r="C571" s="160"/>
      <c r="D571" s="160"/>
      <c r="E571" s="160"/>
      <c r="F571" s="160"/>
      <c r="G571" s="160"/>
      <c r="H571" s="160"/>
      <c r="I571" s="160"/>
      <c r="J571" s="160"/>
      <c r="K571" s="162"/>
      <c r="L571" s="160"/>
      <c r="M571" s="160"/>
      <c r="N571" s="160"/>
      <c r="O571" s="160"/>
      <c r="P571" s="160"/>
      <c r="Q571" s="160"/>
      <c r="R571" s="160"/>
      <c r="S571" s="160"/>
    </row>
    <row r="572" spans="1:19">
      <c r="A572" s="160"/>
      <c r="B572" s="160"/>
      <c r="C572" s="160"/>
      <c r="D572" s="160"/>
      <c r="E572" s="160"/>
      <c r="F572" s="160"/>
      <c r="G572" s="160"/>
      <c r="H572" s="160"/>
      <c r="I572" s="160"/>
      <c r="J572" s="160"/>
      <c r="K572" s="162"/>
      <c r="L572" s="160"/>
      <c r="M572" s="160"/>
      <c r="N572" s="160"/>
      <c r="O572" s="160"/>
      <c r="P572" s="160"/>
      <c r="Q572" s="160"/>
      <c r="R572" s="160"/>
      <c r="S572" s="160"/>
    </row>
    <row r="573" spans="1:19">
      <c r="A573" s="160"/>
      <c r="B573" s="160"/>
      <c r="C573" s="160"/>
      <c r="D573" s="160"/>
      <c r="E573" s="160"/>
      <c r="F573" s="160"/>
      <c r="G573" s="160"/>
      <c r="H573" s="160"/>
      <c r="I573" s="160"/>
      <c r="J573" s="160"/>
      <c r="K573" s="162"/>
      <c r="L573" s="160"/>
      <c r="M573" s="160"/>
      <c r="N573" s="160"/>
      <c r="O573" s="160"/>
      <c r="P573" s="160"/>
      <c r="Q573" s="160"/>
      <c r="R573" s="160"/>
      <c r="S573" s="160"/>
    </row>
    <row r="574" spans="1:19">
      <c r="A574" s="160"/>
      <c r="B574" s="160"/>
      <c r="C574" s="160"/>
      <c r="D574" s="160"/>
      <c r="E574" s="160"/>
      <c r="F574" s="160"/>
      <c r="G574" s="160"/>
      <c r="H574" s="160"/>
      <c r="I574" s="160"/>
      <c r="J574" s="160"/>
      <c r="K574" s="162"/>
      <c r="L574" s="160"/>
      <c r="M574" s="160"/>
      <c r="N574" s="160"/>
      <c r="O574" s="160"/>
      <c r="P574" s="160"/>
      <c r="Q574" s="160"/>
      <c r="R574" s="160"/>
      <c r="S574" s="160"/>
    </row>
    <row r="575" spans="1:19">
      <c r="A575" s="160"/>
      <c r="B575" s="160"/>
      <c r="C575" s="160"/>
      <c r="D575" s="160"/>
      <c r="E575" s="160"/>
      <c r="F575" s="160"/>
      <c r="G575" s="160"/>
      <c r="H575" s="160"/>
      <c r="I575" s="160"/>
      <c r="J575" s="160"/>
      <c r="K575" s="162"/>
      <c r="L575" s="160"/>
      <c r="M575" s="160"/>
      <c r="N575" s="160"/>
      <c r="O575" s="160"/>
      <c r="P575" s="160"/>
      <c r="Q575" s="160"/>
      <c r="R575" s="160"/>
      <c r="S575" s="160"/>
    </row>
    <row r="576" spans="1:19">
      <c r="A576" s="160"/>
      <c r="B576" s="160"/>
      <c r="C576" s="160"/>
      <c r="D576" s="160"/>
      <c r="E576" s="160"/>
      <c r="F576" s="160"/>
      <c r="G576" s="160"/>
      <c r="H576" s="160"/>
      <c r="I576" s="160"/>
      <c r="J576" s="160"/>
      <c r="K576" s="162"/>
      <c r="L576" s="160"/>
      <c r="M576" s="160"/>
      <c r="N576" s="160"/>
      <c r="O576" s="160"/>
      <c r="P576" s="160"/>
      <c r="Q576" s="160"/>
      <c r="R576" s="160"/>
      <c r="S576" s="160"/>
    </row>
    <row r="577" spans="1:19">
      <c r="A577" s="160"/>
      <c r="B577" s="160"/>
      <c r="C577" s="160"/>
      <c r="D577" s="160"/>
      <c r="E577" s="160"/>
      <c r="F577" s="160"/>
      <c r="G577" s="160"/>
      <c r="H577" s="160"/>
      <c r="I577" s="160"/>
      <c r="J577" s="160"/>
      <c r="K577" s="162"/>
      <c r="L577" s="160"/>
      <c r="M577" s="160"/>
      <c r="N577" s="160"/>
      <c r="O577" s="160"/>
      <c r="P577" s="160"/>
      <c r="Q577" s="160"/>
      <c r="R577" s="160"/>
      <c r="S577" s="160"/>
    </row>
    <row r="578" spans="1:19">
      <c r="A578" s="160"/>
      <c r="B578" s="160"/>
      <c r="C578" s="160"/>
      <c r="D578" s="160"/>
      <c r="E578" s="160"/>
      <c r="F578" s="160"/>
      <c r="G578" s="160"/>
      <c r="H578" s="160"/>
      <c r="I578" s="160"/>
      <c r="J578" s="160"/>
      <c r="K578" s="162"/>
      <c r="L578" s="160"/>
      <c r="M578" s="160"/>
      <c r="N578" s="160"/>
      <c r="O578" s="160"/>
      <c r="P578" s="160"/>
      <c r="Q578" s="160"/>
      <c r="R578" s="160"/>
      <c r="S578" s="160"/>
    </row>
    <row r="579" spans="1:19">
      <c r="A579" s="160"/>
      <c r="B579" s="160"/>
      <c r="C579" s="160"/>
      <c r="D579" s="160"/>
      <c r="E579" s="160"/>
      <c r="F579" s="160"/>
      <c r="G579" s="160"/>
      <c r="H579" s="160"/>
      <c r="I579" s="160"/>
      <c r="J579" s="160"/>
      <c r="K579" s="162"/>
      <c r="L579" s="160"/>
      <c r="M579" s="160"/>
      <c r="N579" s="160"/>
      <c r="O579" s="160"/>
      <c r="P579" s="160"/>
      <c r="Q579" s="160"/>
      <c r="R579" s="160"/>
      <c r="S579" s="160"/>
    </row>
    <row r="580" spans="1:19">
      <c r="A580" s="160"/>
      <c r="B580" s="160"/>
      <c r="C580" s="160"/>
      <c r="D580" s="160"/>
      <c r="E580" s="160"/>
      <c r="F580" s="160"/>
      <c r="G580" s="160"/>
      <c r="H580" s="160"/>
      <c r="I580" s="160"/>
      <c r="J580" s="160"/>
      <c r="K580" s="162"/>
      <c r="L580" s="160"/>
      <c r="M580" s="160"/>
      <c r="N580" s="160"/>
      <c r="O580" s="160"/>
      <c r="P580" s="160"/>
      <c r="Q580" s="160"/>
      <c r="R580" s="160"/>
      <c r="S580" s="160"/>
    </row>
    <row r="581" spans="1:19">
      <c r="A581" s="160"/>
      <c r="B581" s="160"/>
      <c r="C581" s="160"/>
      <c r="D581" s="160"/>
      <c r="E581" s="160"/>
      <c r="F581" s="160"/>
      <c r="G581" s="160"/>
      <c r="H581" s="160"/>
      <c r="I581" s="160"/>
      <c r="J581" s="160"/>
      <c r="K581" s="162"/>
      <c r="L581" s="160"/>
      <c r="M581" s="160"/>
      <c r="N581" s="160"/>
      <c r="O581" s="160"/>
      <c r="P581" s="160"/>
      <c r="Q581" s="160"/>
      <c r="R581" s="160"/>
      <c r="S581" s="160"/>
    </row>
    <row r="582" spans="1:19">
      <c r="A582" s="160"/>
      <c r="B582" s="160"/>
      <c r="C582" s="160"/>
      <c r="D582" s="160"/>
      <c r="E582" s="160"/>
      <c r="F582" s="160"/>
      <c r="G582" s="160"/>
      <c r="H582" s="160"/>
      <c r="I582" s="160"/>
      <c r="J582" s="160"/>
      <c r="K582" s="162"/>
      <c r="L582" s="160"/>
      <c r="M582" s="160"/>
      <c r="N582" s="160"/>
      <c r="O582" s="160"/>
      <c r="P582" s="160"/>
      <c r="Q582" s="160"/>
      <c r="R582" s="160"/>
      <c r="S582" s="160"/>
    </row>
    <row r="583" spans="1:19">
      <c r="A583" s="160"/>
      <c r="B583" s="160"/>
      <c r="C583" s="160"/>
      <c r="D583" s="160"/>
      <c r="E583" s="160"/>
      <c r="F583" s="160"/>
      <c r="G583" s="160"/>
      <c r="H583" s="160"/>
      <c r="I583" s="160"/>
      <c r="J583" s="160"/>
      <c r="K583" s="162"/>
      <c r="L583" s="160"/>
      <c r="M583" s="160"/>
      <c r="N583" s="160"/>
      <c r="O583" s="160"/>
      <c r="P583" s="160"/>
      <c r="Q583" s="160"/>
      <c r="R583" s="160"/>
      <c r="S583" s="160"/>
    </row>
    <row r="584" spans="1:19">
      <c r="A584" s="160"/>
      <c r="B584" s="160"/>
      <c r="C584" s="160"/>
      <c r="D584" s="160"/>
      <c r="E584" s="160"/>
      <c r="F584" s="160"/>
      <c r="G584" s="160"/>
      <c r="H584" s="160"/>
      <c r="I584" s="160"/>
      <c r="J584" s="160"/>
      <c r="K584" s="162"/>
      <c r="L584" s="160"/>
      <c r="M584" s="160"/>
      <c r="N584" s="160"/>
      <c r="O584" s="160"/>
      <c r="P584" s="160"/>
      <c r="Q584" s="160"/>
      <c r="R584" s="160"/>
      <c r="S584" s="160"/>
    </row>
    <row r="585" spans="1:19">
      <c r="A585" s="160"/>
      <c r="B585" s="160"/>
      <c r="C585" s="160"/>
      <c r="D585" s="160"/>
      <c r="E585" s="160"/>
      <c r="F585" s="160"/>
      <c r="G585" s="160"/>
      <c r="H585" s="160"/>
      <c r="I585" s="160"/>
      <c r="J585" s="160"/>
      <c r="K585" s="162"/>
      <c r="L585" s="160"/>
      <c r="M585" s="160"/>
      <c r="N585" s="160"/>
      <c r="O585" s="160"/>
      <c r="P585" s="160"/>
      <c r="Q585" s="160"/>
      <c r="R585" s="160"/>
      <c r="S585" s="160"/>
    </row>
    <row r="586" spans="1:19">
      <c r="A586" s="160"/>
      <c r="B586" s="160"/>
      <c r="C586" s="160"/>
      <c r="D586" s="160"/>
      <c r="E586" s="160"/>
      <c r="F586" s="160"/>
      <c r="G586" s="160"/>
      <c r="H586" s="160"/>
      <c r="I586" s="160"/>
      <c r="J586" s="160"/>
      <c r="K586" s="162"/>
      <c r="L586" s="160"/>
      <c r="M586" s="160"/>
      <c r="N586" s="160"/>
      <c r="O586" s="160"/>
      <c r="P586" s="160"/>
      <c r="Q586" s="160"/>
      <c r="R586" s="160"/>
      <c r="S586" s="160"/>
    </row>
    <row r="587" spans="1:19">
      <c r="A587" s="160"/>
      <c r="B587" s="160"/>
      <c r="C587" s="160"/>
      <c r="D587" s="160"/>
      <c r="E587" s="160"/>
      <c r="F587" s="160"/>
      <c r="G587" s="160"/>
      <c r="H587" s="160"/>
      <c r="I587" s="160"/>
      <c r="J587" s="160"/>
      <c r="K587" s="162"/>
      <c r="L587" s="160"/>
      <c r="M587" s="160"/>
      <c r="N587" s="160"/>
      <c r="O587" s="160"/>
      <c r="P587" s="160"/>
      <c r="Q587" s="160"/>
      <c r="R587" s="160"/>
      <c r="S587" s="160"/>
    </row>
    <row r="588" spans="1:19">
      <c r="A588" s="160"/>
      <c r="B588" s="160"/>
      <c r="C588" s="160"/>
      <c r="D588" s="160"/>
      <c r="E588" s="160"/>
      <c r="F588" s="160"/>
      <c r="G588" s="160"/>
      <c r="H588" s="160"/>
      <c r="I588" s="160"/>
      <c r="J588" s="160"/>
      <c r="K588" s="162"/>
      <c r="L588" s="160"/>
      <c r="M588" s="160"/>
      <c r="N588" s="160"/>
      <c r="O588" s="160"/>
      <c r="P588" s="160"/>
      <c r="Q588" s="160"/>
      <c r="R588" s="160"/>
      <c r="S588" s="160"/>
    </row>
    <row r="589" spans="1:19">
      <c r="A589" s="160"/>
      <c r="B589" s="160"/>
      <c r="C589" s="160"/>
      <c r="D589" s="160"/>
      <c r="E589" s="160"/>
      <c r="F589" s="160"/>
      <c r="G589" s="160"/>
      <c r="H589" s="160"/>
      <c r="I589" s="160"/>
      <c r="J589" s="160"/>
      <c r="K589" s="162"/>
      <c r="L589" s="160"/>
      <c r="M589" s="160"/>
      <c r="N589" s="160"/>
      <c r="O589" s="160"/>
      <c r="P589" s="160"/>
      <c r="Q589" s="160"/>
      <c r="R589" s="160"/>
      <c r="S589" s="160"/>
    </row>
    <row r="590" spans="1:19">
      <c r="A590" s="160"/>
      <c r="B590" s="160"/>
      <c r="C590" s="160"/>
      <c r="D590" s="160"/>
      <c r="E590" s="160"/>
      <c r="F590" s="160"/>
      <c r="G590" s="160"/>
      <c r="H590" s="160"/>
      <c r="I590" s="160"/>
      <c r="J590" s="160"/>
      <c r="K590" s="162"/>
      <c r="L590" s="160"/>
      <c r="M590" s="160"/>
      <c r="N590" s="160"/>
      <c r="O590" s="160"/>
      <c r="P590" s="160"/>
      <c r="Q590" s="160"/>
      <c r="R590" s="160"/>
      <c r="S590" s="160"/>
    </row>
    <row r="591" spans="1:19">
      <c r="A591" s="160"/>
      <c r="B591" s="160"/>
      <c r="C591" s="160"/>
      <c r="D591" s="160"/>
      <c r="E591" s="160"/>
      <c r="F591" s="160"/>
      <c r="G591" s="160"/>
      <c r="H591" s="160"/>
      <c r="I591" s="160"/>
      <c r="J591" s="160"/>
      <c r="K591" s="162"/>
      <c r="L591" s="160"/>
      <c r="M591" s="160"/>
      <c r="N591" s="160"/>
      <c r="O591" s="160"/>
      <c r="P591" s="160"/>
      <c r="Q591" s="160"/>
      <c r="R591" s="160"/>
      <c r="S591" s="160"/>
    </row>
    <row r="592" spans="1:19">
      <c r="A592" s="160"/>
      <c r="B592" s="160"/>
      <c r="C592" s="160"/>
      <c r="D592" s="160"/>
      <c r="E592" s="160"/>
      <c r="F592" s="160"/>
      <c r="G592" s="160"/>
      <c r="H592" s="160"/>
      <c r="I592" s="160"/>
      <c r="J592" s="160"/>
      <c r="K592" s="162"/>
      <c r="L592" s="160"/>
      <c r="M592" s="160"/>
      <c r="N592" s="160"/>
      <c r="O592" s="160"/>
      <c r="P592" s="160"/>
      <c r="Q592" s="160"/>
      <c r="R592" s="160"/>
      <c r="S592" s="160"/>
    </row>
    <row r="593" spans="1:19">
      <c r="A593" s="160"/>
      <c r="B593" s="160"/>
      <c r="C593" s="160"/>
      <c r="D593" s="160"/>
      <c r="E593" s="160"/>
      <c r="F593" s="160"/>
      <c r="G593" s="160"/>
      <c r="H593" s="160"/>
      <c r="I593" s="160"/>
      <c r="J593" s="160"/>
      <c r="K593" s="162"/>
      <c r="L593" s="160"/>
      <c r="M593" s="160"/>
      <c r="N593" s="160"/>
      <c r="O593" s="160"/>
      <c r="P593" s="160"/>
      <c r="Q593" s="160"/>
      <c r="R593" s="160"/>
      <c r="S593" s="160"/>
    </row>
    <row r="594" spans="1:19">
      <c r="A594" s="160"/>
      <c r="B594" s="160"/>
      <c r="C594" s="160"/>
      <c r="D594" s="160"/>
      <c r="E594" s="160"/>
      <c r="F594" s="160"/>
      <c r="G594" s="160"/>
      <c r="H594" s="160"/>
      <c r="I594" s="160"/>
      <c r="J594" s="160"/>
      <c r="K594" s="162"/>
      <c r="L594" s="160"/>
      <c r="M594" s="160"/>
      <c r="N594" s="160"/>
      <c r="O594" s="160"/>
      <c r="P594" s="160"/>
      <c r="Q594" s="160"/>
      <c r="R594" s="160"/>
      <c r="S594" s="160"/>
    </row>
    <row r="595" spans="1:19">
      <c r="A595" s="160"/>
      <c r="B595" s="160"/>
      <c r="C595" s="160"/>
      <c r="D595" s="160"/>
      <c r="E595" s="160"/>
      <c r="F595" s="160"/>
      <c r="G595" s="160"/>
      <c r="H595" s="160"/>
      <c r="I595" s="160"/>
      <c r="J595" s="160"/>
      <c r="K595" s="162"/>
      <c r="L595" s="160"/>
      <c r="M595" s="160"/>
      <c r="N595" s="160"/>
      <c r="O595" s="160"/>
      <c r="P595" s="160"/>
      <c r="Q595" s="160"/>
      <c r="R595" s="160"/>
      <c r="S595" s="160"/>
    </row>
    <row r="596" spans="1:19">
      <c r="A596" s="160"/>
      <c r="B596" s="160"/>
      <c r="C596" s="160"/>
      <c r="D596" s="160"/>
      <c r="E596" s="160"/>
      <c r="F596" s="160"/>
      <c r="G596" s="160"/>
      <c r="H596" s="160"/>
      <c r="I596" s="160"/>
      <c r="J596" s="160"/>
      <c r="K596" s="162"/>
      <c r="L596" s="160"/>
      <c r="M596" s="160"/>
      <c r="N596" s="160"/>
      <c r="O596" s="160"/>
      <c r="P596" s="160"/>
      <c r="Q596" s="160"/>
      <c r="R596" s="160"/>
      <c r="S596" s="160"/>
    </row>
    <row r="597" spans="1:19">
      <c r="A597" s="160"/>
      <c r="B597" s="160"/>
      <c r="C597" s="160"/>
      <c r="D597" s="160"/>
      <c r="E597" s="160"/>
      <c r="F597" s="160"/>
      <c r="G597" s="160"/>
      <c r="H597" s="160"/>
      <c r="I597" s="160"/>
      <c r="J597" s="160"/>
      <c r="K597" s="162"/>
      <c r="L597" s="160"/>
      <c r="M597" s="160"/>
      <c r="N597" s="160"/>
      <c r="O597" s="160"/>
      <c r="P597" s="160"/>
      <c r="Q597" s="160"/>
      <c r="R597" s="160"/>
      <c r="S597" s="160"/>
    </row>
    <row r="598" spans="1:19">
      <c r="A598" s="160"/>
      <c r="B598" s="160"/>
      <c r="C598" s="160"/>
      <c r="D598" s="160"/>
      <c r="E598" s="160"/>
      <c r="F598" s="160"/>
      <c r="G598" s="160"/>
      <c r="H598" s="160"/>
      <c r="I598" s="160"/>
      <c r="J598" s="160"/>
      <c r="K598" s="162"/>
      <c r="L598" s="160"/>
      <c r="M598" s="160"/>
      <c r="N598" s="160"/>
      <c r="O598" s="160"/>
      <c r="P598" s="160"/>
      <c r="Q598" s="160"/>
      <c r="R598" s="160"/>
      <c r="S598" s="160"/>
    </row>
    <row r="599" spans="1:19">
      <c r="A599" s="160"/>
      <c r="B599" s="160"/>
      <c r="C599" s="160"/>
      <c r="D599" s="160"/>
      <c r="E599" s="160"/>
      <c r="F599" s="160"/>
      <c r="G599" s="160"/>
      <c r="H599" s="160"/>
      <c r="I599" s="160"/>
      <c r="J599" s="160"/>
      <c r="K599" s="162"/>
      <c r="L599" s="160"/>
      <c r="M599" s="160"/>
      <c r="N599" s="160"/>
      <c r="O599" s="160"/>
      <c r="P599" s="160"/>
      <c r="Q599" s="160"/>
      <c r="R599" s="160"/>
      <c r="S599" s="160"/>
    </row>
    <row r="600" spans="1:19">
      <c r="A600" s="160"/>
      <c r="B600" s="160"/>
      <c r="C600" s="160"/>
      <c r="D600" s="160"/>
      <c r="E600" s="160"/>
      <c r="F600" s="160"/>
      <c r="G600" s="160"/>
      <c r="H600" s="160"/>
      <c r="I600" s="160"/>
      <c r="J600" s="160"/>
      <c r="K600" s="162"/>
      <c r="L600" s="160"/>
      <c r="M600" s="160"/>
      <c r="N600" s="160"/>
      <c r="O600" s="160"/>
      <c r="P600" s="160"/>
      <c r="Q600" s="160"/>
      <c r="R600" s="160"/>
      <c r="S600" s="160"/>
    </row>
    <row r="601" spans="1:19">
      <c r="A601" s="160"/>
      <c r="B601" s="160"/>
      <c r="C601" s="160"/>
      <c r="D601" s="160"/>
      <c r="E601" s="160"/>
      <c r="F601" s="160"/>
      <c r="G601" s="160"/>
      <c r="H601" s="160"/>
      <c r="I601" s="160"/>
      <c r="J601" s="160"/>
      <c r="K601" s="162"/>
      <c r="L601" s="160"/>
      <c r="M601" s="160"/>
      <c r="N601" s="160"/>
      <c r="O601" s="160"/>
      <c r="P601" s="160"/>
      <c r="Q601" s="160"/>
      <c r="R601" s="160"/>
      <c r="S601" s="160"/>
    </row>
    <row r="602" spans="1:19">
      <c r="A602" s="160"/>
      <c r="B602" s="160"/>
      <c r="C602" s="160"/>
      <c r="D602" s="160"/>
      <c r="E602" s="160"/>
      <c r="F602" s="160"/>
      <c r="G602" s="160"/>
      <c r="H602" s="160"/>
      <c r="I602" s="160"/>
      <c r="J602" s="160"/>
      <c r="K602" s="162"/>
      <c r="L602" s="160"/>
      <c r="M602" s="160"/>
      <c r="N602" s="160"/>
      <c r="O602" s="160"/>
      <c r="P602" s="160"/>
      <c r="Q602" s="160"/>
      <c r="R602" s="160"/>
      <c r="S602" s="160"/>
    </row>
    <row r="603" spans="1:19">
      <c r="A603" s="160"/>
      <c r="B603" s="160"/>
      <c r="C603" s="160"/>
      <c r="D603" s="160"/>
      <c r="E603" s="160"/>
      <c r="F603" s="160"/>
      <c r="G603" s="160"/>
      <c r="H603" s="160"/>
      <c r="I603" s="160"/>
      <c r="J603" s="160"/>
      <c r="K603" s="162"/>
      <c r="L603" s="160"/>
      <c r="M603" s="160"/>
      <c r="N603" s="160"/>
      <c r="O603" s="160"/>
      <c r="P603" s="160"/>
      <c r="Q603" s="160"/>
      <c r="R603" s="160"/>
      <c r="S603" s="160"/>
    </row>
    <row r="604" spans="1:19">
      <c r="A604" s="160"/>
      <c r="B604" s="160"/>
      <c r="C604" s="160"/>
      <c r="D604" s="160"/>
      <c r="E604" s="160"/>
      <c r="F604" s="160"/>
      <c r="G604" s="160"/>
      <c r="H604" s="160"/>
      <c r="I604" s="160"/>
      <c r="J604" s="160"/>
      <c r="K604" s="162"/>
      <c r="L604" s="160"/>
      <c r="M604" s="160"/>
      <c r="N604" s="160"/>
      <c r="O604" s="160"/>
      <c r="P604" s="160"/>
      <c r="Q604" s="160"/>
      <c r="R604" s="160"/>
      <c r="S604" s="160"/>
    </row>
    <row r="605" spans="1:19">
      <c r="A605" s="160"/>
      <c r="B605" s="160"/>
      <c r="C605" s="160"/>
      <c r="D605" s="160"/>
      <c r="E605" s="160"/>
      <c r="F605" s="160"/>
      <c r="G605" s="160"/>
      <c r="H605" s="160"/>
      <c r="I605" s="160"/>
      <c r="J605" s="160"/>
      <c r="K605" s="162"/>
      <c r="L605" s="160"/>
      <c r="M605" s="160"/>
      <c r="N605" s="160"/>
      <c r="O605" s="160"/>
      <c r="P605" s="160"/>
      <c r="Q605" s="160"/>
      <c r="R605" s="160"/>
      <c r="S605" s="160"/>
    </row>
    <row r="606" spans="1:19">
      <c r="A606" s="160"/>
      <c r="B606" s="160"/>
      <c r="C606" s="160"/>
      <c r="D606" s="160"/>
      <c r="E606" s="160"/>
      <c r="F606" s="160"/>
      <c r="G606" s="160"/>
      <c r="H606" s="160"/>
      <c r="I606" s="160"/>
      <c r="J606" s="160"/>
      <c r="K606" s="162"/>
      <c r="L606" s="160"/>
      <c r="M606" s="160"/>
      <c r="N606" s="160"/>
      <c r="O606" s="160"/>
      <c r="P606" s="160"/>
      <c r="Q606" s="160"/>
      <c r="R606" s="160"/>
      <c r="S606" s="160"/>
    </row>
    <row r="607" spans="1:19">
      <c r="A607" s="160"/>
      <c r="B607" s="160"/>
      <c r="C607" s="160"/>
      <c r="D607" s="160"/>
      <c r="E607" s="160"/>
      <c r="F607" s="160"/>
      <c r="G607" s="160"/>
      <c r="H607" s="160"/>
      <c r="I607" s="160"/>
      <c r="J607" s="160"/>
      <c r="K607" s="162"/>
      <c r="L607" s="160"/>
      <c r="M607" s="160"/>
      <c r="N607" s="160"/>
      <c r="O607" s="160"/>
      <c r="P607" s="160"/>
      <c r="Q607" s="160"/>
      <c r="R607" s="160"/>
      <c r="S607" s="160"/>
    </row>
    <row r="608" spans="1:19">
      <c r="A608" s="160"/>
      <c r="B608" s="160"/>
      <c r="C608" s="160"/>
      <c r="D608" s="160"/>
      <c r="E608" s="160"/>
      <c r="F608" s="160"/>
      <c r="G608" s="160"/>
      <c r="H608" s="160"/>
      <c r="I608" s="160"/>
      <c r="J608" s="160"/>
      <c r="K608" s="162"/>
      <c r="L608" s="160"/>
      <c r="M608" s="160"/>
      <c r="N608" s="160"/>
      <c r="O608" s="160"/>
      <c r="P608" s="160"/>
      <c r="Q608" s="160"/>
      <c r="R608" s="160"/>
      <c r="S608" s="160"/>
    </row>
    <row r="609" spans="1:19">
      <c r="A609" s="160"/>
      <c r="B609" s="160"/>
      <c r="C609" s="160"/>
      <c r="D609" s="160"/>
      <c r="E609" s="160"/>
      <c r="F609" s="160"/>
      <c r="G609" s="160"/>
      <c r="H609" s="160"/>
      <c r="I609" s="160"/>
      <c r="J609" s="160"/>
      <c r="K609" s="162"/>
      <c r="L609" s="160"/>
      <c r="M609" s="160"/>
      <c r="N609" s="160"/>
      <c r="O609" s="160"/>
      <c r="P609" s="160"/>
      <c r="Q609" s="160"/>
      <c r="R609" s="160"/>
      <c r="S609" s="160"/>
    </row>
    <row r="610" spans="1:19">
      <c r="A610" s="160"/>
      <c r="B610" s="160"/>
      <c r="C610" s="160"/>
      <c r="D610" s="160"/>
      <c r="E610" s="160"/>
      <c r="F610" s="160"/>
      <c r="G610" s="160"/>
      <c r="H610" s="160"/>
      <c r="I610" s="160"/>
      <c r="J610" s="160"/>
      <c r="K610" s="162"/>
      <c r="L610" s="160"/>
      <c r="M610" s="160"/>
      <c r="N610" s="160"/>
      <c r="O610" s="160"/>
      <c r="P610" s="160"/>
      <c r="Q610" s="160"/>
      <c r="R610" s="160"/>
      <c r="S610" s="160"/>
    </row>
    <row r="611" spans="1:19">
      <c r="A611" s="160"/>
      <c r="B611" s="160"/>
      <c r="C611" s="160"/>
      <c r="D611" s="160"/>
      <c r="E611" s="160"/>
      <c r="F611" s="160"/>
      <c r="G611" s="160"/>
      <c r="H611" s="160"/>
      <c r="I611" s="160"/>
      <c r="J611" s="160"/>
      <c r="K611" s="162"/>
      <c r="L611" s="160"/>
      <c r="M611" s="160"/>
      <c r="N611" s="160"/>
      <c r="O611" s="160"/>
      <c r="P611" s="160"/>
      <c r="Q611" s="160"/>
      <c r="R611" s="160"/>
      <c r="S611" s="160"/>
    </row>
    <row r="612" spans="1:19">
      <c r="A612" s="160"/>
      <c r="B612" s="160"/>
      <c r="C612" s="160"/>
      <c r="D612" s="160"/>
      <c r="E612" s="160"/>
      <c r="F612" s="160"/>
      <c r="G612" s="160"/>
      <c r="H612" s="160"/>
      <c r="I612" s="160"/>
      <c r="J612" s="160"/>
      <c r="K612" s="162"/>
      <c r="L612" s="160"/>
      <c r="M612" s="160"/>
      <c r="N612" s="160"/>
      <c r="O612" s="160"/>
      <c r="P612" s="160"/>
      <c r="Q612" s="160"/>
      <c r="R612" s="160"/>
      <c r="S612" s="160"/>
    </row>
    <row r="613" spans="1:19">
      <c r="A613" s="160"/>
      <c r="B613" s="160"/>
      <c r="C613" s="160"/>
      <c r="D613" s="160"/>
      <c r="E613" s="160"/>
      <c r="F613" s="160"/>
      <c r="G613" s="160"/>
      <c r="H613" s="160"/>
      <c r="I613" s="160"/>
      <c r="J613" s="160"/>
      <c r="K613" s="162"/>
      <c r="L613" s="160"/>
      <c r="M613" s="160"/>
      <c r="N613" s="160"/>
      <c r="O613" s="160"/>
      <c r="P613" s="160"/>
      <c r="Q613" s="160"/>
      <c r="R613" s="160"/>
      <c r="S613" s="160"/>
    </row>
    <row r="614" spans="1:19">
      <c r="A614" s="160"/>
      <c r="B614" s="160"/>
      <c r="C614" s="160"/>
      <c r="D614" s="160"/>
      <c r="E614" s="160"/>
      <c r="F614" s="160"/>
      <c r="G614" s="160"/>
      <c r="H614" s="160"/>
      <c r="I614" s="160"/>
      <c r="J614" s="160"/>
      <c r="K614" s="162"/>
      <c r="L614" s="160"/>
      <c r="M614" s="160"/>
      <c r="N614" s="160"/>
      <c r="O614" s="160"/>
      <c r="P614" s="160"/>
      <c r="Q614" s="160"/>
      <c r="R614" s="160"/>
      <c r="S614" s="160"/>
    </row>
    <row r="615" spans="1:19">
      <c r="A615" s="160"/>
      <c r="B615" s="160"/>
      <c r="C615" s="160"/>
      <c r="D615" s="160"/>
      <c r="E615" s="160"/>
      <c r="F615" s="160"/>
      <c r="G615" s="160"/>
      <c r="H615" s="160"/>
      <c r="I615" s="160"/>
      <c r="J615" s="160"/>
      <c r="K615" s="162"/>
      <c r="L615" s="160"/>
      <c r="M615" s="160"/>
      <c r="N615" s="160"/>
      <c r="O615" s="160"/>
      <c r="P615" s="160"/>
      <c r="Q615" s="160"/>
      <c r="R615" s="160"/>
      <c r="S615" s="160"/>
    </row>
    <row r="616" spans="1:19">
      <c r="A616" s="160"/>
      <c r="B616" s="160"/>
      <c r="C616" s="160"/>
      <c r="D616" s="160"/>
      <c r="E616" s="160"/>
      <c r="F616" s="160"/>
      <c r="G616" s="160"/>
      <c r="H616" s="160"/>
      <c r="I616" s="160"/>
      <c r="J616" s="160"/>
      <c r="K616" s="162"/>
      <c r="L616" s="160"/>
      <c r="M616" s="160"/>
      <c r="N616" s="160"/>
      <c r="O616" s="160"/>
      <c r="P616" s="160"/>
      <c r="Q616" s="160"/>
      <c r="R616" s="160"/>
      <c r="S616" s="160"/>
    </row>
    <row r="617" spans="1:19">
      <c r="A617" s="160"/>
      <c r="B617" s="160"/>
      <c r="C617" s="160"/>
      <c r="D617" s="160"/>
      <c r="E617" s="160"/>
      <c r="F617" s="160"/>
      <c r="G617" s="160"/>
      <c r="H617" s="160"/>
      <c r="I617" s="160"/>
      <c r="J617" s="160"/>
      <c r="K617" s="162"/>
      <c r="L617" s="160"/>
      <c r="M617" s="160"/>
      <c r="N617" s="160"/>
      <c r="O617" s="160"/>
      <c r="P617" s="160"/>
      <c r="Q617" s="160"/>
      <c r="R617" s="160"/>
      <c r="S617" s="160"/>
    </row>
    <row r="618" spans="1:19">
      <c r="A618" s="160"/>
      <c r="B618" s="160"/>
      <c r="C618" s="160"/>
      <c r="D618" s="160"/>
      <c r="E618" s="160"/>
      <c r="F618" s="160"/>
      <c r="G618" s="160"/>
      <c r="H618" s="160"/>
      <c r="I618" s="160"/>
      <c r="J618" s="160"/>
      <c r="K618" s="162"/>
      <c r="L618" s="160"/>
      <c r="M618" s="160"/>
      <c r="N618" s="160"/>
      <c r="O618" s="160"/>
      <c r="P618" s="160"/>
      <c r="Q618" s="160"/>
      <c r="R618" s="160"/>
      <c r="S618" s="160"/>
    </row>
    <row r="619" spans="1:19">
      <c r="A619" s="160"/>
      <c r="B619" s="160"/>
      <c r="C619" s="160"/>
      <c r="D619" s="160"/>
      <c r="E619" s="160"/>
      <c r="F619" s="160"/>
      <c r="G619" s="160"/>
      <c r="H619" s="160"/>
      <c r="I619" s="160"/>
      <c r="J619" s="160"/>
      <c r="K619" s="162"/>
      <c r="L619" s="160"/>
      <c r="M619" s="160"/>
      <c r="N619" s="160"/>
      <c r="O619" s="160"/>
      <c r="P619" s="160"/>
      <c r="Q619" s="160"/>
      <c r="R619" s="160"/>
      <c r="S619" s="160"/>
    </row>
    <row r="620" spans="1:19">
      <c r="A620" s="160"/>
      <c r="B620" s="160"/>
      <c r="C620" s="160"/>
      <c r="D620" s="160"/>
      <c r="E620" s="160"/>
      <c r="F620" s="160"/>
      <c r="G620" s="160"/>
      <c r="H620" s="160"/>
      <c r="I620" s="160"/>
      <c r="J620" s="160"/>
      <c r="K620" s="162"/>
      <c r="L620" s="160"/>
      <c r="M620" s="160"/>
      <c r="N620" s="160"/>
      <c r="O620" s="160"/>
      <c r="P620" s="160"/>
      <c r="Q620" s="160"/>
      <c r="R620" s="160"/>
      <c r="S620" s="160"/>
    </row>
    <row r="621" spans="1:19">
      <c r="A621" s="160"/>
      <c r="B621" s="160"/>
      <c r="C621" s="160"/>
      <c r="D621" s="160"/>
      <c r="E621" s="160"/>
      <c r="F621" s="160"/>
      <c r="G621" s="160"/>
      <c r="H621" s="160"/>
      <c r="I621" s="160"/>
      <c r="J621" s="160"/>
      <c r="K621" s="162"/>
      <c r="L621" s="160"/>
      <c r="M621" s="160"/>
      <c r="N621" s="160"/>
      <c r="O621" s="160"/>
      <c r="P621" s="160"/>
      <c r="Q621" s="160"/>
      <c r="R621" s="160"/>
      <c r="S621" s="160"/>
    </row>
    <row r="622" spans="1:19">
      <c r="A622" s="160"/>
      <c r="B622" s="160"/>
      <c r="C622" s="160"/>
      <c r="D622" s="160"/>
      <c r="E622" s="160"/>
      <c r="F622" s="160"/>
      <c r="G622" s="160"/>
      <c r="H622" s="160"/>
      <c r="I622" s="160"/>
      <c r="J622" s="160"/>
      <c r="K622" s="162"/>
      <c r="L622" s="160"/>
      <c r="M622" s="160"/>
      <c r="N622" s="160"/>
      <c r="O622" s="160"/>
      <c r="P622" s="160"/>
      <c r="Q622" s="160"/>
      <c r="R622" s="160"/>
      <c r="S622" s="160"/>
    </row>
    <row r="623" spans="1:19">
      <c r="A623" s="160"/>
      <c r="B623" s="160"/>
      <c r="C623" s="160"/>
      <c r="D623" s="160"/>
      <c r="E623" s="160"/>
      <c r="F623" s="160"/>
      <c r="G623" s="160"/>
      <c r="H623" s="160"/>
      <c r="I623" s="160"/>
      <c r="J623" s="160"/>
      <c r="K623" s="162"/>
      <c r="L623" s="160"/>
      <c r="M623" s="160"/>
      <c r="N623" s="160"/>
      <c r="O623" s="160"/>
      <c r="P623" s="160"/>
      <c r="Q623" s="160"/>
      <c r="R623" s="160"/>
      <c r="S623" s="160"/>
    </row>
    <row r="624" spans="1:19">
      <c r="A624" s="160"/>
      <c r="B624" s="160"/>
      <c r="C624" s="160"/>
      <c r="D624" s="160"/>
      <c r="E624" s="160"/>
      <c r="F624" s="160"/>
      <c r="G624" s="160"/>
      <c r="H624" s="160"/>
      <c r="I624" s="160"/>
      <c r="J624" s="160"/>
      <c r="K624" s="162"/>
      <c r="L624" s="160"/>
      <c r="M624" s="160"/>
      <c r="N624" s="160"/>
      <c r="O624" s="160"/>
      <c r="P624" s="160"/>
      <c r="Q624" s="160"/>
      <c r="R624" s="160"/>
      <c r="S624" s="160"/>
    </row>
    <row r="625" spans="1:19">
      <c r="A625" s="160"/>
      <c r="B625" s="160"/>
      <c r="C625" s="160"/>
      <c r="D625" s="160"/>
      <c r="E625" s="160"/>
      <c r="F625" s="160"/>
      <c r="G625" s="160"/>
      <c r="H625" s="160"/>
      <c r="I625" s="160"/>
      <c r="J625" s="160"/>
      <c r="K625" s="162"/>
      <c r="L625" s="160"/>
      <c r="M625" s="160"/>
      <c r="N625" s="160"/>
      <c r="O625" s="160"/>
      <c r="P625" s="160"/>
      <c r="Q625" s="160"/>
      <c r="R625" s="160"/>
      <c r="S625" s="160"/>
    </row>
    <row r="626" spans="1:19">
      <c r="A626" s="160"/>
      <c r="B626" s="160"/>
      <c r="C626" s="160"/>
      <c r="D626" s="160"/>
      <c r="E626" s="160"/>
      <c r="F626" s="160"/>
      <c r="G626" s="160"/>
      <c r="H626" s="160"/>
      <c r="I626" s="160"/>
      <c r="J626" s="160"/>
      <c r="K626" s="162"/>
      <c r="L626" s="160"/>
      <c r="M626" s="160"/>
      <c r="N626" s="160"/>
      <c r="O626" s="160"/>
      <c r="P626" s="160"/>
      <c r="Q626" s="160"/>
      <c r="R626" s="160"/>
      <c r="S626" s="160"/>
    </row>
    <row r="627" spans="1:19">
      <c r="A627" s="160"/>
      <c r="B627" s="160"/>
      <c r="C627" s="160"/>
      <c r="D627" s="160"/>
      <c r="E627" s="160"/>
      <c r="F627" s="160"/>
      <c r="G627" s="160"/>
      <c r="H627" s="160"/>
      <c r="I627" s="160"/>
      <c r="J627" s="160"/>
      <c r="K627" s="162"/>
      <c r="L627" s="160"/>
      <c r="M627" s="160"/>
      <c r="N627" s="160"/>
      <c r="O627" s="160"/>
      <c r="P627" s="160"/>
      <c r="Q627" s="160"/>
      <c r="R627" s="160"/>
      <c r="S627" s="160"/>
    </row>
    <row r="628" spans="1:19">
      <c r="A628" s="160"/>
      <c r="B628" s="160"/>
      <c r="C628" s="160"/>
      <c r="D628" s="160"/>
      <c r="E628" s="160"/>
      <c r="F628" s="160"/>
      <c r="G628" s="160"/>
      <c r="H628" s="160"/>
      <c r="I628" s="160"/>
      <c r="J628" s="160"/>
      <c r="K628" s="162"/>
      <c r="L628" s="160"/>
      <c r="M628" s="160"/>
      <c r="N628" s="160"/>
      <c r="O628" s="160"/>
      <c r="P628" s="160"/>
      <c r="Q628" s="160"/>
      <c r="R628" s="160"/>
      <c r="S628" s="160"/>
    </row>
    <row r="629" spans="1:19">
      <c r="A629" s="160"/>
      <c r="B629" s="160"/>
      <c r="C629" s="160"/>
      <c r="D629" s="160"/>
      <c r="E629" s="160"/>
      <c r="F629" s="160"/>
      <c r="G629" s="160"/>
      <c r="H629" s="160"/>
      <c r="I629" s="160"/>
      <c r="J629" s="160"/>
      <c r="K629" s="162"/>
      <c r="L629" s="160"/>
      <c r="M629" s="160"/>
      <c r="N629" s="160"/>
      <c r="O629" s="160"/>
      <c r="P629" s="160"/>
      <c r="Q629" s="160"/>
      <c r="R629" s="160"/>
      <c r="S629" s="160"/>
    </row>
    <row r="630" spans="1:19">
      <c r="A630" s="160"/>
      <c r="B630" s="160"/>
      <c r="C630" s="160"/>
      <c r="D630" s="160"/>
      <c r="E630" s="160"/>
      <c r="F630" s="160"/>
      <c r="G630" s="160"/>
      <c r="H630" s="160"/>
      <c r="I630" s="160"/>
      <c r="J630" s="160"/>
      <c r="K630" s="162"/>
      <c r="L630" s="160"/>
      <c r="M630" s="160"/>
      <c r="N630" s="160"/>
      <c r="O630" s="160"/>
      <c r="P630" s="160"/>
      <c r="Q630" s="160"/>
      <c r="R630" s="160"/>
      <c r="S630" s="160"/>
    </row>
    <row r="631" spans="1:19">
      <c r="A631" s="160"/>
      <c r="B631" s="160"/>
      <c r="C631" s="160"/>
      <c r="D631" s="160"/>
      <c r="E631" s="160"/>
      <c r="F631" s="160"/>
      <c r="G631" s="160"/>
      <c r="H631" s="160"/>
      <c r="I631" s="160"/>
      <c r="J631" s="160"/>
      <c r="K631" s="162"/>
      <c r="L631" s="160"/>
      <c r="M631" s="160"/>
      <c r="N631" s="160"/>
      <c r="O631" s="160"/>
      <c r="P631" s="160"/>
      <c r="Q631" s="160"/>
      <c r="R631" s="160"/>
      <c r="S631" s="160"/>
    </row>
    <row r="632" spans="1:19">
      <c r="A632" s="160"/>
      <c r="B632" s="160"/>
      <c r="C632" s="160"/>
      <c r="D632" s="160"/>
      <c r="E632" s="160"/>
      <c r="F632" s="160"/>
      <c r="G632" s="160"/>
      <c r="H632" s="160"/>
      <c r="I632" s="160"/>
      <c r="J632" s="160"/>
      <c r="K632" s="162"/>
      <c r="L632" s="160"/>
      <c r="M632" s="160"/>
      <c r="N632" s="160"/>
      <c r="O632" s="160"/>
      <c r="P632" s="160"/>
      <c r="Q632" s="160"/>
      <c r="R632" s="160"/>
      <c r="S632" s="160"/>
    </row>
    <row r="633" spans="1:19">
      <c r="A633" s="160"/>
      <c r="B633" s="160"/>
      <c r="C633" s="160"/>
      <c r="D633" s="160"/>
      <c r="E633" s="160"/>
      <c r="F633" s="160"/>
      <c r="G633" s="160"/>
      <c r="H633" s="160"/>
      <c r="I633" s="160"/>
      <c r="J633" s="160"/>
      <c r="K633" s="162"/>
      <c r="L633" s="160"/>
      <c r="M633" s="160"/>
      <c r="N633" s="160"/>
      <c r="O633" s="160"/>
      <c r="P633" s="160"/>
      <c r="Q633" s="160"/>
      <c r="R633" s="160"/>
      <c r="S633" s="160"/>
    </row>
    <row r="634" spans="1:19">
      <c r="A634" s="160"/>
      <c r="B634" s="160"/>
      <c r="C634" s="160"/>
      <c r="D634" s="160"/>
      <c r="E634" s="160"/>
      <c r="F634" s="160"/>
      <c r="G634" s="160"/>
      <c r="H634" s="160"/>
      <c r="I634" s="160"/>
      <c r="J634" s="160"/>
      <c r="K634" s="162"/>
      <c r="L634" s="160"/>
      <c r="M634" s="160"/>
      <c r="N634" s="160"/>
      <c r="O634" s="160"/>
      <c r="P634" s="160"/>
      <c r="Q634" s="160"/>
      <c r="R634" s="160"/>
      <c r="S634" s="160"/>
    </row>
    <row r="635" spans="1:19">
      <c r="A635" s="160"/>
      <c r="B635" s="160"/>
      <c r="C635" s="160"/>
      <c r="D635" s="160"/>
      <c r="E635" s="160"/>
      <c r="F635" s="160"/>
      <c r="G635" s="160"/>
      <c r="H635" s="160"/>
      <c r="I635" s="160"/>
      <c r="J635" s="160"/>
      <c r="K635" s="162"/>
      <c r="L635" s="160"/>
      <c r="M635" s="160"/>
      <c r="N635" s="160"/>
      <c r="O635" s="160"/>
      <c r="P635" s="160"/>
      <c r="Q635" s="160"/>
      <c r="R635" s="160"/>
      <c r="S635" s="160"/>
    </row>
    <row r="636" spans="1:19">
      <c r="A636" s="160"/>
      <c r="B636" s="160"/>
      <c r="C636" s="160"/>
      <c r="D636" s="160"/>
      <c r="E636" s="160"/>
      <c r="F636" s="160"/>
      <c r="G636" s="160"/>
      <c r="H636" s="160"/>
      <c r="I636" s="160"/>
      <c r="J636" s="160"/>
      <c r="K636" s="162"/>
      <c r="L636" s="160"/>
      <c r="M636" s="160"/>
      <c r="N636" s="160"/>
      <c r="O636" s="160"/>
      <c r="P636" s="160"/>
      <c r="Q636" s="160"/>
      <c r="R636" s="160"/>
      <c r="S636" s="160"/>
    </row>
    <row r="637" spans="1:19">
      <c r="A637" s="160"/>
      <c r="B637" s="160"/>
      <c r="C637" s="160"/>
      <c r="D637" s="160"/>
      <c r="E637" s="160"/>
      <c r="F637" s="160"/>
      <c r="G637" s="160"/>
      <c r="H637" s="160"/>
      <c r="I637" s="160"/>
      <c r="J637" s="160"/>
      <c r="K637" s="162"/>
      <c r="L637" s="160"/>
      <c r="M637" s="160"/>
      <c r="N637" s="160"/>
      <c r="O637" s="160"/>
      <c r="P637" s="160"/>
      <c r="Q637" s="160"/>
      <c r="R637" s="160"/>
      <c r="S637" s="160"/>
    </row>
    <row r="638" spans="1:19">
      <c r="A638" s="160"/>
      <c r="B638" s="160"/>
      <c r="C638" s="160"/>
      <c r="D638" s="160"/>
      <c r="E638" s="160"/>
      <c r="F638" s="160"/>
      <c r="G638" s="160"/>
      <c r="H638" s="160"/>
      <c r="I638" s="160"/>
      <c r="J638" s="160"/>
      <c r="K638" s="162"/>
      <c r="L638" s="160"/>
      <c r="M638" s="160"/>
      <c r="N638" s="160"/>
      <c r="O638" s="160"/>
      <c r="P638" s="160"/>
      <c r="Q638" s="160"/>
      <c r="R638" s="160"/>
      <c r="S638" s="160"/>
    </row>
    <row r="639" spans="1:19">
      <c r="A639" s="160"/>
      <c r="B639" s="160"/>
      <c r="C639" s="160"/>
      <c r="D639" s="160"/>
      <c r="E639" s="160"/>
      <c r="F639" s="160"/>
      <c r="G639" s="160"/>
      <c r="H639" s="160"/>
      <c r="I639" s="160"/>
      <c r="J639" s="160"/>
      <c r="K639" s="162"/>
      <c r="L639" s="160"/>
      <c r="M639" s="160"/>
      <c r="N639" s="160"/>
      <c r="O639" s="160"/>
      <c r="P639" s="160"/>
      <c r="Q639" s="160"/>
      <c r="R639" s="160"/>
      <c r="S639" s="160"/>
    </row>
    <row r="640" spans="1:19">
      <c r="A640" s="160"/>
      <c r="B640" s="160"/>
      <c r="C640" s="160"/>
      <c r="D640" s="160"/>
      <c r="E640" s="160"/>
      <c r="F640" s="160"/>
      <c r="G640" s="160"/>
      <c r="H640" s="160"/>
      <c r="I640" s="160"/>
      <c r="J640" s="160"/>
      <c r="K640" s="162"/>
      <c r="L640" s="160"/>
      <c r="M640" s="160"/>
      <c r="N640" s="160"/>
      <c r="O640" s="160"/>
      <c r="P640" s="160"/>
      <c r="Q640" s="160"/>
      <c r="R640" s="160"/>
      <c r="S640" s="160"/>
    </row>
    <row r="641" spans="1:19">
      <c r="A641" s="160"/>
      <c r="B641" s="160"/>
      <c r="C641" s="160"/>
      <c r="D641" s="160"/>
      <c r="E641" s="160"/>
      <c r="F641" s="160"/>
      <c r="G641" s="160"/>
      <c r="H641" s="160"/>
      <c r="I641" s="160"/>
      <c r="J641" s="160"/>
      <c r="K641" s="162"/>
      <c r="L641" s="160"/>
      <c r="M641" s="160"/>
      <c r="N641" s="160"/>
      <c r="O641" s="160"/>
      <c r="P641" s="160"/>
      <c r="Q641" s="160"/>
      <c r="R641" s="160"/>
      <c r="S641" s="160"/>
    </row>
    <row r="642" spans="1:19">
      <c r="A642" s="160"/>
      <c r="B642" s="160"/>
      <c r="C642" s="160"/>
      <c r="D642" s="160"/>
      <c r="E642" s="160"/>
      <c r="F642" s="160"/>
      <c r="G642" s="160"/>
      <c r="H642" s="160"/>
      <c r="I642" s="160"/>
      <c r="J642" s="160"/>
      <c r="K642" s="162"/>
      <c r="L642" s="160"/>
      <c r="M642" s="160"/>
      <c r="N642" s="160"/>
      <c r="O642" s="160"/>
      <c r="P642" s="160"/>
      <c r="Q642" s="160"/>
      <c r="R642" s="160"/>
      <c r="S642" s="160"/>
    </row>
    <row r="643" spans="1:19">
      <c r="A643" s="160"/>
      <c r="B643" s="160"/>
      <c r="C643" s="160"/>
      <c r="D643" s="160"/>
      <c r="E643" s="160"/>
      <c r="F643" s="160"/>
      <c r="G643" s="160"/>
      <c r="H643" s="160"/>
      <c r="I643" s="160"/>
      <c r="J643" s="160"/>
      <c r="K643" s="162"/>
      <c r="L643" s="160"/>
      <c r="M643" s="160"/>
      <c r="N643" s="160"/>
      <c r="O643" s="160"/>
      <c r="P643" s="160"/>
      <c r="Q643" s="160"/>
      <c r="R643" s="160"/>
      <c r="S643" s="160"/>
    </row>
    <row r="644" spans="1:19">
      <c r="A644" s="160"/>
      <c r="B644" s="160"/>
      <c r="C644" s="160"/>
      <c r="D644" s="160"/>
      <c r="E644" s="160"/>
      <c r="F644" s="160"/>
      <c r="G644" s="160"/>
      <c r="H644" s="160"/>
      <c r="I644" s="160"/>
      <c r="J644" s="160"/>
      <c r="K644" s="162"/>
      <c r="L644" s="160"/>
      <c r="M644" s="160"/>
      <c r="N644" s="160"/>
      <c r="O644" s="160"/>
      <c r="P644" s="160"/>
      <c r="Q644" s="160"/>
      <c r="R644" s="160"/>
      <c r="S644" s="160"/>
    </row>
    <row r="645" spans="1:19">
      <c r="A645" s="160"/>
      <c r="B645" s="160"/>
      <c r="C645" s="160"/>
      <c r="D645" s="160"/>
      <c r="E645" s="160"/>
      <c r="F645" s="160"/>
      <c r="G645" s="160"/>
      <c r="H645" s="160"/>
      <c r="I645" s="160"/>
      <c r="J645" s="160"/>
      <c r="K645" s="162"/>
      <c r="L645" s="160"/>
      <c r="M645" s="160"/>
      <c r="N645" s="160"/>
      <c r="O645" s="160"/>
      <c r="P645" s="160"/>
      <c r="Q645" s="160"/>
      <c r="R645" s="160"/>
      <c r="S645" s="160"/>
    </row>
    <row r="646" spans="1:19">
      <c r="A646" s="160"/>
      <c r="B646" s="160"/>
      <c r="C646" s="160"/>
      <c r="D646" s="160"/>
      <c r="E646" s="160"/>
      <c r="F646" s="160"/>
      <c r="G646" s="160"/>
      <c r="H646" s="160"/>
      <c r="I646" s="160"/>
      <c r="J646" s="160"/>
      <c r="K646" s="162"/>
      <c r="L646" s="160"/>
      <c r="M646" s="160"/>
      <c r="N646" s="160"/>
      <c r="O646" s="160"/>
      <c r="P646" s="160"/>
      <c r="Q646" s="160"/>
      <c r="R646" s="160"/>
      <c r="S646" s="160"/>
    </row>
    <row r="647" spans="1:19">
      <c r="A647" s="160"/>
      <c r="B647" s="160"/>
      <c r="C647" s="160"/>
      <c r="D647" s="160"/>
      <c r="E647" s="160"/>
      <c r="F647" s="160"/>
      <c r="G647" s="160"/>
      <c r="H647" s="160"/>
      <c r="I647" s="160"/>
      <c r="J647" s="160"/>
      <c r="K647" s="162"/>
      <c r="L647" s="160"/>
      <c r="M647" s="160"/>
      <c r="N647" s="160"/>
      <c r="O647" s="160"/>
      <c r="P647" s="160"/>
      <c r="Q647" s="160"/>
      <c r="R647" s="160"/>
      <c r="S647" s="160"/>
    </row>
    <row r="648" spans="1:19">
      <c r="A648" s="160"/>
      <c r="B648" s="160"/>
      <c r="C648" s="160"/>
      <c r="D648" s="160"/>
      <c r="E648" s="160"/>
      <c r="F648" s="160"/>
      <c r="G648" s="160"/>
      <c r="H648" s="160"/>
      <c r="I648" s="160"/>
      <c r="J648" s="160"/>
      <c r="K648" s="162"/>
      <c r="L648" s="160"/>
      <c r="M648" s="160"/>
      <c r="N648" s="160"/>
      <c r="O648" s="160"/>
      <c r="P648" s="160"/>
      <c r="Q648" s="160"/>
      <c r="R648" s="160"/>
      <c r="S648" s="160"/>
    </row>
    <row r="649" spans="1:19">
      <c r="A649" s="160"/>
      <c r="B649" s="160"/>
      <c r="C649" s="160"/>
      <c r="D649" s="160"/>
      <c r="E649" s="160"/>
      <c r="F649" s="160"/>
      <c r="G649" s="160"/>
      <c r="H649" s="160"/>
      <c r="I649" s="160"/>
      <c r="J649" s="160"/>
      <c r="K649" s="162"/>
      <c r="L649" s="160"/>
      <c r="M649" s="160"/>
      <c r="N649" s="160"/>
      <c r="O649" s="160"/>
      <c r="P649" s="160"/>
      <c r="Q649" s="160"/>
      <c r="R649" s="160"/>
      <c r="S649" s="160"/>
    </row>
    <row r="650" spans="1:19">
      <c r="A650" s="160"/>
      <c r="B650" s="160"/>
      <c r="C650" s="160"/>
      <c r="D650" s="160"/>
      <c r="E650" s="160"/>
      <c r="F650" s="160"/>
      <c r="G650" s="160"/>
      <c r="H650" s="160"/>
      <c r="I650" s="160"/>
      <c r="J650" s="160"/>
      <c r="K650" s="162"/>
      <c r="L650" s="160"/>
      <c r="M650" s="160"/>
      <c r="N650" s="160"/>
      <c r="O650" s="160"/>
      <c r="P650" s="160"/>
      <c r="Q650" s="160"/>
      <c r="R650" s="160"/>
      <c r="S650" s="160"/>
    </row>
    <row r="651" spans="1:19">
      <c r="A651" s="160"/>
      <c r="B651" s="160"/>
      <c r="C651" s="160"/>
      <c r="D651" s="160"/>
      <c r="E651" s="160"/>
      <c r="F651" s="160"/>
      <c r="G651" s="160"/>
      <c r="H651" s="160"/>
      <c r="I651" s="160"/>
      <c r="J651" s="160"/>
      <c r="K651" s="162"/>
      <c r="L651" s="160"/>
      <c r="M651" s="160"/>
      <c r="N651" s="160"/>
      <c r="O651" s="160"/>
      <c r="P651" s="160"/>
      <c r="Q651" s="160"/>
      <c r="R651" s="160"/>
      <c r="S651" s="160"/>
    </row>
    <row r="652" spans="1:19">
      <c r="A652" s="160"/>
      <c r="B652" s="160"/>
      <c r="C652" s="160"/>
      <c r="D652" s="160"/>
      <c r="E652" s="160"/>
      <c r="F652" s="160"/>
      <c r="G652" s="160"/>
      <c r="H652" s="160"/>
      <c r="I652" s="160"/>
      <c r="J652" s="160"/>
      <c r="K652" s="162"/>
      <c r="L652" s="160"/>
      <c r="M652" s="160"/>
      <c r="N652" s="160"/>
      <c r="O652" s="160"/>
      <c r="P652" s="160"/>
      <c r="Q652" s="160"/>
      <c r="R652" s="160"/>
      <c r="S652" s="160"/>
    </row>
    <row r="653" spans="1:19">
      <c r="A653" s="160"/>
      <c r="B653" s="160"/>
      <c r="C653" s="160"/>
      <c r="D653" s="160"/>
      <c r="E653" s="160"/>
      <c r="F653" s="160"/>
      <c r="G653" s="160"/>
      <c r="H653" s="160"/>
      <c r="I653" s="160"/>
      <c r="J653" s="160"/>
      <c r="K653" s="162"/>
      <c r="L653" s="160"/>
      <c r="M653" s="160"/>
      <c r="N653" s="160"/>
      <c r="O653" s="160"/>
      <c r="P653" s="160"/>
      <c r="Q653" s="160"/>
      <c r="R653" s="160"/>
      <c r="S653" s="160"/>
    </row>
    <row r="654" spans="1:19">
      <c r="A654" s="160"/>
      <c r="B654" s="160"/>
      <c r="C654" s="160"/>
      <c r="D654" s="160"/>
      <c r="E654" s="160"/>
      <c r="F654" s="160"/>
      <c r="G654" s="160"/>
      <c r="H654" s="160"/>
      <c r="I654" s="160"/>
      <c r="J654" s="160"/>
      <c r="K654" s="162"/>
      <c r="L654" s="160"/>
      <c r="M654" s="160"/>
      <c r="N654" s="160"/>
      <c r="O654" s="160"/>
      <c r="P654" s="160"/>
      <c r="Q654" s="160"/>
      <c r="R654" s="160"/>
      <c r="S654" s="160"/>
    </row>
    <row r="655" spans="1:19">
      <c r="A655" s="160"/>
      <c r="B655" s="160"/>
      <c r="C655" s="160"/>
      <c r="D655" s="160"/>
      <c r="E655" s="160"/>
      <c r="F655" s="160"/>
      <c r="G655" s="160"/>
      <c r="H655" s="160"/>
      <c r="I655" s="160"/>
      <c r="J655" s="160"/>
      <c r="K655" s="162"/>
      <c r="L655" s="160"/>
      <c r="M655" s="160"/>
      <c r="N655" s="160"/>
      <c r="O655" s="160"/>
      <c r="P655" s="160"/>
      <c r="Q655" s="160"/>
      <c r="R655" s="160"/>
      <c r="S655" s="160"/>
    </row>
    <row r="656" spans="1:19">
      <c r="A656" s="160"/>
      <c r="B656" s="160"/>
      <c r="C656" s="160"/>
      <c r="D656" s="160"/>
      <c r="E656" s="160"/>
      <c r="F656" s="160"/>
      <c r="G656" s="160"/>
      <c r="H656" s="160"/>
      <c r="I656" s="160"/>
      <c r="J656" s="160"/>
      <c r="K656" s="162"/>
      <c r="L656" s="160"/>
      <c r="M656" s="160"/>
      <c r="N656" s="160"/>
      <c r="O656" s="160"/>
      <c r="P656" s="160"/>
      <c r="Q656" s="160"/>
      <c r="R656" s="160"/>
      <c r="S656" s="160"/>
    </row>
    <row r="657" spans="1:19">
      <c r="A657" s="160"/>
      <c r="B657" s="160"/>
      <c r="C657" s="160"/>
      <c r="D657" s="160"/>
      <c r="E657" s="160"/>
      <c r="F657" s="160"/>
      <c r="G657" s="160"/>
      <c r="H657" s="160"/>
      <c r="I657" s="160"/>
      <c r="J657" s="160"/>
      <c r="K657" s="162"/>
      <c r="L657" s="160"/>
      <c r="M657" s="160"/>
      <c r="N657" s="160"/>
      <c r="O657" s="160"/>
      <c r="P657" s="160"/>
      <c r="Q657" s="160"/>
      <c r="R657" s="160"/>
      <c r="S657" s="160"/>
    </row>
    <row r="658" spans="1:19">
      <c r="A658" s="160"/>
      <c r="B658" s="160"/>
      <c r="C658" s="160"/>
      <c r="D658" s="160"/>
      <c r="E658" s="160"/>
      <c r="F658" s="160"/>
      <c r="G658" s="160"/>
      <c r="H658" s="160"/>
      <c r="I658" s="160"/>
      <c r="J658" s="160"/>
      <c r="K658" s="162"/>
      <c r="L658" s="160"/>
      <c r="M658" s="160"/>
      <c r="N658" s="160"/>
      <c r="O658" s="160"/>
      <c r="P658" s="160"/>
      <c r="Q658" s="160"/>
      <c r="R658" s="160"/>
      <c r="S658" s="160"/>
    </row>
    <row r="659" spans="1:19">
      <c r="A659" s="160"/>
      <c r="B659" s="160"/>
      <c r="C659" s="160"/>
      <c r="D659" s="160"/>
      <c r="E659" s="160"/>
      <c r="F659" s="160"/>
      <c r="G659" s="160"/>
      <c r="H659" s="160"/>
      <c r="I659" s="160"/>
      <c r="J659" s="160"/>
      <c r="K659" s="162"/>
      <c r="L659" s="160"/>
      <c r="M659" s="160"/>
      <c r="N659" s="160"/>
      <c r="O659" s="160"/>
      <c r="P659" s="160"/>
      <c r="Q659" s="160"/>
      <c r="R659" s="160"/>
      <c r="S659" s="160"/>
    </row>
    <row r="660" spans="1:19">
      <c r="A660" s="160"/>
      <c r="B660" s="160"/>
      <c r="C660" s="160"/>
      <c r="D660" s="160"/>
      <c r="E660" s="160"/>
      <c r="F660" s="160"/>
      <c r="G660" s="160"/>
      <c r="H660" s="160"/>
      <c r="I660" s="160"/>
      <c r="J660" s="160"/>
      <c r="K660" s="162"/>
      <c r="L660" s="160"/>
      <c r="M660" s="160"/>
      <c r="N660" s="160"/>
      <c r="O660" s="160"/>
      <c r="P660" s="160"/>
      <c r="Q660" s="160"/>
      <c r="R660" s="160"/>
      <c r="S660" s="160"/>
    </row>
    <row r="661" spans="1:19">
      <c r="A661" s="160"/>
      <c r="B661" s="160"/>
      <c r="C661" s="160"/>
      <c r="D661" s="160"/>
      <c r="E661" s="160"/>
      <c r="F661" s="160"/>
      <c r="G661" s="160"/>
      <c r="H661" s="160"/>
      <c r="I661" s="160"/>
      <c r="J661" s="160"/>
      <c r="K661" s="162"/>
      <c r="L661" s="160"/>
      <c r="M661" s="160"/>
      <c r="N661" s="160"/>
      <c r="O661" s="160"/>
      <c r="P661" s="160"/>
      <c r="Q661" s="160"/>
      <c r="R661" s="160"/>
      <c r="S661" s="160"/>
    </row>
    <row r="662" spans="1:19">
      <c r="A662" s="160"/>
      <c r="B662" s="160"/>
      <c r="C662" s="160"/>
      <c r="D662" s="160"/>
      <c r="E662" s="160"/>
      <c r="F662" s="160"/>
      <c r="G662" s="160"/>
      <c r="H662" s="160"/>
      <c r="I662" s="160"/>
      <c r="J662" s="160"/>
      <c r="K662" s="162"/>
      <c r="L662" s="160"/>
      <c r="M662" s="160"/>
      <c r="N662" s="160"/>
      <c r="O662" s="160"/>
      <c r="P662" s="160"/>
      <c r="Q662" s="160"/>
      <c r="R662" s="160"/>
      <c r="S662" s="160"/>
    </row>
    <row r="663" spans="1:19">
      <c r="A663" s="160"/>
      <c r="B663" s="160"/>
      <c r="C663" s="160"/>
      <c r="D663" s="160"/>
      <c r="E663" s="160"/>
      <c r="F663" s="160"/>
      <c r="G663" s="160"/>
      <c r="H663" s="160"/>
      <c r="I663" s="160"/>
      <c r="J663" s="160"/>
      <c r="K663" s="162"/>
      <c r="L663" s="160"/>
      <c r="M663" s="160"/>
      <c r="N663" s="160"/>
      <c r="O663" s="160"/>
      <c r="P663" s="160"/>
      <c r="Q663" s="160"/>
      <c r="R663" s="160"/>
      <c r="S663" s="160"/>
    </row>
    <row r="664" spans="1:19">
      <c r="A664" s="160"/>
      <c r="B664" s="160"/>
      <c r="C664" s="160"/>
      <c r="D664" s="160"/>
      <c r="E664" s="160"/>
      <c r="F664" s="160"/>
      <c r="G664" s="160"/>
      <c r="H664" s="160"/>
      <c r="I664" s="160"/>
      <c r="J664" s="160"/>
      <c r="K664" s="162"/>
      <c r="L664" s="160"/>
      <c r="M664" s="160"/>
      <c r="N664" s="160"/>
      <c r="O664" s="160"/>
      <c r="P664" s="160"/>
      <c r="Q664" s="160"/>
      <c r="R664" s="160"/>
      <c r="S664" s="160"/>
    </row>
    <row r="665" spans="1:19">
      <c r="A665" s="160"/>
      <c r="B665" s="160"/>
      <c r="C665" s="160"/>
      <c r="D665" s="160"/>
      <c r="E665" s="160"/>
      <c r="F665" s="160"/>
      <c r="G665" s="160"/>
      <c r="H665" s="160"/>
      <c r="I665" s="160"/>
      <c r="J665" s="160"/>
      <c r="K665" s="162"/>
      <c r="L665" s="160"/>
      <c r="M665" s="160"/>
      <c r="N665" s="160"/>
      <c r="O665" s="160"/>
      <c r="P665" s="160"/>
      <c r="Q665" s="160"/>
      <c r="R665" s="160"/>
      <c r="S665" s="160"/>
    </row>
    <row r="666" spans="1:19">
      <c r="A666" s="160"/>
      <c r="B666" s="160"/>
      <c r="C666" s="160"/>
      <c r="D666" s="160"/>
      <c r="E666" s="160"/>
      <c r="F666" s="160"/>
      <c r="G666" s="160"/>
      <c r="H666" s="160"/>
      <c r="I666" s="160"/>
      <c r="J666" s="160"/>
      <c r="K666" s="162"/>
      <c r="L666" s="160"/>
      <c r="M666" s="160"/>
      <c r="N666" s="160"/>
      <c r="O666" s="160"/>
      <c r="P666" s="160"/>
      <c r="Q666" s="160"/>
      <c r="R666" s="160"/>
      <c r="S666" s="160"/>
    </row>
    <row r="667" spans="1:19">
      <c r="A667" s="160"/>
      <c r="B667" s="160"/>
      <c r="C667" s="160"/>
      <c r="D667" s="160"/>
      <c r="E667" s="160"/>
      <c r="F667" s="160"/>
      <c r="G667" s="160"/>
      <c r="H667" s="160"/>
      <c r="I667" s="160"/>
      <c r="J667" s="160"/>
      <c r="K667" s="162"/>
      <c r="L667" s="160"/>
      <c r="M667" s="160"/>
      <c r="N667" s="160"/>
      <c r="O667" s="160"/>
      <c r="P667" s="160"/>
      <c r="Q667" s="160"/>
      <c r="R667" s="160"/>
      <c r="S667" s="160"/>
    </row>
    <row r="668" spans="1:19">
      <c r="A668" s="160"/>
      <c r="B668" s="160"/>
      <c r="C668" s="160"/>
      <c r="D668" s="160"/>
      <c r="E668" s="160"/>
      <c r="F668" s="160"/>
      <c r="G668" s="160"/>
      <c r="H668" s="160"/>
      <c r="I668" s="160"/>
      <c r="J668" s="160"/>
      <c r="K668" s="162"/>
      <c r="L668" s="160"/>
      <c r="M668" s="160"/>
      <c r="N668" s="160"/>
      <c r="O668" s="160"/>
      <c r="P668" s="160"/>
      <c r="Q668" s="160"/>
      <c r="R668" s="160"/>
      <c r="S668" s="160"/>
    </row>
    <row r="669" spans="1:19">
      <c r="A669" s="160"/>
      <c r="B669" s="160"/>
      <c r="C669" s="160"/>
      <c r="D669" s="160"/>
      <c r="E669" s="160"/>
      <c r="F669" s="160"/>
      <c r="G669" s="160"/>
      <c r="H669" s="160"/>
      <c r="I669" s="160"/>
      <c r="J669" s="160"/>
      <c r="K669" s="162"/>
      <c r="L669" s="160"/>
      <c r="M669" s="160"/>
      <c r="N669" s="160"/>
      <c r="O669" s="160"/>
      <c r="P669" s="160"/>
      <c r="Q669" s="160"/>
      <c r="R669" s="160"/>
      <c r="S669" s="160"/>
    </row>
    <row r="670" spans="1:19">
      <c r="A670" s="160"/>
      <c r="B670" s="160"/>
      <c r="C670" s="160"/>
      <c r="D670" s="160"/>
      <c r="E670" s="160"/>
      <c r="F670" s="160"/>
      <c r="G670" s="160"/>
      <c r="H670" s="160"/>
      <c r="I670" s="160"/>
      <c r="J670" s="160"/>
      <c r="K670" s="162"/>
      <c r="L670" s="160"/>
      <c r="M670" s="160"/>
      <c r="N670" s="160"/>
      <c r="O670" s="160"/>
      <c r="P670" s="160"/>
      <c r="Q670" s="160"/>
      <c r="R670" s="160"/>
      <c r="S670" s="160"/>
    </row>
    <row r="671" spans="1:19">
      <c r="A671" s="160"/>
      <c r="B671" s="160"/>
      <c r="C671" s="160"/>
      <c r="D671" s="160"/>
      <c r="E671" s="160"/>
      <c r="F671" s="160"/>
      <c r="G671" s="160"/>
      <c r="H671" s="160"/>
      <c r="I671" s="160"/>
      <c r="J671" s="160"/>
      <c r="K671" s="162"/>
      <c r="L671" s="160"/>
      <c r="M671" s="160"/>
      <c r="N671" s="160"/>
      <c r="O671" s="160"/>
      <c r="P671" s="160"/>
      <c r="Q671" s="160"/>
      <c r="R671" s="160"/>
      <c r="S671" s="160"/>
    </row>
    <row r="672" spans="1:19">
      <c r="A672" s="160"/>
      <c r="B672" s="160"/>
      <c r="C672" s="160"/>
      <c r="D672" s="160"/>
      <c r="E672" s="160"/>
      <c r="F672" s="160"/>
      <c r="G672" s="160"/>
      <c r="H672" s="160"/>
      <c r="I672" s="160"/>
      <c r="J672" s="160"/>
      <c r="K672" s="162"/>
      <c r="L672" s="160"/>
      <c r="M672" s="160"/>
      <c r="N672" s="160"/>
      <c r="O672" s="160"/>
      <c r="P672" s="160"/>
      <c r="Q672" s="160"/>
      <c r="R672" s="160"/>
      <c r="S672" s="160"/>
    </row>
    <row r="673" spans="1:19">
      <c r="A673" s="160"/>
      <c r="B673" s="160"/>
      <c r="C673" s="160"/>
      <c r="D673" s="160"/>
      <c r="E673" s="160"/>
      <c r="F673" s="160"/>
      <c r="G673" s="160"/>
      <c r="H673" s="160"/>
      <c r="I673" s="160"/>
      <c r="J673" s="160"/>
      <c r="K673" s="162"/>
      <c r="L673" s="160"/>
      <c r="M673" s="160"/>
      <c r="N673" s="160"/>
      <c r="O673" s="160"/>
      <c r="P673" s="160"/>
      <c r="Q673" s="160"/>
      <c r="R673" s="160"/>
      <c r="S673" s="160"/>
    </row>
    <row r="674" spans="1:19">
      <c r="A674" s="160"/>
      <c r="B674" s="160"/>
      <c r="C674" s="160"/>
      <c r="D674" s="160"/>
      <c r="E674" s="160"/>
      <c r="F674" s="160"/>
      <c r="G674" s="160"/>
      <c r="H674" s="160"/>
      <c r="I674" s="160"/>
      <c r="J674" s="160"/>
      <c r="K674" s="162"/>
      <c r="L674" s="160"/>
      <c r="M674" s="160"/>
      <c r="N674" s="160"/>
      <c r="O674" s="160"/>
      <c r="P674" s="160"/>
      <c r="Q674" s="160"/>
      <c r="R674" s="160"/>
      <c r="S674" s="160"/>
    </row>
    <row r="675" spans="1:19">
      <c r="A675" s="160"/>
      <c r="B675" s="160"/>
      <c r="C675" s="160"/>
      <c r="D675" s="160"/>
      <c r="E675" s="160"/>
      <c r="F675" s="160"/>
      <c r="G675" s="160"/>
      <c r="H675" s="160"/>
      <c r="I675" s="160"/>
      <c r="J675" s="160"/>
      <c r="K675" s="162"/>
      <c r="L675" s="160"/>
      <c r="M675" s="160"/>
      <c r="N675" s="160"/>
      <c r="O675" s="160"/>
      <c r="P675" s="160"/>
      <c r="Q675" s="160"/>
      <c r="R675" s="160"/>
      <c r="S675" s="160"/>
    </row>
    <row r="676" spans="1:19">
      <c r="A676" s="160"/>
      <c r="B676" s="160"/>
      <c r="C676" s="160"/>
      <c r="D676" s="160"/>
      <c r="E676" s="160"/>
      <c r="F676" s="160"/>
      <c r="G676" s="160"/>
      <c r="H676" s="160"/>
      <c r="I676" s="160"/>
      <c r="J676" s="160"/>
      <c r="K676" s="162"/>
      <c r="L676" s="160"/>
      <c r="M676" s="160"/>
      <c r="N676" s="160"/>
      <c r="O676" s="160"/>
      <c r="P676" s="160"/>
      <c r="Q676" s="160"/>
      <c r="R676" s="160"/>
      <c r="S676" s="160"/>
    </row>
    <row r="677" spans="1:19">
      <c r="A677" s="160"/>
      <c r="B677" s="160"/>
      <c r="C677" s="160"/>
      <c r="D677" s="160"/>
      <c r="E677" s="160"/>
      <c r="F677" s="160"/>
      <c r="G677" s="160"/>
      <c r="H677" s="160"/>
      <c r="I677" s="160"/>
      <c r="J677" s="160"/>
      <c r="K677" s="162"/>
      <c r="L677" s="160"/>
      <c r="M677" s="160"/>
      <c r="N677" s="160"/>
      <c r="O677" s="160"/>
      <c r="P677" s="160"/>
      <c r="Q677" s="160"/>
      <c r="R677" s="160"/>
      <c r="S677" s="160"/>
    </row>
    <row r="678" spans="1:19">
      <c r="A678" s="160"/>
      <c r="B678" s="160"/>
      <c r="C678" s="160"/>
      <c r="D678" s="160"/>
      <c r="E678" s="160"/>
      <c r="F678" s="160"/>
      <c r="G678" s="160"/>
      <c r="H678" s="160"/>
      <c r="I678" s="160"/>
      <c r="J678" s="160"/>
      <c r="K678" s="162"/>
      <c r="L678" s="160"/>
      <c r="M678" s="160"/>
      <c r="N678" s="160"/>
      <c r="O678" s="160"/>
      <c r="P678" s="160"/>
      <c r="Q678" s="160"/>
      <c r="R678" s="160"/>
      <c r="S678" s="160"/>
    </row>
    <row r="679" spans="1:19">
      <c r="A679" s="160"/>
      <c r="B679" s="160"/>
      <c r="C679" s="160"/>
      <c r="D679" s="160"/>
      <c r="E679" s="160"/>
      <c r="F679" s="160"/>
      <c r="G679" s="160"/>
      <c r="H679" s="160"/>
      <c r="I679" s="160"/>
      <c r="J679" s="160"/>
      <c r="K679" s="162"/>
      <c r="L679" s="160"/>
      <c r="M679" s="160"/>
      <c r="N679" s="160"/>
      <c r="O679" s="160"/>
      <c r="P679" s="160"/>
      <c r="Q679" s="160"/>
      <c r="R679" s="160"/>
      <c r="S679" s="160"/>
    </row>
    <row r="680" spans="1:19">
      <c r="A680" s="160"/>
      <c r="B680" s="160"/>
      <c r="C680" s="160"/>
      <c r="D680" s="160"/>
      <c r="E680" s="160"/>
      <c r="F680" s="160"/>
      <c r="G680" s="160"/>
      <c r="H680" s="160"/>
      <c r="I680" s="160"/>
      <c r="J680" s="160"/>
      <c r="K680" s="162"/>
      <c r="L680" s="160"/>
      <c r="M680" s="160"/>
      <c r="N680" s="160"/>
      <c r="O680" s="160"/>
      <c r="P680" s="160"/>
      <c r="Q680" s="160"/>
      <c r="R680" s="160"/>
      <c r="S680" s="160"/>
    </row>
    <row r="681" spans="1:19">
      <c r="A681" s="160"/>
      <c r="B681" s="160"/>
      <c r="C681" s="160"/>
      <c r="D681" s="160"/>
      <c r="E681" s="160"/>
      <c r="F681" s="160"/>
      <c r="G681" s="160"/>
      <c r="H681" s="160"/>
      <c r="I681" s="160"/>
      <c r="J681" s="160"/>
      <c r="K681" s="162"/>
      <c r="L681" s="160"/>
      <c r="M681" s="160"/>
      <c r="N681" s="160"/>
      <c r="O681" s="160"/>
      <c r="P681" s="160"/>
      <c r="Q681" s="160"/>
      <c r="R681" s="160"/>
      <c r="S681" s="160"/>
    </row>
    <row r="682" spans="1:19">
      <c r="A682" s="160"/>
      <c r="B682" s="160"/>
      <c r="C682" s="160"/>
      <c r="D682" s="160"/>
      <c r="E682" s="160"/>
      <c r="F682" s="160"/>
      <c r="G682" s="160"/>
      <c r="H682" s="160"/>
      <c r="I682" s="160"/>
      <c r="J682" s="160"/>
      <c r="K682" s="162"/>
      <c r="L682" s="160"/>
      <c r="M682" s="160"/>
      <c r="N682" s="160"/>
      <c r="O682" s="160"/>
      <c r="P682" s="160"/>
      <c r="Q682" s="160"/>
      <c r="R682" s="160"/>
      <c r="S682" s="160"/>
    </row>
    <row r="683" spans="1:19">
      <c r="A683" s="160"/>
      <c r="B683" s="160"/>
      <c r="C683" s="160"/>
      <c r="D683" s="160"/>
      <c r="E683" s="160"/>
      <c r="F683" s="160"/>
      <c r="G683" s="160"/>
      <c r="H683" s="160"/>
      <c r="I683" s="160"/>
      <c r="J683" s="160"/>
      <c r="K683" s="162"/>
      <c r="L683" s="160"/>
      <c r="M683" s="160"/>
      <c r="N683" s="160"/>
      <c r="O683" s="160"/>
      <c r="P683" s="160"/>
      <c r="Q683" s="160"/>
      <c r="R683" s="160"/>
      <c r="S683" s="160"/>
    </row>
    <row r="684" spans="1:19">
      <c r="A684" s="160"/>
      <c r="B684" s="160"/>
      <c r="C684" s="160"/>
      <c r="D684" s="160"/>
      <c r="E684" s="160"/>
      <c r="F684" s="160"/>
      <c r="G684" s="160"/>
      <c r="H684" s="160"/>
      <c r="I684" s="160"/>
      <c r="J684" s="160"/>
      <c r="K684" s="162"/>
      <c r="L684" s="160"/>
      <c r="M684" s="160"/>
      <c r="N684" s="160"/>
      <c r="O684" s="160"/>
      <c r="P684" s="160"/>
      <c r="Q684" s="160"/>
      <c r="R684" s="160"/>
      <c r="S684" s="160"/>
    </row>
    <row r="685" spans="1:19">
      <c r="A685" s="160"/>
      <c r="B685" s="160"/>
      <c r="C685" s="160"/>
      <c r="D685" s="160"/>
      <c r="E685" s="160"/>
      <c r="F685" s="160"/>
      <c r="G685" s="160"/>
      <c r="H685" s="160"/>
      <c r="I685" s="160"/>
      <c r="J685" s="160"/>
      <c r="K685" s="162"/>
      <c r="L685" s="160"/>
      <c r="M685" s="160"/>
      <c r="N685" s="160"/>
      <c r="O685" s="160"/>
      <c r="P685" s="160"/>
      <c r="Q685" s="160"/>
      <c r="R685" s="160"/>
      <c r="S685" s="160"/>
    </row>
    <row r="686" spans="1:19">
      <c r="A686" s="160"/>
      <c r="B686" s="160"/>
      <c r="C686" s="160"/>
      <c r="D686" s="160"/>
      <c r="E686" s="160"/>
      <c r="F686" s="160"/>
      <c r="G686" s="160"/>
      <c r="H686" s="160"/>
      <c r="I686" s="160"/>
      <c r="J686" s="160"/>
      <c r="K686" s="162"/>
      <c r="L686" s="160"/>
      <c r="M686" s="160"/>
      <c r="N686" s="160"/>
      <c r="O686" s="160"/>
      <c r="P686" s="160"/>
      <c r="Q686" s="160"/>
      <c r="R686" s="160"/>
      <c r="S686" s="160"/>
    </row>
    <row r="687" spans="1:19">
      <c r="A687" s="160"/>
      <c r="B687" s="160"/>
      <c r="C687" s="160"/>
      <c r="D687" s="160"/>
      <c r="E687" s="160"/>
      <c r="F687" s="160"/>
      <c r="G687" s="160"/>
      <c r="H687" s="160"/>
      <c r="I687" s="160"/>
      <c r="J687" s="160"/>
      <c r="K687" s="162"/>
      <c r="L687" s="160"/>
      <c r="M687" s="160"/>
      <c r="N687" s="160"/>
      <c r="O687" s="160"/>
      <c r="P687" s="160"/>
      <c r="Q687" s="160"/>
      <c r="R687" s="160"/>
      <c r="S687" s="160"/>
    </row>
    <row r="688" spans="1:19">
      <c r="A688" s="160"/>
      <c r="B688" s="160"/>
      <c r="C688" s="160"/>
      <c r="D688" s="160"/>
      <c r="E688" s="160"/>
      <c r="F688" s="160"/>
      <c r="G688" s="160"/>
      <c r="H688" s="160"/>
      <c r="I688" s="160"/>
      <c r="J688" s="160"/>
      <c r="K688" s="162"/>
      <c r="L688" s="160"/>
      <c r="M688" s="160"/>
      <c r="N688" s="160"/>
      <c r="O688" s="160"/>
      <c r="P688" s="160"/>
      <c r="Q688" s="160"/>
      <c r="R688" s="160"/>
      <c r="S688" s="160"/>
    </row>
    <row r="689" spans="1:19">
      <c r="A689" s="160"/>
      <c r="B689" s="160"/>
      <c r="C689" s="160"/>
      <c r="D689" s="160"/>
      <c r="E689" s="160"/>
      <c r="F689" s="160"/>
      <c r="G689" s="160"/>
      <c r="H689" s="160"/>
      <c r="I689" s="160"/>
      <c r="J689" s="160"/>
      <c r="K689" s="162"/>
      <c r="L689" s="160"/>
      <c r="M689" s="160"/>
      <c r="N689" s="160"/>
      <c r="O689" s="160"/>
      <c r="P689" s="160"/>
      <c r="Q689" s="160"/>
      <c r="R689" s="160"/>
      <c r="S689" s="160"/>
    </row>
    <row r="690" spans="1:19">
      <c r="A690" s="160"/>
      <c r="B690" s="160"/>
      <c r="C690" s="160"/>
      <c r="D690" s="160"/>
      <c r="E690" s="160"/>
      <c r="F690" s="160"/>
      <c r="G690" s="160"/>
      <c r="H690" s="160"/>
      <c r="I690" s="160"/>
      <c r="J690" s="160"/>
      <c r="K690" s="162"/>
      <c r="L690" s="160"/>
      <c r="M690" s="160"/>
      <c r="N690" s="160"/>
      <c r="O690" s="160"/>
      <c r="P690" s="160"/>
      <c r="Q690" s="160"/>
      <c r="R690" s="160"/>
      <c r="S690" s="160"/>
    </row>
    <row r="691" spans="1:19">
      <c r="A691" s="160"/>
      <c r="B691" s="160"/>
      <c r="C691" s="160"/>
      <c r="D691" s="160"/>
      <c r="E691" s="160"/>
      <c r="F691" s="160"/>
      <c r="G691" s="160"/>
      <c r="H691" s="160"/>
      <c r="I691" s="160"/>
      <c r="J691" s="160"/>
      <c r="K691" s="162"/>
      <c r="L691" s="160"/>
      <c r="M691" s="160"/>
      <c r="N691" s="160"/>
      <c r="O691" s="160"/>
      <c r="P691" s="160"/>
      <c r="Q691" s="160"/>
      <c r="R691" s="160"/>
      <c r="S691" s="160"/>
    </row>
    <row r="692" spans="1:19">
      <c r="A692" s="160"/>
      <c r="B692" s="160"/>
      <c r="C692" s="160"/>
      <c r="D692" s="160"/>
      <c r="E692" s="160"/>
      <c r="F692" s="160"/>
      <c r="G692" s="160"/>
      <c r="H692" s="160"/>
      <c r="I692" s="160"/>
      <c r="J692" s="160"/>
      <c r="K692" s="162"/>
      <c r="L692" s="160"/>
      <c r="M692" s="160"/>
      <c r="N692" s="160"/>
      <c r="O692" s="160"/>
      <c r="P692" s="160"/>
      <c r="Q692" s="160"/>
      <c r="R692" s="160"/>
      <c r="S692" s="160"/>
    </row>
    <row r="693" spans="1:19">
      <c r="A693" s="160"/>
      <c r="B693" s="160"/>
      <c r="C693" s="160"/>
      <c r="D693" s="160"/>
      <c r="E693" s="160"/>
      <c r="F693" s="160"/>
      <c r="G693" s="160"/>
      <c r="H693" s="160"/>
      <c r="I693" s="160"/>
      <c r="J693" s="160"/>
      <c r="K693" s="162"/>
      <c r="L693" s="160"/>
      <c r="M693" s="160"/>
      <c r="N693" s="160"/>
      <c r="O693" s="160"/>
      <c r="P693" s="160"/>
      <c r="Q693" s="160"/>
      <c r="R693" s="160"/>
      <c r="S693" s="160"/>
    </row>
    <row r="694" spans="1:19">
      <c r="A694" s="160"/>
      <c r="B694" s="160"/>
      <c r="C694" s="160"/>
      <c r="D694" s="160"/>
      <c r="E694" s="160"/>
      <c r="F694" s="160"/>
      <c r="G694" s="160"/>
      <c r="H694" s="160"/>
      <c r="I694" s="160"/>
      <c r="J694" s="160"/>
      <c r="K694" s="162"/>
      <c r="L694" s="160"/>
      <c r="M694" s="160"/>
      <c r="N694" s="160"/>
      <c r="O694" s="160"/>
      <c r="P694" s="160"/>
      <c r="Q694" s="160"/>
      <c r="R694" s="160"/>
      <c r="S694" s="160"/>
    </row>
    <row r="695" spans="1:19">
      <c r="A695" s="160"/>
      <c r="B695" s="160"/>
      <c r="C695" s="160"/>
      <c r="D695" s="160"/>
      <c r="E695" s="160"/>
      <c r="F695" s="160"/>
      <c r="G695" s="160"/>
      <c r="H695" s="160"/>
      <c r="I695" s="160"/>
      <c r="J695" s="160"/>
      <c r="K695" s="162"/>
      <c r="L695" s="160"/>
      <c r="M695" s="160"/>
      <c r="N695" s="160"/>
      <c r="O695" s="160"/>
      <c r="P695" s="160"/>
      <c r="Q695" s="160"/>
      <c r="R695" s="160"/>
      <c r="S695" s="160"/>
    </row>
    <row r="696" spans="1:19">
      <c r="A696" s="160"/>
      <c r="B696" s="160"/>
      <c r="C696" s="160"/>
      <c r="D696" s="160"/>
      <c r="E696" s="160"/>
      <c r="F696" s="160"/>
      <c r="G696" s="160"/>
      <c r="H696" s="160"/>
      <c r="I696" s="160"/>
      <c r="J696" s="160"/>
      <c r="K696" s="162"/>
      <c r="L696" s="160"/>
      <c r="M696" s="160"/>
      <c r="N696" s="160"/>
      <c r="O696" s="160"/>
      <c r="P696" s="160"/>
      <c r="Q696" s="160"/>
      <c r="R696" s="160"/>
      <c r="S696" s="160"/>
    </row>
    <row r="697" spans="1:19">
      <c r="A697" s="160"/>
      <c r="B697" s="160"/>
      <c r="C697" s="160"/>
      <c r="D697" s="160"/>
      <c r="E697" s="160"/>
      <c r="F697" s="160"/>
      <c r="G697" s="160"/>
      <c r="H697" s="160"/>
      <c r="I697" s="160"/>
      <c r="J697" s="160"/>
      <c r="K697" s="162"/>
      <c r="L697" s="160"/>
      <c r="M697" s="160"/>
      <c r="N697" s="160"/>
      <c r="O697" s="160"/>
      <c r="P697" s="160"/>
      <c r="Q697" s="160"/>
      <c r="R697" s="160"/>
      <c r="S697" s="160"/>
    </row>
    <row r="698" spans="1:19">
      <c r="A698" s="160"/>
      <c r="B698" s="160"/>
      <c r="C698" s="160"/>
      <c r="D698" s="160"/>
      <c r="E698" s="160"/>
      <c r="F698" s="160"/>
      <c r="G698" s="160"/>
      <c r="H698" s="160"/>
      <c r="I698" s="160"/>
      <c r="J698" s="160"/>
      <c r="K698" s="162"/>
      <c r="L698" s="160"/>
      <c r="M698" s="160"/>
      <c r="N698" s="160"/>
      <c r="O698" s="160"/>
      <c r="P698" s="160"/>
      <c r="Q698" s="160"/>
      <c r="R698" s="160"/>
      <c r="S698" s="160"/>
    </row>
    <row r="699" spans="1:19">
      <c r="A699" s="160"/>
      <c r="B699" s="160"/>
      <c r="C699" s="160"/>
      <c r="D699" s="160"/>
      <c r="E699" s="160"/>
      <c r="F699" s="160"/>
      <c r="G699" s="160"/>
      <c r="H699" s="160"/>
      <c r="I699" s="160"/>
      <c r="J699" s="160"/>
      <c r="K699" s="162"/>
      <c r="L699" s="160"/>
      <c r="M699" s="160"/>
      <c r="N699" s="160"/>
      <c r="O699" s="160"/>
      <c r="P699" s="160"/>
      <c r="Q699" s="160"/>
      <c r="R699" s="160"/>
      <c r="S699" s="160"/>
    </row>
    <row r="700" spans="1:19">
      <c r="A700" s="160"/>
      <c r="B700" s="160"/>
      <c r="C700" s="160"/>
      <c r="D700" s="160"/>
      <c r="E700" s="160"/>
      <c r="F700" s="160"/>
      <c r="G700" s="160"/>
      <c r="H700" s="160"/>
      <c r="I700" s="160"/>
      <c r="J700" s="160"/>
      <c r="K700" s="162"/>
      <c r="L700" s="160"/>
      <c r="M700" s="160"/>
      <c r="N700" s="160"/>
      <c r="O700" s="160"/>
      <c r="P700" s="160"/>
      <c r="Q700" s="160"/>
      <c r="R700" s="160"/>
      <c r="S700" s="160"/>
    </row>
    <row r="701" spans="1:19">
      <c r="A701" s="160"/>
      <c r="B701" s="160"/>
      <c r="C701" s="160"/>
      <c r="D701" s="160"/>
      <c r="E701" s="160"/>
      <c r="F701" s="160"/>
      <c r="G701" s="160"/>
      <c r="H701" s="160"/>
      <c r="I701" s="160"/>
      <c r="J701" s="160"/>
      <c r="K701" s="162"/>
      <c r="L701" s="160"/>
      <c r="M701" s="160"/>
      <c r="N701" s="160"/>
      <c r="O701" s="160"/>
      <c r="P701" s="160"/>
      <c r="Q701" s="160"/>
      <c r="R701" s="160"/>
      <c r="S701" s="160"/>
    </row>
    <row r="702" spans="1:19">
      <c r="A702" s="160"/>
      <c r="B702" s="160"/>
      <c r="C702" s="160"/>
      <c r="D702" s="160"/>
      <c r="E702" s="160"/>
      <c r="F702" s="160"/>
      <c r="G702" s="160"/>
      <c r="H702" s="160"/>
      <c r="I702" s="160"/>
      <c r="J702" s="160"/>
      <c r="K702" s="162"/>
      <c r="L702" s="160"/>
      <c r="M702" s="160"/>
      <c r="N702" s="160"/>
      <c r="O702" s="160"/>
      <c r="P702" s="160"/>
      <c r="Q702" s="160"/>
      <c r="R702" s="160"/>
      <c r="S702" s="160"/>
    </row>
    <row r="703" spans="1:19">
      <c r="A703" s="160"/>
      <c r="B703" s="160"/>
      <c r="C703" s="160"/>
      <c r="D703" s="160"/>
      <c r="E703" s="160"/>
      <c r="F703" s="160"/>
      <c r="G703" s="160"/>
      <c r="H703" s="160"/>
      <c r="I703" s="160"/>
      <c r="J703" s="160"/>
      <c r="K703" s="162"/>
      <c r="L703" s="160"/>
      <c r="M703" s="160"/>
      <c r="N703" s="160"/>
      <c r="O703" s="160"/>
      <c r="P703" s="160"/>
      <c r="Q703" s="160"/>
      <c r="R703" s="160"/>
      <c r="S703" s="160"/>
    </row>
    <row r="704" spans="1:19">
      <c r="A704" s="160"/>
      <c r="B704" s="160"/>
      <c r="C704" s="160"/>
      <c r="D704" s="160"/>
      <c r="E704" s="160"/>
      <c r="F704" s="160"/>
      <c r="G704" s="160"/>
      <c r="H704" s="160"/>
      <c r="I704" s="160"/>
      <c r="J704" s="160"/>
      <c r="K704" s="162"/>
      <c r="L704" s="160"/>
      <c r="M704" s="160"/>
      <c r="N704" s="160"/>
      <c r="O704" s="160"/>
      <c r="P704" s="160"/>
      <c r="Q704" s="160"/>
      <c r="R704" s="160"/>
      <c r="S704" s="160"/>
    </row>
    <row r="705" spans="1:19">
      <c r="A705" s="160"/>
      <c r="B705" s="160"/>
      <c r="C705" s="160"/>
      <c r="D705" s="160"/>
      <c r="E705" s="160"/>
      <c r="F705" s="160"/>
      <c r="G705" s="160"/>
      <c r="H705" s="160"/>
      <c r="I705" s="160"/>
      <c r="J705" s="160"/>
      <c r="K705" s="162"/>
      <c r="L705" s="160"/>
      <c r="M705" s="160"/>
      <c r="N705" s="160"/>
      <c r="O705" s="160"/>
      <c r="P705" s="160"/>
      <c r="Q705" s="160"/>
      <c r="R705" s="160"/>
      <c r="S705" s="160"/>
    </row>
    <row r="706" spans="1:19">
      <c r="A706" s="160"/>
      <c r="B706" s="160"/>
      <c r="C706" s="160"/>
      <c r="D706" s="160"/>
      <c r="E706" s="160"/>
      <c r="F706" s="160"/>
      <c r="G706" s="160"/>
      <c r="H706" s="160"/>
      <c r="I706" s="160"/>
      <c r="J706" s="160"/>
      <c r="K706" s="162"/>
      <c r="L706" s="160"/>
      <c r="M706" s="160"/>
      <c r="N706" s="160"/>
      <c r="O706" s="160"/>
      <c r="P706" s="160"/>
      <c r="Q706" s="160"/>
      <c r="R706" s="160"/>
      <c r="S706" s="160"/>
    </row>
    <row r="707" spans="1:19">
      <c r="A707" s="160"/>
      <c r="B707" s="160"/>
      <c r="C707" s="160"/>
      <c r="D707" s="160"/>
      <c r="E707" s="160"/>
      <c r="F707" s="160"/>
      <c r="G707" s="160"/>
      <c r="H707" s="160"/>
      <c r="I707" s="160"/>
      <c r="J707" s="160"/>
      <c r="K707" s="162"/>
      <c r="L707" s="160"/>
      <c r="M707" s="160"/>
      <c r="N707" s="160"/>
      <c r="O707" s="160"/>
      <c r="P707" s="160"/>
      <c r="Q707" s="160"/>
      <c r="R707" s="160"/>
      <c r="S707" s="160"/>
    </row>
    <row r="708" spans="1:19">
      <c r="A708" s="160"/>
      <c r="B708" s="160"/>
      <c r="C708" s="160"/>
      <c r="D708" s="160"/>
      <c r="E708" s="160"/>
      <c r="F708" s="160"/>
      <c r="G708" s="160"/>
      <c r="H708" s="160"/>
      <c r="I708" s="160"/>
      <c r="J708" s="160"/>
      <c r="K708" s="162"/>
      <c r="L708" s="160"/>
      <c r="M708" s="160"/>
      <c r="N708" s="160"/>
      <c r="O708" s="160"/>
      <c r="P708" s="160"/>
      <c r="Q708" s="160"/>
      <c r="R708" s="160"/>
      <c r="S708" s="160"/>
    </row>
    <row r="709" spans="1:19">
      <c r="A709" s="160"/>
      <c r="B709" s="160"/>
      <c r="C709" s="160"/>
      <c r="D709" s="160"/>
      <c r="E709" s="160"/>
      <c r="F709" s="160"/>
      <c r="G709" s="160"/>
      <c r="H709" s="160"/>
      <c r="I709" s="160"/>
      <c r="J709" s="160"/>
      <c r="K709" s="162"/>
      <c r="L709" s="160"/>
      <c r="M709" s="160"/>
      <c r="N709" s="160"/>
      <c r="O709" s="160"/>
      <c r="P709" s="160"/>
      <c r="Q709" s="160"/>
      <c r="R709" s="160"/>
      <c r="S709" s="160"/>
    </row>
    <row r="710" spans="1:19">
      <c r="A710" s="160"/>
      <c r="B710" s="160"/>
      <c r="C710" s="160"/>
      <c r="D710" s="160"/>
      <c r="E710" s="160"/>
      <c r="F710" s="160"/>
      <c r="G710" s="160"/>
      <c r="H710" s="160"/>
      <c r="I710" s="160"/>
      <c r="J710" s="160"/>
      <c r="K710" s="162"/>
      <c r="L710" s="160"/>
      <c r="M710" s="160"/>
      <c r="N710" s="160"/>
      <c r="O710" s="160"/>
      <c r="P710" s="160"/>
      <c r="Q710" s="160"/>
      <c r="R710" s="160"/>
      <c r="S710" s="160"/>
    </row>
    <row r="711" spans="1:19">
      <c r="A711" s="160"/>
      <c r="B711" s="160"/>
      <c r="C711" s="160"/>
      <c r="D711" s="160"/>
      <c r="E711" s="160"/>
      <c r="F711" s="160"/>
      <c r="G711" s="160"/>
      <c r="H711" s="160"/>
      <c r="I711" s="160"/>
      <c r="J711" s="160"/>
      <c r="K711" s="162"/>
      <c r="L711" s="160"/>
      <c r="M711" s="160"/>
      <c r="N711" s="160"/>
      <c r="O711" s="160"/>
      <c r="P711" s="160"/>
      <c r="Q711" s="160"/>
      <c r="R711" s="160"/>
      <c r="S711" s="160"/>
    </row>
    <row r="712" spans="1:19">
      <c r="A712" s="160"/>
      <c r="B712" s="160"/>
      <c r="C712" s="160"/>
      <c r="D712" s="160"/>
      <c r="E712" s="160"/>
      <c r="F712" s="160"/>
      <c r="G712" s="160"/>
      <c r="H712" s="160"/>
      <c r="I712" s="160"/>
      <c r="J712" s="160"/>
      <c r="K712" s="162"/>
      <c r="L712" s="160"/>
      <c r="M712" s="160"/>
      <c r="N712" s="160"/>
      <c r="O712" s="160"/>
      <c r="P712" s="160"/>
      <c r="Q712" s="160"/>
      <c r="R712" s="160"/>
      <c r="S712" s="160"/>
    </row>
    <row r="713" spans="1:19">
      <c r="A713" s="160"/>
      <c r="B713" s="160"/>
      <c r="C713" s="160"/>
      <c r="D713" s="160"/>
      <c r="E713" s="160"/>
      <c r="F713" s="160"/>
      <c r="G713" s="160"/>
      <c r="H713" s="160"/>
      <c r="I713" s="160"/>
      <c r="J713" s="160"/>
      <c r="K713" s="162"/>
      <c r="L713" s="160"/>
      <c r="M713" s="160"/>
      <c r="N713" s="160"/>
      <c r="O713" s="160"/>
      <c r="P713" s="160"/>
      <c r="Q713" s="160"/>
      <c r="R713" s="160"/>
      <c r="S713" s="160"/>
    </row>
    <row r="714" spans="1:19">
      <c r="A714" s="160"/>
      <c r="B714" s="160"/>
      <c r="C714" s="160"/>
      <c r="D714" s="160"/>
      <c r="E714" s="160"/>
      <c r="F714" s="160"/>
      <c r="G714" s="160"/>
      <c r="H714" s="160"/>
      <c r="I714" s="160"/>
      <c r="J714" s="160"/>
      <c r="K714" s="162"/>
      <c r="L714" s="160"/>
      <c r="M714" s="160"/>
      <c r="N714" s="160"/>
      <c r="O714" s="160"/>
      <c r="P714" s="160"/>
      <c r="Q714" s="160"/>
      <c r="R714" s="160"/>
      <c r="S714" s="160"/>
    </row>
    <row r="715" spans="1:19">
      <c r="A715" s="160"/>
      <c r="B715" s="160"/>
      <c r="C715" s="160"/>
      <c r="D715" s="160"/>
      <c r="E715" s="160"/>
      <c r="F715" s="160"/>
      <c r="G715" s="160"/>
      <c r="H715" s="160"/>
      <c r="I715" s="160"/>
      <c r="J715" s="160"/>
      <c r="K715" s="162"/>
      <c r="L715" s="160"/>
      <c r="M715" s="160"/>
      <c r="N715" s="160"/>
      <c r="O715" s="160"/>
      <c r="P715" s="160"/>
      <c r="Q715" s="160"/>
      <c r="R715" s="160"/>
      <c r="S715" s="160"/>
    </row>
    <row r="716" spans="1:19">
      <c r="A716" s="160"/>
      <c r="B716" s="160"/>
      <c r="C716" s="160"/>
      <c r="D716" s="160"/>
      <c r="E716" s="160"/>
      <c r="F716" s="160"/>
      <c r="G716" s="160"/>
      <c r="H716" s="160"/>
      <c r="I716" s="160"/>
      <c r="J716" s="160"/>
      <c r="K716" s="162"/>
      <c r="L716" s="160"/>
      <c r="M716" s="160"/>
      <c r="N716" s="160"/>
      <c r="O716" s="160"/>
      <c r="P716" s="160"/>
      <c r="Q716" s="160"/>
      <c r="R716" s="160"/>
      <c r="S716" s="160"/>
    </row>
    <row r="717" spans="1:19">
      <c r="A717" s="160"/>
      <c r="B717" s="160"/>
      <c r="C717" s="160"/>
      <c r="D717" s="160"/>
      <c r="E717" s="160"/>
      <c r="F717" s="160"/>
      <c r="G717" s="160"/>
      <c r="H717" s="160"/>
      <c r="I717" s="160"/>
      <c r="J717" s="160"/>
      <c r="K717" s="162"/>
      <c r="L717" s="160"/>
      <c r="M717" s="160"/>
      <c r="N717" s="160"/>
      <c r="O717" s="160"/>
      <c r="P717" s="160"/>
      <c r="Q717" s="160"/>
      <c r="R717" s="160"/>
      <c r="S717" s="160"/>
    </row>
    <row r="718" spans="1:19">
      <c r="A718" s="160"/>
      <c r="B718" s="160"/>
      <c r="C718" s="160"/>
      <c r="D718" s="160"/>
      <c r="E718" s="160"/>
      <c r="F718" s="160"/>
      <c r="G718" s="160"/>
      <c r="H718" s="160"/>
      <c r="I718" s="160"/>
      <c r="J718" s="160"/>
      <c r="K718" s="162"/>
      <c r="L718" s="160"/>
      <c r="M718" s="160"/>
      <c r="N718" s="160"/>
      <c r="O718" s="160"/>
      <c r="P718" s="160"/>
      <c r="Q718" s="160"/>
      <c r="R718" s="160"/>
      <c r="S718" s="160"/>
    </row>
    <row r="719" spans="1:19">
      <c r="A719" s="160"/>
      <c r="B719" s="160"/>
      <c r="C719" s="160"/>
      <c r="D719" s="160"/>
      <c r="E719" s="160"/>
      <c r="F719" s="160"/>
      <c r="G719" s="160"/>
      <c r="H719" s="160"/>
      <c r="I719" s="160"/>
      <c r="J719" s="160"/>
      <c r="K719" s="162"/>
      <c r="L719" s="160"/>
      <c r="M719" s="160"/>
      <c r="N719" s="160"/>
      <c r="O719" s="160"/>
      <c r="P719" s="160"/>
      <c r="Q719" s="160"/>
      <c r="R719" s="160"/>
      <c r="S719" s="160"/>
    </row>
    <row r="720" spans="1:19">
      <c r="A720" s="160"/>
      <c r="B720" s="160"/>
      <c r="C720" s="160"/>
      <c r="D720" s="160"/>
      <c r="E720" s="160"/>
      <c r="F720" s="160"/>
      <c r="G720" s="160"/>
      <c r="H720" s="160"/>
      <c r="I720" s="160"/>
      <c r="J720" s="160"/>
      <c r="K720" s="162"/>
      <c r="L720" s="160"/>
      <c r="M720" s="160"/>
      <c r="N720" s="160"/>
      <c r="O720" s="160"/>
      <c r="P720" s="160"/>
      <c r="Q720" s="160"/>
      <c r="R720" s="160"/>
      <c r="S720" s="160"/>
    </row>
    <row r="721" spans="1:19">
      <c r="A721" s="160"/>
      <c r="B721" s="160"/>
      <c r="C721" s="160"/>
      <c r="D721" s="160"/>
      <c r="E721" s="160"/>
      <c r="F721" s="160"/>
      <c r="G721" s="160"/>
      <c r="H721" s="160"/>
      <c r="I721" s="160"/>
      <c r="J721" s="160"/>
      <c r="K721" s="162"/>
      <c r="L721" s="160"/>
      <c r="M721" s="160"/>
      <c r="N721" s="160"/>
      <c r="O721" s="160"/>
      <c r="P721" s="160"/>
      <c r="Q721" s="160"/>
      <c r="R721" s="160"/>
      <c r="S721" s="160"/>
    </row>
    <row r="722" spans="1:19">
      <c r="A722" s="160"/>
      <c r="B722" s="160"/>
      <c r="C722" s="160"/>
      <c r="D722" s="160"/>
      <c r="E722" s="160"/>
      <c r="F722" s="160"/>
      <c r="G722" s="160"/>
      <c r="H722" s="160"/>
      <c r="I722" s="160"/>
      <c r="J722" s="160"/>
      <c r="K722" s="162"/>
      <c r="L722" s="160"/>
      <c r="M722" s="160"/>
      <c r="N722" s="160"/>
      <c r="O722" s="160"/>
      <c r="P722" s="160"/>
      <c r="Q722" s="160"/>
      <c r="R722" s="160"/>
      <c r="S722" s="160"/>
    </row>
    <row r="723" spans="1:19">
      <c r="A723" s="160"/>
      <c r="B723" s="160"/>
      <c r="C723" s="160"/>
      <c r="D723" s="160"/>
      <c r="E723" s="160"/>
      <c r="F723" s="160"/>
      <c r="G723" s="160"/>
      <c r="H723" s="160"/>
      <c r="I723" s="160"/>
      <c r="J723" s="160"/>
      <c r="K723" s="162"/>
      <c r="L723" s="160"/>
      <c r="M723" s="160"/>
      <c r="N723" s="160"/>
      <c r="O723" s="160"/>
      <c r="P723" s="160"/>
      <c r="Q723" s="160"/>
      <c r="R723" s="160"/>
      <c r="S723" s="160"/>
    </row>
    <row r="724" spans="1:19">
      <c r="A724" s="160"/>
      <c r="B724" s="160"/>
      <c r="C724" s="160"/>
      <c r="D724" s="160"/>
      <c r="E724" s="160"/>
      <c r="F724" s="160"/>
      <c r="G724" s="160"/>
      <c r="H724" s="160"/>
      <c r="I724" s="160"/>
      <c r="J724" s="160"/>
      <c r="K724" s="162"/>
      <c r="L724" s="160"/>
      <c r="M724" s="160"/>
      <c r="N724" s="160"/>
      <c r="O724" s="160"/>
      <c r="P724" s="160"/>
      <c r="Q724" s="160"/>
      <c r="R724" s="160"/>
      <c r="S724" s="160"/>
    </row>
    <row r="725" spans="1:19">
      <c r="A725" s="160"/>
      <c r="B725" s="160"/>
      <c r="C725" s="160"/>
      <c r="D725" s="160"/>
      <c r="E725" s="160"/>
      <c r="F725" s="160"/>
      <c r="G725" s="160"/>
      <c r="H725" s="160"/>
      <c r="I725" s="160"/>
      <c r="J725" s="160"/>
      <c r="K725" s="162"/>
      <c r="L725" s="160"/>
      <c r="M725" s="160"/>
      <c r="N725" s="160"/>
      <c r="O725" s="160"/>
      <c r="P725" s="160"/>
      <c r="Q725" s="160"/>
      <c r="R725" s="160"/>
      <c r="S725" s="160"/>
    </row>
    <row r="726" spans="1:19">
      <c r="A726" s="160"/>
      <c r="B726" s="160"/>
      <c r="C726" s="160"/>
      <c r="D726" s="160"/>
      <c r="E726" s="160"/>
      <c r="F726" s="160"/>
      <c r="G726" s="160"/>
      <c r="H726" s="160"/>
      <c r="I726" s="160"/>
      <c r="J726" s="160"/>
      <c r="K726" s="162"/>
      <c r="L726" s="160"/>
      <c r="M726" s="160"/>
      <c r="N726" s="160"/>
      <c r="O726" s="160"/>
      <c r="P726" s="160"/>
      <c r="Q726" s="160"/>
      <c r="R726" s="160"/>
      <c r="S726" s="160"/>
    </row>
    <row r="727" spans="1:19">
      <c r="A727" s="160"/>
      <c r="B727" s="160"/>
      <c r="C727" s="160"/>
      <c r="D727" s="160"/>
      <c r="E727" s="160"/>
      <c r="F727" s="160"/>
      <c r="G727" s="160"/>
      <c r="H727" s="160"/>
      <c r="I727" s="160"/>
      <c r="J727" s="160"/>
      <c r="K727" s="162"/>
      <c r="L727" s="160"/>
      <c r="M727" s="160"/>
      <c r="N727" s="160"/>
      <c r="O727" s="160"/>
      <c r="P727" s="160"/>
      <c r="Q727" s="160"/>
      <c r="R727" s="160"/>
      <c r="S727" s="160"/>
    </row>
    <row r="728" spans="1:19">
      <c r="A728" s="160"/>
      <c r="B728" s="160"/>
      <c r="C728" s="160"/>
      <c r="D728" s="160"/>
      <c r="E728" s="160"/>
      <c r="F728" s="160"/>
      <c r="G728" s="160"/>
      <c r="H728" s="160"/>
      <c r="I728" s="160"/>
      <c r="J728" s="160"/>
      <c r="K728" s="162"/>
      <c r="L728" s="160"/>
      <c r="M728" s="160"/>
      <c r="N728" s="160"/>
      <c r="O728" s="160"/>
      <c r="P728" s="160"/>
      <c r="Q728" s="160"/>
      <c r="R728" s="160"/>
      <c r="S728" s="160"/>
    </row>
    <row r="729" spans="1:19">
      <c r="A729" s="160"/>
      <c r="B729" s="160"/>
      <c r="C729" s="160"/>
      <c r="D729" s="160"/>
      <c r="E729" s="160"/>
      <c r="F729" s="160"/>
      <c r="G729" s="160"/>
      <c r="H729" s="160"/>
      <c r="I729" s="160"/>
      <c r="J729" s="160"/>
      <c r="K729" s="162"/>
      <c r="L729" s="160"/>
      <c r="M729" s="160"/>
      <c r="N729" s="160"/>
      <c r="O729" s="160"/>
      <c r="P729" s="160"/>
      <c r="Q729" s="160"/>
      <c r="R729" s="160"/>
      <c r="S729" s="160"/>
    </row>
    <row r="730" spans="1:19">
      <c r="A730" s="160"/>
      <c r="B730" s="160"/>
      <c r="C730" s="160"/>
      <c r="D730" s="160"/>
      <c r="E730" s="160"/>
      <c r="F730" s="160"/>
      <c r="G730" s="160"/>
      <c r="H730" s="160"/>
      <c r="I730" s="160"/>
      <c r="J730" s="160"/>
      <c r="K730" s="162"/>
      <c r="L730" s="160"/>
      <c r="M730" s="160"/>
      <c r="N730" s="160"/>
      <c r="O730" s="160"/>
      <c r="P730" s="160"/>
      <c r="Q730" s="160"/>
      <c r="R730" s="160"/>
      <c r="S730" s="160"/>
    </row>
    <row r="731" spans="1:19">
      <c r="A731" s="160"/>
      <c r="B731" s="160"/>
      <c r="C731" s="160"/>
      <c r="D731" s="160"/>
      <c r="E731" s="160"/>
      <c r="F731" s="160"/>
      <c r="G731" s="160"/>
      <c r="H731" s="160"/>
      <c r="I731" s="160"/>
      <c r="J731" s="160"/>
      <c r="K731" s="162"/>
      <c r="L731" s="160"/>
      <c r="M731" s="160"/>
      <c r="N731" s="160"/>
      <c r="O731" s="160"/>
      <c r="P731" s="160"/>
      <c r="Q731" s="160"/>
      <c r="R731" s="160"/>
      <c r="S731" s="160"/>
    </row>
    <row r="732" spans="1:19">
      <c r="A732" s="160"/>
      <c r="B732" s="160"/>
      <c r="C732" s="160"/>
      <c r="D732" s="160"/>
      <c r="E732" s="160"/>
      <c r="F732" s="160"/>
      <c r="G732" s="160"/>
      <c r="H732" s="160"/>
      <c r="I732" s="160"/>
      <c r="J732" s="160"/>
      <c r="K732" s="162"/>
      <c r="L732" s="160"/>
      <c r="M732" s="160"/>
      <c r="N732" s="160"/>
      <c r="O732" s="160"/>
      <c r="P732" s="160"/>
      <c r="Q732" s="160"/>
      <c r="R732" s="160"/>
      <c r="S732" s="160"/>
    </row>
    <row r="733" spans="1:19">
      <c r="A733" s="160"/>
      <c r="B733" s="160"/>
      <c r="C733" s="160"/>
      <c r="D733" s="160"/>
      <c r="E733" s="160"/>
      <c r="F733" s="160"/>
      <c r="G733" s="160"/>
      <c r="H733" s="160"/>
      <c r="I733" s="160"/>
      <c r="J733" s="160"/>
      <c r="K733" s="162"/>
      <c r="L733" s="160"/>
      <c r="M733" s="160"/>
      <c r="N733" s="160"/>
      <c r="O733" s="160"/>
      <c r="P733" s="160"/>
      <c r="Q733" s="160"/>
      <c r="R733" s="160"/>
      <c r="S733" s="160"/>
    </row>
    <row r="734" spans="1:19">
      <c r="A734" s="160"/>
      <c r="B734" s="160"/>
      <c r="C734" s="160"/>
      <c r="D734" s="160"/>
      <c r="E734" s="160"/>
      <c r="F734" s="160"/>
      <c r="G734" s="160"/>
      <c r="H734" s="160"/>
      <c r="I734" s="160"/>
      <c r="J734" s="160"/>
      <c r="K734" s="162"/>
      <c r="L734" s="160"/>
      <c r="M734" s="160"/>
      <c r="N734" s="160"/>
      <c r="O734" s="160"/>
      <c r="P734" s="160"/>
      <c r="Q734" s="160"/>
      <c r="R734" s="160"/>
      <c r="S734" s="160"/>
    </row>
    <row r="735" spans="1:19">
      <c r="A735" s="160"/>
      <c r="B735" s="160"/>
      <c r="C735" s="160"/>
      <c r="D735" s="160"/>
      <c r="E735" s="160"/>
      <c r="F735" s="160"/>
      <c r="G735" s="160"/>
      <c r="H735" s="160"/>
      <c r="I735" s="160"/>
      <c r="J735" s="160"/>
      <c r="K735" s="162"/>
      <c r="L735" s="160"/>
      <c r="M735" s="160"/>
      <c r="N735" s="160"/>
      <c r="O735" s="160"/>
      <c r="P735" s="160"/>
      <c r="Q735" s="160"/>
      <c r="R735" s="160"/>
      <c r="S735" s="160"/>
    </row>
    <row r="736" spans="1:19">
      <c r="A736" s="160"/>
      <c r="B736" s="160"/>
      <c r="C736" s="160"/>
      <c r="D736" s="160"/>
      <c r="E736" s="160"/>
      <c r="F736" s="160"/>
      <c r="G736" s="160"/>
      <c r="H736" s="160"/>
      <c r="I736" s="160"/>
      <c r="J736" s="160"/>
      <c r="K736" s="162"/>
      <c r="L736" s="160"/>
      <c r="M736" s="160"/>
      <c r="N736" s="160"/>
      <c r="O736" s="160"/>
      <c r="P736" s="160"/>
      <c r="Q736" s="160"/>
      <c r="R736" s="160"/>
      <c r="S736" s="160"/>
    </row>
    <row r="737" spans="1:19">
      <c r="A737" s="160"/>
      <c r="B737" s="160"/>
      <c r="C737" s="160"/>
      <c r="D737" s="160"/>
      <c r="E737" s="160"/>
      <c r="F737" s="160"/>
      <c r="G737" s="160"/>
      <c r="H737" s="160"/>
      <c r="I737" s="160"/>
      <c r="J737" s="160"/>
      <c r="K737" s="162"/>
      <c r="L737" s="160"/>
      <c r="M737" s="160"/>
      <c r="N737" s="160"/>
      <c r="O737" s="160"/>
      <c r="P737" s="160"/>
      <c r="Q737" s="160"/>
      <c r="R737" s="160"/>
      <c r="S737" s="160"/>
    </row>
    <row r="738" spans="1:19">
      <c r="A738" s="160"/>
      <c r="B738" s="160"/>
      <c r="C738" s="160"/>
      <c r="D738" s="160"/>
      <c r="E738" s="160"/>
      <c r="F738" s="160"/>
      <c r="G738" s="160"/>
      <c r="H738" s="160"/>
      <c r="I738" s="160"/>
      <c r="J738" s="160"/>
      <c r="K738" s="162"/>
      <c r="L738" s="160"/>
      <c r="M738" s="160"/>
      <c r="N738" s="160"/>
      <c r="O738" s="160"/>
      <c r="P738" s="160"/>
      <c r="Q738" s="160"/>
      <c r="R738" s="160"/>
      <c r="S738" s="160"/>
    </row>
    <row r="739" spans="1:19">
      <c r="A739" s="160"/>
      <c r="B739" s="160"/>
      <c r="C739" s="160"/>
      <c r="D739" s="160"/>
      <c r="E739" s="160"/>
      <c r="F739" s="160"/>
      <c r="G739" s="160"/>
      <c r="H739" s="160"/>
      <c r="I739" s="160"/>
      <c r="J739" s="160"/>
      <c r="K739" s="162"/>
      <c r="L739" s="160"/>
      <c r="M739" s="160"/>
      <c r="N739" s="160"/>
      <c r="O739" s="160"/>
      <c r="P739" s="160"/>
      <c r="Q739" s="160"/>
      <c r="R739" s="160"/>
      <c r="S739" s="160"/>
    </row>
    <row r="740" spans="1:19">
      <c r="A740" s="160"/>
      <c r="B740" s="160"/>
      <c r="C740" s="160"/>
      <c r="D740" s="160"/>
      <c r="E740" s="160"/>
      <c r="F740" s="160"/>
      <c r="G740" s="160"/>
      <c r="H740" s="160"/>
      <c r="I740" s="160"/>
      <c r="J740" s="160"/>
      <c r="K740" s="162"/>
      <c r="L740" s="160"/>
      <c r="M740" s="160"/>
      <c r="N740" s="160"/>
      <c r="O740" s="160"/>
      <c r="P740" s="160"/>
      <c r="Q740" s="160"/>
      <c r="R740" s="160"/>
      <c r="S740" s="160"/>
    </row>
    <row r="741" spans="1:19">
      <c r="A741" s="160"/>
      <c r="B741" s="160"/>
      <c r="C741" s="160"/>
      <c r="D741" s="160"/>
      <c r="E741" s="160"/>
      <c r="F741" s="160"/>
      <c r="G741" s="160"/>
      <c r="H741" s="160"/>
      <c r="I741" s="160"/>
      <c r="J741" s="160"/>
      <c r="K741" s="162"/>
      <c r="L741" s="160"/>
      <c r="M741" s="160"/>
      <c r="N741" s="160"/>
      <c r="O741" s="160"/>
      <c r="P741" s="160"/>
      <c r="Q741" s="160"/>
      <c r="R741" s="160"/>
      <c r="S741" s="160"/>
    </row>
    <row r="742" spans="1:19">
      <c r="A742" s="160"/>
      <c r="B742" s="160"/>
      <c r="C742" s="160"/>
      <c r="D742" s="160"/>
      <c r="E742" s="160"/>
      <c r="F742" s="160"/>
      <c r="G742" s="160"/>
      <c r="H742" s="160"/>
      <c r="I742" s="160"/>
      <c r="J742" s="160"/>
      <c r="K742" s="162"/>
      <c r="L742" s="160"/>
      <c r="M742" s="160"/>
      <c r="N742" s="160"/>
      <c r="O742" s="160"/>
      <c r="P742" s="160"/>
      <c r="Q742" s="160"/>
      <c r="R742" s="160"/>
      <c r="S742" s="160"/>
    </row>
    <row r="743" spans="1:19">
      <c r="A743" s="160"/>
      <c r="B743" s="160"/>
      <c r="C743" s="160"/>
      <c r="D743" s="160"/>
      <c r="E743" s="160"/>
      <c r="F743" s="160"/>
      <c r="G743" s="160"/>
      <c r="H743" s="160"/>
      <c r="I743" s="160"/>
      <c r="J743" s="160"/>
      <c r="K743" s="162"/>
      <c r="L743" s="160"/>
      <c r="M743" s="160"/>
      <c r="N743" s="160"/>
      <c r="O743" s="160"/>
      <c r="P743" s="160"/>
      <c r="Q743" s="160"/>
      <c r="R743" s="160"/>
      <c r="S743" s="160"/>
    </row>
    <row r="744" spans="1:19">
      <c r="A744" s="160"/>
      <c r="B744" s="160"/>
      <c r="C744" s="160"/>
      <c r="D744" s="160"/>
      <c r="E744" s="160"/>
      <c r="F744" s="160"/>
      <c r="G744" s="160"/>
      <c r="H744" s="160"/>
      <c r="I744" s="160"/>
      <c r="J744" s="160"/>
      <c r="K744" s="162"/>
      <c r="L744" s="160"/>
      <c r="M744" s="160"/>
      <c r="N744" s="160"/>
      <c r="O744" s="160"/>
      <c r="P744" s="160"/>
      <c r="Q744" s="160"/>
      <c r="R744" s="160"/>
      <c r="S744" s="160"/>
    </row>
    <row r="745" spans="1:19">
      <c r="A745" s="160"/>
      <c r="B745" s="160"/>
      <c r="C745" s="160"/>
      <c r="D745" s="160"/>
      <c r="E745" s="160"/>
      <c r="F745" s="160"/>
      <c r="G745" s="160"/>
      <c r="H745" s="160"/>
      <c r="I745" s="160"/>
      <c r="J745" s="160"/>
      <c r="K745" s="162"/>
      <c r="L745" s="160"/>
      <c r="M745" s="160"/>
      <c r="N745" s="160"/>
      <c r="O745" s="160"/>
      <c r="P745" s="160"/>
      <c r="Q745" s="160"/>
      <c r="R745" s="160"/>
      <c r="S745" s="160"/>
    </row>
    <row r="746" spans="1:19">
      <c r="A746" s="160"/>
      <c r="B746" s="160"/>
      <c r="C746" s="160"/>
      <c r="D746" s="160"/>
      <c r="E746" s="160"/>
      <c r="F746" s="160"/>
      <c r="G746" s="160"/>
      <c r="H746" s="160"/>
      <c r="I746" s="160"/>
      <c r="J746" s="160"/>
      <c r="K746" s="162"/>
      <c r="L746" s="160"/>
      <c r="M746" s="160"/>
      <c r="N746" s="160"/>
      <c r="O746" s="160"/>
      <c r="P746" s="160"/>
      <c r="Q746" s="160"/>
      <c r="R746" s="160"/>
      <c r="S746" s="160"/>
    </row>
    <row r="747" spans="1:19">
      <c r="A747" s="160"/>
      <c r="B747" s="160"/>
      <c r="C747" s="160"/>
      <c r="D747" s="160"/>
      <c r="E747" s="160"/>
      <c r="F747" s="160"/>
      <c r="G747" s="160"/>
      <c r="H747" s="160"/>
      <c r="I747" s="160"/>
      <c r="J747" s="160"/>
      <c r="K747" s="162"/>
      <c r="L747" s="160"/>
      <c r="M747" s="160"/>
      <c r="N747" s="160"/>
      <c r="O747" s="160"/>
      <c r="P747" s="160"/>
      <c r="Q747" s="160"/>
      <c r="R747" s="160"/>
      <c r="S747" s="160"/>
    </row>
    <row r="748" spans="1:19">
      <c r="A748" s="160"/>
      <c r="B748" s="160"/>
      <c r="C748" s="160"/>
      <c r="D748" s="160"/>
      <c r="E748" s="160"/>
      <c r="F748" s="160"/>
      <c r="G748" s="160"/>
      <c r="H748" s="160"/>
      <c r="I748" s="160"/>
      <c r="J748" s="160"/>
      <c r="K748" s="162"/>
      <c r="L748" s="160"/>
      <c r="M748" s="160"/>
      <c r="N748" s="160"/>
      <c r="O748" s="160"/>
      <c r="P748" s="160"/>
      <c r="Q748" s="160"/>
      <c r="R748" s="160"/>
      <c r="S748" s="160"/>
    </row>
    <row r="749" spans="1:19">
      <c r="A749" s="160"/>
      <c r="B749" s="160"/>
      <c r="C749" s="160"/>
      <c r="D749" s="160"/>
      <c r="E749" s="160"/>
      <c r="F749" s="160"/>
      <c r="G749" s="160"/>
      <c r="H749" s="160"/>
      <c r="I749" s="160"/>
      <c r="J749" s="160"/>
      <c r="K749" s="162"/>
      <c r="L749" s="160"/>
      <c r="M749" s="160"/>
      <c r="N749" s="160"/>
      <c r="O749" s="160"/>
      <c r="P749" s="160"/>
      <c r="Q749" s="160"/>
      <c r="R749" s="160"/>
      <c r="S749" s="160"/>
    </row>
    <row r="750" spans="1:19">
      <c r="A750" s="160"/>
      <c r="B750" s="160"/>
      <c r="C750" s="160"/>
      <c r="D750" s="160"/>
      <c r="E750" s="160"/>
      <c r="F750" s="160"/>
      <c r="G750" s="160"/>
      <c r="H750" s="160"/>
      <c r="I750" s="160"/>
      <c r="J750" s="160"/>
      <c r="K750" s="162"/>
      <c r="L750" s="160"/>
      <c r="M750" s="160"/>
      <c r="N750" s="160"/>
      <c r="O750" s="160"/>
      <c r="P750" s="160"/>
      <c r="Q750" s="160"/>
      <c r="R750" s="160"/>
      <c r="S750" s="160"/>
    </row>
    <row r="751" spans="1:19">
      <c r="A751" s="160"/>
      <c r="B751" s="160"/>
      <c r="C751" s="160"/>
      <c r="D751" s="160"/>
      <c r="E751" s="160"/>
      <c r="F751" s="160"/>
      <c r="G751" s="160"/>
      <c r="H751" s="160"/>
      <c r="I751" s="160"/>
      <c r="J751" s="160"/>
      <c r="K751" s="162"/>
      <c r="L751" s="160"/>
      <c r="M751" s="160"/>
      <c r="N751" s="160"/>
      <c r="O751" s="160"/>
      <c r="P751" s="160"/>
      <c r="Q751" s="160"/>
      <c r="R751" s="160"/>
      <c r="S751" s="160"/>
    </row>
    <row r="752" spans="1:19">
      <c r="A752" s="160"/>
      <c r="B752" s="160"/>
      <c r="C752" s="160"/>
      <c r="D752" s="160"/>
      <c r="E752" s="160"/>
      <c r="F752" s="160"/>
      <c r="G752" s="160"/>
      <c r="H752" s="160"/>
      <c r="I752" s="160"/>
      <c r="J752" s="160"/>
      <c r="K752" s="162"/>
      <c r="L752" s="160"/>
      <c r="M752" s="160"/>
      <c r="N752" s="160"/>
      <c r="O752" s="160"/>
      <c r="P752" s="160"/>
      <c r="Q752" s="160"/>
      <c r="R752" s="160"/>
      <c r="S752" s="160"/>
    </row>
    <row r="753" spans="1:19">
      <c r="A753" s="160"/>
      <c r="B753" s="160"/>
      <c r="C753" s="160"/>
      <c r="D753" s="160"/>
      <c r="E753" s="160"/>
      <c r="F753" s="160"/>
      <c r="G753" s="160"/>
      <c r="H753" s="160"/>
      <c r="I753" s="160"/>
      <c r="J753" s="160"/>
      <c r="K753" s="162"/>
      <c r="L753" s="160"/>
      <c r="M753" s="160"/>
      <c r="N753" s="160"/>
      <c r="O753" s="160"/>
      <c r="P753" s="160"/>
      <c r="Q753" s="160"/>
      <c r="R753" s="160"/>
      <c r="S753" s="160"/>
    </row>
    <row r="754" spans="1:19">
      <c r="A754" s="160"/>
      <c r="B754" s="160"/>
      <c r="C754" s="160"/>
      <c r="D754" s="160"/>
      <c r="E754" s="160"/>
      <c r="F754" s="160"/>
      <c r="G754" s="160"/>
      <c r="H754" s="160"/>
      <c r="I754" s="160"/>
      <c r="J754" s="160"/>
      <c r="K754" s="162"/>
      <c r="L754" s="160"/>
      <c r="M754" s="160"/>
      <c r="N754" s="160"/>
      <c r="O754" s="160"/>
      <c r="P754" s="160"/>
      <c r="Q754" s="160"/>
      <c r="R754" s="160"/>
      <c r="S754" s="160"/>
    </row>
    <row r="755" spans="1:19">
      <c r="A755" s="160"/>
      <c r="B755" s="160"/>
      <c r="C755" s="160"/>
      <c r="D755" s="160"/>
      <c r="E755" s="160"/>
      <c r="F755" s="160"/>
      <c r="G755" s="160"/>
      <c r="H755" s="160"/>
      <c r="I755" s="160"/>
      <c r="J755" s="160"/>
      <c r="K755" s="162"/>
      <c r="L755" s="160"/>
      <c r="M755" s="160"/>
      <c r="N755" s="160"/>
      <c r="O755" s="160"/>
      <c r="P755" s="160"/>
      <c r="Q755" s="160"/>
      <c r="R755" s="160"/>
      <c r="S755" s="160"/>
    </row>
    <row r="756" spans="1:19">
      <c r="A756" s="160"/>
      <c r="B756" s="160"/>
      <c r="C756" s="160"/>
      <c r="D756" s="160"/>
      <c r="E756" s="160"/>
      <c r="F756" s="160"/>
      <c r="G756" s="160"/>
      <c r="H756" s="160"/>
      <c r="I756" s="160"/>
      <c r="J756" s="160"/>
      <c r="K756" s="162"/>
      <c r="L756" s="160"/>
      <c r="M756" s="160"/>
      <c r="N756" s="160"/>
      <c r="O756" s="160"/>
      <c r="P756" s="160"/>
      <c r="Q756" s="160"/>
      <c r="R756" s="160"/>
      <c r="S756" s="160"/>
    </row>
    <row r="757" spans="1:19">
      <c r="A757" s="160"/>
      <c r="B757" s="160"/>
      <c r="C757" s="160"/>
      <c r="D757" s="160"/>
      <c r="E757" s="160"/>
      <c r="F757" s="160"/>
      <c r="G757" s="160"/>
      <c r="H757" s="160"/>
      <c r="I757" s="160"/>
      <c r="J757" s="160"/>
      <c r="K757" s="162"/>
      <c r="L757" s="160"/>
      <c r="M757" s="160"/>
      <c r="N757" s="160"/>
      <c r="O757" s="160"/>
      <c r="P757" s="160"/>
      <c r="Q757" s="160"/>
      <c r="R757" s="160"/>
      <c r="S757" s="160"/>
    </row>
    <row r="758" spans="1:19">
      <c r="A758" s="160"/>
      <c r="B758" s="160"/>
      <c r="C758" s="160"/>
      <c r="D758" s="160"/>
      <c r="E758" s="160"/>
      <c r="F758" s="160"/>
      <c r="G758" s="160"/>
      <c r="H758" s="160"/>
      <c r="I758" s="160"/>
      <c r="J758" s="160"/>
      <c r="K758" s="162"/>
      <c r="L758" s="160"/>
      <c r="M758" s="160"/>
      <c r="N758" s="160"/>
      <c r="O758" s="160"/>
      <c r="P758" s="160"/>
      <c r="Q758" s="160"/>
      <c r="R758" s="160"/>
      <c r="S758" s="160"/>
    </row>
    <row r="759" spans="1:19">
      <c r="A759" s="160"/>
      <c r="B759" s="160"/>
      <c r="C759" s="160"/>
      <c r="D759" s="160"/>
      <c r="E759" s="160"/>
      <c r="F759" s="160"/>
      <c r="G759" s="160"/>
      <c r="H759" s="160"/>
      <c r="I759" s="160"/>
      <c r="J759" s="160"/>
      <c r="K759" s="162"/>
      <c r="L759" s="160"/>
      <c r="M759" s="160"/>
      <c r="N759" s="160"/>
      <c r="O759" s="160"/>
      <c r="P759" s="160"/>
      <c r="Q759" s="160"/>
      <c r="R759" s="160"/>
      <c r="S759" s="160"/>
    </row>
    <row r="760" spans="1:19">
      <c r="A760" s="160"/>
      <c r="B760" s="160"/>
      <c r="C760" s="160"/>
      <c r="D760" s="160"/>
      <c r="E760" s="160"/>
      <c r="F760" s="160"/>
      <c r="G760" s="160"/>
      <c r="H760" s="160"/>
      <c r="I760" s="160"/>
      <c r="J760" s="160"/>
      <c r="K760" s="162"/>
      <c r="L760" s="160"/>
      <c r="M760" s="160"/>
      <c r="N760" s="160"/>
      <c r="O760" s="160"/>
      <c r="P760" s="160"/>
      <c r="Q760" s="160"/>
      <c r="R760" s="160"/>
      <c r="S760" s="160"/>
    </row>
    <row r="761" spans="1:19">
      <c r="A761" s="160"/>
      <c r="B761" s="160"/>
      <c r="C761" s="160"/>
      <c r="D761" s="160"/>
      <c r="E761" s="160"/>
      <c r="F761" s="160"/>
      <c r="G761" s="160"/>
      <c r="H761" s="160"/>
      <c r="I761" s="160"/>
      <c r="J761" s="160"/>
      <c r="K761" s="162"/>
      <c r="L761" s="160"/>
      <c r="M761" s="160"/>
      <c r="N761" s="160"/>
      <c r="O761" s="160"/>
      <c r="P761" s="160"/>
      <c r="Q761" s="160"/>
      <c r="R761" s="160"/>
      <c r="S761" s="160"/>
    </row>
    <row r="762" spans="1:19">
      <c r="A762" s="160"/>
      <c r="B762" s="160"/>
      <c r="C762" s="160"/>
      <c r="D762" s="160"/>
      <c r="E762" s="160"/>
      <c r="F762" s="160"/>
      <c r="G762" s="160"/>
      <c r="H762" s="160"/>
      <c r="I762" s="160"/>
      <c r="J762" s="160"/>
      <c r="K762" s="162"/>
      <c r="L762" s="160"/>
      <c r="M762" s="160"/>
      <c r="N762" s="160"/>
      <c r="O762" s="160"/>
      <c r="P762" s="160"/>
      <c r="Q762" s="160"/>
      <c r="R762" s="160"/>
      <c r="S762" s="160"/>
    </row>
    <row r="763" spans="1:19">
      <c r="A763" s="160"/>
      <c r="B763" s="160"/>
      <c r="C763" s="160"/>
      <c r="D763" s="160"/>
      <c r="E763" s="160"/>
      <c r="F763" s="160"/>
      <c r="G763" s="160"/>
      <c r="H763" s="160"/>
      <c r="I763" s="160"/>
      <c r="J763" s="160"/>
      <c r="K763" s="162"/>
      <c r="L763" s="160"/>
      <c r="M763" s="160"/>
      <c r="N763" s="160"/>
      <c r="O763" s="160"/>
      <c r="P763" s="160"/>
      <c r="Q763" s="160"/>
      <c r="R763" s="160"/>
      <c r="S763" s="160"/>
    </row>
    <row r="764" spans="1:19">
      <c r="A764" s="160"/>
      <c r="B764" s="160"/>
      <c r="C764" s="160"/>
      <c r="D764" s="160"/>
      <c r="E764" s="160"/>
      <c r="F764" s="160"/>
      <c r="G764" s="160"/>
      <c r="H764" s="160"/>
      <c r="I764" s="160"/>
      <c r="J764" s="160"/>
      <c r="K764" s="162"/>
      <c r="L764" s="160"/>
      <c r="M764" s="160"/>
      <c r="N764" s="160"/>
      <c r="O764" s="160"/>
      <c r="P764" s="160"/>
      <c r="Q764" s="160"/>
      <c r="R764" s="160"/>
      <c r="S764" s="160"/>
    </row>
    <row r="765" spans="1:19">
      <c r="A765" s="160"/>
      <c r="B765" s="160"/>
      <c r="C765" s="160"/>
      <c r="D765" s="160"/>
      <c r="E765" s="160"/>
      <c r="F765" s="160"/>
      <c r="G765" s="160"/>
      <c r="H765" s="160"/>
      <c r="I765" s="160"/>
      <c r="J765" s="160"/>
      <c r="K765" s="162"/>
      <c r="L765" s="160"/>
      <c r="M765" s="160"/>
      <c r="N765" s="160"/>
      <c r="O765" s="160"/>
      <c r="P765" s="160"/>
      <c r="Q765" s="160"/>
      <c r="R765" s="160"/>
      <c r="S765" s="160"/>
    </row>
    <row r="766" spans="1:19">
      <c r="A766" s="160"/>
      <c r="B766" s="160"/>
      <c r="C766" s="160"/>
      <c r="D766" s="160"/>
      <c r="E766" s="160"/>
      <c r="F766" s="160"/>
      <c r="G766" s="160"/>
      <c r="H766" s="160"/>
      <c r="I766" s="160"/>
      <c r="J766" s="160"/>
      <c r="K766" s="162"/>
      <c r="L766" s="160"/>
      <c r="M766" s="160"/>
      <c r="N766" s="160"/>
      <c r="O766" s="160"/>
      <c r="P766" s="160"/>
      <c r="Q766" s="160"/>
      <c r="R766" s="160"/>
      <c r="S766" s="160"/>
    </row>
    <row r="767" spans="1:19">
      <c r="A767" s="160"/>
      <c r="B767" s="160"/>
      <c r="C767" s="160"/>
      <c r="D767" s="160"/>
      <c r="E767" s="160"/>
      <c r="F767" s="160"/>
      <c r="G767" s="160"/>
      <c r="H767" s="160"/>
      <c r="I767" s="160"/>
      <c r="J767" s="160"/>
      <c r="K767" s="162"/>
      <c r="L767" s="160"/>
      <c r="M767" s="160"/>
      <c r="N767" s="160"/>
      <c r="O767" s="160"/>
      <c r="P767" s="160"/>
      <c r="Q767" s="160"/>
      <c r="R767" s="160"/>
      <c r="S767" s="160"/>
    </row>
    <row r="768" spans="1:19">
      <c r="A768" s="160"/>
      <c r="B768" s="160"/>
      <c r="C768" s="160"/>
      <c r="D768" s="160"/>
      <c r="E768" s="160"/>
      <c r="F768" s="160"/>
      <c r="G768" s="160"/>
      <c r="H768" s="160"/>
      <c r="I768" s="160"/>
      <c r="J768" s="160"/>
      <c r="K768" s="162"/>
      <c r="L768" s="160"/>
      <c r="M768" s="160"/>
      <c r="N768" s="160"/>
      <c r="O768" s="160"/>
      <c r="P768" s="160"/>
      <c r="Q768" s="160"/>
      <c r="R768" s="160"/>
      <c r="S768" s="160"/>
    </row>
    <row r="769" spans="1:19">
      <c r="A769" s="160"/>
      <c r="B769" s="160"/>
      <c r="C769" s="160"/>
      <c r="D769" s="160"/>
      <c r="E769" s="160"/>
      <c r="F769" s="160"/>
      <c r="G769" s="160"/>
      <c r="H769" s="160"/>
      <c r="I769" s="160"/>
      <c r="J769" s="160"/>
      <c r="K769" s="162"/>
      <c r="L769" s="160"/>
      <c r="M769" s="160"/>
      <c r="N769" s="160"/>
      <c r="O769" s="160"/>
      <c r="P769" s="160"/>
      <c r="Q769" s="160"/>
      <c r="R769" s="160"/>
      <c r="S769" s="160"/>
    </row>
    <row r="770" spans="1:19">
      <c r="A770" s="160"/>
      <c r="B770" s="160"/>
      <c r="C770" s="160"/>
      <c r="D770" s="160"/>
      <c r="E770" s="160"/>
      <c r="F770" s="160"/>
      <c r="G770" s="160"/>
      <c r="H770" s="160"/>
      <c r="I770" s="160"/>
      <c r="J770" s="160"/>
      <c r="K770" s="162"/>
      <c r="L770" s="160"/>
      <c r="M770" s="160"/>
      <c r="N770" s="160"/>
      <c r="O770" s="160"/>
      <c r="P770" s="160"/>
      <c r="Q770" s="160"/>
      <c r="R770" s="160"/>
      <c r="S770" s="160"/>
    </row>
    <row r="771" spans="1:19">
      <c r="A771" s="160"/>
      <c r="B771" s="160"/>
      <c r="C771" s="160"/>
      <c r="D771" s="160"/>
      <c r="E771" s="160"/>
      <c r="F771" s="160"/>
      <c r="G771" s="160"/>
      <c r="H771" s="160"/>
      <c r="I771" s="160"/>
      <c r="J771" s="160"/>
      <c r="K771" s="162"/>
      <c r="L771" s="160"/>
      <c r="M771" s="160"/>
      <c r="N771" s="160"/>
      <c r="O771" s="160"/>
      <c r="P771" s="160"/>
      <c r="Q771" s="160"/>
      <c r="R771" s="160"/>
      <c r="S771" s="160"/>
    </row>
    <row r="772" spans="1:19">
      <c r="A772" s="160"/>
      <c r="B772" s="160"/>
      <c r="C772" s="160"/>
      <c r="D772" s="160"/>
      <c r="E772" s="160"/>
      <c r="F772" s="160"/>
      <c r="G772" s="160"/>
      <c r="H772" s="160"/>
      <c r="I772" s="160"/>
      <c r="J772" s="160"/>
      <c r="K772" s="162"/>
      <c r="L772" s="160"/>
      <c r="M772" s="160"/>
      <c r="N772" s="160"/>
      <c r="O772" s="160"/>
      <c r="P772" s="160"/>
      <c r="Q772" s="160"/>
      <c r="R772" s="160"/>
      <c r="S772" s="160"/>
    </row>
    <row r="773" spans="1:19">
      <c r="A773" s="160"/>
      <c r="B773" s="160"/>
      <c r="C773" s="160"/>
      <c r="D773" s="160"/>
      <c r="E773" s="160"/>
      <c r="F773" s="160"/>
      <c r="G773" s="160"/>
      <c r="H773" s="160"/>
      <c r="I773" s="160"/>
      <c r="J773" s="160"/>
      <c r="K773" s="162"/>
      <c r="L773" s="160"/>
      <c r="M773" s="160"/>
      <c r="N773" s="160"/>
      <c r="O773" s="160"/>
      <c r="P773" s="160"/>
      <c r="Q773" s="160"/>
      <c r="R773" s="160"/>
      <c r="S773" s="160"/>
    </row>
    <row r="774" spans="1:19">
      <c r="A774" s="160"/>
      <c r="B774" s="160"/>
      <c r="C774" s="160"/>
      <c r="D774" s="160"/>
      <c r="E774" s="160"/>
      <c r="F774" s="160"/>
      <c r="G774" s="160"/>
      <c r="H774" s="160"/>
      <c r="I774" s="160"/>
      <c r="J774" s="160"/>
      <c r="K774" s="162"/>
      <c r="L774" s="160"/>
      <c r="M774" s="160"/>
      <c r="N774" s="160"/>
      <c r="O774" s="160"/>
      <c r="P774" s="160"/>
      <c r="Q774" s="160"/>
      <c r="R774" s="160"/>
      <c r="S774" s="160"/>
    </row>
    <row r="775" spans="1:19">
      <c r="A775" s="160"/>
      <c r="B775" s="160"/>
      <c r="C775" s="160"/>
      <c r="D775" s="160"/>
      <c r="E775" s="160"/>
      <c r="F775" s="160"/>
      <c r="G775" s="160"/>
      <c r="H775" s="160"/>
      <c r="I775" s="160"/>
      <c r="J775" s="160"/>
      <c r="K775" s="162"/>
      <c r="L775" s="160"/>
      <c r="M775" s="160"/>
      <c r="N775" s="160"/>
      <c r="O775" s="160"/>
      <c r="P775" s="160"/>
      <c r="Q775" s="160"/>
      <c r="R775" s="160"/>
      <c r="S775" s="160"/>
    </row>
    <row r="776" spans="1:19">
      <c r="A776" s="160"/>
      <c r="B776" s="160"/>
      <c r="C776" s="160"/>
      <c r="D776" s="160"/>
      <c r="E776" s="160"/>
      <c r="F776" s="160"/>
      <c r="G776" s="160"/>
      <c r="H776" s="160"/>
      <c r="I776" s="160"/>
      <c r="J776" s="160"/>
      <c r="K776" s="162"/>
      <c r="L776" s="160"/>
      <c r="M776" s="160"/>
      <c r="N776" s="160"/>
      <c r="O776" s="160"/>
      <c r="P776" s="160"/>
      <c r="Q776" s="160"/>
      <c r="R776" s="160"/>
      <c r="S776" s="160"/>
    </row>
    <row r="777" spans="1:19">
      <c r="A777" s="160"/>
      <c r="B777" s="160"/>
      <c r="C777" s="160"/>
      <c r="D777" s="160"/>
      <c r="E777" s="160"/>
      <c r="F777" s="160"/>
      <c r="G777" s="160"/>
      <c r="H777" s="160"/>
      <c r="I777" s="160"/>
      <c r="J777" s="160"/>
      <c r="K777" s="162"/>
      <c r="L777" s="160"/>
      <c r="M777" s="160"/>
      <c r="N777" s="160"/>
      <c r="O777" s="160"/>
      <c r="P777" s="160"/>
      <c r="Q777" s="160"/>
      <c r="R777" s="160"/>
      <c r="S777" s="160"/>
    </row>
    <row r="778" spans="1:19">
      <c r="A778" s="160"/>
      <c r="B778" s="160"/>
      <c r="C778" s="160"/>
      <c r="D778" s="160"/>
      <c r="E778" s="160"/>
      <c r="F778" s="160"/>
      <c r="G778" s="160"/>
      <c r="H778" s="160"/>
      <c r="I778" s="160"/>
      <c r="J778" s="160"/>
      <c r="K778" s="162"/>
      <c r="L778" s="160"/>
      <c r="M778" s="160"/>
      <c r="N778" s="160"/>
      <c r="O778" s="160"/>
      <c r="P778" s="160"/>
      <c r="Q778" s="160"/>
      <c r="R778" s="160"/>
      <c r="S778" s="160"/>
    </row>
    <row r="779" spans="1:19">
      <c r="A779" s="160"/>
      <c r="B779" s="160"/>
      <c r="C779" s="160"/>
      <c r="D779" s="160"/>
      <c r="E779" s="160"/>
      <c r="F779" s="160"/>
      <c r="G779" s="160"/>
      <c r="H779" s="160"/>
      <c r="I779" s="160"/>
      <c r="J779" s="160"/>
      <c r="K779" s="162"/>
      <c r="L779" s="160"/>
      <c r="M779" s="160"/>
      <c r="N779" s="160"/>
      <c r="O779" s="160"/>
      <c r="P779" s="160"/>
      <c r="Q779" s="160"/>
      <c r="R779" s="160"/>
      <c r="S779" s="160"/>
    </row>
    <row r="780" spans="1:19">
      <c r="A780" s="160"/>
      <c r="B780" s="160"/>
      <c r="C780" s="160"/>
      <c r="D780" s="160"/>
      <c r="E780" s="160"/>
      <c r="F780" s="160"/>
      <c r="G780" s="160"/>
      <c r="H780" s="160"/>
      <c r="I780" s="160"/>
      <c r="J780" s="160"/>
      <c r="K780" s="162"/>
      <c r="L780" s="160"/>
      <c r="M780" s="160"/>
      <c r="N780" s="160"/>
      <c r="O780" s="160"/>
      <c r="P780" s="160"/>
      <c r="Q780" s="160"/>
      <c r="R780" s="160"/>
      <c r="S780" s="160"/>
    </row>
    <row r="781" spans="1:19">
      <c r="A781" s="160"/>
      <c r="B781" s="160"/>
      <c r="C781" s="160"/>
      <c r="D781" s="160"/>
      <c r="E781" s="160"/>
      <c r="F781" s="160"/>
      <c r="G781" s="160"/>
      <c r="H781" s="160"/>
      <c r="I781" s="160"/>
      <c r="J781" s="160"/>
      <c r="K781" s="162"/>
      <c r="L781" s="160"/>
      <c r="M781" s="160"/>
      <c r="N781" s="160"/>
      <c r="O781" s="160"/>
      <c r="P781" s="160"/>
      <c r="Q781" s="160"/>
      <c r="R781" s="160"/>
      <c r="S781" s="160"/>
    </row>
    <row r="782" spans="1:19">
      <c r="A782" s="160"/>
      <c r="B782" s="160"/>
      <c r="C782" s="160"/>
      <c r="D782" s="160"/>
      <c r="E782" s="160"/>
      <c r="F782" s="160"/>
      <c r="G782" s="160"/>
      <c r="H782" s="160"/>
      <c r="I782" s="160"/>
      <c r="J782" s="160"/>
      <c r="K782" s="162"/>
      <c r="L782" s="160"/>
      <c r="M782" s="160"/>
      <c r="N782" s="160"/>
      <c r="O782" s="160"/>
      <c r="P782" s="160"/>
      <c r="Q782" s="160"/>
      <c r="R782" s="160"/>
      <c r="S782" s="160"/>
    </row>
    <row r="783" spans="1:19">
      <c r="A783" s="160"/>
      <c r="B783" s="160"/>
      <c r="C783" s="160"/>
      <c r="D783" s="160"/>
      <c r="E783" s="160"/>
      <c r="F783" s="160"/>
      <c r="G783" s="160"/>
      <c r="H783" s="160"/>
      <c r="I783" s="160"/>
      <c r="J783" s="160"/>
      <c r="K783" s="162"/>
      <c r="L783" s="160"/>
      <c r="M783" s="160"/>
      <c r="N783" s="160"/>
      <c r="O783" s="160"/>
      <c r="P783" s="160"/>
      <c r="Q783" s="160"/>
      <c r="R783" s="160"/>
      <c r="S783" s="160"/>
    </row>
    <row r="784" spans="1:19">
      <c r="A784" s="160"/>
      <c r="B784" s="160"/>
      <c r="C784" s="160"/>
      <c r="D784" s="160"/>
      <c r="E784" s="160"/>
      <c r="F784" s="160"/>
      <c r="G784" s="160"/>
      <c r="H784" s="160"/>
      <c r="I784" s="160"/>
      <c r="J784" s="160"/>
      <c r="K784" s="162"/>
      <c r="L784" s="160"/>
      <c r="M784" s="160"/>
      <c r="N784" s="160"/>
      <c r="O784" s="160"/>
      <c r="P784" s="160"/>
      <c r="Q784" s="160"/>
      <c r="R784" s="160"/>
      <c r="S784" s="160"/>
    </row>
    <row r="785" spans="1:19">
      <c r="A785" s="160"/>
      <c r="B785" s="160"/>
      <c r="C785" s="160"/>
      <c r="D785" s="160"/>
      <c r="E785" s="160"/>
      <c r="F785" s="160"/>
      <c r="G785" s="160"/>
      <c r="H785" s="160"/>
      <c r="I785" s="160"/>
      <c r="J785" s="160"/>
      <c r="K785" s="162"/>
      <c r="L785" s="160"/>
      <c r="M785" s="160"/>
      <c r="N785" s="160"/>
      <c r="O785" s="160"/>
      <c r="P785" s="160"/>
      <c r="Q785" s="160"/>
      <c r="R785" s="160"/>
      <c r="S785" s="160"/>
    </row>
    <row r="786" spans="1:19">
      <c r="A786" s="160"/>
      <c r="B786" s="160"/>
      <c r="C786" s="160"/>
      <c r="D786" s="160"/>
      <c r="E786" s="160"/>
      <c r="F786" s="160"/>
      <c r="G786" s="160"/>
      <c r="H786" s="160"/>
      <c r="I786" s="160"/>
      <c r="J786" s="160"/>
      <c r="K786" s="162"/>
      <c r="L786" s="160"/>
      <c r="M786" s="160"/>
      <c r="N786" s="160"/>
      <c r="O786" s="160"/>
      <c r="P786" s="160"/>
      <c r="Q786" s="160"/>
      <c r="R786" s="160"/>
      <c r="S786" s="160"/>
    </row>
    <row r="787" spans="1:19">
      <c r="A787" s="160"/>
      <c r="B787" s="160"/>
      <c r="C787" s="160"/>
      <c r="D787" s="160"/>
      <c r="E787" s="160"/>
      <c r="F787" s="160"/>
      <c r="G787" s="160"/>
      <c r="H787" s="160"/>
      <c r="I787" s="160"/>
      <c r="J787" s="160"/>
      <c r="K787" s="162"/>
      <c r="L787" s="160"/>
      <c r="M787" s="160"/>
      <c r="N787" s="160"/>
      <c r="O787" s="160"/>
      <c r="P787" s="160"/>
      <c r="Q787" s="160"/>
      <c r="R787" s="160"/>
      <c r="S787" s="160"/>
    </row>
    <row r="788" spans="1:19">
      <c r="A788" s="160"/>
      <c r="B788" s="160"/>
      <c r="C788" s="160"/>
      <c r="D788" s="160"/>
      <c r="E788" s="160"/>
      <c r="F788" s="160"/>
      <c r="G788" s="160"/>
      <c r="H788" s="160"/>
      <c r="I788" s="160"/>
      <c r="J788" s="160"/>
      <c r="K788" s="162"/>
      <c r="L788" s="160"/>
      <c r="M788" s="160"/>
      <c r="N788" s="160"/>
      <c r="O788" s="160"/>
      <c r="P788" s="160"/>
      <c r="Q788" s="160"/>
      <c r="R788" s="160"/>
      <c r="S788" s="160"/>
    </row>
    <row r="789" spans="1:19">
      <c r="A789" s="160"/>
      <c r="B789" s="160"/>
      <c r="C789" s="160"/>
      <c r="D789" s="160"/>
      <c r="E789" s="160"/>
      <c r="F789" s="160"/>
      <c r="G789" s="160"/>
      <c r="H789" s="160"/>
      <c r="I789" s="160"/>
      <c r="J789" s="160"/>
      <c r="K789" s="162"/>
      <c r="L789" s="160"/>
      <c r="M789" s="160"/>
      <c r="N789" s="160"/>
      <c r="O789" s="160"/>
      <c r="P789" s="160"/>
      <c r="Q789" s="160"/>
      <c r="R789" s="160"/>
      <c r="S789" s="160"/>
    </row>
    <row r="790" spans="1:19">
      <c r="A790" s="160"/>
      <c r="B790" s="160"/>
      <c r="C790" s="160"/>
      <c r="D790" s="160"/>
      <c r="E790" s="160"/>
      <c r="F790" s="160"/>
      <c r="G790" s="160"/>
      <c r="H790" s="160"/>
      <c r="I790" s="160"/>
      <c r="J790" s="160"/>
      <c r="K790" s="162"/>
      <c r="L790" s="160"/>
      <c r="M790" s="160"/>
      <c r="N790" s="160"/>
      <c r="O790" s="160"/>
      <c r="P790" s="160"/>
      <c r="Q790" s="160"/>
      <c r="R790" s="160"/>
      <c r="S790" s="160"/>
    </row>
    <row r="791" spans="1:19">
      <c r="A791" s="160"/>
      <c r="B791" s="160"/>
      <c r="C791" s="160"/>
      <c r="D791" s="160"/>
      <c r="E791" s="160"/>
      <c r="F791" s="160"/>
      <c r="G791" s="160"/>
      <c r="H791" s="160"/>
      <c r="I791" s="160"/>
      <c r="J791" s="160"/>
      <c r="K791" s="162"/>
      <c r="L791" s="160"/>
      <c r="M791" s="160"/>
      <c r="N791" s="160"/>
      <c r="O791" s="160"/>
      <c r="P791" s="160"/>
      <c r="Q791" s="160"/>
      <c r="R791" s="160"/>
      <c r="S791" s="160"/>
    </row>
    <row r="792" spans="1:19">
      <c r="A792" s="160"/>
      <c r="B792" s="160"/>
      <c r="C792" s="160"/>
      <c r="D792" s="160"/>
      <c r="E792" s="160"/>
      <c r="F792" s="160"/>
      <c r="G792" s="160"/>
      <c r="H792" s="160"/>
      <c r="I792" s="160"/>
      <c r="J792" s="160"/>
      <c r="K792" s="162"/>
      <c r="L792" s="160"/>
      <c r="M792" s="160"/>
      <c r="N792" s="160"/>
      <c r="O792" s="160"/>
      <c r="P792" s="160"/>
      <c r="Q792" s="160"/>
      <c r="R792" s="160"/>
      <c r="S792" s="160"/>
    </row>
    <row r="793" spans="1:19">
      <c r="A793" s="160"/>
      <c r="B793" s="160"/>
      <c r="C793" s="160"/>
      <c r="D793" s="160"/>
      <c r="E793" s="160"/>
      <c r="F793" s="160"/>
      <c r="G793" s="160"/>
      <c r="H793" s="160"/>
      <c r="I793" s="160"/>
      <c r="J793" s="160"/>
      <c r="K793" s="162"/>
      <c r="L793" s="160"/>
      <c r="M793" s="160"/>
      <c r="N793" s="160"/>
      <c r="O793" s="160"/>
      <c r="P793" s="160"/>
      <c r="Q793" s="160"/>
      <c r="R793" s="160"/>
      <c r="S793" s="160"/>
    </row>
    <row r="794" spans="1:19">
      <c r="A794" s="160"/>
      <c r="B794" s="160"/>
      <c r="C794" s="160"/>
      <c r="D794" s="160"/>
      <c r="E794" s="160"/>
      <c r="F794" s="160"/>
      <c r="G794" s="160"/>
      <c r="H794" s="160"/>
      <c r="I794" s="160"/>
      <c r="J794" s="160"/>
      <c r="K794" s="162"/>
      <c r="L794" s="160"/>
      <c r="M794" s="160"/>
      <c r="N794" s="160"/>
      <c r="O794" s="160"/>
      <c r="P794" s="160"/>
      <c r="Q794" s="160"/>
      <c r="R794" s="160"/>
      <c r="S794" s="160"/>
    </row>
    <row r="795" spans="1:19">
      <c r="A795" s="160"/>
      <c r="B795" s="160"/>
      <c r="C795" s="160"/>
      <c r="D795" s="160"/>
      <c r="E795" s="160"/>
      <c r="F795" s="160"/>
      <c r="G795" s="160"/>
      <c r="H795" s="160"/>
      <c r="I795" s="160"/>
      <c r="J795" s="160"/>
      <c r="K795" s="162"/>
      <c r="L795" s="160"/>
      <c r="M795" s="160"/>
      <c r="N795" s="160"/>
      <c r="O795" s="160"/>
      <c r="P795" s="160"/>
      <c r="Q795" s="160"/>
      <c r="R795" s="160"/>
      <c r="S795" s="160"/>
    </row>
    <row r="796" spans="1:19">
      <c r="A796" s="160"/>
      <c r="B796" s="160"/>
      <c r="C796" s="160"/>
      <c r="D796" s="160"/>
      <c r="E796" s="160"/>
      <c r="F796" s="160"/>
      <c r="G796" s="160"/>
      <c r="H796" s="160"/>
      <c r="I796" s="160"/>
      <c r="J796" s="160"/>
      <c r="K796" s="162"/>
      <c r="L796" s="160"/>
      <c r="M796" s="160"/>
      <c r="N796" s="160"/>
      <c r="O796" s="160"/>
      <c r="P796" s="160"/>
      <c r="Q796" s="160"/>
      <c r="R796" s="160"/>
      <c r="S796" s="160"/>
    </row>
    <row r="797" spans="1:19">
      <c r="A797" s="160"/>
      <c r="B797" s="160"/>
      <c r="C797" s="160"/>
      <c r="D797" s="160"/>
      <c r="E797" s="160"/>
      <c r="F797" s="160"/>
      <c r="G797" s="160"/>
      <c r="H797" s="160"/>
      <c r="I797" s="160"/>
      <c r="J797" s="160"/>
      <c r="K797" s="162"/>
      <c r="L797" s="160"/>
      <c r="M797" s="160"/>
      <c r="N797" s="160"/>
      <c r="O797" s="160"/>
      <c r="P797" s="160"/>
      <c r="Q797" s="160"/>
      <c r="R797" s="160"/>
      <c r="S797" s="160"/>
    </row>
    <row r="798" spans="1:19">
      <c r="A798" s="160"/>
      <c r="B798" s="160"/>
      <c r="C798" s="160"/>
      <c r="D798" s="160"/>
      <c r="E798" s="160"/>
      <c r="F798" s="160"/>
      <c r="G798" s="160"/>
      <c r="H798" s="160"/>
      <c r="I798" s="160"/>
      <c r="J798" s="160"/>
      <c r="K798" s="162"/>
      <c r="L798" s="160"/>
      <c r="M798" s="160"/>
      <c r="N798" s="160"/>
      <c r="O798" s="160"/>
      <c r="P798" s="160"/>
      <c r="Q798" s="160"/>
      <c r="R798" s="160"/>
      <c r="S798" s="160"/>
    </row>
    <row r="799" spans="1:19">
      <c r="A799" s="160"/>
      <c r="B799" s="160"/>
      <c r="C799" s="160"/>
      <c r="D799" s="160"/>
      <c r="E799" s="160"/>
      <c r="F799" s="160"/>
      <c r="G799" s="160"/>
      <c r="H799" s="160"/>
      <c r="I799" s="160"/>
      <c r="J799" s="160"/>
      <c r="K799" s="162"/>
      <c r="L799" s="160"/>
      <c r="M799" s="160"/>
      <c r="N799" s="160"/>
      <c r="O799" s="160"/>
      <c r="P799" s="160"/>
      <c r="Q799" s="160"/>
      <c r="R799" s="160"/>
      <c r="S799" s="160"/>
    </row>
    <row r="800" spans="1:19">
      <c r="A800" s="160"/>
      <c r="B800" s="160"/>
      <c r="C800" s="160"/>
      <c r="D800" s="160"/>
      <c r="E800" s="160"/>
      <c r="F800" s="160"/>
      <c r="G800" s="160"/>
      <c r="H800" s="160"/>
      <c r="I800" s="160"/>
      <c r="J800" s="160"/>
      <c r="K800" s="162"/>
      <c r="L800" s="160"/>
      <c r="M800" s="160"/>
      <c r="N800" s="160"/>
      <c r="O800" s="160"/>
      <c r="P800" s="160"/>
      <c r="Q800" s="160"/>
      <c r="R800" s="160"/>
      <c r="S800" s="160"/>
    </row>
    <row r="801" spans="1:19">
      <c r="A801" s="160"/>
      <c r="B801" s="160"/>
      <c r="C801" s="160"/>
      <c r="D801" s="160"/>
      <c r="E801" s="160"/>
      <c r="F801" s="160"/>
      <c r="G801" s="160"/>
      <c r="H801" s="160"/>
      <c r="I801" s="160"/>
      <c r="J801" s="160"/>
      <c r="K801" s="162"/>
      <c r="L801" s="160"/>
      <c r="M801" s="160"/>
      <c r="N801" s="160"/>
      <c r="O801" s="160"/>
      <c r="P801" s="160"/>
      <c r="Q801" s="160"/>
      <c r="R801" s="160"/>
      <c r="S801" s="160"/>
    </row>
    <row r="802" spans="1:19">
      <c r="A802" s="160"/>
      <c r="B802" s="160"/>
      <c r="C802" s="160"/>
      <c r="D802" s="160"/>
      <c r="E802" s="160"/>
      <c r="F802" s="160"/>
      <c r="G802" s="160"/>
      <c r="H802" s="160"/>
      <c r="I802" s="160"/>
      <c r="J802" s="160"/>
      <c r="K802" s="162"/>
      <c r="L802" s="160"/>
      <c r="M802" s="160"/>
      <c r="N802" s="160"/>
      <c r="O802" s="160"/>
      <c r="P802" s="160"/>
      <c r="Q802" s="160"/>
      <c r="R802" s="160"/>
      <c r="S802" s="160"/>
    </row>
    <row r="803" spans="1:19">
      <c r="A803" s="160"/>
      <c r="B803" s="160"/>
      <c r="C803" s="160"/>
      <c r="D803" s="160"/>
      <c r="E803" s="160"/>
      <c r="F803" s="160"/>
      <c r="G803" s="160"/>
      <c r="H803" s="160"/>
      <c r="I803" s="160"/>
      <c r="J803" s="160"/>
      <c r="K803" s="162"/>
      <c r="L803" s="160"/>
      <c r="M803" s="160"/>
      <c r="N803" s="160"/>
      <c r="O803" s="160"/>
      <c r="P803" s="160"/>
      <c r="Q803" s="160"/>
      <c r="R803" s="160"/>
      <c r="S803" s="160"/>
    </row>
    <row r="804" spans="1:19">
      <c r="A804" s="160"/>
      <c r="B804" s="160"/>
      <c r="C804" s="160"/>
      <c r="D804" s="160"/>
      <c r="E804" s="160"/>
      <c r="F804" s="160"/>
      <c r="G804" s="160"/>
      <c r="H804" s="160"/>
      <c r="I804" s="160"/>
      <c r="J804" s="160"/>
      <c r="K804" s="162"/>
      <c r="L804" s="160"/>
      <c r="M804" s="160"/>
      <c r="N804" s="160"/>
      <c r="O804" s="160"/>
      <c r="P804" s="160"/>
      <c r="Q804" s="160"/>
      <c r="R804" s="160"/>
      <c r="S804" s="160"/>
    </row>
    <row r="805" spans="1:19">
      <c r="A805" s="160"/>
      <c r="B805" s="160"/>
      <c r="C805" s="160"/>
      <c r="D805" s="160"/>
      <c r="E805" s="160"/>
      <c r="F805" s="160"/>
      <c r="G805" s="160"/>
      <c r="H805" s="160"/>
      <c r="I805" s="160"/>
      <c r="J805" s="160"/>
      <c r="K805" s="162"/>
      <c r="L805" s="160"/>
      <c r="M805" s="160"/>
      <c r="N805" s="160"/>
      <c r="O805" s="160"/>
      <c r="P805" s="160"/>
      <c r="Q805" s="160"/>
      <c r="R805" s="160"/>
      <c r="S805" s="160"/>
    </row>
    <row r="806" spans="1:19">
      <c r="A806" s="160"/>
      <c r="B806" s="160"/>
      <c r="C806" s="160"/>
      <c r="D806" s="160"/>
      <c r="E806" s="160"/>
      <c r="F806" s="160"/>
      <c r="G806" s="160"/>
      <c r="H806" s="160"/>
      <c r="I806" s="160"/>
      <c r="J806" s="160"/>
      <c r="K806" s="162"/>
      <c r="L806" s="160"/>
      <c r="M806" s="160"/>
      <c r="N806" s="160"/>
      <c r="O806" s="160"/>
      <c r="P806" s="160"/>
      <c r="Q806" s="160"/>
      <c r="R806" s="160"/>
      <c r="S806" s="160"/>
    </row>
    <row r="807" spans="1:19">
      <c r="A807" s="160"/>
      <c r="B807" s="160"/>
      <c r="C807" s="160"/>
      <c r="D807" s="160"/>
      <c r="E807" s="160"/>
      <c r="F807" s="160"/>
      <c r="G807" s="160"/>
      <c r="H807" s="160"/>
      <c r="I807" s="160"/>
      <c r="J807" s="160"/>
      <c r="K807" s="162"/>
      <c r="L807" s="160"/>
      <c r="M807" s="160"/>
      <c r="N807" s="160"/>
      <c r="O807" s="160"/>
      <c r="P807" s="160"/>
      <c r="Q807" s="160"/>
      <c r="R807" s="160"/>
      <c r="S807" s="160"/>
    </row>
    <row r="808" spans="1:19">
      <c r="A808" s="160"/>
      <c r="B808" s="160"/>
      <c r="C808" s="160"/>
      <c r="D808" s="160"/>
      <c r="E808" s="160"/>
      <c r="F808" s="160"/>
      <c r="G808" s="160"/>
      <c r="H808" s="160"/>
      <c r="I808" s="160"/>
      <c r="J808" s="160"/>
      <c r="K808" s="162"/>
      <c r="L808" s="160"/>
      <c r="M808" s="160"/>
      <c r="N808" s="160"/>
      <c r="O808" s="160"/>
      <c r="P808" s="160"/>
      <c r="Q808" s="160"/>
      <c r="R808" s="160"/>
      <c r="S808" s="160"/>
    </row>
    <row r="809" spans="1:19">
      <c r="A809" s="160"/>
      <c r="B809" s="160"/>
      <c r="C809" s="160"/>
      <c r="D809" s="160"/>
      <c r="E809" s="160"/>
      <c r="F809" s="160"/>
      <c r="G809" s="160"/>
      <c r="H809" s="160"/>
      <c r="I809" s="160"/>
      <c r="J809" s="160"/>
      <c r="K809" s="162"/>
      <c r="L809" s="160"/>
      <c r="M809" s="160"/>
      <c r="N809" s="160"/>
      <c r="O809" s="160"/>
      <c r="P809" s="160"/>
      <c r="Q809" s="160"/>
      <c r="R809" s="160"/>
      <c r="S809" s="160"/>
    </row>
    <row r="810" spans="1:19">
      <c r="A810" s="160"/>
      <c r="B810" s="160"/>
      <c r="C810" s="160"/>
      <c r="D810" s="160"/>
      <c r="E810" s="160"/>
      <c r="F810" s="160"/>
      <c r="G810" s="160"/>
      <c r="H810" s="160"/>
      <c r="I810" s="160"/>
      <c r="J810" s="160"/>
      <c r="K810" s="162"/>
      <c r="L810" s="160"/>
      <c r="M810" s="160"/>
      <c r="N810" s="160"/>
      <c r="O810" s="160"/>
      <c r="P810" s="160"/>
      <c r="Q810" s="160"/>
      <c r="R810" s="160"/>
      <c r="S810" s="160"/>
    </row>
    <row r="811" spans="1:19">
      <c r="A811" s="160"/>
      <c r="B811" s="160"/>
      <c r="C811" s="160"/>
      <c r="D811" s="160"/>
      <c r="E811" s="160"/>
      <c r="F811" s="160"/>
      <c r="G811" s="160"/>
      <c r="H811" s="160"/>
      <c r="I811" s="160"/>
      <c r="J811" s="160"/>
      <c r="K811" s="162"/>
      <c r="L811" s="160"/>
      <c r="M811" s="160"/>
      <c r="N811" s="160"/>
      <c r="O811" s="160"/>
      <c r="P811" s="160"/>
      <c r="Q811" s="160"/>
      <c r="R811" s="160"/>
      <c r="S811" s="160"/>
    </row>
    <row r="812" spans="1:19">
      <c r="A812" s="160"/>
      <c r="B812" s="160"/>
      <c r="C812" s="160"/>
      <c r="D812" s="160"/>
      <c r="E812" s="160"/>
      <c r="F812" s="160"/>
      <c r="G812" s="160"/>
      <c r="H812" s="160"/>
      <c r="I812" s="160"/>
      <c r="J812" s="160"/>
      <c r="K812" s="162"/>
      <c r="L812" s="160"/>
      <c r="M812" s="160"/>
      <c r="N812" s="160"/>
      <c r="O812" s="160"/>
      <c r="P812" s="160"/>
      <c r="Q812" s="160"/>
      <c r="R812" s="160"/>
      <c r="S812" s="160"/>
    </row>
    <row r="813" spans="1:19">
      <c r="A813" s="160"/>
      <c r="B813" s="160"/>
      <c r="C813" s="160"/>
      <c r="D813" s="160"/>
      <c r="E813" s="160"/>
      <c r="F813" s="160"/>
      <c r="G813" s="160"/>
      <c r="H813" s="160"/>
      <c r="I813" s="160"/>
      <c r="J813" s="160"/>
      <c r="K813" s="162"/>
      <c r="L813" s="160"/>
      <c r="M813" s="160"/>
      <c r="N813" s="160"/>
      <c r="O813" s="160"/>
      <c r="P813" s="160"/>
      <c r="Q813" s="160"/>
      <c r="R813" s="160"/>
      <c r="S813" s="160"/>
    </row>
    <row r="814" spans="1:19">
      <c r="A814" s="160"/>
      <c r="B814" s="160"/>
      <c r="C814" s="160"/>
      <c r="D814" s="160"/>
      <c r="E814" s="160"/>
      <c r="F814" s="160"/>
      <c r="G814" s="160"/>
      <c r="H814" s="160"/>
      <c r="I814" s="160"/>
      <c r="J814" s="160"/>
      <c r="K814" s="162"/>
      <c r="L814" s="160"/>
      <c r="M814" s="160"/>
      <c r="N814" s="160"/>
      <c r="O814" s="160"/>
      <c r="P814" s="160"/>
      <c r="Q814" s="160"/>
      <c r="R814" s="160"/>
      <c r="S814" s="160"/>
    </row>
    <row r="815" spans="1:19">
      <c r="A815" s="160"/>
      <c r="B815" s="160"/>
      <c r="C815" s="160"/>
      <c r="D815" s="160"/>
      <c r="E815" s="160"/>
      <c r="F815" s="160"/>
      <c r="G815" s="160"/>
      <c r="H815" s="160"/>
      <c r="I815" s="160"/>
      <c r="J815" s="160"/>
      <c r="K815" s="162"/>
      <c r="L815" s="160"/>
      <c r="M815" s="160"/>
      <c r="N815" s="160"/>
      <c r="O815" s="160"/>
      <c r="P815" s="160"/>
      <c r="Q815" s="160"/>
      <c r="R815" s="160"/>
      <c r="S815" s="160"/>
    </row>
    <row r="816" spans="1:19">
      <c r="A816" s="160"/>
      <c r="B816" s="160"/>
      <c r="C816" s="160"/>
      <c r="D816" s="160"/>
      <c r="E816" s="160"/>
      <c r="F816" s="160"/>
      <c r="G816" s="160"/>
      <c r="H816" s="160"/>
      <c r="I816" s="160"/>
      <c r="J816" s="160"/>
      <c r="K816" s="162"/>
      <c r="L816" s="160"/>
      <c r="M816" s="160"/>
      <c r="N816" s="160"/>
      <c r="O816" s="160"/>
      <c r="P816" s="160"/>
      <c r="Q816" s="160"/>
      <c r="R816" s="160"/>
      <c r="S816" s="160"/>
    </row>
    <row r="817" spans="1:19">
      <c r="A817" s="160"/>
      <c r="B817" s="160"/>
      <c r="C817" s="160"/>
      <c r="D817" s="160"/>
      <c r="E817" s="160"/>
      <c r="F817" s="160"/>
      <c r="G817" s="160"/>
      <c r="H817" s="160"/>
      <c r="I817" s="160"/>
      <c r="J817" s="160"/>
      <c r="K817" s="162"/>
      <c r="L817" s="160"/>
      <c r="M817" s="160"/>
      <c r="N817" s="160"/>
      <c r="O817" s="160"/>
      <c r="P817" s="160"/>
      <c r="Q817" s="160"/>
      <c r="R817" s="160"/>
      <c r="S817" s="160"/>
    </row>
    <row r="818" spans="1:19">
      <c r="A818" s="160"/>
      <c r="B818" s="160"/>
      <c r="C818" s="160"/>
      <c r="D818" s="160"/>
      <c r="E818" s="160"/>
      <c r="F818" s="160"/>
      <c r="G818" s="160"/>
      <c r="H818" s="160"/>
      <c r="I818" s="160"/>
      <c r="J818" s="160"/>
      <c r="K818" s="162"/>
      <c r="L818" s="160"/>
      <c r="M818" s="160"/>
      <c r="N818" s="160"/>
      <c r="O818" s="160"/>
      <c r="P818" s="160"/>
      <c r="Q818" s="160"/>
      <c r="R818" s="160"/>
      <c r="S818" s="160"/>
    </row>
    <row r="819" spans="1:19">
      <c r="A819" s="160"/>
      <c r="B819" s="160"/>
      <c r="C819" s="160"/>
      <c r="D819" s="160"/>
      <c r="E819" s="160"/>
      <c r="F819" s="160"/>
      <c r="G819" s="160"/>
      <c r="H819" s="160"/>
      <c r="I819" s="160"/>
      <c r="J819" s="160"/>
      <c r="K819" s="162"/>
      <c r="L819" s="160"/>
      <c r="M819" s="160"/>
      <c r="N819" s="160"/>
      <c r="O819" s="160"/>
      <c r="P819" s="160"/>
      <c r="Q819" s="160"/>
      <c r="R819" s="160"/>
      <c r="S819" s="160"/>
    </row>
    <row r="820" spans="1:19">
      <c r="A820" s="160"/>
      <c r="B820" s="160"/>
      <c r="C820" s="160"/>
      <c r="D820" s="160"/>
      <c r="E820" s="160"/>
      <c r="F820" s="160"/>
      <c r="G820" s="160"/>
      <c r="H820" s="160"/>
      <c r="I820" s="160"/>
      <c r="J820" s="160"/>
      <c r="K820" s="162"/>
      <c r="L820" s="160"/>
      <c r="M820" s="160"/>
      <c r="N820" s="160"/>
      <c r="O820" s="160"/>
      <c r="P820" s="160"/>
      <c r="Q820" s="160"/>
      <c r="R820" s="160"/>
      <c r="S820" s="160"/>
    </row>
    <row r="821" spans="1:19">
      <c r="A821" s="160"/>
      <c r="B821" s="160"/>
      <c r="C821" s="160"/>
      <c r="D821" s="160"/>
      <c r="E821" s="160"/>
      <c r="F821" s="160"/>
      <c r="G821" s="160"/>
      <c r="H821" s="160"/>
      <c r="I821" s="160"/>
      <c r="J821" s="160"/>
      <c r="K821" s="162"/>
      <c r="L821" s="160"/>
      <c r="M821" s="160"/>
      <c r="N821" s="160"/>
      <c r="O821" s="160"/>
      <c r="P821" s="160"/>
      <c r="Q821" s="160"/>
      <c r="R821" s="160"/>
      <c r="S821" s="160"/>
    </row>
    <row r="822" spans="1:19">
      <c r="A822" s="160"/>
      <c r="B822" s="160"/>
      <c r="C822" s="160"/>
      <c r="D822" s="160"/>
      <c r="E822" s="160"/>
      <c r="F822" s="160"/>
      <c r="G822" s="160"/>
      <c r="H822" s="160"/>
      <c r="I822" s="160"/>
      <c r="J822" s="160"/>
      <c r="K822" s="162"/>
      <c r="L822" s="160"/>
      <c r="M822" s="160"/>
      <c r="N822" s="160"/>
      <c r="O822" s="160"/>
      <c r="P822" s="160"/>
      <c r="Q822" s="160"/>
      <c r="R822" s="160"/>
      <c r="S822" s="160"/>
    </row>
    <row r="823" spans="1:19">
      <c r="A823" s="160"/>
      <c r="B823" s="160"/>
      <c r="C823" s="160"/>
      <c r="D823" s="160"/>
      <c r="E823" s="160"/>
      <c r="F823" s="160"/>
      <c r="G823" s="160"/>
      <c r="H823" s="160"/>
      <c r="I823" s="160"/>
      <c r="J823" s="160"/>
      <c r="K823" s="162"/>
      <c r="L823" s="160"/>
      <c r="M823" s="160"/>
      <c r="N823" s="160"/>
      <c r="O823" s="160"/>
      <c r="P823" s="160"/>
      <c r="Q823" s="160"/>
      <c r="R823" s="160"/>
      <c r="S823" s="160"/>
    </row>
    <row r="824" spans="1:19">
      <c r="A824" s="160"/>
      <c r="B824" s="160"/>
      <c r="C824" s="160"/>
      <c r="D824" s="160"/>
      <c r="E824" s="160"/>
      <c r="F824" s="160"/>
      <c r="G824" s="160"/>
      <c r="H824" s="160"/>
      <c r="I824" s="160"/>
      <c r="J824" s="160"/>
      <c r="K824" s="162"/>
      <c r="L824" s="160"/>
      <c r="M824" s="160"/>
      <c r="N824" s="160"/>
      <c r="O824" s="160"/>
      <c r="P824" s="160"/>
      <c r="Q824" s="160"/>
      <c r="R824" s="160"/>
      <c r="S824" s="160"/>
    </row>
    <row r="825" spans="1:19">
      <c r="A825" s="160"/>
      <c r="B825" s="160"/>
      <c r="C825" s="160"/>
      <c r="D825" s="160"/>
      <c r="E825" s="160"/>
      <c r="F825" s="160"/>
      <c r="G825" s="160"/>
      <c r="H825" s="160"/>
      <c r="I825" s="160"/>
      <c r="J825" s="160"/>
      <c r="K825" s="162"/>
      <c r="L825" s="160"/>
      <c r="M825" s="160"/>
      <c r="N825" s="160"/>
      <c r="O825" s="160"/>
      <c r="P825" s="160"/>
      <c r="Q825" s="160"/>
      <c r="R825" s="160"/>
      <c r="S825" s="160"/>
    </row>
    <row r="826" spans="1:19">
      <c r="A826" s="160"/>
      <c r="B826" s="160"/>
      <c r="C826" s="160"/>
      <c r="D826" s="160"/>
      <c r="E826" s="160"/>
      <c r="F826" s="160"/>
      <c r="G826" s="160"/>
      <c r="H826" s="160"/>
      <c r="I826" s="160"/>
      <c r="J826" s="160"/>
      <c r="K826" s="162"/>
      <c r="L826" s="160"/>
      <c r="M826" s="160"/>
      <c r="N826" s="160"/>
      <c r="O826" s="160"/>
      <c r="P826" s="160"/>
      <c r="Q826" s="160"/>
      <c r="R826" s="160"/>
      <c r="S826" s="160"/>
    </row>
    <row r="827" spans="1:19">
      <c r="A827" s="160"/>
      <c r="B827" s="160"/>
      <c r="C827" s="160"/>
      <c r="D827" s="160"/>
      <c r="E827" s="160"/>
      <c r="F827" s="160"/>
      <c r="G827" s="160"/>
      <c r="H827" s="160"/>
      <c r="I827" s="160"/>
      <c r="J827" s="160"/>
      <c r="K827" s="162"/>
      <c r="L827" s="160"/>
      <c r="M827" s="160"/>
      <c r="N827" s="160"/>
      <c r="O827" s="160"/>
      <c r="P827" s="160"/>
      <c r="Q827" s="160"/>
      <c r="R827" s="160"/>
      <c r="S827" s="160"/>
    </row>
    <row r="828" spans="1:19">
      <c r="A828" s="160"/>
      <c r="B828" s="160"/>
      <c r="C828" s="160"/>
      <c r="D828" s="160"/>
      <c r="E828" s="160"/>
      <c r="F828" s="160"/>
      <c r="G828" s="160"/>
      <c r="H828" s="160"/>
      <c r="I828" s="160"/>
      <c r="J828" s="160"/>
      <c r="K828" s="162"/>
      <c r="L828" s="160"/>
      <c r="M828" s="160"/>
      <c r="N828" s="160"/>
      <c r="O828" s="160"/>
      <c r="P828" s="160"/>
      <c r="Q828" s="160"/>
      <c r="R828" s="160"/>
      <c r="S828" s="160"/>
    </row>
    <row r="829" spans="1:19">
      <c r="A829" s="160"/>
      <c r="B829" s="160"/>
      <c r="C829" s="160"/>
      <c r="D829" s="160"/>
      <c r="E829" s="160"/>
      <c r="F829" s="160"/>
      <c r="G829" s="160"/>
      <c r="H829" s="160"/>
      <c r="I829" s="160"/>
      <c r="J829" s="160"/>
      <c r="K829" s="162"/>
      <c r="L829" s="160"/>
      <c r="M829" s="160"/>
      <c r="N829" s="160"/>
      <c r="O829" s="160"/>
      <c r="P829" s="160"/>
      <c r="Q829" s="160"/>
      <c r="R829" s="160"/>
      <c r="S829" s="160"/>
    </row>
    <row r="830" spans="1:19">
      <c r="A830" s="160"/>
      <c r="B830" s="160"/>
      <c r="C830" s="160"/>
      <c r="D830" s="160"/>
      <c r="E830" s="160"/>
      <c r="F830" s="160"/>
      <c r="G830" s="160"/>
      <c r="H830" s="160"/>
      <c r="I830" s="160"/>
      <c r="J830" s="160"/>
      <c r="K830" s="162"/>
      <c r="L830" s="160"/>
      <c r="M830" s="160"/>
      <c r="N830" s="160"/>
      <c r="O830" s="160"/>
      <c r="P830" s="160"/>
      <c r="Q830" s="160"/>
      <c r="R830" s="160"/>
      <c r="S830" s="160"/>
    </row>
    <row r="831" spans="1:19">
      <c r="A831" s="160"/>
      <c r="B831" s="160"/>
      <c r="C831" s="160"/>
      <c r="D831" s="160"/>
      <c r="E831" s="160"/>
      <c r="F831" s="160"/>
      <c r="G831" s="160"/>
      <c r="H831" s="160"/>
      <c r="I831" s="160"/>
      <c r="J831" s="160"/>
      <c r="K831" s="162"/>
      <c r="L831" s="160"/>
      <c r="M831" s="160"/>
      <c r="N831" s="160"/>
      <c r="O831" s="160"/>
      <c r="P831" s="160"/>
      <c r="Q831" s="160"/>
      <c r="R831" s="160"/>
      <c r="S831" s="160"/>
    </row>
    <row r="832" spans="1:19">
      <c r="A832" s="160"/>
      <c r="B832" s="160"/>
      <c r="C832" s="160"/>
      <c r="D832" s="160"/>
      <c r="E832" s="160"/>
      <c r="F832" s="160"/>
      <c r="G832" s="160"/>
      <c r="H832" s="160"/>
      <c r="I832" s="160"/>
      <c r="J832" s="160"/>
      <c r="K832" s="162"/>
      <c r="L832" s="160"/>
      <c r="M832" s="160"/>
      <c r="N832" s="160"/>
      <c r="O832" s="160"/>
      <c r="P832" s="160"/>
      <c r="Q832" s="160"/>
      <c r="R832" s="160"/>
      <c r="S832" s="160"/>
    </row>
    <row r="833" spans="1:19">
      <c r="A833" s="160"/>
      <c r="B833" s="160"/>
      <c r="C833" s="160"/>
      <c r="D833" s="160"/>
      <c r="E833" s="160"/>
      <c r="F833" s="160"/>
      <c r="G833" s="160"/>
      <c r="H833" s="160"/>
      <c r="I833" s="160"/>
      <c r="J833" s="160"/>
      <c r="K833" s="162"/>
      <c r="L833" s="160"/>
      <c r="M833" s="160"/>
      <c r="N833" s="160"/>
      <c r="O833" s="160"/>
      <c r="P833" s="160"/>
      <c r="Q833" s="160"/>
      <c r="R833" s="160"/>
      <c r="S833" s="160"/>
    </row>
    <row r="834" spans="1:19">
      <c r="A834" s="160"/>
      <c r="B834" s="160"/>
      <c r="C834" s="160"/>
      <c r="D834" s="160"/>
      <c r="E834" s="160"/>
      <c r="F834" s="160"/>
      <c r="G834" s="160"/>
      <c r="H834" s="160"/>
      <c r="I834" s="160"/>
      <c r="J834" s="160"/>
      <c r="K834" s="162"/>
      <c r="L834" s="160"/>
      <c r="M834" s="160"/>
      <c r="N834" s="160"/>
      <c r="O834" s="160"/>
      <c r="P834" s="160"/>
      <c r="Q834" s="160"/>
      <c r="R834" s="160"/>
      <c r="S834" s="160"/>
    </row>
    <row r="835" spans="1:19">
      <c r="A835" s="160"/>
      <c r="B835" s="160"/>
      <c r="C835" s="160"/>
      <c r="D835" s="160"/>
      <c r="E835" s="160"/>
      <c r="F835" s="160"/>
      <c r="G835" s="160"/>
      <c r="H835" s="160"/>
      <c r="I835" s="160"/>
      <c r="J835" s="160"/>
      <c r="K835" s="162"/>
      <c r="L835" s="160"/>
      <c r="M835" s="160"/>
      <c r="N835" s="160"/>
      <c r="O835" s="160"/>
      <c r="P835" s="160"/>
      <c r="Q835" s="160"/>
      <c r="R835" s="160"/>
      <c r="S835" s="160"/>
    </row>
    <row r="836" spans="1:19">
      <c r="A836" s="160"/>
      <c r="B836" s="160"/>
      <c r="C836" s="160"/>
      <c r="D836" s="160"/>
      <c r="E836" s="160"/>
      <c r="F836" s="160"/>
      <c r="G836" s="160"/>
      <c r="H836" s="160"/>
      <c r="I836" s="160"/>
      <c r="J836" s="160"/>
      <c r="K836" s="162"/>
      <c r="L836" s="160"/>
      <c r="M836" s="160"/>
      <c r="N836" s="160"/>
      <c r="O836" s="160"/>
      <c r="P836" s="160"/>
      <c r="Q836" s="160"/>
      <c r="R836" s="160"/>
      <c r="S836" s="160"/>
    </row>
    <row r="837" spans="1:19">
      <c r="A837" s="160"/>
      <c r="B837" s="160"/>
      <c r="C837" s="160"/>
      <c r="D837" s="160"/>
      <c r="E837" s="160"/>
      <c r="F837" s="160"/>
      <c r="G837" s="160"/>
      <c r="H837" s="160"/>
      <c r="I837" s="160"/>
      <c r="J837" s="160"/>
      <c r="K837" s="162"/>
      <c r="L837" s="160"/>
      <c r="M837" s="160"/>
      <c r="N837" s="160"/>
      <c r="O837" s="160"/>
      <c r="P837" s="160"/>
      <c r="Q837" s="160"/>
      <c r="R837" s="160"/>
      <c r="S837" s="160"/>
    </row>
    <row r="838" spans="1:19">
      <c r="A838" s="160"/>
      <c r="B838" s="160"/>
      <c r="C838" s="160"/>
      <c r="D838" s="160"/>
      <c r="E838" s="160"/>
      <c r="F838" s="160"/>
      <c r="G838" s="160"/>
      <c r="H838" s="160"/>
      <c r="I838" s="160"/>
      <c r="J838" s="160"/>
      <c r="K838" s="162"/>
      <c r="L838" s="160"/>
      <c r="M838" s="160"/>
      <c r="N838" s="160"/>
      <c r="O838" s="160"/>
      <c r="P838" s="160"/>
      <c r="Q838" s="160"/>
      <c r="R838" s="160"/>
      <c r="S838" s="160"/>
    </row>
    <row r="839" spans="1:19">
      <c r="A839" s="160"/>
      <c r="B839" s="160"/>
      <c r="C839" s="160"/>
      <c r="D839" s="160"/>
      <c r="E839" s="160"/>
      <c r="F839" s="160"/>
      <c r="G839" s="160"/>
      <c r="H839" s="160"/>
      <c r="I839" s="160"/>
      <c r="J839" s="160"/>
      <c r="K839" s="162"/>
      <c r="L839" s="160"/>
      <c r="M839" s="160"/>
      <c r="N839" s="160"/>
      <c r="O839" s="160"/>
      <c r="P839" s="160"/>
      <c r="Q839" s="160"/>
      <c r="R839" s="160"/>
      <c r="S839" s="160"/>
    </row>
    <row r="840" spans="1:19">
      <c r="A840" s="160"/>
      <c r="B840" s="160"/>
      <c r="C840" s="160"/>
      <c r="D840" s="160"/>
      <c r="E840" s="160"/>
      <c r="F840" s="160"/>
      <c r="G840" s="160"/>
      <c r="H840" s="160"/>
      <c r="I840" s="160"/>
      <c r="J840" s="160"/>
      <c r="K840" s="162"/>
      <c r="L840" s="160"/>
      <c r="M840" s="160"/>
      <c r="N840" s="160"/>
      <c r="O840" s="160"/>
      <c r="P840" s="160"/>
      <c r="Q840" s="160"/>
      <c r="R840" s="160"/>
      <c r="S840" s="160"/>
    </row>
    <row r="841" spans="1:19">
      <c r="A841" s="160"/>
      <c r="B841" s="160"/>
      <c r="C841" s="160"/>
      <c r="D841" s="160"/>
      <c r="E841" s="160"/>
      <c r="F841" s="160"/>
      <c r="G841" s="160"/>
      <c r="H841" s="160"/>
      <c r="I841" s="160"/>
      <c r="J841" s="160"/>
      <c r="K841" s="162"/>
      <c r="L841" s="160"/>
      <c r="M841" s="160"/>
      <c r="N841" s="160"/>
      <c r="O841" s="160"/>
      <c r="P841" s="160"/>
      <c r="Q841" s="160"/>
      <c r="R841" s="160"/>
      <c r="S841" s="160"/>
    </row>
    <row r="842" spans="1:19">
      <c r="A842" s="160"/>
      <c r="B842" s="160"/>
      <c r="C842" s="160"/>
      <c r="D842" s="160"/>
      <c r="E842" s="160"/>
      <c r="F842" s="160"/>
      <c r="G842" s="160"/>
      <c r="H842" s="160"/>
      <c r="I842" s="160"/>
      <c r="J842" s="160"/>
      <c r="K842" s="162"/>
      <c r="L842" s="160"/>
      <c r="M842" s="160"/>
      <c r="N842" s="160"/>
      <c r="O842" s="160"/>
      <c r="P842" s="160"/>
      <c r="Q842" s="160"/>
      <c r="R842" s="160"/>
      <c r="S842" s="160"/>
    </row>
    <row r="843" spans="1:19">
      <c r="A843" s="160"/>
      <c r="B843" s="160"/>
      <c r="C843" s="160"/>
      <c r="D843" s="160"/>
      <c r="E843" s="160"/>
      <c r="F843" s="160"/>
      <c r="G843" s="160"/>
      <c r="H843" s="160"/>
      <c r="I843" s="160"/>
      <c r="J843" s="160"/>
      <c r="K843" s="162"/>
      <c r="L843" s="160"/>
      <c r="M843" s="160"/>
      <c r="N843" s="160"/>
      <c r="O843" s="160"/>
      <c r="P843" s="160"/>
      <c r="Q843" s="160"/>
      <c r="R843" s="160"/>
      <c r="S843" s="160"/>
    </row>
    <row r="844" spans="1:19">
      <c r="A844" s="160"/>
      <c r="B844" s="160"/>
      <c r="C844" s="160"/>
      <c r="D844" s="160"/>
      <c r="E844" s="160"/>
      <c r="F844" s="160"/>
      <c r="G844" s="160"/>
      <c r="H844" s="160"/>
      <c r="I844" s="160"/>
      <c r="J844" s="160"/>
      <c r="K844" s="162"/>
      <c r="L844" s="160"/>
      <c r="M844" s="160"/>
      <c r="N844" s="160"/>
      <c r="O844" s="160"/>
      <c r="P844" s="160"/>
      <c r="Q844" s="160"/>
      <c r="R844" s="160"/>
      <c r="S844" s="160"/>
    </row>
    <row r="845" spans="1:19">
      <c r="A845" s="160"/>
      <c r="B845" s="160"/>
      <c r="C845" s="160"/>
      <c r="D845" s="160"/>
      <c r="E845" s="160"/>
      <c r="F845" s="160"/>
      <c r="G845" s="160"/>
      <c r="H845" s="160"/>
      <c r="I845" s="160"/>
      <c r="J845" s="160"/>
      <c r="K845" s="162"/>
      <c r="L845" s="160"/>
      <c r="M845" s="160"/>
      <c r="N845" s="160"/>
      <c r="O845" s="160"/>
      <c r="P845" s="160"/>
      <c r="Q845" s="160"/>
      <c r="R845" s="160"/>
      <c r="S845" s="160"/>
    </row>
    <row r="846" spans="1:19">
      <c r="A846" s="160"/>
      <c r="B846" s="160"/>
      <c r="C846" s="160"/>
      <c r="D846" s="160"/>
      <c r="E846" s="160"/>
      <c r="F846" s="160"/>
      <c r="G846" s="160"/>
      <c r="H846" s="160"/>
      <c r="I846" s="160"/>
      <c r="J846" s="160"/>
      <c r="K846" s="162"/>
      <c r="L846" s="160"/>
      <c r="M846" s="160"/>
      <c r="N846" s="160"/>
      <c r="O846" s="160"/>
      <c r="P846" s="160"/>
      <c r="Q846" s="160"/>
      <c r="R846" s="160"/>
      <c r="S846" s="160"/>
    </row>
    <row r="847" spans="1:19">
      <c r="A847" s="160"/>
      <c r="B847" s="160"/>
      <c r="C847" s="160"/>
      <c r="D847" s="160"/>
      <c r="E847" s="160"/>
      <c r="F847" s="160"/>
      <c r="G847" s="160"/>
      <c r="H847" s="160"/>
      <c r="I847" s="160"/>
      <c r="J847" s="160"/>
      <c r="K847" s="162"/>
      <c r="L847" s="160"/>
      <c r="M847" s="160"/>
      <c r="N847" s="160"/>
      <c r="O847" s="160"/>
      <c r="P847" s="160"/>
      <c r="Q847" s="160"/>
      <c r="R847" s="160"/>
      <c r="S847" s="160"/>
    </row>
    <row r="848" spans="1:19">
      <c r="A848" s="160"/>
      <c r="B848" s="160"/>
      <c r="C848" s="160"/>
      <c r="D848" s="160"/>
      <c r="E848" s="160"/>
      <c r="F848" s="160"/>
      <c r="G848" s="160"/>
      <c r="H848" s="160"/>
      <c r="I848" s="160"/>
      <c r="J848" s="160"/>
      <c r="K848" s="162"/>
      <c r="L848" s="160"/>
      <c r="M848" s="160"/>
      <c r="N848" s="160"/>
      <c r="O848" s="160"/>
      <c r="P848" s="160"/>
      <c r="Q848" s="160"/>
      <c r="R848" s="160"/>
      <c r="S848" s="160"/>
    </row>
    <row r="849" spans="1:19">
      <c r="A849" s="160"/>
      <c r="B849" s="160"/>
      <c r="C849" s="160"/>
      <c r="D849" s="160"/>
      <c r="E849" s="160"/>
      <c r="F849" s="160"/>
      <c r="G849" s="160"/>
      <c r="H849" s="160"/>
      <c r="I849" s="160"/>
      <c r="J849" s="160"/>
      <c r="K849" s="162"/>
      <c r="L849" s="160"/>
      <c r="M849" s="160"/>
      <c r="N849" s="160"/>
      <c r="O849" s="160"/>
      <c r="P849" s="160"/>
      <c r="Q849" s="160"/>
      <c r="R849" s="160"/>
      <c r="S849" s="160"/>
    </row>
    <row r="850" spans="1:19">
      <c r="A850" s="160"/>
      <c r="B850" s="160"/>
      <c r="C850" s="160"/>
      <c r="D850" s="160"/>
      <c r="E850" s="160"/>
      <c r="F850" s="160"/>
      <c r="G850" s="160"/>
      <c r="H850" s="160"/>
      <c r="I850" s="160"/>
      <c r="J850" s="160"/>
      <c r="K850" s="162"/>
      <c r="L850" s="160"/>
      <c r="M850" s="160"/>
      <c r="N850" s="160"/>
      <c r="O850" s="160"/>
      <c r="P850" s="160"/>
      <c r="Q850" s="160"/>
      <c r="R850" s="160"/>
      <c r="S850" s="160"/>
    </row>
    <row r="851" spans="1:19">
      <c r="A851" s="160"/>
      <c r="B851" s="160"/>
      <c r="C851" s="160"/>
      <c r="D851" s="160"/>
      <c r="E851" s="160"/>
      <c r="F851" s="160"/>
      <c r="G851" s="160"/>
      <c r="H851" s="160"/>
      <c r="I851" s="160"/>
      <c r="J851" s="160"/>
      <c r="K851" s="162"/>
      <c r="L851" s="160"/>
      <c r="M851" s="160"/>
      <c r="N851" s="160"/>
      <c r="O851" s="160"/>
      <c r="P851" s="160"/>
      <c r="Q851" s="160"/>
      <c r="R851" s="160"/>
      <c r="S851" s="160"/>
    </row>
    <row r="852" spans="1:19">
      <c r="A852" s="160"/>
      <c r="B852" s="160"/>
      <c r="C852" s="160"/>
      <c r="D852" s="160"/>
      <c r="E852" s="160"/>
      <c r="F852" s="160"/>
      <c r="G852" s="160"/>
      <c r="H852" s="160"/>
      <c r="I852" s="160"/>
      <c r="J852" s="160"/>
      <c r="K852" s="162"/>
      <c r="L852" s="160"/>
      <c r="M852" s="160"/>
      <c r="N852" s="160"/>
      <c r="O852" s="160"/>
      <c r="P852" s="160"/>
      <c r="Q852" s="160"/>
      <c r="R852" s="160"/>
      <c r="S852" s="160"/>
    </row>
    <row r="853" spans="1:19">
      <c r="A853" s="160"/>
      <c r="B853" s="160"/>
      <c r="C853" s="160"/>
      <c r="D853" s="160"/>
      <c r="E853" s="160"/>
      <c r="F853" s="160"/>
      <c r="G853" s="160"/>
      <c r="H853" s="160"/>
      <c r="I853" s="160"/>
      <c r="J853" s="160"/>
      <c r="K853" s="162"/>
      <c r="L853" s="160"/>
      <c r="M853" s="160"/>
      <c r="N853" s="160"/>
      <c r="O853" s="160"/>
      <c r="P853" s="160"/>
      <c r="Q853" s="160"/>
      <c r="R853" s="160"/>
      <c r="S853" s="160"/>
    </row>
    <row r="854" spans="1:19">
      <c r="A854" s="160"/>
      <c r="B854" s="160"/>
      <c r="C854" s="160"/>
      <c r="D854" s="160"/>
      <c r="E854" s="160"/>
      <c r="F854" s="160"/>
      <c r="G854" s="160"/>
      <c r="H854" s="160"/>
      <c r="I854" s="160"/>
      <c r="J854" s="160"/>
      <c r="K854" s="162"/>
      <c r="L854" s="160"/>
      <c r="M854" s="160"/>
      <c r="N854" s="160"/>
      <c r="O854" s="160"/>
      <c r="P854" s="160"/>
      <c r="Q854" s="160"/>
      <c r="R854" s="160"/>
      <c r="S854" s="160"/>
    </row>
    <row r="855" spans="1:19">
      <c r="A855" s="160"/>
      <c r="B855" s="160"/>
      <c r="C855" s="160"/>
      <c r="D855" s="160"/>
      <c r="E855" s="160"/>
      <c r="F855" s="160"/>
      <c r="G855" s="160"/>
      <c r="H855" s="160"/>
      <c r="I855" s="160"/>
      <c r="J855" s="160"/>
      <c r="K855" s="162"/>
      <c r="L855" s="160"/>
      <c r="M855" s="160"/>
      <c r="N855" s="160"/>
      <c r="O855" s="160"/>
      <c r="P855" s="160"/>
      <c r="Q855" s="160"/>
      <c r="R855" s="160"/>
      <c r="S855" s="160"/>
    </row>
    <row r="856" spans="1:19">
      <c r="A856" s="160"/>
      <c r="B856" s="160"/>
      <c r="C856" s="160"/>
      <c r="D856" s="160"/>
      <c r="E856" s="160"/>
      <c r="F856" s="160"/>
      <c r="G856" s="160"/>
      <c r="H856" s="160"/>
      <c r="I856" s="160"/>
      <c r="J856" s="160"/>
      <c r="K856" s="162"/>
      <c r="L856" s="160"/>
      <c r="M856" s="160"/>
      <c r="N856" s="160"/>
      <c r="O856" s="160"/>
      <c r="P856" s="160"/>
      <c r="Q856" s="160"/>
      <c r="R856" s="160"/>
      <c r="S856" s="160"/>
    </row>
    <row r="857" spans="1:19">
      <c r="A857" s="160"/>
      <c r="B857" s="160"/>
      <c r="C857" s="160"/>
      <c r="D857" s="160"/>
      <c r="E857" s="160"/>
      <c r="F857" s="160"/>
      <c r="G857" s="160"/>
      <c r="H857" s="160"/>
      <c r="I857" s="160"/>
      <c r="J857" s="160"/>
      <c r="K857" s="162"/>
      <c r="L857" s="160"/>
      <c r="M857" s="160"/>
      <c r="N857" s="160"/>
      <c r="O857" s="160"/>
      <c r="P857" s="160"/>
      <c r="Q857" s="160"/>
      <c r="R857" s="160"/>
      <c r="S857" s="160"/>
    </row>
    <row r="858" spans="1:19">
      <c r="A858" s="160"/>
      <c r="B858" s="160"/>
      <c r="C858" s="160"/>
      <c r="D858" s="160"/>
      <c r="E858" s="160"/>
      <c r="F858" s="160"/>
      <c r="G858" s="160"/>
      <c r="H858" s="160"/>
      <c r="I858" s="160"/>
      <c r="J858" s="160"/>
      <c r="K858" s="162"/>
      <c r="L858" s="160"/>
      <c r="M858" s="160"/>
      <c r="N858" s="160"/>
      <c r="O858" s="160"/>
      <c r="P858" s="160"/>
      <c r="Q858" s="160"/>
      <c r="R858" s="160"/>
      <c r="S858" s="160"/>
    </row>
    <row r="859" spans="1:19">
      <c r="A859" s="160"/>
      <c r="B859" s="160"/>
      <c r="C859" s="160"/>
      <c r="D859" s="160"/>
      <c r="E859" s="160"/>
      <c r="F859" s="160"/>
      <c r="G859" s="160"/>
      <c r="H859" s="160"/>
      <c r="I859" s="160"/>
      <c r="J859" s="160"/>
      <c r="K859" s="162"/>
      <c r="L859" s="160"/>
      <c r="M859" s="160"/>
      <c r="N859" s="160"/>
      <c r="O859" s="160"/>
      <c r="P859" s="160"/>
      <c r="Q859" s="160"/>
      <c r="R859" s="160"/>
      <c r="S859" s="160"/>
    </row>
    <row r="860" spans="1:19">
      <c r="A860" s="160"/>
      <c r="B860" s="160"/>
      <c r="C860" s="160"/>
      <c r="D860" s="160"/>
      <c r="E860" s="160"/>
      <c r="F860" s="160"/>
      <c r="G860" s="160"/>
      <c r="H860" s="160"/>
      <c r="I860" s="160"/>
      <c r="J860" s="160"/>
      <c r="K860" s="162"/>
      <c r="L860" s="160"/>
      <c r="M860" s="160"/>
      <c r="N860" s="160"/>
      <c r="O860" s="160"/>
      <c r="P860" s="160"/>
      <c r="Q860" s="160"/>
      <c r="R860" s="160"/>
      <c r="S860" s="160"/>
    </row>
    <row r="861" spans="1:19">
      <c r="A861" s="160"/>
      <c r="B861" s="160"/>
      <c r="C861" s="160"/>
      <c r="D861" s="160"/>
      <c r="E861" s="160"/>
      <c r="F861" s="160"/>
      <c r="G861" s="160"/>
      <c r="H861" s="160"/>
      <c r="I861" s="160"/>
      <c r="J861" s="160"/>
      <c r="K861" s="162"/>
      <c r="L861" s="160"/>
      <c r="M861" s="160"/>
      <c r="N861" s="160"/>
      <c r="O861" s="160"/>
      <c r="P861" s="160"/>
      <c r="Q861" s="160"/>
      <c r="R861" s="160"/>
      <c r="S861" s="160"/>
    </row>
    <row r="862" spans="1:19">
      <c r="A862" s="160"/>
      <c r="B862" s="160"/>
      <c r="C862" s="160"/>
      <c r="D862" s="160"/>
      <c r="E862" s="160"/>
      <c r="F862" s="160"/>
      <c r="G862" s="160"/>
      <c r="H862" s="160"/>
      <c r="I862" s="160"/>
      <c r="J862" s="160"/>
      <c r="K862" s="162"/>
      <c r="L862" s="160"/>
      <c r="M862" s="160"/>
      <c r="N862" s="160"/>
      <c r="O862" s="160"/>
      <c r="P862" s="160"/>
      <c r="Q862" s="160"/>
      <c r="R862" s="160"/>
      <c r="S862" s="160"/>
    </row>
    <row r="863" spans="1:19">
      <c r="A863" s="160"/>
      <c r="B863" s="160"/>
      <c r="C863" s="160"/>
      <c r="D863" s="160"/>
      <c r="E863" s="160"/>
      <c r="F863" s="160"/>
      <c r="G863" s="160"/>
      <c r="H863" s="160"/>
      <c r="I863" s="160"/>
      <c r="J863" s="160"/>
      <c r="K863" s="162"/>
      <c r="L863" s="160"/>
      <c r="M863" s="160"/>
      <c r="N863" s="160"/>
      <c r="O863" s="160"/>
      <c r="P863" s="160"/>
      <c r="Q863" s="160"/>
      <c r="R863" s="160"/>
      <c r="S863" s="160"/>
    </row>
    <row r="864" spans="1:19">
      <c r="A864" s="160"/>
      <c r="B864" s="160"/>
      <c r="C864" s="160"/>
      <c r="D864" s="160"/>
      <c r="E864" s="160"/>
      <c r="F864" s="160"/>
      <c r="G864" s="160"/>
      <c r="H864" s="160"/>
      <c r="I864" s="160"/>
      <c r="J864" s="160"/>
      <c r="K864" s="162"/>
      <c r="L864" s="160"/>
      <c r="M864" s="160"/>
      <c r="N864" s="160"/>
      <c r="O864" s="160"/>
      <c r="P864" s="160"/>
      <c r="Q864" s="160"/>
      <c r="R864" s="160"/>
      <c r="S864" s="160"/>
    </row>
    <row r="865" spans="1:19">
      <c r="A865" s="160"/>
      <c r="B865" s="160"/>
      <c r="C865" s="160"/>
      <c r="D865" s="160"/>
      <c r="E865" s="160"/>
      <c r="F865" s="160"/>
      <c r="G865" s="160"/>
      <c r="H865" s="160"/>
      <c r="I865" s="160"/>
      <c r="J865" s="160"/>
      <c r="K865" s="162"/>
      <c r="L865" s="160"/>
      <c r="M865" s="160"/>
      <c r="N865" s="160"/>
      <c r="O865" s="160"/>
      <c r="P865" s="160"/>
      <c r="Q865" s="160"/>
      <c r="R865" s="160"/>
      <c r="S865" s="160"/>
    </row>
    <row r="866" spans="1:19">
      <c r="A866" s="160"/>
      <c r="B866" s="160"/>
      <c r="C866" s="160"/>
      <c r="D866" s="160"/>
      <c r="E866" s="160"/>
      <c r="F866" s="160"/>
      <c r="G866" s="160"/>
      <c r="H866" s="160"/>
      <c r="I866" s="160"/>
      <c r="J866" s="160"/>
      <c r="K866" s="162"/>
      <c r="L866" s="160"/>
      <c r="M866" s="160"/>
      <c r="N866" s="160"/>
      <c r="O866" s="160"/>
      <c r="P866" s="160"/>
      <c r="Q866" s="160"/>
      <c r="R866" s="160"/>
      <c r="S866" s="160"/>
    </row>
    <row r="867" spans="1:19">
      <c r="A867" s="160"/>
      <c r="B867" s="160"/>
      <c r="C867" s="160"/>
      <c r="D867" s="160"/>
      <c r="E867" s="160"/>
      <c r="F867" s="160"/>
      <c r="G867" s="160"/>
      <c r="H867" s="160"/>
      <c r="I867" s="160"/>
      <c r="J867" s="160"/>
      <c r="K867" s="162"/>
      <c r="L867" s="160"/>
      <c r="M867" s="160"/>
      <c r="N867" s="160"/>
      <c r="O867" s="160"/>
      <c r="P867" s="160"/>
      <c r="Q867" s="160"/>
      <c r="R867" s="160"/>
      <c r="S867" s="160"/>
    </row>
    <row r="868" spans="1:19">
      <c r="A868" s="160"/>
      <c r="B868" s="160"/>
      <c r="C868" s="160"/>
      <c r="D868" s="160"/>
      <c r="E868" s="160"/>
      <c r="F868" s="160"/>
      <c r="G868" s="160"/>
      <c r="H868" s="160"/>
      <c r="I868" s="160"/>
      <c r="J868" s="160"/>
      <c r="K868" s="162"/>
      <c r="L868" s="160"/>
      <c r="M868" s="160"/>
      <c r="N868" s="160"/>
      <c r="O868" s="160"/>
      <c r="P868" s="160"/>
      <c r="Q868" s="160"/>
      <c r="R868" s="160"/>
      <c r="S868" s="160"/>
    </row>
    <row r="869" spans="1:19">
      <c r="A869" s="160"/>
      <c r="B869" s="160"/>
      <c r="C869" s="160"/>
      <c r="D869" s="160"/>
      <c r="E869" s="160"/>
      <c r="F869" s="160"/>
      <c r="G869" s="160"/>
      <c r="H869" s="160"/>
      <c r="I869" s="160"/>
      <c r="J869" s="160"/>
      <c r="K869" s="162"/>
      <c r="L869" s="160"/>
      <c r="M869" s="160"/>
      <c r="N869" s="160"/>
      <c r="O869" s="160"/>
      <c r="P869" s="160"/>
      <c r="Q869" s="160"/>
      <c r="R869" s="160"/>
      <c r="S869" s="160"/>
    </row>
    <row r="870" spans="1:19">
      <c r="A870" s="160"/>
      <c r="B870" s="160"/>
      <c r="C870" s="160"/>
      <c r="D870" s="160"/>
      <c r="E870" s="160"/>
      <c r="F870" s="160"/>
      <c r="G870" s="160"/>
      <c r="H870" s="160"/>
      <c r="I870" s="160"/>
      <c r="J870" s="160"/>
      <c r="K870" s="162"/>
      <c r="L870" s="160"/>
      <c r="M870" s="160"/>
      <c r="N870" s="160"/>
      <c r="O870" s="160"/>
      <c r="P870" s="160"/>
      <c r="Q870" s="160"/>
      <c r="R870" s="160"/>
      <c r="S870" s="160"/>
    </row>
    <row r="871" spans="1:19">
      <c r="A871" s="160"/>
      <c r="B871" s="160"/>
      <c r="C871" s="160"/>
      <c r="D871" s="160"/>
      <c r="E871" s="160"/>
      <c r="F871" s="160"/>
      <c r="G871" s="160"/>
      <c r="H871" s="160"/>
      <c r="I871" s="160"/>
      <c r="J871" s="160"/>
      <c r="K871" s="162"/>
      <c r="L871" s="160"/>
      <c r="M871" s="160"/>
      <c r="N871" s="160"/>
      <c r="O871" s="160"/>
      <c r="P871" s="160"/>
      <c r="Q871" s="160"/>
      <c r="R871" s="160"/>
      <c r="S871" s="160"/>
    </row>
    <row r="872" spans="1:19">
      <c r="A872" s="160"/>
      <c r="B872" s="160"/>
      <c r="C872" s="160"/>
      <c r="D872" s="160"/>
      <c r="E872" s="160"/>
      <c r="F872" s="160"/>
      <c r="G872" s="160"/>
      <c r="H872" s="160"/>
      <c r="I872" s="160"/>
      <c r="J872" s="160"/>
      <c r="K872" s="162"/>
      <c r="L872" s="160"/>
      <c r="M872" s="160"/>
      <c r="N872" s="160"/>
      <c r="O872" s="160"/>
      <c r="P872" s="160"/>
      <c r="Q872" s="160"/>
      <c r="R872" s="160"/>
      <c r="S872" s="160"/>
    </row>
    <row r="873" spans="1:19">
      <c r="A873" s="160"/>
      <c r="B873" s="160"/>
      <c r="C873" s="160"/>
      <c r="D873" s="160"/>
      <c r="E873" s="160"/>
      <c r="F873" s="160"/>
      <c r="G873" s="160"/>
      <c r="H873" s="160"/>
      <c r="I873" s="160"/>
      <c r="J873" s="160"/>
      <c r="K873" s="162"/>
      <c r="L873" s="160"/>
      <c r="M873" s="160"/>
      <c r="N873" s="160"/>
      <c r="O873" s="160"/>
      <c r="P873" s="160"/>
      <c r="Q873" s="160"/>
      <c r="R873" s="160"/>
      <c r="S873" s="160"/>
    </row>
    <row r="874" spans="1:19">
      <c r="A874" s="160"/>
      <c r="B874" s="160"/>
      <c r="C874" s="160"/>
      <c r="D874" s="160"/>
      <c r="E874" s="160"/>
      <c r="F874" s="160"/>
      <c r="G874" s="160"/>
      <c r="H874" s="160"/>
      <c r="I874" s="160"/>
      <c r="J874" s="160"/>
      <c r="K874" s="162"/>
      <c r="L874" s="160"/>
      <c r="M874" s="160"/>
      <c r="N874" s="160"/>
      <c r="O874" s="160"/>
      <c r="P874" s="160"/>
      <c r="Q874" s="160"/>
      <c r="R874" s="160"/>
      <c r="S874" s="160"/>
    </row>
    <row r="875" spans="1:19">
      <c r="A875" s="160"/>
      <c r="B875" s="160"/>
      <c r="C875" s="160"/>
      <c r="D875" s="160"/>
      <c r="E875" s="160"/>
      <c r="F875" s="160"/>
      <c r="G875" s="160"/>
      <c r="H875" s="160"/>
      <c r="I875" s="160"/>
      <c r="J875" s="160"/>
      <c r="K875" s="162"/>
      <c r="L875" s="160"/>
      <c r="M875" s="160"/>
      <c r="N875" s="160"/>
      <c r="O875" s="160"/>
      <c r="P875" s="160"/>
      <c r="Q875" s="160"/>
      <c r="R875" s="160"/>
      <c r="S875" s="160"/>
    </row>
    <row r="876" spans="1:19">
      <c r="A876" s="160"/>
      <c r="B876" s="160"/>
      <c r="C876" s="160"/>
      <c r="D876" s="160"/>
      <c r="E876" s="160"/>
      <c r="F876" s="160"/>
      <c r="G876" s="160"/>
      <c r="H876" s="160"/>
      <c r="I876" s="160"/>
      <c r="J876" s="160"/>
      <c r="K876" s="162"/>
      <c r="L876" s="160"/>
      <c r="M876" s="160"/>
      <c r="N876" s="160"/>
      <c r="O876" s="160"/>
      <c r="P876" s="160"/>
      <c r="Q876" s="160"/>
      <c r="R876" s="160"/>
      <c r="S876" s="160"/>
    </row>
    <row r="877" spans="1:19">
      <c r="A877" s="160"/>
      <c r="B877" s="160"/>
      <c r="C877" s="160"/>
      <c r="D877" s="160"/>
      <c r="E877" s="160"/>
      <c r="F877" s="160"/>
      <c r="G877" s="160"/>
      <c r="H877" s="160"/>
      <c r="I877" s="160"/>
      <c r="J877" s="160"/>
      <c r="K877" s="162"/>
      <c r="L877" s="160"/>
      <c r="M877" s="160"/>
      <c r="N877" s="160"/>
      <c r="O877" s="160"/>
      <c r="P877" s="160"/>
      <c r="Q877" s="160"/>
      <c r="R877" s="160"/>
      <c r="S877" s="160"/>
    </row>
    <row r="878" spans="1:19">
      <c r="A878" s="160"/>
      <c r="B878" s="160"/>
      <c r="C878" s="160"/>
      <c r="D878" s="160"/>
      <c r="E878" s="160"/>
      <c r="F878" s="160"/>
      <c r="G878" s="160"/>
      <c r="H878" s="160"/>
      <c r="I878" s="160"/>
      <c r="J878" s="160"/>
      <c r="K878" s="162"/>
      <c r="L878" s="160"/>
      <c r="M878" s="160"/>
      <c r="N878" s="160"/>
      <c r="O878" s="160"/>
      <c r="P878" s="160"/>
      <c r="Q878" s="160"/>
      <c r="R878" s="160"/>
      <c r="S878" s="160"/>
    </row>
    <row r="879" spans="1:19">
      <c r="A879" s="160"/>
      <c r="B879" s="160"/>
      <c r="C879" s="160"/>
      <c r="D879" s="160"/>
      <c r="E879" s="160"/>
      <c r="F879" s="160"/>
      <c r="G879" s="160"/>
      <c r="H879" s="160"/>
      <c r="I879" s="160"/>
      <c r="J879" s="160"/>
      <c r="K879" s="162"/>
      <c r="L879" s="160"/>
      <c r="M879" s="160"/>
      <c r="N879" s="160"/>
      <c r="O879" s="160"/>
      <c r="P879" s="160"/>
      <c r="Q879" s="160"/>
      <c r="R879" s="160"/>
      <c r="S879" s="160"/>
    </row>
    <row r="880" spans="1:19">
      <c r="A880" s="160"/>
      <c r="B880" s="160"/>
      <c r="C880" s="160"/>
      <c r="D880" s="160"/>
      <c r="E880" s="160"/>
      <c r="F880" s="160"/>
      <c r="G880" s="160"/>
      <c r="H880" s="160"/>
      <c r="I880" s="160"/>
      <c r="J880" s="160"/>
      <c r="K880" s="162"/>
      <c r="L880" s="160"/>
      <c r="M880" s="160"/>
      <c r="N880" s="160"/>
      <c r="O880" s="160"/>
      <c r="P880" s="160"/>
      <c r="Q880" s="160"/>
      <c r="R880" s="160"/>
      <c r="S880" s="160"/>
    </row>
    <row r="881" spans="1:19">
      <c r="A881" s="160"/>
      <c r="B881" s="160"/>
      <c r="C881" s="160"/>
      <c r="D881" s="160"/>
      <c r="E881" s="160"/>
      <c r="F881" s="160"/>
      <c r="G881" s="160"/>
      <c r="H881" s="160"/>
      <c r="I881" s="160"/>
      <c r="J881" s="160"/>
      <c r="K881" s="162"/>
      <c r="L881" s="160"/>
      <c r="M881" s="160"/>
      <c r="N881" s="160"/>
      <c r="O881" s="160"/>
      <c r="P881" s="160"/>
      <c r="Q881" s="160"/>
      <c r="R881" s="160"/>
      <c r="S881" s="160"/>
    </row>
    <row r="882" spans="1:19">
      <c r="A882" s="160"/>
      <c r="B882" s="160"/>
      <c r="C882" s="160"/>
      <c r="D882" s="160"/>
      <c r="E882" s="160"/>
      <c r="F882" s="160"/>
      <c r="G882" s="160"/>
      <c r="H882" s="160"/>
      <c r="I882" s="160"/>
      <c r="J882" s="160"/>
      <c r="K882" s="162"/>
      <c r="L882" s="160"/>
      <c r="M882" s="160"/>
      <c r="N882" s="160"/>
      <c r="O882" s="160"/>
      <c r="P882" s="160"/>
      <c r="Q882" s="160"/>
      <c r="R882" s="160"/>
      <c r="S882" s="160"/>
    </row>
    <row r="883" spans="1:19">
      <c r="A883" s="160"/>
      <c r="B883" s="160"/>
      <c r="C883" s="160"/>
      <c r="D883" s="160"/>
      <c r="E883" s="160"/>
      <c r="F883" s="160"/>
      <c r="G883" s="160"/>
      <c r="H883" s="160"/>
      <c r="I883" s="160"/>
      <c r="J883" s="160"/>
      <c r="K883" s="162"/>
      <c r="L883" s="160"/>
      <c r="M883" s="160"/>
      <c r="N883" s="160"/>
      <c r="O883" s="160"/>
      <c r="P883" s="160"/>
      <c r="Q883" s="160"/>
      <c r="R883" s="160"/>
      <c r="S883" s="160"/>
    </row>
    <row r="884" spans="1:19">
      <c r="A884" s="160"/>
      <c r="B884" s="160"/>
      <c r="C884" s="160"/>
      <c r="D884" s="160"/>
      <c r="E884" s="160"/>
      <c r="F884" s="160"/>
      <c r="G884" s="160"/>
      <c r="H884" s="160"/>
      <c r="I884" s="160"/>
      <c r="J884" s="160"/>
      <c r="K884" s="162"/>
      <c r="L884" s="160"/>
      <c r="M884" s="160"/>
      <c r="N884" s="160"/>
      <c r="O884" s="160"/>
      <c r="P884" s="160"/>
      <c r="Q884" s="160"/>
      <c r="R884" s="160"/>
      <c r="S884" s="160"/>
    </row>
    <row r="885" spans="1:19">
      <c r="A885" s="160"/>
      <c r="B885" s="160"/>
      <c r="C885" s="160"/>
      <c r="D885" s="160"/>
      <c r="E885" s="160"/>
      <c r="F885" s="160"/>
      <c r="G885" s="160"/>
      <c r="H885" s="160"/>
      <c r="I885" s="160"/>
      <c r="J885" s="160"/>
      <c r="K885" s="162"/>
      <c r="L885" s="160"/>
      <c r="M885" s="160"/>
      <c r="N885" s="160"/>
      <c r="O885" s="160"/>
      <c r="P885" s="160"/>
      <c r="Q885" s="160"/>
      <c r="R885" s="160"/>
      <c r="S885" s="160"/>
    </row>
    <row r="886" spans="1:19">
      <c r="A886" s="160"/>
      <c r="B886" s="160"/>
      <c r="C886" s="160"/>
      <c r="D886" s="160"/>
      <c r="E886" s="160"/>
      <c r="F886" s="160"/>
      <c r="G886" s="160"/>
      <c r="H886" s="160"/>
      <c r="I886" s="160"/>
      <c r="J886" s="160"/>
      <c r="K886" s="162"/>
      <c r="L886" s="160"/>
      <c r="M886" s="160"/>
      <c r="N886" s="160"/>
      <c r="O886" s="160"/>
      <c r="P886" s="160"/>
      <c r="Q886" s="160"/>
      <c r="R886" s="160"/>
      <c r="S886" s="160"/>
    </row>
    <row r="887" spans="1:19">
      <c r="A887" s="160"/>
      <c r="B887" s="160"/>
      <c r="C887" s="160"/>
      <c r="D887" s="160"/>
      <c r="E887" s="160"/>
      <c r="F887" s="160"/>
      <c r="G887" s="160"/>
      <c r="H887" s="160"/>
      <c r="I887" s="160"/>
      <c r="J887" s="160"/>
      <c r="K887" s="162"/>
      <c r="L887" s="160"/>
      <c r="M887" s="160"/>
      <c r="N887" s="160"/>
      <c r="O887" s="160"/>
      <c r="P887" s="160"/>
      <c r="Q887" s="160"/>
      <c r="R887" s="160"/>
      <c r="S887" s="160"/>
    </row>
    <row r="888" spans="1:19">
      <c r="A888" s="160"/>
      <c r="B888" s="160"/>
      <c r="C888" s="160"/>
      <c r="D888" s="160"/>
      <c r="E888" s="160"/>
      <c r="F888" s="160"/>
      <c r="G888" s="160"/>
      <c r="H888" s="160"/>
      <c r="I888" s="160"/>
      <c r="J888" s="160"/>
      <c r="K888" s="162"/>
      <c r="L888" s="160"/>
      <c r="M888" s="160"/>
      <c r="N888" s="160"/>
      <c r="O888" s="160"/>
      <c r="P888" s="160"/>
      <c r="Q888" s="160"/>
      <c r="R888" s="160"/>
      <c r="S888" s="160"/>
    </row>
    <row r="889" spans="1:19">
      <c r="A889" s="160"/>
      <c r="B889" s="160"/>
      <c r="C889" s="160"/>
      <c r="D889" s="160"/>
      <c r="E889" s="160"/>
      <c r="F889" s="160"/>
      <c r="G889" s="160"/>
      <c r="H889" s="160"/>
      <c r="I889" s="160"/>
      <c r="J889" s="160"/>
      <c r="K889" s="162"/>
      <c r="L889" s="160"/>
      <c r="M889" s="160"/>
      <c r="N889" s="160"/>
      <c r="O889" s="160"/>
      <c r="P889" s="160"/>
      <c r="Q889" s="160"/>
      <c r="R889" s="160"/>
      <c r="S889" s="160"/>
    </row>
    <row r="890" spans="1:19">
      <c r="A890" s="160"/>
      <c r="B890" s="160"/>
      <c r="C890" s="160"/>
      <c r="D890" s="160"/>
      <c r="E890" s="160"/>
      <c r="F890" s="160"/>
      <c r="G890" s="160"/>
      <c r="H890" s="160"/>
      <c r="I890" s="160"/>
      <c r="J890" s="160"/>
      <c r="K890" s="162"/>
      <c r="L890" s="160"/>
      <c r="M890" s="160"/>
      <c r="N890" s="160"/>
      <c r="O890" s="160"/>
      <c r="P890" s="160"/>
      <c r="Q890" s="160"/>
      <c r="R890" s="160"/>
      <c r="S890" s="160"/>
    </row>
    <row r="891" spans="1:19">
      <c r="A891" s="160"/>
      <c r="B891" s="160"/>
      <c r="C891" s="160"/>
      <c r="D891" s="160"/>
      <c r="E891" s="160"/>
      <c r="F891" s="160"/>
      <c r="G891" s="160"/>
      <c r="H891" s="160"/>
      <c r="I891" s="160"/>
      <c r="J891" s="160"/>
      <c r="K891" s="162"/>
      <c r="L891" s="160"/>
      <c r="M891" s="160"/>
      <c r="N891" s="160"/>
      <c r="O891" s="160"/>
      <c r="P891" s="160"/>
      <c r="Q891" s="160"/>
      <c r="R891" s="160"/>
      <c r="S891" s="160"/>
    </row>
    <row r="892" spans="1:19">
      <c r="A892" s="160"/>
      <c r="B892" s="160"/>
      <c r="C892" s="160"/>
      <c r="D892" s="160"/>
      <c r="E892" s="160"/>
      <c r="F892" s="160"/>
      <c r="G892" s="160"/>
      <c r="H892" s="160"/>
      <c r="I892" s="160"/>
      <c r="J892" s="160"/>
      <c r="K892" s="162"/>
      <c r="L892" s="160"/>
      <c r="M892" s="160"/>
      <c r="N892" s="160"/>
      <c r="O892" s="160"/>
      <c r="P892" s="160"/>
      <c r="Q892" s="160"/>
      <c r="R892" s="160"/>
      <c r="S892" s="160"/>
    </row>
    <row r="893" spans="1:19">
      <c r="A893" s="160"/>
      <c r="B893" s="160"/>
      <c r="C893" s="160"/>
      <c r="D893" s="160"/>
      <c r="E893" s="160"/>
      <c r="F893" s="160"/>
      <c r="G893" s="160"/>
      <c r="H893" s="160"/>
      <c r="I893" s="160"/>
      <c r="J893" s="160"/>
      <c r="K893" s="162"/>
      <c r="L893" s="160"/>
      <c r="M893" s="160"/>
      <c r="N893" s="160"/>
      <c r="O893" s="160"/>
      <c r="P893" s="160"/>
      <c r="Q893" s="160"/>
      <c r="R893" s="160"/>
      <c r="S893" s="160"/>
    </row>
    <row r="894" spans="1:19">
      <c r="A894" s="160"/>
      <c r="B894" s="160"/>
      <c r="C894" s="160"/>
      <c r="D894" s="160"/>
      <c r="E894" s="160"/>
      <c r="F894" s="160"/>
      <c r="G894" s="160"/>
      <c r="H894" s="160"/>
      <c r="I894" s="160"/>
      <c r="J894" s="160"/>
      <c r="K894" s="162"/>
      <c r="L894" s="160"/>
      <c r="M894" s="160"/>
      <c r="N894" s="160"/>
      <c r="O894" s="160"/>
      <c r="P894" s="160"/>
      <c r="Q894" s="160"/>
      <c r="R894" s="160"/>
      <c r="S894" s="160"/>
    </row>
    <row r="895" spans="1:19">
      <c r="A895" s="160"/>
      <c r="B895" s="160"/>
      <c r="C895" s="160"/>
      <c r="D895" s="160"/>
      <c r="E895" s="160"/>
      <c r="F895" s="160"/>
      <c r="G895" s="160"/>
      <c r="H895" s="160"/>
      <c r="I895" s="160"/>
      <c r="J895" s="160"/>
      <c r="K895" s="162"/>
      <c r="L895" s="160"/>
      <c r="M895" s="160"/>
      <c r="N895" s="160"/>
      <c r="O895" s="160"/>
      <c r="P895" s="160"/>
      <c r="Q895" s="160"/>
      <c r="R895" s="160"/>
      <c r="S895" s="160"/>
    </row>
    <row r="896" spans="1:19">
      <c r="A896" s="160"/>
      <c r="B896" s="160"/>
      <c r="C896" s="160"/>
      <c r="D896" s="160"/>
      <c r="E896" s="160"/>
      <c r="F896" s="160"/>
      <c r="G896" s="160"/>
      <c r="H896" s="160"/>
      <c r="I896" s="160"/>
      <c r="J896" s="160"/>
      <c r="K896" s="162"/>
      <c r="L896" s="160"/>
      <c r="M896" s="160"/>
      <c r="N896" s="160"/>
      <c r="O896" s="160"/>
      <c r="P896" s="160"/>
      <c r="Q896" s="160"/>
      <c r="R896" s="160"/>
      <c r="S896" s="160"/>
    </row>
    <row r="897" spans="1:19">
      <c r="A897" s="160"/>
      <c r="B897" s="160"/>
      <c r="C897" s="160"/>
      <c r="D897" s="160"/>
      <c r="E897" s="160"/>
      <c r="F897" s="160"/>
      <c r="G897" s="160"/>
      <c r="H897" s="160"/>
      <c r="I897" s="160"/>
      <c r="J897" s="160"/>
      <c r="K897" s="162"/>
      <c r="L897" s="160"/>
      <c r="M897" s="160"/>
      <c r="N897" s="160"/>
      <c r="O897" s="160"/>
      <c r="P897" s="160"/>
      <c r="Q897" s="160"/>
      <c r="R897" s="160"/>
      <c r="S897" s="160"/>
    </row>
    <row r="898" spans="1:19">
      <c r="A898" s="160"/>
      <c r="B898" s="160"/>
      <c r="C898" s="160"/>
      <c r="D898" s="160"/>
      <c r="E898" s="160"/>
      <c r="F898" s="160"/>
      <c r="G898" s="160"/>
      <c r="H898" s="160"/>
      <c r="I898" s="160"/>
      <c r="J898" s="160"/>
      <c r="K898" s="162"/>
      <c r="L898" s="160"/>
      <c r="M898" s="160"/>
      <c r="N898" s="160"/>
      <c r="O898" s="160"/>
      <c r="P898" s="160"/>
      <c r="Q898" s="160"/>
      <c r="R898" s="160"/>
      <c r="S898" s="160"/>
    </row>
    <row r="899" spans="1:19">
      <c r="A899" s="160"/>
      <c r="B899" s="160"/>
      <c r="C899" s="160"/>
      <c r="D899" s="160"/>
      <c r="E899" s="160"/>
      <c r="F899" s="160"/>
      <c r="G899" s="160"/>
      <c r="H899" s="160"/>
      <c r="I899" s="160"/>
      <c r="J899" s="160"/>
      <c r="K899" s="162"/>
      <c r="L899" s="160"/>
      <c r="M899" s="160"/>
      <c r="N899" s="160"/>
      <c r="O899" s="160"/>
      <c r="P899" s="160"/>
      <c r="Q899" s="160"/>
      <c r="R899" s="160"/>
      <c r="S899" s="160"/>
    </row>
    <row r="900" spans="1:19">
      <c r="A900" s="160"/>
      <c r="B900" s="160"/>
      <c r="C900" s="160"/>
      <c r="D900" s="160"/>
      <c r="E900" s="160"/>
      <c r="F900" s="160"/>
      <c r="G900" s="160"/>
      <c r="H900" s="160"/>
      <c r="I900" s="160"/>
      <c r="J900" s="160"/>
      <c r="K900" s="162"/>
      <c r="L900" s="160"/>
      <c r="M900" s="160"/>
      <c r="N900" s="160"/>
      <c r="O900" s="160"/>
      <c r="P900" s="160"/>
      <c r="Q900" s="160"/>
      <c r="R900" s="160"/>
      <c r="S900" s="160"/>
    </row>
    <row r="901" spans="1:19">
      <c r="A901" s="160"/>
      <c r="B901" s="160"/>
      <c r="C901" s="160"/>
      <c r="D901" s="160"/>
      <c r="E901" s="160"/>
      <c r="F901" s="160"/>
      <c r="G901" s="160"/>
      <c r="H901" s="160"/>
      <c r="I901" s="160"/>
      <c r="J901" s="160"/>
      <c r="K901" s="162"/>
      <c r="L901" s="160"/>
      <c r="M901" s="160"/>
      <c r="N901" s="160"/>
      <c r="O901" s="160"/>
      <c r="P901" s="160"/>
      <c r="Q901" s="160"/>
      <c r="R901" s="160"/>
      <c r="S901" s="160"/>
    </row>
    <row r="902" spans="1:19">
      <c r="A902" s="160"/>
      <c r="B902" s="160"/>
      <c r="C902" s="160"/>
      <c r="D902" s="160"/>
      <c r="E902" s="160"/>
      <c r="F902" s="160"/>
      <c r="G902" s="160"/>
      <c r="H902" s="160"/>
      <c r="I902" s="160"/>
      <c r="J902" s="160"/>
      <c r="K902" s="162"/>
      <c r="L902" s="160"/>
      <c r="M902" s="160"/>
      <c r="N902" s="160"/>
      <c r="O902" s="160"/>
      <c r="P902" s="160"/>
      <c r="Q902" s="160"/>
      <c r="R902" s="160"/>
      <c r="S902" s="160"/>
    </row>
    <row r="903" spans="1:19">
      <c r="A903" s="160"/>
      <c r="B903" s="160"/>
      <c r="C903" s="160"/>
      <c r="D903" s="160"/>
      <c r="E903" s="160"/>
      <c r="F903" s="160"/>
      <c r="G903" s="160"/>
      <c r="H903" s="160"/>
      <c r="I903" s="160"/>
      <c r="J903" s="160"/>
      <c r="K903" s="162"/>
      <c r="L903" s="160"/>
      <c r="M903" s="160"/>
      <c r="N903" s="160"/>
      <c r="O903" s="160"/>
      <c r="P903" s="160"/>
      <c r="Q903" s="160"/>
      <c r="R903" s="160"/>
      <c r="S903" s="160"/>
    </row>
    <row r="904" spans="1:19">
      <c r="A904" s="160"/>
      <c r="B904" s="160"/>
      <c r="C904" s="160"/>
      <c r="D904" s="160"/>
      <c r="E904" s="160"/>
      <c r="F904" s="160"/>
      <c r="G904" s="160"/>
      <c r="H904" s="160"/>
      <c r="I904" s="160"/>
      <c r="J904" s="160"/>
      <c r="K904" s="162"/>
      <c r="L904" s="160"/>
      <c r="M904" s="160"/>
      <c r="N904" s="160"/>
      <c r="O904" s="160"/>
      <c r="P904" s="160"/>
      <c r="Q904" s="160"/>
      <c r="R904" s="160"/>
      <c r="S904" s="160"/>
    </row>
    <row r="905" spans="1:19">
      <c r="A905" s="160"/>
      <c r="B905" s="160"/>
      <c r="C905" s="160"/>
      <c r="D905" s="160"/>
      <c r="E905" s="160"/>
      <c r="F905" s="160"/>
      <c r="G905" s="160"/>
      <c r="H905" s="160"/>
      <c r="I905" s="160"/>
      <c r="J905" s="160"/>
      <c r="K905" s="162"/>
      <c r="L905" s="160"/>
      <c r="M905" s="160"/>
      <c r="N905" s="160"/>
      <c r="O905" s="160"/>
      <c r="P905" s="160"/>
      <c r="Q905" s="160"/>
      <c r="R905" s="160"/>
      <c r="S905" s="160"/>
    </row>
    <row r="906" spans="1:19">
      <c r="A906" s="160"/>
      <c r="B906" s="160"/>
      <c r="C906" s="160"/>
      <c r="D906" s="160"/>
      <c r="E906" s="160"/>
      <c r="F906" s="160"/>
      <c r="G906" s="160"/>
      <c r="H906" s="160"/>
      <c r="I906" s="160"/>
      <c r="J906" s="160"/>
      <c r="K906" s="162"/>
      <c r="L906" s="160"/>
      <c r="M906" s="160"/>
      <c r="N906" s="160"/>
      <c r="O906" s="160"/>
      <c r="P906" s="160"/>
      <c r="Q906" s="160"/>
      <c r="R906" s="160"/>
      <c r="S906" s="160"/>
    </row>
    <row r="907" spans="1:19">
      <c r="A907" s="160"/>
      <c r="B907" s="160"/>
      <c r="C907" s="160"/>
      <c r="D907" s="160"/>
      <c r="E907" s="160"/>
      <c r="F907" s="160"/>
      <c r="G907" s="160"/>
      <c r="H907" s="160"/>
      <c r="I907" s="160"/>
      <c r="J907" s="160"/>
      <c r="K907" s="162"/>
      <c r="L907" s="160"/>
      <c r="M907" s="160"/>
      <c r="N907" s="160"/>
      <c r="O907" s="160"/>
      <c r="P907" s="160"/>
      <c r="Q907" s="160"/>
      <c r="R907" s="160"/>
      <c r="S907" s="160"/>
    </row>
    <row r="908" spans="1:19">
      <c r="A908" s="160"/>
      <c r="B908" s="160"/>
      <c r="C908" s="160"/>
      <c r="D908" s="160"/>
      <c r="E908" s="160"/>
      <c r="F908" s="160"/>
      <c r="G908" s="160"/>
      <c r="H908" s="160"/>
      <c r="I908" s="160"/>
      <c r="J908" s="160"/>
      <c r="K908" s="162"/>
      <c r="L908" s="160"/>
      <c r="M908" s="160"/>
      <c r="N908" s="160"/>
      <c r="O908" s="160"/>
      <c r="P908" s="160"/>
      <c r="Q908" s="160"/>
      <c r="R908" s="160"/>
      <c r="S908" s="160"/>
    </row>
    <row r="909" spans="1:19">
      <c r="A909" s="160"/>
      <c r="B909" s="160"/>
      <c r="C909" s="160"/>
      <c r="D909" s="160"/>
      <c r="E909" s="160"/>
      <c r="F909" s="160"/>
      <c r="G909" s="160"/>
      <c r="H909" s="160"/>
      <c r="I909" s="160"/>
      <c r="J909" s="160"/>
      <c r="K909" s="162"/>
      <c r="L909" s="160"/>
      <c r="M909" s="160"/>
      <c r="N909" s="160"/>
      <c r="O909" s="160"/>
      <c r="P909" s="160"/>
      <c r="Q909" s="160"/>
      <c r="R909" s="160"/>
      <c r="S909" s="160"/>
    </row>
    <row r="910" spans="1:19">
      <c r="A910" s="160"/>
      <c r="B910" s="160"/>
      <c r="C910" s="160"/>
      <c r="D910" s="160"/>
      <c r="E910" s="160"/>
      <c r="F910" s="160"/>
      <c r="G910" s="160"/>
      <c r="H910" s="160"/>
      <c r="I910" s="160"/>
      <c r="J910" s="160"/>
      <c r="K910" s="162"/>
      <c r="L910" s="160"/>
      <c r="M910" s="160"/>
      <c r="N910" s="160"/>
      <c r="O910" s="160"/>
      <c r="P910" s="160"/>
      <c r="Q910" s="160"/>
      <c r="R910" s="160"/>
      <c r="S910" s="160"/>
    </row>
    <row r="911" spans="1:19">
      <c r="A911" s="160"/>
      <c r="B911" s="160"/>
      <c r="C911" s="160"/>
      <c r="D911" s="160"/>
      <c r="E911" s="160"/>
      <c r="F911" s="160"/>
      <c r="G911" s="160"/>
      <c r="H911" s="160"/>
      <c r="I911" s="160"/>
      <c r="J911" s="160"/>
      <c r="K911" s="162"/>
      <c r="L911" s="160"/>
      <c r="M911" s="160"/>
      <c r="N911" s="160"/>
      <c r="O911" s="160"/>
      <c r="P911" s="160"/>
      <c r="Q911" s="160"/>
      <c r="R911" s="160"/>
      <c r="S911" s="160"/>
    </row>
    <row r="912" spans="1:19">
      <c r="A912" s="160"/>
      <c r="B912" s="160"/>
      <c r="C912" s="160"/>
      <c r="D912" s="160"/>
      <c r="E912" s="160"/>
      <c r="F912" s="160"/>
      <c r="G912" s="160"/>
      <c r="H912" s="160"/>
      <c r="I912" s="160"/>
      <c r="J912" s="160"/>
      <c r="K912" s="162"/>
      <c r="L912" s="160"/>
      <c r="M912" s="160"/>
      <c r="N912" s="160"/>
      <c r="O912" s="160"/>
      <c r="P912" s="160"/>
      <c r="Q912" s="160"/>
      <c r="R912" s="160"/>
      <c r="S912" s="160"/>
    </row>
    <row r="913" spans="1:19">
      <c r="A913" s="160"/>
      <c r="B913" s="160"/>
      <c r="C913" s="160"/>
      <c r="D913" s="160"/>
      <c r="E913" s="160"/>
      <c r="F913" s="160"/>
      <c r="G913" s="160"/>
      <c r="H913" s="160"/>
      <c r="I913" s="160"/>
      <c r="J913" s="160"/>
      <c r="K913" s="162"/>
      <c r="L913" s="160"/>
      <c r="M913" s="160"/>
      <c r="N913" s="160"/>
      <c r="O913" s="160"/>
      <c r="P913" s="160"/>
      <c r="Q913" s="160"/>
      <c r="R913" s="160"/>
      <c r="S913" s="160"/>
    </row>
    <row r="914" spans="1:19">
      <c r="A914" s="160"/>
      <c r="B914" s="160"/>
      <c r="C914" s="160"/>
      <c r="D914" s="160"/>
      <c r="E914" s="160"/>
      <c r="F914" s="160"/>
      <c r="G914" s="160"/>
      <c r="H914" s="160"/>
      <c r="I914" s="160"/>
      <c r="J914" s="160"/>
      <c r="K914" s="162"/>
      <c r="L914" s="160"/>
      <c r="M914" s="160"/>
      <c r="N914" s="160"/>
      <c r="O914" s="160"/>
      <c r="P914" s="160"/>
      <c r="Q914" s="160"/>
      <c r="R914" s="160"/>
      <c r="S914" s="160"/>
    </row>
    <row r="915" spans="1:19">
      <c r="A915" s="160"/>
      <c r="B915" s="160"/>
      <c r="C915" s="160"/>
      <c r="D915" s="160"/>
      <c r="E915" s="160"/>
      <c r="F915" s="160"/>
      <c r="G915" s="160"/>
      <c r="H915" s="160"/>
      <c r="I915" s="160"/>
      <c r="J915" s="160"/>
      <c r="K915" s="162"/>
      <c r="L915" s="160"/>
      <c r="M915" s="160"/>
      <c r="N915" s="160"/>
      <c r="O915" s="160"/>
      <c r="P915" s="160"/>
      <c r="Q915" s="160"/>
      <c r="R915" s="160"/>
      <c r="S915" s="160"/>
    </row>
    <row r="916" spans="1:19">
      <c r="A916" s="160"/>
      <c r="B916" s="160"/>
      <c r="C916" s="160"/>
      <c r="D916" s="160"/>
      <c r="E916" s="160"/>
      <c r="F916" s="160"/>
      <c r="G916" s="160"/>
      <c r="H916" s="160"/>
      <c r="I916" s="160"/>
      <c r="J916" s="160"/>
      <c r="K916" s="162"/>
      <c r="L916" s="160"/>
      <c r="M916" s="160"/>
      <c r="N916" s="160"/>
      <c r="O916" s="160"/>
      <c r="P916" s="160"/>
      <c r="Q916" s="160"/>
      <c r="R916" s="160"/>
      <c r="S916" s="160"/>
    </row>
    <row r="917" spans="1:19">
      <c r="A917" s="160"/>
      <c r="B917" s="160"/>
      <c r="C917" s="160"/>
      <c r="D917" s="160"/>
      <c r="E917" s="160"/>
      <c r="F917" s="160"/>
      <c r="G917" s="160"/>
      <c r="H917" s="160"/>
      <c r="I917" s="160"/>
      <c r="J917" s="160"/>
      <c r="K917" s="162"/>
      <c r="L917" s="160"/>
      <c r="M917" s="160"/>
      <c r="N917" s="160"/>
      <c r="O917" s="160"/>
      <c r="P917" s="160"/>
      <c r="Q917" s="160"/>
      <c r="R917" s="160"/>
      <c r="S917" s="160"/>
    </row>
    <row r="918" spans="1:19">
      <c r="A918" s="160"/>
      <c r="B918" s="160"/>
      <c r="C918" s="160"/>
      <c r="D918" s="160"/>
      <c r="E918" s="160"/>
      <c r="F918" s="160"/>
      <c r="G918" s="160"/>
      <c r="H918" s="160"/>
      <c r="I918" s="160"/>
      <c r="J918" s="160"/>
      <c r="K918" s="162"/>
      <c r="L918" s="160"/>
      <c r="M918" s="160"/>
      <c r="N918" s="160"/>
      <c r="O918" s="160"/>
      <c r="P918" s="160"/>
      <c r="Q918" s="160"/>
      <c r="R918" s="160"/>
      <c r="S918" s="160"/>
    </row>
    <row r="919" spans="1:19">
      <c r="A919" s="160"/>
      <c r="B919" s="160"/>
      <c r="C919" s="160"/>
      <c r="D919" s="160"/>
      <c r="E919" s="160"/>
      <c r="F919" s="160"/>
      <c r="G919" s="160"/>
      <c r="H919" s="160"/>
      <c r="I919" s="160"/>
      <c r="J919" s="160"/>
      <c r="K919" s="162"/>
      <c r="L919" s="160"/>
      <c r="M919" s="160"/>
      <c r="N919" s="160"/>
      <c r="O919" s="160"/>
      <c r="P919" s="160"/>
      <c r="Q919" s="160"/>
      <c r="R919" s="160"/>
      <c r="S919" s="160"/>
    </row>
    <row r="920" spans="1:19">
      <c r="A920" s="160"/>
      <c r="B920" s="160"/>
      <c r="C920" s="160"/>
      <c r="D920" s="160"/>
      <c r="E920" s="160"/>
      <c r="F920" s="160"/>
      <c r="G920" s="160"/>
      <c r="H920" s="160"/>
      <c r="I920" s="160"/>
      <c r="J920" s="160"/>
      <c r="K920" s="162"/>
      <c r="L920" s="160"/>
      <c r="M920" s="160"/>
      <c r="N920" s="160"/>
      <c r="O920" s="160"/>
      <c r="P920" s="160"/>
      <c r="Q920" s="160"/>
      <c r="R920" s="160"/>
      <c r="S920" s="160"/>
    </row>
    <row r="921" spans="1:19">
      <c r="A921" s="160"/>
      <c r="B921" s="160"/>
      <c r="C921" s="160"/>
      <c r="D921" s="160"/>
      <c r="E921" s="160"/>
      <c r="F921" s="160"/>
      <c r="G921" s="160"/>
      <c r="H921" s="160"/>
      <c r="I921" s="160"/>
      <c r="J921" s="160"/>
      <c r="K921" s="162"/>
      <c r="L921" s="160"/>
      <c r="M921" s="160"/>
      <c r="N921" s="160"/>
      <c r="O921" s="160"/>
      <c r="P921" s="160"/>
      <c r="Q921" s="160"/>
      <c r="R921" s="160"/>
      <c r="S921" s="160"/>
    </row>
    <row r="922" spans="1:19">
      <c r="A922" s="160"/>
      <c r="B922" s="160"/>
      <c r="C922" s="160"/>
      <c r="D922" s="160"/>
      <c r="E922" s="160"/>
      <c r="F922" s="160"/>
      <c r="G922" s="160"/>
      <c r="H922" s="160"/>
      <c r="I922" s="160"/>
      <c r="J922" s="160"/>
      <c r="K922" s="162"/>
      <c r="L922" s="160"/>
      <c r="M922" s="160"/>
      <c r="N922" s="160"/>
      <c r="O922" s="160"/>
      <c r="P922" s="160"/>
      <c r="Q922" s="160"/>
      <c r="R922" s="160"/>
      <c r="S922" s="160"/>
    </row>
    <row r="923" spans="1:19">
      <c r="A923" s="160"/>
      <c r="B923" s="160"/>
      <c r="C923" s="160"/>
      <c r="D923" s="160"/>
      <c r="E923" s="160"/>
      <c r="F923" s="160"/>
      <c r="G923" s="160"/>
      <c r="H923" s="160"/>
      <c r="I923" s="160"/>
      <c r="J923" s="160"/>
      <c r="K923" s="162"/>
      <c r="L923" s="160"/>
      <c r="M923" s="160"/>
      <c r="N923" s="160"/>
      <c r="O923" s="160"/>
      <c r="P923" s="160"/>
      <c r="Q923" s="160"/>
      <c r="R923" s="160"/>
      <c r="S923" s="160"/>
    </row>
    <row r="924" spans="1:19">
      <c r="A924" s="160"/>
      <c r="B924" s="160"/>
      <c r="C924" s="160"/>
      <c r="D924" s="160"/>
      <c r="E924" s="160"/>
      <c r="F924" s="160"/>
      <c r="G924" s="160"/>
      <c r="H924" s="160"/>
      <c r="I924" s="160"/>
      <c r="J924" s="160"/>
      <c r="K924" s="162"/>
      <c r="L924" s="160"/>
      <c r="M924" s="160"/>
      <c r="N924" s="160"/>
      <c r="O924" s="160"/>
      <c r="P924" s="160"/>
      <c r="Q924" s="160"/>
      <c r="R924" s="160"/>
      <c r="S924" s="160"/>
    </row>
    <row r="925" spans="1:19">
      <c r="A925" s="160"/>
      <c r="B925" s="160"/>
      <c r="C925" s="160"/>
      <c r="D925" s="160"/>
      <c r="E925" s="160"/>
      <c r="F925" s="160"/>
      <c r="G925" s="160"/>
      <c r="H925" s="160"/>
      <c r="I925" s="160"/>
      <c r="J925" s="160"/>
      <c r="K925" s="162"/>
      <c r="L925" s="160"/>
      <c r="M925" s="160"/>
      <c r="N925" s="160"/>
      <c r="O925" s="160"/>
      <c r="P925" s="160"/>
      <c r="Q925" s="160"/>
      <c r="R925" s="160"/>
      <c r="S925" s="160"/>
    </row>
    <row r="926" spans="1:19">
      <c r="A926" s="160"/>
      <c r="B926" s="160"/>
      <c r="C926" s="160"/>
      <c r="D926" s="160"/>
      <c r="E926" s="160"/>
      <c r="F926" s="160"/>
      <c r="G926" s="160"/>
      <c r="H926" s="160"/>
      <c r="I926" s="160"/>
      <c r="J926" s="160"/>
      <c r="K926" s="162"/>
      <c r="L926" s="160"/>
      <c r="M926" s="160"/>
      <c r="N926" s="160"/>
      <c r="O926" s="160"/>
      <c r="P926" s="160"/>
      <c r="Q926" s="160"/>
      <c r="R926" s="160"/>
      <c r="S926" s="160"/>
    </row>
    <row r="927" spans="1:19">
      <c r="A927" s="160"/>
      <c r="B927" s="160"/>
      <c r="C927" s="160"/>
      <c r="D927" s="160"/>
      <c r="E927" s="160"/>
      <c r="F927" s="160"/>
      <c r="G927" s="160"/>
      <c r="H927" s="160"/>
      <c r="I927" s="160"/>
      <c r="J927" s="160"/>
      <c r="K927" s="162"/>
      <c r="L927" s="160"/>
      <c r="M927" s="160"/>
      <c r="N927" s="160"/>
      <c r="O927" s="160"/>
      <c r="P927" s="160"/>
      <c r="Q927" s="160"/>
      <c r="R927" s="160"/>
      <c r="S927" s="160"/>
    </row>
    <row r="928" spans="1:19">
      <c r="A928" s="160"/>
      <c r="B928" s="160"/>
      <c r="C928" s="160"/>
      <c r="D928" s="160"/>
      <c r="E928" s="160"/>
      <c r="F928" s="160"/>
      <c r="G928" s="160"/>
      <c r="H928" s="160"/>
      <c r="I928" s="160"/>
      <c r="J928" s="160"/>
      <c r="K928" s="162"/>
      <c r="L928" s="160"/>
      <c r="M928" s="160"/>
      <c r="N928" s="160"/>
      <c r="O928" s="160"/>
      <c r="P928" s="160"/>
      <c r="Q928" s="160"/>
      <c r="R928" s="160"/>
      <c r="S928" s="160"/>
    </row>
    <row r="929" spans="1:19">
      <c r="A929" s="160"/>
      <c r="B929" s="160"/>
      <c r="C929" s="160"/>
      <c r="D929" s="160"/>
      <c r="E929" s="160"/>
      <c r="F929" s="160"/>
      <c r="G929" s="160"/>
      <c r="H929" s="160"/>
      <c r="I929" s="160"/>
      <c r="J929" s="160"/>
      <c r="K929" s="162"/>
      <c r="L929" s="160"/>
      <c r="M929" s="160"/>
      <c r="N929" s="160"/>
      <c r="O929" s="160"/>
      <c r="P929" s="160"/>
      <c r="Q929" s="160"/>
      <c r="R929" s="160"/>
      <c r="S929" s="160"/>
    </row>
    <row r="930" spans="1:19">
      <c r="A930" s="160"/>
      <c r="B930" s="160"/>
      <c r="C930" s="160"/>
      <c r="D930" s="160"/>
      <c r="E930" s="160"/>
      <c r="F930" s="160"/>
      <c r="G930" s="160"/>
      <c r="H930" s="160"/>
      <c r="I930" s="160"/>
      <c r="J930" s="160"/>
      <c r="K930" s="162"/>
      <c r="L930" s="160"/>
      <c r="M930" s="160"/>
      <c r="N930" s="160"/>
      <c r="O930" s="160"/>
      <c r="P930" s="160"/>
      <c r="Q930" s="160"/>
      <c r="R930" s="160"/>
      <c r="S930" s="160"/>
    </row>
    <row r="931" spans="1:19">
      <c r="A931" s="160"/>
      <c r="B931" s="160"/>
      <c r="C931" s="160"/>
      <c r="D931" s="160"/>
      <c r="E931" s="160"/>
      <c r="F931" s="160"/>
      <c r="G931" s="160"/>
      <c r="H931" s="160"/>
      <c r="I931" s="160"/>
      <c r="J931" s="160"/>
      <c r="K931" s="162"/>
      <c r="L931" s="160"/>
      <c r="M931" s="160"/>
      <c r="N931" s="160"/>
      <c r="O931" s="160"/>
      <c r="P931" s="160"/>
      <c r="Q931" s="160"/>
      <c r="R931" s="160"/>
      <c r="S931" s="160"/>
    </row>
    <row r="932" spans="1:19">
      <c r="A932" s="160"/>
      <c r="B932" s="160"/>
      <c r="C932" s="160"/>
      <c r="D932" s="160"/>
      <c r="E932" s="160"/>
      <c r="F932" s="160"/>
      <c r="G932" s="160"/>
      <c r="H932" s="160"/>
      <c r="I932" s="160"/>
      <c r="J932" s="160"/>
      <c r="K932" s="162"/>
      <c r="L932" s="160"/>
      <c r="M932" s="160"/>
      <c r="N932" s="160"/>
      <c r="O932" s="160"/>
      <c r="P932" s="160"/>
      <c r="Q932" s="160"/>
      <c r="R932" s="160"/>
      <c r="S932" s="160"/>
    </row>
    <row r="933" spans="1:19">
      <c r="A933" s="160"/>
      <c r="B933" s="160"/>
      <c r="C933" s="160"/>
      <c r="D933" s="160"/>
      <c r="E933" s="160"/>
      <c r="F933" s="160"/>
      <c r="G933" s="160"/>
      <c r="H933" s="160"/>
      <c r="I933" s="160"/>
      <c r="J933" s="160"/>
      <c r="K933" s="162"/>
      <c r="L933" s="160"/>
      <c r="M933" s="160"/>
      <c r="N933" s="160"/>
      <c r="O933" s="160"/>
      <c r="P933" s="160"/>
      <c r="Q933" s="160"/>
      <c r="R933" s="160"/>
      <c r="S933" s="160"/>
    </row>
    <row r="934" spans="1:19">
      <c r="A934" s="160"/>
      <c r="B934" s="160"/>
      <c r="C934" s="160"/>
      <c r="D934" s="160"/>
      <c r="E934" s="160"/>
      <c r="F934" s="160"/>
      <c r="G934" s="160"/>
      <c r="H934" s="160"/>
      <c r="I934" s="160"/>
      <c r="J934" s="160"/>
      <c r="K934" s="162"/>
      <c r="L934" s="160"/>
      <c r="M934" s="160"/>
      <c r="N934" s="160"/>
      <c r="O934" s="160"/>
      <c r="P934" s="160"/>
      <c r="Q934" s="160"/>
      <c r="R934" s="160"/>
      <c r="S934" s="160"/>
    </row>
    <row r="935" spans="1:19">
      <c r="A935" s="160"/>
      <c r="B935" s="160"/>
      <c r="C935" s="160"/>
      <c r="D935" s="160"/>
      <c r="E935" s="160"/>
      <c r="F935" s="160"/>
      <c r="G935" s="160"/>
      <c r="H935" s="160"/>
      <c r="I935" s="160"/>
      <c r="J935" s="160"/>
      <c r="K935" s="162"/>
      <c r="L935" s="160"/>
      <c r="M935" s="160"/>
      <c r="N935" s="160"/>
      <c r="O935" s="160"/>
      <c r="P935" s="160"/>
      <c r="Q935" s="160"/>
      <c r="R935" s="160"/>
      <c r="S935" s="160"/>
    </row>
    <row r="936" spans="1:19">
      <c r="A936" s="160"/>
      <c r="B936" s="160"/>
      <c r="C936" s="160"/>
      <c r="D936" s="160"/>
      <c r="E936" s="160"/>
      <c r="F936" s="160"/>
      <c r="G936" s="160"/>
      <c r="H936" s="160"/>
      <c r="I936" s="160"/>
      <c r="J936" s="160"/>
      <c r="K936" s="162"/>
      <c r="L936" s="160"/>
      <c r="M936" s="160"/>
      <c r="N936" s="160"/>
      <c r="O936" s="160"/>
      <c r="P936" s="160"/>
      <c r="Q936" s="160"/>
      <c r="R936" s="160"/>
      <c r="S936" s="160"/>
    </row>
    <row r="937" spans="1:19">
      <c r="A937" s="160"/>
      <c r="B937" s="160"/>
      <c r="C937" s="160"/>
      <c r="D937" s="160"/>
      <c r="E937" s="160"/>
      <c r="F937" s="160"/>
      <c r="G937" s="160"/>
      <c r="H937" s="160"/>
      <c r="I937" s="160"/>
      <c r="J937" s="160"/>
      <c r="K937" s="162"/>
      <c r="L937" s="160"/>
      <c r="M937" s="160"/>
      <c r="N937" s="160"/>
      <c r="O937" s="160"/>
      <c r="P937" s="160"/>
      <c r="Q937" s="160"/>
      <c r="R937" s="160"/>
      <c r="S937" s="160"/>
    </row>
    <row r="938" spans="1:19">
      <c r="A938" s="160"/>
      <c r="B938" s="160"/>
      <c r="C938" s="160"/>
      <c r="D938" s="160"/>
      <c r="E938" s="160"/>
      <c r="F938" s="160"/>
      <c r="G938" s="160"/>
      <c r="H938" s="160"/>
      <c r="I938" s="160"/>
      <c r="J938" s="160"/>
      <c r="K938" s="162"/>
      <c r="L938" s="160"/>
      <c r="M938" s="160"/>
      <c r="N938" s="160"/>
      <c r="O938" s="160"/>
      <c r="P938" s="160"/>
      <c r="Q938" s="160"/>
      <c r="R938" s="160"/>
      <c r="S938" s="160"/>
    </row>
    <row r="939" spans="1:19">
      <c r="A939" s="160"/>
      <c r="B939" s="160"/>
      <c r="C939" s="160"/>
      <c r="D939" s="160"/>
      <c r="E939" s="160"/>
      <c r="F939" s="160"/>
      <c r="G939" s="160"/>
      <c r="H939" s="160"/>
      <c r="I939" s="160"/>
      <c r="J939" s="160"/>
      <c r="K939" s="162"/>
      <c r="L939" s="160"/>
      <c r="M939" s="160"/>
      <c r="N939" s="160"/>
      <c r="O939" s="160"/>
      <c r="P939" s="160"/>
      <c r="Q939" s="160"/>
      <c r="R939" s="160"/>
      <c r="S939" s="160"/>
    </row>
    <row r="940" spans="1:19">
      <c r="A940" s="160"/>
      <c r="B940" s="160"/>
      <c r="C940" s="160"/>
      <c r="D940" s="160"/>
      <c r="E940" s="160"/>
      <c r="F940" s="160"/>
      <c r="G940" s="160"/>
      <c r="H940" s="160"/>
      <c r="I940" s="160"/>
      <c r="J940" s="160"/>
      <c r="K940" s="162"/>
      <c r="L940" s="160"/>
      <c r="M940" s="160"/>
      <c r="N940" s="160"/>
      <c r="O940" s="160"/>
      <c r="P940" s="160"/>
      <c r="Q940" s="160"/>
      <c r="R940" s="160"/>
      <c r="S940" s="160"/>
    </row>
    <row r="941" spans="1:19">
      <c r="A941" s="160"/>
      <c r="B941" s="160"/>
      <c r="C941" s="160"/>
      <c r="D941" s="160"/>
      <c r="E941" s="160"/>
      <c r="F941" s="160"/>
      <c r="G941" s="160"/>
      <c r="H941" s="160"/>
      <c r="I941" s="160"/>
      <c r="J941" s="160"/>
      <c r="K941" s="162"/>
      <c r="L941" s="160"/>
      <c r="M941" s="160"/>
      <c r="N941" s="160"/>
      <c r="O941" s="160"/>
      <c r="P941" s="160"/>
      <c r="Q941" s="160"/>
      <c r="R941" s="160"/>
      <c r="S941" s="160"/>
    </row>
    <row r="942" spans="1:19">
      <c r="A942" s="160"/>
      <c r="B942" s="160"/>
      <c r="C942" s="160"/>
      <c r="D942" s="160"/>
      <c r="E942" s="160"/>
      <c r="F942" s="160"/>
      <c r="G942" s="160"/>
      <c r="H942" s="160"/>
      <c r="I942" s="160"/>
      <c r="J942" s="160"/>
      <c r="K942" s="162"/>
      <c r="L942" s="160"/>
      <c r="M942" s="160"/>
      <c r="N942" s="160"/>
      <c r="O942" s="160"/>
      <c r="P942" s="160"/>
      <c r="Q942" s="160"/>
      <c r="R942" s="160"/>
      <c r="S942" s="160"/>
    </row>
    <row r="943" spans="1:19">
      <c r="A943" s="160"/>
      <c r="B943" s="160"/>
      <c r="C943" s="160"/>
      <c r="D943" s="160"/>
      <c r="E943" s="160"/>
      <c r="F943" s="160"/>
      <c r="G943" s="160"/>
      <c r="H943" s="160"/>
      <c r="I943" s="160"/>
      <c r="J943" s="160"/>
      <c r="K943" s="162"/>
      <c r="L943" s="160"/>
      <c r="M943" s="160"/>
      <c r="N943" s="160"/>
      <c r="O943" s="160"/>
      <c r="P943" s="160"/>
      <c r="Q943" s="160"/>
      <c r="R943" s="160"/>
      <c r="S943" s="160"/>
    </row>
    <row r="944" spans="1:19">
      <c r="A944" s="160"/>
      <c r="B944" s="160"/>
      <c r="C944" s="160"/>
      <c r="D944" s="160"/>
      <c r="E944" s="160"/>
      <c r="F944" s="160"/>
      <c r="G944" s="160"/>
      <c r="H944" s="160"/>
      <c r="I944" s="160"/>
      <c r="J944" s="160"/>
      <c r="K944" s="162"/>
      <c r="L944" s="160"/>
      <c r="M944" s="160"/>
      <c r="N944" s="160"/>
      <c r="O944" s="160"/>
      <c r="P944" s="160"/>
      <c r="Q944" s="160"/>
      <c r="R944" s="160"/>
      <c r="S944" s="160"/>
    </row>
    <row r="945" spans="1:19">
      <c r="A945" s="160"/>
      <c r="B945" s="160"/>
      <c r="C945" s="160"/>
      <c r="D945" s="160"/>
      <c r="E945" s="160"/>
      <c r="F945" s="160"/>
      <c r="G945" s="160"/>
      <c r="H945" s="160"/>
      <c r="I945" s="160"/>
      <c r="J945" s="160"/>
      <c r="K945" s="162"/>
      <c r="L945" s="160"/>
      <c r="M945" s="160"/>
      <c r="N945" s="160"/>
      <c r="O945" s="160"/>
      <c r="P945" s="160"/>
      <c r="Q945" s="160"/>
      <c r="R945" s="160"/>
      <c r="S945" s="160"/>
    </row>
    <row r="946" spans="1:19">
      <c r="A946" s="160"/>
      <c r="B946" s="160"/>
      <c r="C946" s="160"/>
      <c r="D946" s="160"/>
      <c r="E946" s="160"/>
      <c r="F946" s="160"/>
      <c r="G946" s="160"/>
      <c r="H946" s="160"/>
      <c r="I946" s="160"/>
      <c r="J946" s="160"/>
      <c r="K946" s="162"/>
      <c r="L946" s="160"/>
      <c r="M946" s="160"/>
      <c r="N946" s="160"/>
      <c r="O946" s="160"/>
      <c r="P946" s="160"/>
      <c r="Q946" s="160"/>
      <c r="R946" s="160"/>
      <c r="S946" s="160"/>
    </row>
    <row r="947" spans="1:19">
      <c r="A947" s="160"/>
      <c r="B947" s="160"/>
      <c r="C947" s="160"/>
      <c r="D947" s="160"/>
      <c r="E947" s="160"/>
      <c r="F947" s="160"/>
      <c r="G947" s="160"/>
      <c r="H947" s="160"/>
      <c r="I947" s="160"/>
      <c r="J947" s="160"/>
      <c r="K947" s="162"/>
      <c r="L947" s="160"/>
      <c r="M947" s="160"/>
      <c r="N947" s="160"/>
      <c r="O947" s="160"/>
      <c r="P947" s="160"/>
      <c r="Q947" s="160"/>
      <c r="R947" s="160"/>
      <c r="S947" s="160"/>
    </row>
    <row r="948" spans="1:19">
      <c r="A948" s="160"/>
      <c r="B948" s="160"/>
      <c r="C948" s="160"/>
      <c r="D948" s="160"/>
      <c r="E948" s="160"/>
      <c r="F948" s="160"/>
      <c r="G948" s="160"/>
      <c r="H948" s="160"/>
      <c r="I948" s="160"/>
      <c r="J948" s="160"/>
      <c r="K948" s="162"/>
      <c r="L948" s="160"/>
      <c r="M948" s="160"/>
      <c r="N948" s="160"/>
      <c r="O948" s="160"/>
      <c r="P948" s="160"/>
      <c r="Q948" s="160"/>
      <c r="R948" s="160"/>
      <c r="S948" s="160"/>
    </row>
    <row r="949" spans="1:19">
      <c r="A949" s="160"/>
      <c r="B949" s="160"/>
      <c r="C949" s="160"/>
      <c r="D949" s="160"/>
      <c r="E949" s="160"/>
      <c r="F949" s="160"/>
      <c r="G949" s="160"/>
      <c r="H949" s="160"/>
      <c r="I949" s="160"/>
      <c r="J949" s="160"/>
      <c r="K949" s="162"/>
      <c r="L949" s="160"/>
      <c r="M949" s="160"/>
      <c r="N949" s="160"/>
      <c r="O949" s="160"/>
      <c r="P949" s="160"/>
      <c r="Q949" s="160"/>
      <c r="R949" s="160"/>
      <c r="S949" s="160"/>
    </row>
    <row r="950" spans="1:19">
      <c r="A950" s="160"/>
      <c r="B950" s="160"/>
      <c r="C950" s="160"/>
      <c r="D950" s="160"/>
      <c r="E950" s="160"/>
      <c r="F950" s="160"/>
      <c r="G950" s="160"/>
      <c r="H950" s="160"/>
      <c r="I950" s="160"/>
      <c r="J950" s="160"/>
      <c r="K950" s="162"/>
      <c r="L950" s="160"/>
      <c r="M950" s="160"/>
      <c r="N950" s="160"/>
      <c r="O950" s="160"/>
      <c r="P950" s="160"/>
      <c r="Q950" s="160"/>
      <c r="R950" s="160"/>
      <c r="S950" s="160"/>
    </row>
    <row r="951" spans="1:19">
      <c r="A951" s="160"/>
      <c r="B951" s="160"/>
      <c r="C951" s="160"/>
      <c r="D951" s="160"/>
      <c r="E951" s="160"/>
      <c r="F951" s="160"/>
      <c r="G951" s="160"/>
      <c r="H951" s="160"/>
      <c r="I951" s="160"/>
      <c r="J951" s="160"/>
      <c r="K951" s="162"/>
      <c r="L951" s="160"/>
      <c r="M951" s="160"/>
      <c r="N951" s="160"/>
      <c r="O951" s="160"/>
      <c r="P951" s="160"/>
      <c r="Q951" s="160"/>
      <c r="R951" s="160"/>
      <c r="S951" s="160"/>
    </row>
    <row r="952" spans="1:19">
      <c r="A952" s="160"/>
      <c r="B952" s="160"/>
      <c r="C952" s="160"/>
      <c r="D952" s="160"/>
      <c r="E952" s="160"/>
      <c r="F952" s="160"/>
      <c r="G952" s="160"/>
      <c r="H952" s="160"/>
      <c r="I952" s="160"/>
      <c r="J952" s="160"/>
      <c r="K952" s="162"/>
      <c r="L952" s="160"/>
      <c r="M952" s="160"/>
      <c r="N952" s="160"/>
      <c r="O952" s="160"/>
      <c r="P952" s="160"/>
      <c r="Q952" s="160"/>
      <c r="R952" s="160"/>
      <c r="S952" s="160"/>
    </row>
    <row r="953" spans="1:19">
      <c r="A953" s="160"/>
      <c r="B953" s="160"/>
      <c r="C953" s="160"/>
      <c r="D953" s="160"/>
      <c r="E953" s="160"/>
      <c r="F953" s="160"/>
      <c r="G953" s="160"/>
      <c r="H953" s="160"/>
      <c r="I953" s="160"/>
      <c r="J953" s="160"/>
      <c r="K953" s="162"/>
      <c r="L953" s="160"/>
      <c r="M953" s="160"/>
      <c r="N953" s="160"/>
      <c r="O953" s="160"/>
      <c r="P953" s="160"/>
      <c r="Q953" s="160"/>
      <c r="R953" s="160"/>
      <c r="S953" s="160"/>
    </row>
    <row r="954" spans="1:19">
      <c r="A954" s="160"/>
      <c r="B954" s="160"/>
      <c r="C954" s="160"/>
      <c r="D954" s="160"/>
      <c r="E954" s="160"/>
      <c r="F954" s="160"/>
      <c r="G954" s="160"/>
      <c r="H954" s="160"/>
      <c r="I954" s="160"/>
      <c r="J954" s="160"/>
      <c r="K954" s="162"/>
      <c r="L954" s="160"/>
      <c r="M954" s="160"/>
      <c r="N954" s="160"/>
      <c r="O954" s="160"/>
      <c r="P954" s="160"/>
      <c r="Q954" s="160"/>
      <c r="R954" s="160"/>
      <c r="S954" s="160"/>
    </row>
    <row r="955" spans="1:19">
      <c r="A955" s="160"/>
      <c r="B955" s="160"/>
      <c r="C955" s="160"/>
      <c r="D955" s="160"/>
      <c r="E955" s="160"/>
      <c r="F955" s="160"/>
      <c r="G955" s="160"/>
      <c r="H955" s="160"/>
      <c r="I955" s="160"/>
      <c r="J955" s="160"/>
      <c r="K955" s="162"/>
      <c r="L955" s="160"/>
      <c r="M955" s="160"/>
      <c r="N955" s="160"/>
      <c r="O955" s="160"/>
      <c r="P955" s="160"/>
      <c r="Q955" s="160"/>
      <c r="R955" s="160"/>
      <c r="S955" s="160"/>
    </row>
    <row r="956" spans="1:19">
      <c r="A956" s="160"/>
      <c r="B956" s="160"/>
      <c r="C956" s="160"/>
      <c r="D956" s="160"/>
      <c r="E956" s="160"/>
      <c r="F956" s="160"/>
      <c r="G956" s="160"/>
      <c r="H956" s="160"/>
      <c r="I956" s="160"/>
      <c r="J956" s="160"/>
      <c r="K956" s="162"/>
      <c r="L956" s="160"/>
      <c r="M956" s="160"/>
      <c r="N956" s="160"/>
      <c r="O956" s="160"/>
      <c r="P956" s="160"/>
      <c r="Q956" s="160"/>
      <c r="R956" s="160"/>
      <c r="S956" s="160"/>
    </row>
    <row r="957" spans="1:19">
      <c r="A957" s="160"/>
      <c r="B957" s="160"/>
      <c r="C957" s="160"/>
      <c r="D957" s="160"/>
      <c r="E957" s="160"/>
      <c r="F957" s="160"/>
      <c r="G957" s="160"/>
      <c r="H957" s="160"/>
      <c r="I957" s="160"/>
      <c r="J957" s="160"/>
      <c r="K957" s="162"/>
      <c r="L957" s="160"/>
      <c r="M957" s="160"/>
      <c r="N957" s="160"/>
      <c r="O957" s="160"/>
      <c r="P957" s="160"/>
      <c r="Q957" s="160"/>
      <c r="R957" s="160"/>
      <c r="S957" s="160"/>
    </row>
    <row r="958" spans="1:19">
      <c r="A958" s="160"/>
      <c r="B958" s="160"/>
      <c r="C958" s="160"/>
      <c r="D958" s="160"/>
      <c r="E958" s="160"/>
      <c r="F958" s="160"/>
      <c r="G958" s="160"/>
      <c r="H958" s="160"/>
      <c r="I958" s="160"/>
      <c r="J958" s="160"/>
      <c r="K958" s="162"/>
      <c r="L958" s="160"/>
      <c r="M958" s="160"/>
      <c r="N958" s="160"/>
      <c r="O958" s="160"/>
      <c r="P958" s="160"/>
      <c r="Q958" s="160"/>
      <c r="R958" s="160"/>
      <c r="S958" s="160"/>
    </row>
    <row r="959" spans="1:19">
      <c r="A959" s="160"/>
      <c r="B959" s="160"/>
      <c r="C959" s="160"/>
      <c r="D959" s="160"/>
      <c r="E959" s="160"/>
      <c r="F959" s="160"/>
      <c r="G959" s="160"/>
      <c r="H959" s="160"/>
      <c r="I959" s="160"/>
      <c r="J959" s="160"/>
      <c r="K959" s="162"/>
      <c r="L959" s="160"/>
      <c r="M959" s="160"/>
      <c r="N959" s="160"/>
      <c r="O959" s="160"/>
      <c r="P959" s="160"/>
      <c r="Q959" s="160"/>
      <c r="R959" s="160"/>
      <c r="S959" s="160"/>
    </row>
    <row r="960" spans="1:19">
      <c r="A960" s="160"/>
      <c r="B960" s="160"/>
      <c r="C960" s="160"/>
      <c r="D960" s="160"/>
      <c r="E960" s="160"/>
      <c r="F960" s="160"/>
      <c r="G960" s="160"/>
      <c r="H960" s="160"/>
      <c r="I960" s="160"/>
      <c r="J960" s="160"/>
      <c r="K960" s="162"/>
      <c r="L960" s="160"/>
      <c r="M960" s="160"/>
      <c r="N960" s="160"/>
      <c r="O960" s="160"/>
      <c r="P960" s="160"/>
      <c r="Q960" s="160"/>
      <c r="R960" s="160"/>
      <c r="S960" s="160"/>
    </row>
    <row r="961" spans="1:19">
      <c r="A961" s="160"/>
      <c r="B961" s="160"/>
      <c r="C961" s="160"/>
      <c r="D961" s="160"/>
      <c r="E961" s="160"/>
      <c r="F961" s="160"/>
      <c r="G961" s="160"/>
      <c r="H961" s="160"/>
      <c r="I961" s="160"/>
      <c r="J961" s="160"/>
      <c r="K961" s="162"/>
      <c r="L961" s="160"/>
      <c r="M961" s="160"/>
      <c r="N961" s="160"/>
      <c r="O961" s="160"/>
      <c r="P961" s="160"/>
      <c r="Q961" s="160"/>
      <c r="R961" s="160"/>
      <c r="S961" s="160"/>
    </row>
    <row r="962" spans="1:19">
      <c r="A962" s="160"/>
      <c r="B962" s="160"/>
      <c r="C962" s="160"/>
      <c r="D962" s="160"/>
      <c r="E962" s="160"/>
      <c r="F962" s="160"/>
      <c r="G962" s="160"/>
      <c r="H962" s="160"/>
      <c r="I962" s="160"/>
      <c r="J962" s="160"/>
      <c r="K962" s="162"/>
      <c r="L962" s="160"/>
      <c r="M962" s="160"/>
      <c r="N962" s="160"/>
      <c r="O962" s="160"/>
      <c r="P962" s="160"/>
      <c r="Q962" s="160"/>
      <c r="R962" s="160"/>
      <c r="S962" s="160"/>
    </row>
    <row r="963" spans="1:19">
      <c r="A963" s="160"/>
      <c r="B963" s="160"/>
      <c r="C963" s="160"/>
      <c r="D963" s="160"/>
      <c r="E963" s="160"/>
      <c r="F963" s="160"/>
      <c r="G963" s="160"/>
      <c r="H963" s="160"/>
      <c r="I963" s="160"/>
      <c r="J963" s="160"/>
      <c r="K963" s="162"/>
      <c r="L963" s="160"/>
      <c r="M963" s="160"/>
      <c r="N963" s="160"/>
      <c r="O963" s="160"/>
      <c r="P963" s="160"/>
      <c r="Q963" s="160"/>
      <c r="R963" s="160"/>
      <c r="S963" s="160"/>
    </row>
    <row r="964" spans="1:19">
      <c r="A964" s="160"/>
      <c r="B964" s="160"/>
      <c r="C964" s="160"/>
      <c r="D964" s="160"/>
      <c r="E964" s="160"/>
      <c r="F964" s="160"/>
      <c r="G964" s="160"/>
      <c r="H964" s="160"/>
      <c r="I964" s="160"/>
      <c r="J964" s="160"/>
      <c r="K964" s="162"/>
      <c r="L964" s="160"/>
      <c r="M964" s="160"/>
      <c r="N964" s="160"/>
      <c r="O964" s="160"/>
      <c r="P964" s="160"/>
      <c r="Q964" s="160"/>
      <c r="R964" s="160"/>
      <c r="S964" s="160"/>
    </row>
    <row r="965" spans="1:19">
      <c r="A965" s="160"/>
      <c r="B965" s="160"/>
      <c r="C965" s="160"/>
      <c r="D965" s="160"/>
      <c r="E965" s="160"/>
      <c r="F965" s="160"/>
      <c r="G965" s="160"/>
      <c r="H965" s="160"/>
      <c r="I965" s="160"/>
      <c r="J965" s="160"/>
      <c r="K965" s="162"/>
      <c r="L965" s="160"/>
      <c r="M965" s="160"/>
      <c r="N965" s="160"/>
      <c r="O965" s="160"/>
      <c r="P965" s="160"/>
      <c r="Q965" s="160"/>
      <c r="R965" s="160"/>
      <c r="S965" s="160"/>
    </row>
    <row r="966" spans="1:19">
      <c r="A966" s="160"/>
      <c r="B966" s="160"/>
      <c r="C966" s="160"/>
      <c r="D966" s="160"/>
      <c r="E966" s="160"/>
      <c r="F966" s="160"/>
      <c r="G966" s="160"/>
      <c r="H966" s="160"/>
      <c r="I966" s="160"/>
      <c r="J966" s="160"/>
      <c r="K966" s="162"/>
      <c r="L966" s="160"/>
      <c r="M966" s="160"/>
      <c r="N966" s="160"/>
      <c r="O966" s="160"/>
      <c r="P966" s="160"/>
      <c r="Q966" s="160"/>
      <c r="R966" s="160"/>
      <c r="S966" s="160"/>
    </row>
    <row r="967" spans="1:19">
      <c r="A967" s="160"/>
      <c r="B967" s="160"/>
      <c r="C967" s="160"/>
      <c r="D967" s="160"/>
      <c r="E967" s="160"/>
      <c r="F967" s="160"/>
      <c r="G967" s="160"/>
      <c r="H967" s="160"/>
      <c r="I967" s="160"/>
      <c r="J967" s="160"/>
      <c r="K967" s="162"/>
      <c r="L967" s="160"/>
      <c r="M967" s="160"/>
      <c r="N967" s="160"/>
      <c r="O967" s="160"/>
      <c r="P967" s="160"/>
      <c r="Q967" s="160"/>
      <c r="R967" s="160"/>
      <c r="S967" s="160"/>
    </row>
    <row r="968" spans="1:19">
      <c r="A968" s="160"/>
      <c r="B968" s="160"/>
      <c r="C968" s="160"/>
      <c r="D968" s="160"/>
      <c r="E968" s="160"/>
      <c r="F968" s="160"/>
      <c r="G968" s="160"/>
      <c r="H968" s="160"/>
      <c r="I968" s="160"/>
      <c r="J968" s="160"/>
      <c r="K968" s="162"/>
      <c r="L968" s="160"/>
      <c r="M968" s="160"/>
      <c r="N968" s="160"/>
      <c r="O968" s="160"/>
      <c r="P968" s="160"/>
      <c r="Q968" s="160"/>
      <c r="R968" s="160"/>
      <c r="S968" s="160"/>
    </row>
    <row r="969" spans="1:19">
      <c r="A969" s="160"/>
      <c r="B969" s="160"/>
      <c r="C969" s="160"/>
      <c r="D969" s="160"/>
      <c r="E969" s="160"/>
      <c r="F969" s="160"/>
      <c r="G969" s="160"/>
      <c r="H969" s="160"/>
      <c r="I969" s="160"/>
      <c r="J969" s="160"/>
      <c r="K969" s="162"/>
      <c r="L969" s="160"/>
      <c r="M969" s="160"/>
      <c r="N969" s="160"/>
      <c r="O969" s="160"/>
      <c r="P969" s="160"/>
      <c r="Q969" s="160"/>
      <c r="R969" s="160"/>
      <c r="S969" s="160"/>
    </row>
    <row r="970" spans="1:19">
      <c r="A970" s="160"/>
      <c r="B970" s="160"/>
      <c r="C970" s="160"/>
      <c r="D970" s="160"/>
      <c r="E970" s="160"/>
      <c r="F970" s="160"/>
      <c r="G970" s="160"/>
      <c r="H970" s="160"/>
      <c r="I970" s="160"/>
      <c r="J970" s="160"/>
      <c r="K970" s="162"/>
      <c r="L970" s="160"/>
      <c r="M970" s="160"/>
      <c r="N970" s="160"/>
      <c r="O970" s="160"/>
      <c r="P970" s="160"/>
      <c r="Q970" s="160"/>
      <c r="R970" s="160"/>
      <c r="S970" s="160"/>
    </row>
    <row r="971" spans="1:19">
      <c r="A971" s="160"/>
      <c r="B971" s="160"/>
      <c r="C971" s="160"/>
      <c r="D971" s="160"/>
      <c r="E971" s="160"/>
      <c r="F971" s="160"/>
      <c r="G971" s="160"/>
      <c r="H971" s="160"/>
      <c r="I971" s="160"/>
      <c r="J971" s="160"/>
      <c r="K971" s="162"/>
      <c r="L971" s="160"/>
      <c r="M971" s="160"/>
      <c r="N971" s="160"/>
      <c r="O971" s="160"/>
      <c r="P971" s="160"/>
      <c r="Q971" s="160"/>
      <c r="R971" s="160"/>
      <c r="S971" s="160"/>
    </row>
    <row r="972" spans="1:19">
      <c r="A972" s="160"/>
      <c r="B972" s="160"/>
      <c r="C972" s="160"/>
      <c r="D972" s="160"/>
      <c r="E972" s="160"/>
      <c r="F972" s="160"/>
      <c r="G972" s="160"/>
      <c r="H972" s="160"/>
      <c r="I972" s="160"/>
      <c r="J972" s="160"/>
      <c r="K972" s="162"/>
      <c r="L972" s="160"/>
      <c r="M972" s="160"/>
      <c r="N972" s="160"/>
      <c r="O972" s="160"/>
      <c r="P972" s="160"/>
      <c r="Q972" s="160"/>
      <c r="R972" s="160"/>
      <c r="S972" s="160"/>
    </row>
    <row r="973" spans="1:19">
      <c r="A973" s="160"/>
      <c r="B973" s="160"/>
      <c r="C973" s="160"/>
      <c r="D973" s="160"/>
      <c r="E973" s="160"/>
      <c r="F973" s="160"/>
      <c r="G973" s="160"/>
      <c r="H973" s="160"/>
      <c r="I973" s="160"/>
      <c r="J973" s="160"/>
      <c r="K973" s="162"/>
      <c r="L973" s="160"/>
      <c r="M973" s="160"/>
      <c r="N973" s="160"/>
      <c r="O973" s="160"/>
      <c r="P973" s="160"/>
      <c r="Q973" s="160"/>
      <c r="R973" s="160"/>
      <c r="S973" s="160"/>
    </row>
    <row r="974" spans="1:19">
      <c r="A974" s="160"/>
      <c r="B974" s="160"/>
      <c r="C974" s="160"/>
      <c r="D974" s="160"/>
      <c r="E974" s="160"/>
      <c r="F974" s="160"/>
      <c r="G974" s="160"/>
      <c r="H974" s="160"/>
      <c r="I974" s="160"/>
      <c r="J974" s="160"/>
      <c r="K974" s="162"/>
      <c r="L974" s="160"/>
      <c r="M974" s="160"/>
      <c r="N974" s="160"/>
      <c r="O974" s="160"/>
      <c r="P974" s="160"/>
      <c r="Q974" s="160"/>
      <c r="R974" s="160"/>
      <c r="S974" s="160"/>
    </row>
    <row r="975" spans="1:19">
      <c r="A975" s="160"/>
      <c r="B975" s="160"/>
      <c r="C975" s="160"/>
      <c r="D975" s="160"/>
      <c r="E975" s="160"/>
      <c r="F975" s="160"/>
      <c r="G975" s="160"/>
      <c r="H975" s="160"/>
      <c r="I975" s="160"/>
      <c r="J975" s="160"/>
      <c r="K975" s="162"/>
      <c r="L975" s="160"/>
      <c r="M975" s="160"/>
      <c r="N975" s="160"/>
      <c r="O975" s="160"/>
      <c r="P975" s="160"/>
      <c r="Q975" s="160"/>
      <c r="R975" s="160"/>
      <c r="S975" s="160"/>
    </row>
    <row r="976" spans="1:19">
      <c r="A976" s="160"/>
      <c r="B976" s="160"/>
      <c r="C976" s="160"/>
      <c r="D976" s="160"/>
      <c r="E976" s="160"/>
      <c r="F976" s="160"/>
      <c r="G976" s="160"/>
      <c r="H976" s="160"/>
      <c r="I976" s="160"/>
      <c r="J976" s="160"/>
      <c r="K976" s="162"/>
      <c r="L976" s="160"/>
      <c r="M976" s="160"/>
      <c r="N976" s="160"/>
      <c r="O976" s="160"/>
      <c r="P976" s="160"/>
      <c r="Q976" s="160"/>
      <c r="R976" s="160"/>
      <c r="S976" s="160"/>
    </row>
    <row r="977" spans="1:19">
      <c r="A977" s="160"/>
      <c r="B977" s="160"/>
      <c r="C977" s="160"/>
      <c r="D977" s="160"/>
      <c r="E977" s="160"/>
      <c r="F977" s="160"/>
      <c r="G977" s="160"/>
      <c r="H977" s="160"/>
      <c r="I977" s="160"/>
      <c r="J977" s="160"/>
      <c r="K977" s="162"/>
      <c r="L977" s="160"/>
      <c r="M977" s="160"/>
      <c r="N977" s="160"/>
      <c r="O977" s="160"/>
      <c r="P977" s="160"/>
      <c r="Q977" s="160"/>
      <c r="R977" s="160"/>
      <c r="S977" s="160"/>
    </row>
    <row r="978" spans="1:19">
      <c r="A978" s="160"/>
      <c r="B978" s="160"/>
      <c r="C978" s="160"/>
      <c r="D978" s="160"/>
      <c r="E978" s="160"/>
      <c r="F978" s="160"/>
      <c r="G978" s="160"/>
      <c r="H978" s="160"/>
      <c r="I978" s="160"/>
      <c r="J978" s="160"/>
      <c r="K978" s="162"/>
      <c r="L978" s="160"/>
      <c r="M978" s="160"/>
      <c r="N978" s="160"/>
      <c r="O978" s="160"/>
      <c r="P978" s="160"/>
      <c r="Q978" s="160"/>
      <c r="R978" s="160"/>
      <c r="S978" s="160"/>
    </row>
    <row r="979" spans="1:19">
      <c r="A979" s="160"/>
      <c r="B979" s="160"/>
      <c r="C979" s="160"/>
      <c r="D979" s="160"/>
      <c r="E979" s="160"/>
      <c r="F979" s="160"/>
      <c r="G979" s="160"/>
      <c r="H979" s="160"/>
      <c r="I979" s="160"/>
      <c r="J979" s="160"/>
      <c r="K979" s="162"/>
      <c r="L979" s="160"/>
      <c r="M979" s="160"/>
      <c r="N979" s="160"/>
      <c r="O979" s="160"/>
      <c r="P979" s="160"/>
      <c r="Q979" s="160"/>
      <c r="R979" s="160"/>
      <c r="S979" s="160"/>
    </row>
    <row r="980" spans="1:19">
      <c r="A980" s="160"/>
      <c r="B980" s="160"/>
      <c r="C980" s="160"/>
      <c r="D980" s="160"/>
      <c r="E980" s="160"/>
      <c r="F980" s="160"/>
      <c r="G980" s="160"/>
      <c r="H980" s="160"/>
      <c r="I980" s="160"/>
      <c r="J980" s="160"/>
      <c r="K980" s="162"/>
      <c r="L980" s="160"/>
      <c r="M980" s="160"/>
      <c r="N980" s="160"/>
      <c r="O980" s="160"/>
      <c r="P980" s="160"/>
      <c r="Q980" s="160"/>
      <c r="R980" s="160"/>
      <c r="S980" s="160"/>
    </row>
    <row r="981" spans="1:19">
      <c r="A981" s="160"/>
      <c r="B981" s="160"/>
      <c r="C981" s="160"/>
      <c r="D981" s="160"/>
      <c r="E981" s="160"/>
      <c r="F981" s="160"/>
      <c r="G981" s="160"/>
      <c r="H981" s="160"/>
      <c r="I981" s="160"/>
      <c r="J981" s="160"/>
      <c r="K981" s="162"/>
      <c r="L981" s="160"/>
      <c r="M981" s="160"/>
      <c r="N981" s="160"/>
      <c r="O981" s="160"/>
      <c r="P981" s="160"/>
      <c r="Q981" s="160"/>
      <c r="R981" s="160"/>
      <c r="S981" s="160"/>
    </row>
    <row r="982" spans="1:19">
      <c r="A982" s="160"/>
      <c r="B982" s="160"/>
      <c r="C982" s="160"/>
      <c r="D982" s="160"/>
      <c r="E982" s="160"/>
      <c r="F982" s="160"/>
      <c r="G982" s="160"/>
      <c r="H982" s="160"/>
      <c r="I982" s="160"/>
      <c r="J982" s="160"/>
      <c r="K982" s="162"/>
      <c r="L982" s="160"/>
      <c r="M982" s="160"/>
      <c r="N982" s="160"/>
      <c r="O982" s="160"/>
      <c r="P982" s="160"/>
      <c r="Q982" s="160"/>
      <c r="R982" s="160"/>
      <c r="S982" s="160"/>
    </row>
    <row r="983" spans="1:19">
      <c r="A983" s="160"/>
      <c r="B983" s="160"/>
      <c r="C983" s="160"/>
      <c r="D983" s="160"/>
      <c r="E983" s="160"/>
      <c r="F983" s="160"/>
      <c r="G983" s="160"/>
      <c r="H983" s="160"/>
      <c r="I983" s="160"/>
      <c r="J983" s="160"/>
      <c r="K983" s="162"/>
      <c r="L983" s="160"/>
      <c r="M983" s="160"/>
      <c r="N983" s="160"/>
      <c r="O983" s="160"/>
      <c r="P983" s="160"/>
      <c r="Q983" s="160"/>
      <c r="R983" s="160"/>
      <c r="S983" s="160"/>
    </row>
    <row r="984" spans="1:19">
      <c r="A984" s="160"/>
      <c r="B984" s="160"/>
      <c r="C984" s="160"/>
      <c r="D984" s="160"/>
      <c r="E984" s="160"/>
      <c r="F984" s="160"/>
      <c r="G984" s="160"/>
      <c r="H984" s="160"/>
      <c r="I984" s="160"/>
      <c r="J984" s="160"/>
      <c r="K984" s="162"/>
      <c r="L984" s="160"/>
      <c r="M984" s="160"/>
      <c r="N984" s="160"/>
      <c r="O984" s="160"/>
      <c r="P984" s="160"/>
      <c r="Q984" s="160"/>
      <c r="R984" s="160"/>
      <c r="S984" s="160"/>
    </row>
    <row r="985" spans="1:19">
      <c r="A985" s="160"/>
      <c r="B985" s="160"/>
      <c r="C985" s="160"/>
      <c r="D985" s="160"/>
      <c r="E985" s="160"/>
      <c r="F985" s="160"/>
      <c r="G985" s="160"/>
      <c r="H985" s="160"/>
      <c r="I985" s="160"/>
      <c r="J985" s="160"/>
      <c r="K985" s="162"/>
      <c r="L985" s="160"/>
      <c r="M985" s="160"/>
      <c r="N985" s="160"/>
      <c r="O985" s="160"/>
      <c r="P985" s="160"/>
      <c r="Q985" s="160"/>
      <c r="R985" s="160"/>
      <c r="S985" s="160"/>
    </row>
    <row r="986" spans="1:19">
      <c r="A986" s="160"/>
      <c r="B986" s="160"/>
      <c r="C986" s="160"/>
      <c r="D986" s="160"/>
      <c r="E986" s="160"/>
      <c r="F986" s="160"/>
      <c r="G986" s="160"/>
      <c r="H986" s="160"/>
      <c r="I986" s="160"/>
      <c r="J986" s="160"/>
      <c r="K986" s="162"/>
      <c r="L986" s="160"/>
      <c r="M986" s="160"/>
      <c r="N986" s="160"/>
      <c r="O986" s="160"/>
      <c r="P986" s="160"/>
      <c r="Q986" s="160"/>
      <c r="R986" s="160"/>
      <c r="S986" s="160"/>
    </row>
    <row r="987" spans="1:19">
      <c r="A987" s="160"/>
      <c r="B987" s="160"/>
      <c r="C987" s="160"/>
      <c r="D987" s="160"/>
      <c r="E987" s="160"/>
      <c r="F987" s="160"/>
      <c r="G987" s="160"/>
      <c r="H987" s="160"/>
      <c r="I987" s="160"/>
      <c r="J987" s="160"/>
      <c r="K987" s="162"/>
      <c r="L987" s="160"/>
      <c r="M987" s="160"/>
      <c r="N987" s="160"/>
      <c r="O987" s="160"/>
      <c r="P987" s="160"/>
      <c r="Q987" s="160"/>
      <c r="R987" s="160"/>
      <c r="S987" s="160"/>
    </row>
    <row r="988" spans="1:19">
      <c r="A988" s="160"/>
      <c r="B988" s="160"/>
      <c r="C988" s="160"/>
      <c r="D988" s="160"/>
      <c r="E988" s="160"/>
      <c r="F988" s="160"/>
      <c r="G988" s="160"/>
      <c r="H988" s="160"/>
      <c r="I988" s="160"/>
      <c r="J988" s="160"/>
      <c r="K988" s="162"/>
      <c r="L988" s="160"/>
      <c r="M988" s="160"/>
      <c r="N988" s="160"/>
      <c r="O988" s="160"/>
      <c r="P988" s="160"/>
      <c r="Q988" s="160"/>
      <c r="R988" s="160"/>
      <c r="S988" s="160"/>
    </row>
    <row r="989" spans="1:19">
      <c r="A989" s="160"/>
      <c r="B989" s="160"/>
      <c r="C989" s="160"/>
      <c r="D989" s="160"/>
      <c r="E989" s="160"/>
      <c r="F989" s="160"/>
      <c r="G989" s="160"/>
      <c r="H989" s="160"/>
      <c r="I989" s="160"/>
      <c r="J989" s="160"/>
      <c r="K989" s="162"/>
      <c r="L989" s="160"/>
      <c r="M989" s="160"/>
      <c r="N989" s="160"/>
      <c r="O989" s="160"/>
      <c r="P989" s="160"/>
      <c r="Q989" s="160"/>
      <c r="R989" s="160"/>
      <c r="S989" s="160"/>
    </row>
    <row r="990" spans="1:19">
      <c r="A990" s="160"/>
      <c r="B990" s="160"/>
      <c r="C990" s="160"/>
      <c r="D990" s="160"/>
      <c r="E990" s="160"/>
      <c r="F990" s="160"/>
      <c r="G990" s="160"/>
      <c r="H990" s="160"/>
      <c r="I990" s="160"/>
      <c r="J990" s="160"/>
      <c r="K990" s="162"/>
      <c r="L990" s="160"/>
      <c r="M990" s="160"/>
      <c r="N990" s="160"/>
      <c r="O990" s="160"/>
      <c r="P990" s="160"/>
      <c r="Q990" s="160"/>
      <c r="R990" s="160"/>
      <c r="S990" s="160"/>
    </row>
    <row r="991" spans="1:19">
      <c r="A991" s="160"/>
      <c r="B991" s="160"/>
      <c r="C991" s="160"/>
      <c r="D991" s="160"/>
      <c r="E991" s="160"/>
      <c r="F991" s="160"/>
      <c r="G991" s="160"/>
      <c r="H991" s="160"/>
      <c r="I991" s="160"/>
      <c r="J991" s="160"/>
      <c r="K991" s="162"/>
      <c r="L991" s="160"/>
      <c r="M991" s="160"/>
      <c r="N991" s="160"/>
      <c r="O991" s="160"/>
      <c r="P991" s="160"/>
      <c r="Q991" s="160"/>
      <c r="R991" s="160"/>
      <c r="S991" s="160"/>
    </row>
    <row r="992" spans="1:19">
      <c r="A992" s="160"/>
      <c r="B992" s="160"/>
      <c r="C992" s="160"/>
      <c r="D992" s="160"/>
      <c r="E992" s="160"/>
      <c r="F992" s="160"/>
      <c r="G992" s="160"/>
      <c r="H992" s="160"/>
      <c r="I992" s="160"/>
      <c r="J992" s="160"/>
      <c r="K992" s="162"/>
      <c r="L992" s="160"/>
      <c r="M992" s="160"/>
      <c r="N992" s="160"/>
      <c r="O992" s="160"/>
      <c r="P992" s="160"/>
      <c r="Q992" s="160"/>
      <c r="R992" s="160"/>
      <c r="S992" s="160"/>
    </row>
    <row r="993" spans="1:19">
      <c r="A993" s="160"/>
      <c r="B993" s="160"/>
      <c r="C993" s="160"/>
      <c r="D993" s="160"/>
      <c r="E993" s="160"/>
      <c r="F993" s="160"/>
      <c r="G993" s="160"/>
      <c r="H993" s="160"/>
      <c r="I993" s="160"/>
      <c r="J993" s="160"/>
      <c r="K993" s="162"/>
      <c r="L993" s="160"/>
      <c r="M993" s="160"/>
      <c r="N993" s="160"/>
      <c r="O993" s="160"/>
      <c r="P993" s="160"/>
      <c r="Q993" s="160"/>
      <c r="R993" s="160"/>
      <c r="S993" s="160"/>
    </row>
    <row r="994" spans="1:19">
      <c r="A994" s="160"/>
      <c r="B994" s="160"/>
      <c r="C994" s="160"/>
      <c r="D994" s="160"/>
      <c r="E994" s="160"/>
      <c r="F994" s="160"/>
      <c r="G994" s="160"/>
      <c r="H994" s="160"/>
      <c r="I994" s="160"/>
      <c r="J994" s="160"/>
      <c r="K994" s="162"/>
      <c r="L994" s="160"/>
      <c r="M994" s="160"/>
      <c r="N994" s="160"/>
      <c r="O994" s="160"/>
      <c r="P994" s="160"/>
      <c r="Q994" s="160"/>
      <c r="R994" s="160"/>
      <c r="S994" s="160"/>
    </row>
    <row r="995" spans="1:19">
      <c r="A995" s="160"/>
      <c r="B995" s="160"/>
      <c r="C995" s="160"/>
      <c r="D995" s="160"/>
      <c r="E995" s="160"/>
      <c r="F995" s="160"/>
      <c r="G995" s="160"/>
      <c r="H995" s="160"/>
      <c r="I995" s="160"/>
      <c r="J995" s="160"/>
      <c r="K995" s="162"/>
      <c r="L995" s="160"/>
      <c r="M995" s="160"/>
      <c r="N995" s="160"/>
      <c r="O995" s="160"/>
      <c r="P995" s="160"/>
      <c r="Q995" s="160"/>
      <c r="R995" s="160"/>
      <c r="S995" s="160"/>
    </row>
    <row r="996" spans="1:19">
      <c r="A996" s="160"/>
      <c r="B996" s="160"/>
      <c r="C996" s="160"/>
      <c r="D996" s="160"/>
      <c r="E996" s="160"/>
      <c r="F996" s="160"/>
      <c r="G996" s="160"/>
      <c r="H996" s="160"/>
      <c r="I996" s="160"/>
      <c r="J996" s="160"/>
      <c r="K996" s="162"/>
      <c r="L996" s="160"/>
      <c r="M996" s="160"/>
      <c r="N996" s="160"/>
      <c r="O996" s="160"/>
      <c r="P996" s="160"/>
      <c r="Q996" s="160"/>
      <c r="R996" s="160"/>
      <c r="S996" s="160"/>
    </row>
    <row r="997" spans="1:19">
      <c r="J997" s="160"/>
      <c r="K997" s="162"/>
      <c r="L997" s="160"/>
      <c r="M997" s="160"/>
      <c r="N997" s="160"/>
      <c r="O997" s="160"/>
      <c r="P997" s="160"/>
      <c r="Q997" s="160"/>
      <c r="R997" s="160"/>
      <c r="S997" s="160"/>
    </row>
  </sheetData>
  <autoFilter ref="C2:K15"/>
  <phoneticPr fontId="38" type="noConversion"/>
  <pageMargins left="0.69930555555555596" right="0.69930555555555596" top="0.75" bottom="0.75" header="0" footer="0"/>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9"/>
    <pageSetUpPr fitToPage="1"/>
  </sheetPr>
  <dimension ref="B1:X142"/>
  <sheetViews>
    <sheetView zoomScaleNormal="100" workbookViewId="0">
      <pane xSplit="2" ySplit="14" topLeftCell="C84" activePane="bottomRight" state="frozen"/>
      <selection pane="topRight" activeCell="C1" sqref="C1"/>
      <selection pane="bottomLeft" activeCell="A15" sqref="A15"/>
      <selection pane="bottomRight" activeCell="C2" sqref="C2:M2"/>
    </sheetView>
  </sheetViews>
  <sheetFormatPr defaultColWidth="8" defaultRowHeight="15.5"/>
  <cols>
    <col min="1" max="1" width="3" style="98" customWidth="1"/>
    <col min="2" max="2" width="23.08203125" style="98" customWidth="1"/>
    <col min="3" max="3" width="12.5" style="98" customWidth="1"/>
    <col min="4" max="4" width="9.08203125" style="98" customWidth="1"/>
    <col min="5" max="5" width="9.58203125" style="98" hidden="1" customWidth="1"/>
    <col min="6" max="6" width="9.58203125" style="98" customWidth="1"/>
    <col min="7" max="7" width="10.58203125" style="98" bestFit="1" customWidth="1"/>
    <col min="8" max="8" width="9.08203125" style="98" bestFit="1" customWidth="1"/>
    <col min="9" max="9" width="9.58203125" style="98" hidden="1" customWidth="1"/>
    <col min="10" max="10" width="9.08203125" style="98" customWidth="1"/>
    <col min="11" max="11" width="11.08203125" style="98" bestFit="1" customWidth="1"/>
    <col min="12" max="12" width="11.58203125" style="98" customWidth="1"/>
    <col min="13" max="13" width="8.58203125" style="98" hidden="1" customWidth="1"/>
    <col min="14" max="14" width="8.58203125" style="98" customWidth="1"/>
    <col min="15" max="15" width="12.5" style="98" customWidth="1"/>
    <col min="16" max="16" width="11.58203125" style="98" customWidth="1"/>
    <col min="17" max="17" width="8.58203125" style="98" hidden="1" customWidth="1"/>
    <col min="18" max="18" width="7.58203125" style="98" customWidth="1"/>
    <col min="19" max="19" width="26.58203125" style="98" customWidth="1"/>
    <col min="20" max="16384" width="8" style="98"/>
  </cols>
  <sheetData>
    <row r="1" spans="2:19" ht="24" customHeight="1">
      <c r="B1" s="94" t="s">
        <v>988</v>
      </c>
      <c r="C1" s="95"/>
      <c r="D1" s="95"/>
      <c r="E1" s="95"/>
      <c r="F1" s="95"/>
      <c r="G1" s="96"/>
      <c r="H1" s="96"/>
      <c r="I1" s="96"/>
      <c r="J1" s="97"/>
      <c r="K1" s="97"/>
      <c r="L1" s="97"/>
      <c r="M1" s="97"/>
      <c r="N1" s="97"/>
    </row>
    <row r="2" spans="2:19" ht="110.25" customHeight="1">
      <c r="B2" s="135" t="s">
        <v>94</v>
      </c>
      <c r="C2" s="1171" t="s">
        <v>1742</v>
      </c>
      <c r="D2" s="1171"/>
      <c r="E2" s="1171"/>
      <c r="F2" s="1171"/>
      <c r="G2" s="1171"/>
      <c r="H2" s="1171"/>
      <c r="I2" s="1171"/>
      <c r="J2" s="1171"/>
      <c r="K2" s="1171"/>
      <c r="L2" s="1171"/>
      <c r="M2" s="1171"/>
      <c r="N2" s="742"/>
    </row>
    <row r="3" spans="2:19" ht="18.75" customHeight="1">
      <c r="B3" s="135" t="s">
        <v>95</v>
      </c>
      <c r="C3" s="1172" t="s">
        <v>490</v>
      </c>
      <c r="D3" s="1172"/>
      <c r="E3" s="1172"/>
      <c r="F3" s="1172"/>
      <c r="G3" s="1172"/>
      <c r="H3" s="1172"/>
      <c r="I3" s="1172"/>
      <c r="J3" s="1172"/>
      <c r="K3" s="1172"/>
      <c r="L3" s="1172"/>
      <c r="M3" s="1172"/>
      <c r="N3" s="742"/>
      <c r="O3" s="99"/>
    </row>
    <row r="4" spans="2:19" ht="16" thickBot="1">
      <c r="B4" s="136" t="s">
        <v>53</v>
      </c>
      <c r="C4" s="1173"/>
      <c r="D4" s="1174"/>
      <c r="E4" s="1174"/>
      <c r="F4" s="1174"/>
      <c r="G4" s="1174"/>
      <c r="H4" s="1174"/>
      <c r="I4" s="1174"/>
      <c r="J4" s="1174"/>
      <c r="K4" s="1174"/>
      <c r="L4" s="1174"/>
      <c r="M4" s="1175"/>
      <c r="N4" s="743"/>
    </row>
    <row r="5" spans="2:19" ht="23.25" customHeight="1">
      <c r="B5" s="1176" t="s">
        <v>404</v>
      </c>
      <c r="C5" s="1177"/>
      <c r="D5" s="1177"/>
      <c r="E5" s="1177"/>
      <c r="F5" s="1177"/>
      <c r="G5" s="1177"/>
      <c r="H5" s="1177"/>
      <c r="I5" s="1177"/>
      <c r="J5" s="1177"/>
      <c r="K5" s="1177"/>
      <c r="L5" s="1177"/>
      <c r="M5" s="1177"/>
      <c r="N5" s="1177"/>
      <c r="O5" s="1178" t="s">
        <v>405</v>
      </c>
      <c r="P5" s="1179"/>
      <c r="Q5" s="1180"/>
      <c r="R5" s="751"/>
    </row>
    <row r="6" spans="2:19" ht="13.5" customHeight="1">
      <c r="B6" s="100"/>
      <c r="C6" s="100"/>
      <c r="D6" s="100"/>
      <c r="E6" s="100"/>
      <c r="F6" s="718"/>
      <c r="G6" s="100"/>
      <c r="H6" s="100"/>
      <c r="I6" s="100"/>
      <c r="J6" s="718"/>
      <c r="K6" s="100"/>
      <c r="L6" s="100"/>
      <c r="M6" s="100"/>
      <c r="N6" s="718"/>
      <c r="O6" s="101" t="s">
        <v>97</v>
      </c>
      <c r="P6" s="102">
        <f t="shared" ref="P6:P11" si="0">Q6</f>
        <v>44109</v>
      </c>
      <c r="Q6" s="102">
        <f>'S&amp;G&amp;E_DVT1_Schedule'!C17</f>
        <v>44109</v>
      </c>
      <c r="R6" s="752"/>
    </row>
    <row r="7" spans="2:19" ht="13.5" customHeight="1">
      <c r="B7" s="139"/>
      <c r="C7" s="139"/>
      <c r="D7" s="139"/>
      <c r="E7" s="139"/>
      <c r="F7" s="718"/>
      <c r="G7" s="139"/>
      <c r="H7" s="139"/>
      <c r="I7" s="139"/>
      <c r="J7" s="718"/>
      <c r="K7" s="139"/>
      <c r="L7" s="139"/>
      <c r="M7" s="139"/>
      <c r="N7" s="718"/>
      <c r="O7" s="101" t="s">
        <v>257</v>
      </c>
      <c r="P7" s="102">
        <f t="shared" si="0"/>
        <v>44208</v>
      </c>
      <c r="Q7" s="102">
        <f>'S&amp;G&amp;E_DVT1_Schedule'!C18</f>
        <v>44208</v>
      </c>
      <c r="R7" s="752"/>
    </row>
    <row r="8" spans="2:19" ht="13.5" customHeight="1">
      <c r="B8" s="100"/>
      <c r="C8" s="100"/>
      <c r="D8" s="100"/>
      <c r="E8" s="100"/>
      <c r="F8" s="718"/>
      <c r="G8" s="100"/>
      <c r="H8" s="100"/>
      <c r="I8" s="100"/>
      <c r="J8" s="718"/>
      <c r="K8" s="100"/>
      <c r="L8" s="100"/>
      <c r="M8" s="100"/>
      <c r="N8" s="718"/>
      <c r="O8" s="101" t="s">
        <v>256</v>
      </c>
      <c r="P8" s="102">
        <f t="shared" si="0"/>
        <v>44273</v>
      </c>
      <c r="Q8" s="102">
        <f>'S&amp;G&amp;E_DVT1_Schedule'!C19</f>
        <v>44273</v>
      </c>
      <c r="R8" s="752"/>
    </row>
    <row r="9" spans="2:19" ht="13.5" customHeight="1">
      <c r="B9" s="1151"/>
      <c r="C9" s="1151"/>
      <c r="D9" s="1151"/>
      <c r="E9" s="1151"/>
      <c r="F9" s="1151"/>
      <c r="G9" s="1151"/>
      <c r="H9" s="1151"/>
      <c r="I9" s="1151"/>
      <c r="J9" s="1151"/>
      <c r="K9" s="1151"/>
      <c r="L9" s="1151"/>
      <c r="M9" s="103"/>
      <c r="N9" s="103"/>
      <c r="O9" s="101" t="s">
        <v>406</v>
      </c>
      <c r="P9" s="102">
        <f t="shared" si="0"/>
        <v>44279</v>
      </c>
      <c r="Q9" s="102">
        <f>'S&amp;G&amp;E Schedu_DVT2 Start'!F7</f>
        <v>44279</v>
      </c>
      <c r="R9" s="752"/>
    </row>
    <row r="10" spans="2:19" ht="13.5" customHeight="1">
      <c r="B10" s="1151" t="s">
        <v>597</v>
      </c>
      <c r="C10" s="1151"/>
      <c r="D10" s="1151"/>
      <c r="E10" s="1151"/>
      <c r="F10" s="1151"/>
      <c r="G10" s="1151"/>
      <c r="H10" s="1151"/>
      <c r="I10" s="1151"/>
      <c r="J10" s="1151"/>
      <c r="K10" s="1151"/>
      <c r="L10" s="1151"/>
      <c r="M10" s="103"/>
      <c r="N10" s="103"/>
      <c r="O10" s="101" t="s">
        <v>407</v>
      </c>
      <c r="P10" s="102">
        <f t="shared" si="0"/>
        <v>44305</v>
      </c>
      <c r="Q10" s="102">
        <f>'S&amp;G&amp;E Schedu_DVT2 Start'!F8</f>
        <v>44305</v>
      </c>
      <c r="R10" s="752"/>
    </row>
    <row r="11" spans="2:19" ht="13.5" customHeight="1">
      <c r="B11" s="105" t="s">
        <v>596</v>
      </c>
      <c r="C11" s="105"/>
      <c r="D11" s="106"/>
      <c r="E11" s="106"/>
      <c r="F11" s="106"/>
      <c r="G11" s="103"/>
      <c r="H11" s="103"/>
      <c r="I11" s="103"/>
      <c r="J11" s="103"/>
      <c r="K11" s="103"/>
      <c r="L11" s="103"/>
      <c r="M11" s="103"/>
      <c r="N11" s="103"/>
      <c r="O11" s="223" t="s">
        <v>408</v>
      </c>
      <c r="P11" s="224">
        <f t="shared" si="0"/>
        <v>44305</v>
      </c>
      <c r="Q11" s="224">
        <f>'S&amp;G&amp;E Schedu_DVT2 Start'!F9</f>
        <v>44305</v>
      </c>
      <c r="R11" s="752"/>
    </row>
    <row r="12" spans="2:19" ht="35.25" customHeight="1" thickBot="1">
      <c r="B12" s="105" t="s">
        <v>595</v>
      </c>
      <c r="C12" s="105"/>
      <c r="D12" s="106"/>
      <c r="E12" s="106"/>
      <c r="F12" s="106"/>
      <c r="G12" s="103"/>
      <c r="H12" s="103"/>
      <c r="I12" s="103"/>
      <c r="J12" s="103"/>
      <c r="K12" s="103"/>
      <c r="L12" s="103"/>
      <c r="M12" s="103"/>
      <c r="N12" s="103"/>
      <c r="O12" s="134" t="s">
        <v>213</v>
      </c>
      <c r="P12" s="332" t="s">
        <v>402</v>
      </c>
      <c r="Q12" s="332" t="s">
        <v>402</v>
      </c>
      <c r="R12" s="753"/>
    </row>
    <row r="13" spans="2:19" ht="26.25" customHeight="1" thickBot="1">
      <c r="B13" s="356"/>
      <c r="C13" s="1160" t="s">
        <v>96</v>
      </c>
      <c r="D13" s="1161"/>
      <c r="E13" s="1161"/>
      <c r="F13" s="1162"/>
      <c r="G13" s="1163" t="s">
        <v>23</v>
      </c>
      <c r="H13" s="1163"/>
      <c r="I13" s="1163"/>
      <c r="J13" s="1164"/>
      <c r="K13" s="1165" t="s">
        <v>24</v>
      </c>
      <c r="L13" s="1166"/>
      <c r="M13" s="1166"/>
      <c r="N13" s="1167"/>
      <c r="O13" s="1168" t="s">
        <v>22</v>
      </c>
      <c r="P13" s="1169"/>
      <c r="Q13" s="1169"/>
      <c r="R13" s="1170"/>
      <c r="S13" s="107" t="s">
        <v>98</v>
      </c>
    </row>
    <row r="14" spans="2:19" ht="27.75" customHeight="1" thickBot="1">
      <c r="B14" s="357" t="s">
        <v>52</v>
      </c>
      <c r="C14" s="756" t="s">
        <v>217</v>
      </c>
      <c r="D14" s="757" t="s">
        <v>99</v>
      </c>
      <c r="E14" s="757" t="s">
        <v>962</v>
      </c>
      <c r="F14" s="758" t="s">
        <v>963</v>
      </c>
      <c r="G14" s="359" t="s">
        <v>217</v>
      </c>
      <c r="H14" s="109" t="s">
        <v>99</v>
      </c>
      <c r="I14" s="365" t="s">
        <v>962</v>
      </c>
      <c r="J14" s="754" t="s">
        <v>963</v>
      </c>
      <c r="K14" s="108" t="s">
        <v>217</v>
      </c>
      <c r="L14" s="109" t="s">
        <v>99</v>
      </c>
      <c r="M14" s="365" t="s">
        <v>962</v>
      </c>
      <c r="N14" s="754" t="s">
        <v>963</v>
      </c>
      <c r="O14" s="108" t="s">
        <v>217</v>
      </c>
      <c r="P14" s="109" t="s">
        <v>99</v>
      </c>
      <c r="Q14" s="365" t="s">
        <v>962</v>
      </c>
      <c r="R14" s="754" t="s">
        <v>963</v>
      </c>
      <c r="S14" s="110" t="s">
        <v>100</v>
      </c>
    </row>
    <row r="15" spans="2:19" ht="15" customHeight="1">
      <c r="B15" s="358" t="s">
        <v>607</v>
      </c>
      <c r="C15" s="759" t="s">
        <v>106</v>
      </c>
      <c r="D15" s="760"/>
      <c r="E15" s="761">
        <f>'RF Schedule DVT1'!F21</f>
        <v>44284</v>
      </c>
      <c r="F15" s="302" t="s">
        <v>1045</v>
      </c>
      <c r="G15" s="360"/>
      <c r="H15" s="147"/>
      <c r="I15" s="377"/>
      <c r="J15" s="737"/>
      <c r="K15" s="146"/>
      <c r="L15" s="147"/>
      <c r="M15" s="143"/>
      <c r="N15" s="744"/>
      <c r="O15" s="140"/>
      <c r="P15" s="141"/>
      <c r="Q15" s="142"/>
      <c r="R15" s="142"/>
      <c r="S15" s="114" t="s">
        <v>102</v>
      </c>
    </row>
    <row r="16" spans="2:19" ht="15" customHeight="1" thickBot="1">
      <c r="B16" s="358" t="s">
        <v>529</v>
      </c>
      <c r="C16" s="351" t="s">
        <v>107</v>
      </c>
      <c r="D16" s="366"/>
      <c r="E16" s="368">
        <f>'RF Schedule DVT1'!F68</f>
        <v>44242</v>
      </c>
      <c r="F16" s="302" t="s">
        <v>1045</v>
      </c>
      <c r="G16" s="360"/>
      <c r="H16" s="147"/>
      <c r="I16" s="377"/>
      <c r="J16" s="737"/>
      <c r="K16" s="146"/>
      <c r="L16" s="147"/>
      <c r="M16" s="143"/>
      <c r="N16" s="744"/>
      <c r="O16" s="140"/>
      <c r="P16" s="141"/>
      <c r="Q16" s="142"/>
      <c r="R16" s="142"/>
      <c r="S16" s="225" t="s">
        <v>229</v>
      </c>
    </row>
    <row r="17" spans="2:19" ht="15" customHeight="1" thickBot="1">
      <c r="B17" s="358" t="s">
        <v>530</v>
      </c>
      <c r="C17" s="351" t="s">
        <v>108</v>
      </c>
      <c r="D17" s="366"/>
      <c r="E17" s="368">
        <f>'RF Schedule DVT1'!F67</f>
        <v>44207</v>
      </c>
      <c r="F17" s="302" t="s">
        <v>1045</v>
      </c>
      <c r="G17" s="361" t="s">
        <v>110</v>
      </c>
      <c r="H17" s="112" t="s">
        <v>366</v>
      </c>
      <c r="I17" s="377"/>
      <c r="J17" s="738" t="s">
        <v>1185</v>
      </c>
      <c r="K17" s="300" t="s">
        <v>374</v>
      </c>
      <c r="L17" s="147"/>
      <c r="M17" s="143"/>
      <c r="N17" s="738" t="s">
        <v>1045</v>
      </c>
      <c r="O17" s="140"/>
      <c r="P17" s="141"/>
      <c r="Q17" s="142"/>
      <c r="R17" s="142"/>
      <c r="S17" s="226" t="s">
        <v>334</v>
      </c>
    </row>
    <row r="18" spans="2:19" ht="17.25" customHeight="1">
      <c r="B18" s="358" t="s">
        <v>531</v>
      </c>
      <c r="C18" s="351" t="s">
        <v>88</v>
      </c>
      <c r="D18" s="367" t="s">
        <v>322</v>
      </c>
      <c r="E18" s="368">
        <f>'RF Schedule DVT1'!F12</f>
        <v>44221</v>
      </c>
      <c r="F18" s="302" t="s">
        <v>1045</v>
      </c>
      <c r="G18" s="339"/>
      <c r="H18" s="141"/>
      <c r="I18" s="377"/>
      <c r="J18" s="737"/>
      <c r="K18" s="234" t="s">
        <v>343</v>
      </c>
      <c r="L18" s="141" t="s">
        <v>219</v>
      </c>
      <c r="M18" s="141" t="s">
        <v>61</v>
      </c>
      <c r="N18" s="415"/>
      <c r="O18" s="115" t="s">
        <v>370</v>
      </c>
      <c r="P18" s="112" t="s">
        <v>366</v>
      </c>
      <c r="Q18" s="240">
        <f>'S&amp;G&amp;E_DVT1_Schedule'!E82</f>
        <v>44179</v>
      </c>
      <c r="R18" s="738" t="s">
        <v>1074</v>
      </c>
    </row>
    <row r="19" spans="2:19" ht="15" customHeight="1">
      <c r="B19" s="358" t="s">
        <v>301</v>
      </c>
      <c r="C19" s="351" t="s">
        <v>422</v>
      </c>
      <c r="D19" s="366"/>
      <c r="E19" s="368">
        <f>'RF Schedule DVT1'!F66</f>
        <v>44221</v>
      </c>
      <c r="F19" s="302" t="s">
        <v>1045</v>
      </c>
      <c r="G19" s="339"/>
      <c r="H19" s="207"/>
      <c r="I19" s="377"/>
      <c r="J19" s="737"/>
      <c r="K19" s="146"/>
      <c r="L19" s="147"/>
      <c r="M19" s="142"/>
      <c r="N19" s="737"/>
      <c r="O19" s="146"/>
      <c r="P19" s="147"/>
      <c r="Q19" s="142"/>
      <c r="R19" s="142"/>
    </row>
    <row r="20" spans="2:19" ht="15" customHeight="1">
      <c r="B20" s="358" t="s">
        <v>608</v>
      </c>
      <c r="C20" s="351" t="s">
        <v>420</v>
      </c>
      <c r="D20" s="366"/>
      <c r="E20" s="369">
        <f>'RF Schedule DVT1'!F22</f>
        <v>44277</v>
      </c>
      <c r="F20" s="302" t="s">
        <v>1045</v>
      </c>
      <c r="G20" s="360"/>
      <c r="H20" s="147"/>
      <c r="I20" s="377"/>
      <c r="J20" s="737"/>
      <c r="K20" s="146"/>
      <c r="L20" s="147"/>
      <c r="M20" s="142"/>
      <c r="N20" s="737"/>
      <c r="O20" s="140"/>
      <c r="P20" s="141"/>
      <c r="Q20" s="142"/>
      <c r="R20" s="142"/>
    </row>
    <row r="21" spans="2:19" ht="15" customHeight="1">
      <c r="B21" s="358" t="s">
        <v>302</v>
      </c>
      <c r="C21" s="351" t="s">
        <v>423</v>
      </c>
      <c r="D21" s="366"/>
      <c r="E21" s="368">
        <f>'RF Schedule DVT1'!F71</f>
        <v>44207</v>
      </c>
      <c r="F21" s="302" t="s">
        <v>1045</v>
      </c>
      <c r="G21" s="360"/>
      <c r="H21" s="208"/>
      <c r="I21" s="377"/>
      <c r="J21" s="737"/>
      <c r="K21" s="146"/>
      <c r="L21" s="208"/>
      <c r="M21" s="142"/>
      <c r="N21" s="737"/>
      <c r="O21" s="140"/>
      <c r="P21" s="207"/>
      <c r="Q21" s="142"/>
      <c r="R21" s="142"/>
    </row>
    <row r="22" spans="2:19" ht="15" customHeight="1">
      <c r="B22" s="358" t="s">
        <v>609</v>
      </c>
      <c r="C22" s="351" t="s">
        <v>424</v>
      </c>
      <c r="D22" s="366"/>
      <c r="E22" s="369">
        <f>'RF Schedule DVT1'!F69</f>
        <v>44361</v>
      </c>
      <c r="F22" s="302" t="s">
        <v>1045</v>
      </c>
      <c r="G22" s="360"/>
      <c r="H22" s="147"/>
      <c r="I22" s="377"/>
      <c r="J22" s="737"/>
      <c r="K22" s="146"/>
      <c r="L22" s="147"/>
      <c r="M22" s="143"/>
      <c r="N22" s="744"/>
      <c r="O22" s="140"/>
      <c r="P22" s="141"/>
      <c r="Q22" s="142"/>
      <c r="R22" s="142"/>
    </row>
    <row r="23" spans="2:19" ht="15" customHeight="1">
      <c r="B23" s="358" t="s">
        <v>109</v>
      </c>
      <c r="C23" s="351" t="s">
        <v>425</v>
      </c>
      <c r="D23" s="366"/>
      <c r="E23" s="390">
        <f>'RF Schedule DVT1'!F70</f>
        <v>44221</v>
      </c>
      <c r="F23" s="302" t="s">
        <v>1045</v>
      </c>
      <c r="G23" s="360"/>
      <c r="H23" s="147"/>
      <c r="I23" s="377"/>
      <c r="J23" s="737"/>
      <c r="K23" s="146"/>
      <c r="L23" s="147"/>
      <c r="M23" s="143"/>
      <c r="N23" s="744"/>
      <c r="O23" s="140"/>
      <c r="P23" s="141"/>
      <c r="Q23" s="142"/>
      <c r="R23" s="142"/>
    </row>
    <row r="24" spans="2:19" ht="15" customHeight="1">
      <c r="B24" s="358" t="s">
        <v>610</v>
      </c>
      <c r="C24" s="351" t="s">
        <v>426</v>
      </c>
      <c r="D24" s="366"/>
      <c r="E24" s="374">
        <f>'RF Schedule DVT1'!F23</f>
        <v>44277</v>
      </c>
      <c r="F24" s="302" t="s">
        <v>1045</v>
      </c>
      <c r="G24" s="361" t="s">
        <v>110</v>
      </c>
      <c r="H24" s="112" t="s">
        <v>366</v>
      </c>
      <c r="I24" s="378">
        <f>'S&amp;G&amp;E_DVT1_Schedule'!E49</f>
        <v>44333</v>
      </c>
      <c r="J24" s="738" t="s">
        <v>1186</v>
      </c>
      <c r="K24" s="300" t="s">
        <v>374</v>
      </c>
      <c r="L24" s="301"/>
      <c r="M24" s="375">
        <f>'S&amp;G&amp;E_DVT1_Schedule'!E50</f>
        <v>44257</v>
      </c>
      <c r="N24" s="738" t="s">
        <v>1045</v>
      </c>
      <c r="O24" s="140"/>
      <c r="P24" s="141"/>
      <c r="Q24" s="142"/>
      <c r="R24" s="142"/>
    </row>
    <row r="25" spans="2:19" ht="15" customHeight="1">
      <c r="B25" s="358" t="s">
        <v>303</v>
      </c>
      <c r="C25" s="351" t="s">
        <v>427</v>
      </c>
      <c r="D25" s="366"/>
      <c r="E25" s="368">
        <f>'RF Schedule DVT1'!F72</f>
        <v>44235</v>
      </c>
      <c r="F25" s="302" t="s">
        <v>1045</v>
      </c>
      <c r="G25" s="339"/>
      <c r="H25" s="141"/>
      <c r="I25" s="377"/>
      <c r="J25" s="737"/>
      <c r="K25" s="140"/>
      <c r="L25" s="207"/>
      <c r="M25" s="142"/>
      <c r="N25" s="737"/>
      <c r="O25" s="140"/>
      <c r="P25" s="207"/>
      <c r="Q25" s="142"/>
      <c r="R25" s="142"/>
    </row>
    <row r="26" spans="2:19" ht="15" customHeight="1">
      <c r="B26" s="358" t="s">
        <v>111</v>
      </c>
      <c r="C26" s="351" t="s">
        <v>428</v>
      </c>
      <c r="D26" s="366"/>
      <c r="E26" s="390">
        <f>'RF Schedule DVT1'!F73</f>
        <v>44277</v>
      </c>
      <c r="F26" s="302" t="s">
        <v>1045</v>
      </c>
      <c r="G26" s="339"/>
      <c r="H26" s="141"/>
      <c r="I26" s="377"/>
      <c r="J26" s="737"/>
      <c r="K26" s="140"/>
      <c r="L26" s="141"/>
      <c r="M26" s="142"/>
      <c r="N26" s="737"/>
      <c r="O26" s="140"/>
      <c r="P26" s="141"/>
      <c r="Q26" s="142"/>
      <c r="R26" s="142"/>
    </row>
    <row r="27" spans="2:19" ht="15" customHeight="1">
      <c r="B27" s="358" t="s">
        <v>289</v>
      </c>
      <c r="C27" s="351" t="s">
        <v>429</v>
      </c>
      <c r="D27" s="305" t="s">
        <v>321</v>
      </c>
      <c r="E27" s="370">
        <f>'RF Schedule DVT1'!F25</f>
        <v>44319</v>
      </c>
      <c r="F27" s="302" t="s">
        <v>1045</v>
      </c>
      <c r="G27" s="339"/>
      <c r="H27" s="141"/>
      <c r="I27" s="377"/>
      <c r="J27" s="737"/>
      <c r="K27" s="140"/>
      <c r="L27" s="141"/>
      <c r="M27" s="142"/>
      <c r="N27" s="737"/>
      <c r="O27" s="140"/>
      <c r="P27" s="141"/>
      <c r="Q27" s="142"/>
      <c r="R27" s="142"/>
    </row>
    <row r="28" spans="2:19" ht="15" customHeight="1">
      <c r="B28" s="358" t="s">
        <v>532</v>
      </c>
      <c r="C28" s="351" t="s">
        <v>430</v>
      </c>
      <c r="D28" s="366"/>
      <c r="E28" s="390"/>
      <c r="F28" s="762"/>
      <c r="G28" s="360"/>
      <c r="H28" s="147"/>
      <c r="I28" s="377"/>
      <c r="J28" s="737"/>
      <c r="K28" s="146"/>
      <c r="L28" s="147"/>
      <c r="M28" s="143"/>
      <c r="N28" s="744"/>
      <c r="O28" s="140"/>
      <c r="P28" s="141"/>
      <c r="Q28" s="142"/>
      <c r="R28" s="142"/>
    </row>
    <row r="29" spans="2:19" ht="15" customHeight="1">
      <c r="B29" s="358" t="s">
        <v>533</v>
      </c>
      <c r="C29" s="351" t="s">
        <v>431</v>
      </c>
      <c r="D29" s="366"/>
      <c r="E29" s="390">
        <f>'RF Schedule DVT1'!F74</f>
        <v>44228</v>
      </c>
      <c r="F29" s="302" t="s">
        <v>1045</v>
      </c>
      <c r="G29" s="360"/>
      <c r="H29" s="147"/>
      <c r="I29" s="377"/>
      <c r="J29" s="737"/>
      <c r="K29" s="146"/>
      <c r="L29" s="147"/>
      <c r="M29" s="142"/>
      <c r="N29" s="737"/>
      <c r="O29" s="140"/>
      <c r="P29" s="141"/>
      <c r="Q29" s="142"/>
      <c r="R29" s="142"/>
    </row>
    <row r="30" spans="2:19" ht="15" customHeight="1">
      <c r="B30" s="358" t="s">
        <v>287</v>
      </c>
      <c r="C30" s="351" t="s">
        <v>432</v>
      </c>
      <c r="D30" s="367" t="s">
        <v>116</v>
      </c>
      <c r="E30" s="371">
        <f>'RF Schedule DVT1'!F15</f>
        <v>44242</v>
      </c>
      <c r="F30" s="302" t="s">
        <v>1045</v>
      </c>
      <c r="G30" s="361" t="s">
        <v>101</v>
      </c>
      <c r="H30" s="112" t="s">
        <v>336</v>
      </c>
      <c r="I30" s="379">
        <f>'S&amp;G&amp;E_DVT1_Schedule'!E27</f>
        <v>44277</v>
      </c>
      <c r="J30" s="738" t="s">
        <v>1045</v>
      </c>
      <c r="K30" s="231" t="s">
        <v>361</v>
      </c>
      <c r="L30" s="232" t="s">
        <v>341</v>
      </c>
      <c r="M30" s="240">
        <f>'S&amp;G&amp;E_DVT1_Schedule'!E34</f>
        <v>44253</v>
      </c>
      <c r="N30" s="738" t="str">
        <f>'S&amp;G&amp;E Schedu_DVT2 Start'!F66</f>
        <v>Done</v>
      </c>
      <c r="O30" s="140"/>
      <c r="P30" s="141"/>
      <c r="Q30" s="142"/>
      <c r="R30" s="142"/>
    </row>
    <row r="31" spans="2:19" ht="15" customHeight="1">
      <c r="B31" s="358" t="s">
        <v>112</v>
      </c>
      <c r="C31" s="351" t="s">
        <v>113</v>
      </c>
      <c r="D31" s="366"/>
      <c r="E31" s="390">
        <f>'RF Schedule DVT1'!F75</f>
        <v>44214</v>
      </c>
      <c r="F31" s="302" t="s">
        <v>1045</v>
      </c>
      <c r="G31" s="339"/>
      <c r="H31" s="141"/>
      <c r="I31" s="377"/>
      <c r="J31" s="737"/>
      <c r="K31" s="140"/>
      <c r="L31" s="141"/>
      <c r="M31" s="142"/>
      <c r="N31" s="737"/>
      <c r="O31" s="140"/>
      <c r="P31" s="141"/>
      <c r="Q31" s="142"/>
      <c r="R31" s="142"/>
    </row>
    <row r="32" spans="2:19" ht="15" customHeight="1">
      <c r="B32" s="358" t="s">
        <v>620</v>
      </c>
      <c r="C32" s="351" t="s">
        <v>114</v>
      </c>
      <c r="D32" s="366"/>
      <c r="E32" s="374">
        <f>'RF Schedule DVT1'!F27</f>
        <v>44291</v>
      </c>
      <c r="F32" s="302" t="s">
        <v>1045</v>
      </c>
      <c r="G32" s="339"/>
      <c r="H32" s="141"/>
      <c r="I32" s="377"/>
      <c r="J32" s="737"/>
      <c r="K32" s="140"/>
      <c r="L32" s="141"/>
      <c r="M32" s="142"/>
      <c r="N32" s="737"/>
      <c r="O32" s="140"/>
      <c r="P32" s="141"/>
      <c r="Q32" s="142"/>
      <c r="R32" s="142"/>
    </row>
    <row r="33" spans="2:24" ht="15" customHeight="1">
      <c r="B33" s="358" t="s">
        <v>421</v>
      </c>
      <c r="C33" s="351" t="s">
        <v>115</v>
      </c>
      <c r="D33" s="305" t="s">
        <v>116</v>
      </c>
      <c r="E33" s="371">
        <f>'RF Schedule DVT1'!F35</f>
        <v>44249</v>
      </c>
      <c r="F33" s="302" t="s">
        <v>1045</v>
      </c>
      <c r="G33" s="361" t="s">
        <v>117</v>
      </c>
      <c r="H33" s="112" t="s">
        <v>116</v>
      </c>
      <c r="I33" s="302">
        <f>'S&amp;G&amp;E_DVT1_Schedule'!E67</f>
        <v>44235</v>
      </c>
      <c r="J33" s="738" t="s">
        <v>1094</v>
      </c>
      <c r="K33" s="111" t="s">
        <v>118</v>
      </c>
      <c r="L33" s="232" t="s">
        <v>341</v>
      </c>
      <c r="M33" s="240" t="str">
        <f>'S&amp;G&amp;E Schedu_DVT2 Start'!F69</f>
        <v>Done</v>
      </c>
      <c r="N33" s="738" t="str">
        <f>'S&amp;G&amp;E Schedu_DVT2 Start'!F69</f>
        <v>Done</v>
      </c>
      <c r="O33" s="146"/>
      <c r="P33" s="147"/>
      <c r="Q33" s="142"/>
      <c r="R33" s="142"/>
    </row>
    <row r="34" spans="2:24" ht="15" customHeight="1">
      <c r="B34" s="358" t="s">
        <v>585</v>
      </c>
      <c r="C34" s="351" t="s">
        <v>586</v>
      </c>
      <c r="D34" s="305" t="s">
        <v>587</v>
      </c>
      <c r="E34" s="371">
        <f>'RF Schedule DVT1'!F38</f>
        <v>44281</v>
      </c>
      <c r="F34" s="302" t="s">
        <v>1045</v>
      </c>
      <c r="G34" s="339"/>
      <c r="H34" s="141"/>
      <c r="I34" s="377"/>
      <c r="J34" s="737"/>
      <c r="K34" s="339"/>
      <c r="L34" s="141"/>
      <c r="M34" s="377"/>
      <c r="N34" s="737"/>
      <c r="O34" s="442"/>
      <c r="P34" s="443"/>
      <c r="Q34" s="377"/>
      <c r="R34" s="377"/>
    </row>
    <row r="35" spans="2:24">
      <c r="B35" s="358" t="s">
        <v>120</v>
      </c>
      <c r="C35" s="351" t="s">
        <v>433</v>
      </c>
      <c r="D35" s="366"/>
      <c r="E35" s="390"/>
      <c r="F35" s="302" t="s">
        <v>1045</v>
      </c>
      <c r="G35" s="339"/>
      <c r="H35" s="141"/>
      <c r="I35" s="377"/>
      <c r="J35" s="737"/>
      <c r="K35" s="140"/>
      <c r="L35" s="141"/>
      <c r="M35" s="142"/>
      <c r="N35" s="737"/>
      <c r="O35" s="140"/>
      <c r="P35" s="141"/>
      <c r="Q35" s="142"/>
      <c r="R35" s="142"/>
    </row>
    <row r="36" spans="2:24" ht="15" customHeight="1">
      <c r="B36" s="358" t="s">
        <v>121</v>
      </c>
      <c r="C36" s="351" t="s">
        <v>122</v>
      </c>
      <c r="D36" s="366"/>
      <c r="E36" s="390">
        <f>'RF Schedule DVT1'!F76</f>
        <v>44214</v>
      </c>
      <c r="F36" s="302" t="s">
        <v>1045</v>
      </c>
      <c r="G36" s="339"/>
      <c r="H36" s="141"/>
      <c r="I36" s="377"/>
      <c r="J36" s="737"/>
      <c r="K36" s="140"/>
      <c r="L36" s="141"/>
      <c r="M36" s="142"/>
      <c r="N36" s="737"/>
      <c r="O36" s="140"/>
      <c r="P36" s="141"/>
      <c r="Q36" s="142"/>
      <c r="R36" s="142"/>
    </row>
    <row r="37" spans="2:24" ht="15" customHeight="1">
      <c r="B37" s="358" t="s">
        <v>304</v>
      </c>
      <c r="C37" s="351" t="s">
        <v>123</v>
      </c>
      <c r="D37" s="366"/>
      <c r="E37" s="371">
        <f>'RF Schedule DVT1'!F79</f>
        <v>44375</v>
      </c>
      <c r="F37" s="302" t="s">
        <v>1045</v>
      </c>
      <c r="G37" s="339"/>
      <c r="H37" s="141"/>
      <c r="I37" s="377"/>
      <c r="J37" s="737"/>
      <c r="K37" s="140"/>
      <c r="L37" s="141"/>
      <c r="M37" s="142"/>
      <c r="N37" s="737"/>
      <c r="O37" s="140"/>
      <c r="P37" s="141"/>
      <c r="Q37" s="142"/>
      <c r="R37" s="142"/>
    </row>
    <row r="38" spans="2:24" s="209" customFormat="1" ht="18" customHeight="1">
      <c r="B38" s="358" t="s">
        <v>305</v>
      </c>
      <c r="C38" s="351" t="s">
        <v>434</v>
      </c>
      <c r="D38" s="366"/>
      <c r="E38" s="374">
        <f>'RF Schedule DVT1'!F78</f>
        <v>44263</v>
      </c>
      <c r="F38" s="302" t="s">
        <v>1045</v>
      </c>
      <c r="G38" s="339"/>
      <c r="H38" s="141"/>
      <c r="I38" s="377"/>
      <c r="J38" s="737"/>
      <c r="K38" s="140"/>
      <c r="L38" s="141"/>
      <c r="M38" s="142"/>
      <c r="N38" s="737"/>
      <c r="O38" s="140"/>
      <c r="P38" s="141"/>
      <c r="Q38" s="142"/>
      <c r="R38" s="142"/>
      <c r="S38" s="98"/>
      <c r="T38" s="98"/>
      <c r="U38" s="98"/>
      <c r="V38" s="98"/>
      <c r="W38" s="98"/>
      <c r="X38" s="98"/>
    </row>
    <row r="39" spans="2:24" ht="21.75" customHeight="1">
      <c r="B39" s="358" t="s">
        <v>124</v>
      </c>
      <c r="C39" s="351" t="s">
        <v>435</v>
      </c>
      <c r="D39" s="366"/>
      <c r="E39" s="390"/>
      <c r="F39" s="762"/>
      <c r="G39" s="339"/>
      <c r="H39" s="141"/>
      <c r="I39" s="377"/>
      <c r="J39" s="737"/>
      <c r="K39" s="140"/>
      <c r="L39" s="141"/>
      <c r="M39" s="142"/>
      <c r="N39" s="737"/>
      <c r="O39" s="140"/>
      <c r="P39" s="141"/>
      <c r="Q39" s="142"/>
      <c r="R39" s="142"/>
    </row>
    <row r="40" spans="2:24" ht="17.25" customHeight="1">
      <c r="B40" s="358" t="s">
        <v>525</v>
      </c>
      <c r="C40" s="351" t="s">
        <v>526</v>
      </c>
      <c r="D40" s="366"/>
      <c r="E40" s="371">
        <f>'RF Schedule DVT1'!F39</f>
        <v>44361</v>
      </c>
      <c r="F40" s="302" t="s">
        <v>1045</v>
      </c>
      <c r="G40" s="415"/>
      <c r="H40" s="301"/>
      <c r="I40" s="377"/>
      <c r="J40" s="737"/>
      <c r="K40" s="416"/>
      <c r="L40" s="301"/>
      <c r="M40" s="377"/>
      <c r="N40" s="737"/>
      <c r="O40" s="416"/>
      <c r="P40" s="301"/>
      <c r="Q40" s="377"/>
      <c r="R40" s="377"/>
    </row>
    <row r="41" spans="2:24" ht="15" customHeight="1">
      <c r="B41" s="358" t="s">
        <v>125</v>
      </c>
      <c r="C41" s="351" t="s">
        <v>126</v>
      </c>
      <c r="D41" s="366"/>
      <c r="E41" s="390">
        <f>'RF Schedule DVT1'!F80</f>
        <v>44235</v>
      </c>
      <c r="F41" s="302" t="s">
        <v>1045</v>
      </c>
      <c r="G41" s="339"/>
      <c r="H41" s="141"/>
      <c r="I41" s="377"/>
      <c r="J41" s="737"/>
      <c r="K41" s="140"/>
      <c r="L41" s="141"/>
      <c r="M41" s="142"/>
      <c r="N41" s="737"/>
      <c r="O41" s="140"/>
      <c r="P41" s="141"/>
      <c r="Q41" s="142"/>
      <c r="R41" s="142"/>
    </row>
    <row r="42" spans="2:24" ht="15" customHeight="1">
      <c r="B42" s="358" t="s">
        <v>300</v>
      </c>
      <c r="C42" s="1157" t="s">
        <v>436</v>
      </c>
      <c r="D42" s="367" t="s">
        <v>116</v>
      </c>
      <c r="E42" s="374">
        <f>'RF Schedule DVT1'!F10</f>
        <v>44221</v>
      </c>
      <c r="F42" s="302" t="s">
        <v>1045</v>
      </c>
      <c r="G42" s="361" t="s">
        <v>2</v>
      </c>
      <c r="H42" s="141"/>
      <c r="I42" s="302">
        <f>'S&amp;G&amp;E_DVT1_Schedule'!E40</f>
        <v>44228</v>
      </c>
      <c r="J42" s="738" t="s">
        <v>1074</v>
      </c>
      <c r="K42" s="140"/>
      <c r="L42" s="141"/>
      <c r="M42" s="142"/>
      <c r="N42" s="737"/>
      <c r="O42" s="117" t="s">
        <v>127</v>
      </c>
      <c r="P42" s="112" t="s">
        <v>366</v>
      </c>
      <c r="Q42" s="240">
        <f>'S&amp;G&amp;E_DVT1_Schedule'!E37</f>
        <v>44172</v>
      </c>
      <c r="R42" s="738" t="s">
        <v>1074</v>
      </c>
    </row>
    <row r="43" spans="2:24" ht="15" customHeight="1">
      <c r="B43" s="358" t="s">
        <v>299</v>
      </c>
      <c r="C43" s="1158"/>
      <c r="D43" s="366"/>
      <c r="E43" s="390">
        <f>'RF Schedule DVT1'!F58</f>
        <v>44179</v>
      </c>
      <c r="F43" s="858" t="s">
        <v>1045</v>
      </c>
      <c r="G43" s="339"/>
      <c r="H43" s="141"/>
      <c r="I43" s="377"/>
      <c r="J43" s="737"/>
      <c r="K43" s="140"/>
      <c r="L43" s="141"/>
      <c r="M43" s="142"/>
      <c r="N43" s="737"/>
      <c r="O43" s="117" t="s">
        <v>128</v>
      </c>
      <c r="P43" s="147"/>
      <c r="Q43" s="240">
        <f>'S&amp;G&amp;E_DVT1_Schedule'!E38</f>
        <v>44179</v>
      </c>
      <c r="R43" s="738" t="s">
        <v>1074</v>
      </c>
    </row>
    <row r="44" spans="2:24" ht="15" customHeight="1">
      <c r="B44" s="358" t="s">
        <v>461</v>
      </c>
      <c r="C44" s="1159"/>
      <c r="D44" s="366"/>
      <c r="E44" s="390"/>
      <c r="F44" s="762"/>
      <c r="G44" s="339"/>
      <c r="H44" s="141"/>
      <c r="I44" s="377"/>
      <c r="J44" s="737"/>
      <c r="K44" s="140"/>
      <c r="L44" s="141"/>
      <c r="M44" s="142"/>
      <c r="N44" s="737"/>
      <c r="O44" s="117" t="s">
        <v>89</v>
      </c>
      <c r="P44" s="147"/>
      <c r="Q44" s="240">
        <f>'S&amp;G&amp;E_DVT1_Schedule'!E38</f>
        <v>44179</v>
      </c>
      <c r="R44" s="738" t="s">
        <v>1074</v>
      </c>
    </row>
    <row r="45" spans="2:24" ht="15" customHeight="1">
      <c r="B45" s="358" t="s">
        <v>129</v>
      </c>
      <c r="C45" s="351" t="s">
        <v>437</v>
      </c>
      <c r="D45" s="366"/>
      <c r="E45" s="390">
        <f>'RF Schedule DVT1'!F82</f>
        <v>44225</v>
      </c>
      <c r="F45" s="302" t="s">
        <v>1045</v>
      </c>
      <c r="G45" s="339"/>
      <c r="H45" s="141"/>
      <c r="I45" s="377"/>
      <c r="J45" s="737"/>
      <c r="K45" s="140"/>
      <c r="L45" s="141"/>
      <c r="M45" s="142"/>
      <c r="N45" s="737"/>
      <c r="O45" s="146"/>
      <c r="P45" s="147"/>
      <c r="Q45" s="142"/>
      <c r="R45" s="142"/>
    </row>
    <row r="46" spans="2:24" ht="15" customHeight="1">
      <c r="B46" s="358" t="s">
        <v>130</v>
      </c>
      <c r="C46" s="352"/>
      <c r="D46" s="366"/>
      <c r="E46" s="390"/>
      <c r="F46" s="762"/>
      <c r="G46" s="361" t="s">
        <v>131</v>
      </c>
      <c r="H46" s="112" t="s">
        <v>337</v>
      </c>
      <c r="I46" s="302">
        <f>'S&amp;G&amp;E_DVT1_Schedule'!E43</f>
        <v>44277</v>
      </c>
      <c r="J46" s="738" t="s">
        <v>1150</v>
      </c>
      <c r="K46" s="140"/>
      <c r="L46" s="141"/>
      <c r="M46" s="142"/>
      <c r="N46" s="737"/>
      <c r="O46" s="140"/>
      <c r="P46" s="141"/>
      <c r="Q46" s="142"/>
      <c r="R46" s="142"/>
    </row>
    <row r="47" spans="2:24" ht="15" customHeight="1">
      <c r="B47" s="358" t="s">
        <v>132</v>
      </c>
      <c r="C47" s="351" t="s">
        <v>438</v>
      </c>
      <c r="D47" s="366"/>
      <c r="E47" s="390">
        <f>'RF Schedule DVT1'!F83</f>
        <v>44228</v>
      </c>
      <c r="F47" s="302" t="s">
        <v>1045</v>
      </c>
      <c r="G47" s="339"/>
      <c r="H47" s="141"/>
      <c r="I47" s="377"/>
      <c r="J47" s="737"/>
      <c r="K47" s="140"/>
      <c r="L47" s="141"/>
      <c r="M47" s="142"/>
      <c r="N47" s="737"/>
      <c r="O47" s="140"/>
      <c r="P47" s="141"/>
      <c r="Q47" s="142"/>
      <c r="R47" s="142"/>
    </row>
    <row r="48" spans="2:24" ht="15" customHeight="1">
      <c r="B48" s="358" t="s">
        <v>133</v>
      </c>
      <c r="C48" s="351" t="s">
        <v>434</v>
      </c>
      <c r="D48" s="366"/>
      <c r="E48" s="390">
        <f>'RF Schedule DVT1'!F84</f>
        <v>44249</v>
      </c>
      <c r="F48" s="302" t="s">
        <v>1045</v>
      </c>
      <c r="G48" s="339"/>
      <c r="H48" s="141"/>
      <c r="I48" s="377"/>
      <c r="J48" s="737"/>
      <c r="K48" s="140"/>
      <c r="L48" s="141"/>
      <c r="M48" s="142"/>
      <c r="N48" s="737"/>
      <c r="O48" s="140"/>
      <c r="P48" s="141"/>
      <c r="Q48" s="142"/>
      <c r="R48" s="142"/>
    </row>
    <row r="49" spans="2:18" ht="15" customHeight="1">
      <c r="B49" s="358" t="s">
        <v>306</v>
      </c>
      <c r="C49" s="351" t="s">
        <v>427</v>
      </c>
      <c r="D49" s="366"/>
      <c r="E49" s="368">
        <f>'RF Schedule DVT1'!F85</f>
        <v>44473</v>
      </c>
      <c r="F49" s="302" t="s">
        <v>1045</v>
      </c>
      <c r="G49" s="339"/>
      <c r="H49" s="207"/>
      <c r="I49" s="377"/>
      <c r="J49" s="737"/>
      <c r="K49" s="140"/>
      <c r="L49" s="207"/>
      <c r="M49" s="142"/>
      <c r="N49" s="737"/>
      <c r="O49" s="140"/>
      <c r="P49" s="207"/>
      <c r="Q49" s="142"/>
      <c r="R49" s="142"/>
    </row>
    <row r="50" spans="2:18" ht="15" customHeight="1">
      <c r="B50" s="358" t="s">
        <v>307</v>
      </c>
      <c r="C50" s="351" t="s">
        <v>439</v>
      </c>
      <c r="D50" s="366"/>
      <c r="E50" s="368">
        <f>'RF Schedule DVT1'!F86</f>
        <v>44319</v>
      </c>
      <c r="F50" s="302" t="s">
        <v>1045</v>
      </c>
      <c r="G50" s="339"/>
      <c r="H50" s="207"/>
      <c r="I50" s="377"/>
      <c r="J50" s="737"/>
      <c r="K50" s="140"/>
      <c r="L50" s="207"/>
      <c r="M50" s="142"/>
      <c r="N50" s="737"/>
      <c r="O50" s="140"/>
      <c r="P50" s="207"/>
      <c r="Q50" s="142"/>
      <c r="R50" s="142"/>
    </row>
    <row r="51" spans="2:18" ht="15" customHeight="1">
      <c r="B51" s="358" t="s">
        <v>134</v>
      </c>
      <c r="C51" s="351" t="s">
        <v>440</v>
      </c>
      <c r="D51" s="366"/>
      <c r="E51" s="390">
        <f>'RF Schedule DVT1'!F87</f>
        <v>44228</v>
      </c>
      <c r="F51" s="302" t="s">
        <v>1045</v>
      </c>
      <c r="G51" s="361" t="s">
        <v>135</v>
      </c>
      <c r="H51" s="112" t="s">
        <v>119</v>
      </c>
      <c r="I51" s="302">
        <f>'S&amp;G&amp;E_DVT1_Schedule'!E71</f>
        <v>44305</v>
      </c>
      <c r="J51" s="738" t="s">
        <v>1126</v>
      </c>
      <c r="K51" s="140"/>
      <c r="L51" s="141"/>
      <c r="M51" s="142"/>
      <c r="N51" s="737"/>
      <c r="O51" s="140"/>
      <c r="P51" s="141"/>
      <c r="Q51" s="142"/>
      <c r="R51" s="142"/>
    </row>
    <row r="52" spans="2:18" ht="15" customHeight="1">
      <c r="B52" s="358" t="s">
        <v>310</v>
      </c>
      <c r="C52" s="351" t="s">
        <v>441</v>
      </c>
      <c r="D52" s="366"/>
      <c r="E52" s="372"/>
      <c r="F52" s="763"/>
      <c r="G52" s="360"/>
      <c r="H52" s="147"/>
      <c r="I52" s="377"/>
      <c r="J52" s="737"/>
      <c r="K52" s="146"/>
      <c r="L52" s="147"/>
      <c r="M52" s="143"/>
      <c r="N52" s="744"/>
      <c r="O52" s="140"/>
      <c r="P52" s="141"/>
      <c r="Q52" s="142"/>
      <c r="R52" s="142"/>
    </row>
    <row r="53" spans="2:18" ht="15" customHeight="1">
      <c r="B53" s="358" t="s">
        <v>136</v>
      </c>
      <c r="C53" s="351" t="s">
        <v>442</v>
      </c>
      <c r="D53" s="366"/>
      <c r="E53" s="368">
        <f>'RF Schedule DVT1'!F89</f>
        <v>44298</v>
      </c>
      <c r="F53" s="302" t="s">
        <v>1045</v>
      </c>
      <c r="G53" s="361" t="s">
        <v>138</v>
      </c>
      <c r="H53" s="141"/>
      <c r="I53" s="377"/>
      <c r="J53" s="737"/>
      <c r="K53" s="140"/>
      <c r="L53" s="141"/>
      <c r="M53" s="142"/>
      <c r="N53" s="737"/>
      <c r="O53" s="140"/>
      <c r="P53" s="141"/>
      <c r="Q53" s="142"/>
      <c r="R53" s="142"/>
    </row>
    <row r="54" spans="2:18" ht="15" customHeight="1">
      <c r="B54" s="358" t="s">
        <v>534</v>
      </c>
      <c r="C54" s="351" t="s">
        <v>443</v>
      </c>
      <c r="D54" s="366"/>
      <c r="E54" s="390"/>
      <c r="F54" s="302" t="s">
        <v>1045</v>
      </c>
      <c r="G54" s="339"/>
      <c r="H54" s="141"/>
      <c r="I54" s="377"/>
      <c r="J54" s="737"/>
      <c r="K54" s="140"/>
      <c r="L54" s="141"/>
      <c r="M54" s="142"/>
      <c r="N54" s="737"/>
      <c r="O54" s="140"/>
      <c r="P54" s="141"/>
      <c r="Q54" s="142"/>
      <c r="R54" s="142"/>
    </row>
    <row r="55" spans="2:18" ht="15.75" customHeight="1">
      <c r="B55" s="358" t="s">
        <v>462</v>
      </c>
      <c r="C55" s="351" t="s">
        <v>444</v>
      </c>
      <c r="D55" s="366"/>
      <c r="E55" s="390">
        <f>'RF Schedule DVT1'!F90</f>
        <v>44228</v>
      </c>
      <c r="F55" s="302" t="s">
        <v>1045</v>
      </c>
      <c r="G55" s="339"/>
      <c r="H55" s="141"/>
      <c r="I55" s="377"/>
      <c r="J55" s="737"/>
      <c r="K55" s="140"/>
      <c r="L55" s="141"/>
      <c r="M55" s="142"/>
      <c r="N55" s="737"/>
      <c r="O55" s="140"/>
      <c r="P55" s="141"/>
      <c r="Q55" s="142"/>
      <c r="R55" s="142"/>
    </row>
    <row r="56" spans="2:18" ht="15" customHeight="1">
      <c r="B56" s="358" t="s">
        <v>139</v>
      </c>
      <c r="C56" s="351" t="s">
        <v>445</v>
      </c>
      <c r="D56" s="367" t="s">
        <v>321</v>
      </c>
      <c r="E56" s="368">
        <f>'RF Schedule DVT1'!F19</f>
        <v>44235</v>
      </c>
      <c r="F56" s="302" t="s">
        <v>1045</v>
      </c>
      <c r="G56" s="339"/>
      <c r="H56" s="141"/>
      <c r="I56" s="377"/>
      <c r="J56" s="737"/>
      <c r="K56" s="140"/>
      <c r="L56" s="141"/>
      <c r="M56" s="142"/>
      <c r="N56" s="737"/>
      <c r="O56" s="115" t="s">
        <v>360</v>
      </c>
      <c r="P56" s="112" t="s">
        <v>366</v>
      </c>
      <c r="Q56" s="240">
        <f>'S&amp;G&amp;E_DVT1_Schedule'!E64</f>
        <v>44186</v>
      </c>
      <c r="R56" s="738" t="s">
        <v>1045</v>
      </c>
    </row>
    <row r="57" spans="2:18" ht="15" customHeight="1">
      <c r="B57" s="358" t="s">
        <v>140</v>
      </c>
      <c r="C57" s="351" t="s">
        <v>141</v>
      </c>
      <c r="D57" s="366"/>
      <c r="E57" s="374">
        <f>'RF Schedule DVT1'!F42</f>
        <v>44277</v>
      </c>
      <c r="F57" s="302" t="s">
        <v>1045</v>
      </c>
      <c r="G57" s="339"/>
      <c r="H57" s="141"/>
      <c r="I57" s="377"/>
      <c r="J57" s="737"/>
      <c r="K57" s="140"/>
      <c r="L57" s="141"/>
      <c r="M57" s="142"/>
      <c r="N57" s="737"/>
      <c r="O57" s="140"/>
      <c r="P57" s="141"/>
      <c r="Q57" s="142"/>
      <c r="R57" s="142"/>
    </row>
    <row r="58" spans="2:18" ht="15" customHeight="1">
      <c r="B58" s="358" t="s">
        <v>535</v>
      </c>
      <c r="C58" s="352"/>
      <c r="D58" s="366"/>
      <c r="E58" s="390"/>
      <c r="F58" s="762"/>
      <c r="G58" s="361" t="s">
        <v>110</v>
      </c>
      <c r="H58" s="112" t="s">
        <v>366</v>
      </c>
      <c r="I58" s="378">
        <f>'S&amp;G&amp;E_DVT1_Schedule'!E49</f>
        <v>44333</v>
      </c>
      <c r="J58" s="738" t="s">
        <v>1184</v>
      </c>
      <c r="K58" s="300" t="s">
        <v>374</v>
      </c>
      <c r="L58" s="301"/>
      <c r="M58" s="375">
        <f>'S&amp;G&amp;E_DVT1_Schedule'!E50</f>
        <v>44257</v>
      </c>
      <c r="N58" s="738" t="s">
        <v>1045</v>
      </c>
      <c r="O58" s="140"/>
      <c r="P58" s="141"/>
      <c r="Q58" s="142"/>
      <c r="R58" s="142"/>
    </row>
    <row r="59" spans="2:18" ht="23.25" customHeight="1">
      <c r="B59" s="358" t="s">
        <v>536</v>
      </c>
      <c r="C59" s="351" t="s">
        <v>308</v>
      </c>
      <c r="D59" s="366"/>
      <c r="E59" s="390"/>
      <c r="F59" s="762"/>
      <c r="G59" s="339"/>
      <c r="H59" s="141"/>
      <c r="I59" s="377"/>
      <c r="J59" s="737"/>
      <c r="K59" s="140"/>
      <c r="L59" s="141"/>
      <c r="M59" s="142"/>
      <c r="N59" s="737"/>
      <c r="O59" s="140"/>
      <c r="P59" s="141"/>
      <c r="Q59" s="142"/>
      <c r="R59" s="142"/>
    </row>
    <row r="60" spans="2:18" ht="18.75" customHeight="1">
      <c r="B60" s="358" t="s">
        <v>297</v>
      </c>
      <c r="C60" s="351" t="s">
        <v>446</v>
      </c>
      <c r="D60" s="366"/>
      <c r="E60" s="369">
        <f>'RF Schedule DVT1'!F91</f>
        <v>44249</v>
      </c>
      <c r="F60" s="905" t="s">
        <v>1108</v>
      </c>
      <c r="G60" s="339"/>
      <c r="H60" s="207"/>
      <c r="I60" s="377"/>
      <c r="J60" s="737"/>
      <c r="K60" s="140"/>
      <c r="L60" s="207"/>
      <c r="M60" s="142"/>
      <c r="N60" s="737"/>
      <c r="O60" s="140"/>
      <c r="P60" s="207"/>
      <c r="Q60" s="142"/>
      <c r="R60" s="142"/>
    </row>
    <row r="61" spans="2:18" ht="15" customHeight="1">
      <c r="B61" s="358" t="s">
        <v>309</v>
      </c>
      <c r="C61" s="351" t="s">
        <v>447</v>
      </c>
      <c r="D61" s="366"/>
      <c r="E61" s="370">
        <f>'RF Schedule DVT1'!F17</f>
        <v>44235</v>
      </c>
      <c r="F61" s="302" t="s">
        <v>1045</v>
      </c>
      <c r="G61" s="362" t="s">
        <v>326</v>
      </c>
      <c r="H61" s="232" t="s">
        <v>116</v>
      </c>
      <c r="I61" s="302">
        <f>'S&amp;G&amp;E_DVT1_Schedule'!E73</f>
        <v>44228</v>
      </c>
      <c r="J61" s="738" t="str">
        <f>'S&amp;G&amp;E Schedu_DVT2 Start'!F74</f>
        <v>Done</v>
      </c>
      <c r="K61" s="235" t="s">
        <v>342</v>
      </c>
      <c r="L61" s="141"/>
      <c r="M61" s="233" t="str">
        <f>'S&amp;G&amp;E_DVT1_Schedule'!E76</f>
        <v>N/A</v>
      </c>
      <c r="N61" s="745"/>
      <c r="O61" s="115" t="s">
        <v>355</v>
      </c>
      <c r="P61" s="116" t="s">
        <v>337</v>
      </c>
      <c r="Q61" s="113">
        <f>'S&amp;G&amp;E_DVT1_Schedule'!E75</f>
        <v>44249</v>
      </c>
      <c r="R61" s="738" t="s">
        <v>1045</v>
      </c>
    </row>
    <row r="62" spans="2:18" ht="15" customHeight="1">
      <c r="B62" s="358" t="s">
        <v>142</v>
      </c>
      <c r="C62" s="351" t="s">
        <v>137</v>
      </c>
      <c r="D62" s="366"/>
      <c r="E62" s="390">
        <f>'RF Schedule DVT1'!F92</f>
        <v>44250</v>
      </c>
      <c r="F62" s="302" t="s">
        <v>1045</v>
      </c>
      <c r="G62" s="339"/>
      <c r="H62" s="141"/>
      <c r="I62" s="377"/>
      <c r="J62" s="737"/>
      <c r="K62" s="140"/>
      <c r="L62" s="141"/>
      <c r="M62" s="142"/>
      <c r="N62" s="737"/>
      <c r="O62" s="140"/>
      <c r="P62" s="141"/>
      <c r="Q62" s="142"/>
      <c r="R62" s="142"/>
    </row>
    <row r="63" spans="2:18" ht="15" customHeight="1">
      <c r="B63" s="358" t="s">
        <v>1090</v>
      </c>
      <c r="C63" s="351"/>
      <c r="D63" s="1000"/>
      <c r="E63" s="1001"/>
      <c r="F63" s="302"/>
      <c r="G63" s="361" t="s">
        <v>110</v>
      </c>
      <c r="H63" s="112" t="s">
        <v>366</v>
      </c>
      <c r="I63" s="377"/>
      <c r="J63" s="738" t="s">
        <v>1184</v>
      </c>
      <c r="K63" s="300" t="s">
        <v>374</v>
      </c>
      <c r="L63" s="1003"/>
      <c r="M63" s="377"/>
      <c r="N63" s="738" t="s">
        <v>1045</v>
      </c>
      <c r="O63" s="416"/>
      <c r="P63" s="1003"/>
      <c r="Q63" s="377"/>
      <c r="R63" s="377"/>
    </row>
    <row r="64" spans="2:18" ht="15" customHeight="1">
      <c r="B64" s="358" t="s">
        <v>311</v>
      </c>
      <c r="C64" s="351" t="s">
        <v>448</v>
      </c>
      <c r="D64" s="366"/>
      <c r="E64" s="368">
        <f>'RF Schedule DVT1'!F93</f>
        <v>44221</v>
      </c>
      <c r="F64" s="302" t="s">
        <v>1045</v>
      </c>
      <c r="G64" s="339"/>
      <c r="H64" s="207"/>
      <c r="I64" s="377"/>
      <c r="J64" s="737"/>
      <c r="K64" s="140"/>
      <c r="L64" s="207"/>
      <c r="M64" s="142"/>
      <c r="N64" s="737"/>
      <c r="O64" s="140"/>
      <c r="P64" s="207"/>
      <c r="Q64" s="142"/>
      <c r="R64" s="142"/>
    </row>
    <row r="65" spans="2:18" ht="15" customHeight="1">
      <c r="B65" s="358" t="s">
        <v>312</v>
      </c>
      <c r="C65" s="351" t="s">
        <v>143</v>
      </c>
      <c r="D65" s="366"/>
      <c r="E65" s="370">
        <f>'RF Schedule DVT1'!F94</f>
        <v>44362</v>
      </c>
      <c r="F65" s="302" t="s">
        <v>1045</v>
      </c>
      <c r="G65" s="339"/>
      <c r="H65" s="141"/>
      <c r="I65" s="377"/>
      <c r="J65" s="737"/>
      <c r="K65" s="140"/>
      <c r="L65" s="141"/>
      <c r="M65" s="142"/>
      <c r="N65" s="737"/>
      <c r="O65" s="140"/>
      <c r="P65" s="141"/>
      <c r="Q65" s="142"/>
      <c r="R65" s="142"/>
    </row>
    <row r="66" spans="2:18" ht="15" customHeight="1">
      <c r="B66" s="358" t="s">
        <v>537</v>
      </c>
      <c r="C66" s="351" t="s">
        <v>449</v>
      </c>
      <c r="D66" s="366"/>
      <c r="E66" s="390"/>
      <c r="F66" s="762"/>
      <c r="G66" s="339"/>
      <c r="H66" s="141"/>
      <c r="I66" s="377"/>
      <c r="J66" s="737"/>
      <c r="K66" s="140"/>
      <c r="L66" s="141"/>
      <c r="M66" s="142"/>
      <c r="N66" s="737"/>
      <c r="O66" s="140"/>
      <c r="P66" s="141"/>
      <c r="Q66" s="142"/>
      <c r="R66" s="142"/>
    </row>
    <row r="67" spans="2:18" ht="15" customHeight="1">
      <c r="B67" s="358" t="s">
        <v>538</v>
      </c>
      <c r="C67" s="351" t="s">
        <v>144</v>
      </c>
      <c r="D67" s="366"/>
      <c r="E67" s="390">
        <f>'RF Schedule DVT1'!F95</f>
        <v>44239</v>
      </c>
      <c r="F67" s="302" t="s">
        <v>1045</v>
      </c>
      <c r="G67" s="339"/>
      <c r="H67" s="141"/>
      <c r="I67" s="377"/>
      <c r="J67" s="737"/>
      <c r="K67" s="140"/>
      <c r="L67" s="141"/>
      <c r="M67" s="142"/>
      <c r="N67" s="737"/>
      <c r="O67" s="140"/>
      <c r="P67" s="141"/>
      <c r="Q67" s="142"/>
      <c r="R67" s="142"/>
    </row>
    <row r="68" spans="2:18" ht="15" customHeight="1">
      <c r="B68" s="358" t="s">
        <v>145</v>
      </c>
      <c r="C68" s="351" t="s">
        <v>146</v>
      </c>
      <c r="D68" s="367" t="s">
        <v>323</v>
      </c>
      <c r="E68" s="374">
        <f>'RF Schedule DVT1'!F44</f>
        <v>44270</v>
      </c>
      <c r="F68" s="302" t="s">
        <v>1045</v>
      </c>
      <c r="G68" s="339"/>
      <c r="H68" s="141"/>
      <c r="I68" s="377"/>
      <c r="J68" s="737"/>
      <c r="K68" s="140"/>
      <c r="L68" s="141"/>
      <c r="M68" s="142"/>
      <c r="N68" s="737"/>
      <c r="O68" s="140"/>
      <c r="P68" s="141"/>
      <c r="Q68" s="142"/>
      <c r="R68" s="142"/>
    </row>
    <row r="69" spans="2:18" ht="15" customHeight="1">
      <c r="B69" s="358" t="s">
        <v>147</v>
      </c>
      <c r="C69" s="351" t="s">
        <v>450</v>
      </c>
      <c r="D69" s="366"/>
      <c r="E69" s="390"/>
      <c r="F69" s="762"/>
      <c r="G69" s="339"/>
      <c r="H69" s="141"/>
      <c r="I69" s="377"/>
      <c r="J69" s="737"/>
      <c r="K69" s="140"/>
      <c r="L69" s="141"/>
      <c r="M69" s="142"/>
      <c r="N69" s="737"/>
      <c r="O69" s="140"/>
      <c r="P69" s="141"/>
      <c r="Q69" s="142"/>
      <c r="R69" s="142"/>
    </row>
    <row r="70" spans="2:18" ht="15" customHeight="1">
      <c r="B70" s="358" t="s">
        <v>1054</v>
      </c>
      <c r="C70" s="351" t="s">
        <v>1209</v>
      </c>
      <c r="D70" s="1000"/>
      <c r="E70" s="1001"/>
      <c r="F70" s="302" t="s">
        <v>1045</v>
      </c>
      <c r="G70" s="1002"/>
      <c r="H70" s="1003"/>
      <c r="I70" s="377"/>
      <c r="J70" s="1004"/>
      <c r="K70" s="416"/>
      <c r="L70" s="1003"/>
      <c r="M70" s="377"/>
      <c r="N70" s="1004"/>
      <c r="O70" s="416"/>
      <c r="P70" s="1003"/>
      <c r="Q70" s="377"/>
      <c r="R70" s="377"/>
    </row>
    <row r="71" spans="2:18" ht="15" customHeight="1">
      <c r="B71" s="358" t="s">
        <v>1054</v>
      </c>
      <c r="C71" s="351" t="s">
        <v>148</v>
      </c>
      <c r="D71" s="366"/>
      <c r="E71" s="390">
        <f>'RF Schedule DVT1'!F97</f>
        <v>44267</v>
      </c>
      <c r="F71" s="1127">
        <v>44439</v>
      </c>
      <c r="G71" s="361" t="s">
        <v>149</v>
      </c>
      <c r="H71" s="112" t="s">
        <v>366</v>
      </c>
      <c r="I71" s="380">
        <f>'S&amp;G&amp;E_DVT1_Schedule'!E28</f>
        <v>44253</v>
      </c>
      <c r="J71" s="738" t="s">
        <v>1104</v>
      </c>
      <c r="K71" s="140" t="s">
        <v>338</v>
      </c>
      <c r="L71" s="141"/>
      <c r="M71" s="233" t="s">
        <v>472</v>
      </c>
      <c r="N71" s="745"/>
      <c r="O71" s="140"/>
      <c r="P71" s="141"/>
      <c r="Q71" s="142"/>
      <c r="R71" s="142"/>
    </row>
    <row r="72" spans="2:18" ht="15" customHeight="1">
      <c r="B72" s="358" t="s">
        <v>1055</v>
      </c>
      <c r="C72" s="351" t="s">
        <v>148</v>
      </c>
      <c r="D72" s="366"/>
      <c r="E72" s="390">
        <f>'RF Schedule DVT1'!F98</f>
        <v>44291</v>
      </c>
      <c r="F72" s="302" t="s">
        <v>1045</v>
      </c>
      <c r="G72" s="416"/>
      <c r="H72" s="1003"/>
      <c r="I72" s="762"/>
      <c r="J72" s="1010"/>
      <c r="K72" s="416"/>
      <c r="L72" s="1003"/>
      <c r="M72" s="762"/>
      <c r="N72" s="1010"/>
      <c r="O72" s="416"/>
      <c r="P72" s="1003"/>
      <c r="Q72" s="377"/>
      <c r="R72" s="377"/>
    </row>
    <row r="73" spans="2:18" ht="15" customHeight="1">
      <c r="B73" s="358" t="s">
        <v>976</v>
      </c>
      <c r="C73" s="351" t="s">
        <v>451</v>
      </c>
      <c r="D73" s="305" t="s">
        <v>325</v>
      </c>
      <c r="E73" s="371">
        <f>'RF Schedule DVT1'!F98</f>
        <v>44291</v>
      </c>
      <c r="F73" s="302" t="s">
        <v>1045</v>
      </c>
      <c r="G73" s="361" t="s">
        <v>978</v>
      </c>
      <c r="H73" s="141"/>
      <c r="I73" s="379">
        <f>'S&amp;G&amp;E_DVT1_Schedule'!E52</f>
        <v>44284</v>
      </c>
      <c r="J73" s="738" t="s">
        <v>1127</v>
      </c>
      <c r="K73" s="140"/>
      <c r="L73" s="141"/>
      <c r="M73" s="142"/>
      <c r="N73" s="737"/>
      <c r="O73" s="140"/>
      <c r="P73" s="141"/>
      <c r="Q73" s="142"/>
      <c r="R73" s="142"/>
    </row>
    <row r="74" spans="2:18" ht="15" customHeight="1">
      <c r="B74" s="358" t="s">
        <v>29</v>
      </c>
      <c r="C74" s="351" t="s">
        <v>150</v>
      </c>
      <c r="D74" s="367" t="s">
        <v>323</v>
      </c>
      <c r="E74" s="374">
        <f>'RF Schedule DVT1'!F45</f>
        <v>44263</v>
      </c>
      <c r="F74" s="302" t="s">
        <v>1045</v>
      </c>
      <c r="G74" s="339"/>
      <c r="H74" s="141"/>
      <c r="I74" s="377"/>
      <c r="J74" s="737"/>
      <c r="K74" s="140"/>
      <c r="L74" s="141"/>
      <c r="M74" s="142"/>
      <c r="N74" s="737"/>
      <c r="O74" s="140"/>
      <c r="P74" s="141"/>
      <c r="Q74" s="142"/>
      <c r="R74" s="142"/>
    </row>
    <row r="75" spans="2:18" ht="15" customHeight="1">
      <c r="B75" s="358" t="s">
        <v>313</v>
      </c>
      <c r="C75" s="351" t="s">
        <v>452</v>
      </c>
      <c r="D75" s="366"/>
      <c r="E75" s="368">
        <f>'RF Schedule DVT1'!F99</f>
        <v>44235</v>
      </c>
      <c r="F75" s="302" t="s">
        <v>1045</v>
      </c>
      <c r="G75" s="339"/>
      <c r="H75" s="207"/>
      <c r="I75" s="377"/>
      <c r="J75" s="737"/>
      <c r="K75" s="140"/>
      <c r="L75" s="207"/>
      <c r="M75" s="142"/>
      <c r="N75" s="737"/>
      <c r="O75" s="140"/>
      <c r="P75" s="207"/>
      <c r="Q75" s="142"/>
      <c r="R75" s="142"/>
    </row>
    <row r="76" spans="2:18" ht="15" customHeight="1">
      <c r="B76" s="358" t="s">
        <v>151</v>
      </c>
      <c r="C76" s="351" t="s">
        <v>152</v>
      </c>
      <c r="D76" s="366"/>
      <c r="E76" s="390"/>
      <c r="F76" s="762"/>
      <c r="G76" s="339"/>
      <c r="H76" s="141"/>
      <c r="I76" s="377"/>
      <c r="J76" s="737"/>
      <c r="K76" s="140"/>
      <c r="L76" s="141"/>
      <c r="M76" s="142"/>
      <c r="N76" s="737"/>
      <c r="O76" s="140"/>
      <c r="P76" s="141"/>
      <c r="Q76" s="142"/>
      <c r="R76" s="142"/>
    </row>
    <row r="77" spans="2:18" ht="15" customHeight="1">
      <c r="B77" s="358" t="s">
        <v>153</v>
      </c>
      <c r="C77" s="351" t="s">
        <v>154</v>
      </c>
      <c r="D77" s="366"/>
      <c r="E77" s="368">
        <f>'RF Schedule DVT1'!F100</f>
        <v>44292</v>
      </c>
      <c r="F77" s="302" t="s">
        <v>1045</v>
      </c>
      <c r="G77" s="339"/>
      <c r="H77" s="141"/>
      <c r="I77" s="377"/>
      <c r="J77" s="737"/>
      <c r="K77" s="140"/>
      <c r="L77" s="141"/>
      <c r="M77" s="142"/>
      <c r="N77" s="737"/>
      <c r="O77" s="140"/>
      <c r="P77" s="141"/>
      <c r="Q77" s="142"/>
      <c r="R77" s="142"/>
    </row>
    <row r="78" spans="2:18" ht="15" customHeight="1">
      <c r="B78" s="358" t="s">
        <v>314</v>
      </c>
      <c r="C78" s="351" t="s">
        <v>155</v>
      </c>
      <c r="D78" s="367" t="s">
        <v>321</v>
      </c>
      <c r="E78" s="371">
        <f>'RF Schedule DVT1'!F46</f>
        <v>44333</v>
      </c>
      <c r="F78" s="302" t="s">
        <v>1045</v>
      </c>
      <c r="G78" s="339"/>
      <c r="H78" s="141"/>
      <c r="I78" s="377"/>
      <c r="J78" s="737"/>
      <c r="K78" s="140"/>
      <c r="L78" s="141"/>
      <c r="M78" s="142"/>
      <c r="N78" s="737"/>
      <c r="O78" s="140"/>
      <c r="P78" s="141"/>
      <c r="Q78" s="142"/>
      <c r="R78" s="142"/>
    </row>
    <row r="79" spans="2:18" ht="15" customHeight="1">
      <c r="B79" s="358" t="s">
        <v>156</v>
      </c>
      <c r="C79" s="352"/>
      <c r="D79" s="366"/>
      <c r="E79" s="390"/>
      <c r="F79" s="762"/>
      <c r="G79" s="361" t="s">
        <v>157</v>
      </c>
      <c r="H79" s="112" t="s">
        <v>366</v>
      </c>
      <c r="I79" s="302">
        <f>'S&amp;G&amp;E_DVT1_Schedule'!E41</f>
        <v>44242</v>
      </c>
      <c r="J79" s="738" t="s">
        <v>1077</v>
      </c>
      <c r="K79" s="140"/>
      <c r="L79" s="141"/>
      <c r="M79" s="142"/>
      <c r="N79" s="737"/>
      <c r="O79" s="140"/>
      <c r="P79" s="141"/>
      <c r="Q79" s="142"/>
      <c r="R79" s="142"/>
    </row>
    <row r="80" spans="2:18" ht="15" customHeight="1">
      <c r="B80" s="358" t="s">
        <v>158</v>
      </c>
      <c r="C80" s="351" t="s">
        <v>159</v>
      </c>
      <c r="D80" s="366"/>
      <c r="E80" s="390">
        <f>'RF Schedule DVT1'!F101</f>
        <v>44221</v>
      </c>
      <c r="F80" s="302" t="s">
        <v>1045</v>
      </c>
      <c r="G80" s="339"/>
      <c r="H80" s="141"/>
      <c r="I80" s="377"/>
      <c r="J80" s="737"/>
      <c r="K80" s="140"/>
      <c r="L80" s="141"/>
      <c r="M80" s="142"/>
      <c r="N80" s="737"/>
      <c r="O80" s="140"/>
      <c r="P80" s="141"/>
      <c r="Q80" s="142"/>
      <c r="R80" s="142"/>
    </row>
    <row r="81" spans="2:18" ht="15" customHeight="1">
      <c r="B81" s="358" t="s">
        <v>160</v>
      </c>
      <c r="C81" s="351" t="s">
        <v>161</v>
      </c>
      <c r="D81" s="366"/>
      <c r="E81" s="390">
        <f>'RF Schedule DVT1'!F102</f>
        <v>44249</v>
      </c>
      <c r="F81" s="302" t="s">
        <v>1045</v>
      </c>
      <c r="G81" s="339"/>
      <c r="H81" s="141"/>
      <c r="I81" s="377"/>
      <c r="J81" s="737"/>
      <c r="K81" s="140"/>
      <c r="L81" s="141"/>
      <c r="M81" s="142"/>
      <c r="N81" s="737"/>
      <c r="O81" s="140"/>
      <c r="P81" s="141"/>
      <c r="Q81" s="142"/>
      <c r="R81" s="142"/>
    </row>
    <row r="82" spans="2:18" ht="15" customHeight="1">
      <c r="B82" s="358" t="s">
        <v>162</v>
      </c>
      <c r="C82" s="352"/>
      <c r="D82" s="366"/>
      <c r="E82" s="390"/>
      <c r="F82" s="762"/>
      <c r="G82" s="339"/>
      <c r="H82" s="141"/>
      <c r="I82" s="377"/>
      <c r="J82" s="737"/>
      <c r="K82" s="140"/>
      <c r="L82" s="141"/>
      <c r="M82" s="142"/>
      <c r="N82" s="737"/>
      <c r="O82" s="140"/>
      <c r="P82" s="141"/>
      <c r="Q82" s="142"/>
      <c r="R82" s="142"/>
    </row>
    <row r="83" spans="2:18" ht="15" customHeight="1">
      <c r="B83" s="358" t="s">
        <v>163</v>
      </c>
      <c r="C83" s="351" t="s">
        <v>164</v>
      </c>
      <c r="D83" s="366"/>
      <c r="E83" s="390">
        <f>'RF Schedule DVT1'!F103</f>
        <v>44228</v>
      </c>
      <c r="F83" s="302" t="s">
        <v>1045</v>
      </c>
      <c r="G83" s="339"/>
      <c r="H83" s="141"/>
      <c r="I83" s="377"/>
      <c r="J83" s="737"/>
      <c r="K83" s="140"/>
      <c r="L83" s="141"/>
      <c r="M83" s="142"/>
      <c r="N83" s="737"/>
      <c r="O83" s="140"/>
      <c r="P83" s="141"/>
      <c r="Q83" s="142"/>
      <c r="R83" s="142"/>
    </row>
    <row r="84" spans="2:18" ht="15" customHeight="1">
      <c r="B84" s="358" t="s">
        <v>315</v>
      </c>
      <c r="C84" s="351" t="s">
        <v>439</v>
      </c>
      <c r="D84" s="366"/>
      <c r="E84" s="371">
        <f>'RF Schedule DVT1'!F104</f>
        <v>44292</v>
      </c>
      <c r="F84" s="302" t="s">
        <v>1045</v>
      </c>
      <c r="G84" s="339"/>
      <c r="H84" s="141"/>
      <c r="I84" s="377"/>
      <c r="J84" s="737"/>
      <c r="K84" s="140"/>
      <c r="L84" s="141"/>
      <c r="M84" s="142"/>
      <c r="N84" s="737"/>
      <c r="O84" s="140"/>
      <c r="P84" s="141"/>
      <c r="Q84" s="142"/>
      <c r="R84" s="142"/>
    </row>
    <row r="85" spans="2:18" ht="15" customHeight="1">
      <c r="B85" s="358" t="s">
        <v>945</v>
      </c>
      <c r="C85" s="351" t="s">
        <v>947</v>
      </c>
      <c r="D85" s="366"/>
      <c r="E85" s="371">
        <f>'RF Schedule DVT1'!F47</f>
        <v>44263</v>
      </c>
      <c r="F85" s="302" t="s">
        <v>1045</v>
      </c>
      <c r="G85" s="339"/>
      <c r="H85" s="301"/>
      <c r="I85" s="377"/>
      <c r="J85" s="737"/>
      <c r="K85" s="416"/>
      <c r="L85" s="301"/>
      <c r="M85" s="377"/>
      <c r="N85" s="737"/>
      <c r="O85" s="416"/>
      <c r="P85" s="301"/>
      <c r="Q85" s="377"/>
      <c r="R85" s="377"/>
    </row>
    <row r="86" spans="2:18" ht="15" customHeight="1">
      <c r="B86" s="358" t="s">
        <v>611</v>
      </c>
      <c r="C86" s="351" t="s">
        <v>165</v>
      </c>
      <c r="D86" s="367" t="s">
        <v>321</v>
      </c>
      <c r="E86" s="374">
        <f>'RF Schedule DVT1'!F51</f>
        <v>44263</v>
      </c>
      <c r="F86" s="302" t="s">
        <v>1045</v>
      </c>
      <c r="G86" s="339"/>
      <c r="H86" s="141"/>
      <c r="I86" s="377"/>
      <c r="J86" s="737"/>
      <c r="K86" s="140"/>
      <c r="L86" s="141"/>
      <c r="M86" s="142"/>
      <c r="N86" s="737"/>
      <c r="O86" s="140"/>
      <c r="P86" s="141"/>
      <c r="Q86" s="142"/>
      <c r="R86" s="142"/>
    </row>
    <row r="87" spans="2:18" ht="15" customHeight="1">
      <c r="B87" s="358" t="s">
        <v>166</v>
      </c>
      <c r="C87" s="351" t="s">
        <v>453</v>
      </c>
      <c r="D87" s="366"/>
      <c r="E87" s="390"/>
      <c r="F87" s="762"/>
      <c r="G87" s="339"/>
      <c r="H87" s="141"/>
      <c r="I87" s="377"/>
      <c r="J87" s="737"/>
      <c r="K87" s="140"/>
      <c r="L87" s="141"/>
      <c r="M87" s="142"/>
      <c r="N87" s="737"/>
      <c r="O87" s="140"/>
      <c r="P87" s="141"/>
      <c r="Q87" s="142"/>
      <c r="R87" s="142"/>
    </row>
    <row r="88" spans="2:18" ht="15" customHeight="1">
      <c r="B88" s="358" t="s">
        <v>167</v>
      </c>
      <c r="C88" s="352"/>
      <c r="D88" s="373"/>
      <c r="E88" s="390"/>
      <c r="F88" s="762"/>
      <c r="G88" s="361" t="s">
        <v>110</v>
      </c>
      <c r="H88" s="112" t="s">
        <v>352</v>
      </c>
      <c r="I88" s="381">
        <f>'S&amp;G&amp;E_DVT1_Schedule'!E49</f>
        <v>44333</v>
      </c>
      <c r="J88" s="738" t="s">
        <v>1045</v>
      </c>
      <c r="K88" s="300" t="s">
        <v>374</v>
      </c>
      <c r="L88" s="301"/>
      <c r="M88" s="302">
        <f>'S&amp;G&amp;E_DVT1_Schedule'!E50</f>
        <v>44257</v>
      </c>
      <c r="N88" s="738" t="s">
        <v>1045</v>
      </c>
      <c r="O88" s="140"/>
      <c r="P88" s="141"/>
      <c r="Q88" s="142"/>
      <c r="R88" s="142"/>
    </row>
    <row r="89" spans="2:18" ht="15" customHeight="1">
      <c r="B89" s="358" t="s">
        <v>168</v>
      </c>
      <c r="C89" s="351" t="s">
        <v>454</v>
      </c>
      <c r="D89" s="366"/>
      <c r="E89" s="390"/>
      <c r="F89" s="762"/>
      <c r="G89" s="339"/>
      <c r="H89" s="141"/>
      <c r="I89" s="377"/>
      <c r="J89" s="737"/>
      <c r="K89" s="140"/>
      <c r="L89" s="141"/>
      <c r="M89" s="142"/>
      <c r="N89" s="737"/>
      <c r="O89" s="140"/>
      <c r="P89" s="141"/>
      <c r="Q89" s="142"/>
      <c r="R89" s="142"/>
    </row>
    <row r="90" spans="2:18" ht="15" customHeight="1">
      <c r="B90" s="358" t="s">
        <v>316</v>
      </c>
      <c r="C90" s="351" t="s">
        <v>434</v>
      </c>
      <c r="D90" s="366"/>
      <c r="E90" s="374">
        <f>'RF Schedule DVT1'!F105</f>
        <v>44263</v>
      </c>
      <c r="F90" s="302" t="s">
        <v>1045</v>
      </c>
      <c r="G90" s="339"/>
      <c r="H90" s="207"/>
      <c r="I90" s="377"/>
      <c r="J90" s="737"/>
      <c r="K90" s="140"/>
      <c r="L90" s="207"/>
      <c r="M90" s="142"/>
      <c r="N90" s="737"/>
      <c r="O90" s="140"/>
      <c r="P90" s="207"/>
      <c r="Q90" s="142"/>
      <c r="R90" s="142"/>
    </row>
    <row r="91" spans="2:18" ht="15" customHeight="1">
      <c r="B91" s="358" t="s">
        <v>317</v>
      </c>
      <c r="C91" s="351" t="s">
        <v>434</v>
      </c>
      <c r="D91" s="366"/>
      <c r="E91" s="368">
        <f>'RF Schedule DVT1'!F106</f>
        <v>44305</v>
      </c>
      <c r="F91" s="302" t="s">
        <v>1045</v>
      </c>
      <c r="G91" s="339"/>
      <c r="H91" s="207"/>
      <c r="I91" s="377"/>
      <c r="J91" s="737"/>
      <c r="K91" s="140"/>
      <c r="L91" s="207"/>
      <c r="M91" s="142"/>
      <c r="N91" s="737"/>
      <c r="O91" s="140"/>
      <c r="P91" s="207"/>
      <c r="Q91" s="142"/>
      <c r="R91" s="142"/>
    </row>
    <row r="92" spans="2:18" ht="15" customHeight="1">
      <c r="B92" s="358" t="s">
        <v>169</v>
      </c>
      <c r="C92" s="351" t="s">
        <v>170</v>
      </c>
      <c r="D92" s="366"/>
      <c r="E92" s="390">
        <f>'RF Schedule DVT1'!F107</f>
        <v>44221</v>
      </c>
      <c r="F92" s="302" t="s">
        <v>1045</v>
      </c>
      <c r="G92" s="339"/>
      <c r="H92" s="141"/>
      <c r="I92" s="377"/>
      <c r="J92" s="737"/>
      <c r="K92" s="140"/>
      <c r="L92" s="141"/>
      <c r="M92" s="142"/>
      <c r="N92" s="737"/>
      <c r="O92" s="140"/>
      <c r="P92" s="141"/>
      <c r="Q92" s="142"/>
      <c r="R92" s="142"/>
    </row>
    <row r="93" spans="2:18" ht="15" customHeight="1">
      <c r="B93" s="358" t="s">
        <v>171</v>
      </c>
      <c r="C93" s="351" t="s">
        <v>172</v>
      </c>
      <c r="D93" s="366"/>
      <c r="E93" s="390">
        <f>'RF Schedule DVT1'!F108</f>
        <v>44249</v>
      </c>
      <c r="F93" s="302" t="s">
        <v>1045</v>
      </c>
      <c r="G93" s="339"/>
      <c r="H93" s="141"/>
      <c r="I93" s="377"/>
      <c r="J93" s="737"/>
      <c r="K93" s="140"/>
      <c r="L93" s="141"/>
      <c r="M93" s="142"/>
      <c r="N93" s="737"/>
      <c r="O93" s="140"/>
      <c r="P93" s="141"/>
      <c r="Q93" s="142"/>
      <c r="R93" s="142"/>
    </row>
    <row r="94" spans="2:18" ht="15" customHeight="1">
      <c r="B94" s="358" t="s">
        <v>969</v>
      </c>
      <c r="C94" s="351" t="s">
        <v>173</v>
      </c>
      <c r="D94" s="366"/>
      <c r="E94" s="390">
        <f>'RF Schedule DVT1'!F109</f>
        <v>44225</v>
      </c>
      <c r="F94" s="302" t="s">
        <v>1045</v>
      </c>
      <c r="G94" s="363" t="s">
        <v>971</v>
      </c>
      <c r="H94" s="119" t="s">
        <v>116</v>
      </c>
      <c r="I94" s="379">
        <f>'S&amp;G&amp;E_DVT1_Schedule'!E47</f>
        <v>44284</v>
      </c>
      <c r="J94" s="738" t="s">
        <v>1128</v>
      </c>
      <c r="K94" s="140"/>
      <c r="L94" s="141"/>
      <c r="M94" s="142"/>
      <c r="N94" s="737"/>
      <c r="O94" s="140"/>
      <c r="P94" s="141"/>
      <c r="Q94" s="142"/>
      <c r="R94" s="142"/>
    </row>
    <row r="95" spans="2:18" ht="15" customHeight="1">
      <c r="B95" s="358" t="s">
        <v>174</v>
      </c>
      <c r="C95" s="351" t="s">
        <v>175</v>
      </c>
      <c r="D95" s="366"/>
      <c r="E95" s="390">
        <f>'RF Schedule DVT1'!F110</f>
        <v>44193</v>
      </c>
      <c r="F95" s="302" t="s">
        <v>1045</v>
      </c>
      <c r="G95" s="339"/>
      <c r="H95" s="141"/>
      <c r="I95" s="377"/>
      <c r="J95" s="737"/>
      <c r="K95" s="140"/>
      <c r="L95" s="141"/>
      <c r="M95" s="142"/>
      <c r="N95" s="737"/>
      <c r="O95" s="140"/>
      <c r="P95" s="141"/>
      <c r="Q95" s="142"/>
      <c r="R95" s="142"/>
    </row>
    <row r="96" spans="2:18" ht="15" customHeight="1">
      <c r="B96" s="358" t="s">
        <v>463</v>
      </c>
      <c r="C96" s="351" t="s">
        <v>176</v>
      </c>
      <c r="D96" s="366"/>
      <c r="E96" s="390">
        <f>'RF Schedule DVT1'!F81</f>
        <v>44235</v>
      </c>
      <c r="F96" s="302" t="s">
        <v>1045</v>
      </c>
      <c r="G96" s="339"/>
      <c r="H96" s="141"/>
      <c r="I96" s="377"/>
      <c r="J96" s="737"/>
      <c r="K96" s="140"/>
      <c r="L96" s="141"/>
      <c r="M96" s="142"/>
      <c r="N96" s="737"/>
      <c r="O96" s="140"/>
      <c r="P96" s="141"/>
      <c r="Q96" s="142"/>
      <c r="R96" s="142"/>
    </row>
    <row r="97" spans="2:19" ht="15.75" customHeight="1">
      <c r="B97" s="358" t="s">
        <v>318</v>
      </c>
      <c r="C97" s="351" t="s">
        <v>455</v>
      </c>
      <c r="D97" s="366"/>
      <c r="E97" s="368">
        <f>'RF Schedule DVT1'!F113</f>
        <v>44235</v>
      </c>
      <c r="F97" s="302" t="s">
        <v>1045</v>
      </c>
      <c r="G97" s="339"/>
      <c r="H97" s="207"/>
      <c r="I97" s="377"/>
      <c r="J97" s="737"/>
      <c r="K97" s="140"/>
      <c r="L97" s="207"/>
      <c r="M97" s="142"/>
      <c r="N97" s="737"/>
      <c r="O97" s="140"/>
      <c r="P97" s="207"/>
      <c r="Q97" s="142"/>
      <c r="R97" s="142"/>
    </row>
    <row r="98" spans="2:19" ht="15" customHeight="1">
      <c r="B98" s="358" t="s">
        <v>319</v>
      </c>
      <c r="C98" s="351" t="s">
        <v>103</v>
      </c>
      <c r="D98" s="366"/>
      <c r="E98" s="368">
        <f>'RF Schedule DVT1'!F112</f>
        <v>44312</v>
      </c>
      <c r="F98" s="302" t="s">
        <v>1045</v>
      </c>
      <c r="G98" s="361" t="s">
        <v>104</v>
      </c>
      <c r="H98" s="141"/>
      <c r="I98" s="380">
        <f>'S&amp;G&amp;E_DVT1_Schedule'!E54</f>
        <v>44313</v>
      </c>
      <c r="J98" s="738" t="s">
        <v>1151</v>
      </c>
      <c r="K98" s="140"/>
      <c r="L98" s="141"/>
      <c r="M98" s="142"/>
      <c r="N98" s="737"/>
      <c r="O98" s="140"/>
      <c r="P98" s="141"/>
      <c r="Q98" s="142"/>
      <c r="R98" s="142"/>
    </row>
    <row r="99" spans="2:19" ht="15" customHeight="1">
      <c r="B99" s="358" t="s">
        <v>320</v>
      </c>
      <c r="C99" s="351" t="s">
        <v>456</v>
      </c>
      <c r="D99" s="366"/>
      <c r="E99" s="374">
        <f>'RF Schedule DVT1'!F111</f>
        <v>44263</v>
      </c>
      <c r="F99" s="302" t="s">
        <v>1045</v>
      </c>
      <c r="G99" s="339"/>
      <c r="H99" s="207"/>
      <c r="I99" s="377"/>
      <c r="J99" s="737"/>
      <c r="K99" s="140"/>
      <c r="L99" s="207"/>
      <c r="M99" s="142"/>
      <c r="N99" s="737"/>
      <c r="O99" s="140"/>
      <c r="P99" s="207"/>
      <c r="Q99" s="142"/>
      <c r="R99" s="142"/>
    </row>
    <row r="100" spans="2:19" ht="15" customHeight="1">
      <c r="B100" s="358" t="s">
        <v>105</v>
      </c>
      <c r="C100" s="351" t="s">
        <v>457</v>
      </c>
      <c r="D100" s="366"/>
      <c r="E100" s="390"/>
      <c r="F100" s="762"/>
      <c r="G100" s="339"/>
      <c r="H100" s="141"/>
      <c r="I100" s="377"/>
      <c r="J100" s="737"/>
      <c r="K100" s="140"/>
      <c r="L100" s="207"/>
      <c r="M100" s="142"/>
      <c r="N100" s="737"/>
      <c r="O100" s="140"/>
      <c r="P100" s="207"/>
      <c r="Q100" s="142"/>
      <c r="R100" s="142"/>
    </row>
    <row r="101" spans="2:19" ht="15" customHeight="1">
      <c r="B101" s="358" t="s">
        <v>527</v>
      </c>
      <c r="C101" s="351" t="s">
        <v>155</v>
      </c>
      <c r="D101" s="366"/>
      <c r="E101" s="370">
        <f>'RF Schedule DVT1'!F55</f>
        <v>44284</v>
      </c>
      <c r="F101" s="302" t="s">
        <v>1045</v>
      </c>
      <c r="G101" s="361" t="s">
        <v>178</v>
      </c>
      <c r="H101" s="141"/>
      <c r="I101" s="377"/>
      <c r="J101" s="737"/>
      <c r="K101" s="111" t="s">
        <v>1724</v>
      </c>
      <c r="L101" s="230" t="s">
        <v>1725</v>
      </c>
      <c r="M101" s="142"/>
      <c r="N101" s="302" t="s">
        <v>1045</v>
      </c>
      <c r="O101" s="115" t="s">
        <v>179</v>
      </c>
      <c r="P101" s="112" t="s">
        <v>366</v>
      </c>
      <c r="Q101" s="240">
        <f>'S&amp;G&amp;E_DVT1_Schedule'!E65</f>
        <v>44249</v>
      </c>
      <c r="R101" s="738" t="s">
        <v>1045</v>
      </c>
    </row>
    <row r="102" spans="2:19" ht="15" customHeight="1">
      <c r="B102" s="358" t="s">
        <v>34</v>
      </c>
      <c r="C102" s="351" t="s">
        <v>180</v>
      </c>
      <c r="D102" s="366"/>
      <c r="E102" s="390">
        <f>'RF Schedule DVT1'!F114</f>
        <v>44228</v>
      </c>
      <c r="F102" s="302" t="s">
        <v>1045</v>
      </c>
      <c r="G102" s="339"/>
      <c r="H102" s="141"/>
      <c r="I102" s="377"/>
      <c r="J102" s="737"/>
      <c r="K102" s="140"/>
      <c r="L102" s="141"/>
      <c r="M102" s="142"/>
      <c r="N102" s="737"/>
      <c r="O102" s="140"/>
      <c r="P102" s="141"/>
      <c r="Q102" s="142"/>
      <c r="R102" s="142"/>
    </row>
    <row r="103" spans="2:19" ht="15" customHeight="1">
      <c r="B103" s="358" t="s">
        <v>528</v>
      </c>
      <c r="C103" s="351" t="s">
        <v>181</v>
      </c>
      <c r="D103" s="366"/>
      <c r="E103" s="368">
        <f>'RF Schedule DVT1'!F52</f>
        <v>44242</v>
      </c>
      <c r="F103" s="302" t="s">
        <v>1045</v>
      </c>
      <c r="G103" s="339"/>
      <c r="H103" s="141"/>
      <c r="I103" s="377"/>
      <c r="J103" s="737"/>
      <c r="K103" s="140"/>
      <c r="L103" s="141"/>
      <c r="M103" s="142"/>
      <c r="N103" s="737"/>
      <c r="O103" s="140"/>
      <c r="P103" s="141"/>
      <c r="Q103" s="142"/>
      <c r="R103" s="142"/>
    </row>
    <row r="104" spans="2:19" ht="15" customHeight="1">
      <c r="B104" s="358" t="s">
        <v>298</v>
      </c>
      <c r="C104" s="351" t="s">
        <v>181</v>
      </c>
      <c r="D104" s="305" t="s">
        <v>324</v>
      </c>
      <c r="E104" s="374">
        <f>'RF Schedule DVT1'!F53</f>
        <v>44263</v>
      </c>
      <c r="F104" s="302" t="s">
        <v>1045</v>
      </c>
      <c r="G104" s="339"/>
      <c r="H104" s="207"/>
      <c r="I104" s="377"/>
      <c r="J104" s="737"/>
      <c r="K104" s="140"/>
      <c r="L104" s="207"/>
      <c r="M104" s="142"/>
      <c r="N104" s="737"/>
      <c r="O104" s="140"/>
      <c r="P104" s="207"/>
      <c r="Q104" s="142"/>
      <c r="R104" s="142"/>
    </row>
    <row r="105" spans="2:19" ht="15" customHeight="1">
      <c r="B105" s="358" t="s">
        <v>182</v>
      </c>
      <c r="C105" s="351" t="s">
        <v>183</v>
      </c>
      <c r="D105" s="366"/>
      <c r="E105" s="390"/>
      <c r="F105" s="762"/>
      <c r="G105" s="339"/>
      <c r="H105" s="141"/>
      <c r="I105" s="377"/>
      <c r="J105" s="737"/>
      <c r="K105" s="140"/>
      <c r="L105" s="141"/>
      <c r="M105" s="142"/>
      <c r="N105" s="737"/>
      <c r="O105" s="140"/>
      <c r="P105" s="141"/>
      <c r="Q105" s="142"/>
      <c r="R105" s="142"/>
    </row>
    <row r="106" spans="2:19" ht="15" customHeight="1">
      <c r="B106" s="358" t="s">
        <v>184</v>
      </c>
      <c r="C106" s="351" t="s">
        <v>185</v>
      </c>
      <c r="D106" s="366"/>
      <c r="E106" s="390">
        <f>'RF Schedule DVT1'!F115</f>
        <v>44239</v>
      </c>
      <c r="F106" s="302" t="s">
        <v>1045</v>
      </c>
      <c r="G106" s="339"/>
      <c r="H106" s="141"/>
      <c r="I106" s="377"/>
      <c r="J106" s="737"/>
      <c r="K106" s="140"/>
      <c r="L106" s="141"/>
      <c r="M106" s="142"/>
      <c r="N106" s="737"/>
      <c r="O106" s="140"/>
      <c r="P106" s="141"/>
      <c r="Q106" s="142"/>
      <c r="R106" s="142"/>
    </row>
    <row r="107" spans="2:19" ht="15" customHeight="1">
      <c r="B107" s="1154" t="s">
        <v>218</v>
      </c>
      <c r="C107" s="352" t="s">
        <v>458</v>
      </c>
      <c r="D107" s="366"/>
      <c r="E107" s="371">
        <f>'RF Schedule DVT1'!F60</f>
        <v>44272</v>
      </c>
      <c r="F107" s="302" t="s">
        <v>1045</v>
      </c>
      <c r="G107" s="361" t="s">
        <v>101</v>
      </c>
      <c r="H107" s="112" t="s">
        <v>353</v>
      </c>
      <c r="I107" s="379">
        <f>'S&amp;G&amp;E_DVT1_Schedule'!E27</f>
        <v>44277</v>
      </c>
      <c r="J107" s="302" t="s">
        <v>1045</v>
      </c>
      <c r="K107" s="111" t="s">
        <v>221</v>
      </c>
      <c r="L107" s="141" t="s">
        <v>61</v>
      </c>
      <c r="M107" s="302">
        <f>'S&amp;G&amp;E_DVT1_Schedule'!E34</f>
        <v>44253</v>
      </c>
      <c r="N107" s="302" t="s">
        <v>1045</v>
      </c>
      <c r="O107" s="115" t="s">
        <v>359</v>
      </c>
      <c r="P107" s="230" t="s">
        <v>339</v>
      </c>
      <c r="Q107" s="240">
        <f>'S&amp;G&amp;E_DVT1_Schedule'!E26</f>
        <v>44179</v>
      </c>
      <c r="R107" s="738" t="s">
        <v>1074</v>
      </c>
      <c r="S107" s="104"/>
    </row>
    <row r="108" spans="2:19" ht="15" customHeight="1">
      <c r="B108" s="1155"/>
      <c r="C108" s="352"/>
      <c r="D108" s="366"/>
      <c r="E108" s="390"/>
      <c r="F108" s="762"/>
      <c r="G108" s="339"/>
      <c r="H108" s="141"/>
      <c r="I108" s="377"/>
      <c r="J108" s="737"/>
      <c r="K108" s="111" t="s">
        <v>220</v>
      </c>
      <c r="L108" s="141" t="s">
        <v>219</v>
      </c>
      <c r="M108" s="302">
        <f>'S&amp;G&amp;E_DVT1_Schedule'!E34</f>
        <v>44253</v>
      </c>
      <c r="N108" s="302" t="s">
        <v>1045</v>
      </c>
      <c r="O108" s="146"/>
      <c r="P108" s="147"/>
      <c r="Q108" s="142"/>
      <c r="R108" s="142"/>
    </row>
    <row r="109" spans="2:19" ht="18" customHeight="1">
      <c r="B109" s="1156"/>
      <c r="C109" s="352"/>
      <c r="D109" s="366"/>
      <c r="E109" s="390"/>
      <c r="F109" s="762"/>
      <c r="G109" s="339"/>
      <c r="H109" s="144"/>
      <c r="I109" s="377"/>
      <c r="J109" s="737"/>
      <c r="K109" s="234" t="s">
        <v>340</v>
      </c>
      <c r="L109" s="141" t="s">
        <v>219</v>
      </c>
      <c r="M109" s="141" t="s">
        <v>61</v>
      </c>
      <c r="N109" s="415"/>
      <c r="O109" s="146"/>
      <c r="P109" s="148"/>
      <c r="Q109" s="145"/>
      <c r="R109" s="145"/>
    </row>
    <row r="110" spans="2:19" ht="15" customHeight="1">
      <c r="B110" s="358" t="s">
        <v>186</v>
      </c>
      <c r="C110" s="351" t="s">
        <v>159</v>
      </c>
      <c r="D110" s="366"/>
      <c r="E110" s="390">
        <f>'RF Schedule DVT1'!F116</f>
        <v>44221</v>
      </c>
      <c r="F110" s="302" t="s">
        <v>1045</v>
      </c>
      <c r="G110" s="303" t="s">
        <v>376</v>
      </c>
      <c r="H110" s="305" t="s">
        <v>377</v>
      </c>
      <c r="I110" s="302">
        <f>'S&amp;G&amp;E_DVT1_Schedule'!E45</f>
        <v>44277</v>
      </c>
      <c r="J110" s="738" t="s">
        <v>1126</v>
      </c>
      <c r="K110" s="304" t="s">
        <v>375</v>
      </c>
      <c r="L110" s="301"/>
      <c r="M110" s="302">
        <f>'S&amp;G&amp;E_DVT1_Schedule'!E44</f>
        <v>44257</v>
      </c>
      <c r="N110" s="738" t="s">
        <v>1045</v>
      </c>
      <c r="O110" s="140"/>
      <c r="P110" s="141"/>
      <c r="Q110" s="142"/>
      <c r="R110" s="142"/>
    </row>
    <row r="111" spans="2:19" ht="15" customHeight="1">
      <c r="B111" s="358" t="s">
        <v>464</v>
      </c>
      <c r="C111" s="351" t="s">
        <v>459</v>
      </c>
      <c r="D111" s="366"/>
      <c r="E111" s="390"/>
      <c r="F111" s="762"/>
      <c r="G111" s="339"/>
      <c r="H111" s="141"/>
      <c r="I111" s="377"/>
      <c r="J111" s="737"/>
      <c r="K111" s="140"/>
      <c r="L111" s="141"/>
      <c r="M111" s="142"/>
      <c r="N111" s="737"/>
      <c r="O111" s="140"/>
      <c r="P111" s="141"/>
      <c r="Q111" s="142"/>
      <c r="R111" s="142"/>
    </row>
    <row r="112" spans="2:19" ht="15" customHeight="1">
      <c r="B112" s="358" t="s">
        <v>465</v>
      </c>
      <c r="C112" s="353"/>
      <c r="D112" s="366"/>
      <c r="E112" s="390"/>
      <c r="F112" s="762"/>
      <c r="G112" s="361" t="s">
        <v>187</v>
      </c>
      <c r="H112" s="112" t="s">
        <v>116</v>
      </c>
      <c r="I112" s="382">
        <f>'S&amp;G&amp;E_DVT1_Schedule'!E48</f>
        <v>44354</v>
      </c>
      <c r="J112" s="302" t="s">
        <v>1201</v>
      </c>
      <c r="K112" s="111" t="s">
        <v>1018</v>
      </c>
      <c r="L112" s="141"/>
      <c r="M112" s="302">
        <f>'S&amp;G&amp;E Schedu_DVT2 Start'!E51</f>
        <v>44265</v>
      </c>
      <c r="N112" s="302" t="s">
        <v>1045</v>
      </c>
      <c r="O112" s="140"/>
      <c r="P112" s="141"/>
      <c r="Q112" s="142"/>
      <c r="R112" s="142"/>
    </row>
    <row r="113" spans="2:19" ht="15" customHeight="1">
      <c r="B113" s="358" t="s">
        <v>466</v>
      </c>
      <c r="C113" s="351" t="s">
        <v>188</v>
      </c>
      <c r="D113" s="366"/>
      <c r="E113" s="390">
        <f>'RF Schedule DVT1'!F117</f>
        <v>44200</v>
      </c>
      <c r="F113" s="302" t="s">
        <v>1045</v>
      </c>
      <c r="G113" s="339"/>
      <c r="H113" s="141"/>
      <c r="I113" s="377"/>
      <c r="J113" s="737"/>
      <c r="K113" s="140"/>
      <c r="L113" s="141"/>
      <c r="M113" s="142"/>
      <c r="N113" s="737"/>
      <c r="O113" s="140"/>
      <c r="P113" s="141"/>
      <c r="Q113" s="142"/>
      <c r="R113" s="142"/>
    </row>
    <row r="114" spans="2:19" ht="15" customHeight="1">
      <c r="B114" s="358" t="s">
        <v>973</v>
      </c>
      <c r="C114" s="353"/>
      <c r="D114" s="366"/>
      <c r="E114" s="390"/>
      <c r="F114" s="762"/>
      <c r="G114" s="361" t="s">
        <v>974</v>
      </c>
      <c r="H114" s="141"/>
      <c r="I114" s="378">
        <f>'S&amp;G&amp;E_DVT1_Schedule'!E51</f>
        <v>44284</v>
      </c>
      <c r="J114" s="738" t="s">
        <v>1165</v>
      </c>
      <c r="K114" s="140"/>
      <c r="L114" s="141"/>
      <c r="M114" s="142"/>
      <c r="N114" s="737"/>
      <c r="O114" s="140"/>
      <c r="P114" s="141"/>
      <c r="Q114" s="142"/>
      <c r="R114" s="142"/>
    </row>
    <row r="115" spans="2:19" ht="15" customHeight="1">
      <c r="B115" s="358" t="s">
        <v>467</v>
      </c>
      <c r="C115" s="351" t="s">
        <v>189</v>
      </c>
      <c r="D115" s="366"/>
      <c r="E115" s="390">
        <f>'RF Schedule DVT1'!F118</f>
        <v>44214</v>
      </c>
      <c r="F115" s="302" t="s">
        <v>1045</v>
      </c>
      <c r="G115" s="339"/>
      <c r="H115" s="141"/>
      <c r="I115" s="377"/>
      <c r="J115" s="737"/>
      <c r="K115" s="140"/>
      <c r="L115" s="141"/>
      <c r="M115" s="142"/>
      <c r="N115" s="737"/>
      <c r="O115" s="140"/>
      <c r="P115" s="141"/>
      <c r="Q115" s="142"/>
      <c r="R115" s="142"/>
    </row>
    <row r="116" spans="2:19" ht="15.75" customHeight="1">
      <c r="B116" s="358" t="s">
        <v>468</v>
      </c>
      <c r="C116" s="354" t="s">
        <v>460</v>
      </c>
      <c r="D116" s="373"/>
      <c r="E116" s="368">
        <f>'RF Schedule DVT1'!F119</f>
        <v>44221</v>
      </c>
      <c r="F116" s="302" t="s">
        <v>1045</v>
      </c>
      <c r="G116" s="339"/>
      <c r="H116" s="141"/>
      <c r="I116" s="377"/>
      <c r="J116" s="737"/>
      <c r="K116" s="267" t="s">
        <v>489</v>
      </c>
      <c r="L116" s="141"/>
      <c r="M116" s="392">
        <f>'S&amp;G&amp;E_DVT1_Schedule'!E79</f>
        <v>44284</v>
      </c>
      <c r="N116" s="302" t="s">
        <v>1045</v>
      </c>
      <c r="O116" s="111" t="s">
        <v>365</v>
      </c>
      <c r="P116" s="141"/>
      <c r="Q116" s="113">
        <f>'S&amp;G&amp;E_DVT1_Schedule'!E78</f>
        <v>44221</v>
      </c>
      <c r="R116" s="738" t="s">
        <v>1074</v>
      </c>
    </row>
    <row r="117" spans="2:19" ht="15" customHeight="1">
      <c r="B117" s="358" t="s">
        <v>190</v>
      </c>
      <c r="C117" s="351" t="s">
        <v>191</v>
      </c>
      <c r="D117" s="339"/>
      <c r="E117" s="301"/>
      <c r="F117" s="377"/>
      <c r="G117" s="339"/>
      <c r="H117" s="141"/>
      <c r="I117" s="377"/>
      <c r="J117" s="737"/>
      <c r="K117" s="140"/>
      <c r="L117" s="141"/>
      <c r="M117" s="142"/>
      <c r="N117" s="737"/>
      <c r="O117" s="140"/>
      <c r="P117" s="141"/>
      <c r="Q117" s="142"/>
      <c r="R117" s="142"/>
      <c r="S117" s="118"/>
    </row>
    <row r="118" spans="2:19" ht="15" customHeight="1" thickBot="1">
      <c r="B118" s="358" t="s">
        <v>192</v>
      </c>
      <c r="C118" s="355" t="s">
        <v>193</v>
      </c>
      <c r="D118" s="149"/>
      <c r="E118" s="391">
        <f>'RF Schedule DVT1'!F120</f>
        <v>44263</v>
      </c>
      <c r="F118" s="302" t="s">
        <v>1045</v>
      </c>
      <c r="G118" s="364"/>
      <c r="H118" s="151"/>
      <c r="I118" s="152"/>
      <c r="J118" s="739"/>
      <c r="K118" s="150"/>
      <c r="L118" s="151"/>
      <c r="M118" s="152"/>
      <c r="N118" s="739"/>
      <c r="O118" s="150"/>
      <c r="P118" s="151"/>
      <c r="Q118" s="152"/>
      <c r="R118" s="152"/>
      <c r="S118" s="118"/>
    </row>
    <row r="121" spans="2:19" ht="28.5">
      <c r="B121" s="122" t="s">
        <v>194</v>
      </c>
      <c r="C121" s="123"/>
      <c r="D121" s="123"/>
      <c r="E121" s="123"/>
      <c r="F121" s="123"/>
      <c r="G121" s="123"/>
      <c r="H121" s="123"/>
      <c r="I121" s="123"/>
      <c r="J121" s="740"/>
    </row>
    <row r="122" spans="2:19" ht="21.75" customHeight="1">
      <c r="B122" s="124" t="s">
        <v>195</v>
      </c>
      <c r="C122" s="125" t="s">
        <v>196</v>
      </c>
      <c r="D122" s="125" t="s">
        <v>99</v>
      </c>
      <c r="E122" s="1152" t="s">
        <v>197</v>
      </c>
      <c r="F122" s="1153"/>
      <c r="G122" s="1152"/>
      <c r="H122" s="1152"/>
      <c r="I122" s="1152"/>
      <c r="J122" s="740"/>
    </row>
    <row r="123" spans="2:19">
      <c r="B123" s="126" t="s">
        <v>367</v>
      </c>
      <c r="C123" s="240" t="str">
        <f>'S&amp;G&amp;E Schedu_DVT2 Start'!F31</f>
        <v>Done</v>
      </c>
      <c r="D123" s="275" t="s">
        <v>351</v>
      </c>
      <c r="E123" s="1147"/>
      <c r="F123" s="1148"/>
      <c r="G123" s="1147"/>
      <c r="H123" s="1147"/>
      <c r="I123" s="1147"/>
      <c r="J123" s="741"/>
    </row>
    <row r="124" spans="2:19" ht="46.5" customHeight="1">
      <c r="B124" s="126" t="s">
        <v>198</v>
      </c>
      <c r="C124" s="227" t="str">
        <f>'S&amp;G&amp;E_DVT1_Schedule'!E69</f>
        <v xml:space="preserve">Per ESPL wish list to do </v>
      </c>
      <c r="D124" s="275" t="s">
        <v>347</v>
      </c>
      <c r="E124" s="1149"/>
      <c r="F124" s="1150"/>
      <c r="G124" s="1147"/>
      <c r="H124" s="1147"/>
      <c r="I124" s="1147"/>
      <c r="J124" s="741"/>
    </row>
    <row r="125" spans="2:19" ht="39" customHeight="1">
      <c r="B125" s="126" t="s">
        <v>199</v>
      </c>
      <c r="C125" s="227" t="str">
        <f>'S&amp;G&amp;E_DVT1_Schedule'!E70</f>
        <v xml:space="preserve">Per ESPL wish list to do </v>
      </c>
      <c r="D125" s="275" t="s">
        <v>348</v>
      </c>
      <c r="E125" s="1149"/>
      <c r="F125" s="1150"/>
      <c r="G125" s="1147"/>
      <c r="H125" s="1147"/>
      <c r="I125" s="1147"/>
      <c r="J125" s="741"/>
    </row>
    <row r="126" spans="2:19">
      <c r="B126" s="126" t="s">
        <v>200</v>
      </c>
      <c r="C126" s="228">
        <f>'S&amp;G&amp;E_DVT1_Schedule'!E66</f>
        <v>44385</v>
      </c>
      <c r="D126" s="275" t="s">
        <v>349</v>
      </c>
      <c r="E126" s="1147" t="s">
        <v>350</v>
      </c>
      <c r="F126" s="1148"/>
      <c r="G126" s="1147"/>
      <c r="H126" s="1147"/>
      <c r="I126" s="1147"/>
      <c r="J126" s="741"/>
    </row>
    <row r="127" spans="2:19">
      <c r="B127" s="126" t="s">
        <v>201</v>
      </c>
      <c r="C127" s="229" t="str">
        <f>'S&amp;G&amp;E_DVT1_Schedule'!E29</f>
        <v>N/A</v>
      </c>
      <c r="D127" s="275" t="s">
        <v>349</v>
      </c>
      <c r="E127" s="1147" t="s">
        <v>345</v>
      </c>
      <c r="F127" s="1148"/>
      <c r="G127" s="1147"/>
      <c r="H127" s="1147"/>
      <c r="I127" s="1147"/>
      <c r="J127" s="741"/>
    </row>
    <row r="128" spans="2:19" ht="15" customHeight="1">
      <c r="B128" s="126" t="s">
        <v>202</v>
      </c>
      <c r="C128" s="229" t="str">
        <f>'S&amp;G&amp;E_DVT1_Schedule'!E72</f>
        <v>N/A</v>
      </c>
      <c r="D128" s="275" t="s">
        <v>349</v>
      </c>
      <c r="E128" s="1147" t="s">
        <v>345</v>
      </c>
      <c r="F128" s="1148"/>
      <c r="G128" s="1147"/>
      <c r="H128" s="1147"/>
      <c r="I128" s="1147"/>
      <c r="J128" s="741"/>
    </row>
    <row r="129" spans="2:14">
      <c r="B129" s="126" t="s">
        <v>245</v>
      </c>
      <c r="C129" s="227">
        <f>'S&amp;G&amp;E_DVT1_Schedule'!E62</f>
        <v>44284</v>
      </c>
      <c r="D129" s="275" t="s">
        <v>349</v>
      </c>
      <c r="E129" s="1147"/>
      <c r="F129" s="1148"/>
      <c r="G129" s="1147"/>
      <c r="H129" s="1147"/>
      <c r="I129" s="1147"/>
      <c r="J129" s="741"/>
    </row>
    <row r="130" spans="2:14" ht="15.75" customHeight="1">
      <c r="B130" s="126" t="s">
        <v>203</v>
      </c>
      <c r="C130" s="240" t="str">
        <f>'S&amp;G&amp;E Schedu_DVT2 Start'!F38</f>
        <v>Done</v>
      </c>
      <c r="D130" s="275" t="s">
        <v>348</v>
      </c>
      <c r="E130" s="1147"/>
      <c r="F130" s="1148"/>
      <c r="G130" s="1147"/>
      <c r="H130" s="1147"/>
      <c r="I130" s="1147"/>
      <c r="J130" s="741"/>
    </row>
    <row r="132" spans="2:14" ht="28.5">
      <c r="B132" s="323" t="s">
        <v>385</v>
      </c>
      <c r="C132" s="324"/>
      <c r="D132" s="325"/>
      <c r="E132" s="1140"/>
      <c r="F132" s="1140"/>
      <c r="G132" s="1140"/>
      <c r="H132" s="1140"/>
      <c r="I132" s="1140"/>
      <c r="J132" s="1140"/>
      <c r="K132" s="1140"/>
      <c r="L132" s="1140"/>
      <c r="M132" s="1140"/>
    </row>
    <row r="133" spans="2:14">
      <c r="B133" s="326" t="s">
        <v>386</v>
      </c>
      <c r="C133" s="327" t="s">
        <v>387</v>
      </c>
      <c r="D133" s="1141" t="s">
        <v>388</v>
      </c>
      <c r="E133" s="1141"/>
      <c r="F133" s="1142"/>
      <c r="G133" s="1141"/>
      <c r="H133" s="1141"/>
      <c r="I133" s="1141"/>
      <c r="J133" s="1142"/>
      <c r="K133" s="1141"/>
      <c r="L133" s="1141"/>
      <c r="M133" s="1141"/>
      <c r="N133" s="746"/>
    </row>
    <row r="134" spans="2:14" ht="17">
      <c r="B134" s="328" t="s">
        <v>389</v>
      </c>
      <c r="C134" s="329">
        <f>Q10-203</f>
        <v>44102</v>
      </c>
      <c r="D134" s="1143"/>
      <c r="E134" s="1143"/>
      <c r="F134" s="1144"/>
      <c r="G134" s="1143"/>
      <c r="H134" s="1143"/>
      <c r="I134" s="1143"/>
      <c r="J134" s="1144"/>
      <c r="K134" s="1143"/>
      <c r="L134" s="1143"/>
      <c r="M134" s="1143"/>
      <c r="N134" s="747"/>
    </row>
    <row r="135" spans="2:14">
      <c r="B135" s="328" t="s">
        <v>390</v>
      </c>
      <c r="C135" s="329">
        <f>Q10-63</f>
        <v>44242</v>
      </c>
      <c r="D135" s="1145"/>
      <c r="E135" s="1145"/>
      <c r="F135" s="1146"/>
      <c r="G135" s="1145"/>
      <c r="H135" s="1145"/>
      <c r="I135" s="1145"/>
      <c r="J135" s="1146"/>
      <c r="K135" s="1145"/>
      <c r="L135" s="1145"/>
      <c r="M135" s="1145"/>
      <c r="N135" s="748"/>
    </row>
    <row r="136" spans="2:14" ht="31.5">
      <c r="B136" s="330" t="s">
        <v>391</v>
      </c>
      <c r="C136" s="329">
        <f>Q9-14</f>
        <v>44265</v>
      </c>
      <c r="D136" s="1145"/>
      <c r="E136" s="1145"/>
      <c r="F136" s="1146"/>
      <c r="G136" s="1145"/>
      <c r="H136" s="1145"/>
      <c r="I136" s="1145"/>
      <c r="J136" s="1146"/>
      <c r="K136" s="1145"/>
      <c r="L136" s="1145"/>
      <c r="M136" s="1145"/>
      <c r="N136" s="748"/>
    </row>
    <row r="137" spans="2:14" ht="21">
      <c r="B137" s="330" t="s">
        <v>392</v>
      </c>
      <c r="C137" s="329">
        <f>C138-3</f>
        <v>44269</v>
      </c>
      <c r="D137" s="1134" t="s">
        <v>393</v>
      </c>
      <c r="E137" s="1135"/>
      <c r="F137" s="1136"/>
      <c r="G137" s="1135"/>
      <c r="H137" s="1135"/>
      <c r="I137" s="1135"/>
      <c r="J137" s="1136"/>
      <c r="K137" s="1135"/>
      <c r="L137" s="1135"/>
      <c r="M137" s="1137"/>
      <c r="N137" s="749"/>
    </row>
    <row r="138" spans="2:14">
      <c r="B138" s="328" t="s">
        <v>394</v>
      </c>
      <c r="C138" s="329">
        <f>Q9-7</f>
        <v>44272</v>
      </c>
      <c r="D138" s="1134" t="s">
        <v>395</v>
      </c>
      <c r="E138" s="1135"/>
      <c r="F138" s="1136"/>
      <c r="G138" s="1135"/>
      <c r="H138" s="1135"/>
      <c r="I138" s="1135"/>
      <c r="J138" s="1136"/>
      <c r="K138" s="1135"/>
      <c r="L138" s="1135"/>
      <c r="M138" s="1137"/>
      <c r="N138" s="749"/>
    </row>
    <row r="139" spans="2:14">
      <c r="B139" s="326" t="s">
        <v>396</v>
      </c>
      <c r="C139" s="331" t="s">
        <v>387</v>
      </c>
      <c r="D139" s="1138" t="s">
        <v>388</v>
      </c>
      <c r="E139" s="1138"/>
      <c r="F139" s="1139"/>
      <c r="G139" s="1138"/>
      <c r="H139" s="1138"/>
      <c r="I139" s="1138"/>
      <c r="J139" s="1139"/>
      <c r="K139" s="1138"/>
      <c r="L139" s="1138"/>
      <c r="M139" s="1138"/>
      <c r="N139" s="750"/>
    </row>
    <row r="140" spans="2:14">
      <c r="B140" s="328" t="s">
        <v>397</v>
      </c>
      <c r="C140" s="329">
        <f>'S&amp;G&amp;E_DVT1_Schedule'!D39-14</f>
        <v>44116</v>
      </c>
      <c r="D140" s="1134" t="s">
        <v>398</v>
      </c>
      <c r="E140" s="1135"/>
      <c r="F140" s="1136"/>
      <c r="G140" s="1135"/>
      <c r="H140" s="1135"/>
      <c r="I140" s="1135"/>
      <c r="J140" s="1136"/>
      <c r="K140" s="1135"/>
      <c r="L140" s="1135"/>
      <c r="M140" s="1137"/>
      <c r="N140" s="749"/>
    </row>
    <row r="141" spans="2:14">
      <c r="B141" s="328" t="s">
        <v>399</v>
      </c>
      <c r="C141" s="329">
        <f>Q6</f>
        <v>44109</v>
      </c>
      <c r="D141" s="1134" t="s">
        <v>398</v>
      </c>
      <c r="E141" s="1135"/>
      <c r="F141" s="1136"/>
      <c r="G141" s="1135"/>
      <c r="H141" s="1135"/>
      <c r="I141" s="1135"/>
      <c r="J141" s="1136"/>
      <c r="K141" s="1135"/>
      <c r="L141" s="1135"/>
      <c r="M141" s="1137"/>
      <c r="N141" s="749"/>
    </row>
    <row r="142" spans="2:14" ht="42">
      <c r="B142" s="330" t="s">
        <v>400</v>
      </c>
      <c r="C142" s="329">
        <f>MINA('S&amp;G&amp;E_DVT1_Schedule'!E65-42,Q9-42,'S&amp;G&amp;E_DVT1_Schedule'!E46-42)</f>
        <v>44207</v>
      </c>
      <c r="D142" s="1132" t="s">
        <v>401</v>
      </c>
      <c r="E142" s="1132"/>
      <c r="F142" s="1133"/>
      <c r="G142" s="1132"/>
      <c r="H142" s="1132"/>
      <c r="I142" s="1132"/>
      <c r="J142" s="1133"/>
      <c r="K142" s="1132"/>
      <c r="L142" s="1132"/>
      <c r="M142" s="1132"/>
      <c r="N142" s="749"/>
    </row>
  </sheetData>
  <mergeCells count="33">
    <mergeCell ref="O13:R13"/>
    <mergeCell ref="C2:M2"/>
    <mergeCell ref="C3:M3"/>
    <mergeCell ref="C4:M4"/>
    <mergeCell ref="B5:N5"/>
    <mergeCell ref="O5:Q5"/>
    <mergeCell ref="E125:I125"/>
    <mergeCell ref="B9:L9"/>
    <mergeCell ref="E122:I122"/>
    <mergeCell ref="E123:I123"/>
    <mergeCell ref="E124:I124"/>
    <mergeCell ref="B107:B109"/>
    <mergeCell ref="B10:L10"/>
    <mergeCell ref="C42:C44"/>
    <mergeCell ref="C13:F13"/>
    <mergeCell ref="G13:J13"/>
    <mergeCell ref="K13:N13"/>
    <mergeCell ref="E126:I126"/>
    <mergeCell ref="E127:I127"/>
    <mergeCell ref="E128:I128"/>
    <mergeCell ref="E129:I129"/>
    <mergeCell ref="E130:I130"/>
    <mergeCell ref="E132:M132"/>
    <mergeCell ref="D133:M133"/>
    <mergeCell ref="D134:M134"/>
    <mergeCell ref="D135:M135"/>
    <mergeCell ref="D136:M136"/>
    <mergeCell ref="D142:M142"/>
    <mergeCell ref="D137:M137"/>
    <mergeCell ref="D138:M138"/>
    <mergeCell ref="D139:M139"/>
    <mergeCell ref="D140:M140"/>
    <mergeCell ref="D141:M141"/>
  </mergeCells>
  <phoneticPr fontId="28" type="noConversion"/>
  <conditionalFormatting sqref="C134:C138 C140:C142 O34:Q34 D43:E44 C45:E69 K34:L34 C118:E118 C117 D70:E71 C31:E31 F114:F115 F46 C73:E116 F54 G73:H118 R45:R55 R117:R118 R19:R41 R108:R115 R57:R60 R62:R100 R102:R106 G15:H71 K15:Q16 K35:Q57 C123:C130 K88:M88 O88:Q88 K64:Q87 K63:M63 O63:Q63 K59:Q62 K58:M58 O58:Q58 K25:Q33 K24:M24 O24:Q24 K18:Q23 K17:M17 O17:Q17 K110:M110 O110:Q110 F48 F74:F76 K111:Q118 F78:F90 C41:F42 C40:E40 F93:F112 C32:F39 C15:F30 F51:F52 K89:Q109 F56:F70">
    <cfRule type="cellIs" dxfId="576" priority="614" operator="between">
      <formula>$Q$11</formula>
      <formula>$Q$11+1000</formula>
    </cfRule>
    <cfRule type="cellIs" dxfId="575" priority="615" operator="between">
      <formula>$Q$10+1</formula>
      <formula>$Q$11</formula>
    </cfRule>
    <cfRule type="cellIs" dxfId="574" priority="616" operator="between">
      <formula>$Q$9+1</formula>
      <formula>$Q$10</formula>
    </cfRule>
    <cfRule type="cellIs" dxfId="573" priority="617" operator="between">
      <formula>$C$134</formula>
      <formula>$Q$9</formula>
    </cfRule>
  </conditionalFormatting>
  <conditionalFormatting sqref="M34:N34 I108:J111 I107 I113:J118 I112 I15:J71 I73:J106">
    <cfRule type="cellIs" dxfId="572" priority="230" operator="between">
      <formula>$Q$11</formula>
      <formula>$Q$11+1000</formula>
    </cfRule>
    <cfRule type="cellIs" dxfId="571" priority="231" operator="between">
      <formula>$Q$10+1</formula>
      <formula>$Q$11</formula>
    </cfRule>
    <cfRule type="cellIs" dxfId="570" priority="232" operator="between">
      <formula>$Q$9+1</formula>
      <formula>$Q$10</formula>
    </cfRule>
    <cfRule type="cellIs" dxfId="569" priority="233" operator="between">
      <formula>$C$134</formula>
      <formula>$Q$9</formula>
    </cfRule>
  </conditionalFormatting>
  <conditionalFormatting sqref="I51:J51">
    <cfRule type="cellIs" dxfId="568" priority="229" operator="equal">
      <formula>"TBD"</formula>
    </cfRule>
  </conditionalFormatting>
  <conditionalFormatting sqref="R15:R17">
    <cfRule type="cellIs" dxfId="567" priority="209" operator="between">
      <formula>$Q$11</formula>
      <formula>$Q$11+1000</formula>
    </cfRule>
    <cfRule type="cellIs" dxfId="566" priority="210" operator="between">
      <formula>$Q$10+1</formula>
      <formula>$Q$11</formula>
    </cfRule>
    <cfRule type="cellIs" dxfId="565" priority="211" operator="between">
      <formula>$Q$9+1</formula>
      <formula>$Q$10</formula>
    </cfRule>
    <cfRule type="cellIs" dxfId="564" priority="212" operator="between">
      <formula>$C$134</formula>
      <formula>$Q$9</formula>
    </cfRule>
  </conditionalFormatting>
  <conditionalFormatting sqref="D117:E117">
    <cfRule type="cellIs" dxfId="563" priority="201" operator="between">
      <formula>$Q$11</formula>
      <formula>$Q$11+1000</formula>
    </cfRule>
    <cfRule type="cellIs" dxfId="562" priority="202" operator="between">
      <formula>$Q$10+1</formula>
      <formula>$Q$11</formula>
    </cfRule>
    <cfRule type="cellIs" dxfId="561" priority="203" operator="between">
      <formula>$Q$9+1</formula>
      <formula>$Q$10</formula>
    </cfRule>
    <cfRule type="cellIs" dxfId="560" priority="204" operator="between">
      <formula>$C$134</formula>
      <formula>$Q$9</formula>
    </cfRule>
  </conditionalFormatting>
  <conditionalFormatting sqref="F44">
    <cfRule type="cellIs" dxfId="559" priority="193" operator="between">
      <formula>$Q$11</formula>
      <formula>$Q$11+1000</formula>
    </cfRule>
    <cfRule type="cellIs" dxfId="558" priority="194" operator="between">
      <formula>$Q$10+1</formula>
      <formula>$Q$11</formula>
    </cfRule>
    <cfRule type="cellIs" dxfId="557" priority="195" operator="between">
      <formula>$Q$9+1</formula>
      <formula>$Q$10</formula>
    </cfRule>
    <cfRule type="cellIs" dxfId="556" priority="196" operator="between">
      <formula>$C$134</formula>
      <formula>$Q$9</formula>
    </cfRule>
  </conditionalFormatting>
  <conditionalFormatting sqref="F117">
    <cfRule type="cellIs" dxfId="555" priority="185" operator="between">
      <formula>$Q$11</formula>
      <formula>$Q$11+1000</formula>
    </cfRule>
    <cfRule type="cellIs" dxfId="554" priority="186" operator="between">
      <formula>$Q$10+1</formula>
      <formula>$Q$11</formula>
    </cfRule>
    <cfRule type="cellIs" dxfId="553" priority="187" operator="between">
      <formula>$Q$9+1</formula>
      <formula>$Q$10</formula>
    </cfRule>
    <cfRule type="cellIs" dxfId="552" priority="188" operator="between">
      <formula>$C$134</formula>
      <formula>$Q$9</formula>
    </cfRule>
  </conditionalFormatting>
  <conditionalFormatting sqref="C70">
    <cfRule type="cellIs" dxfId="551" priority="181" operator="between">
      <formula>$Q$11</formula>
      <formula>$Q$11+1000</formula>
    </cfRule>
    <cfRule type="cellIs" dxfId="550" priority="182" operator="between">
      <formula>$Q$10+1</formula>
      <formula>$Q$11</formula>
    </cfRule>
    <cfRule type="cellIs" dxfId="549" priority="183" operator="between">
      <formula>$Q$9+1</formula>
      <formula>$Q$10</formula>
    </cfRule>
    <cfRule type="cellIs" dxfId="548" priority="184" operator="between">
      <formula>$C$134</formula>
      <formula>$Q$9</formula>
    </cfRule>
  </conditionalFormatting>
  <conditionalFormatting sqref="F47">
    <cfRule type="cellIs" dxfId="547" priority="177" operator="between">
      <formula>$Q$11</formula>
      <formula>$Q$11+1000</formula>
    </cfRule>
    <cfRule type="cellIs" dxfId="546" priority="178" operator="between">
      <formula>$Q$10+1</formula>
      <formula>$Q$11</formula>
    </cfRule>
    <cfRule type="cellIs" dxfId="545" priority="179" operator="between">
      <formula>$Q$9+1</formula>
      <formula>$Q$10</formula>
    </cfRule>
    <cfRule type="cellIs" dxfId="544" priority="180" operator="between">
      <formula>$C$134</formula>
      <formula>$Q$9</formula>
    </cfRule>
  </conditionalFormatting>
  <conditionalFormatting sqref="F116">
    <cfRule type="cellIs" dxfId="543" priority="173" operator="between">
      <formula>$Q$11</formula>
      <formula>$Q$11+1000</formula>
    </cfRule>
    <cfRule type="cellIs" dxfId="542" priority="174" operator="between">
      <formula>$Q$10+1</formula>
      <formula>$Q$11</formula>
    </cfRule>
    <cfRule type="cellIs" dxfId="541" priority="175" operator="between">
      <formula>$Q$9+1</formula>
      <formula>$Q$10</formula>
    </cfRule>
    <cfRule type="cellIs" dxfId="540" priority="176" operator="between">
      <formula>$C$134</formula>
      <formula>$Q$9</formula>
    </cfRule>
  </conditionalFormatting>
  <conditionalFormatting sqref="F53">
    <cfRule type="cellIs" dxfId="539" priority="169" operator="between">
      <formula>$Q$11</formula>
      <formula>$Q$11+1000</formula>
    </cfRule>
    <cfRule type="cellIs" dxfId="538" priority="170" operator="between">
      <formula>$Q$10+1</formula>
      <formula>$Q$11</formula>
    </cfRule>
    <cfRule type="cellIs" dxfId="537" priority="171" operator="between">
      <formula>$Q$9+1</formula>
      <formula>$Q$10</formula>
    </cfRule>
    <cfRule type="cellIs" dxfId="536" priority="172" operator="between">
      <formula>$C$134</formula>
      <formula>$Q$9</formula>
    </cfRule>
  </conditionalFormatting>
  <conditionalFormatting sqref="F55">
    <cfRule type="cellIs" dxfId="535" priority="165" operator="between">
      <formula>$Q$11</formula>
      <formula>$Q$11+1000</formula>
    </cfRule>
    <cfRule type="cellIs" dxfId="534" priority="166" operator="between">
      <formula>$Q$10+1</formula>
      <formula>$Q$11</formula>
    </cfRule>
    <cfRule type="cellIs" dxfId="533" priority="167" operator="between">
      <formula>$Q$9+1</formula>
      <formula>$Q$10</formula>
    </cfRule>
    <cfRule type="cellIs" dxfId="532" priority="168" operator="between">
      <formula>$C$134</formula>
      <formula>$Q$9</formula>
    </cfRule>
  </conditionalFormatting>
  <conditionalFormatting sqref="F113">
    <cfRule type="cellIs" dxfId="531" priority="157" operator="between">
      <formula>$Q$11</formula>
      <formula>$Q$11+1000</formula>
    </cfRule>
    <cfRule type="cellIs" dxfId="530" priority="158" operator="between">
      <formula>$Q$10+1</formula>
      <formula>$Q$11</formula>
    </cfRule>
    <cfRule type="cellIs" dxfId="529" priority="159" operator="between">
      <formula>$Q$9+1</formula>
      <formula>$Q$10</formula>
    </cfRule>
    <cfRule type="cellIs" dxfId="528" priority="160" operator="between">
      <formula>$C$134</formula>
      <formula>$Q$9</formula>
    </cfRule>
  </conditionalFormatting>
  <conditionalFormatting sqref="F45">
    <cfRule type="cellIs" dxfId="527" priority="153" operator="between">
      <formula>$Q$11</formula>
      <formula>$Q$11+1000</formula>
    </cfRule>
    <cfRule type="cellIs" dxfId="526" priority="154" operator="between">
      <formula>$Q$10+1</formula>
      <formula>$Q$11</formula>
    </cfRule>
    <cfRule type="cellIs" dxfId="525" priority="155" operator="between">
      <formula>$Q$9+1</formula>
      <formula>$Q$10</formula>
    </cfRule>
    <cfRule type="cellIs" dxfId="524" priority="156" operator="between">
      <formula>$C$134</formula>
      <formula>$Q$9</formula>
    </cfRule>
  </conditionalFormatting>
  <conditionalFormatting sqref="C72:E72">
    <cfRule type="cellIs" dxfId="523" priority="149" operator="between">
      <formula>$Q$11</formula>
      <formula>$Q$11+1000</formula>
    </cfRule>
    <cfRule type="cellIs" dxfId="522" priority="150" operator="between">
      <formula>$Q$10+1</formula>
      <formula>$Q$11</formula>
    </cfRule>
    <cfRule type="cellIs" dxfId="521" priority="151" operator="between">
      <formula>$Q$9+1</formula>
      <formula>$Q$10</formula>
    </cfRule>
    <cfRule type="cellIs" dxfId="520" priority="152" operator="between">
      <formula>$C$134</formula>
      <formula>$Q$9</formula>
    </cfRule>
  </conditionalFormatting>
  <conditionalFormatting sqref="R42">
    <cfRule type="cellIs" dxfId="519" priority="145" operator="between">
      <formula>$Q$11</formula>
      <formula>$Q$11+1000</formula>
    </cfRule>
    <cfRule type="cellIs" dxfId="518" priority="146" operator="between">
      <formula>$Q$10+1</formula>
      <formula>$Q$11</formula>
    </cfRule>
    <cfRule type="cellIs" dxfId="517" priority="147" operator="between">
      <formula>$Q$9+1</formula>
      <formula>$Q$10</formula>
    </cfRule>
    <cfRule type="cellIs" dxfId="516" priority="148" operator="between">
      <formula>$C$134</formula>
      <formula>$Q$9</formula>
    </cfRule>
  </conditionalFormatting>
  <conditionalFormatting sqref="R116">
    <cfRule type="cellIs" dxfId="515" priority="141" operator="between">
      <formula>$Q$11</formula>
      <formula>$Q$11+1000</formula>
    </cfRule>
    <cfRule type="cellIs" dxfId="514" priority="142" operator="between">
      <formula>$Q$10+1</formula>
      <formula>$Q$11</formula>
    </cfRule>
    <cfRule type="cellIs" dxfId="513" priority="143" operator="between">
      <formula>$Q$9+1</formula>
      <formula>$Q$10</formula>
    </cfRule>
    <cfRule type="cellIs" dxfId="512" priority="144" operator="between">
      <formula>$C$134</formula>
      <formula>$Q$9</formula>
    </cfRule>
  </conditionalFormatting>
  <conditionalFormatting sqref="R43:R44">
    <cfRule type="cellIs" dxfId="511" priority="137" operator="between">
      <formula>$Q$11</formula>
      <formula>$Q$11+1000</formula>
    </cfRule>
    <cfRule type="cellIs" dxfId="510" priority="138" operator="between">
      <formula>$Q$10+1</formula>
      <formula>$Q$11</formula>
    </cfRule>
    <cfRule type="cellIs" dxfId="509" priority="139" operator="between">
      <formula>$Q$9+1</formula>
      <formula>$Q$10</formula>
    </cfRule>
    <cfRule type="cellIs" dxfId="508" priority="140" operator="between">
      <formula>$C$134</formula>
      <formula>$Q$9</formula>
    </cfRule>
  </conditionalFormatting>
  <conditionalFormatting sqref="R18">
    <cfRule type="cellIs" dxfId="507" priority="133" operator="between">
      <formula>$Q$11</formula>
      <formula>$Q$11+1000</formula>
    </cfRule>
    <cfRule type="cellIs" dxfId="506" priority="134" operator="between">
      <formula>$Q$10+1</formula>
      <formula>$Q$11</formula>
    </cfRule>
    <cfRule type="cellIs" dxfId="505" priority="135" operator="between">
      <formula>$Q$9+1</formula>
      <formula>$Q$10</formula>
    </cfRule>
    <cfRule type="cellIs" dxfId="504" priority="136" operator="between">
      <formula>$C$134</formula>
      <formula>$Q$9</formula>
    </cfRule>
  </conditionalFormatting>
  <conditionalFormatting sqref="R107">
    <cfRule type="cellIs" dxfId="503" priority="129" operator="between">
      <formula>$Q$11</formula>
      <formula>$Q$11+1000</formula>
    </cfRule>
    <cfRule type="cellIs" dxfId="502" priority="130" operator="between">
      <formula>$Q$10+1</formula>
      <formula>$Q$11</formula>
    </cfRule>
    <cfRule type="cellIs" dxfId="501" priority="131" operator="between">
      <formula>$Q$9+1</formula>
      <formula>$Q$10</formula>
    </cfRule>
    <cfRule type="cellIs" dxfId="500" priority="132" operator="between">
      <formula>$C$134</formula>
      <formula>$Q$9</formula>
    </cfRule>
  </conditionalFormatting>
  <conditionalFormatting sqref="G72:J72">
    <cfRule type="cellIs" dxfId="499" priority="125" operator="between">
      <formula>$Q$11</formula>
      <formula>$Q$11+1000</formula>
    </cfRule>
    <cfRule type="cellIs" dxfId="498" priority="126" operator="between">
      <formula>$Q$10+1</formula>
      <formula>$Q$11</formula>
    </cfRule>
    <cfRule type="cellIs" dxfId="497" priority="127" operator="between">
      <formula>$Q$9+1</formula>
      <formula>$Q$10</formula>
    </cfRule>
    <cfRule type="cellIs" dxfId="496" priority="128" operator="between">
      <formula>$C$134</formula>
      <formula>$Q$9</formula>
    </cfRule>
  </conditionalFormatting>
  <conditionalFormatting sqref="R56">
    <cfRule type="cellIs" dxfId="495" priority="121" operator="between">
      <formula>$Q$11</formula>
      <formula>$Q$11+1000</formula>
    </cfRule>
    <cfRule type="cellIs" dxfId="494" priority="122" operator="between">
      <formula>$Q$10+1</formula>
      <formula>$Q$11</formula>
    </cfRule>
    <cfRule type="cellIs" dxfId="493" priority="123" operator="between">
      <formula>$Q$9+1</formula>
      <formula>$Q$10</formula>
    </cfRule>
    <cfRule type="cellIs" dxfId="492" priority="124" operator="between">
      <formula>$C$134</formula>
      <formula>$Q$9</formula>
    </cfRule>
  </conditionalFormatting>
  <conditionalFormatting sqref="R61">
    <cfRule type="cellIs" dxfId="491" priority="117" operator="between">
      <formula>$Q$11</formula>
      <formula>$Q$11+1000</formula>
    </cfRule>
    <cfRule type="cellIs" dxfId="490" priority="118" operator="between">
      <formula>$Q$10+1</formula>
      <formula>$Q$11</formula>
    </cfRule>
    <cfRule type="cellIs" dxfId="489" priority="119" operator="between">
      <formula>$Q$9+1</formula>
      <formula>$Q$10</formula>
    </cfRule>
    <cfRule type="cellIs" dxfId="488" priority="120" operator="between">
      <formula>$C$134</formula>
      <formula>$Q$9</formula>
    </cfRule>
  </conditionalFormatting>
  <conditionalFormatting sqref="R101">
    <cfRule type="cellIs" dxfId="487" priority="113" operator="between">
      <formula>$Q$11</formula>
      <formula>$Q$11+1000</formula>
    </cfRule>
    <cfRule type="cellIs" dxfId="486" priority="114" operator="between">
      <formula>$Q$10+1</formula>
      <formula>$Q$11</formula>
    </cfRule>
    <cfRule type="cellIs" dxfId="485" priority="115" operator="between">
      <formula>$Q$9+1</formula>
      <formula>$Q$10</formula>
    </cfRule>
    <cfRule type="cellIs" dxfId="484" priority="116" operator="between">
      <formula>$C$134</formula>
      <formula>$Q$9</formula>
    </cfRule>
  </conditionalFormatting>
  <conditionalFormatting sqref="N88">
    <cfRule type="cellIs" dxfId="483" priority="109" operator="between">
      <formula>$Q$11</formula>
      <formula>$Q$11+1000</formula>
    </cfRule>
    <cfRule type="cellIs" dxfId="482" priority="110" operator="between">
      <formula>$Q$10+1</formula>
      <formula>$Q$11</formula>
    </cfRule>
    <cfRule type="cellIs" dxfId="481" priority="111" operator="between">
      <formula>$Q$9+1</formula>
      <formula>$Q$10</formula>
    </cfRule>
    <cfRule type="cellIs" dxfId="480" priority="112" operator="between">
      <formula>$C$134</formula>
      <formula>$Q$9</formula>
    </cfRule>
  </conditionalFormatting>
  <conditionalFormatting sqref="N63">
    <cfRule type="cellIs" dxfId="479" priority="105" operator="between">
      <formula>$Q$11</formula>
      <formula>$Q$11+1000</formula>
    </cfRule>
    <cfRule type="cellIs" dxfId="478" priority="106" operator="between">
      <formula>$Q$10+1</formula>
      <formula>$Q$11</formula>
    </cfRule>
    <cfRule type="cellIs" dxfId="477" priority="107" operator="between">
      <formula>$Q$9+1</formula>
      <formula>$Q$10</formula>
    </cfRule>
    <cfRule type="cellIs" dxfId="476" priority="108" operator="between">
      <formula>$C$134</formula>
      <formula>$Q$9</formula>
    </cfRule>
  </conditionalFormatting>
  <conditionalFormatting sqref="N58">
    <cfRule type="cellIs" dxfId="475" priority="101" operator="between">
      <formula>$Q$11</formula>
      <formula>$Q$11+1000</formula>
    </cfRule>
    <cfRule type="cellIs" dxfId="474" priority="102" operator="between">
      <formula>$Q$10+1</formula>
      <formula>$Q$11</formula>
    </cfRule>
    <cfRule type="cellIs" dxfId="473" priority="103" operator="between">
      <formula>$Q$9+1</formula>
      <formula>$Q$10</formula>
    </cfRule>
    <cfRule type="cellIs" dxfId="472" priority="104" operator="between">
      <formula>$C$134</formula>
      <formula>$Q$9</formula>
    </cfRule>
  </conditionalFormatting>
  <conditionalFormatting sqref="N24">
    <cfRule type="cellIs" dxfId="471" priority="97" operator="between">
      <formula>$Q$11</formula>
      <formula>$Q$11+1000</formula>
    </cfRule>
    <cfRule type="cellIs" dxfId="470" priority="98" operator="between">
      <formula>$Q$10+1</formula>
      <formula>$Q$11</formula>
    </cfRule>
    <cfRule type="cellIs" dxfId="469" priority="99" operator="between">
      <formula>$Q$9+1</formula>
      <formula>$Q$10</formula>
    </cfRule>
    <cfRule type="cellIs" dxfId="468" priority="100" operator="between">
      <formula>$C$134</formula>
      <formula>$Q$9</formula>
    </cfRule>
  </conditionalFormatting>
  <conditionalFormatting sqref="N17">
    <cfRule type="cellIs" dxfId="467" priority="93" operator="between">
      <formula>$Q$11</formula>
      <formula>$Q$11+1000</formula>
    </cfRule>
    <cfRule type="cellIs" dxfId="466" priority="94" operator="between">
      <formula>$Q$10+1</formula>
      <formula>$Q$11</formula>
    </cfRule>
    <cfRule type="cellIs" dxfId="465" priority="95" operator="between">
      <formula>$Q$9+1</formula>
      <formula>$Q$10</formula>
    </cfRule>
    <cfRule type="cellIs" dxfId="464" priority="96" operator="between">
      <formula>$C$134</formula>
      <formula>$Q$9</formula>
    </cfRule>
  </conditionalFormatting>
  <conditionalFormatting sqref="N110">
    <cfRule type="cellIs" dxfId="463" priority="89" operator="between">
      <formula>$Q$11</formula>
      <formula>$Q$11+1000</formula>
    </cfRule>
    <cfRule type="cellIs" dxfId="462" priority="90" operator="between">
      <formula>$Q$10+1</formula>
      <formula>$Q$11</formula>
    </cfRule>
    <cfRule type="cellIs" dxfId="461" priority="91" operator="between">
      <formula>$Q$9+1</formula>
      <formula>$Q$10</formula>
    </cfRule>
    <cfRule type="cellIs" dxfId="460" priority="92" operator="between">
      <formula>$C$134</formula>
      <formula>$Q$9</formula>
    </cfRule>
  </conditionalFormatting>
  <conditionalFormatting sqref="F31">
    <cfRule type="cellIs" dxfId="459" priority="85" operator="between">
      <formula>$Q$11</formula>
      <formula>$Q$11+1000</formula>
    </cfRule>
    <cfRule type="cellIs" dxfId="458" priority="86" operator="between">
      <formula>$Q$10+1</formula>
      <formula>$Q$11</formula>
    </cfRule>
    <cfRule type="cellIs" dxfId="457" priority="87" operator="between">
      <formula>$Q$9+1</formula>
      <formula>$Q$10</formula>
    </cfRule>
    <cfRule type="cellIs" dxfId="456" priority="88" operator="between">
      <formula>$C$134</formula>
      <formula>$Q$9</formula>
    </cfRule>
  </conditionalFormatting>
  <conditionalFormatting sqref="F73">
    <cfRule type="cellIs" dxfId="455" priority="81" operator="between">
      <formula>$Q$11</formula>
      <formula>$Q$11+1000</formula>
    </cfRule>
    <cfRule type="cellIs" dxfId="454" priority="82" operator="between">
      <formula>$Q$10+1</formula>
      <formula>$Q$11</formula>
    </cfRule>
    <cfRule type="cellIs" dxfId="453" priority="83" operator="between">
      <formula>$Q$9+1</formula>
      <formula>$Q$10</formula>
    </cfRule>
    <cfRule type="cellIs" dxfId="452" priority="84" operator="between">
      <formula>$C$134</formula>
      <formula>$Q$9</formula>
    </cfRule>
  </conditionalFormatting>
  <conditionalFormatting sqref="F77">
    <cfRule type="cellIs" dxfId="451" priority="77" operator="between">
      <formula>$Q$11</formula>
      <formula>$Q$11+1000</formula>
    </cfRule>
    <cfRule type="cellIs" dxfId="450" priority="78" operator="between">
      <formula>$Q$10+1</formula>
      <formula>$Q$11</formula>
    </cfRule>
    <cfRule type="cellIs" dxfId="449" priority="79" operator="between">
      <formula>$Q$9+1</formula>
      <formula>$Q$10</formula>
    </cfRule>
    <cfRule type="cellIs" dxfId="448" priority="80" operator="between">
      <formula>$C$134</formula>
      <formula>$Q$9</formula>
    </cfRule>
  </conditionalFormatting>
  <conditionalFormatting sqref="F118">
    <cfRule type="cellIs" dxfId="447" priority="73" operator="between">
      <formula>$Q$11</formula>
      <formula>$Q$11+1000</formula>
    </cfRule>
    <cfRule type="cellIs" dxfId="446" priority="74" operator="between">
      <formula>$Q$10+1</formula>
      <formula>$Q$11</formula>
    </cfRule>
    <cfRule type="cellIs" dxfId="445" priority="75" operator="between">
      <formula>$Q$9+1</formula>
      <formula>$Q$10</formula>
    </cfRule>
    <cfRule type="cellIs" dxfId="444" priority="76" operator="between">
      <formula>$C$134</formula>
      <formula>$Q$9</formula>
    </cfRule>
  </conditionalFormatting>
  <conditionalFormatting sqref="J107">
    <cfRule type="cellIs" dxfId="443" priority="69" operator="between">
      <formula>$Q$11</formula>
      <formula>$Q$11+1000</formula>
    </cfRule>
    <cfRule type="cellIs" dxfId="442" priority="70" operator="between">
      <formula>$Q$10+1</formula>
      <formula>$Q$11</formula>
    </cfRule>
    <cfRule type="cellIs" dxfId="441" priority="71" operator="between">
      <formula>$Q$9+1</formula>
      <formula>$Q$10</formula>
    </cfRule>
    <cfRule type="cellIs" dxfId="440" priority="72" operator="between">
      <formula>$C$134</formula>
      <formula>$Q$9</formula>
    </cfRule>
  </conditionalFormatting>
  <conditionalFormatting sqref="J112">
    <cfRule type="cellIs" dxfId="439" priority="65" operator="between">
      <formula>$Q$11</formula>
      <formula>$Q$11+1000</formula>
    </cfRule>
    <cfRule type="cellIs" dxfId="438" priority="66" operator="between">
      <formula>$Q$10+1</formula>
      <formula>$Q$11</formula>
    </cfRule>
    <cfRule type="cellIs" dxfId="437" priority="67" operator="between">
      <formula>$Q$9+1</formula>
      <formula>$Q$10</formula>
    </cfRule>
    <cfRule type="cellIs" dxfId="436" priority="68" operator="between">
      <formula>$C$134</formula>
      <formula>$Q$9</formula>
    </cfRule>
  </conditionalFormatting>
  <conditionalFormatting sqref="F40">
    <cfRule type="cellIs" dxfId="435" priority="61" operator="between">
      <formula>$Q$11</formula>
      <formula>$Q$11+1000</formula>
    </cfRule>
    <cfRule type="cellIs" dxfId="434" priority="62" operator="between">
      <formula>$Q$10+1</formula>
      <formula>$Q$11</formula>
    </cfRule>
    <cfRule type="cellIs" dxfId="433" priority="63" operator="between">
      <formula>$Q$9+1</formula>
      <formula>$Q$10</formula>
    </cfRule>
    <cfRule type="cellIs" dxfId="432" priority="64" operator="between">
      <formula>$C$134</formula>
      <formula>$Q$9</formula>
    </cfRule>
  </conditionalFormatting>
  <conditionalFormatting sqref="F91">
    <cfRule type="cellIs" dxfId="431" priority="41" operator="between">
      <formula>$Q$11</formula>
      <formula>$Q$11+1000</formula>
    </cfRule>
    <cfRule type="cellIs" dxfId="430" priority="42" operator="between">
      <formula>$Q$10+1</formula>
      <formula>$Q$11</formula>
    </cfRule>
    <cfRule type="cellIs" dxfId="429" priority="43" operator="between">
      <formula>$Q$9+1</formula>
      <formula>$Q$10</formula>
    </cfRule>
    <cfRule type="cellIs" dxfId="428" priority="44" operator="between">
      <formula>$C$134</formula>
      <formula>$Q$9</formula>
    </cfRule>
  </conditionalFormatting>
  <conditionalFormatting sqref="F50">
    <cfRule type="cellIs" dxfId="427" priority="37" operator="between">
      <formula>$Q$11</formula>
      <formula>$Q$11+1000</formula>
    </cfRule>
    <cfRule type="cellIs" dxfId="426" priority="38" operator="between">
      <formula>$Q$10+1</formula>
      <formula>$Q$11</formula>
    </cfRule>
    <cfRule type="cellIs" dxfId="425" priority="39" operator="between">
      <formula>$Q$9+1</formula>
      <formula>$Q$10</formula>
    </cfRule>
    <cfRule type="cellIs" dxfId="424" priority="40" operator="between">
      <formula>$C$134</formula>
      <formula>$Q$9</formula>
    </cfRule>
  </conditionalFormatting>
  <conditionalFormatting sqref="F49">
    <cfRule type="cellIs" dxfId="423" priority="33" operator="between">
      <formula>$Q$11</formula>
      <formula>$Q$11+1000</formula>
    </cfRule>
    <cfRule type="cellIs" dxfId="422" priority="34" operator="between">
      <formula>$Q$10+1</formula>
      <formula>$Q$11</formula>
    </cfRule>
    <cfRule type="cellIs" dxfId="421" priority="35" operator="between">
      <formula>$Q$9+1</formula>
      <formula>$Q$10</formula>
    </cfRule>
    <cfRule type="cellIs" dxfId="420" priority="36" operator="between">
      <formula>$C$134</formula>
      <formula>$Q$9</formula>
    </cfRule>
  </conditionalFormatting>
  <conditionalFormatting sqref="F92">
    <cfRule type="cellIs" dxfId="419" priority="29" operator="between">
      <formula>$Q$11</formula>
      <formula>$Q$11+1000</formula>
    </cfRule>
    <cfRule type="cellIs" dxfId="418" priority="30" operator="between">
      <formula>$Q$10+1</formula>
      <formula>$Q$11</formula>
    </cfRule>
    <cfRule type="cellIs" dxfId="417" priority="31" operator="between">
      <formula>$Q$9+1</formula>
      <formula>$Q$10</formula>
    </cfRule>
    <cfRule type="cellIs" dxfId="416" priority="32" operator="between">
      <formula>$C$134</formula>
      <formula>$Q$9</formula>
    </cfRule>
  </conditionalFormatting>
  <conditionalFormatting sqref="C71">
    <cfRule type="cellIs" dxfId="415" priority="9" operator="between">
      <formula>$Q$11</formula>
      <formula>$Q$11+1000</formula>
    </cfRule>
    <cfRule type="cellIs" dxfId="414" priority="10" operator="between">
      <formula>$Q$10+1</formula>
      <formula>$Q$11</formula>
    </cfRule>
    <cfRule type="cellIs" dxfId="413" priority="11" operator="between">
      <formula>$Q$9+1</formula>
      <formula>$Q$10</formula>
    </cfRule>
    <cfRule type="cellIs" dxfId="412" priority="12" operator="between">
      <formula>$C$134</formula>
      <formula>$Q$9</formula>
    </cfRule>
  </conditionalFormatting>
  <conditionalFormatting sqref="F72">
    <cfRule type="cellIs" dxfId="411" priority="5" operator="between">
      <formula>$Q$11</formula>
      <formula>$Q$11+1000</formula>
    </cfRule>
    <cfRule type="cellIs" dxfId="410" priority="6" operator="between">
      <formula>$Q$10+1</formula>
      <formula>$Q$11</formula>
    </cfRule>
    <cfRule type="cellIs" dxfId="409" priority="7" operator="between">
      <formula>$Q$9+1</formula>
      <formula>$Q$10</formula>
    </cfRule>
    <cfRule type="cellIs" dxfId="408" priority="8" operator="between">
      <formula>$C$134</formula>
      <formula>$Q$9</formula>
    </cfRule>
  </conditionalFormatting>
  <conditionalFormatting sqref="F71">
    <cfRule type="cellIs" dxfId="407" priority="1" operator="greaterThan">
      <formula>$N$5</formula>
    </cfRule>
    <cfRule type="cellIs" dxfId="406" priority="2" operator="between">
      <formula>$N$4+1</formula>
      <formula>$N$5</formula>
    </cfRule>
    <cfRule type="cellIs" dxfId="405" priority="3" operator="between">
      <formula>$N$3+1</formula>
      <formula>$N$4</formula>
    </cfRule>
    <cfRule type="cellIs" dxfId="404" priority="4" operator="lessThanOrEqual">
      <formula>$N$3</formula>
    </cfRule>
  </conditionalFormatting>
  <pageMargins left="0.70763888888888904" right="0.70763888888888904" top="0.74791666666666701" bottom="0.74791666666666701" header="0.31388888888888899" footer="0.31388888888888899"/>
  <pageSetup paperSize="9" scale="29" fitToHeight="0" orientation="landscape" r:id="rId1"/>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tabColor indexed="25"/>
  </sheetPr>
  <dimension ref="A1:L156"/>
  <sheetViews>
    <sheetView zoomScale="85" zoomScaleNormal="85" workbookViewId="0">
      <selection activeCell="M66" sqref="M66"/>
    </sheetView>
  </sheetViews>
  <sheetFormatPr defaultColWidth="9" defaultRowHeight="17"/>
  <cols>
    <col min="1" max="1" width="4.08203125" customWidth="1"/>
    <col min="2" max="2" width="25.58203125" customWidth="1"/>
    <col min="3" max="3" width="17.08203125" customWidth="1"/>
    <col min="4" max="4" width="16.58203125" customWidth="1"/>
    <col min="5" max="5" width="17.58203125" customWidth="1"/>
    <col min="6" max="6" width="15.08203125" customWidth="1"/>
    <col min="7" max="7" width="31.08203125" customWidth="1"/>
    <col min="8" max="8" width="10.58203125" bestFit="1" customWidth="1"/>
    <col min="9" max="9" width="10.58203125" customWidth="1"/>
    <col min="10" max="10" width="12.08203125" customWidth="1"/>
    <col min="11" max="11" width="13.58203125" bestFit="1" customWidth="1"/>
    <col min="248" max="248" width="19.58203125" customWidth="1"/>
    <col min="249" max="249" width="12.08203125" customWidth="1"/>
    <col min="250" max="250" width="15.58203125" customWidth="1"/>
    <col min="251" max="252" width="15.08203125" customWidth="1"/>
    <col min="253" max="255" width="14.58203125" customWidth="1"/>
    <col min="504" max="504" width="19.58203125" customWidth="1"/>
    <col min="505" max="505" width="12.08203125" customWidth="1"/>
    <col min="506" max="506" width="15.58203125" customWidth="1"/>
    <col min="507" max="508" width="15.08203125" customWidth="1"/>
    <col min="509" max="511" width="14.58203125" customWidth="1"/>
    <col min="760" max="760" width="19.58203125" customWidth="1"/>
    <col min="761" max="761" width="12.08203125" customWidth="1"/>
    <col min="762" max="762" width="15.58203125" customWidth="1"/>
    <col min="763" max="764" width="15.08203125" customWidth="1"/>
    <col min="765" max="767" width="14.58203125" customWidth="1"/>
    <col min="1016" max="1016" width="19.58203125" customWidth="1"/>
    <col min="1017" max="1017" width="12.08203125" customWidth="1"/>
    <col min="1018" max="1018" width="15.58203125" customWidth="1"/>
    <col min="1019" max="1020" width="15.08203125" customWidth="1"/>
    <col min="1021" max="1023" width="14.58203125" customWidth="1"/>
    <col min="1272" max="1272" width="19.58203125" customWidth="1"/>
    <col min="1273" max="1273" width="12.08203125" customWidth="1"/>
    <col min="1274" max="1274" width="15.58203125" customWidth="1"/>
    <col min="1275" max="1276" width="15.08203125" customWidth="1"/>
    <col min="1277" max="1279" width="14.58203125" customWidth="1"/>
    <col min="1528" max="1528" width="19.58203125" customWidth="1"/>
    <col min="1529" max="1529" width="12.08203125" customWidth="1"/>
    <col min="1530" max="1530" width="15.58203125" customWidth="1"/>
    <col min="1531" max="1532" width="15.08203125" customWidth="1"/>
    <col min="1533" max="1535" width="14.58203125" customWidth="1"/>
    <col min="1784" max="1784" width="19.58203125" customWidth="1"/>
    <col min="1785" max="1785" width="12.08203125" customWidth="1"/>
    <col min="1786" max="1786" width="15.58203125" customWidth="1"/>
    <col min="1787" max="1788" width="15.08203125" customWidth="1"/>
    <col min="1789" max="1791" width="14.58203125" customWidth="1"/>
    <col min="2040" max="2040" width="19.58203125" customWidth="1"/>
    <col min="2041" max="2041" width="12.08203125" customWidth="1"/>
    <col min="2042" max="2042" width="15.58203125" customWidth="1"/>
    <col min="2043" max="2044" width="15.08203125" customWidth="1"/>
    <col min="2045" max="2047" width="14.58203125" customWidth="1"/>
    <col min="2296" max="2296" width="19.58203125" customWidth="1"/>
    <col min="2297" max="2297" width="12.08203125" customWidth="1"/>
    <col min="2298" max="2298" width="15.58203125" customWidth="1"/>
    <col min="2299" max="2300" width="15.08203125" customWidth="1"/>
    <col min="2301" max="2303" width="14.58203125" customWidth="1"/>
    <col min="2552" max="2552" width="19.58203125" customWidth="1"/>
    <col min="2553" max="2553" width="12.08203125" customWidth="1"/>
    <col min="2554" max="2554" width="15.58203125" customWidth="1"/>
    <col min="2555" max="2556" width="15.08203125" customWidth="1"/>
    <col min="2557" max="2559" width="14.58203125" customWidth="1"/>
    <col min="2808" max="2808" width="19.58203125" customWidth="1"/>
    <col min="2809" max="2809" width="12.08203125" customWidth="1"/>
    <col min="2810" max="2810" width="15.58203125" customWidth="1"/>
    <col min="2811" max="2812" width="15.08203125" customWidth="1"/>
    <col min="2813" max="2815" width="14.58203125" customWidth="1"/>
    <col min="3064" max="3064" width="19.58203125" customWidth="1"/>
    <col min="3065" max="3065" width="12.08203125" customWidth="1"/>
    <col min="3066" max="3066" width="15.58203125" customWidth="1"/>
    <col min="3067" max="3068" width="15.08203125" customWidth="1"/>
    <col min="3069" max="3071" width="14.58203125" customWidth="1"/>
    <col min="3320" max="3320" width="19.58203125" customWidth="1"/>
    <col min="3321" max="3321" width="12.08203125" customWidth="1"/>
    <col min="3322" max="3322" width="15.58203125" customWidth="1"/>
    <col min="3323" max="3324" width="15.08203125" customWidth="1"/>
    <col min="3325" max="3327" width="14.58203125" customWidth="1"/>
    <col min="3576" max="3576" width="19.58203125" customWidth="1"/>
    <col min="3577" max="3577" width="12.08203125" customWidth="1"/>
    <col min="3578" max="3578" width="15.58203125" customWidth="1"/>
    <col min="3579" max="3580" width="15.08203125" customWidth="1"/>
    <col min="3581" max="3583" width="14.58203125" customWidth="1"/>
    <col min="3832" max="3832" width="19.58203125" customWidth="1"/>
    <col min="3833" max="3833" width="12.08203125" customWidth="1"/>
    <col min="3834" max="3834" width="15.58203125" customWidth="1"/>
    <col min="3835" max="3836" width="15.08203125" customWidth="1"/>
    <col min="3837" max="3839" width="14.58203125" customWidth="1"/>
    <col min="4088" max="4088" width="19.58203125" customWidth="1"/>
    <col min="4089" max="4089" width="12.08203125" customWidth="1"/>
    <col min="4090" max="4090" width="15.58203125" customWidth="1"/>
    <col min="4091" max="4092" width="15.08203125" customWidth="1"/>
    <col min="4093" max="4095" width="14.58203125" customWidth="1"/>
    <col min="4344" max="4344" width="19.58203125" customWidth="1"/>
    <col min="4345" max="4345" width="12.08203125" customWidth="1"/>
    <col min="4346" max="4346" width="15.58203125" customWidth="1"/>
    <col min="4347" max="4348" width="15.08203125" customWidth="1"/>
    <col min="4349" max="4351" width="14.58203125" customWidth="1"/>
    <col min="4600" max="4600" width="19.58203125" customWidth="1"/>
    <col min="4601" max="4601" width="12.08203125" customWidth="1"/>
    <col min="4602" max="4602" width="15.58203125" customWidth="1"/>
    <col min="4603" max="4604" width="15.08203125" customWidth="1"/>
    <col min="4605" max="4607" width="14.58203125" customWidth="1"/>
    <col min="4856" max="4856" width="19.58203125" customWidth="1"/>
    <col min="4857" max="4857" width="12.08203125" customWidth="1"/>
    <col min="4858" max="4858" width="15.58203125" customWidth="1"/>
    <col min="4859" max="4860" width="15.08203125" customWidth="1"/>
    <col min="4861" max="4863" width="14.58203125" customWidth="1"/>
    <col min="5112" max="5112" width="19.58203125" customWidth="1"/>
    <col min="5113" max="5113" width="12.08203125" customWidth="1"/>
    <col min="5114" max="5114" width="15.58203125" customWidth="1"/>
    <col min="5115" max="5116" width="15.08203125" customWidth="1"/>
    <col min="5117" max="5119" width="14.58203125" customWidth="1"/>
    <col min="5368" max="5368" width="19.58203125" customWidth="1"/>
    <col min="5369" max="5369" width="12.08203125" customWidth="1"/>
    <col min="5370" max="5370" width="15.58203125" customWidth="1"/>
    <col min="5371" max="5372" width="15.08203125" customWidth="1"/>
    <col min="5373" max="5375" width="14.58203125" customWidth="1"/>
    <col min="5624" max="5624" width="19.58203125" customWidth="1"/>
    <col min="5625" max="5625" width="12.08203125" customWidth="1"/>
    <col min="5626" max="5626" width="15.58203125" customWidth="1"/>
    <col min="5627" max="5628" width="15.08203125" customWidth="1"/>
    <col min="5629" max="5631" width="14.58203125" customWidth="1"/>
    <col min="5880" max="5880" width="19.58203125" customWidth="1"/>
    <col min="5881" max="5881" width="12.08203125" customWidth="1"/>
    <col min="5882" max="5882" width="15.58203125" customWidth="1"/>
    <col min="5883" max="5884" width="15.08203125" customWidth="1"/>
    <col min="5885" max="5887" width="14.58203125" customWidth="1"/>
    <col min="6136" max="6136" width="19.58203125" customWidth="1"/>
    <col min="6137" max="6137" width="12.08203125" customWidth="1"/>
    <col min="6138" max="6138" width="15.58203125" customWidth="1"/>
    <col min="6139" max="6140" width="15.08203125" customWidth="1"/>
    <col min="6141" max="6143" width="14.58203125" customWidth="1"/>
    <col min="6392" max="6392" width="19.58203125" customWidth="1"/>
    <col min="6393" max="6393" width="12.08203125" customWidth="1"/>
    <col min="6394" max="6394" width="15.58203125" customWidth="1"/>
    <col min="6395" max="6396" width="15.08203125" customWidth="1"/>
    <col min="6397" max="6399" width="14.58203125" customWidth="1"/>
    <col min="6648" max="6648" width="19.58203125" customWidth="1"/>
    <col min="6649" max="6649" width="12.08203125" customWidth="1"/>
    <col min="6650" max="6650" width="15.58203125" customWidth="1"/>
    <col min="6651" max="6652" width="15.08203125" customWidth="1"/>
    <col min="6653" max="6655" width="14.58203125" customWidth="1"/>
    <col min="6904" max="6904" width="19.58203125" customWidth="1"/>
    <col min="6905" max="6905" width="12.08203125" customWidth="1"/>
    <col min="6906" max="6906" width="15.58203125" customWidth="1"/>
    <col min="6907" max="6908" width="15.08203125" customWidth="1"/>
    <col min="6909" max="6911" width="14.58203125" customWidth="1"/>
    <col min="7160" max="7160" width="19.58203125" customWidth="1"/>
    <col min="7161" max="7161" width="12.08203125" customWidth="1"/>
    <col min="7162" max="7162" width="15.58203125" customWidth="1"/>
    <col min="7163" max="7164" width="15.08203125" customWidth="1"/>
    <col min="7165" max="7167" width="14.58203125" customWidth="1"/>
    <col min="7416" max="7416" width="19.58203125" customWidth="1"/>
    <col min="7417" max="7417" width="12.08203125" customWidth="1"/>
    <col min="7418" max="7418" width="15.58203125" customWidth="1"/>
    <col min="7419" max="7420" width="15.08203125" customWidth="1"/>
    <col min="7421" max="7423" width="14.58203125" customWidth="1"/>
    <col min="7672" max="7672" width="19.58203125" customWidth="1"/>
    <col min="7673" max="7673" width="12.08203125" customWidth="1"/>
    <col min="7674" max="7674" width="15.58203125" customWidth="1"/>
    <col min="7675" max="7676" width="15.08203125" customWidth="1"/>
    <col min="7677" max="7679" width="14.58203125" customWidth="1"/>
    <col min="7928" max="7928" width="19.58203125" customWidth="1"/>
    <col min="7929" max="7929" width="12.08203125" customWidth="1"/>
    <col min="7930" max="7930" width="15.58203125" customWidth="1"/>
    <col min="7931" max="7932" width="15.08203125" customWidth="1"/>
    <col min="7933" max="7935" width="14.58203125" customWidth="1"/>
    <col min="8184" max="8184" width="19.58203125" customWidth="1"/>
    <col min="8185" max="8185" width="12.08203125" customWidth="1"/>
    <col min="8186" max="8186" width="15.58203125" customWidth="1"/>
    <col min="8187" max="8188" width="15.08203125" customWidth="1"/>
    <col min="8189" max="8191" width="14.58203125" customWidth="1"/>
    <col min="8440" max="8440" width="19.58203125" customWidth="1"/>
    <col min="8441" max="8441" width="12.08203125" customWidth="1"/>
    <col min="8442" max="8442" width="15.58203125" customWidth="1"/>
    <col min="8443" max="8444" width="15.08203125" customWidth="1"/>
    <col min="8445" max="8447" width="14.58203125" customWidth="1"/>
    <col min="8696" max="8696" width="19.58203125" customWidth="1"/>
    <col min="8697" max="8697" width="12.08203125" customWidth="1"/>
    <col min="8698" max="8698" width="15.58203125" customWidth="1"/>
    <col min="8699" max="8700" width="15.08203125" customWidth="1"/>
    <col min="8701" max="8703" width="14.58203125" customWidth="1"/>
    <col min="8952" max="8952" width="19.58203125" customWidth="1"/>
    <col min="8953" max="8953" width="12.08203125" customWidth="1"/>
    <col min="8954" max="8954" width="15.58203125" customWidth="1"/>
    <col min="8955" max="8956" width="15.08203125" customWidth="1"/>
    <col min="8957" max="8959" width="14.58203125" customWidth="1"/>
    <col min="9208" max="9208" width="19.58203125" customWidth="1"/>
    <col min="9209" max="9209" width="12.08203125" customWidth="1"/>
    <col min="9210" max="9210" width="15.58203125" customWidth="1"/>
    <col min="9211" max="9212" width="15.08203125" customWidth="1"/>
    <col min="9213" max="9215" width="14.58203125" customWidth="1"/>
    <col min="9464" max="9464" width="19.58203125" customWidth="1"/>
    <col min="9465" max="9465" width="12.08203125" customWidth="1"/>
    <col min="9466" max="9466" width="15.58203125" customWidth="1"/>
    <col min="9467" max="9468" width="15.08203125" customWidth="1"/>
    <col min="9469" max="9471" width="14.58203125" customWidth="1"/>
    <col min="9720" max="9720" width="19.58203125" customWidth="1"/>
    <col min="9721" max="9721" width="12.08203125" customWidth="1"/>
    <col min="9722" max="9722" width="15.58203125" customWidth="1"/>
    <col min="9723" max="9724" width="15.08203125" customWidth="1"/>
    <col min="9725" max="9727" width="14.58203125" customWidth="1"/>
    <col min="9976" max="9976" width="19.58203125" customWidth="1"/>
    <col min="9977" max="9977" width="12.08203125" customWidth="1"/>
    <col min="9978" max="9978" width="15.58203125" customWidth="1"/>
    <col min="9979" max="9980" width="15.08203125" customWidth="1"/>
    <col min="9981" max="9983" width="14.58203125" customWidth="1"/>
    <col min="10232" max="10232" width="19.58203125" customWidth="1"/>
    <col min="10233" max="10233" width="12.08203125" customWidth="1"/>
    <col min="10234" max="10234" width="15.58203125" customWidth="1"/>
    <col min="10235" max="10236" width="15.08203125" customWidth="1"/>
    <col min="10237" max="10239" width="14.58203125" customWidth="1"/>
    <col min="10488" max="10488" width="19.58203125" customWidth="1"/>
    <col min="10489" max="10489" width="12.08203125" customWidth="1"/>
    <col min="10490" max="10490" width="15.58203125" customWidth="1"/>
    <col min="10491" max="10492" width="15.08203125" customWidth="1"/>
    <col min="10493" max="10495" width="14.58203125" customWidth="1"/>
    <col min="10744" max="10744" width="19.58203125" customWidth="1"/>
    <col min="10745" max="10745" width="12.08203125" customWidth="1"/>
    <col min="10746" max="10746" width="15.58203125" customWidth="1"/>
    <col min="10747" max="10748" width="15.08203125" customWidth="1"/>
    <col min="10749" max="10751" width="14.58203125" customWidth="1"/>
    <col min="11000" max="11000" width="19.58203125" customWidth="1"/>
    <col min="11001" max="11001" width="12.08203125" customWidth="1"/>
    <col min="11002" max="11002" width="15.58203125" customWidth="1"/>
    <col min="11003" max="11004" width="15.08203125" customWidth="1"/>
    <col min="11005" max="11007" width="14.58203125" customWidth="1"/>
    <col min="11256" max="11256" width="19.58203125" customWidth="1"/>
    <col min="11257" max="11257" width="12.08203125" customWidth="1"/>
    <col min="11258" max="11258" width="15.58203125" customWidth="1"/>
    <col min="11259" max="11260" width="15.08203125" customWidth="1"/>
    <col min="11261" max="11263" width="14.58203125" customWidth="1"/>
    <col min="11512" max="11512" width="19.58203125" customWidth="1"/>
    <col min="11513" max="11513" width="12.08203125" customWidth="1"/>
    <col min="11514" max="11514" width="15.58203125" customWidth="1"/>
    <col min="11515" max="11516" width="15.08203125" customWidth="1"/>
    <col min="11517" max="11519" width="14.58203125" customWidth="1"/>
    <col min="11768" max="11768" width="19.58203125" customWidth="1"/>
    <col min="11769" max="11769" width="12.08203125" customWidth="1"/>
    <col min="11770" max="11770" width="15.58203125" customWidth="1"/>
    <col min="11771" max="11772" width="15.08203125" customWidth="1"/>
    <col min="11773" max="11775" width="14.58203125" customWidth="1"/>
    <col min="12024" max="12024" width="19.58203125" customWidth="1"/>
    <col min="12025" max="12025" width="12.08203125" customWidth="1"/>
    <col min="12026" max="12026" width="15.58203125" customWidth="1"/>
    <col min="12027" max="12028" width="15.08203125" customWidth="1"/>
    <col min="12029" max="12031" width="14.58203125" customWidth="1"/>
    <col min="12280" max="12280" width="19.58203125" customWidth="1"/>
    <col min="12281" max="12281" width="12.08203125" customWidth="1"/>
    <col min="12282" max="12282" width="15.58203125" customWidth="1"/>
    <col min="12283" max="12284" width="15.08203125" customWidth="1"/>
    <col min="12285" max="12287" width="14.58203125" customWidth="1"/>
    <col min="12536" max="12536" width="19.58203125" customWidth="1"/>
    <col min="12537" max="12537" width="12.08203125" customWidth="1"/>
    <col min="12538" max="12538" width="15.58203125" customWidth="1"/>
    <col min="12539" max="12540" width="15.08203125" customWidth="1"/>
    <col min="12541" max="12543" width="14.58203125" customWidth="1"/>
    <col min="12792" max="12792" width="19.58203125" customWidth="1"/>
    <col min="12793" max="12793" width="12.08203125" customWidth="1"/>
    <col min="12794" max="12794" width="15.58203125" customWidth="1"/>
    <col min="12795" max="12796" width="15.08203125" customWidth="1"/>
    <col min="12797" max="12799" width="14.58203125" customWidth="1"/>
    <col min="13048" max="13048" width="19.58203125" customWidth="1"/>
    <col min="13049" max="13049" width="12.08203125" customWidth="1"/>
    <col min="13050" max="13050" width="15.58203125" customWidth="1"/>
    <col min="13051" max="13052" width="15.08203125" customWidth="1"/>
    <col min="13053" max="13055" width="14.58203125" customWidth="1"/>
    <col min="13304" max="13304" width="19.58203125" customWidth="1"/>
    <col min="13305" max="13305" width="12.08203125" customWidth="1"/>
    <col min="13306" max="13306" width="15.58203125" customWidth="1"/>
    <col min="13307" max="13308" width="15.08203125" customWidth="1"/>
    <col min="13309" max="13311" width="14.58203125" customWidth="1"/>
    <col min="13560" max="13560" width="19.58203125" customWidth="1"/>
    <col min="13561" max="13561" width="12.08203125" customWidth="1"/>
    <col min="13562" max="13562" width="15.58203125" customWidth="1"/>
    <col min="13563" max="13564" width="15.08203125" customWidth="1"/>
    <col min="13565" max="13567" width="14.58203125" customWidth="1"/>
    <col min="13816" max="13816" width="19.58203125" customWidth="1"/>
    <col min="13817" max="13817" width="12.08203125" customWidth="1"/>
    <col min="13818" max="13818" width="15.58203125" customWidth="1"/>
    <col min="13819" max="13820" width="15.08203125" customWidth="1"/>
    <col min="13821" max="13823" width="14.58203125" customWidth="1"/>
    <col min="14072" max="14072" width="19.58203125" customWidth="1"/>
    <col min="14073" max="14073" width="12.08203125" customWidth="1"/>
    <col min="14074" max="14074" width="15.58203125" customWidth="1"/>
    <col min="14075" max="14076" width="15.08203125" customWidth="1"/>
    <col min="14077" max="14079" width="14.58203125" customWidth="1"/>
    <col min="14328" max="14328" width="19.58203125" customWidth="1"/>
    <col min="14329" max="14329" width="12.08203125" customWidth="1"/>
    <col min="14330" max="14330" width="15.58203125" customWidth="1"/>
    <col min="14331" max="14332" width="15.08203125" customWidth="1"/>
    <col min="14333" max="14335" width="14.58203125" customWidth="1"/>
    <col min="14584" max="14584" width="19.58203125" customWidth="1"/>
    <col min="14585" max="14585" width="12.08203125" customWidth="1"/>
    <col min="14586" max="14586" width="15.58203125" customWidth="1"/>
    <col min="14587" max="14588" width="15.08203125" customWidth="1"/>
    <col min="14589" max="14591" width="14.58203125" customWidth="1"/>
    <col min="14840" max="14840" width="19.58203125" customWidth="1"/>
    <col min="14841" max="14841" width="12.08203125" customWidth="1"/>
    <col min="14842" max="14842" width="15.58203125" customWidth="1"/>
    <col min="14843" max="14844" width="15.08203125" customWidth="1"/>
    <col min="14845" max="14847" width="14.58203125" customWidth="1"/>
    <col min="15096" max="15096" width="19.58203125" customWidth="1"/>
    <col min="15097" max="15097" width="12.08203125" customWidth="1"/>
    <col min="15098" max="15098" width="15.58203125" customWidth="1"/>
    <col min="15099" max="15100" width="15.08203125" customWidth="1"/>
    <col min="15101" max="15103" width="14.58203125" customWidth="1"/>
    <col min="15352" max="15352" width="19.58203125" customWidth="1"/>
    <col min="15353" max="15353" width="12.08203125" customWidth="1"/>
    <col min="15354" max="15354" width="15.58203125" customWidth="1"/>
    <col min="15355" max="15356" width="15.08203125" customWidth="1"/>
    <col min="15357" max="15359" width="14.58203125" customWidth="1"/>
    <col min="15608" max="15608" width="19.58203125" customWidth="1"/>
    <col min="15609" max="15609" width="12.08203125" customWidth="1"/>
    <col min="15610" max="15610" width="15.58203125" customWidth="1"/>
    <col min="15611" max="15612" width="15.08203125" customWidth="1"/>
    <col min="15613" max="15615" width="14.58203125" customWidth="1"/>
    <col min="15864" max="15864" width="19.58203125" customWidth="1"/>
    <col min="15865" max="15865" width="12.08203125" customWidth="1"/>
    <col min="15866" max="15866" width="15.58203125" customWidth="1"/>
    <col min="15867" max="15868" width="15.08203125" customWidth="1"/>
    <col min="15869" max="15871" width="14.58203125" customWidth="1"/>
    <col min="16120" max="16120" width="19.58203125" customWidth="1"/>
    <col min="16121" max="16121" width="12.08203125" customWidth="1"/>
    <col min="16122" max="16122" width="15.58203125" customWidth="1"/>
    <col min="16123" max="16124" width="15.08203125" customWidth="1"/>
    <col min="16125" max="16127" width="14.58203125" customWidth="1"/>
  </cols>
  <sheetData>
    <row r="1" spans="2:10" ht="26.25" customHeight="1" thickBot="1">
      <c r="B1" s="1185" t="s">
        <v>403</v>
      </c>
      <c r="C1" s="1185"/>
      <c r="D1" s="1185"/>
      <c r="E1" s="1185"/>
      <c r="F1" s="1185"/>
      <c r="G1" s="1185"/>
      <c r="H1" s="1185"/>
    </row>
    <row r="2" spans="2:10" ht="15" customHeight="1">
      <c r="B2" s="1186" t="s">
        <v>1</v>
      </c>
      <c r="C2" s="1189" t="s">
        <v>961</v>
      </c>
      <c r="D2" s="1190"/>
      <c r="E2" s="1190"/>
      <c r="F2" s="1190"/>
      <c r="G2" s="1190"/>
      <c r="H2" s="1191"/>
    </row>
    <row r="3" spans="2:10">
      <c r="B3" s="1187"/>
      <c r="C3" s="1192"/>
      <c r="D3" s="1193"/>
      <c r="E3" s="1193"/>
      <c r="F3" s="1193"/>
      <c r="G3" s="1193"/>
      <c r="H3" s="1194"/>
    </row>
    <row r="4" spans="2:10" ht="15" customHeight="1">
      <c r="B4" s="1187"/>
      <c r="C4" s="1192"/>
      <c r="D4" s="1193"/>
      <c r="E4" s="1193"/>
      <c r="F4" s="1193"/>
      <c r="G4" s="1193"/>
      <c r="H4" s="1194"/>
    </row>
    <row r="5" spans="2:10" ht="15" customHeight="1" thickBot="1">
      <c r="B5" s="1188"/>
      <c r="C5" s="1195"/>
      <c r="D5" s="1196"/>
      <c r="E5" s="1196"/>
      <c r="F5" s="1196"/>
      <c r="G5" s="1196"/>
      <c r="H5" s="1197"/>
    </row>
    <row r="6" spans="2:10">
      <c r="H6" s="1"/>
    </row>
    <row r="7" spans="2:10">
      <c r="B7" s="350" t="s">
        <v>485</v>
      </c>
      <c r="C7" s="388" t="s">
        <v>594</v>
      </c>
      <c r="D7" s="258"/>
      <c r="E7" s="257" t="s">
        <v>3</v>
      </c>
      <c r="F7" s="1077">
        <v>44279</v>
      </c>
      <c r="G7" s="121" t="s">
        <v>483</v>
      </c>
      <c r="H7" s="189">
        <f>MAX('RF Schedule DVT1'!F9,'RF Schedule DVT1'!F58)</f>
        <v>44207</v>
      </c>
    </row>
    <row r="8" spans="2:10" ht="14.25" customHeight="1">
      <c r="B8" s="350" t="s">
        <v>486</v>
      </c>
      <c r="C8" s="388" t="s">
        <v>589</v>
      </c>
      <c r="D8" s="260"/>
      <c r="E8" s="257" t="s">
        <v>4</v>
      </c>
      <c r="F8" s="1077">
        <v>44305</v>
      </c>
      <c r="G8" s="121" t="s">
        <v>484</v>
      </c>
      <c r="H8" s="189">
        <f>MAX('RF Schedule DVT1'!F9:F10, 'RF Schedule DVT1'!F58)</f>
        <v>44221</v>
      </c>
    </row>
    <row r="9" spans="2:10" ht="14.25" customHeight="1">
      <c r="B9" s="389" t="s">
        <v>559</v>
      </c>
      <c r="C9" s="463" t="s">
        <v>686</v>
      </c>
      <c r="D9" s="260"/>
      <c r="E9" s="257" t="s">
        <v>328</v>
      </c>
      <c r="F9" s="1077">
        <v>44305</v>
      </c>
      <c r="G9" s="121" t="s">
        <v>207</v>
      </c>
      <c r="H9" s="189">
        <f>MAX('RF Schedule DVT1'!F16:F17,'RF Schedule DVT1'!F63)</f>
        <v>44235</v>
      </c>
    </row>
    <row r="10" spans="2:10" ht="29">
      <c r="B10" s="389" t="s">
        <v>487</v>
      </c>
      <c r="C10" s="463" t="s">
        <v>685</v>
      </c>
      <c r="D10" s="260"/>
      <c r="E10" s="263" t="s">
        <v>5</v>
      </c>
      <c r="F10" s="414" t="s">
        <v>411</v>
      </c>
      <c r="G10" s="121" t="s">
        <v>258</v>
      </c>
      <c r="H10" s="189">
        <f>F7-42</f>
        <v>44237</v>
      </c>
    </row>
    <row r="11" spans="2:10">
      <c r="B11" s="265"/>
      <c r="C11" s="311"/>
      <c r="D11" s="260"/>
      <c r="E11" s="257" t="s">
        <v>6</v>
      </c>
      <c r="F11" s="264" t="s">
        <v>204</v>
      </c>
    </row>
    <row r="12" spans="2:10" ht="11.25" customHeight="1">
      <c r="B12" s="263" t="s">
        <v>58</v>
      </c>
      <c r="C12" s="266" t="s">
        <v>383</v>
      </c>
      <c r="D12" s="260"/>
      <c r="E12" s="257" t="s">
        <v>7</v>
      </c>
      <c r="F12" s="264" t="s">
        <v>74</v>
      </c>
      <c r="H12" s="5"/>
    </row>
    <row r="13" spans="2:10" ht="11.25" customHeight="1">
      <c r="B13" s="2"/>
      <c r="C13" s="22"/>
      <c r="D13" s="3"/>
      <c r="E13" s="2"/>
      <c r="F13" s="4"/>
      <c r="H13" s="5"/>
    </row>
    <row r="14" spans="2:10" ht="11.25" customHeight="1" thickBot="1">
      <c r="B14" s="6"/>
      <c r="C14" s="7"/>
      <c r="D14" s="1198"/>
      <c r="E14" s="1198"/>
      <c r="F14" s="420"/>
      <c r="G14" s="172"/>
      <c r="H14" s="420"/>
    </row>
    <row r="15" spans="2:10">
      <c r="B15" s="9" t="s">
        <v>224</v>
      </c>
      <c r="C15" s="154" t="s">
        <v>223</v>
      </c>
      <c r="D15" s="154" t="s">
        <v>8</v>
      </c>
      <c r="E15" s="154" t="s">
        <v>9</v>
      </c>
      <c r="F15" s="1199" t="s">
        <v>11</v>
      </c>
      <c r="G15" s="1182"/>
      <c r="H15" s="1182"/>
      <c r="I15" s="1183"/>
      <c r="J15" s="1184"/>
    </row>
    <row r="16" spans="2:10" ht="22.5" customHeight="1">
      <c r="B16" s="38" t="s">
        <v>225</v>
      </c>
      <c r="C16" s="237">
        <v>44027</v>
      </c>
      <c r="D16" s="39">
        <f>C16</f>
        <v>44027</v>
      </c>
      <c r="E16" s="39">
        <f>D16+14</f>
        <v>44041</v>
      </c>
      <c r="F16" s="1200" t="s">
        <v>384</v>
      </c>
      <c r="G16" s="1201"/>
      <c r="H16" s="1201"/>
      <c r="I16" s="1201"/>
      <c r="J16" s="1202"/>
    </row>
    <row r="17" spans="2:12">
      <c r="B17" s="40" t="s">
        <v>226</v>
      </c>
      <c r="C17" s="237">
        <v>44109</v>
      </c>
      <c r="D17" s="39">
        <f>C17</f>
        <v>44109</v>
      </c>
      <c r="E17" s="39">
        <f>D17+21</f>
        <v>44130</v>
      </c>
      <c r="F17" s="1203"/>
      <c r="G17" s="1204"/>
      <c r="H17" s="1204"/>
      <c r="I17" s="1204"/>
      <c r="J17" s="1205"/>
    </row>
    <row r="18" spans="2:12">
      <c r="B18" s="40" t="s">
        <v>255</v>
      </c>
      <c r="C18" s="237">
        <v>44208</v>
      </c>
      <c r="D18" s="41">
        <f>C18</f>
        <v>44208</v>
      </c>
      <c r="E18" s="153">
        <f>D18+21</f>
        <v>44229</v>
      </c>
      <c r="F18" s="1206" t="s">
        <v>541</v>
      </c>
      <c r="G18" s="1207"/>
      <c r="H18" s="1207"/>
      <c r="I18" s="1207"/>
      <c r="J18" s="1208"/>
    </row>
    <row r="19" spans="2:12" ht="17.5" thickBot="1">
      <c r="B19" s="40" t="s">
        <v>256</v>
      </c>
      <c r="C19" s="238">
        <v>44273</v>
      </c>
      <c r="D19" s="41" t="s">
        <v>12</v>
      </c>
      <c r="E19" s="41" t="s">
        <v>12</v>
      </c>
      <c r="F19" s="1209"/>
      <c r="G19" s="1210"/>
      <c r="H19" s="1210"/>
      <c r="I19" s="1210"/>
      <c r="J19" s="1211"/>
      <c r="L19" s="28"/>
    </row>
    <row r="20" spans="2:12">
      <c r="B20" s="9" t="s">
        <v>67</v>
      </c>
      <c r="C20" s="37" t="s">
        <v>8</v>
      </c>
      <c r="D20" s="37" t="s">
        <v>9</v>
      </c>
      <c r="E20" s="37"/>
      <c r="F20" s="1212"/>
      <c r="G20" s="1213"/>
      <c r="H20" s="1213"/>
      <c r="I20" s="1214"/>
      <c r="J20" s="1215"/>
      <c r="L20" s="28"/>
    </row>
    <row r="21" spans="2:12" ht="18" customHeight="1" thickBot="1">
      <c r="B21" s="40" t="s">
        <v>13</v>
      </c>
      <c r="C21" s="42">
        <f>D21-14</f>
        <v>44228</v>
      </c>
      <c r="D21" s="43">
        <f>F8-63</f>
        <v>44242</v>
      </c>
      <c r="E21" s="43"/>
      <c r="F21" s="1216"/>
      <c r="G21" s="1217"/>
      <c r="H21" s="1217"/>
      <c r="I21" s="174"/>
      <c r="J21" s="173"/>
    </row>
    <row r="22" spans="2:12">
      <c r="B22" s="9" t="s">
        <v>14</v>
      </c>
      <c r="C22" s="37" t="s">
        <v>64</v>
      </c>
      <c r="D22" s="37" t="s">
        <v>65</v>
      </c>
      <c r="E22" s="37"/>
      <c r="F22" s="1181"/>
      <c r="G22" s="1182"/>
      <c r="H22" s="1182"/>
      <c r="I22" s="1183"/>
      <c r="J22" s="1184"/>
    </row>
    <row r="23" spans="2:12" ht="18" customHeight="1" thickBot="1">
      <c r="B23" s="44" t="s">
        <v>15</v>
      </c>
      <c r="C23" s="42">
        <f>F7-7</f>
        <v>44272</v>
      </c>
      <c r="D23" s="45" t="s">
        <v>66</v>
      </c>
      <c r="E23" s="43"/>
      <c r="F23" s="418"/>
      <c r="G23" s="419"/>
      <c r="H23" s="419"/>
      <c r="I23" s="174"/>
      <c r="J23" s="133"/>
    </row>
    <row r="24" spans="2:12" ht="17.5" thickBot="1">
      <c r="B24" s="48" t="s">
        <v>16</v>
      </c>
      <c r="C24" s="37" t="s">
        <v>17</v>
      </c>
      <c r="D24" s="37" t="s">
        <v>18</v>
      </c>
      <c r="E24" s="37" t="s">
        <v>19</v>
      </c>
      <c r="F24" s="37" t="s">
        <v>246</v>
      </c>
      <c r="G24" s="37" t="s">
        <v>20</v>
      </c>
      <c r="H24" s="49" t="s">
        <v>10</v>
      </c>
      <c r="I24" s="186" t="s">
        <v>252</v>
      </c>
      <c r="J24" s="171" t="s">
        <v>253</v>
      </c>
    </row>
    <row r="25" spans="2:12">
      <c r="B25" s="1221" t="s">
        <v>21</v>
      </c>
      <c r="C25" s="1222"/>
      <c r="D25" s="1222"/>
      <c r="E25" s="1222"/>
      <c r="F25" s="1222"/>
      <c r="G25" s="1222"/>
      <c r="H25" s="1222"/>
      <c r="I25" s="1214"/>
      <c r="J25" s="1215"/>
    </row>
    <row r="26" spans="2:12">
      <c r="B26" s="1081" t="s">
        <v>83</v>
      </c>
      <c r="C26" s="320">
        <v>7</v>
      </c>
      <c r="D26" s="312">
        <f>E37</f>
        <v>44221</v>
      </c>
      <c r="E26" s="30">
        <f>D26+C26</f>
        <v>44228</v>
      </c>
      <c r="F26" s="56" t="s">
        <v>1017</v>
      </c>
      <c r="G26" s="31"/>
      <c r="H26" s="175" t="s">
        <v>22</v>
      </c>
      <c r="I26" s="1027" t="s">
        <v>1101</v>
      </c>
      <c r="J26" s="56" t="s">
        <v>1017</v>
      </c>
    </row>
    <row r="27" spans="2:12" ht="23">
      <c r="B27" s="1081" t="s">
        <v>412</v>
      </c>
      <c r="C27" s="320">
        <v>42</v>
      </c>
      <c r="D27" s="312">
        <f>E40</f>
        <v>44228</v>
      </c>
      <c r="E27" s="32">
        <f>D27+C27+7</f>
        <v>44277</v>
      </c>
      <c r="F27" s="33" t="s">
        <v>1160</v>
      </c>
      <c r="G27" s="719" t="s">
        <v>1171</v>
      </c>
      <c r="H27" s="175" t="s">
        <v>23</v>
      </c>
      <c r="I27" s="1027" t="s">
        <v>774</v>
      </c>
      <c r="J27" s="33" t="s">
        <v>1017</v>
      </c>
    </row>
    <row r="28" spans="2:12">
      <c r="B28" s="1081" t="s">
        <v>84</v>
      </c>
      <c r="C28" s="320">
        <v>35</v>
      </c>
      <c r="D28" s="314">
        <f>H10</f>
        <v>44237</v>
      </c>
      <c r="E28" s="30">
        <f>C28+D28</f>
        <v>44272</v>
      </c>
      <c r="F28" s="33" t="s">
        <v>1017</v>
      </c>
      <c r="G28" s="169"/>
      <c r="H28" s="175" t="s">
        <v>23</v>
      </c>
      <c r="I28" s="33" t="s">
        <v>1017</v>
      </c>
      <c r="J28" s="1027" t="s">
        <v>774</v>
      </c>
    </row>
    <row r="29" spans="2:12" hidden="1">
      <c r="B29" s="63" t="s">
        <v>85</v>
      </c>
      <c r="C29" s="320">
        <v>49</v>
      </c>
      <c r="D29" s="314" t="s">
        <v>12</v>
      </c>
      <c r="E29" s="32" t="s">
        <v>81</v>
      </c>
      <c r="F29" s="29"/>
      <c r="G29" s="35" t="s">
        <v>344</v>
      </c>
      <c r="H29" s="198" t="s">
        <v>24</v>
      </c>
      <c r="I29" s="200"/>
      <c r="J29" s="251"/>
    </row>
    <row r="30" spans="2:12" ht="17.25" customHeight="1">
      <c r="B30" s="1081" t="s">
        <v>86</v>
      </c>
      <c r="C30" s="320" t="s">
        <v>12</v>
      </c>
      <c r="D30" s="314" t="s">
        <v>12</v>
      </c>
      <c r="E30" s="30">
        <f>F7-7</f>
        <v>44272</v>
      </c>
      <c r="F30" s="56" t="s">
        <v>1017</v>
      </c>
      <c r="G30" s="34"/>
      <c r="H30" s="198" t="s">
        <v>24</v>
      </c>
      <c r="I30" s="1027" t="s">
        <v>774</v>
      </c>
      <c r="J30" s="56" t="s">
        <v>1017</v>
      </c>
    </row>
    <row r="31" spans="2:12" ht="17.25" customHeight="1">
      <c r="B31" s="1081" t="s">
        <v>368</v>
      </c>
      <c r="C31" s="320">
        <v>30</v>
      </c>
      <c r="D31" s="312">
        <f>C19+7</f>
        <v>44280</v>
      </c>
      <c r="E31" s="30">
        <f>F7-7</f>
        <v>44272</v>
      </c>
      <c r="F31" s="56" t="s">
        <v>1017</v>
      </c>
      <c r="G31" s="34"/>
      <c r="H31" s="198" t="s">
        <v>24</v>
      </c>
      <c r="I31" s="56" t="s">
        <v>1017</v>
      </c>
      <c r="J31" s="56" t="s">
        <v>1017</v>
      </c>
    </row>
    <row r="32" spans="2:12" hidden="1">
      <c r="B32" s="137" t="s">
        <v>214</v>
      </c>
      <c r="C32" s="321" t="s">
        <v>215</v>
      </c>
      <c r="D32" s="319" t="s">
        <v>216</v>
      </c>
      <c r="E32" s="32" t="s">
        <v>61</v>
      </c>
      <c r="F32" s="138"/>
      <c r="G32" s="35" t="s">
        <v>244</v>
      </c>
      <c r="H32" s="199" t="s">
        <v>24</v>
      </c>
      <c r="I32" s="200"/>
      <c r="J32" s="251"/>
    </row>
    <row r="33" spans="1:11">
      <c r="B33" s="1081" t="s">
        <v>243</v>
      </c>
      <c r="C33" s="320" t="s">
        <v>25</v>
      </c>
      <c r="D33" s="312">
        <f>C19+7</f>
        <v>44280</v>
      </c>
      <c r="E33" s="30">
        <f>F7-7</f>
        <v>44272</v>
      </c>
      <c r="F33" s="56" t="s">
        <v>1017</v>
      </c>
      <c r="G33" s="35"/>
      <c r="H33" s="198" t="s">
        <v>24</v>
      </c>
      <c r="I33" s="1027" t="s">
        <v>774</v>
      </c>
      <c r="J33" s="56" t="s">
        <v>1017</v>
      </c>
    </row>
    <row r="34" spans="1:11">
      <c r="B34" s="1081" t="s">
        <v>369</v>
      </c>
      <c r="C34" s="320">
        <v>42</v>
      </c>
      <c r="D34" s="312">
        <f>E34-C34</f>
        <v>44230</v>
      </c>
      <c r="E34" s="30">
        <f>F7-7</f>
        <v>44272</v>
      </c>
      <c r="F34" s="56" t="s">
        <v>1017</v>
      </c>
      <c r="G34" s="34"/>
      <c r="H34" s="198" t="s">
        <v>24</v>
      </c>
      <c r="I34" s="56" t="s">
        <v>1017</v>
      </c>
      <c r="J34" s="56" t="s">
        <v>1017</v>
      </c>
    </row>
    <row r="35" spans="1:11" hidden="1">
      <c r="B35" s="63" t="s">
        <v>87</v>
      </c>
      <c r="C35" s="320" t="s">
        <v>72</v>
      </c>
      <c r="D35" s="314" t="s">
        <v>71</v>
      </c>
      <c r="E35" s="36" t="s">
        <v>70</v>
      </c>
      <c r="F35" s="29"/>
      <c r="G35" s="35" t="s">
        <v>208</v>
      </c>
      <c r="H35" s="198" t="s">
        <v>24</v>
      </c>
      <c r="I35" s="200"/>
      <c r="J35" s="251"/>
    </row>
    <row r="36" spans="1:11" ht="15.75" customHeight="1">
      <c r="B36" s="1223" t="s">
        <v>26</v>
      </c>
      <c r="C36" s="1224"/>
      <c r="D36" s="1224"/>
      <c r="E36" s="1224"/>
      <c r="F36" s="1224"/>
      <c r="G36" s="1224"/>
      <c r="H36" s="1224"/>
      <c r="I36" s="1225"/>
      <c r="J36" s="1226"/>
    </row>
    <row r="37" spans="1:11" ht="22.5" customHeight="1">
      <c r="B37" s="57" t="s">
        <v>259</v>
      </c>
      <c r="C37" s="51" t="s">
        <v>260</v>
      </c>
      <c r="D37" s="312">
        <v>44179</v>
      </c>
      <c r="E37" s="53">
        <f>D37+C37</f>
        <v>44221</v>
      </c>
      <c r="F37" s="29" t="s">
        <v>1030</v>
      </c>
      <c r="G37" s="54"/>
      <c r="H37" s="176" t="s">
        <v>22</v>
      </c>
      <c r="I37" s="1027" t="s">
        <v>774</v>
      </c>
      <c r="J37" s="56" t="s">
        <v>1017</v>
      </c>
    </row>
    <row r="38" spans="1:11">
      <c r="A38" s="133"/>
      <c r="B38" s="1079" t="s">
        <v>261</v>
      </c>
      <c r="C38" s="51" t="s">
        <v>59</v>
      </c>
      <c r="D38" s="312">
        <f>D37</f>
        <v>44179</v>
      </c>
      <c r="E38" s="53">
        <f t="shared" ref="E38:E42" si="0">D38+C38</f>
        <v>44228</v>
      </c>
      <c r="F38" s="56" t="s">
        <v>1017</v>
      </c>
      <c r="G38" s="69"/>
      <c r="H38" s="176" t="s">
        <v>22</v>
      </c>
      <c r="I38" s="1027" t="s">
        <v>774</v>
      </c>
      <c r="J38" s="56" t="s">
        <v>1017</v>
      </c>
    </row>
    <row r="39" spans="1:11">
      <c r="B39" s="77" t="s">
        <v>414</v>
      </c>
      <c r="C39" s="55">
        <v>49</v>
      </c>
      <c r="D39" s="312">
        <f>E17</f>
        <v>44130</v>
      </c>
      <c r="E39" s="53">
        <f>D39+C39</f>
        <v>44179</v>
      </c>
      <c r="F39" s="29" t="s">
        <v>1030</v>
      </c>
      <c r="G39" s="35"/>
      <c r="H39" s="177" t="s">
        <v>23</v>
      </c>
      <c r="I39" s="56" t="s">
        <v>1017</v>
      </c>
      <c r="J39" s="56" t="s">
        <v>1017</v>
      </c>
    </row>
    <row r="40" spans="1:11">
      <c r="B40" s="77" t="s">
        <v>413</v>
      </c>
      <c r="C40" s="55">
        <v>84</v>
      </c>
      <c r="D40" s="312">
        <f>D39+14</f>
        <v>44144</v>
      </c>
      <c r="E40" s="333">
        <f>D40+C40</f>
        <v>44228</v>
      </c>
      <c r="F40" s="334" t="s">
        <v>1017</v>
      </c>
      <c r="G40" s="335"/>
      <c r="H40" s="336" t="s">
        <v>968</v>
      </c>
      <c r="I40" s="56" t="s">
        <v>1017</v>
      </c>
      <c r="J40" s="56" t="s">
        <v>1017</v>
      </c>
    </row>
    <row r="41" spans="1:11">
      <c r="B41" s="77" t="s">
        <v>248</v>
      </c>
      <c r="C41" s="55">
        <v>7</v>
      </c>
      <c r="D41" s="312">
        <f>E42</f>
        <v>44235</v>
      </c>
      <c r="E41" s="53">
        <f>D41+C41+7</f>
        <v>44249</v>
      </c>
      <c r="F41" s="56" t="s">
        <v>1017</v>
      </c>
      <c r="G41" s="191"/>
      <c r="H41" s="177" t="s">
        <v>23</v>
      </c>
      <c r="I41" s="56" t="s">
        <v>1017</v>
      </c>
      <c r="J41" s="1027" t="s">
        <v>774</v>
      </c>
    </row>
    <row r="42" spans="1:11" hidden="1">
      <c r="B42" s="77" t="s">
        <v>27</v>
      </c>
      <c r="C42" s="55">
        <v>7</v>
      </c>
      <c r="D42" s="312">
        <f>MAX(E37:E40)</f>
        <v>44228</v>
      </c>
      <c r="E42" s="53">
        <f t="shared" si="0"/>
        <v>44235</v>
      </c>
      <c r="F42" s="29"/>
      <c r="G42" s="192"/>
      <c r="H42" s="177" t="s">
        <v>28</v>
      </c>
      <c r="I42" s="183"/>
      <c r="J42" s="1027" t="s">
        <v>774</v>
      </c>
    </row>
    <row r="43" spans="1:11" ht="23">
      <c r="B43" s="57" t="s">
        <v>415</v>
      </c>
      <c r="C43" s="55">
        <v>42</v>
      </c>
      <c r="D43" s="314">
        <f>E40</f>
        <v>44228</v>
      </c>
      <c r="E43" s="29">
        <f>D43+C43+7</f>
        <v>44277</v>
      </c>
      <c r="F43" s="56" t="s">
        <v>1145</v>
      </c>
      <c r="G43" s="187"/>
      <c r="H43" s="176" t="s">
        <v>23</v>
      </c>
      <c r="I43" s="56" t="s">
        <v>1017</v>
      </c>
      <c r="J43" s="56" t="s">
        <v>1017</v>
      </c>
    </row>
    <row r="44" spans="1:11" s="288" customFormat="1" ht="16.5" customHeight="1">
      <c r="B44" s="1080" t="s">
        <v>373</v>
      </c>
      <c r="C44" s="55">
        <v>42</v>
      </c>
      <c r="D44" s="314">
        <f>E18</f>
        <v>44229</v>
      </c>
      <c r="E44" s="308">
        <f>D44+C44</f>
        <v>44271</v>
      </c>
      <c r="F44" s="56" t="s">
        <v>1017</v>
      </c>
      <c r="G44" s="294"/>
      <c r="H44" s="307" t="s">
        <v>24</v>
      </c>
      <c r="I44" s="56" t="s">
        <v>1017</v>
      </c>
      <c r="J44" s="1027" t="s">
        <v>774</v>
      </c>
      <c r="K44" s="297"/>
    </row>
    <row r="45" spans="1:11" s="288" customFormat="1" ht="23">
      <c r="B45" s="1080" t="s">
        <v>382</v>
      </c>
      <c r="C45" s="55">
        <v>42</v>
      </c>
      <c r="D45" s="314">
        <f>E40</f>
        <v>44228</v>
      </c>
      <c r="E45" s="308">
        <f>C45+D45+7</f>
        <v>44277</v>
      </c>
      <c r="F45" s="293" t="s">
        <v>1123</v>
      </c>
      <c r="G45" s="190" t="s">
        <v>524</v>
      </c>
      <c r="H45" s="307" t="s">
        <v>381</v>
      </c>
      <c r="I45" s="56" t="s">
        <v>1017</v>
      </c>
      <c r="J45" s="56" t="s">
        <v>1017</v>
      </c>
      <c r="K45" s="297"/>
    </row>
    <row r="46" spans="1:11" ht="21.75" customHeight="1">
      <c r="B46" s="59" t="s">
        <v>249</v>
      </c>
      <c r="C46" s="60"/>
      <c r="D46" s="317" t="s">
        <v>12</v>
      </c>
      <c r="E46" s="53">
        <f>F7-7</f>
        <v>44272</v>
      </c>
      <c r="F46" s="56" t="s">
        <v>1114</v>
      </c>
      <c r="G46" s="193"/>
      <c r="H46" s="175" t="s">
        <v>23</v>
      </c>
      <c r="I46" s="1027" t="s">
        <v>774</v>
      </c>
      <c r="J46" s="1027" t="s">
        <v>774</v>
      </c>
    </row>
    <row r="47" spans="1:11">
      <c r="B47" s="57" t="s">
        <v>354</v>
      </c>
      <c r="C47" s="55">
        <v>56</v>
      </c>
      <c r="D47" s="312">
        <f>MAX(E42,H7)</f>
        <v>44235</v>
      </c>
      <c r="E47" s="32">
        <f>D47+C47+2</f>
        <v>44293</v>
      </c>
      <c r="F47" s="29" t="s">
        <v>1124</v>
      </c>
      <c r="G47" s="310"/>
      <c r="H47" s="178" t="s">
        <v>23</v>
      </c>
      <c r="I47" s="56" t="s">
        <v>1017</v>
      </c>
      <c r="J47" s="1027" t="s">
        <v>774</v>
      </c>
    </row>
    <row r="48" spans="1:11">
      <c r="B48" s="77" t="s">
        <v>482</v>
      </c>
      <c r="C48" s="55">
        <v>70</v>
      </c>
      <c r="D48" s="312">
        <f>MAX(E42,H8)+28</f>
        <v>44263</v>
      </c>
      <c r="E48" s="62">
        <f>C48+D48+21</f>
        <v>44354</v>
      </c>
      <c r="F48" s="56" t="s">
        <v>1200</v>
      </c>
      <c r="G48" s="210" t="s">
        <v>469</v>
      </c>
      <c r="H48" s="178" t="s">
        <v>23</v>
      </c>
      <c r="I48" s="56" t="s">
        <v>1017</v>
      </c>
      <c r="J48" s="1027" t="s">
        <v>774</v>
      </c>
      <c r="K48" s="273"/>
    </row>
    <row r="49" spans="2:11" ht="23">
      <c r="B49" s="1081" t="s">
        <v>1089</v>
      </c>
      <c r="C49" s="55">
        <v>98</v>
      </c>
      <c r="D49" s="312">
        <f>MAX(E42,H8)</f>
        <v>44235</v>
      </c>
      <c r="E49" s="170">
        <f>D49+C49</f>
        <v>44333</v>
      </c>
      <c r="F49" s="56" t="s">
        <v>1017</v>
      </c>
      <c r="G49" s="190"/>
      <c r="H49" s="178" t="s">
        <v>23</v>
      </c>
      <c r="I49" s="56" t="s">
        <v>1017</v>
      </c>
      <c r="J49" s="1027" t="s">
        <v>774</v>
      </c>
      <c r="K49" s="273"/>
    </row>
    <row r="50" spans="2:11" s="288" customFormat="1" ht="16.5" customHeight="1">
      <c r="B50" s="1080" t="s">
        <v>372</v>
      </c>
      <c r="C50" s="290">
        <v>42</v>
      </c>
      <c r="D50" s="291">
        <f>E18</f>
        <v>44229</v>
      </c>
      <c r="E50" s="292">
        <f>D50+C50</f>
        <v>44271</v>
      </c>
      <c r="F50" s="56" t="s">
        <v>1017</v>
      </c>
      <c r="G50" s="294"/>
      <c r="H50" s="243" t="s">
        <v>24</v>
      </c>
      <c r="I50" s="56" t="s">
        <v>1017</v>
      </c>
      <c r="J50" s="1027" t="s">
        <v>774</v>
      </c>
      <c r="K50" s="297"/>
    </row>
    <row r="51" spans="2:11" s="288" customFormat="1" ht="16.5" customHeight="1">
      <c r="B51" s="1082" t="s">
        <v>1015</v>
      </c>
      <c r="C51" s="840">
        <v>42</v>
      </c>
      <c r="D51" s="841">
        <f>E51-C51</f>
        <v>44223</v>
      </c>
      <c r="E51" s="842">
        <f>F7-14</f>
        <v>44265</v>
      </c>
      <c r="F51" s="56" t="s">
        <v>1017</v>
      </c>
      <c r="G51" s="843"/>
      <c r="H51" s="844" t="s">
        <v>1016</v>
      </c>
      <c r="I51" s="56" t="s">
        <v>1017</v>
      </c>
      <c r="J51" s="1027" t="s">
        <v>774</v>
      </c>
      <c r="K51" s="297"/>
    </row>
    <row r="52" spans="2:11">
      <c r="B52" s="1081" t="s">
        <v>1163</v>
      </c>
      <c r="C52" s="55">
        <v>49</v>
      </c>
      <c r="D52" s="312">
        <f>E42</f>
        <v>44235</v>
      </c>
      <c r="E52" s="32">
        <f>D52+C52</f>
        <v>44284</v>
      </c>
      <c r="F52" s="29" t="s">
        <v>1161</v>
      </c>
      <c r="G52" s="190"/>
      <c r="H52" s="178" t="s">
        <v>23</v>
      </c>
      <c r="I52" s="33" t="s">
        <v>1017</v>
      </c>
      <c r="J52" s="1027" t="s">
        <v>774</v>
      </c>
    </row>
    <row r="53" spans="2:11">
      <c r="B53" s="1081" t="s">
        <v>250</v>
      </c>
      <c r="C53" s="55">
        <v>56</v>
      </c>
      <c r="D53" s="312">
        <f>E42</f>
        <v>44235</v>
      </c>
      <c r="E53" s="32">
        <f>D53+C53+2</f>
        <v>44293</v>
      </c>
      <c r="F53" s="56" t="s">
        <v>1123</v>
      </c>
      <c r="G53" s="190"/>
      <c r="H53" s="178" t="s">
        <v>23</v>
      </c>
      <c r="I53" s="56" t="s">
        <v>1017</v>
      </c>
      <c r="J53" s="1027" t="s">
        <v>774</v>
      </c>
    </row>
    <row r="54" spans="2:11" hidden="1">
      <c r="B54" s="92" t="s">
        <v>30</v>
      </c>
      <c r="C54" s="55" t="s">
        <v>31</v>
      </c>
      <c r="D54" s="314" t="s">
        <v>12</v>
      </c>
      <c r="E54" s="53">
        <f>E46</f>
        <v>44272</v>
      </c>
      <c r="F54" s="29"/>
      <c r="G54" s="29"/>
      <c r="H54" s="178" t="s">
        <v>28</v>
      </c>
      <c r="I54" s="56" t="s">
        <v>1017</v>
      </c>
      <c r="J54" s="251"/>
    </row>
    <row r="55" spans="2:11">
      <c r="B55" s="1083" t="s">
        <v>1148</v>
      </c>
      <c r="C55" s="55">
        <v>134</v>
      </c>
      <c r="D55" s="312">
        <f>E39</f>
        <v>44179</v>
      </c>
      <c r="E55" s="222">
        <f>C55+D55</f>
        <v>44313</v>
      </c>
      <c r="F55" s="29" t="s">
        <v>1145</v>
      </c>
      <c r="G55" s="29"/>
      <c r="H55" s="178" t="s">
        <v>23</v>
      </c>
      <c r="I55" s="56" t="s">
        <v>1017</v>
      </c>
      <c r="J55" s="1027" t="s">
        <v>774</v>
      </c>
    </row>
    <row r="56" spans="2:11" hidden="1">
      <c r="B56" s="92" t="s">
        <v>32</v>
      </c>
      <c r="C56" s="55" t="s">
        <v>31</v>
      </c>
      <c r="D56" s="314" t="s">
        <v>12</v>
      </c>
      <c r="E56" s="53">
        <f>E46</f>
        <v>44272</v>
      </c>
      <c r="F56" s="29"/>
      <c r="G56" s="64"/>
      <c r="H56" s="178" t="s">
        <v>28</v>
      </c>
      <c r="I56" s="183"/>
      <c r="J56" s="251"/>
    </row>
    <row r="57" spans="2:11" hidden="1">
      <c r="B57" s="92" t="s">
        <v>90</v>
      </c>
      <c r="C57" s="55" t="s">
        <v>31</v>
      </c>
      <c r="D57" s="314" t="s">
        <v>91</v>
      </c>
      <c r="E57" s="53">
        <f>E46</f>
        <v>44272</v>
      </c>
      <c r="F57" s="29"/>
      <c r="G57" s="64"/>
      <c r="H57" s="178" t="s">
        <v>28</v>
      </c>
      <c r="I57" s="183"/>
      <c r="J57" s="251"/>
    </row>
    <row r="58" spans="2:11" hidden="1">
      <c r="B58" s="92" t="s">
        <v>33</v>
      </c>
      <c r="C58" s="55" t="s">
        <v>31</v>
      </c>
      <c r="D58" s="314" t="s">
        <v>12</v>
      </c>
      <c r="E58" s="53">
        <f>E46</f>
        <v>44272</v>
      </c>
      <c r="F58" s="29"/>
      <c r="G58" s="64"/>
      <c r="H58" s="178" t="s">
        <v>28</v>
      </c>
      <c r="I58" s="183"/>
      <c r="J58" s="251"/>
    </row>
    <row r="59" spans="2:11" hidden="1">
      <c r="B59" s="92" t="s">
        <v>92</v>
      </c>
      <c r="C59" s="55" t="s">
        <v>31</v>
      </c>
      <c r="D59" s="314" t="s">
        <v>12</v>
      </c>
      <c r="E59" s="53">
        <f>E46</f>
        <v>44272</v>
      </c>
      <c r="F59" s="29"/>
      <c r="G59" s="64"/>
      <c r="H59" s="178" t="s">
        <v>28</v>
      </c>
      <c r="I59" s="183"/>
      <c r="J59" s="251"/>
    </row>
    <row r="60" spans="2:11" hidden="1">
      <c r="B60" s="92" t="s">
        <v>93</v>
      </c>
      <c r="C60" s="55" t="s">
        <v>31</v>
      </c>
      <c r="D60" s="314" t="s">
        <v>12</v>
      </c>
      <c r="E60" s="53">
        <f>E46</f>
        <v>44272</v>
      </c>
      <c r="F60" s="29"/>
      <c r="G60" s="64"/>
      <c r="H60" s="178" t="s">
        <v>28</v>
      </c>
      <c r="I60" s="183"/>
      <c r="J60" s="251"/>
    </row>
    <row r="61" spans="2:11" hidden="1">
      <c r="B61" s="50" t="s">
        <v>34</v>
      </c>
      <c r="C61" s="55" t="s">
        <v>31</v>
      </c>
      <c r="D61" s="314" t="s">
        <v>12</v>
      </c>
      <c r="E61" s="53">
        <f>E46</f>
        <v>44272</v>
      </c>
      <c r="F61" s="29"/>
      <c r="G61" s="65"/>
      <c r="H61" s="178" t="s">
        <v>54</v>
      </c>
      <c r="I61" s="183"/>
      <c r="J61" s="251"/>
    </row>
    <row r="62" spans="2:11" hidden="1">
      <c r="B62" s="50" t="s">
        <v>35</v>
      </c>
      <c r="C62" s="55" t="s">
        <v>31</v>
      </c>
      <c r="D62" s="314" t="s">
        <v>12</v>
      </c>
      <c r="E62" s="53">
        <f>E46</f>
        <v>44272</v>
      </c>
      <c r="F62" s="29"/>
      <c r="G62" s="65"/>
      <c r="H62" s="178" t="s">
        <v>55</v>
      </c>
      <c r="I62" s="183"/>
      <c r="J62" s="251"/>
    </row>
    <row r="63" spans="2:11">
      <c r="B63" s="1084" t="s">
        <v>1157</v>
      </c>
      <c r="C63" s="55">
        <v>28</v>
      </c>
      <c r="D63" s="318">
        <f>E63-C63</f>
        <v>44276</v>
      </c>
      <c r="E63" s="53">
        <f>F8-1</f>
        <v>44304</v>
      </c>
      <c r="F63" s="29" t="s">
        <v>1017</v>
      </c>
      <c r="G63" s="65"/>
      <c r="H63" s="178" t="s">
        <v>75</v>
      </c>
      <c r="I63" s="56" t="s">
        <v>1017</v>
      </c>
      <c r="J63" s="56" t="s">
        <v>1017</v>
      </c>
    </row>
    <row r="64" spans="2:11">
      <c r="B64" s="1227" t="s">
        <v>36</v>
      </c>
      <c r="C64" s="1228"/>
      <c r="D64" s="1228"/>
      <c r="E64" s="1228"/>
      <c r="F64" s="1228"/>
      <c r="G64" s="1228"/>
      <c r="H64" s="1228"/>
      <c r="I64" s="1225"/>
      <c r="J64" s="1226"/>
    </row>
    <row r="65" spans="1:10">
      <c r="B65" s="77" t="s">
        <v>1084</v>
      </c>
      <c r="C65" s="55">
        <v>14</v>
      </c>
      <c r="D65" s="312">
        <f>E37</f>
        <v>44221</v>
      </c>
      <c r="E65" s="53">
        <f>D65+C65</f>
        <v>44235</v>
      </c>
      <c r="F65" s="56" t="s">
        <v>1017</v>
      </c>
      <c r="G65" s="67"/>
      <c r="H65" s="176" t="s">
        <v>22</v>
      </c>
      <c r="I65" s="1027" t="s">
        <v>774</v>
      </c>
      <c r="J65" s="56" t="s">
        <v>1017</v>
      </c>
    </row>
    <row r="66" spans="1:10">
      <c r="B66" s="77" t="s">
        <v>1085</v>
      </c>
      <c r="C66" s="55">
        <v>42</v>
      </c>
      <c r="D66" s="313">
        <f>MAX(D37,D39)</f>
        <v>44179</v>
      </c>
      <c r="E66" s="168">
        <f>D66+C66+14</f>
        <v>44235</v>
      </c>
      <c r="F66" s="56" t="s">
        <v>1017</v>
      </c>
      <c r="G66" s="765"/>
      <c r="H66" s="176" t="s">
        <v>327</v>
      </c>
      <c r="I66" s="56" t="s">
        <v>1017</v>
      </c>
      <c r="J66" s="56" t="s">
        <v>1017</v>
      </c>
    </row>
    <row r="67" spans="1:10" ht="56.25" customHeight="1">
      <c r="B67" s="77" t="s">
        <v>56</v>
      </c>
      <c r="C67" s="55">
        <v>100</v>
      </c>
      <c r="D67" s="314">
        <f>F8</f>
        <v>44305</v>
      </c>
      <c r="E67" s="68">
        <f>D67+C67</f>
        <v>44405</v>
      </c>
      <c r="F67" s="1095" t="s">
        <v>1017</v>
      </c>
      <c r="G67" s="69" t="s">
        <v>358</v>
      </c>
      <c r="H67" s="179" t="s">
        <v>24</v>
      </c>
      <c r="I67" s="1117"/>
      <c r="J67" s="1027" t="s">
        <v>774</v>
      </c>
    </row>
    <row r="68" spans="1:10">
      <c r="B68" s="1085" t="s">
        <v>37</v>
      </c>
      <c r="C68" s="55">
        <v>42</v>
      </c>
      <c r="D68" s="312">
        <f>E39</f>
        <v>44179</v>
      </c>
      <c r="E68" s="53">
        <f>D68+C68+14</f>
        <v>44235</v>
      </c>
      <c r="F68" s="71" t="s">
        <v>1093</v>
      </c>
      <c r="G68" s="190"/>
      <c r="H68" s="176" t="s">
        <v>23</v>
      </c>
      <c r="I68" s="56" t="s">
        <v>1017</v>
      </c>
      <c r="J68" s="56" t="s">
        <v>1017</v>
      </c>
    </row>
    <row r="69" spans="1:10">
      <c r="B69" s="1085" t="s">
        <v>38</v>
      </c>
      <c r="C69" s="55">
        <v>30</v>
      </c>
      <c r="D69" s="312">
        <f>D18+7</f>
        <v>44215</v>
      </c>
      <c r="E69" s="53">
        <f t="shared" ref="E69" si="1">D69+C69</f>
        <v>44245</v>
      </c>
      <c r="F69" s="56" t="s">
        <v>1017</v>
      </c>
      <c r="G69" s="35"/>
      <c r="H69" s="176" t="s">
        <v>24</v>
      </c>
      <c r="I69" s="56" t="s">
        <v>1017</v>
      </c>
      <c r="J69" s="56" t="s">
        <v>1017</v>
      </c>
    </row>
    <row r="70" spans="1:10">
      <c r="B70" s="1085" t="s">
        <v>346</v>
      </c>
      <c r="C70" s="72" t="s">
        <v>12</v>
      </c>
      <c r="D70" s="315" t="s">
        <v>12</v>
      </c>
      <c r="E70" s="376">
        <v>44304</v>
      </c>
      <c r="F70" s="56" t="s">
        <v>1017</v>
      </c>
      <c r="G70" s="69" t="s">
        <v>1199</v>
      </c>
      <c r="H70" s="176" t="s">
        <v>24</v>
      </c>
      <c r="I70" s="56" t="s">
        <v>1017</v>
      </c>
      <c r="J70" s="56" t="s">
        <v>1017</v>
      </c>
    </row>
    <row r="71" spans="1:10">
      <c r="B71" s="1085" t="s">
        <v>39</v>
      </c>
      <c r="C71" s="72" t="s">
        <v>12</v>
      </c>
      <c r="D71" s="315" t="s">
        <v>12</v>
      </c>
      <c r="E71" s="376">
        <v>44332</v>
      </c>
      <c r="F71" s="56" t="s">
        <v>1017</v>
      </c>
      <c r="G71" s="69" t="s">
        <v>1199</v>
      </c>
      <c r="H71" s="176" t="s">
        <v>24</v>
      </c>
      <c r="I71" s="183"/>
      <c r="J71" s="1027" t="s">
        <v>774</v>
      </c>
    </row>
    <row r="72" spans="1:10" ht="23">
      <c r="B72" s="1086" t="s">
        <v>73</v>
      </c>
      <c r="C72" s="74">
        <v>98</v>
      </c>
      <c r="D72" s="316">
        <f>MAX(E17,I99:K99)</f>
        <v>44207</v>
      </c>
      <c r="E72" s="75">
        <f>D72+C72</f>
        <v>44305</v>
      </c>
      <c r="F72" s="76" t="s">
        <v>1030</v>
      </c>
      <c r="G72" s="438" t="s">
        <v>558</v>
      </c>
      <c r="H72" s="180" t="s">
        <v>23</v>
      </c>
      <c r="I72" s="56" t="s">
        <v>1017</v>
      </c>
      <c r="J72" s="56" t="s">
        <v>1017</v>
      </c>
    </row>
    <row r="73" spans="1:10" hidden="1">
      <c r="A73" t="s">
        <v>40</v>
      </c>
      <c r="B73" s="77" t="s">
        <v>57</v>
      </c>
      <c r="C73" s="72" t="s">
        <v>69</v>
      </c>
      <c r="D73" s="314" t="s">
        <v>68</v>
      </c>
      <c r="E73" s="221" t="s">
        <v>80</v>
      </c>
      <c r="F73" s="29"/>
      <c r="G73" s="69"/>
      <c r="H73" s="202" t="s">
        <v>24</v>
      </c>
      <c r="I73" s="201"/>
      <c r="J73" s="251"/>
    </row>
    <row r="74" spans="1:10">
      <c r="B74" s="1085" t="s">
        <v>251</v>
      </c>
      <c r="C74" s="55">
        <v>35</v>
      </c>
      <c r="D74" s="312">
        <f>E39</f>
        <v>44179</v>
      </c>
      <c r="E74" s="78">
        <f>D74+C74+14</f>
        <v>44228</v>
      </c>
      <c r="F74" s="79" t="s">
        <v>1052</v>
      </c>
      <c r="G74" s="284"/>
      <c r="H74" s="203" t="s">
        <v>23</v>
      </c>
      <c r="I74" s="56" t="s">
        <v>1017</v>
      </c>
      <c r="J74" s="1027" t="s">
        <v>774</v>
      </c>
    </row>
    <row r="75" spans="1:10">
      <c r="B75" s="81" t="s">
        <v>263</v>
      </c>
      <c r="C75" s="82">
        <v>42</v>
      </c>
      <c r="D75" s="312">
        <f>D37</f>
        <v>44179</v>
      </c>
      <c r="E75" s="83">
        <f>D75+C75</f>
        <v>44221</v>
      </c>
      <c r="F75" s="29" t="s">
        <v>1030</v>
      </c>
      <c r="G75" s="80"/>
      <c r="H75" s="203" t="s">
        <v>22</v>
      </c>
      <c r="I75" s="1027" t="s">
        <v>774</v>
      </c>
      <c r="J75" s="56" t="s">
        <v>1017</v>
      </c>
    </row>
    <row r="76" spans="1:10">
      <c r="B76" s="81" t="s">
        <v>1086</v>
      </c>
      <c r="C76" s="82">
        <v>14</v>
      </c>
      <c r="D76" s="52">
        <f>MAX(E75,H9)</f>
        <v>44235</v>
      </c>
      <c r="E76" s="83">
        <f>D76+C76+7</f>
        <v>44256</v>
      </c>
      <c r="F76" s="56" t="s">
        <v>1017</v>
      </c>
      <c r="G76" s="188" t="s">
        <v>206</v>
      </c>
      <c r="H76" s="203" t="s">
        <v>22</v>
      </c>
      <c r="I76" s="56" t="s">
        <v>1017</v>
      </c>
      <c r="J76" s="1027" t="s">
        <v>774</v>
      </c>
    </row>
    <row r="77" spans="1:10" hidden="1">
      <c r="B77" s="70" t="s">
        <v>76</v>
      </c>
      <c r="C77" s="55">
        <v>30</v>
      </c>
      <c r="D77" s="58" t="s">
        <v>82</v>
      </c>
      <c r="E77" s="254" t="s">
        <v>81</v>
      </c>
      <c r="F77" s="79"/>
      <c r="G77" s="35" t="s">
        <v>362</v>
      </c>
      <c r="H77" s="203" t="s">
        <v>24</v>
      </c>
      <c r="I77" s="201"/>
      <c r="J77" s="251"/>
    </row>
    <row r="78" spans="1:10" hidden="1">
      <c r="B78" s="84" t="s">
        <v>77</v>
      </c>
      <c r="C78" s="55" t="s">
        <v>31</v>
      </c>
      <c r="D78" s="255" t="s">
        <v>78</v>
      </c>
      <c r="E78" s="256" t="s">
        <v>79</v>
      </c>
      <c r="F78" s="120"/>
      <c r="G78" s="85"/>
      <c r="H78" s="204" t="s">
        <v>54</v>
      </c>
      <c r="I78" s="201"/>
      <c r="J78" s="251"/>
    </row>
    <row r="79" spans="1:10">
      <c r="B79" s="1087" t="s">
        <v>995</v>
      </c>
      <c r="C79" s="82">
        <v>42</v>
      </c>
      <c r="D79" s="86">
        <f>D37</f>
        <v>44179</v>
      </c>
      <c r="E79" s="248">
        <f>D79+C79</f>
        <v>44221</v>
      </c>
      <c r="F79" s="29" t="s">
        <v>1030</v>
      </c>
      <c r="G79" s="67"/>
      <c r="H79" s="181" t="s">
        <v>22</v>
      </c>
      <c r="I79" s="1027" t="s">
        <v>774</v>
      </c>
      <c r="J79" s="56" t="s">
        <v>1017</v>
      </c>
    </row>
    <row r="80" spans="1:10">
      <c r="B80" s="1088" t="s">
        <v>364</v>
      </c>
      <c r="C80" s="242">
        <v>56</v>
      </c>
      <c r="D80" s="204">
        <f>E80-C80</f>
        <v>44248</v>
      </c>
      <c r="E80" s="248">
        <f>F8-1</f>
        <v>44304</v>
      </c>
      <c r="F80" s="56" t="s">
        <v>1017</v>
      </c>
      <c r="G80" s="247"/>
      <c r="H80" s="243" t="s">
        <v>24</v>
      </c>
      <c r="I80" s="1027" t="s">
        <v>774</v>
      </c>
      <c r="J80" s="56" t="s">
        <v>1017</v>
      </c>
    </row>
    <row r="81" spans="2:11" ht="15.75" customHeight="1">
      <c r="B81" s="1227" t="s">
        <v>41</v>
      </c>
      <c r="C81" s="1228"/>
      <c r="D81" s="1228"/>
      <c r="E81" s="1228"/>
      <c r="F81" s="1228"/>
      <c r="G81" s="1228"/>
      <c r="H81" s="1228"/>
      <c r="I81" s="1225"/>
      <c r="J81" s="1226"/>
    </row>
    <row r="82" spans="2:11" hidden="1">
      <c r="B82" s="70" t="s">
        <v>42</v>
      </c>
      <c r="C82" s="55">
        <v>30</v>
      </c>
      <c r="D82" s="58" t="s">
        <v>82</v>
      </c>
      <c r="E82" s="30" t="s">
        <v>81</v>
      </c>
      <c r="F82" s="56"/>
      <c r="G82" s="34"/>
      <c r="H82" s="203" t="s">
        <v>24</v>
      </c>
      <c r="I82" s="201"/>
      <c r="J82" s="251"/>
    </row>
    <row r="83" spans="2:11" ht="17.5" thickBot="1">
      <c r="B83" s="1089" t="s">
        <v>371</v>
      </c>
      <c r="C83" s="88">
        <v>7</v>
      </c>
      <c r="D83" s="89">
        <f>E37</f>
        <v>44221</v>
      </c>
      <c r="E83" s="90">
        <f>D83+C83</f>
        <v>44228</v>
      </c>
      <c r="F83" s="56" t="s">
        <v>1017</v>
      </c>
      <c r="G83" s="91"/>
      <c r="H83" s="182" t="s">
        <v>22</v>
      </c>
      <c r="I83" s="1027" t="s">
        <v>774</v>
      </c>
      <c r="J83" s="56" t="s">
        <v>1017</v>
      </c>
    </row>
    <row r="84" spans="2:11">
      <c r="D84" s="10"/>
      <c r="F84" s="250"/>
      <c r="I84" s="250"/>
    </row>
    <row r="85" spans="2:11" ht="12" customHeight="1">
      <c r="B85" s="1229" t="s">
        <v>43</v>
      </c>
      <c r="C85" s="1230"/>
    </row>
    <row r="86" spans="2:11" ht="12" customHeight="1" thickBot="1">
      <c r="B86" s="1231"/>
      <c r="C86" s="1232"/>
      <c r="D86" s="1233"/>
      <c r="E86" s="11"/>
      <c r="F86" s="11"/>
      <c r="G86" s="12"/>
      <c r="H86" s="13"/>
    </row>
    <row r="87" spans="2:11" ht="12" customHeight="1" thickBot="1">
      <c r="B87" s="1234" t="s">
        <v>44</v>
      </c>
      <c r="C87" s="1235"/>
      <c r="D87" s="1236"/>
      <c r="E87" s="23">
        <f>C17</f>
        <v>44109</v>
      </c>
      <c r="F87" s="20"/>
      <c r="G87" s="1239" t="s">
        <v>542</v>
      </c>
      <c r="H87" s="421"/>
      <c r="I87" s="422" t="s">
        <v>543</v>
      </c>
      <c r="J87" s="423" t="s">
        <v>544</v>
      </c>
      <c r="K87" s="424" t="s">
        <v>545</v>
      </c>
    </row>
    <row r="88" spans="2:11" ht="12" customHeight="1">
      <c r="B88" s="1237" t="s">
        <v>45</v>
      </c>
      <c r="C88" s="1219"/>
      <c r="D88" s="1238"/>
      <c r="E88" s="24">
        <f>C17</f>
        <v>44109</v>
      </c>
      <c r="F88" s="20"/>
      <c r="G88" s="1240"/>
      <c r="H88" s="425" t="s">
        <v>546</v>
      </c>
      <c r="I88" s="426">
        <v>44123</v>
      </c>
      <c r="J88" s="427">
        <v>44123</v>
      </c>
      <c r="K88" s="428">
        <v>44123</v>
      </c>
    </row>
    <row r="89" spans="2:11" ht="12" customHeight="1">
      <c r="B89" s="1237" t="s">
        <v>46</v>
      </c>
      <c r="C89" s="1219"/>
      <c r="D89" s="1220"/>
      <c r="E89" s="25">
        <f>E37+7</f>
        <v>44228</v>
      </c>
      <c r="F89" s="15"/>
      <c r="G89" s="1240"/>
      <c r="H89" s="429" t="s">
        <v>547</v>
      </c>
      <c r="I89" s="430">
        <v>44123</v>
      </c>
      <c r="J89" s="431">
        <v>44123</v>
      </c>
      <c r="K89" s="432">
        <v>44123</v>
      </c>
    </row>
    <row r="90" spans="2:11" ht="12" customHeight="1">
      <c r="B90" s="1237" t="s">
        <v>47</v>
      </c>
      <c r="C90" s="1219"/>
      <c r="D90" s="1238"/>
      <c r="E90" s="24">
        <f>E89</f>
        <v>44228</v>
      </c>
      <c r="F90" s="15"/>
      <c r="G90" s="1240"/>
      <c r="H90" s="433" t="s">
        <v>127</v>
      </c>
      <c r="I90" s="430">
        <v>44130</v>
      </c>
      <c r="J90" s="431">
        <v>44130</v>
      </c>
      <c r="K90" s="432" t="s">
        <v>548</v>
      </c>
    </row>
    <row r="91" spans="2:11" ht="12" customHeight="1">
      <c r="B91" s="1237" t="s">
        <v>48</v>
      </c>
      <c r="C91" s="1219"/>
      <c r="D91" s="1220"/>
      <c r="E91" s="25">
        <f>D17</f>
        <v>44109</v>
      </c>
      <c r="F91" s="15"/>
      <c r="G91" s="1240"/>
      <c r="H91" s="429" t="s">
        <v>555</v>
      </c>
      <c r="I91" s="430">
        <v>44130</v>
      </c>
      <c r="J91" s="431">
        <v>44130</v>
      </c>
      <c r="K91" s="432">
        <v>44130</v>
      </c>
    </row>
    <row r="92" spans="2:11" ht="40.5" customHeight="1">
      <c r="B92" s="1218" t="s">
        <v>49</v>
      </c>
      <c r="C92" s="1219"/>
      <c r="D92" s="1220"/>
      <c r="E92" s="25">
        <f>E91+21</f>
        <v>44130</v>
      </c>
      <c r="F92" s="15"/>
      <c r="G92" s="1240"/>
      <c r="H92" s="433" t="s">
        <v>549</v>
      </c>
      <c r="I92" s="430">
        <v>44130</v>
      </c>
      <c r="J92" s="431">
        <v>44130</v>
      </c>
      <c r="K92" s="432">
        <v>44124</v>
      </c>
    </row>
    <row r="93" spans="2:11" ht="35.25" customHeight="1">
      <c r="B93" s="1218" t="s">
        <v>62</v>
      </c>
      <c r="C93" s="1248"/>
      <c r="D93" s="1249"/>
      <c r="E93" s="25">
        <f>C17+14</f>
        <v>44123</v>
      </c>
      <c r="F93" s="16"/>
      <c r="G93" s="1240"/>
      <c r="H93" s="433" t="s">
        <v>550</v>
      </c>
      <c r="I93" s="430">
        <v>44123</v>
      </c>
      <c r="J93" s="431">
        <v>44123</v>
      </c>
      <c r="K93" s="432" t="s">
        <v>551</v>
      </c>
    </row>
    <row r="94" spans="2:11" ht="26.25" customHeight="1">
      <c r="B94" s="1218" t="s">
        <v>63</v>
      </c>
      <c r="C94" s="1248"/>
      <c r="D94" s="1249"/>
      <c r="E94" s="25">
        <f>E39</f>
        <v>44179</v>
      </c>
      <c r="F94" s="16"/>
      <c r="G94" s="1240"/>
      <c r="H94" s="429" t="s">
        <v>326</v>
      </c>
      <c r="I94" s="430">
        <v>44137</v>
      </c>
      <c r="J94" s="431">
        <v>44137</v>
      </c>
      <c r="K94" s="432">
        <v>44157</v>
      </c>
    </row>
    <row r="95" spans="2:11" ht="12" customHeight="1">
      <c r="B95" s="1250" t="s">
        <v>50</v>
      </c>
      <c r="C95" s="1251"/>
      <c r="D95" s="1252"/>
      <c r="E95" s="27" t="s">
        <v>61</v>
      </c>
      <c r="F95" s="20"/>
      <c r="G95" s="1240"/>
      <c r="H95" s="433" t="s">
        <v>552</v>
      </c>
      <c r="I95" s="430">
        <v>44137</v>
      </c>
      <c r="J95" s="431">
        <v>44137</v>
      </c>
      <c r="K95" s="432">
        <v>44137</v>
      </c>
    </row>
    <row r="96" spans="2:11" ht="12" customHeight="1" thickBot="1">
      <c r="B96" s="1253" t="s">
        <v>60</v>
      </c>
      <c r="C96" s="1254"/>
      <c r="D96" s="1255"/>
      <c r="E96" s="26">
        <f>E66</f>
        <v>44235</v>
      </c>
      <c r="F96" s="15"/>
      <c r="G96" s="1240"/>
      <c r="H96" s="433" t="s">
        <v>179</v>
      </c>
      <c r="I96" s="430">
        <v>44137</v>
      </c>
      <c r="J96" s="431">
        <v>44150</v>
      </c>
      <c r="K96" s="432">
        <v>44137</v>
      </c>
    </row>
    <row r="97" spans="2:11" ht="12" customHeight="1" thickBot="1">
      <c r="B97" s="17"/>
      <c r="C97" s="18"/>
      <c r="D97" s="19"/>
      <c r="E97" s="20"/>
      <c r="F97" s="20"/>
      <c r="G97" s="1240"/>
      <c r="H97" s="433" t="s">
        <v>553</v>
      </c>
      <c r="I97" s="430">
        <v>44144</v>
      </c>
      <c r="J97" s="431">
        <v>44144</v>
      </c>
      <c r="K97" s="432">
        <v>44144</v>
      </c>
    </row>
    <row r="98" spans="2:11" ht="17.5" thickBot="1">
      <c r="B98" s="1256" t="s">
        <v>330</v>
      </c>
      <c r="C98" s="1256"/>
      <c r="G98" s="1240"/>
      <c r="H98" s="433" t="s">
        <v>554</v>
      </c>
      <c r="I98" s="430">
        <v>44144</v>
      </c>
      <c r="J98" s="431">
        <v>44144</v>
      </c>
      <c r="K98" s="432">
        <v>44144</v>
      </c>
    </row>
    <row r="99" spans="2:11" ht="17.5" thickBot="1">
      <c r="B99" s="1257" t="s">
        <v>51</v>
      </c>
      <c r="C99" s="1258"/>
      <c r="G99" s="1241"/>
      <c r="H99" s="434" t="s">
        <v>556</v>
      </c>
      <c r="I99" s="435">
        <v>44207</v>
      </c>
      <c r="J99" s="436">
        <v>44207</v>
      </c>
      <c r="K99" s="437">
        <v>44207</v>
      </c>
    </row>
    <row r="100" spans="2:11" ht="17.5" thickBot="1">
      <c r="B100" s="1242" t="s">
        <v>332</v>
      </c>
      <c r="C100" s="1243"/>
    </row>
    <row r="101" spans="2:11" ht="17.5" thickBot="1">
      <c r="B101" s="1244" t="s">
        <v>331</v>
      </c>
      <c r="C101" s="1245"/>
    </row>
    <row r="102" spans="2:11" ht="17.5" thickBot="1">
      <c r="B102" s="1246" t="s">
        <v>335</v>
      </c>
      <c r="C102" s="1245"/>
    </row>
    <row r="103" spans="2:11" ht="17.5" thickBot="1">
      <c r="B103" s="1247" t="s">
        <v>333</v>
      </c>
      <c r="C103" s="1245"/>
    </row>
    <row r="104" spans="2:11">
      <c r="D104" s="10"/>
      <c r="H104" s="21"/>
    </row>
    <row r="105" spans="2:11">
      <c r="D105" s="10"/>
      <c r="G105" s="21"/>
      <c r="H105" s="21"/>
    </row>
    <row r="106" spans="2:11">
      <c r="D106" s="10"/>
      <c r="G106" s="21"/>
      <c r="H106" s="21"/>
    </row>
    <row r="107" spans="2:11">
      <c r="D107" s="10"/>
      <c r="G107" s="21"/>
      <c r="H107" s="21"/>
    </row>
    <row r="108" spans="2:11">
      <c r="D108" s="10"/>
      <c r="G108" s="21"/>
      <c r="H108" s="21"/>
    </row>
    <row r="109" spans="2:11">
      <c r="D109" s="10"/>
      <c r="G109" s="21"/>
      <c r="H109" s="21"/>
    </row>
    <row r="110" spans="2:11">
      <c r="D110" s="10"/>
      <c r="G110" s="21"/>
      <c r="H110" s="21"/>
    </row>
    <row r="111" spans="2:11">
      <c r="D111" s="10"/>
      <c r="G111" s="21"/>
      <c r="H111" s="21"/>
    </row>
    <row r="112" spans="2:11">
      <c r="D112" s="10"/>
      <c r="G112" s="21"/>
      <c r="H112" s="21"/>
    </row>
    <row r="113" spans="4:8">
      <c r="D113" s="10"/>
      <c r="G113" s="21"/>
      <c r="H113" s="21"/>
    </row>
    <row r="114" spans="4:8">
      <c r="D114" s="10"/>
      <c r="G114" s="21"/>
      <c r="H114" s="21"/>
    </row>
    <row r="115" spans="4:8">
      <c r="D115" s="10"/>
      <c r="G115" s="21"/>
      <c r="H115" s="21"/>
    </row>
    <row r="116" spans="4:8">
      <c r="D116" s="10"/>
      <c r="G116" s="21"/>
      <c r="H116" s="21"/>
    </row>
    <row r="117" spans="4:8">
      <c r="D117" s="10"/>
      <c r="G117" s="21"/>
      <c r="H117" s="21"/>
    </row>
    <row r="118" spans="4:8">
      <c r="D118" s="10"/>
      <c r="G118" s="21"/>
      <c r="H118" s="21"/>
    </row>
    <row r="119" spans="4:8">
      <c r="D119" s="10"/>
      <c r="G119" s="21"/>
      <c r="H119" s="21"/>
    </row>
    <row r="120" spans="4:8">
      <c r="D120" s="10"/>
      <c r="G120" s="21"/>
      <c r="H120" s="21"/>
    </row>
    <row r="121" spans="4:8">
      <c r="D121" s="10"/>
      <c r="G121" s="21"/>
      <c r="H121" s="21"/>
    </row>
    <row r="122" spans="4:8">
      <c r="D122" s="10"/>
      <c r="G122" s="21"/>
      <c r="H122" s="21"/>
    </row>
    <row r="123" spans="4:8">
      <c r="D123" s="10"/>
      <c r="G123" s="21"/>
      <c r="H123" s="21"/>
    </row>
    <row r="124" spans="4:8">
      <c r="D124" s="10"/>
      <c r="G124" s="21"/>
      <c r="H124" s="21"/>
    </row>
    <row r="125" spans="4:8">
      <c r="D125" s="10"/>
      <c r="G125" s="21"/>
      <c r="H125" s="21"/>
    </row>
    <row r="126" spans="4:8">
      <c r="D126" s="10"/>
      <c r="G126" s="21"/>
      <c r="H126" s="21"/>
    </row>
    <row r="127" spans="4:8">
      <c r="D127" s="10"/>
      <c r="G127" s="21"/>
      <c r="H127" s="21"/>
    </row>
    <row r="128" spans="4:8">
      <c r="D128" s="10"/>
      <c r="G128" s="21"/>
      <c r="H128" s="21"/>
    </row>
    <row r="129" spans="4:8">
      <c r="D129" s="10"/>
      <c r="G129" s="21"/>
      <c r="H129" s="21"/>
    </row>
    <row r="130" spans="4:8">
      <c r="D130" s="10"/>
      <c r="G130" s="21"/>
      <c r="H130" s="21"/>
    </row>
    <row r="131" spans="4:8">
      <c r="D131" s="10"/>
      <c r="G131" s="21"/>
      <c r="H131" s="21"/>
    </row>
    <row r="132" spans="4:8">
      <c r="D132" s="10"/>
      <c r="G132" s="21"/>
      <c r="H132" s="21"/>
    </row>
    <row r="133" spans="4:8">
      <c r="D133" s="10"/>
      <c r="G133" s="21"/>
      <c r="H133" s="21"/>
    </row>
    <row r="134" spans="4:8">
      <c r="D134" s="10"/>
      <c r="G134" s="21"/>
      <c r="H134" s="21"/>
    </row>
    <row r="135" spans="4:8">
      <c r="D135" s="10"/>
      <c r="G135" s="21"/>
      <c r="H135" s="21"/>
    </row>
    <row r="136" spans="4:8">
      <c r="D136" s="10"/>
      <c r="G136" s="21"/>
      <c r="H136" s="21"/>
    </row>
    <row r="137" spans="4:8">
      <c r="D137" s="10"/>
      <c r="G137" s="21"/>
      <c r="H137" s="21"/>
    </row>
    <row r="138" spans="4:8">
      <c r="D138" s="10"/>
      <c r="G138" s="21"/>
      <c r="H138" s="21"/>
    </row>
    <row r="139" spans="4:8">
      <c r="D139" s="10"/>
      <c r="G139" s="21"/>
      <c r="H139" s="21"/>
    </row>
    <row r="140" spans="4:8">
      <c r="D140" s="10"/>
      <c r="G140" s="21"/>
      <c r="H140" s="21"/>
    </row>
    <row r="141" spans="4:8">
      <c r="D141" s="10"/>
      <c r="G141" s="21"/>
      <c r="H141" s="21"/>
    </row>
    <row r="142" spans="4:8">
      <c r="D142" s="10"/>
      <c r="G142" s="21"/>
      <c r="H142" s="21"/>
    </row>
    <row r="143" spans="4:8">
      <c r="D143" s="10"/>
      <c r="G143" s="21"/>
      <c r="H143" s="21"/>
    </row>
    <row r="144" spans="4:8">
      <c r="D144" s="10"/>
      <c r="G144" s="21"/>
      <c r="H144" s="21"/>
    </row>
    <row r="145" spans="4:8">
      <c r="D145" s="10"/>
      <c r="G145" s="21"/>
      <c r="H145" s="21"/>
    </row>
    <row r="146" spans="4:8">
      <c r="D146" s="10"/>
      <c r="G146" s="21"/>
      <c r="H146" s="21"/>
    </row>
    <row r="147" spans="4:8">
      <c r="D147" s="10"/>
      <c r="G147" s="21"/>
      <c r="H147" s="21"/>
    </row>
    <row r="148" spans="4:8">
      <c r="D148" s="10"/>
      <c r="G148" s="21"/>
      <c r="H148" s="21"/>
    </row>
    <row r="149" spans="4:8">
      <c r="D149" s="10"/>
      <c r="G149" s="21"/>
      <c r="H149" s="21"/>
    </row>
    <row r="150" spans="4:8">
      <c r="D150" s="10"/>
      <c r="G150" s="21"/>
      <c r="H150" s="21"/>
    </row>
    <row r="151" spans="4:8">
      <c r="D151" s="10"/>
      <c r="G151" s="21"/>
      <c r="H151" s="21"/>
    </row>
    <row r="152" spans="4:8">
      <c r="D152" s="10"/>
      <c r="G152" s="21"/>
      <c r="H152" s="21"/>
    </row>
    <row r="153" spans="4:8">
      <c r="D153" s="10"/>
      <c r="G153" s="21"/>
      <c r="H153" s="21"/>
    </row>
    <row r="154" spans="4:8">
      <c r="D154" s="10"/>
      <c r="G154" s="21"/>
      <c r="H154" s="21"/>
    </row>
    <row r="155" spans="4:8">
      <c r="D155" s="10"/>
      <c r="G155" s="21"/>
      <c r="H155" s="21"/>
    </row>
    <row r="156" spans="4:8">
      <c r="D156" s="10"/>
      <c r="G156" s="21"/>
      <c r="H156" s="21"/>
    </row>
  </sheetData>
  <autoFilter ref="B24:H83">
    <filterColumn colId="1">
      <filters blank="1">
        <filter val="--"/>
        <filter val="100"/>
        <filter val="134"/>
        <filter val="14"/>
        <filter val="28"/>
        <filter val="30"/>
        <filter val="35"/>
        <filter val="42"/>
        <filter val="49"/>
        <filter val="56"/>
        <filter val="7"/>
        <filter val="70"/>
        <filter val="84"/>
        <filter val="98"/>
      </filters>
    </filterColumn>
    <filterColumn colId="3">
      <filters blank="1">
        <dateGroupItem year="2021" dateTimeGrouping="year"/>
        <dateGroupItem year="2020" dateTimeGrouping="year"/>
      </filters>
    </filterColumn>
    <filterColumn colId="6">
      <filters blank="1">
        <filter val="EMC"/>
        <filter val="EMC/Safety"/>
        <filter val="Green"/>
        <filter val="Safety"/>
      </filters>
    </filterColumn>
  </autoFilter>
  <mergeCells count="35">
    <mergeCell ref="B100:C100"/>
    <mergeCell ref="B101:C101"/>
    <mergeCell ref="B102:C102"/>
    <mergeCell ref="B103:C103"/>
    <mergeCell ref="B93:D93"/>
    <mergeCell ref="B94:D94"/>
    <mergeCell ref="B95:D95"/>
    <mergeCell ref="B96:D96"/>
    <mergeCell ref="B98:C98"/>
    <mergeCell ref="B99:C99"/>
    <mergeCell ref="B92:D92"/>
    <mergeCell ref="B25:J25"/>
    <mergeCell ref="B36:J36"/>
    <mergeCell ref="B64:J64"/>
    <mergeCell ref="B81:J81"/>
    <mergeCell ref="B85:C85"/>
    <mergeCell ref="B86:D86"/>
    <mergeCell ref="B87:D87"/>
    <mergeCell ref="B88:D88"/>
    <mergeCell ref="B89:D89"/>
    <mergeCell ref="B90:D90"/>
    <mergeCell ref="B91:D91"/>
    <mergeCell ref="G87:G99"/>
    <mergeCell ref="F22:J22"/>
    <mergeCell ref="B1:H1"/>
    <mergeCell ref="B2:B5"/>
    <mergeCell ref="C2:H5"/>
    <mergeCell ref="D14:E14"/>
    <mergeCell ref="F15:J15"/>
    <mergeCell ref="F16:J16"/>
    <mergeCell ref="F17:J17"/>
    <mergeCell ref="F18:J18"/>
    <mergeCell ref="F19:J19"/>
    <mergeCell ref="F20:J20"/>
    <mergeCell ref="F21:H21"/>
  </mergeCells>
  <phoneticPr fontId="38" type="noConversion"/>
  <conditionalFormatting sqref="F65">
    <cfRule type="cellIs" dxfId="403" priority="299" stopIfTrue="1" operator="equal">
      <formula>"N/A"</formula>
    </cfRule>
    <cfRule type="expression" dxfId="402" priority="300" stopIfTrue="1">
      <formula>LEN(TRIM(F65))&gt;0</formula>
    </cfRule>
  </conditionalFormatting>
  <conditionalFormatting sqref="D1:D14 D67:D69 D49 D72:D75 D19:D31 D33:D39 D77:D1048576 D46 D52:D65 D41:D43">
    <cfRule type="cellIs" dxfId="401" priority="298" operator="equal">
      <formula>"TBD"</formula>
    </cfRule>
  </conditionalFormatting>
  <conditionalFormatting sqref="E26:E31 E82:E83 E33:E35 E65 E52:E63 E37:E43 E46:E48 E67:E80">
    <cfRule type="cellIs" dxfId="400" priority="293" operator="equal">
      <formula>"TBD"</formula>
    </cfRule>
    <cfRule type="cellIs" dxfId="399" priority="294" operator="equal">
      <formula>"N/A"</formula>
    </cfRule>
    <cfRule type="cellIs" dxfId="398" priority="295" operator="between">
      <formula>$F$8</formula>
      <formula>$F$9</formula>
    </cfRule>
    <cfRule type="cellIs" dxfId="397" priority="296" operator="lessThan">
      <formula>$F$7</formula>
    </cfRule>
    <cfRule type="cellIs" dxfId="396" priority="297" operator="between">
      <formula>$F$7</formula>
      <formula>$F$8-1</formula>
    </cfRule>
  </conditionalFormatting>
  <conditionalFormatting sqref="B32">
    <cfRule type="cellIs" dxfId="395" priority="292" operator="equal">
      <formula>"N/A"</formula>
    </cfRule>
  </conditionalFormatting>
  <conditionalFormatting sqref="C32">
    <cfRule type="cellIs" dxfId="394" priority="291" operator="equal">
      <formula>"N/A"</formula>
    </cfRule>
  </conditionalFormatting>
  <conditionalFormatting sqref="D32">
    <cfRule type="cellIs" dxfId="393" priority="290" operator="equal">
      <formula>"N/A"</formula>
    </cfRule>
  </conditionalFormatting>
  <conditionalFormatting sqref="D18">
    <cfRule type="cellIs" dxfId="392" priority="289" operator="equal">
      <formula>"TBD"</formula>
    </cfRule>
  </conditionalFormatting>
  <conditionalFormatting sqref="B48:F48 H48 B81:J82 B83:E83 G83:H83 B49:H49 B43:H43 B29:J29 B32:J32 B26:H26 B30:E31 B35:J36 B37:H38 B46:H47 B56:J62 B65:H65 B77:J78 B75:H75 B79:H79 J37:J38 J65:J66 J79 J83 B66:J66 B74:I74 B39:J39 E40:J40 J75 B76:I76 G30:H31 B33:E34 B64:J64 G33:H34 B41:I42 D80:G80 B53:H55 J54 B63:H63 B28:I28 B52:I52 B27:F27 H27 J26:J27 B69:H70 B72:J73 B71:I71 B68:J68 B67:H67">
    <cfRule type="cellIs" dxfId="391" priority="265" stopIfTrue="1" operator="equal">
      <formula>"N/A"</formula>
    </cfRule>
  </conditionalFormatting>
  <conditionalFormatting sqref="E15">
    <cfRule type="cellIs" dxfId="390" priority="287" operator="equal">
      <formula>"TBD"</formula>
    </cfRule>
  </conditionalFormatting>
  <conditionalFormatting sqref="C15">
    <cfRule type="cellIs" dxfId="389" priority="288" stopIfTrue="1" operator="equal">
      <formula>"N/A"</formula>
    </cfRule>
  </conditionalFormatting>
  <conditionalFormatting sqref="E19">
    <cfRule type="cellIs" dxfId="388" priority="285" operator="equal">
      <formula>"TBD"</formula>
    </cfRule>
  </conditionalFormatting>
  <conditionalFormatting sqref="E16:E17">
    <cfRule type="cellIs" dxfId="387" priority="284" operator="equal">
      <formula>"TBD"</formula>
    </cfRule>
  </conditionalFormatting>
  <conditionalFormatting sqref="E32">
    <cfRule type="cellIs" dxfId="386" priority="279" operator="equal">
      <formula>"TBD"</formula>
    </cfRule>
    <cfRule type="cellIs" dxfId="385" priority="280" operator="equal">
      <formula>"N/A"</formula>
    </cfRule>
    <cfRule type="cellIs" dxfId="384" priority="281" operator="between">
      <formula>$F$8</formula>
      <formula>$F$9</formula>
    </cfRule>
    <cfRule type="cellIs" dxfId="383" priority="282" operator="lessThan">
      <formula>$F$7</formula>
    </cfRule>
    <cfRule type="cellIs" dxfId="382" priority="283" operator="between">
      <formula>$F$7</formula>
      <formula>$F$8-1</formula>
    </cfRule>
  </conditionalFormatting>
  <conditionalFormatting sqref="E66">
    <cfRule type="cellIs" dxfId="381" priority="274" operator="equal">
      <formula>"TBD"</formula>
    </cfRule>
    <cfRule type="cellIs" dxfId="380" priority="275" operator="equal">
      <formula>"N/A"</formula>
    </cfRule>
    <cfRule type="cellIs" dxfId="379" priority="276" operator="between">
      <formula>$F$8</formula>
      <formula>$F$9</formula>
    </cfRule>
    <cfRule type="cellIs" dxfId="378" priority="277" operator="lessThan">
      <formula>$F$7</formula>
    </cfRule>
    <cfRule type="cellIs" dxfId="377" priority="278" operator="between">
      <formula>$F$7</formula>
      <formula>$F$8-1</formula>
    </cfRule>
  </conditionalFormatting>
  <conditionalFormatting sqref="D66">
    <cfRule type="cellIs" dxfId="376" priority="273" operator="equal">
      <formula>"TBD"</formula>
    </cfRule>
  </conditionalFormatting>
  <conditionalFormatting sqref="F46:F49 F37:F42 F26:F29 F32 F52:F63 F65:F80">
    <cfRule type="cellIs" dxfId="375" priority="272" operator="equal">
      <formula>"Done"</formula>
    </cfRule>
  </conditionalFormatting>
  <conditionalFormatting sqref="F43">
    <cfRule type="expression" dxfId="374" priority="271" stopIfTrue="1">
      <formula>LEN(TRIM(F43))&gt;0</formula>
    </cfRule>
  </conditionalFormatting>
  <conditionalFormatting sqref="F43">
    <cfRule type="cellIs" dxfId="373" priority="270" operator="equal">
      <formula>"Done"</formula>
    </cfRule>
  </conditionalFormatting>
  <conditionalFormatting sqref="E49">
    <cfRule type="cellIs" dxfId="372" priority="263" operator="equal">
      <formula>"N/A"</formula>
    </cfRule>
    <cfRule type="cellIs" dxfId="371" priority="266" operator="equal">
      <formula>"TBD"</formula>
    </cfRule>
    <cfRule type="cellIs" dxfId="370" priority="267" operator="between">
      <formula>$F$8</formula>
      <formula>$F$9</formula>
    </cfRule>
    <cfRule type="cellIs" dxfId="369" priority="268" operator="lessThan">
      <formula>$F$7</formula>
    </cfRule>
    <cfRule type="cellIs" dxfId="368" priority="269" operator="between">
      <formula>$F$7</formula>
      <formula>$F$8-1</formula>
    </cfRule>
  </conditionalFormatting>
  <conditionalFormatting sqref="I24:J24">
    <cfRule type="cellIs" dxfId="367" priority="264" operator="equal">
      <formula>"N/A"</formula>
    </cfRule>
  </conditionalFormatting>
  <conditionalFormatting sqref="E26:E34 E37:E43 E83 E46:E49 E52:E63 E65:E80">
    <cfRule type="cellIs" dxfId="366" priority="286" operator="greaterThanOrEqual">
      <formula>$F$9</formula>
    </cfRule>
  </conditionalFormatting>
  <conditionalFormatting sqref="B98:C98 B99:B103">
    <cfRule type="cellIs" dxfId="365" priority="262" operator="equal">
      <formula>"N/A"</formula>
    </cfRule>
  </conditionalFormatting>
  <conditionalFormatting sqref="B103">
    <cfRule type="cellIs" dxfId="364" priority="261" operator="equal">
      <formula>"N/A"</formula>
    </cfRule>
  </conditionalFormatting>
  <conditionalFormatting sqref="B80:C80">
    <cfRule type="cellIs" dxfId="363" priority="260" operator="equal">
      <formula>"N/A"</formula>
    </cfRule>
  </conditionalFormatting>
  <conditionalFormatting sqref="H80">
    <cfRule type="cellIs" dxfId="362" priority="259" operator="equal">
      <formula>"N/A"</formula>
    </cfRule>
  </conditionalFormatting>
  <conditionalFormatting sqref="F43">
    <cfRule type="cellIs" dxfId="361" priority="256" operator="equal">
      <formula>"Done"</formula>
    </cfRule>
  </conditionalFormatting>
  <conditionalFormatting sqref="F45">
    <cfRule type="expression" dxfId="360" priority="255" stopIfTrue="1">
      <formula>LEN(TRIM(F45))&gt;0</formula>
    </cfRule>
  </conditionalFormatting>
  <conditionalFormatting sqref="G44:H44 A44:B45 F45 H45 K44:XFD45">
    <cfRule type="cellIs" dxfId="359" priority="254" operator="equal">
      <formula>"N/A"</formula>
    </cfRule>
  </conditionalFormatting>
  <conditionalFormatting sqref="F45">
    <cfRule type="notContainsBlanks" dxfId="358" priority="253">
      <formula>LEN(TRIM(F45))&gt;0</formula>
    </cfRule>
  </conditionalFormatting>
  <conditionalFormatting sqref="E44">
    <cfRule type="cellIs" dxfId="357" priority="248" operator="equal">
      <formula>"TBD"</formula>
    </cfRule>
    <cfRule type="cellIs" dxfId="356" priority="249" operator="equal">
      <formula>"N/A"</formula>
    </cfRule>
    <cfRule type="cellIs" dxfId="355" priority="250" operator="between">
      <formula>$F$8</formula>
      <formula>$F$9</formula>
    </cfRule>
    <cfRule type="cellIs" dxfId="354" priority="251" operator="lessThan">
      <formula>$F$7</formula>
    </cfRule>
    <cfRule type="cellIs" dxfId="353" priority="252" operator="between">
      <formula>$F$7</formula>
      <formula>$F$8-1</formula>
    </cfRule>
  </conditionalFormatting>
  <conditionalFormatting sqref="E44">
    <cfRule type="cellIs" dxfId="352" priority="246" stopIfTrue="1" operator="equal">
      <formula>"N/A"</formula>
    </cfRule>
  </conditionalFormatting>
  <conditionalFormatting sqref="E44">
    <cfRule type="cellIs" dxfId="351" priority="247" operator="greaterThanOrEqual">
      <formula>$F$9</formula>
    </cfRule>
  </conditionalFormatting>
  <conditionalFormatting sqref="C44:C45">
    <cfRule type="cellIs" dxfId="350" priority="242" stopIfTrue="1" operator="equal">
      <formula>"N/A"</formula>
    </cfRule>
  </conditionalFormatting>
  <conditionalFormatting sqref="D44:D45">
    <cfRule type="cellIs" dxfId="349" priority="241" operator="equal">
      <formula>"TBD"</formula>
    </cfRule>
  </conditionalFormatting>
  <conditionalFormatting sqref="D44:D45">
    <cfRule type="cellIs" dxfId="348" priority="240" stopIfTrue="1" operator="equal">
      <formula>"N/A"</formula>
    </cfRule>
  </conditionalFormatting>
  <conditionalFormatting sqref="E45">
    <cfRule type="cellIs" dxfId="347" priority="235" operator="equal">
      <formula>"TBD"</formula>
    </cfRule>
    <cfRule type="cellIs" dxfId="346" priority="236" operator="equal">
      <formula>"N/A"</formula>
    </cfRule>
    <cfRule type="cellIs" dxfId="345" priority="237" operator="between">
      <formula>$F$8</formula>
      <formula>$F$9</formula>
    </cfRule>
    <cfRule type="cellIs" dxfId="344" priority="238" operator="lessThan">
      <formula>$F$7</formula>
    </cfRule>
    <cfRule type="cellIs" dxfId="343" priority="239" operator="between">
      <formula>$F$7</formula>
      <formula>$F$8-1</formula>
    </cfRule>
  </conditionalFormatting>
  <conditionalFormatting sqref="E45">
    <cfRule type="cellIs" dxfId="342" priority="233" stopIfTrue="1" operator="equal">
      <formula>"N/A"</formula>
    </cfRule>
  </conditionalFormatting>
  <conditionalFormatting sqref="E45">
    <cfRule type="cellIs" dxfId="341" priority="234" operator="greaterThanOrEqual">
      <formula>$F$9</formula>
    </cfRule>
  </conditionalFormatting>
  <conditionalFormatting sqref="F46">
    <cfRule type="expression" dxfId="340" priority="232" stopIfTrue="1">
      <formula>LEN(TRIM(F46))&gt;0</formula>
    </cfRule>
  </conditionalFormatting>
  <conditionalFormatting sqref="F46">
    <cfRule type="cellIs" dxfId="339" priority="231" operator="equal">
      <formula>"Done"</formula>
    </cfRule>
  </conditionalFormatting>
  <conditionalFormatting sqref="F46">
    <cfRule type="cellIs" dxfId="338" priority="230" operator="equal">
      <formula>"Done"</formula>
    </cfRule>
  </conditionalFormatting>
  <conditionalFormatting sqref="F63">
    <cfRule type="expression" dxfId="337" priority="229" stopIfTrue="1">
      <formula>LEN(TRIM(F63))&gt;0</formula>
    </cfRule>
  </conditionalFormatting>
  <conditionalFormatting sqref="F63">
    <cfRule type="cellIs" dxfId="336" priority="228" operator="equal">
      <formula>"Done"</formula>
    </cfRule>
  </conditionalFormatting>
  <conditionalFormatting sqref="F63">
    <cfRule type="cellIs" dxfId="335" priority="227" operator="equal">
      <formula>"Done"</formula>
    </cfRule>
  </conditionalFormatting>
  <conditionalFormatting sqref="F69">
    <cfRule type="expression" dxfId="334" priority="226" stopIfTrue="1">
      <formula>LEN(TRIM(F69))&gt;0</formula>
    </cfRule>
  </conditionalFormatting>
  <conditionalFormatting sqref="F69">
    <cfRule type="cellIs" dxfId="333" priority="225" operator="equal">
      <formula>"Done"</formula>
    </cfRule>
  </conditionalFormatting>
  <conditionalFormatting sqref="F69">
    <cfRule type="cellIs" dxfId="332" priority="224" operator="equal">
      <formula>"Done"</formula>
    </cfRule>
  </conditionalFormatting>
  <conditionalFormatting sqref="G54">
    <cfRule type="cellIs" dxfId="331" priority="223" operator="equal">
      <formula>"Done"</formula>
    </cfRule>
  </conditionalFormatting>
  <conditionalFormatting sqref="G55">
    <cfRule type="cellIs" dxfId="330" priority="222" operator="equal">
      <formula>"Done"</formula>
    </cfRule>
  </conditionalFormatting>
  <conditionalFormatting sqref="H50:H51">
    <cfRule type="cellIs" dxfId="329" priority="221" operator="equal">
      <formula>"N/A"</formula>
    </cfRule>
  </conditionalFormatting>
  <conditionalFormatting sqref="A50:A51 K50:XFD51">
    <cfRule type="cellIs" dxfId="328" priority="220" operator="equal">
      <formula>"N/A"</formula>
    </cfRule>
  </conditionalFormatting>
  <conditionalFormatting sqref="B50:C51">
    <cfRule type="cellIs" dxfId="327" priority="219" operator="equal">
      <formula>"N/A"</formula>
    </cfRule>
  </conditionalFormatting>
  <conditionalFormatting sqref="D50:D51">
    <cfRule type="cellIs" dxfId="326" priority="218" operator="equal">
      <formula>"TBD"</formula>
    </cfRule>
  </conditionalFormatting>
  <conditionalFormatting sqref="E50:E51">
    <cfRule type="cellIs" dxfId="325" priority="213" operator="equal">
      <formula>"TBD"</formula>
    </cfRule>
    <cfRule type="cellIs" dxfId="324" priority="214" operator="equal">
      <formula>"N/A"</formula>
    </cfRule>
    <cfRule type="cellIs" dxfId="323" priority="215" operator="between">
      <formula>$F$8</formula>
      <formula>$F$9</formula>
    </cfRule>
    <cfRule type="cellIs" dxfId="322" priority="216" operator="lessThan">
      <formula>$F$7</formula>
    </cfRule>
    <cfRule type="cellIs" dxfId="321" priority="217" operator="between">
      <formula>$F$7</formula>
      <formula>$F$8-1</formula>
    </cfRule>
  </conditionalFormatting>
  <conditionalFormatting sqref="D50:E51">
    <cfRule type="cellIs" dxfId="320" priority="211" stopIfTrue="1" operator="equal">
      <formula>"N/A"</formula>
    </cfRule>
  </conditionalFormatting>
  <conditionalFormatting sqref="E50:E51">
    <cfRule type="cellIs" dxfId="319" priority="212" operator="greaterThanOrEqual">
      <formula>$F$9</formula>
    </cfRule>
  </conditionalFormatting>
  <conditionalFormatting sqref="G50:G51">
    <cfRule type="cellIs" dxfId="318" priority="209" operator="equal">
      <formula>"N/A"</formula>
    </cfRule>
  </conditionalFormatting>
  <conditionalFormatting sqref="G45">
    <cfRule type="cellIs" dxfId="317" priority="205" stopIfTrue="1" operator="equal">
      <formula>"N/A"</formula>
    </cfRule>
  </conditionalFormatting>
  <conditionalFormatting sqref="D40">
    <cfRule type="cellIs" dxfId="316" priority="204" operator="equal">
      <formula>"TBD"</formula>
    </cfRule>
  </conditionalFormatting>
  <conditionalFormatting sqref="B40:D40">
    <cfRule type="cellIs" dxfId="315" priority="203" stopIfTrue="1" operator="equal">
      <formula>"N/A"</formula>
    </cfRule>
  </conditionalFormatting>
  <conditionalFormatting sqref="B7:C10">
    <cfRule type="cellIs" dxfId="314" priority="201" operator="equal">
      <formula>"N/A"</formula>
    </cfRule>
  </conditionalFormatting>
  <conditionalFormatting sqref="F83">
    <cfRule type="cellIs" dxfId="313" priority="199" stopIfTrue="1" operator="equal">
      <formula>"N/A"</formula>
    </cfRule>
  </conditionalFormatting>
  <conditionalFormatting sqref="F83">
    <cfRule type="cellIs" dxfId="312" priority="200" operator="equal">
      <formula>"Done"</formula>
    </cfRule>
  </conditionalFormatting>
  <conditionalFormatting sqref="F51">
    <cfRule type="cellIs" dxfId="311" priority="197" stopIfTrue="1" operator="equal">
      <formula>"N/A"</formula>
    </cfRule>
  </conditionalFormatting>
  <conditionalFormatting sqref="F51">
    <cfRule type="cellIs" dxfId="310" priority="198" operator="equal">
      <formula>"Done"</formula>
    </cfRule>
  </conditionalFormatting>
  <conditionalFormatting sqref="F51">
    <cfRule type="expression" dxfId="309" priority="196" stopIfTrue="1">
      <formula>LEN(TRIM(F51))&gt;0</formula>
    </cfRule>
  </conditionalFormatting>
  <conditionalFormatting sqref="F51">
    <cfRule type="cellIs" dxfId="308" priority="195" operator="equal">
      <formula>"Done"</formula>
    </cfRule>
  </conditionalFormatting>
  <conditionalFormatting sqref="F51">
    <cfRule type="cellIs" dxfId="307" priority="194" operator="equal">
      <formula>"Done"</formula>
    </cfRule>
  </conditionalFormatting>
  <conditionalFormatting sqref="F31">
    <cfRule type="cellIs" dxfId="306" priority="192" stopIfTrue="1" operator="equal">
      <formula>"N/A"</formula>
    </cfRule>
  </conditionalFormatting>
  <conditionalFormatting sqref="F31">
    <cfRule type="cellIs" dxfId="305" priority="193" operator="equal">
      <formula>"Done"</formula>
    </cfRule>
  </conditionalFormatting>
  <conditionalFormatting sqref="F31">
    <cfRule type="expression" dxfId="304" priority="191" stopIfTrue="1">
      <formula>LEN(TRIM(F31))&gt;0</formula>
    </cfRule>
  </conditionalFormatting>
  <conditionalFormatting sqref="F31">
    <cfRule type="cellIs" dxfId="303" priority="190" operator="equal">
      <formula>"Done"</formula>
    </cfRule>
  </conditionalFormatting>
  <conditionalFormatting sqref="F31">
    <cfRule type="cellIs" dxfId="302" priority="189" operator="equal">
      <formula>"Done"</formula>
    </cfRule>
  </conditionalFormatting>
  <conditionalFormatting sqref="J26">
    <cfRule type="cellIs" dxfId="301" priority="188" operator="equal">
      <formula>"Done"</formula>
    </cfRule>
  </conditionalFormatting>
  <conditionalFormatting sqref="J37">
    <cfRule type="cellIs" dxfId="300" priority="187" operator="equal">
      <formula>"Done"</formula>
    </cfRule>
  </conditionalFormatting>
  <conditionalFormatting sqref="J38">
    <cfRule type="cellIs" dxfId="299" priority="186" operator="equal">
      <formula>"Done"</formula>
    </cfRule>
  </conditionalFormatting>
  <conditionalFormatting sqref="J65">
    <cfRule type="cellIs" dxfId="298" priority="185" operator="equal">
      <formula>"Done"</formula>
    </cfRule>
  </conditionalFormatting>
  <conditionalFormatting sqref="J66">
    <cfRule type="cellIs" dxfId="297" priority="184" operator="equal">
      <formula>"Done"</formula>
    </cfRule>
  </conditionalFormatting>
  <conditionalFormatting sqref="J75">
    <cfRule type="cellIs" dxfId="296" priority="183" operator="equal">
      <formula>"Done"</formula>
    </cfRule>
  </conditionalFormatting>
  <conditionalFormatting sqref="J79">
    <cfRule type="cellIs" dxfId="295" priority="182" operator="equal">
      <formula>"Done"</formula>
    </cfRule>
  </conditionalFormatting>
  <conditionalFormatting sqref="J83">
    <cfRule type="cellIs" dxfId="294" priority="181" operator="equal">
      <formula>"Done"</formula>
    </cfRule>
  </conditionalFormatting>
  <conditionalFormatting sqref="I76">
    <cfRule type="cellIs" dxfId="293" priority="180" operator="equal">
      <formula>"Done"</formula>
    </cfRule>
  </conditionalFormatting>
  <conditionalFormatting sqref="I66">
    <cfRule type="cellIs" dxfId="292" priority="179" operator="equal">
      <formula>"Done"</formula>
    </cfRule>
  </conditionalFormatting>
  <conditionalFormatting sqref="I68">
    <cfRule type="cellIs" dxfId="291" priority="178" operator="equal">
      <formula>"Done"</formula>
    </cfRule>
  </conditionalFormatting>
  <conditionalFormatting sqref="J68">
    <cfRule type="cellIs" dxfId="290" priority="177" operator="equal">
      <formula>"Done"</formula>
    </cfRule>
  </conditionalFormatting>
  <conditionalFormatting sqref="I74">
    <cfRule type="cellIs" dxfId="289" priority="176" operator="equal">
      <formula>"Done"</formula>
    </cfRule>
  </conditionalFormatting>
  <conditionalFormatting sqref="I39">
    <cfRule type="cellIs" dxfId="288" priority="175" operator="equal">
      <formula>"Done"</formula>
    </cfRule>
  </conditionalFormatting>
  <conditionalFormatting sqref="J39">
    <cfRule type="cellIs" dxfId="287" priority="174" operator="equal">
      <formula>"Done"</formula>
    </cfRule>
  </conditionalFormatting>
  <conditionalFormatting sqref="I40">
    <cfRule type="cellIs" dxfId="286" priority="173" operator="equal">
      <formula>"Done"</formula>
    </cfRule>
  </conditionalFormatting>
  <conditionalFormatting sqref="J40">
    <cfRule type="cellIs" dxfId="285" priority="172" operator="equal">
      <formula>"Done"</formula>
    </cfRule>
  </conditionalFormatting>
  <conditionalFormatting sqref="I41">
    <cfRule type="cellIs" dxfId="284" priority="171" operator="equal">
      <formula>"Done"</formula>
    </cfRule>
  </conditionalFormatting>
  <conditionalFormatting sqref="J75">
    <cfRule type="cellIs" dxfId="283" priority="170" operator="equal">
      <formula>"Done"</formula>
    </cfRule>
  </conditionalFormatting>
  <conditionalFormatting sqref="I76">
    <cfRule type="cellIs" dxfId="282" priority="169" operator="equal">
      <formula>"Done"</formula>
    </cfRule>
  </conditionalFormatting>
  <conditionalFormatting sqref="F30">
    <cfRule type="cellIs" dxfId="281" priority="167" stopIfTrue="1" operator="equal">
      <formula>"N/A"</formula>
    </cfRule>
  </conditionalFormatting>
  <conditionalFormatting sqref="F30">
    <cfRule type="cellIs" dxfId="280" priority="168" operator="equal">
      <formula>"Done"</formula>
    </cfRule>
  </conditionalFormatting>
  <conditionalFormatting sqref="F30">
    <cfRule type="expression" dxfId="279" priority="166" stopIfTrue="1">
      <formula>LEN(TRIM(F30))&gt;0</formula>
    </cfRule>
  </conditionalFormatting>
  <conditionalFormatting sqref="F30">
    <cfRule type="cellIs" dxfId="278" priority="165" operator="equal">
      <formula>"Done"</formula>
    </cfRule>
  </conditionalFormatting>
  <conditionalFormatting sqref="F30">
    <cfRule type="cellIs" dxfId="277" priority="164" operator="equal">
      <formula>"Done"</formula>
    </cfRule>
  </conditionalFormatting>
  <conditionalFormatting sqref="J30">
    <cfRule type="cellIs" dxfId="276" priority="162" stopIfTrue="1" operator="equal">
      <formula>"N/A"</formula>
    </cfRule>
  </conditionalFormatting>
  <conditionalFormatting sqref="J30">
    <cfRule type="cellIs" dxfId="275" priority="163" operator="equal">
      <formula>"Done"</formula>
    </cfRule>
  </conditionalFormatting>
  <conditionalFormatting sqref="J30">
    <cfRule type="expression" dxfId="274" priority="161" stopIfTrue="1">
      <formula>LEN(TRIM(J30))&gt;0</formula>
    </cfRule>
  </conditionalFormatting>
  <conditionalFormatting sqref="J30">
    <cfRule type="cellIs" dxfId="273" priority="160" operator="equal">
      <formula>"Done"</formula>
    </cfRule>
  </conditionalFormatting>
  <conditionalFormatting sqref="J30">
    <cfRule type="cellIs" dxfId="272" priority="159" operator="equal">
      <formula>"Done"</formula>
    </cfRule>
  </conditionalFormatting>
  <conditionalFormatting sqref="J31">
    <cfRule type="cellIs" dxfId="271" priority="157" stopIfTrue="1" operator="equal">
      <formula>"N/A"</formula>
    </cfRule>
  </conditionalFormatting>
  <conditionalFormatting sqref="J31">
    <cfRule type="cellIs" dxfId="270" priority="158" operator="equal">
      <formula>"Done"</formula>
    </cfRule>
  </conditionalFormatting>
  <conditionalFormatting sqref="J31">
    <cfRule type="expression" dxfId="269" priority="156" stopIfTrue="1">
      <formula>LEN(TRIM(J31))&gt;0</formula>
    </cfRule>
  </conditionalFormatting>
  <conditionalFormatting sqref="J31">
    <cfRule type="cellIs" dxfId="268" priority="155" operator="equal">
      <formula>"Done"</formula>
    </cfRule>
  </conditionalFormatting>
  <conditionalFormatting sqref="J31">
    <cfRule type="cellIs" dxfId="267" priority="154" operator="equal">
      <formula>"Done"</formula>
    </cfRule>
  </conditionalFormatting>
  <conditionalFormatting sqref="I31">
    <cfRule type="cellIs" dxfId="266" priority="152" stopIfTrue="1" operator="equal">
      <formula>"N/A"</formula>
    </cfRule>
  </conditionalFormatting>
  <conditionalFormatting sqref="I31">
    <cfRule type="cellIs" dxfId="265" priority="153" operator="equal">
      <formula>"Done"</formula>
    </cfRule>
  </conditionalFormatting>
  <conditionalFormatting sqref="I31">
    <cfRule type="expression" dxfId="264" priority="151" stopIfTrue="1">
      <formula>LEN(TRIM(I31))&gt;0</formula>
    </cfRule>
  </conditionalFormatting>
  <conditionalFormatting sqref="I31">
    <cfRule type="cellIs" dxfId="263" priority="150" operator="equal">
      <formula>"Done"</formula>
    </cfRule>
  </conditionalFormatting>
  <conditionalFormatting sqref="I31">
    <cfRule type="cellIs" dxfId="262" priority="149" operator="equal">
      <formula>"Done"</formula>
    </cfRule>
  </conditionalFormatting>
  <conditionalFormatting sqref="F34">
    <cfRule type="cellIs" dxfId="261" priority="147" stopIfTrue="1" operator="equal">
      <formula>"N/A"</formula>
    </cfRule>
  </conditionalFormatting>
  <conditionalFormatting sqref="F34">
    <cfRule type="cellIs" dxfId="260" priority="148" operator="equal">
      <formula>"Done"</formula>
    </cfRule>
  </conditionalFormatting>
  <conditionalFormatting sqref="F34">
    <cfRule type="expression" dxfId="259" priority="146" stopIfTrue="1">
      <formula>LEN(TRIM(F34))&gt;0</formula>
    </cfRule>
  </conditionalFormatting>
  <conditionalFormatting sqref="F34">
    <cfRule type="cellIs" dxfId="258" priority="145" operator="equal">
      <formula>"Done"</formula>
    </cfRule>
  </conditionalFormatting>
  <conditionalFormatting sqref="F34">
    <cfRule type="cellIs" dxfId="257" priority="144" operator="equal">
      <formula>"Done"</formula>
    </cfRule>
  </conditionalFormatting>
  <conditionalFormatting sqref="I34">
    <cfRule type="cellIs" dxfId="256" priority="142" stopIfTrue="1" operator="equal">
      <formula>"N/A"</formula>
    </cfRule>
  </conditionalFormatting>
  <conditionalFormatting sqref="I34">
    <cfRule type="cellIs" dxfId="255" priority="143" operator="equal">
      <formula>"Done"</formula>
    </cfRule>
  </conditionalFormatting>
  <conditionalFormatting sqref="I34">
    <cfRule type="expression" dxfId="254" priority="141" stopIfTrue="1">
      <formula>LEN(TRIM(I34))&gt;0</formula>
    </cfRule>
  </conditionalFormatting>
  <conditionalFormatting sqref="I34">
    <cfRule type="cellIs" dxfId="253" priority="140" operator="equal">
      <formula>"Done"</formula>
    </cfRule>
  </conditionalFormatting>
  <conditionalFormatting sqref="I34">
    <cfRule type="cellIs" dxfId="252" priority="139" operator="equal">
      <formula>"Done"</formula>
    </cfRule>
  </conditionalFormatting>
  <conditionalFormatting sqref="J34">
    <cfRule type="cellIs" dxfId="251" priority="137" stopIfTrue="1" operator="equal">
      <formula>"N/A"</formula>
    </cfRule>
  </conditionalFormatting>
  <conditionalFormatting sqref="J34">
    <cfRule type="cellIs" dxfId="250" priority="138" operator="equal">
      <formula>"Done"</formula>
    </cfRule>
  </conditionalFormatting>
  <conditionalFormatting sqref="J34">
    <cfRule type="expression" dxfId="249" priority="136" stopIfTrue="1">
      <formula>LEN(TRIM(J34))&gt;0</formula>
    </cfRule>
  </conditionalFormatting>
  <conditionalFormatting sqref="J34">
    <cfRule type="cellIs" dxfId="248" priority="135" operator="equal">
      <formula>"Done"</formula>
    </cfRule>
  </conditionalFormatting>
  <conditionalFormatting sqref="J34">
    <cfRule type="cellIs" dxfId="247" priority="134" operator="equal">
      <formula>"Done"</formula>
    </cfRule>
  </conditionalFormatting>
  <conditionalFormatting sqref="I69">
    <cfRule type="cellIs" dxfId="246" priority="132" stopIfTrue="1" operator="equal">
      <formula>"N/A"</formula>
    </cfRule>
  </conditionalFormatting>
  <conditionalFormatting sqref="I69">
    <cfRule type="cellIs" dxfId="245" priority="133" operator="equal">
      <formula>"Done"</formula>
    </cfRule>
  </conditionalFormatting>
  <conditionalFormatting sqref="I69">
    <cfRule type="expression" dxfId="244" priority="131" stopIfTrue="1">
      <formula>LEN(TRIM(I69))&gt;0</formula>
    </cfRule>
  </conditionalFormatting>
  <conditionalFormatting sqref="I69">
    <cfRule type="cellIs" dxfId="243" priority="130" operator="equal">
      <formula>"Done"</formula>
    </cfRule>
  </conditionalFormatting>
  <conditionalFormatting sqref="I69">
    <cfRule type="cellIs" dxfId="242" priority="129" operator="equal">
      <formula>"Done"</formula>
    </cfRule>
  </conditionalFormatting>
  <conditionalFormatting sqref="J69">
    <cfRule type="cellIs" dxfId="241" priority="127" stopIfTrue="1" operator="equal">
      <formula>"N/A"</formula>
    </cfRule>
  </conditionalFormatting>
  <conditionalFormatting sqref="J69">
    <cfRule type="cellIs" dxfId="240" priority="128" operator="equal">
      <formula>"Done"</formula>
    </cfRule>
  </conditionalFormatting>
  <conditionalFormatting sqref="J69">
    <cfRule type="expression" dxfId="239" priority="126" stopIfTrue="1">
      <formula>LEN(TRIM(J69))&gt;0</formula>
    </cfRule>
  </conditionalFormatting>
  <conditionalFormatting sqref="J69">
    <cfRule type="cellIs" dxfId="238" priority="125" operator="equal">
      <formula>"Done"</formula>
    </cfRule>
  </conditionalFormatting>
  <conditionalFormatting sqref="J69">
    <cfRule type="cellIs" dxfId="237" priority="124" operator="equal">
      <formula>"Done"</formula>
    </cfRule>
  </conditionalFormatting>
  <conditionalFormatting sqref="F33">
    <cfRule type="cellIs" dxfId="236" priority="116" stopIfTrue="1" operator="equal">
      <formula>"N/A"</formula>
    </cfRule>
  </conditionalFormatting>
  <conditionalFormatting sqref="F33">
    <cfRule type="cellIs" dxfId="235" priority="117" operator="equal">
      <formula>"Done"</formula>
    </cfRule>
  </conditionalFormatting>
  <conditionalFormatting sqref="F33">
    <cfRule type="expression" dxfId="234" priority="115" stopIfTrue="1">
      <formula>LEN(TRIM(F33))&gt;0</formula>
    </cfRule>
  </conditionalFormatting>
  <conditionalFormatting sqref="F33">
    <cfRule type="cellIs" dxfId="233" priority="114" operator="equal">
      <formula>"Done"</formula>
    </cfRule>
  </conditionalFormatting>
  <conditionalFormatting sqref="F33">
    <cfRule type="cellIs" dxfId="232" priority="113" operator="equal">
      <formula>"Done"</formula>
    </cfRule>
  </conditionalFormatting>
  <conditionalFormatting sqref="J33">
    <cfRule type="cellIs" dxfId="231" priority="111" stopIfTrue="1" operator="equal">
      <formula>"N/A"</formula>
    </cfRule>
  </conditionalFormatting>
  <conditionalFormatting sqref="J33">
    <cfRule type="cellIs" dxfId="230" priority="112" operator="equal">
      <formula>"Done"</formula>
    </cfRule>
  </conditionalFormatting>
  <conditionalFormatting sqref="J33">
    <cfRule type="expression" dxfId="229" priority="110" stopIfTrue="1">
      <formula>LEN(TRIM(J33))&gt;0</formula>
    </cfRule>
  </conditionalFormatting>
  <conditionalFormatting sqref="J33">
    <cfRule type="cellIs" dxfId="228" priority="109" operator="equal">
      <formula>"Done"</formula>
    </cfRule>
  </conditionalFormatting>
  <conditionalFormatting sqref="J33">
    <cfRule type="cellIs" dxfId="227" priority="108" operator="equal">
      <formula>"Done"</formula>
    </cfRule>
  </conditionalFormatting>
  <conditionalFormatting sqref="F44">
    <cfRule type="cellIs" dxfId="226" priority="100" stopIfTrue="1" operator="equal">
      <formula>"N/A"</formula>
    </cfRule>
  </conditionalFormatting>
  <conditionalFormatting sqref="F44">
    <cfRule type="cellIs" dxfId="225" priority="101" operator="equal">
      <formula>"Done"</formula>
    </cfRule>
  </conditionalFormatting>
  <conditionalFormatting sqref="F44">
    <cfRule type="expression" dxfId="224" priority="99" stopIfTrue="1">
      <formula>LEN(TRIM(F44))&gt;0</formula>
    </cfRule>
  </conditionalFormatting>
  <conditionalFormatting sqref="F44">
    <cfRule type="cellIs" dxfId="223" priority="98" operator="equal">
      <formula>"Done"</formula>
    </cfRule>
  </conditionalFormatting>
  <conditionalFormatting sqref="F44">
    <cfRule type="cellIs" dxfId="222" priority="97" operator="equal">
      <formula>"Done"</formula>
    </cfRule>
  </conditionalFormatting>
  <conditionalFormatting sqref="F50">
    <cfRule type="cellIs" dxfId="221" priority="95" stopIfTrue="1" operator="equal">
      <formula>"N/A"</formula>
    </cfRule>
  </conditionalFormatting>
  <conditionalFormatting sqref="F50">
    <cfRule type="cellIs" dxfId="220" priority="96" operator="equal">
      <formula>"Done"</formula>
    </cfRule>
  </conditionalFormatting>
  <conditionalFormatting sqref="F50">
    <cfRule type="expression" dxfId="219" priority="94" stopIfTrue="1">
      <formula>LEN(TRIM(F50))&gt;0</formula>
    </cfRule>
  </conditionalFormatting>
  <conditionalFormatting sqref="F50">
    <cfRule type="cellIs" dxfId="218" priority="93" operator="equal">
      <formula>"Done"</formula>
    </cfRule>
  </conditionalFormatting>
  <conditionalFormatting sqref="F50">
    <cfRule type="cellIs" dxfId="217" priority="92" operator="equal">
      <formula>"Done"</formula>
    </cfRule>
  </conditionalFormatting>
  <conditionalFormatting sqref="I44">
    <cfRule type="cellIs" dxfId="216" priority="90" stopIfTrue="1" operator="equal">
      <formula>"N/A"</formula>
    </cfRule>
  </conditionalFormatting>
  <conditionalFormatting sqref="I44">
    <cfRule type="cellIs" dxfId="215" priority="91" operator="equal">
      <formula>"Done"</formula>
    </cfRule>
  </conditionalFormatting>
  <conditionalFormatting sqref="I44">
    <cfRule type="expression" dxfId="214" priority="89" stopIfTrue="1">
      <formula>LEN(TRIM(I44))&gt;0</formula>
    </cfRule>
  </conditionalFormatting>
  <conditionalFormatting sqref="I44">
    <cfRule type="cellIs" dxfId="213" priority="88" operator="equal">
      <formula>"Done"</formula>
    </cfRule>
  </conditionalFormatting>
  <conditionalFormatting sqref="I44">
    <cfRule type="cellIs" dxfId="212" priority="87" operator="equal">
      <formula>"Done"</formula>
    </cfRule>
  </conditionalFormatting>
  <conditionalFormatting sqref="I50">
    <cfRule type="cellIs" dxfId="211" priority="85" stopIfTrue="1" operator="equal">
      <formula>"N/A"</formula>
    </cfRule>
  </conditionalFormatting>
  <conditionalFormatting sqref="I50">
    <cfRule type="cellIs" dxfId="210" priority="86" operator="equal">
      <formula>"Done"</formula>
    </cfRule>
  </conditionalFormatting>
  <conditionalFormatting sqref="I50">
    <cfRule type="expression" dxfId="209" priority="84" stopIfTrue="1">
      <formula>LEN(TRIM(I50))&gt;0</formula>
    </cfRule>
  </conditionalFormatting>
  <conditionalFormatting sqref="I50">
    <cfRule type="cellIs" dxfId="208" priority="83" operator="equal">
      <formula>"Done"</formula>
    </cfRule>
  </conditionalFormatting>
  <conditionalFormatting sqref="I50">
    <cfRule type="cellIs" dxfId="207" priority="82" operator="equal">
      <formula>"Done"</formula>
    </cfRule>
  </conditionalFormatting>
  <conditionalFormatting sqref="I51">
    <cfRule type="cellIs" dxfId="206" priority="80" stopIfTrue="1" operator="equal">
      <formula>"N/A"</formula>
    </cfRule>
  </conditionalFormatting>
  <conditionalFormatting sqref="I51">
    <cfRule type="cellIs" dxfId="205" priority="81" operator="equal">
      <formula>"Done"</formula>
    </cfRule>
  </conditionalFormatting>
  <conditionalFormatting sqref="I51">
    <cfRule type="expression" dxfId="204" priority="79" stopIfTrue="1">
      <formula>LEN(TRIM(I51))&gt;0</formula>
    </cfRule>
  </conditionalFormatting>
  <conditionalFormatting sqref="I51">
    <cfRule type="cellIs" dxfId="203" priority="78" operator="equal">
      <formula>"Done"</formula>
    </cfRule>
  </conditionalFormatting>
  <conditionalFormatting sqref="I51">
    <cfRule type="cellIs" dxfId="202" priority="77" operator="equal">
      <formula>"Done"</formula>
    </cfRule>
  </conditionalFormatting>
  <conditionalFormatting sqref="F80">
    <cfRule type="expression" dxfId="201" priority="76" stopIfTrue="1">
      <formula>LEN(TRIM(F80))&gt;0</formula>
    </cfRule>
  </conditionalFormatting>
  <conditionalFormatting sqref="F80">
    <cfRule type="cellIs" dxfId="200" priority="75" operator="equal">
      <formula>"Done"</formula>
    </cfRule>
  </conditionalFormatting>
  <conditionalFormatting sqref="F80">
    <cfRule type="cellIs" dxfId="199" priority="74" operator="equal">
      <formula>"Done"</formula>
    </cfRule>
  </conditionalFormatting>
  <conditionalFormatting sqref="J80">
    <cfRule type="cellIs" dxfId="198" priority="72" stopIfTrue="1" operator="equal">
      <formula>"N/A"</formula>
    </cfRule>
  </conditionalFormatting>
  <conditionalFormatting sqref="J80">
    <cfRule type="cellIs" dxfId="197" priority="73" operator="equal">
      <formula>"Done"</formula>
    </cfRule>
  </conditionalFormatting>
  <conditionalFormatting sqref="J80">
    <cfRule type="expression" dxfId="196" priority="71" stopIfTrue="1">
      <formula>LEN(TRIM(J80))&gt;0</formula>
    </cfRule>
  </conditionalFormatting>
  <conditionalFormatting sqref="J80">
    <cfRule type="cellIs" dxfId="195" priority="70" operator="equal">
      <formula>"Done"</formula>
    </cfRule>
  </conditionalFormatting>
  <conditionalFormatting sqref="J80">
    <cfRule type="cellIs" dxfId="194" priority="69" operator="equal">
      <formula>"Done"</formula>
    </cfRule>
  </conditionalFormatting>
  <conditionalFormatting sqref="I72">
    <cfRule type="cellIs" dxfId="193" priority="68" operator="equal">
      <formula>"Done"</formula>
    </cfRule>
  </conditionalFormatting>
  <conditionalFormatting sqref="J72">
    <cfRule type="cellIs" dxfId="192" priority="67" operator="equal">
      <formula>"Done"</formula>
    </cfRule>
  </conditionalFormatting>
  <conditionalFormatting sqref="I53">
    <cfRule type="cellIs" dxfId="191" priority="65" stopIfTrue="1" operator="equal">
      <formula>"N/A"</formula>
    </cfRule>
  </conditionalFormatting>
  <conditionalFormatting sqref="I53">
    <cfRule type="cellIs" dxfId="190" priority="66" operator="equal">
      <formula>"Done"</formula>
    </cfRule>
  </conditionalFormatting>
  <conditionalFormatting sqref="I53">
    <cfRule type="expression" dxfId="189" priority="64" stopIfTrue="1">
      <formula>LEN(TRIM(I53))&gt;0</formula>
    </cfRule>
  </conditionalFormatting>
  <conditionalFormatting sqref="I53">
    <cfRule type="cellIs" dxfId="188" priority="63" operator="equal">
      <formula>"Done"</formula>
    </cfRule>
  </conditionalFormatting>
  <conditionalFormatting sqref="I53">
    <cfRule type="cellIs" dxfId="187" priority="62" operator="equal">
      <formula>"Done"</formula>
    </cfRule>
  </conditionalFormatting>
  <conditionalFormatting sqref="I54">
    <cfRule type="cellIs" dxfId="186" priority="60" stopIfTrue="1" operator="equal">
      <formula>"N/A"</formula>
    </cfRule>
  </conditionalFormatting>
  <conditionalFormatting sqref="I54">
    <cfRule type="cellIs" dxfId="185" priority="61" operator="equal">
      <formula>"Done"</formula>
    </cfRule>
  </conditionalFormatting>
  <conditionalFormatting sqref="I54">
    <cfRule type="expression" dxfId="184" priority="59" stopIfTrue="1">
      <formula>LEN(TRIM(I54))&gt;0</formula>
    </cfRule>
  </conditionalFormatting>
  <conditionalFormatting sqref="I54">
    <cfRule type="cellIs" dxfId="183" priority="58" operator="equal">
      <formula>"Done"</formula>
    </cfRule>
  </conditionalFormatting>
  <conditionalFormatting sqref="I54">
    <cfRule type="cellIs" dxfId="182" priority="57" operator="equal">
      <formula>"Done"</formula>
    </cfRule>
  </conditionalFormatting>
  <conditionalFormatting sqref="I55">
    <cfRule type="cellIs" dxfId="181" priority="55" stopIfTrue="1" operator="equal">
      <formula>"N/A"</formula>
    </cfRule>
  </conditionalFormatting>
  <conditionalFormatting sqref="I55">
    <cfRule type="cellIs" dxfId="180" priority="56" operator="equal">
      <formula>"Done"</formula>
    </cfRule>
  </conditionalFormatting>
  <conditionalFormatting sqref="I55">
    <cfRule type="expression" dxfId="179" priority="54" stopIfTrue="1">
      <formula>LEN(TRIM(I55))&gt;0</formula>
    </cfRule>
  </conditionalFormatting>
  <conditionalFormatting sqref="I55">
    <cfRule type="cellIs" dxfId="178" priority="53" operator="equal">
      <formula>"Done"</formula>
    </cfRule>
  </conditionalFormatting>
  <conditionalFormatting sqref="I55">
    <cfRule type="cellIs" dxfId="177" priority="52" operator="equal">
      <formula>"Done"</formula>
    </cfRule>
  </conditionalFormatting>
  <conditionalFormatting sqref="I47">
    <cfRule type="cellIs" dxfId="176" priority="50" stopIfTrue="1" operator="equal">
      <formula>"N/A"</formula>
    </cfRule>
  </conditionalFormatting>
  <conditionalFormatting sqref="I47">
    <cfRule type="cellIs" dxfId="175" priority="51" operator="equal">
      <formula>"Done"</formula>
    </cfRule>
  </conditionalFormatting>
  <conditionalFormatting sqref="I47">
    <cfRule type="expression" dxfId="174" priority="49" stopIfTrue="1">
      <formula>LEN(TRIM(I47))&gt;0</formula>
    </cfRule>
  </conditionalFormatting>
  <conditionalFormatting sqref="I47">
    <cfRule type="cellIs" dxfId="173" priority="48" operator="equal">
      <formula>"Done"</formula>
    </cfRule>
  </conditionalFormatting>
  <conditionalFormatting sqref="I47">
    <cfRule type="cellIs" dxfId="172" priority="47" operator="equal">
      <formula>"Done"</formula>
    </cfRule>
  </conditionalFormatting>
  <conditionalFormatting sqref="I43:J43">
    <cfRule type="cellIs" dxfId="171" priority="45" stopIfTrue="1" operator="equal">
      <formula>"N/A"</formula>
    </cfRule>
  </conditionalFormatting>
  <conditionalFormatting sqref="I43:J43">
    <cfRule type="cellIs" dxfId="170" priority="46" operator="equal">
      <formula>"Done"</formula>
    </cfRule>
  </conditionalFormatting>
  <conditionalFormatting sqref="I43:J43">
    <cfRule type="expression" dxfId="169" priority="44" stopIfTrue="1">
      <formula>LEN(TRIM(I43))&gt;0</formula>
    </cfRule>
  </conditionalFormatting>
  <conditionalFormatting sqref="I43:J43">
    <cfRule type="cellIs" dxfId="168" priority="43" operator="equal">
      <formula>"Done"</formula>
    </cfRule>
  </conditionalFormatting>
  <conditionalFormatting sqref="I43:J43">
    <cfRule type="cellIs" dxfId="167" priority="42" operator="equal">
      <formula>"Done"</formula>
    </cfRule>
  </conditionalFormatting>
  <conditionalFormatting sqref="I45:J45">
    <cfRule type="cellIs" dxfId="166" priority="40" stopIfTrue="1" operator="equal">
      <formula>"N/A"</formula>
    </cfRule>
  </conditionalFormatting>
  <conditionalFormatting sqref="I45:J45">
    <cfRule type="cellIs" dxfId="165" priority="41" operator="equal">
      <formula>"Done"</formula>
    </cfRule>
  </conditionalFormatting>
  <conditionalFormatting sqref="I45:J45">
    <cfRule type="expression" dxfId="164" priority="39" stopIfTrue="1">
      <formula>LEN(TRIM(I45))&gt;0</formula>
    </cfRule>
  </conditionalFormatting>
  <conditionalFormatting sqref="I45:J45">
    <cfRule type="cellIs" dxfId="163" priority="38" operator="equal">
      <formula>"Done"</formula>
    </cfRule>
  </conditionalFormatting>
  <conditionalFormatting sqref="I45:J45">
    <cfRule type="cellIs" dxfId="162" priority="37" operator="equal">
      <formula>"Done"</formula>
    </cfRule>
  </conditionalFormatting>
  <conditionalFormatting sqref="J63">
    <cfRule type="cellIs" dxfId="161" priority="35" stopIfTrue="1" operator="equal">
      <formula>"N/A"</formula>
    </cfRule>
  </conditionalFormatting>
  <conditionalFormatting sqref="J63">
    <cfRule type="cellIs" dxfId="160" priority="36" operator="equal">
      <formula>"Done"</formula>
    </cfRule>
  </conditionalFormatting>
  <conditionalFormatting sqref="J63">
    <cfRule type="expression" dxfId="159" priority="34" stopIfTrue="1">
      <formula>LEN(TRIM(J63))&gt;0</formula>
    </cfRule>
  </conditionalFormatting>
  <conditionalFormatting sqref="J63">
    <cfRule type="cellIs" dxfId="158" priority="33" operator="equal">
      <formula>"Done"</formula>
    </cfRule>
  </conditionalFormatting>
  <conditionalFormatting sqref="J63">
    <cfRule type="cellIs" dxfId="157" priority="32" operator="equal">
      <formula>"Done"</formula>
    </cfRule>
  </conditionalFormatting>
  <conditionalFormatting sqref="I63">
    <cfRule type="cellIs" dxfId="156" priority="30" stopIfTrue="1" operator="equal">
      <formula>"N/A"</formula>
    </cfRule>
  </conditionalFormatting>
  <conditionalFormatting sqref="I63">
    <cfRule type="cellIs" dxfId="155" priority="31" operator="equal">
      <formula>"Done"</formula>
    </cfRule>
  </conditionalFormatting>
  <conditionalFormatting sqref="I63">
    <cfRule type="expression" dxfId="154" priority="29" stopIfTrue="1">
      <formula>LEN(TRIM(I63))&gt;0</formula>
    </cfRule>
  </conditionalFormatting>
  <conditionalFormatting sqref="I63">
    <cfRule type="cellIs" dxfId="153" priority="28" operator="equal">
      <formula>"Done"</formula>
    </cfRule>
  </conditionalFormatting>
  <conditionalFormatting sqref="I63">
    <cfRule type="cellIs" dxfId="152" priority="27" operator="equal">
      <formula>"Done"</formula>
    </cfRule>
  </conditionalFormatting>
  <conditionalFormatting sqref="I28">
    <cfRule type="cellIs" dxfId="151" priority="26" operator="equal">
      <formula>"Done"</formula>
    </cfRule>
  </conditionalFormatting>
  <conditionalFormatting sqref="I52">
    <cfRule type="cellIs" dxfId="150" priority="25" operator="equal">
      <formula>"Done"</formula>
    </cfRule>
  </conditionalFormatting>
  <conditionalFormatting sqref="G27">
    <cfRule type="cellIs" dxfId="149" priority="24" stopIfTrue="1" operator="equal">
      <formula>"N/A"</formula>
    </cfRule>
  </conditionalFormatting>
  <conditionalFormatting sqref="J27">
    <cfRule type="cellIs" dxfId="148" priority="23" operator="equal">
      <formula>"Done"</formula>
    </cfRule>
  </conditionalFormatting>
  <conditionalFormatting sqref="I70">
    <cfRule type="cellIs" dxfId="147" priority="21" stopIfTrue="1" operator="equal">
      <formula>"N/A"</formula>
    </cfRule>
  </conditionalFormatting>
  <conditionalFormatting sqref="I70">
    <cfRule type="cellIs" dxfId="146" priority="22" operator="equal">
      <formula>"Done"</formula>
    </cfRule>
  </conditionalFormatting>
  <conditionalFormatting sqref="I70">
    <cfRule type="expression" dxfId="145" priority="20" stopIfTrue="1">
      <formula>LEN(TRIM(I70))&gt;0</formula>
    </cfRule>
  </conditionalFormatting>
  <conditionalFormatting sqref="I70">
    <cfRule type="cellIs" dxfId="144" priority="19" operator="equal">
      <formula>"Done"</formula>
    </cfRule>
  </conditionalFormatting>
  <conditionalFormatting sqref="I70">
    <cfRule type="cellIs" dxfId="143" priority="18" operator="equal">
      <formula>"Done"</formula>
    </cfRule>
  </conditionalFormatting>
  <conditionalFormatting sqref="J70">
    <cfRule type="cellIs" dxfId="142" priority="16" stopIfTrue="1" operator="equal">
      <formula>"N/A"</formula>
    </cfRule>
  </conditionalFormatting>
  <conditionalFormatting sqref="J70">
    <cfRule type="cellIs" dxfId="141" priority="17" operator="equal">
      <formula>"Done"</formula>
    </cfRule>
  </conditionalFormatting>
  <conditionalFormatting sqref="J70">
    <cfRule type="expression" dxfId="140" priority="15" stopIfTrue="1">
      <formula>LEN(TRIM(J70))&gt;0</formula>
    </cfRule>
  </conditionalFormatting>
  <conditionalFormatting sqref="J70">
    <cfRule type="cellIs" dxfId="139" priority="14" operator="equal">
      <formula>"Done"</formula>
    </cfRule>
  </conditionalFormatting>
  <conditionalFormatting sqref="J70">
    <cfRule type="cellIs" dxfId="138" priority="13" operator="equal">
      <formula>"Done"</formula>
    </cfRule>
  </conditionalFormatting>
  <conditionalFormatting sqref="F70">
    <cfRule type="expression" dxfId="137" priority="12" stopIfTrue="1">
      <formula>LEN(TRIM(F70))&gt;0</formula>
    </cfRule>
  </conditionalFormatting>
  <conditionalFormatting sqref="F70">
    <cfRule type="cellIs" dxfId="136" priority="11" operator="equal">
      <formula>"Done"</formula>
    </cfRule>
  </conditionalFormatting>
  <conditionalFormatting sqref="F70">
    <cfRule type="cellIs" dxfId="135" priority="10" operator="equal">
      <formula>"Done"</formula>
    </cfRule>
  </conditionalFormatting>
  <conditionalFormatting sqref="I48:I49">
    <cfRule type="cellIs" dxfId="134" priority="8" stopIfTrue="1" operator="equal">
      <formula>"N/A"</formula>
    </cfRule>
  </conditionalFormatting>
  <conditionalFormatting sqref="I48:I49">
    <cfRule type="cellIs" dxfId="133" priority="9" operator="equal">
      <formula>"Done"</formula>
    </cfRule>
  </conditionalFormatting>
  <conditionalFormatting sqref="I48:I49">
    <cfRule type="expression" dxfId="132" priority="7" stopIfTrue="1">
      <formula>LEN(TRIM(I48))&gt;0</formula>
    </cfRule>
  </conditionalFormatting>
  <conditionalFormatting sqref="I48:I49">
    <cfRule type="cellIs" dxfId="131" priority="6" operator="equal">
      <formula>"Done"</formula>
    </cfRule>
  </conditionalFormatting>
  <conditionalFormatting sqref="I48:I49">
    <cfRule type="cellIs" dxfId="130" priority="5" operator="equal">
      <formula>"Done"</formula>
    </cfRule>
  </conditionalFormatting>
  <conditionalFormatting sqref="F71">
    <cfRule type="expression" dxfId="129" priority="4" stopIfTrue="1">
      <formula>LEN(TRIM(F71))&gt;0</formula>
    </cfRule>
  </conditionalFormatting>
  <conditionalFormatting sqref="F71">
    <cfRule type="cellIs" dxfId="128" priority="3" operator="equal">
      <formula>"Done"</formula>
    </cfRule>
  </conditionalFormatting>
  <conditionalFormatting sqref="F71">
    <cfRule type="cellIs" dxfId="127" priority="2" operator="equal">
      <formula>"Done"</formula>
    </cfRule>
  </conditionalFormatting>
  <conditionalFormatting sqref="I67">
    <cfRule type="cellIs" dxfId="126" priority="1" operator="equal">
      <formula>"N/A"</formula>
    </cfRule>
  </conditionalFormatting>
  <pageMargins left="0.69930555555555596" right="0.69930555555555596" top="0.75" bottom="0.75" header="0.3" footer="0.3"/>
  <pageSetup paperSize="9" orientation="portrait" horizontalDpi="300" verticalDpi="300" r:id="rId1"/>
  <headerFooter alignWithMargins="0"/>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FF99"/>
  </sheetPr>
  <dimension ref="A1:Z220"/>
  <sheetViews>
    <sheetView tabSelected="1" zoomScale="85" zoomScaleNormal="85" workbookViewId="0">
      <pane ySplit="7" topLeftCell="A26" activePane="bottomLeft" state="frozen"/>
      <selection pane="bottomLeft" activeCell="G48" sqref="G48:H48"/>
    </sheetView>
  </sheetViews>
  <sheetFormatPr defaultColWidth="10.08203125" defaultRowHeight="15.5"/>
  <cols>
    <col min="1" max="1" width="14.58203125" style="706" customWidth="1"/>
    <col min="2" max="2" width="17.6640625" style="838" customWidth="1"/>
    <col min="3" max="3" width="14.1640625" style="706" customWidth="1"/>
    <col min="4" max="4" width="14.33203125" style="706" customWidth="1"/>
    <col min="5" max="5" width="11.58203125" style="706" customWidth="1"/>
    <col min="6" max="6" width="13.83203125" style="706" customWidth="1"/>
    <col min="7" max="7" width="16.9140625" style="838" customWidth="1"/>
    <col min="8" max="8" width="13.75" style="838" customWidth="1"/>
    <col min="9" max="9" width="10.75" style="706" customWidth="1"/>
    <col min="10" max="10" width="17.83203125" style="706" customWidth="1"/>
    <col min="11" max="11" width="16.6640625" style="706" customWidth="1"/>
    <col min="12" max="12" width="25" style="838" customWidth="1"/>
    <col min="13" max="14" width="11.4140625" style="706" bestFit="1" customWidth="1"/>
    <col min="15" max="15" width="6.5" style="706" customWidth="1"/>
    <col min="16" max="16" width="7.6640625" style="706" customWidth="1"/>
    <col min="17" max="17" width="10.75" style="706" customWidth="1"/>
    <col min="18" max="18" width="7.75" style="706" customWidth="1"/>
    <col min="19" max="19" width="10.6640625" style="706" customWidth="1"/>
    <col min="20" max="20" width="20.5" style="706" customWidth="1"/>
    <col min="21" max="21" width="21.5" style="706" customWidth="1"/>
    <col min="22" max="22" width="6.08203125" style="706" customWidth="1"/>
    <col min="23" max="23" width="29.4140625" style="706" customWidth="1"/>
    <col min="24" max="24" width="13.83203125" style="706" customWidth="1"/>
    <col min="25" max="25" width="16" style="706" customWidth="1"/>
    <col min="26" max="26" width="21.5" style="706" customWidth="1"/>
    <col min="27" max="16384" width="10.08203125" style="706"/>
  </cols>
  <sheetData>
    <row r="1" spans="1:26" ht="27" customHeight="1">
      <c r="A1" s="1312" t="s">
        <v>694</v>
      </c>
      <c r="B1" s="1313"/>
      <c r="C1" s="1313"/>
      <c r="D1" s="1313"/>
      <c r="E1" s="1313"/>
      <c r="F1" s="1314"/>
      <c r="G1" s="1315" t="s">
        <v>695</v>
      </c>
      <c r="H1" s="1316"/>
      <c r="I1" s="1316"/>
      <c r="J1" s="1316"/>
      <c r="K1" s="1316"/>
      <c r="L1" s="1316"/>
      <c r="M1" s="1316"/>
      <c r="N1" s="1316"/>
      <c r="Q1" s="1273" t="s">
        <v>1359</v>
      </c>
      <c r="R1" s="1274"/>
      <c r="S1" s="1275"/>
      <c r="T1" s="1276" t="s">
        <v>1360</v>
      </c>
      <c r="U1" s="1277"/>
      <c r="W1" s="1278" t="s">
        <v>1361</v>
      </c>
      <c r="X1" s="1279"/>
      <c r="Y1" s="771">
        <v>44196</v>
      </c>
      <c r="Z1" s="772" t="s">
        <v>1362</v>
      </c>
    </row>
    <row r="2" spans="1:26" ht="39">
      <c r="A2" s="477" t="s">
        <v>265</v>
      </c>
      <c r="B2" s="478" t="s">
        <v>696</v>
      </c>
      <c r="C2" s="479" t="s">
        <v>266</v>
      </c>
      <c r="D2" s="1119" t="s">
        <v>1726</v>
      </c>
      <c r="E2" s="477" t="s">
        <v>416</v>
      </c>
      <c r="F2" s="481" t="s">
        <v>698</v>
      </c>
      <c r="G2" s="1317" t="s">
        <v>1363</v>
      </c>
      <c r="H2" s="1318"/>
      <c r="I2" s="482">
        <v>44109</v>
      </c>
      <c r="J2" s="1015" t="s">
        <v>267</v>
      </c>
      <c r="K2" s="484">
        <v>44228</v>
      </c>
      <c r="L2" s="483" t="s">
        <v>700</v>
      </c>
      <c r="M2" s="485">
        <f>M3-7</f>
        <v>44272</v>
      </c>
      <c r="N2" s="486"/>
      <c r="Q2" s="773" t="s">
        <v>1364</v>
      </c>
      <c r="R2" s="773" t="s">
        <v>1232</v>
      </c>
      <c r="S2" s="773" t="s">
        <v>1365</v>
      </c>
      <c r="T2" s="774" t="s">
        <v>1232</v>
      </c>
      <c r="U2" s="774" t="s">
        <v>1365</v>
      </c>
      <c r="W2" s="1280" t="s">
        <v>1366</v>
      </c>
      <c r="X2" s="1281"/>
      <c r="Y2" s="771">
        <v>44232</v>
      </c>
      <c r="Z2" s="772"/>
    </row>
    <row r="3" spans="1:26" ht="28.5" customHeight="1">
      <c r="A3" s="477" t="s">
        <v>268</v>
      </c>
      <c r="B3" s="487" t="s">
        <v>701</v>
      </c>
      <c r="C3" s="1319" t="s">
        <v>1367</v>
      </c>
      <c r="D3" s="1322" t="s">
        <v>1233</v>
      </c>
      <c r="E3" s="488" t="s">
        <v>269</v>
      </c>
      <c r="F3" s="481" t="s">
        <v>704</v>
      </c>
      <c r="G3" s="1325" t="s">
        <v>705</v>
      </c>
      <c r="H3" s="1326"/>
      <c r="I3" s="482">
        <f>I2+42</f>
        <v>44151</v>
      </c>
      <c r="J3" s="489" t="s">
        <v>270</v>
      </c>
      <c r="K3" s="484">
        <v>44228</v>
      </c>
      <c r="L3" s="489" t="s">
        <v>271</v>
      </c>
      <c r="M3" s="490">
        <v>44279</v>
      </c>
      <c r="N3" s="491"/>
      <c r="Q3" s="775" t="s">
        <v>1368</v>
      </c>
      <c r="R3" s="776" t="s">
        <v>1369</v>
      </c>
      <c r="S3" s="777">
        <v>44196</v>
      </c>
      <c r="T3" s="776"/>
      <c r="U3" s="777"/>
      <c r="W3" s="1280" t="s">
        <v>1370</v>
      </c>
      <c r="X3" s="1281"/>
      <c r="Y3" s="771">
        <v>44294</v>
      </c>
      <c r="Z3" s="772" t="s">
        <v>1371</v>
      </c>
    </row>
    <row r="4" spans="1:26" ht="24.75" customHeight="1">
      <c r="A4" s="477" t="s">
        <v>272</v>
      </c>
      <c r="B4" s="492" t="s">
        <v>1372</v>
      </c>
      <c r="C4" s="1320"/>
      <c r="D4" s="1323"/>
      <c r="E4" s="493" t="s">
        <v>1373</v>
      </c>
      <c r="F4" s="481" t="s">
        <v>707</v>
      </c>
      <c r="G4" s="1325" t="s">
        <v>1374</v>
      </c>
      <c r="H4" s="1326"/>
      <c r="I4" s="482">
        <f>I2+46</f>
        <v>44155</v>
      </c>
      <c r="J4" s="483" t="s">
        <v>1375</v>
      </c>
      <c r="K4" s="484">
        <v>44235</v>
      </c>
      <c r="L4" s="489" t="s">
        <v>1376</v>
      </c>
      <c r="M4" s="494">
        <v>44305</v>
      </c>
      <c r="N4" s="495"/>
      <c r="Q4" s="775" t="s">
        <v>1377</v>
      </c>
      <c r="R4" s="776" t="s">
        <v>1234</v>
      </c>
      <c r="S4" s="776" t="s">
        <v>1378</v>
      </c>
      <c r="T4" s="777" t="s">
        <v>1235</v>
      </c>
      <c r="U4" s="777"/>
    </row>
    <row r="5" spans="1:26" ht="24.75" customHeight="1">
      <c r="A5" s="477" t="s">
        <v>273</v>
      </c>
      <c r="B5" s="478" t="s">
        <v>274</v>
      </c>
      <c r="C5" s="1321"/>
      <c r="D5" s="1324"/>
      <c r="E5" s="496" t="s">
        <v>1379</v>
      </c>
      <c r="F5" s="481" t="s">
        <v>1380</v>
      </c>
      <c r="G5" s="1325" t="s">
        <v>1381</v>
      </c>
      <c r="H5" s="1326"/>
      <c r="I5" s="497">
        <f>I2+56</f>
        <v>44165</v>
      </c>
      <c r="J5" s="498" t="s">
        <v>1382</v>
      </c>
      <c r="K5" s="499"/>
      <c r="L5" s="498" t="s">
        <v>275</v>
      </c>
      <c r="M5" s="494">
        <v>44305</v>
      </c>
      <c r="N5" s="501"/>
    </row>
    <row r="6" spans="1:26" ht="24.75" customHeight="1">
      <c r="A6" s="477"/>
      <c r="B6" s="478"/>
      <c r="C6" s="502"/>
      <c r="D6" s="503"/>
      <c r="E6" s="496"/>
      <c r="F6" s="481"/>
      <c r="G6" s="1317" t="s">
        <v>1383</v>
      </c>
      <c r="H6" s="1327"/>
      <c r="I6" s="778">
        <v>44144</v>
      </c>
      <c r="J6" s="779" t="s">
        <v>1384</v>
      </c>
      <c r="K6" s="780">
        <f>I6+42-21</f>
        <v>44165</v>
      </c>
      <c r="L6" s="779" t="s">
        <v>1236</v>
      </c>
      <c r="M6" s="500">
        <f>MAX(K2:K3,F10)+7</f>
        <v>44235</v>
      </c>
      <c r="N6" s="501"/>
    </row>
    <row r="7" spans="1:26" ht="31">
      <c r="A7" s="504" t="s">
        <v>52</v>
      </c>
      <c r="B7" s="849" t="s">
        <v>227</v>
      </c>
      <c r="C7" s="504" t="s">
        <v>276</v>
      </c>
      <c r="D7" s="504" t="s">
        <v>277</v>
      </c>
      <c r="E7" s="504" t="s">
        <v>205</v>
      </c>
      <c r="F7" s="504" t="s">
        <v>1385</v>
      </c>
      <c r="G7" s="1328" t="s">
        <v>228</v>
      </c>
      <c r="H7" s="1329"/>
      <c r="I7" s="505" t="s">
        <v>278</v>
      </c>
      <c r="J7" s="505" t="s">
        <v>279</v>
      </c>
      <c r="K7" s="781" t="s">
        <v>1386</v>
      </c>
      <c r="L7" s="507" t="s">
        <v>280</v>
      </c>
      <c r="M7" s="505" t="s">
        <v>281</v>
      </c>
      <c r="N7" s="505" t="s">
        <v>282</v>
      </c>
      <c r="O7" s="808" t="s">
        <v>1387</v>
      </c>
      <c r="P7" s="1037" t="s">
        <v>1388</v>
      </c>
      <c r="Q7" s="1037" t="s">
        <v>1389</v>
      </c>
      <c r="R7" s="1037" t="s">
        <v>1390</v>
      </c>
      <c r="S7" s="1037" t="s">
        <v>1391</v>
      </c>
    </row>
    <row r="8" spans="1:26">
      <c r="A8" s="508" t="s">
        <v>283</v>
      </c>
      <c r="B8" s="809"/>
      <c r="C8" s="509"/>
      <c r="D8" s="510"/>
      <c r="E8" s="510"/>
      <c r="F8" s="510"/>
      <c r="G8" s="809"/>
      <c r="H8" s="809"/>
      <c r="I8" s="510"/>
      <c r="J8" s="510"/>
      <c r="K8" s="509"/>
      <c r="L8" s="810"/>
      <c r="M8" s="510"/>
      <c r="N8" s="510"/>
      <c r="O8" s="811"/>
      <c r="P8" s="1038"/>
      <c r="Q8" s="1038"/>
      <c r="R8" s="1039"/>
      <c r="S8" s="1039"/>
      <c r="W8" s="1282" t="s">
        <v>998</v>
      </c>
      <c r="X8" s="1283"/>
      <c r="Y8" s="1283"/>
      <c r="Z8" s="1284"/>
    </row>
    <row r="9" spans="1:26" ht="24.75" customHeight="1">
      <c r="A9" s="1330" t="s">
        <v>1392</v>
      </c>
      <c r="B9" s="1332" t="s">
        <v>284</v>
      </c>
      <c r="C9" s="1102" t="s">
        <v>1393</v>
      </c>
      <c r="D9" s="513">
        <f>I4</f>
        <v>44155</v>
      </c>
      <c r="E9" s="514">
        <v>56</v>
      </c>
      <c r="F9" s="515">
        <f t="shared" ref="F9:F19" si="0">D9+E9</f>
        <v>44211</v>
      </c>
      <c r="G9" s="1334" t="s">
        <v>1394</v>
      </c>
      <c r="H9" s="1335"/>
      <c r="I9" s="516">
        <v>44155</v>
      </c>
      <c r="J9" s="870">
        <v>44201</v>
      </c>
      <c r="K9" s="769" t="s">
        <v>1395</v>
      </c>
      <c r="L9" s="812"/>
      <c r="M9" s="520"/>
      <c r="N9" s="897" t="s">
        <v>1396</v>
      </c>
      <c r="O9" s="813"/>
      <c r="P9" s="1040">
        <v>4</v>
      </c>
      <c r="Q9" s="1040">
        <v>1</v>
      </c>
      <c r="R9" s="1039"/>
      <c r="S9" s="1041">
        <v>20160</v>
      </c>
      <c r="W9" s="782" t="s">
        <v>999</v>
      </c>
      <c r="X9" s="782" t="s">
        <v>1000</v>
      </c>
      <c r="Y9" s="782" t="s">
        <v>1001</v>
      </c>
      <c r="Z9" s="782" t="s">
        <v>1002</v>
      </c>
    </row>
    <row r="10" spans="1:26" ht="24.75" customHeight="1">
      <c r="A10" s="1331"/>
      <c r="B10" s="1333"/>
      <c r="C10" s="1102" t="s">
        <v>1397</v>
      </c>
      <c r="D10" s="522">
        <f>I5</f>
        <v>44165</v>
      </c>
      <c r="E10" s="514">
        <v>56</v>
      </c>
      <c r="F10" s="523">
        <f t="shared" si="0"/>
        <v>44221</v>
      </c>
      <c r="G10" s="1336" t="s">
        <v>1398</v>
      </c>
      <c r="H10" s="1335"/>
      <c r="I10" s="516">
        <v>44169</v>
      </c>
      <c r="J10" s="870">
        <v>44216</v>
      </c>
      <c r="K10" s="769" t="s">
        <v>718</v>
      </c>
      <c r="L10" s="812"/>
      <c r="M10" s="520"/>
      <c r="N10" s="897" t="s">
        <v>1396</v>
      </c>
      <c r="O10" s="813"/>
      <c r="P10" s="1040">
        <v>8</v>
      </c>
      <c r="Q10" s="1040">
        <v>1</v>
      </c>
      <c r="R10" s="1039"/>
      <c r="S10" s="1041">
        <v>28700</v>
      </c>
      <c r="W10" s="784" t="s">
        <v>1003</v>
      </c>
      <c r="X10" s="784" t="s">
        <v>1399</v>
      </c>
      <c r="Y10" s="1097" t="s">
        <v>1400</v>
      </c>
      <c r="Z10" s="1097" t="s">
        <v>1401</v>
      </c>
    </row>
    <row r="11" spans="1:26" ht="24.75" customHeight="1">
      <c r="A11" s="1330" t="s">
        <v>285</v>
      </c>
      <c r="B11" s="1332" t="s">
        <v>286</v>
      </c>
      <c r="C11" s="1102" t="s">
        <v>1393</v>
      </c>
      <c r="D11" s="768">
        <f>I4</f>
        <v>44155</v>
      </c>
      <c r="E11" s="767">
        <v>56</v>
      </c>
      <c r="F11" s="768">
        <f t="shared" si="0"/>
        <v>44211</v>
      </c>
      <c r="G11" s="1337" t="s">
        <v>1402</v>
      </c>
      <c r="H11" s="1338"/>
      <c r="I11" s="516">
        <v>44155</v>
      </c>
      <c r="J11" s="870">
        <v>44201</v>
      </c>
      <c r="K11" s="769" t="s">
        <v>416</v>
      </c>
      <c r="L11" s="906"/>
      <c r="M11" s="783"/>
      <c r="N11" s="897" t="s">
        <v>1403</v>
      </c>
      <c r="O11" s="813"/>
      <c r="P11" s="1040" t="s">
        <v>1404</v>
      </c>
      <c r="Q11" s="1040" t="s">
        <v>1404</v>
      </c>
      <c r="R11" s="1039"/>
      <c r="S11" s="1041">
        <v>1400</v>
      </c>
      <c r="W11" s="784" t="s">
        <v>1003</v>
      </c>
      <c r="X11" s="784" t="s">
        <v>1004</v>
      </c>
      <c r="Y11" s="1098" t="s">
        <v>1405</v>
      </c>
      <c r="Z11" s="1098" t="s">
        <v>1406</v>
      </c>
    </row>
    <row r="12" spans="1:26" ht="23.5" customHeight="1">
      <c r="A12" s="1331"/>
      <c r="B12" s="1333"/>
      <c r="C12" s="1102" t="s">
        <v>1407</v>
      </c>
      <c r="D12" s="907">
        <f>I5</f>
        <v>44165</v>
      </c>
      <c r="E12" s="908">
        <v>56</v>
      </c>
      <c r="F12" s="868">
        <f t="shared" si="0"/>
        <v>44221</v>
      </c>
      <c r="G12" s="1337" t="s">
        <v>719</v>
      </c>
      <c r="H12" s="1338"/>
      <c r="I12" s="516">
        <v>44169</v>
      </c>
      <c r="J12" s="870">
        <v>44216</v>
      </c>
      <c r="K12" s="769" t="s">
        <v>416</v>
      </c>
      <c r="L12" s="906"/>
      <c r="M12" s="783"/>
      <c r="N12" s="897" t="s">
        <v>1396</v>
      </c>
      <c r="O12" s="813"/>
      <c r="P12" s="1040" t="s">
        <v>1404</v>
      </c>
      <c r="Q12" s="1040" t="s">
        <v>1404</v>
      </c>
      <c r="R12" s="1039"/>
      <c r="S12" s="1041">
        <v>1400</v>
      </c>
      <c r="W12" s="784" t="s">
        <v>1408</v>
      </c>
      <c r="X12" s="784" t="s">
        <v>1005</v>
      </c>
      <c r="Y12" s="1285" t="s">
        <v>1409</v>
      </c>
      <c r="Z12" s="1286"/>
    </row>
    <row r="13" spans="1:26" ht="33" customHeight="1">
      <c r="A13" s="1339" t="s">
        <v>721</v>
      </c>
      <c r="B13" s="850" t="s">
        <v>1410</v>
      </c>
      <c r="C13" s="1102" t="s">
        <v>717</v>
      </c>
      <c r="D13" s="768">
        <v>44162</v>
      </c>
      <c r="E13" s="767">
        <v>49</v>
      </c>
      <c r="F13" s="768">
        <f t="shared" si="0"/>
        <v>44211</v>
      </c>
      <c r="G13" s="1337" t="s">
        <v>1411</v>
      </c>
      <c r="H13" s="1338"/>
      <c r="I13" s="535">
        <v>44159</v>
      </c>
      <c r="J13" s="870">
        <v>44216</v>
      </c>
      <c r="K13" s="769" t="s">
        <v>416</v>
      </c>
      <c r="L13" s="814"/>
      <c r="M13" s="897" t="s">
        <v>1403</v>
      </c>
      <c r="N13" s="897" t="s">
        <v>1396</v>
      </c>
      <c r="O13" s="813"/>
      <c r="P13" s="1040"/>
      <c r="Q13" s="1040"/>
      <c r="R13" s="1039"/>
      <c r="S13" s="1041"/>
      <c r="W13" s="784"/>
      <c r="X13" s="784"/>
      <c r="Y13" s="1098"/>
      <c r="Z13" s="1098"/>
    </row>
    <row r="14" spans="1:26" ht="24.75" customHeight="1">
      <c r="A14" s="1340"/>
      <c r="B14" s="850" t="s">
        <v>1412</v>
      </c>
      <c r="C14" s="534" t="s">
        <v>717</v>
      </c>
      <c r="D14" s="768">
        <f>F13</f>
        <v>44211</v>
      </c>
      <c r="E14" s="767">
        <v>28</v>
      </c>
      <c r="F14" s="768">
        <f>D14+E14</f>
        <v>44239</v>
      </c>
      <c r="G14" s="1337" t="s">
        <v>1413</v>
      </c>
      <c r="H14" s="1338"/>
      <c r="I14" s="535">
        <v>44216</v>
      </c>
      <c r="J14" s="870">
        <v>44250</v>
      </c>
      <c r="K14" s="769"/>
      <c r="L14" s="814"/>
      <c r="M14" s="796"/>
      <c r="N14" s="815"/>
      <c r="O14" s="813"/>
      <c r="P14" s="1040"/>
      <c r="Q14" s="1040"/>
      <c r="R14" s="1039"/>
      <c r="S14" s="1041"/>
      <c r="W14" s="784" t="s">
        <v>1408</v>
      </c>
      <c r="X14" s="784" t="s">
        <v>1004</v>
      </c>
      <c r="Y14" s="1285" t="s">
        <v>1414</v>
      </c>
      <c r="Z14" s="1286"/>
    </row>
    <row r="15" spans="1:26" ht="24.75" customHeight="1">
      <c r="A15" s="1340"/>
      <c r="B15" s="850" t="s">
        <v>1415</v>
      </c>
      <c r="C15" s="1310" t="s">
        <v>1416</v>
      </c>
      <c r="D15" s="766">
        <f>I5</f>
        <v>44165</v>
      </c>
      <c r="E15" s="767">
        <v>63</v>
      </c>
      <c r="F15" s="768">
        <f t="shared" si="0"/>
        <v>44228</v>
      </c>
      <c r="G15" s="1295" t="s">
        <v>1417</v>
      </c>
      <c r="H15" s="1296"/>
      <c r="I15" s="845">
        <v>44167</v>
      </c>
      <c r="J15" s="870">
        <v>44222</v>
      </c>
      <c r="K15" s="769" t="s">
        <v>416</v>
      </c>
      <c r="L15" s="812"/>
      <c r="M15" s="770"/>
      <c r="N15" s="897" t="s">
        <v>1396</v>
      </c>
      <c r="O15" s="813"/>
      <c r="P15" s="1040">
        <v>8</v>
      </c>
      <c r="Q15" s="1040">
        <v>1</v>
      </c>
      <c r="R15" s="1039"/>
      <c r="S15" s="1041">
        <v>71400</v>
      </c>
      <c r="W15" s="784" t="s">
        <v>1006</v>
      </c>
      <c r="X15" s="784" t="s">
        <v>1005</v>
      </c>
      <c r="Y15" s="1285" t="s">
        <v>1418</v>
      </c>
      <c r="Z15" s="1286"/>
    </row>
    <row r="16" spans="1:26" ht="24.75" customHeight="1">
      <c r="A16" s="1341"/>
      <c r="B16" s="850" t="s">
        <v>1419</v>
      </c>
      <c r="C16" s="1311"/>
      <c r="D16" s="766">
        <f>F15</f>
        <v>44228</v>
      </c>
      <c r="E16" s="767">
        <v>21</v>
      </c>
      <c r="F16" s="768">
        <f t="shared" si="0"/>
        <v>44249</v>
      </c>
      <c r="G16" s="1295" t="s">
        <v>1420</v>
      </c>
      <c r="H16" s="1296"/>
      <c r="I16" s="845">
        <v>44222</v>
      </c>
      <c r="J16" s="870">
        <v>44229</v>
      </c>
      <c r="K16" s="769" t="s">
        <v>416</v>
      </c>
      <c r="L16" s="812"/>
      <c r="M16" s="770"/>
      <c r="N16" s="897"/>
      <c r="O16" s="813"/>
      <c r="P16" s="1040"/>
      <c r="Q16" s="1040"/>
      <c r="R16" s="1039"/>
      <c r="S16" s="1041">
        <v>5985</v>
      </c>
      <c r="W16" s="784" t="s">
        <v>1006</v>
      </c>
      <c r="X16" s="784" t="s">
        <v>1004</v>
      </c>
      <c r="Y16" s="1271" t="s">
        <v>1241</v>
      </c>
      <c r="Z16" s="1272"/>
    </row>
    <row r="17" spans="1:20" ht="24.75" customHeight="1">
      <c r="A17" s="1330" t="s">
        <v>288</v>
      </c>
      <c r="B17" s="1332" t="s">
        <v>1421</v>
      </c>
      <c r="C17" s="909" t="s">
        <v>717</v>
      </c>
      <c r="D17" s="768">
        <f>I4</f>
        <v>44155</v>
      </c>
      <c r="E17" s="767">
        <v>70</v>
      </c>
      <c r="F17" s="768">
        <f t="shared" si="0"/>
        <v>44225</v>
      </c>
      <c r="G17" s="1334" t="s">
        <v>1422</v>
      </c>
      <c r="H17" s="1335"/>
      <c r="I17" s="516">
        <v>44155</v>
      </c>
      <c r="J17" s="870">
        <v>44183</v>
      </c>
      <c r="K17" s="769" t="s">
        <v>1423</v>
      </c>
      <c r="L17" s="906"/>
      <c r="M17" s="783"/>
      <c r="N17" s="897" t="s">
        <v>1403</v>
      </c>
      <c r="O17" s="813"/>
      <c r="P17" s="1040">
        <v>1</v>
      </c>
      <c r="Q17" s="1040"/>
      <c r="R17" s="1039"/>
      <c r="S17" s="1041">
        <v>11025</v>
      </c>
    </row>
    <row r="18" spans="1:20" ht="24.75" customHeight="1">
      <c r="A18" s="1331"/>
      <c r="B18" s="1333"/>
      <c r="C18" s="1102" t="s">
        <v>1407</v>
      </c>
      <c r="D18" s="797">
        <f>I5</f>
        <v>44165</v>
      </c>
      <c r="E18" s="798">
        <v>70</v>
      </c>
      <c r="F18" s="799">
        <f t="shared" si="0"/>
        <v>44235</v>
      </c>
      <c r="G18" s="1295" t="s">
        <v>1242</v>
      </c>
      <c r="H18" s="1296"/>
      <c r="I18" s="846">
        <v>44167</v>
      </c>
      <c r="J18" s="870">
        <v>44217</v>
      </c>
      <c r="K18" s="769" t="s">
        <v>727</v>
      </c>
      <c r="L18" s="906"/>
      <c r="M18" s="770"/>
      <c r="N18" s="897" t="s">
        <v>1396</v>
      </c>
      <c r="O18" s="813"/>
      <c r="P18" s="1040">
        <v>3</v>
      </c>
      <c r="Q18" s="1040"/>
      <c r="R18" s="1042"/>
      <c r="S18" s="1041">
        <v>9975</v>
      </c>
      <c r="T18" s="1016" t="s">
        <v>1424</v>
      </c>
    </row>
    <row r="19" spans="1:20" ht="36.75" customHeight="1">
      <c r="A19" s="1348" t="s">
        <v>728</v>
      </c>
      <c r="B19" s="910" t="s">
        <v>729</v>
      </c>
      <c r="C19" s="1350" t="s">
        <v>730</v>
      </c>
      <c r="D19" s="548">
        <f>I5</f>
        <v>44165</v>
      </c>
      <c r="E19" s="549">
        <v>56</v>
      </c>
      <c r="F19" s="550">
        <f t="shared" si="0"/>
        <v>44221</v>
      </c>
      <c r="G19" s="1352" t="s">
        <v>1425</v>
      </c>
      <c r="H19" s="1296"/>
      <c r="I19" s="535">
        <v>44167</v>
      </c>
      <c r="J19" s="870">
        <v>44216</v>
      </c>
      <c r="K19" s="769" t="s">
        <v>727</v>
      </c>
      <c r="L19" s="862" t="s">
        <v>1426</v>
      </c>
      <c r="M19" s="897" t="s">
        <v>1396</v>
      </c>
      <c r="N19" s="897" t="s">
        <v>1396</v>
      </c>
      <c r="O19" s="813"/>
      <c r="P19" s="1040" t="s">
        <v>1427</v>
      </c>
      <c r="Q19" s="1040" t="s">
        <v>1428</v>
      </c>
      <c r="R19" s="1039"/>
      <c r="S19" s="1041">
        <v>10920</v>
      </c>
    </row>
    <row r="20" spans="1:20" ht="38.25" customHeight="1">
      <c r="A20" s="1349"/>
      <c r="B20" s="910" t="s">
        <v>725</v>
      </c>
      <c r="C20" s="1351"/>
      <c r="D20" s="553">
        <f>F19</f>
        <v>44221</v>
      </c>
      <c r="E20" s="549">
        <v>14</v>
      </c>
      <c r="F20" s="550">
        <f>SUM(D20:E20)</f>
        <v>44235</v>
      </c>
      <c r="G20" s="1353" t="s">
        <v>1429</v>
      </c>
      <c r="H20" s="1309"/>
      <c r="I20" s="535">
        <v>44217</v>
      </c>
      <c r="J20" s="870">
        <v>44225</v>
      </c>
      <c r="K20" s="769" t="s">
        <v>727</v>
      </c>
      <c r="L20" s="1103"/>
      <c r="M20" s="796"/>
      <c r="N20" s="815"/>
      <c r="O20" s="813"/>
      <c r="P20" s="1040"/>
      <c r="Q20" s="1040"/>
      <c r="R20" s="1039"/>
      <c r="S20" s="1041">
        <v>13650</v>
      </c>
    </row>
    <row r="21" spans="1:20" ht="31">
      <c r="A21" s="555" t="s">
        <v>577</v>
      </c>
      <c r="B21" s="851"/>
      <c r="C21" s="557"/>
      <c r="D21" s="558"/>
      <c r="E21" s="559"/>
      <c r="F21" s="558"/>
      <c r="G21" s="816"/>
      <c r="H21" s="816"/>
      <c r="I21" s="560"/>
      <c r="J21" s="560"/>
      <c r="K21" s="863"/>
      <c r="L21" s="817"/>
      <c r="M21" s="558"/>
      <c r="N21" s="557"/>
      <c r="O21" s="813"/>
      <c r="P21" s="1037" t="s">
        <v>1237</v>
      </c>
      <c r="Q21" s="1037" t="s">
        <v>1430</v>
      </c>
      <c r="R21" s="1037" t="s">
        <v>1239</v>
      </c>
      <c r="S21" s="1037" t="s">
        <v>1431</v>
      </c>
    </row>
    <row r="22" spans="1:20" ht="27.75" customHeight="1">
      <c r="A22" s="911" t="s">
        <v>1432</v>
      </c>
      <c r="B22" s="1103" t="s">
        <v>733</v>
      </c>
      <c r="C22" s="912" t="s">
        <v>734</v>
      </c>
      <c r="D22" s="768">
        <f>I3</f>
        <v>44151</v>
      </c>
      <c r="E22" s="913">
        <f>19*7</f>
        <v>133</v>
      </c>
      <c r="F22" s="768">
        <f>SUM(D22:E22)</f>
        <v>44284</v>
      </c>
      <c r="G22" s="1354" t="s">
        <v>1244</v>
      </c>
      <c r="H22" s="1355"/>
      <c r="I22" s="914">
        <v>44151</v>
      </c>
      <c r="J22" s="870">
        <v>44264</v>
      </c>
      <c r="K22" s="915" t="s">
        <v>718</v>
      </c>
      <c r="L22" s="818" t="s">
        <v>1433</v>
      </c>
      <c r="M22" s="897" t="s">
        <v>1396</v>
      </c>
      <c r="N22" s="864"/>
      <c r="O22" s="813"/>
      <c r="P22" s="1040">
        <v>2</v>
      </c>
      <c r="Q22" s="1040"/>
      <c r="R22" s="1039"/>
      <c r="S22" s="1041">
        <v>7350</v>
      </c>
    </row>
    <row r="23" spans="1:20" ht="28.5" customHeight="1">
      <c r="A23" s="1100" t="s">
        <v>1434</v>
      </c>
      <c r="B23" s="916" t="s">
        <v>737</v>
      </c>
      <c r="C23" s="1102" t="s">
        <v>738</v>
      </c>
      <c r="D23" s="917">
        <f>$M$6</f>
        <v>44235</v>
      </c>
      <c r="E23" s="918">
        <f>56</f>
        <v>56</v>
      </c>
      <c r="F23" s="768">
        <f t="shared" ref="F23:F60" si="1">SUM(D23:E23)</f>
        <v>44291</v>
      </c>
      <c r="G23" s="1356" t="s">
        <v>1245</v>
      </c>
      <c r="H23" s="1357"/>
      <c r="I23" s="914">
        <v>44222</v>
      </c>
      <c r="J23" s="870">
        <v>44235</v>
      </c>
      <c r="K23" s="915" t="s">
        <v>718</v>
      </c>
      <c r="L23" s="818"/>
      <c r="M23" s="897" t="s">
        <v>1435</v>
      </c>
      <c r="N23" s="864"/>
      <c r="O23" s="811"/>
      <c r="P23" s="1040"/>
      <c r="Q23" s="1040"/>
      <c r="R23" s="1039"/>
      <c r="S23" s="1041">
        <v>4095</v>
      </c>
    </row>
    <row r="24" spans="1:20" ht="29.25" customHeight="1">
      <c r="A24" s="865" t="s">
        <v>1436</v>
      </c>
      <c r="B24" s="1103" t="s">
        <v>1437</v>
      </c>
      <c r="C24" s="919" t="s">
        <v>1438</v>
      </c>
      <c r="D24" s="917">
        <f>$M$6</f>
        <v>44235</v>
      </c>
      <c r="E24" s="920">
        <v>49</v>
      </c>
      <c r="F24" s="768">
        <f t="shared" si="1"/>
        <v>44284</v>
      </c>
      <c r="G24" s="1334" t="s">
        <v>1439</v>
      </c>
      <c r="H24" s="1335"/>
      <c r="I24" s="914">
        <v>44167</v>
      </c>
      <c r="J24" s="870">
        <v>44194</v>
      </c>
      <c r="K24" s="915" t="s">
        <v>718</v>
      </c>
      <c r="L24" s="866" t="s">
        <v>742</v>
      </c>
      <c r="M24" s="897" t="s">
        <v>1435</v>
      </c>
      <c r="N24" s="867"/>
      <c r="O24" s="811"/>
      <c r="P24" s="1040">
        <v>2</v>
      </c>
      <c r="Q24" s="1040">
        <v>1</v>
      </c>
      <c r="R24" s="1039"/>
      <c r="S24" s="1041">
        <v>4620</v>
      </c>
    </row>
    <row r="25" spans="1:20" ht="36" customHeight="1">
      <c r="A25" s="1342" t="s">
        <v>743</v>
      </c>
      <c r="B25" s="852" t="s">
        <v>744</v>
      </c>
      <c r="C25" s="785" t="s">
        <v>745</v>
      </c>
      <c r="D25" s="786">
        <f>I4</f>
        <v>44155</v>
      </c>
      <c r="E25" s="787">
        <f>7*22</f>
        <v>154</v>
      </c>
      <c r="F25" s="921">
        <f t="shared" si="1"/>
        <v>44309</v>
      </c>
      <c r="G25" s="1344" t="s">
        <v>1440</v>
      </c>
      <c r="H25" s="1345"/>
      <c r="I25" s="788"/>
      <c r="J25" s="789"/>
      <c r="K25" s="922" t="s">
        <v>1441</v>
      </c>
      <c r="L25" s="819" t="s">
        <v>1442</v>
      </c>
      <c r="M25" s="923" t="s">
        <v>356</v>
      </c>
      <c r="N25" s="820"/>
      <c r="O25" s="811"/>
      <c r="P25" s="1040"/>
      <c r="Q25" s="1040"/>
      <c r="R25" s="1039"/>
      <c r="S25" s="1041">
        <v>0</v>
      </c>
    </row>
    <row r="26" spans="1:20" ht="46.5" customHeight="1">
      <c r="A26" s="1343"/>
      <c r="B26" s="853" t="s">
        <v>1443</v>
      </c>
      <c r="C26" s="586" t="s">
        <v>1444</v>
      </c>
      <c r="D26" s="587">
        <f>I5</f>
        <v>44165</v>
      </c>
      <c r="E26" s="588">
        <f>7*22</f>
        <v>154</v>
      </c>
      <c r="F26" s="868">
        <f t="shared" si="1"/>
        <v>44319</v>
      </c>
      <c r="G26" s="1346" t="s">
        <v>1445</v>
      </c>
      <c r="H26" s="1347"/>
      <c r="I26" s="589">
        <v>44167</v>
      </c>
      <c r="J26" s="870">
        <v>44327</v>
      </c>
      <c r="K26" s="915" t="s">
        <v>718</v>
      </c>
      <c r="L26" s="821" t="s">
        <v>1446</v>
      </c>
      <c r="M26" s="897" t="s">
        <v>1447</v>
      </c>
      <c r="N26" s="822"/>
      <c r="O26" s="811"/>
      <c r="P26" s="1040">
        <v>14</v>
      </c>
      <c r="Q26" s="1040">
        <v>2</v>
      </c>
      <c r="R26" s="1039"/>
      <c r="S26" s="1041">
        <v>83475</v>
      </c>
    </row>
    <row r="27" spans="1:20" ht="31.5" customHeight="1">
      <c r="A27" s="1348" t="s">
        <v>1448</v>
      </c>
      <c r="B27" s="924" t="s">
        <v>1449</v>
      </c>
      <c r="C27" s="1310" t="s">
        <v>1450</v>
      </c>
      <c r="D27" s="766">
        <f>I4+10</f>
        <v>44165</v>
      </c>
      <c r="E27" s="918">
        <v>70</v>
      </c>
      <c r="F27" s="768">
        <f t="shared" si="1"/>
        <v>44235</v>
      </c>
      <c r="G27" s="1295" t="s">
        <v>1451</v>
      </c>
      <c r="H27" s="1296"/>
      <c r="I27" s="914">
        <v>44165</v>
      </c>
      <c r="J27" s="870">
        <v>44210</v>
      </c>
      <c r="K27" s="915" t="s">
        <v>718</v>
      </c>
      <c r="L27" s="823"/>
      <c r="M27" s="897" t="s">
        <v>1403</v>
      </c>
      <c r="N27" s="824"/>
      <c r="O27" s="813"/>
      <c r="P27" s="1040"/>
      <c r="Q27" s="1040"/>
      <c r="R27" s="1039"/>
      <c r="S27" s="1041">
        <v>2100</v>
      </c>
    </row>
    <row r="28" spans="1:20" ht="25.5" customHeight="1">
      <c r="A28" s="1349"/>
      <c r="B28" s="1030"/>
      <c r="C28" s="1311"/>
      <c r="D28" s="1031">
        <f>F9</f>
        <v>44211</v>
      </c>
      <c r="E28" s="1032">
        <v>84</v>
      </c>
      <c r="F28" s="1031">
        <f t="shared" si="1"/>
        <v>44295</v>
      </c>
      <c r="G28" s="1358"/>
      <c r="H28" s="1359"/>
      <c r="I28" s="1033"/>
      <c r="J28" s="1034"/>
      <c r="K28" s="915" t="s">
        <v>718</v>
      </c>
      <c r="L28" s="825"/>
      <c r="M28" s="770"/>
      <c r="N28" s="869"/>
      <c r="O28" s="813"/>
      <c r="P28" s="1040"/>
      <c r="Q28" s="1040"/>
      <c r="R28" s="1039"/>
      <c r="S28" s="1041"/>
    </row>
    <row r="29" spans="1:20" ht="21" customHeight="1">
      <c r="A29" s="1360" t="s">
        <v>1452</v>
      </c>
      <c r="B29" s="1332" t="s">
        <v>1453</v>
      </c>
      <c r="C29" s="1364" t="s">
        <v>1454</v>
      </c>
      <c r="D29" s="598">
        <f>I4</f>
        <v>44155</v>
      </c>
      <c r="E29" s="800">
        <v>10</v>
      </c>
      <c r="F29" s="799">
        <f t="shared" si="1"/>
        <v>44165</v>
      </c>
      <c r="G29" s="1334" t="s">
        <v>1455</v>
      </c>
      <c r="H29" s="1335"/>
      <c r="I29" s="914">
        <v>44151</v>
      </c>
      <c r="J29" s="870">
        <v>44159</v>
      </c>
      <c r="K29" s="1380" t="s">
        <v>1456</v>
      </c>
      <c r="L29" s="1415" t="s">
        <v>1457</v>
      </c>
      <c r="M29" s="897" t="s">
        <v>1396</v>
      </c>
      <c r="N29" s="864"/>
      <c r="O29" s="813"/>
      <c r="P29" s="1040">
        <v>1</v>
      </c>
      <c r="Q29" s="1040"/>
      <c r="R29" s="1039"/>
      <c r="S29" s="1041">
        <v>3150</v>
      </c>
    </row>
    <row r="30" spans="1:20" ht="21" customHeight="1">
      <c r="A30" s="1361"/>
      <c r="B30" s="1363"/>
      <c r="C30" s="1365"/>
      <c r="D30" s="601">
        <f>F29</f>
        <v>44165</v>
      </c>
      <c r="E30" s="926">
        <f>11+7+21</f>
        <v>39</v>
      </c>
      <c r="F30" s="768">
        <f t="shared" si="1"/>
        <v>44204</v>
      </c>
      <c r="G30" s="1366" t="s">
        <v>1458</v>
      </c>
      <c r="H30" s="1367"/>
      <c r="I30" s="914">
        <v>44159</v>
      </c>
      <c r="J30" s="870">
        <v>44230</v>
      </c>
      <c r="K30" s="1381"/>
      <c r="L30" s="1416"/>
      <c r="M30" s="925"/>
      <c r="N30" s="864"/>
      <c r="O30" s="813"/>
      <c r="P30" s="1040"/>
      <c r="Q30" s="1040"/>
      <c r="R30" s="1039"/>
      <c r="S30" s="1041"/>
    </row>
    <row r="31" spans="1:20" ht="21" customHeight="1">
      <c r="A31" s="1361"/>
      <c r="B31" s="1363"/>
      <c r="C31" s="1365"/>
      <c r="D31" s="601">
        <f>F30</f>
        <v>44204</v>
      </c>
      <c r="E31" s="871">
        <v>21</v>
      </c>
      <c r="F31" s="768">
        <f t="shared" si="1"/>
        <v>44225</v>
      </c>
      <c r="G31" s="1366" t="s">
        <v>1459</v>
      </c>
      <c r="H31" s="1367"/>
      <c r="I31" s="914">
        <v>44216</v>
      </c>
      <c r="J31" s="870">
        <v>44230</v>
      </c>
      <c r="K31" s="1381"/>
      <c r="L31" s="1416"/>
      <c r="M31" s="925"/>
      <c r="N31" s="864"/>
      <c r="O31" s="813"/>
      <c r="P31" s="1040"/>
      <c r="Q31" s="1040"/>
      <c r="R31" s="1039"/>
      <c r="S31" s="1041"/>
    </row>
    <row r="32" spans="1:20" ht="21" customHeight="1">
      <c r="A32" s="1361"/>
      <c r="B32" s="1333"/>
      <c r="C32" s="1311"/>
      <c r="D32" s="768">
        <f>F31</f>
        <v>44225</v>
      </c>
      <c r="E32" s="927">
        <v>35</v>
      </c>
      <c r="F32" s="768">
        <f t="shared" si="1"/>
        <v>44260</v>
      </c>
      <c r="G32" s="1366" t="s">
        <v>1460</v>
      </c>
      <c r="H32" s="1367"/>
      <c r="I32" s="914">
        <v>44223</v>
      </c>
      <c r="J32" s="870">
        <v>44230</v>
      </c>
      <c r="K32" s="1382"/>
      <c r="L32" s="1417"/>
      <c r="M32" s="925"/>
      <c r="N32" s="864"/>
      <c r="O32" s="813"/>
      <c r="P32" s="1040"/>
      <c r="Q32" s="1040"/>
      <c r="R32" s="1039"/>
      <c r="S32" s="1041"/>
    </row>
    <row r="33" spans="1:20" ht="21" customHeight="1">
      <c r="A33" s="1361"/>
      <c r="B33" s="1332" t="s">
        <v>291</v>
      </c>
      <c r="C33" s="1364" t="s">
        <v>730</v>
      </c>
      <c r="D33" s="766">
        <f>I5</f>
        <v>44165</v>
      </c>
      <c r="E33" s="927">
        <v>10</v>
      </c>
      <c r="F33" s="768">
        <f t="shared" si="1"/>
        <v>44175</v>
      </c>
      <c r="G33" s="1334" t="s">
        <v>1461</v>
      </c>
      <c r="H33" s="1335"/>
      <c r="I33" s="914">
        <v>44168</v>
      </c>
      <c r="J33" s="870">
        <v>44218</v>
      </c>
      <c r="K33" s="1380" t="s">
        <v>1247</v>
      </c>
      <c r="L33" s="1415" t="s">
        <v>1462</v>
      </c>
      <c r="M33" s="897" t="s">
        <v>1463</v>
      </c>
      <c r="N33" s="864"/>
      <c r="O33" s="813"/>
      <c r="P33" s="1040">
        <v>5</v>
      </c>
      <c r="Q33" s="1040"/>
      <c r="R33" s="1039"/>
      <c r="S33" s="1041">
        <v>3675</v>
      </c>
    </row>
    <row r="34" spans="1:20" ht="21" customHeight="1">
      <c r="A34" s="1361"/>
      <c r="B34" s="1363"/>
      <c r="C34" s="1365"/>
      <c r="D34" s="768">
        <f>F33</f>
        <v>44175</v>
      </c>
      <c r="E34" s="926">
        <f>11+7</f>
        <v>18</v>
      </c>
      <c r="F34" s="768">
        <f t="shared" si="1"/>
        <v>44193</v>
      </c>
      <c r="G34" s="1366" t="s">
        <v>1464</v>
      </c>
      <c r="H34" s="1367"/>
      <c r="I34" s="914">
        <v>44188</v>
      </c>
      <c r="J34" s="870">
        <v>44218</v>
      </c>
      <c r="K34" s="1381"/>
      <c r="L34" s="1416"/>
      <c r="M34" s="925"/>
      <c r="N34" s="864"/>
      <c r="O34" s="813"/>
      <c r="P34" s="1040"/>
      <c r="Q34" s="1040"/>
      <c r="R34" s="1039"/>
      <c r="S34" s="1041"/>
    </row>
    <row r="35" spans="1:20" ht="21" customHeight="1">
      <c r="A35" s="1361"/>
      <c r="B35" s="1363"/>
      <c r="C35" s="1365"/>
      <c r="D35" s="768">
        <f>F34</f>
        <v>44193</v>
      </c>
      <c r="E35" s="927">
        <v>21</v>
      </c>
      <c r="F35" s="768">
        <f t="shared" si="1"/>
        <v>44214</v>
      </c>
      <c r="G35" s="1366" t="s">
        <v>1465</v>
      </c>
      <c r="H35" s="1367"/>
      <c r="I35" s="928">
        <v>44194</v>
      </c>
      <c r="J35" s="870">
        <v>44218</v>
      </c>
      <c r="K35" s="1381"/>
      <c r="L35" s="1416"/>
      <c r="M35" s="925"/>
      <c r="N35" s="864"/>
      <c r="O35" s="813"/>
      <c r="P35" s="1040"/>
      <c r="Q35" s="1040"/>
      <c r="R35" s="1039"/>
      <c r="S35" s="1041"/>
    </row>
    <row r="36" spans="1:20" ht="21" customHeight="1">
      <c r="A36" s="1361"/>
      <c r="B36" s="1333"/>
      <c r="C36" s="1311"/>
      <c r="D36" s="768">
        <f>F35</f>
        <v>44214</v>
      </c>
      <c r="E36" s="927">
        <v>35</v>
      </c>
      <c r="F36" s="768">
        <f>D36+E36</f>
        <v>44249</v>
      </c>
      <c r="G36" s="1366" t="s">
        <v>1466</v>
      </c>
      <c r="H36" s="1367"/>
      <c r="I36" s="766">
        <v>44216</v>
      </c>
      <c r="J36" s="870">
        <v>44218</v>
      </c>
      <c r="K36" s="1382"/>
      <c r="L36" s="1418"/>
      <c r="M36" s="925"/>
      <c r="N36" s="864"/>
      <c r="O36" s="813"/>
      <c r="P36" s="1040"/>
      <c r="Q36" s="1040"/>
      <c r="R36" s="1039"/>
      <c r="S36" s="1041"/>
    </row>
    <row r="37" spans="1:20" ht="29.25" customHeight="1">
      <c r="A37" s="1361"/>
      <c r="B37" s="1111" t="s">
        <v>1467</v>
      </c>
      <c r="C37" s="929" t="s">
        <v>1248</v>
      </c>
      <c r="D37" s="928">
        <f>I5</f>
        <v>44165</v>
      </c>
      <c r="E37" s="930">
        <f>116+14</f>
        <v>130</v>
      </c>
      <c r="F37" s="768">
        <f>SUM(D37:E37)+10</f>
        <v>44305</v>
      </c>
      <c r="G37" s="1368" t="s">
        <v>1246</v>
      </c>
      <c r="H37" s="1369"/>
      <c r="I37" s="928">
        <v>44167</v>
      </c>
      <c r="J37" s="870">
        <v>44309</v>
      </c>
      <c r="K37" s="1380" t="s">
        <v>1247</v>
      </c>
      <c r="L37" s="826" t="s">
        <v>292</v>
      </c>
      <c r="M37" s="897" t="s">
        <v>1396</v>
      </c>
      <c r="N37" s="872"/>
      <c r="O37" s="813"/>
      <c r="P37" s="1040">
        <v>17</v>
      </c>
      <c r="Q37" s="1040">
        <v>2</v>
      </c>
      <c r="R37" s="1039"/>
      <c r="S37" s="1041">
        <v>27825</v>
      </c>
    </row>
    <row r="38" spans="1:20" ht="27.75" customHeight="1">
      <c r="A38" s="1361"/>
      <c r="B38" s="854" t="s">
        <v>1468</v>
      </c>
      <c r="C38" s="931" t="s">
        <v>1469</v>
      </c>
      <c r="D38" s="786">
        <f>I5</f>
        <v>44165</v>
      </c>
      <c r="E38" s="932">
        <v>116</v>
      </c>
      <c r="F38" s="933">
        <f t="shared" si="1"/>
        <v>44281</v>
      </c>
      <c r="G38" s="1370" t="s">
        <v>1470</v>
      </c>
      <c r="H38" s="1371"/>
      <c r="I38" s="801"/>
      <c r="J38" s="790"/>
      <c r="K38" s="1381"/>
      <c r="L38" s="827" t="s">
        <v>292</v>
      </c>
      <c r="M38" s="923" t="s">
        <v>356</v>
      </c>
      <c r="N38" s="828"/>
      <c r="O38" s="813"/>
      <c r="P38" s="1040"/>
      <c r="Q38" s="1040"/>
      <c r="R38" s="1039"/>
      <c r="S38" s="1041">
        <v>0</v>
      </c>
    </row>
    <row r="39" spans="1:20" ht="27" customHeight="1">
      <c r="A39" s="1362"/>
      <c r="B39" s="1111" t="s">
        <v>1471</v>
      </c>
      <c r="C39" s="929" t="s">
        <v>1472</v>
      </c>
      <c r="D39" s="617">
        <f>I5</f>
        <v>44165</v>
      </c>
      <c r="E39" s="930">
        <f>116+14</f>
        <v>130</v>
      </c>
      <c r="F39" s="768">
        <f>SUM(D39:E39)+10</f>
        <v>44305</v>
      </c>
      <c r="G39" s="1372" t="s">
        <v>1249</v>
      </c>
      <c r="H39" s="1373"/>
      <c r="I39" s="928">
        <v>44167</v>
      </c>
      <c r="J39" s="870">
        <v>44309</v>
      </c>
      <c r="K39" s="1381"/>
      <c r="L39" s="826" t="s">
        <v>292</v>
      </c>
      <c r="M39" s="897" t="s">
        <v>1473</v>
      </c>
      <c r="N39" s="829"/>
      <c r="O39" s="813"/>
      <c r="P39" s="1040">
        <v>17</v>
      </c>
      <c r="Q39" s="1040">
        <v>2</v>
      </c>
      <c r="R39" s="1039"/>
      <c r="S39" s="1041">
        <v>27825</v>
      </c>
    </row>
    <row r="40" spans="1:20" ht="36" customHeight="1">
      <c r="A40" s="873" t="s">
        <v>293</v>
      </c>
      <c r="B40" s="855" t="s">
        <v>1474</v>
      </c>
      <c r="C40" s="623" t="s">
        <v>1475</v>
      </c>
      <c r="D40" s="624">
        <f>J14</f>
        <v>44250</v>
      </c>
      <c r="E40" s="625">
        <v>56</v>
      </c>
      <c r="F40" s="868">
        <f t="shared" si="1"/>
        <v>44306</v>
      </c>
      <c r="G40" s="1383" t="s">
        <v>1250</v>
      </c>
      <c r="H40" s="1384"/>
      <c r="I40" s="928">
        <v>44222</v>
      </c>
      <c r="J40" s="870">
        <v>44284</v>
      </c>
      <c r="K40" s="1382"/>
      <c r="L40" s="830"/>
      <c r="M40" s="897" t="s">
        <v>1403</v>
      </c>
      <c r="N40" s="831"/>
      <c r="O40" s="813"/>
      <c r="P40" s="1040"/>
      <c r="Q40" s="1040"/>
      <c r="R40" s="1039"/>
      <c r="S40" s="1041">
        <v>3150</v>
      </c>
    </row>
    <row r="41" spans="1:20" ht="26.25" customHeight="1">
      <c r="A41" s="1374" t="s">
        <v>417</v>
      </c>
      <c r="B41" s="934" t="s">
        <v>1251</v>
      </c>
      <c r="C41" s="935"/>
      <c r="D41" s="933" t="s">
        <v>1476</v>
      </c>
      <c r="E41" s="933" t="s">
        <v>1477</v>
      </c>
      <c r="F41" s="933" t="s">
        <v>1477</v>
      </c>
      <c r="G41" s="1376" t="s">
        <v>1478</v>
      </c>
      <c r="H41" s="1377"/>
      <c r="I41" s="936"/>
      <c r="J41" s="874"/>
      <c r="K41" s="1378" t="s">
        <v>1441</v>
      </c>
      <c r="L41" s="875" t="s">
        <v>1479</v>
      </c>
      <c r="M41" s="923" t="s">
        <v>356</v>
      </c>
      <c r="N41" s="876"/>
      <c r="O41" s="813"/>
      <c r="P41" s="1040"/>
      <c r="Q41" s="1040"/>
      <c r="R41" s="1039"/>
      <c r="S41" s="1041">
        <v>0</v>
      </c>
    </row>
    <row r="42" spans="1:20" ht="28.5" customHeight="1">
      <c r="A42" s="1375"/>
      <c r="B42" s="934" t="s">
        <v>1480</v>
      </c>
      <c r="C42" s="935"/>
      <c r="D42" s="933" t="s">
        <v>1476</v>
      </c>
      <c r="E42" s="933" t="s">
        <v>1476</v>
      </c>
      <c r="F42" s="933" t="s">
        <v>1476</v>
      </c>
      <c r="G42" s="1376" t="s">
        <v>1481</v>
      </c>
      <c r="H42" s="1377"/>
      <c r="I42" s="936"/>
      <c r="J42" s="874"/>
      <c r="K42" s="1379"/>
      <c r="L42" s="875" t="s">
        <v>1252</v>
      </c>
      <c r="M42" s="923" t="s">
        <v>356</v>
      </c>
      <c r="N42" s="876"/>
      <c r="O42" s="813"/>
      <c r="P42" s="1040"/>
      <c r="Q42" s="1040"/>
      <c r="R42" s="1039"/>
      <c r="S42" s="1041">
        <v>0</v>
      </c>
    </row>
    <row r="43" spans="1:20" s="791" customFormat="1" ht="56.5" customHeight="1">
      <c r="A43" s="937" t="s">
        <v>1482</v>
      </c>
      <c r="B43" s="938" t="s">
        <v>1483</v>
      </c>
      <c r="C43" s="1102" t="s">
        <v>1484</v>
      </c>
      <c r="D43" s="917">
        <f>$M$6</f>
        <v>44235</v>
      </c>
      <c r="E43" s="625">
        <v>56</v>
      </c>
      <c r="F43" s="768">
        <f>SUM(D43:E43)</f>
        <v>44291</v>
      </c>
      <c r="G43" s="1293" t="s">
        <v>1485</v>
      </c>
      <c r="H43" s="1294"/>
      <c r="I43" s="942">
        <v>44222</v>
      </c>
      <c r="J43" s="870">
        <v>44273</v>
      </c>
      <c r="K43" s="802"/>
      <c r="L43" s="832"/>
      <c r="M43" s="939"/>
      <c r="N43" s="877"/>
      <c r="O43" s="940"/>
      <c r="P43" s="1040"/>
      <c r="Q43" s="1040"/>
      <c r="R43" s="1039"/>
      <c r="S43" s="1041">
        <v>2205</v>
      </c>
    </row>
    <row r="44" spans="1:20" ht="57.75" customHeight="1">
      <c r="A44" s="937" t="s">
        <v>1253</v>
      </c>
      <c r="B44" s="938" t="s">
        <v>1486</v>
      </c>
      <c r="C44" s="1102" t="s">
        <v>1487</v>
      </c>
      <c r="D44" s="917">
        <f>$M$6</f>
        <v>44235</v>
      </c>
      <c r="E44" s="625">
        <f>56+10</f>
        <v>66</v>
      </c>
      <c r="F44" s="768">
        <f>SUM(D44:E44)+46</f>
        <v>44347</v>
      </c>
      <c r="G44" s="1293" t="s">
        <v>1488</v>
      </c>
      <c r="H44" s="1294"/>
      <c r="I44" s="942">
        <v>44222</v>
      </c>
      <c r="J44" s="870">
        <v>44350</v>
      </c>
      <c r="K44" s="941" t="s">
        <v>727</v>
      </c>
      <c r="L44" s="830"/>
      <c r="M44" s="770"/>
      <c r="N44" s="878"/>
      <c r="O44" s="813"/>
      <c r="P44" s="1040"/>
      <c r="Q44" s="1040">
        <v>1</v>
      </c>
      <c r="R44" s="1039"/>
      <c r="S44" s="1041">
        <v>2205</v>
      </c>
    </row>
    <row r="45" spans="1:20" ht="27" customHeight="1">
      <c r="A45" s="1100" t="s">
        <v>288</v>
      </c>
      <c r="B45" s="1101" t="s">
        <v>418</v>
      </c>
      <c r="C45" s="1102" t="s">
        <v>720</v>
      </c>
      <c r="D45" s="768">
        <f>I5</f>
        <v>44165</v>
      </c>
      <c r="E45" s="767">
        <v>35</v>
      </c>
      <c r="F45" s="768">
        <v>44218</v>
      </c>
      <c r="G45" s="1295" t="s">
        <v>1489</v>
      </c>
      <c r="H45" s="1296"/>
      <c r="I45" s="942">
        <v>44165</v>
      </c>
      <c r="J45" s="870">
        <v>44217</v>
      </c>
      <c r="K45" s="941" t="s">
        <v>727</v>
      </c>
      <c r="L45" s="879"/>
      <c r="M45" s="770"/>
      <c r="N45" s="864"/>
      <c r="O45" s="813"/>
      <c r="P45" s="1040">
        <v>1</v>
      </c>
      <c r="Q45" s="1040"/>
      <c r="R45" s="1039"/>
      <c r="S45" s="1041">
        <v>788</v>
      </c>
      <c r="T45" s="1016" t="s">
        <v>1243</v>
      </c>
    </row>
    <row r="46" spans="1:20" ht="33" customHeight="1">
      <c r="A46" s="643" t="s">
        <v>145</v>
      </c>
      <c r="B46" s="856" t="s">
        <v>146</v>
      </c>
      <c r="C46" s="880" t="s">
        <v>1490</v>
      </c>
      <c r="D46" s="881">
        <f>MAX($K$2,$K$3, $F$10)</f>
        <v>44228</v>
      </c>
      <c r="E46" s="882">
        <v>42</v>
      </c>
      <c r="F46" s="868">
        <f t="shared" si="1"/>
        <v>44270</v>
      </c>
      <c r="G46" s="1295" t="s">
        <v>1491</v>
      </c>
      <c r="H46" s="1296"/>
      <c r="I46" s="883">
        <v>44224</v>
      </c>
      <c r="J46" s="870">
        <v>44266</v>
      </c>
      <c r="K46" s="884" t="s">
        <v>718</v>
      </c>
      <c r="L46" s="885" t="s">
        <v>1492</v>
      </c>
      <c r="M46" s="897" t="s">
        <v>1396</v>
      </c>
      <c r="N46" s="886"/>
      <c r="O46" s="887"/>
      <c r="P46" s="1040">
        <v>1</v>
      </c>
      <c r="Q46" s="1040"/>
      <c r="R46" s="1039"/>
      <c r="S46" s="1041">
        <v>2573</v>
      </c>
    </row>
    <row r="47" spans="1:20" ht="33" customHeight="1">
      <c r="A47" s="947" t="s">
        <v>1493</v>
      </c>
      <c r="B47" s="1005" t="s">
        <v>1254</v>
      </c>
      <c r="C47" s="1006" t="s">
        <v>738</v>
      </c>
      <c r="D47" s="768">
        <v>44204</v>
      </c>
      <c r="E47" s="918">
        <v>56</v>
      </c>
      <c r="F47" s="768">
        <f>D47+E47</f>
        <v>44260</v>
      </c>
      <c r="G47" s="1297" t="s">
        <v>1494</v>
      </c>
      <c r="H47" s="1298"/>
      <c r="I47" s="914">
        <v>44202</v>
      </c>
      <c r="J47" s="870">
        <v>44251</v>
      </c>
      <c r="K47" s="915" t="s">
        <v>1495</v>
      </c>
      <c r="L47" s="944"/>
      <c r="M47" s="897" t="s">
        <v>1435</v>
      </c>
      <c r="N47" s="1008"/>
      <c r="O47" s="813"/>
      <c r="P47" s="1040"/>
      <c r="Q47" s="1040"/>
      <c r="R47" s="1039"/>
      <c r="S47" s="1041"/>
    </row>
    <row r="48" spans="1:20" ht="15" customHeight="1">
      <c r="A48" s="947" t="s">
        <v>1496</v>
      </c>
      <c r="B48" s="1005" t="s">
        <v>1255</v>
      </c>
      <c r="C48" s="1006" t="s">
        <v>738</v>
      </c>
      <c r="D48" s="1007">
        <f>F47</f>
        <v>44260</v>
      </c>
      <c r="E48" s="918">
        <f>7*12</f>
        <v>84</v>
      </c>
      <c r="F48" s="1125">
        <v>44439</v>
      </c>
      <c r="G48" s="1297" t="s">
        <v>1743</v>
      </c>
      <c r="H48" s="1298"/>
      <c r="I48" s="803">
        <v>44251</v>
      </c>
      <c r="J48" s="943"/>
      <c r="K48" s="915" t="s">
        <v>746</v>
      </c>
      <c r="L48" s="944" t="s">
        <v>1497</v>
      </c>
      <c r="M48" s="897" t="s">
        <v>1396</v>
      </c>
      <c r="N48" s="945"/>
      <c r="O48" s="889"/>
      <c r="P48" s="1040"/>
      <c r="Q48" s="1040"/>
      <c r="R48" s="1039"/>
      <c r="S48" s="1041"/>
    </row>
    <row r="49" spans="1:22" ht="44.25" customHeight="1">
      <c r="A49" s="643" t="s">
        <v>1256</v>
      </c>
      <c r="B49" s="856" t="s">
        <v>150</v>
      </c>
      <c r="C49" s="1108" t="s">
        <v>738</v>
      </c>
      <c r="D49" s="550">
        <f>$M$6</f>
        <v>44235</v>
      </c>
      <c r="E49" s="795">
        <f>42-14</f>
        <v>28</v>
      </c>
      <c r="F49" s="799">
        <f t="shared" si="1"/>
        <v>44263</v>
      </c>
      <c r="G49" s="1299" t="s">
        <v>1257</v>
      </c>
      <c r="H49" s="1300"/>
      <c r="I49" s="803">
        <v>44222</v>
      </c>
      <c r="J49" s="975">
        <v>44249</v>
      </c>
      <c r="K49" s="888" t="s">
        <v>718</v>
      </c>
      <c r="L49" s="833" t="s">
        <v>1258</v>
      </c>
      <c r="M49" s="897" t="s">
        <v>1396</v>
      </c>
      <c r="N49" s="834"/>
      <c r="O49" s="889"/>
      <c r="P49" s="1040"/>
      <c r="Q49" s="1040"/>
      <c r="R49" s="1039"/>
      <c r="S49" s="1041">
        <v>2310</v>
      </c>
    </row>
    <row r="50" spans="1:22" ht="35.25" customHeight="1">
      <c r="A50" s="1107" t="s">
        <v>1259</v>
      </c>
      <c r="B50" s="946" t="s">
        <v>1260</v>
      </c>
      <c r="C50" s="880" t="s">
        <v>1490</v>
      </c>
      <c r="D50" s="523">
        <f>$M$6</f>
        <v>44235</v>
      </c>
      <c r="E50" s="655">
        <v>112</v>
      </c>
      <c r="F50" s="768">
        <f t="shared" si="1"/>
        <v>44347</v>
      </c>
      <c r="G50" s="1301" t="s">
        <v>1498</v>
      </c>
      <c r="H50" s="1302"/>
      <c r="I50" s="890">
        <v>44222</v>
      </c>
      <c r="J50" s="975">
        <v>44259</v>
      </c>
      <c r="K50" s="915" t="s">
        <v>1261</v>
      </c>
      <c r="L50" s="835" t="s">
        <v>419</v>
      </c>
      <c r="M50" s="897" t="s">
        <v>1473</v>
      </c>
      <c r="N50" s="824"/>
      <c r="O50" s="813"/>
      <c r="P50" s="1040">
        <v>1</v>
      </c>
      <c r="Q50" s="1040"/>
      <c r="R50" s="1043"/>
      <c r="S50" s="1041">
        <v>5775</v>
      </c>
    </row>
    <row r="51" spans="1:22" ht="47.25" customHeight="1">
      <c r="A51" s="947" t="s">
        <v>1262</v>
      </c>
      <c r="B51" s="1101" t="s">
        <v>1499</v>
      </c>
      <c r="C51" s="1102" t="s">
        <v>1500</v>
      </c>
      <c r="D51" s="917">
        <f>MAX($K$2,$K$3,$M$6)</f>
        <v>44235</v>
      </c>
      <c r="E51" s="767">
        <v>42</v>
      </c>
      <c r="F51" s="768">
        <f>D51+E51</f>
        <v>44277</v>
      </c>
      <c r="G51" s="1387" t="s">
        <v>1263</v>
      </c>
      <c r="H51" s="1388"/>
      <c r="I51" s="914">
        <v>44222</v>
      </c>
      <c r="J51" s="975">
        <v>44250</v>
      </c>
      <c r="K51" s="1099" t="s">
        <v>746</v>
      </c>
      <c r="L51" s="944"/>
      <c r="M51" s="897" t="s">
        <v>1543</v>
      </c>
      <c r="N51" s="869"/>
      <c r="O51" s="813"/>
      <c r="P51" s="1040"/>
      <c r="Q51" s="1040"/>
      <c r="R51" s="1039"/>
      <c r="S51" s="1041">
        <v>1890</v>
      </c>
    </row>
    <row r="52" spans="1:22" ht="21.75" customHeight="1">
      <c r="A52" s="1389" t="s">
        <v>1501</v>
      </c>
      <c r="B52" s="1392" t="s">
        <v>1502</v>
      </c>
      <c r="C52" s="1102" t="s">
        <v>1264</v>
      </c>
      <c r="D52" s="523">
        <f t="shared" ref="D52:D55" si="2">$M$6</f>
        <v>44235</v>
      </c>
      <c r="E52" s="767">
        <v>42</v>
      </c>
      <c r="F52" s="768">
        <f t="shared" si="1"/>
        <v>44277</v>
      </c>
      <c r="G52" s="1308" t="s">
        <v>1265</v>
      </c>
      <c r="H52" s="1309"/>
      <c r="I52" s="914">
        <v>44222</v>
      </c>
      <c r="J52" s="975">
        <v>44246</v>
      </c>
      <c r="K52" s="1303" t="s">
        <v>1266</v>
      </c>
      <c r="L52" s="891"/>
      <c r="M52" s="897" t="s">
        <v>1396</v>
      </c>
      <c r="N52" s="869"/>
      <c r="O52" s="813"/>
      <c r="P52" s="1040"/>
      <c r="Q52" s="1040"/>
      <c r="R52" s="1039"/>
      <c r="S52" s="1041">
        <v>893</v>
      </c>
    </row>
    <row r="53" spans="1:22" ht="21.75" customHeight="1">
      <c r="A53" s="1390"/>
      <c r="B53" s="1393"/>
      <c r="C53" s="1102" t="s">
        <v>1503</v>
      </c>
      <c r="D53" s="523">
        <f t="shared" si="2"/>
        <v>44235</v>
      </c>
      <c r="E53" s="767">
        <v>42</v>
      </c>
      <c r="F53" s="768">
        <f t="shared" si="1"/>
        <v>44277</v>
      </c>
      <c r="G53" s="1306" t="s">
        <v>1265</v>
      </c>
      <c r="H53" s="1307"/>
      <c r="I53" s="914">
        <v>44222</v>
      </c>
      <c r="J53" s="975">
        <v>44246</v>
      </c>
      <c r="K53" s="1304"/>
      <c r="L53" s="891"/>
      <c r="M53" s="770"/>
      <c r="N53" s="869"/>
      <c r="O53" s="813"/>
      <c r="P53" s="1040"/>
      <c r="Q53" s="1040"/>
      <c r="R53" s="1039"/>
      <c r="S53" s="1041">
        <v>893</v>
      </c>
    </row>
    <row r="54" spans="1:22" ht="23.25" customHeight="1">
      <c r="A54" s="1390"/>
      <c r="B54" s="1393"/>
      <c r="C54" s="1102" t="s">
        <v>1504</v>
      </c>
      <c r="D54" s="523">
        <f t="shared" si="2"/>
        <v>44235</v>
      </c>
      <c r="E54" s="767">
        <v>42</v>
      </c>
      <c r="F54" s="768">
        <f t="shared" si="1"/>
        <v>44277</v>
      </c>
      <c r="G54" s="1306" t="s">
        <v>1265</v>
      </c>
      <c r="H54" s="1307"/>
      <c r="I54" s="914">
        <v>44222</v>
      </c>
      <c r="J54" s="975">
        <v>44246</v>
      </c>
      <c r="K54" s="1304"/>
      <c r="L54" s="892" t="s">
        <v>1505</v>
      </c>
      <c r="M54" s="897" t="s">
        <v>1403</v>
      </c>
      <c r="N54" s="869"/>
      <c r="O54" s="813"/>
      <c r="P54" s="1040"/>
      <c r="Q54" s="1040"/>
      <c r="R54" s="1039"/>
      <c r="S54" s="1041">
        <v>1134</v>
      </c>
    </row>
    <row r="55" spans="1:22" ht="23.25" customHeight="1">
      <c r="A55" s="1391"/>
      <c r="B55" s="1394"/>
      <c r="C55" s="1102" t="s">
        <v>1267</v>
      </c>
      <c r="D55" s="523">
        <f t="shared" si="2"/>
        <v>44235</v>
      </c>
      <c r="E55" s="767">
        <v>42</v>
      </c>
      <c r="F55" s="768">
        <f t="shared" si="1"/>
        <v>44277</v>
      </c>
      <c r="G55" s="1306" t="s">
        <v>1506</v>
      </c>
      <c r="H55" s="1307"/>
      <c r="I55" s="914">
        <v>44222</v>
      </c>
      <c r="J55" s="975">
        <v>44246</v>
      </c>
      <c r="K55" s="1305"/>
      <c r="L55" s="892" t="s">
        <v>1507</v>
      </c>
      <c r="M55" s="770"/>
      <c r="N55" s="869"/>
      <c r="O55" s="813"/>
      <c r="P55" s="1040"/>
      <c r="Q55" s="1040"/>
      <c r="R55" s="1039"/>
      <c r="S55" s="1041">
        <v>1134</v>
      </c>
    </row>
    <row r="56" spans="1:22" ht="23.25" customHeight="1">
      <c r="A56" s="1105" t="s">
        <v>908</v>
      </c>
      <c r="B56" s="1106" t="s">
        <v>1268</v>
      </c>
      <c r="C56" s="1028" t="s">
        <v>1508</v>
      </c>
      <c r="D56" s="1029">
        <v>44266</v>
      </c>
      <c r="E56" s="767">
        <v>42</v>
      </c>
      <c r="F56" s="768">
        <f>D56+E56</f>
        <v>44308</v>
      </c>
      <c r="G56" s="1306" t="s">
        <v>1509</v>
      </c>
      <c r="H56" s="1307"/>
      <c r="I56" s="914">
        <v>44265</v>
      </c>
      <c r="J56" s="975">
        <v>44284</v>
      </c>
      <c r="K56" s="1099"/>
      <c r="L56" s="885" t="s">
        <v>1510</v>
      </c>
      <c r="M56" s="897" t="s">
        <v>1473</v>
      </c>
      <c r="N56" s="869"/>
      <c r="O56" s="813"/>
      <c r="P56" s="1040"/>
      <c r="Q56" s="1040"/>
      <c r="R56" s="1039"/>
      <c r="S56" s="1041"/>
    </row>
    <row r="57" spans="1:22" ht="24.75" customHeight="1">
      <c r="A57" s="1330" t="s">
        <v>1269</v>
      </c>
      <c r="B57" s="924" t="s">
        <v>294</v>
      </c>
      <c r="C57" s="1102" t="s">
        <v>1511</v>
      </c>
      <c r="D57" s="917">
        <f>MAX($K$2,$K$3,$F$9)</f>
        <v>44228</v>
      </c>
      <c r="E57" s="767">
        <v>35</v>
      </c>
      <c r="F57" s="768">
        <f t="shared" si="1"/>
        <v>44263</v>
      </c>
      <c r="G57" s="1385" t="s">
        <v>1512</v>
      </c>
      <c r="H57" s="1386"/>
      <c r="I57" s="914">
        <v>44222</v>
      </c>
      <c r="J57" s="870">
        <v>44245</v>
      </c>
      <c r="K57" s="948" t="s">
        <v>1513</v>
      </c>
      <c r="L57" s="879"/>
      <c r="M57" s="897" t="s">
        <v>1396</v>
      </c>
      <c r="N57" s="869"/>
      <c r="O57" s="811"/>
      <c r="P57" s="1040"/>
      <c r="Q57" s="1040"/>
      <c r="R57" s="1039"/>
      <c r="S57" s="1041">
        <v>1575</v>
      </c>
    </row>
    <row r="58" spans="1:22" ht="27" customHeight="1">
      <c r="A58" s="1331"/>
      <c r="B58" s="916" t="s">
        <v>1514</v>
      </c>
      <c r="C58" s="1102" t="s">
        <v>1248</v>
      </c>
      <c r="D58" s="917">
        <f>MAX($K$2,$K$3,$F$10)</f>
        <v>44228</v>
      </c>
      <c r="E58" s="767">
        <v>42</v>
      </c>
      <c r="F58" s="768">
        <f t="shared" si="1"/>
        <v>44270</v>
      </c>
      <c r="G58" s="1385" t="s">
        <v>1515</v>
      </c>
      <c r="H58" s="1386"/>
      <c r="I58" s="914">
        <v>44222</v>
      </c>
      <c r="J58" s="870">
        <v>44245</v>
      </c>
      <c r="K58" s="948" t="s">
        <v>746</v>
      </c>
      <c r="L58" s="891" t="s">
        <v>1270</v>
      </c>
      <c r="M58" s="897" t="s">
        <v>1396</v>
      </c>
      <c r="N58" s="869"/>
      <c r="O58" s="811"/>
      <c r="P58" s="1040"/>
      <c r="Q58" s="1040"/>
      <c r="R58" s="1039"/>
      <c r="S58" s="1041">
        <v>2363</v>
      </c>
    </row>
    <row r="59" spans="1:22" ht="24.75" customHeight="1">
      <c r="A59" s="1395" t="s">
        <v>1516</v>
      </c>
      <c r="B59" s="857" t="s">
        <v>1517</v>
      </c>
      <c r="C59" s="1364" t="s">
        <v>1518</v>
      </c>
      <c r="D59" s="799">
        <f>I5</f>
        <v>44165</v>
      </c>
      <c r="E59" s="798">
        <v>35</v>
      </c>
      <c r="F59" s="768">
        <f t="shared" si="1"/>
        <v>44200</v>
      </c>
      <c r="G59" s="1306" t="s">
        <v>1271</v>
      </c>
      <c r="H59" s="1307"/>
      <c r="I59" s="803">
        <v>44165</v>
      </c>
      <c r="J59" s="870">
        <v>44223</v>
      </c>
      <c r="K59" s="1401" t="s">
        <v>746</v>
      </c>
      <c r="L59" s="836"/>
      <c r="M59" s="804"/>
      <c r="N59" s="837"/>
      <c r="O59" s="811"/>
      <c r="P59" s="1040">
        <v>1</v>
      </c>
      <c r="Q59" s="1040">
        <v>1</v>
      </c>
      <c r="R59" s="1039"/>
      <c r="S59" s="1041">
        <v>2023</v>
      </c>
    </row>
    <row r="60" spans="1:22" ht="36" customHeight="1">
      <c r="A60" s="1396"/>
      <c r="B60" s="949" t="s">
        <v>295</v>
      </c>
      <c r="C60" s="1311"/>
      <c r="D60" s="768">
        <f>$K$4</f>
        <v>44235</v>
      </c>
      <c r="E60" s="767">
        <f>35</f>
        <v>35</v>
      </c>
      <c r="F60" s="768">
        <f t="shared" si="1"/>
        <v>44270</v>
      </c>
      <c r="G60" s="1399" t="s">
        <v>1519</v>
      </c>
      <c r="H60" s="1400"/>
      <c r="I60" s="914">
        <v>44223</v>
      </c>
      <c r="J60" s="870">
        <v>44232</v>
      </c>
      <c r="K60" s="1402"/>
      <c r="L60" s="1022" t="s">
        <v>1728</v>
      </c>
      <c r="M60" s="1124" t="s">
        <v>1729</v>
      </c>
      <c r="N60" s="869"/>
      <c r="O60" s="811"/>
      <c r="P60" s="1040"/>
      <c r="Q60" s="1040"/>
      <c r="R60" s="1039"/>
      <c r="S60" s="1041">
        <v>1068</v>
      </c>
    </row>
    <row r="61" spans="1:22" s="792" customFormat="1" ht="33" customHeight="1">
      <c r="A61" s="950" t="s">
        <v>1272</v>
      </c>
      <c r="B61" s="951" t="s">
        <v>1520</v>
      </c>
      <c r="C61" s="893" t="s">
        <v>738</v>
      </c>
      <c r="D61" s="952"/>
      <c r="E61" s="953">
        <v>70</v>
      </c>
      <c r="F61" s="952"/>
      <c r="G61" s="1403" t="s">
        <v>1521</v>
      </c>
      <c r="H61" s="1404"/>
      <c r="I61" s="954"/>
      <c r="J61" s="894"/>
      <c r="K61" s="955"/>
      <c r="L61" s="1023" t="s">
        <v>1522</v>
      </c>
      <c r="M61" s="956" t="s">
        <v>1523</v>
      </c>
      <c r="N61" s="895"/>
      <c r="O61" s="957"/>
      <c r="P61" s="1044"/>
      <c r="Q61" s="1044"/>
      <c r="R61" s="1045"/>
      <c r="S61" s="1046">
        <v>0</v>
      </c>
      <c r="T61" s="793"/>
      <c r="U61" s="793"/>
      <c r="V61" s="794"/>
    </row>
    <row r="62" spans="1:22" ht="31">
      <c r="A62" s="896" t="s">
        <v>1524</v>
      </c>
      <c r="B62" s="1024"/>
      <c r="C62" s="1025"/>
      <c r="D62" s="1025"/>
      <c r="E62" s="1026"/>
      <c r="F62" s="1025"/>
      <c r="G62" s="1024"/>
      <c r="H62" s="1024"/>
      <c r="I62" s="1025"/>
      <c r="J62" s="1025"/>
      <c r="K62" s="958"/>
      <c r="L62" s="1024"/>
      <c r="M62" s="1025"/>
      <c r="N62" s="1025"/>
      <c r="O62" s="811"/>
      <c r="P62" s="1037" t="s">
        <v>1525</v>
      </c>
      <c r="Q62" s="1037" t="s">
        <v>1389</v>
      </c>
      <c r="R62" s="1037" t="s">
        <v>1239</v>
      </c>
      <c r="S62" s="1037" t="s">
        <v>1240</v>
      </c>
    </row>
    <row r="63" spans="1:22" ht="72.75" customHeight="1">
      <c r="A63" s="959" t="s">
        <v>1273</v>
      </c>
      <c r="B63" s="1110" t="s">
        <v>1274</v>
      </c>
      <c r="C63" s="959" t="s">
        <v>734</v>
      </c>
      <c r="D63" s="960">
        <f>I3</f>
        <v>44151</v>
      </c>
      <c r="E63" s="961">
        <v>28</v>
      </c>
      <c r="F63" s="962">
        <f>SUM(D63:E63)</f>
        <v>44179</v>
      </c>
      <c r="G63" s="1387" t="s">
        <v>1275</v>
      </c>
      <c r="H63" s="1388"/>
      <c r="I63" s="963">
        <v>44151</v>
      </c>
      <c r="J63" s="1113">
        <v>44179</v>
      </c>
      <c r="K63" s="1262" t="s">
        <v>1526</v>
      </c>
      <c r="L63" s="866" t="s">
        <v>1527</v>
      </c>
      <c r="M63" s="897" t="s">
        <v>1473</v>
      </c>
      <c r="N63" s="897" t="s">
        <v>1396</v>
      </c>
      <c r="O63" s="811"/>
      <c r="P63" s="1040">
        <v>2</v>
      </c>
      <c r="Q63" s="1040"/>
      <c r="R63" s="1039"/>
      <c r="S63" s="1041">
        <v>3465</v>
      </c>
    </row>
    <row r="64" spans="1:22" ht="29.25" customHeight="1">
      <c r="A64" s="959" t="s">
        <v>1277</v>
      </c>
      <c r="B64" s="964" t="s">
        <v>1278</v>
      </c>
      <c r="C64" s="959" t="s">
        <v>734</v>
      </c>
      <c r="D64" s="965">
        <f>I3</f>
        <v>44151</v>
      </c>
      <c r="E64" s="961">
        <v>28</v>
      </c>
      <c r="F64" s="966">
        <f>SUM(D64:E64)</f>
        <v>44179</v>
      </c>
      <c r="G64" s="1387" t="s">
        <v>1279</v>
      </c>
      <c r="H64" s="1388"/>
      <c r="I64" s="963">
        <v>44151</v>
      </c>
      <c r="J64" s="1113">
        <v>44179</v>
      </c>
      <c r="K64" s="1263"/>
      <c r="L64" s="866" t="s">
        <v>1528</v>
      </c>
      <c r="M64" s="925"/>
      <c r="N64" s="897" t="s">
        <v>1396</v>
      </c>
      <c r="O64" s="811"/>
      <c r="P64" s="1040"/>
      <c r="Q64" s="1040"/>
      <c r="R64" s="1039"/>
      <c r="S64" s="1041">
        <v>173</v>
      </c>
    </row>
    <row r="65" spans="1:19" ht="15.75" customHeight="1">
      <c r="A65" s="959" t="s">
        <v>1280</v>
      </c>
      <c r="B65" s="964" t="s">
        <v>1529</v>
      </c>
      <c r="C65" s="959" t="s">
        <v>734</v>
      </c>
      <c r="D65" s="965">
        <f>I3</f>
        <v>44151</v>
      </c>
      <c r="E65" s="961">
        <v>42</v>
      </c>
      <c r="F65" s="966">
        <f>M2</f>
        <v>44272</v>
      </c>
      <c r="G65" s="1368" t="s">
        <v>1281</v>
      </c>
      <c r="H65" s="1369"/>
      <c r="I65" s="963">
        <v>44151</v>
      </c>
      <c r="J65" s="1114">
        <v>44249</v>
      </c>
      <c r="K65" s="1263"/>
      <c r="L65" s="866" t="s">
        <v>1530</v>
      </c>
      <c r="M65" s="897" t="s">
        <v>1403</v>
      </c>
      <c r="N65" s="897" t="s">
        <v>1396</v>
      </c>
      <c r="O65" s="811"/>
      <c r="P65" s="1040">
        <v>2</v>
      </c>
      <c r="Q65" s="1040">
        <v>1</v>
      </c>
      <c r="R65" s="1039"/>
      <c r="S65" s="1041">
        <v>3150</v>
      </c>
    </row>
    <row r="66" spans="1:19" ht="31.5" customHeight="1">
      <c r="A66" s="959" t="s">
        <v>1531</v>
      </c>
      <c r="B66" s="964" t="s">
        <v>1282</v>
      </c>
      <c r="C66" s="959" t="s">
        <v>734</v>
      </c>
      <c r="D66" s="965">
        <f>I3</f>
        <v>44151</v>
      </c>
      <c r="E66" s="961">
        <v>42</v>
      </c>
      <c r="F66" s="966">
        <f>SUM(D66:E66)</f>
        <v>44193</v>
      </c>
      <c r="G66" s="1368" t="s">
        <v>1283</v>
      </c>
      <c r="H66" s="1369"/>
      <c r="I66" s="963">
        <v>44151</v>
      </c>
      <c r="J66" s="1113">
        <v>44187</v>
      </c>
      <c r="K66" s="1263"/>
      <c r="L66" s="866" t="s">
        <v>1284</v>
      </c>
      <c r="M66" s="897" t="s">
        <v>1396</v>
      </c>
      <c r="N66" s="897" t="s">
        <v>1396</v>
      </c>
      <c r="O66" s="811"/>
      <c r="P66" s="1040"/>
      <c r="Q66" s="1040"/>
      <c r="R66" s="1039"/>
      <c r="S66" s="1041">
        <v>1748</v>
      </c>
    </row>
    <row r="67" spans="1:19" ht="15.75" customHeight="1">
      <c r="A67" s="959" t="s">
        <v>1285</v>
      </c>
      <c r="B67" s="964" t="s">
        <v>1532</v>
      </c>
      <c r="C67" s="959" t="s">
        <v>734</v>
      </c>
      <c r="D67" s="965">
        <f>I3</f>
        <v>44151</v>
      </c>
      <c r="E67" s="961">
        <v>35</v>
      </c>
      <c r="F67" s="966">
        <f>SUM(D67:E67)</f>
        <v>44186</v>
      </c>
      <c r="G67" s="1397" t="s">
        <v>1286</v>
      </c>
      <c r="H67" s="1398"/>
      <c r="I67" s="963">
        <v>44151</v>
      </c>
      <c r="J67" s="1113">
        <v>44183</v>
      </c>
      <c r="K67" s="1263"/>
      <c r="L67" s="866"/>
      <c r="M67" s="925"/>
      <c r="N67" s="897" t="s">
        <v>1396</v>
      </c>
      <c r="O67" s="811"/>
      <c r="P67" s="1040"/>
      <c r="Q67" s="1040"/>
      <c r="R67" s="1039"/>
      <c r="S67" s="1041">
        <v>1050</v>
      </c>
    </row>
    <row r="68" spans="1:19" ht="15.75" customHeight="1">
      <c r="A68" s="959" t="s">
        <v>1533</v>
      </c>
      <c r="B68" s="964" t="s">
        <v>1534</v>
      </c>
      <c r="C68" s="959" t="s">
        <v>734</v>
      </c>
      <c r="D68" s="965">
        <f>I3</f>
        <v>44151</v>
      </c>
      <c r="E68" s="961">
        <v>42</v>
      </c>
      <c r="F68" s="966">
        <f>SUM(D68:E68)</f>
        <v>44193</v>
      </c>
      <c r="G68" s="1368" t="s">
        <v>1287</v>
      </c>
      <c r="H68" s="1369"/>
      <c r="I68" s="963">
        <v>44151</v>
      </c>
      <c r="J68" s="1113">
        <v>44249</v>
      </c>
      <c r="K68" s="1263"/>
      <c r="L68" s="866"/>
      <c r="M68" s="925"/>
      <c r="N68" s="897" t="s">
        <v>1435</v>
      </c>
      <c r="O68" s="811"/>
      <c r="P68" s="1040"/>
      <c r="Q68" s="1040"/>
      <c r="R68" s="1039"/>
      <c r="S68" s="1041">
        <v>5460</v>
      </c>
    </row>
    <row r="69" spans="1:19" ht="29.25" customHeight="1">
      <c r="A69" s="959" t="s">
        <v>1288</v>
      </c>
      <c r="B69" s="964" t="s">
        <v>1289</v>
      </c>
      <c r="C69" s="959" t="s">
        <v>1535</v>
      </c>
      <c r="D69" s="965">
        <f>I3</f>
        <v>44151</v>
      </c>
      <c r="E69" s="961">
        <v>42</v>
      </c>
      <c r="F69" s="966">
        <f>SUM(D69:E69)</f>
        <v>44193</v>
      </c>
      <c r="G69" s="1368" t="s">
        <v>1290</v>
      </c>
      <c r="H69" s="1369"/>
      <c r="I69" s="963">
        <v>44151</v>
      </c>
      <c r="J69" s="1113">
        <v>44190</v>
      </c>
      <c r="K69" s="1264"/>
      <c r="L69" s="866" t="s">
        <v>1291</v>
      </c>
      <c r="M69" s="897" t="s">
        <v>1396</v>
      </c>
      <c r="N69" s="897" t="s">
        <v>1396</v>
      </c>
      <c r="O69" s="811"/>
      <c r="P69" s="1040" t="s">
        <v>1536</v>
      </c>
      <c r="Q69" s="1040"/>
      <c r="R69" s="1039"/>
      <c r="S69" s="1041">
        <v>4725</v>
      </c>
    </row>
    <row r="70" spans="1:19">
      <c r="A70" s="896" t="s">
        <v>823</v>
      </c>
      <c r="B70" s="1024"/>
      <c r="C70" s="1025"/>
      <c r="D70" s="1025"/>
      <c r="E70" s="1026"/>
      <c r="F70" s="1025"/>
      <c r="G70" s="1024"/>
      <c r="H70" s="1024"/>
      <c r="I70" s="1025"/>
      <c r="J70" s="1025"/>
      <c r="K70" s="958"/>
      <c r="L70" s="1024"/>
      <c r="M70" s="1025"/>
      <c r="N70" s="1025"/>
      <c r="O70" s="811"/>
      <c r="P70" s="1039" t="s">
        <v>1237</v>
      </c>
      <c r="Q70" s="1039" t="s">
        <v>1238</v>
      </c>
      <c r="R70" s="1039" t="s">
        <v>1239</v>
      </c>
      <c r="S70" s="1039" t="s">
        <v>1292</v>
      </c>
    </row>
    <row r="71" spans="1:19" ht="29.25" customHeight="1">
      <c r="A71" s="967" t="s">
        <v>1537</v>
      </c>
      <c r="B71" s="968" t="s">
        <v>825</v>
      </c>
      <c r="C71" s="959" t="s">
        <v>826</v>
      </c>
      <c r="D71" s="805">
        <f>$F$63</f>
        <v>44179</v>
      </c>
      <c r="E71" s="969">
        <v>42</v>
      </c>
      <c r="F71" s="970">
        <f>SUM(D71:E71)</f>
        <v>44221</v>
      </c>
      <c r="G71" s="1405" t="s">
        <v>1293</v>
      </c>
      <c r="H71" s="1406"/>
      <c r="I71" s="805">
        <v>44182</v>
      </c>
      <c r="J71" s="975">
        <v>44205</v>
      </c>
      <c r="K71" s="1262" t="s">
        <v>1276</v>
      </c>
      <c r="L71" s="898"/>
      <c r="M71" s="897" t="s">
        <v>1396</v>
      </c>
      <c r="N71" s="899"/>
      <c r="O71" s="811"/>
      <c r="P71" s="1040"/>
      <c r="Q71" s="1040"/>
      <c r="R71" s="1039"/>
      <c r="S71" s="1041">
        <v>1680</v>
      </c>
    </row>
    <row r="72" spans="1:19" ht="15.75" customHeight="1">
      <c r="A72" s="967" t="s">
        <v>1538</v>
      </c>
      <c r="B72" s="968" t="s">
        <v>1539</v>
      </c>
      <c r="C72" s="959" t="s">
        <v>826</v>
      </c>
      <c r="D72" s="805">
        <f>$D$71</f>
        <v>44179</v>
      </c>
      <c r="E72" s="969">
        <v>28</v>
      </c>
      <c r="F72" s="970">
        <f t="shared" ref="F72:F125" si="3">SUM(D72:E72)</f>
        <v>44207</v>
      </c>
      <c r="G72" s="1405" t="s">
        <v>1294</v>
      </c>
      <c r="H72" s="1406"/>
      <c r="I72" s="805">
        <v>44182</v>
      </c>
      <c r="J72" s="975">
        <v>44203</v>
      </c>
      <c r="K72" s="1263"/>
      <c r="L72" s="898" t="s">
        <v>829</v>
      </c>
      <c r="M72" s="897" t="s">
        <v>1396</v>
      </c>
      <c r="N72" s="899"/>
      <c r="O72" s="811"/>
      <c r="P72" s="1040"/>
      <c r="Q72" s="1040"/>
      <c r="R72" s="1039"/>
      <c r="S72" s="1041">
        <v>3150</v>
      </c>
    </row>
    <row r="73" spans="1:19" ht="15.75" customHeight="1">
      <c r="A73" s="967" t="s">
        <v>830</v>
      </c>
      <c r="B73" s="968" t="s">
        <v>831</v>
      </c>
      <c r="C73" s="959" t="s">
        <v>826</v>
      </c>
      <c r="D73" s="805">
        <f>$D$71</f>
        <v>44179</v>
      </c>
      <c r="E73" s="969">
        <f>63+15</f>
        <v>78</v>
      </c>
      <c r="F73" s="971">
        <f t="shared" si="3"/>
        <v>44257</v>
      </c>
      <c r="G73" s="1267" t="s">
        <v>1295</v>
      </c>
      <c r="H73" s="1268"/>
      <c r="I73" s="805">
        <v>44182</v>
      </c>
      <c r="J73" s="975">
        <v>44232</v>
      </c>
      <c r="K73" s="1263"/>
      <c r="L73" s="900"/>
      <c r="M73" s="897" t="s">
        <v>1403</v>
      </c>
      <c r="N73" s="899"/>
      <c r="O73" s="811"/>
      <c r="P73" s="1040"/>
      <c r="Q73" s="1040"/>
      <c r="R73" s="1039"/>
      <c r="S73" s="1041">
        <v>1785</v>
      </c>
    </row>
    <row r="74" spans="1:19">
      <c r="A74" s="972" t="s">
        <v>1540</v>
      </c>
      <c r="B74" s="968" t="s">
        <v>833</v>
      </c>
      <c r="C74" s="959" t="s">
        <v>1541</v>
      </c>
      <c r="D74" s="973">
        <f>$J$14</f>
        <v>44250</v>
      </c>
      <c r="E74" s="969">
        <v>56</v>
      </c>
      <c r="F74" s="971">
        <f t="shared" si="3"/>
        <v>44306</v>
      </c>
      <c r="G74" s="1407" t="s">
        <v>1296</v>
      </c>
      <c r="H74" s="1408"/>
      <c r="I74" s="974">
        <v>44250</v>
      </c>
      <c r="J74" s="975">
        <v>44205</v>
      </c>
      <c r="K74" s="1263"/>
      <c r="L74" s="900"/>
      <c r="M74" s="897" t="s">
        <v>1396</v>
      </c>
      <c r="N74" s="899"/>
      <c r="O74" s="811"/>
      <c r="P74" s="1040"/>
      <c r="Q74" s="1040"/>
      <c r="R74" s="1039"/>
      <c r="S74" s="1041">
        <v>1050</v>
      </c>
    </row>
    <row r="75" spans="1:19" ht="15.75" customHeight="1">
      <c r="A75" s="967" t="s">
        <v>834</v>
      </c>
      <c r="B75" s="968" t="s">
        <v>835</v>
      </c>
      <c r="C75" s="959" t="s">
        <v>826</v>
      </c>
      <c r="D75" s="805">
        <f t="shared" ref="D75:D83" si="4">$D$71</f>
        <v>44179</v>
      </c>
      <c r="E75" s="969">
        <v>42</v>
      </c>
      <c r="F75" s="971">
        <f t="shared" si="3"/>
        <v>44221</v>
      </c>
      <c r="G75" s="1267" t="s">
        <v>1297</v>
      </c>
      <c r="H75" s="1268"/>
      <c r="I75" s="805">
        <v>44182</v>
      </c>
      <c r="J75" s="975">
        <v>44214</v>
      </c>
      <c r="K75" s="1263"/>
      <c r="L75" s="900"/>
      <c r="M75" s="897" t="s">
        <v>1473</v>
      </c>
      <c r="N75" s="899"/>
      <c r="O75" s="811"/>
      <c r="P75" s="1040"/>
      <c r="Q75" s="1040"/>
      <c r="R75" s="1039"/>
      <c r="S75" s="1041">
        <v>2100</v>
      </c>
    </row>
    <row r="76" spans="1:19" ht="15.75" customHeight="1">
      <c r="A76" s="967" t="s">
        <v>836</v>
      </c>
      <c r="B76" s="968" t="s">
        <v>837</v>
      </c>
      <c r="C76" s="959" t="s">
        <v>1542</v>
      </c>
      <c r="D76" s="805">
        <f t="shared" si="4"/>
        <v>44179</v>
      </c>
      <c r="E76" s="767">
        <v>28</v>
      </c>
      <c r="F76" s="971">
        <f t="shared" si="3"/>
        <v>44207</v>
      </c>
      <c r="G76" s="1267" t="s">
        <v>1298</v>
      </c>
      <c r="H76" s="1268"/>
      <c r="I76" s="805">
        <v>44182</v>
      </c>
      <c r="J76" s="975">
        <v>44201</v>
      </c>
      <c r="K76" s="1263"/>
      <c r="L76" s="1109"/>
      <c r="M76" s="897" t="s">
        <v>1543</v>
      </c>
      <c r="N76" s="899"/>
      <c r="O76" s="811"/>
      <c r="P76" s="1040"/>
      <c r="Q76" s="1040"/>
      <c r="R76" s="1039"/>
      <c r="S76" s="1041">
        <v>1575</v>
      </c>
    </row>
    <row r="77" spans="1:19">
      <c r="A77" s="967" t="s">
        <v>838</v>
      </c>
      <c r="B77" s="968" t="s">
        <v>839</v>
      </c>
      <c r="C77" s="959" t="s">
        <v>1544</v>
      </c>
      <c r="D77" s="805">
        <f t="shared" si="4"/>
        <v>44179</v>
      </c>
      <c r="E77" s="767">
        <v>56</v>
      </c>
      <c r="F77" s="971">
        <f t="shared" si="3"/>
        <v>44235</v>
      </c>
      <c r="G77" s="1411" t="s">
        <v>1299</v>
      </c>
      <c r="H77" s="1412"/>
      <c r="I77" s="805">
        <v>44182</v>
      </c>
      <c r="J77" s="975">
        <v>44186</v>
      </c>
      <c r="K77" s="1263"/>
      <c r="L77" s="862"/>
      <c r="M77" s="897" t="s">
        <v>1396</v>
      </c>
      <c r="N77" s="899"/>
      <c r="O77" s="811"/>
      <c r="P77" s="1040"/>
      <c r="Q77" s="1040"/>
      <c r="R77" s="1039"/>
      <c r="S77" s="1041">
        <v>1943</v>
      </c>
    </row>
    <row r="78" spans="1:19" ht="15.75" customHeight="1">
      <c r="A78" s="967" t="s">
        <v>840</v>
      </c>
      <c r="B78" s="964" t="s">
        <v>841</v>
      </c>
      <c r="C78" s="959" t="s">
        <v>826</v>
      </c>
      <c r="D78" s="805">
        <f t="shared" si="4"/>
        <v>44179</v>
      </c>
      <c r="E78" s="767">
        <v>98</v>
      </c>
      <c r="F78" s="971">
        <f t="shared" si="3"/>
        <v>44277</v>
      </c>
      <c r="G78" s="1267" t="s">
        <v>1300</v>
      </c>
      <c r="H78" s="1268"/>
      <c r="I78" s="805">
        <v>44182</v>
      </c>
      <c r="J78" s="975">
        <v>44257</v>
      </c>
      <c r="K78" s="1263"/>
      <c r="L78" s="900"/>
      <c r="M78" s="897" t="s">
        <v>1396</v>
      </c>
      <c r="N78" s="899"/>
      <c r="O78" s="811"/>
      <c r="P78" s="1040"/>
      <c r="Q78" s="1040"/>
      <c r="R78" s="1039"/>
      <c r="S78" s="1041">
        <v>1890</v>
      </c>
    </row>
    <row r="79" spans="1:19" ht="15.75" customHeight="1">
      <c r="A79" s="967" t="s">
        <v>842</v>
      </c>
      <c r="B79" s="964" t="s">
        <v>843</v>
      </c>
      <c r="C79" s="959" t="s">
        <v>1545</v>
      </c>
      <c r="D79" s="805">
        <f t="shared" si="4"/>
        <v>44179</v>
      </c>
      <c r="E79" s="767">
        <v>49</v>
      </c>
      <c r="F79" s="971">
        <f t="shared" si="3"/>
        <v>44228</v>
      </c>
      <c r="G79" s="1267" t="s">
        <v>1301</v>
      </c>
      <c r="H79" s="1268"/>
      <c r="I79" s="805">
        <v>44182</v>
      </c>
      <c r="J79" s="975">
        <v>44193</v>
      </c>
      <c r="K79" s="1263"/>
      <c r="L79" s="1109" t="s">
        <v>1546</v>
      </c>
      <c r="M79" s="897" t="s">
        <v>1403</v>
      </c>
      <c r="N79" s="899"/>
      <c r="O79" s="811"/>
      <c r="P79" s="1040"/>
      <c r="Q79" s="1040"/>
      <c r="R79" s="1039"/>
      <c r="S79" s="1041">
        <v>2363</v>
      </c>
    </row>
    <row r="80" spans="1:19" ht="15.75" customHeight="1">
      <c r="A80" s="967" t="s">
        <v>845</v>
      </c>
      <c r="B80" s="964" t="s">
        <v>846</v>
      </c>
      <c r="C80" s="959" t="s">
        <v>1545</v>
      </c>
      <c r="D80" s="805">
        <f t="shared" si="4"/>
        <v>44179</v>
      </c>
      <c r="E80" s="969">
        <f>35+38</f>
        <v>73</v>
      </c>
      <c r="F80" s="971">
        <f>D80+73</f>
        <v>44252</v>
      </c>
      <c r="G80" s="1267" t="s">
        <v>1547</v>
      </c>
      <c r="H80" s="1268"/>
      <c r="I80" s="805">
        <v>44182</v>
      </c>
      <c r="J80" s="975">
        <v>44273</v>
      </c>
      <c r="K80" s="1263"/>
      <c r="L80" s="900"/>
      <c r="M80" s="897" t="s">
        <v>1396</v>
      </c>
      <c r="N80" s="899"/>
      <c r="O80" s="811"/>
      <c r="P80" s="1040"/>
      <c r="Q80" s="1040"/>
      <c r="R80" s="1039"/>
      <c r="S80" s="1041">
        <v>2940</v>
      </c>
    </row>
    <row r="81" spans="1:19" ht="15.75" customHeight="1">
      <c r="A81" s="967" t="s">
        <v>847</v>
      </c>
      <c r="B81" s="964" t="s">
        <v>1548</v>
      </c>
      <c r="C81" s="959" t="s">
        <v>826</v>
      </c>
      <c r="D81" s="805">
        <f t="shared" si="4"/>
        <v>44179</v>
      </c>
      <c r="E81" s="767">
        <f>35+21</f>
        <v>56</v>
      </c>
      <c r="F81" s="971">
        <f t="shared" si="3"/>
        <v>44235</v>
      </c>
      <c r="G81" s="1267" t="s">
        <v>1549</v>
      </c>
      <c r="H81" s="1268"/>
      <c r="I81" s="805">
        <v>44182</v>
      </c>
      <c r="J81" s="975">
        <v>44205</v>
      </c>
      <c r="K81" s="1263"/>
      <c r="L81" s="900"/>
      <c r="M81" s="897" t="s">
        <v>1396</v>
      </c>
      <c r="N81" s="899"/>
      <c r="O81" s="811"/>
      <c r="P81" s="1040"/>
      <c r="Q81" s="1040"/>
      <c r="R81" s="1039"/>
      <c r="S81" s="1041">
        <v>1575</v>
      </c>
    </row>
    <row r="82" spans="1:19" ht="15.75" customHeight="1">
      <c r="A82" s="967" t="s">
        <v>1550</v>
      </c>
      <c r="B82" s="964" t="s">
        <v>1551</v>
      </c>
      <c r="C82" s="959" t="s">
        <v>826</v>
      </c>
      <c r="D82" s="805">
        <f t="shared" si="4"/>
        <v>44179</v>
      </c>
      <c r="E82" s="969">
        <v>84</v>
      </c>
      <c r="F82" s="971">
        <f t="shared" si="3"/>
        <v>44263</v>
      </c>
      <c r="G82" s="1267" t="s">
        <v>1302</v>
      </c>
      <c r="H82" s="1268"/>
      <c r="I82" s="805">
        <v>44182</v>
      </c>
      <c r="J82" s="975">
        <v>44230</v>
      </c>
      <c r="K82" s="1263"/>
      <c r="L82" s="900"/>
      <c r="M82" s="897" t="s">
        <v>1463</v>
      </c>
      <c r="N82" s="899"/>
      <c r="O82" s="811"/>
      <c r="P82" s="1040">
        <v>1</v>
      </c>
      <c r="Q82" s="1040"/>
      <c r="R82" s="1039"/>
      <c r="S82" s="1041">
        <v>2625</v>
      </c>
    </row>
    <row r="83" spans="1:19" ht="15" customHeight="1">
      <c r="A83" s="967" t="s">
        <v>1552</v>
      </c>
      <c r="B83" s="968" t="s">
        <v>1553</v>
      </c>
      <c r="C83" s="959" t="s">
        <v>826</v>
      </c>
      <c r="D83" s="805">
        <f t="shared" si="4"/>
        <v>44179</v>
      </c>
      <c r="E83" s="767">
        <v>84</v>
      </c>
      <c r="F83" s="971">
        <f t="shared" si="3"/>
        <v>44263</v>
      </c>
      <c r="G83" s="1267" t="s">
        <v>1554</v>
      </c>
      <c r="H83" s="1268"/>
      <c r="I83" s="805">
        <v>44182</v>
      </c>
      <c r="J83" s="975">
        <v>44217</v>
      </c>
      <c r="K83" s="1263"/>
      <c r="L83" s="901"/>
      <c r="M83" s="897" t="s">
        <v>1396</v>
      </c>
      <c r="N83" s="899"/>
      <c r="O83" s="811"/>
      <c r="P83" s="1040"/>
      <c r="Q83" s="1040"/>
      <c r="R83" s="1039"/>
      <c r="S83" s="1041">
        <v>2205</v>
      </c>
    </row>
    <row r="84" spans="1:19" ht="29.25" customHeight="1">
      <c r="A84" s="972" t="s">
        <v>1555</v>
      </c>
      <c r="B84" s="968" t="s">
        <v>1556</v>
      </c>
      <c r="C84" s="959" t="s">
        <v>826</v>
      </c>
      <c r="D84" s="973">
        <f>$J$14</f>
        <v>44250</v>
      </c>
      <c r="E84" s="767">
        <v>70</v>
      </c>
      <c r="F84" s="971">
        <f t="shared" si="3"/>
        <v>44320</v>
      </c>
      <c r="G84" s="1409" t="s">
        <v>1557</v>
      </c>
      <c r="H84" s="1410"/>
      <c r="I84" s="974">
        <v>44250</v>
      </c>
      <c r="J84" s="975">
        <v>44266</v>
      </c>
      <c r="K84" s="1263"/>
      <c r="L84" s="900"/>
      <c r="M84" s="897" t="s">
        <v>1473</v>
      </c>
      <c r="N84" s="899"/>
      <c r="O84" s="811"/>
      <c r="P84" s="1040">
        <v>1</v>
      </c>
      <c r="Q84" s="1040"/>
      <c r="R84" s="1039"/>
      <c r="S84" s="1041">
        <v>2205</v>
      </c>
    </row>
    <row r="85" spans="1:19" ht="15.75" customHeight="1">
      <c r="A85" s="967" t="s">
        <v>1558</v>
      </c>
      <c r="B85" s="968" t="s">
        <v>856</v>
      </c>
      <c r="C85" s="959" t="s">
        <v>826</v>
      </c>
      <c r="D85" s="805">
        <f>$D$71</f>
        <v>44179</v>
      </c>
      <c r="E85" s="969">
        <v>56</v>
      </c>
      <c r="F85" s="971">
        <f t="shared" si="3"/>
        <v>44235</v>
      </c>
      <c r="G85" s="1267" t="s">
        <v>1303</v>
      </c>
      <c r="H85" s="1268"/>
      <c r="I85" s="805">
        <v>44182</v>
      </c>
      <c r="J85" s="975">
        <v>44207</v>
      </c>
      <c r="K85" s="1263"/>
      <c r="L85" s="901"/>
      <c r="M85" s="897" t="s">
        <v>1543</v>
      </c>
      <c r="N85" s="899"/>
      <c r="O85" s="811"/>
      <c r="P85" s="1040"/>
      <c r="Q85" s="1040"/>
      <c r="R85" s="1039"/>
      <c r="S85" s="1041">
        <v>1260</v>
      </c>
    </row>
    <row r="86" spans="1:19" ht="29.5" customHeight="1">
      <c r="A86" s="967" t="s">
        <v>857</v>
      </c>
      <c r="B86" s="968" t="s">
        <v>858</v>
      </c>
      <c r="C86" s="959" t="s">
        <v>826</v>
      </c>
      <c r="D86" s="805">
        <f>$D$71</f>
        <v>44179</v>
      </c>
      <c r="E86" s="969">
        <f>56+21</f>
        <v>77</v>
      </c>
      <c r="F86" s="971">
        <f t="shared" si="3"/>
        <v>44256</v>
      </c>
      <c r="G86" s="1267" t="s">
        <v>1559</v>
      </c>
      <c r="H86" s="1268"/>
      <c r="I86" s="805">
        <v>44182</v>
      </c>
      <c r="J86" s="975">
        <v>44231</v>
      </c>
      <c r="K86" s="1263"/>
      <c r="L86" s="901"/>
      <c r="M86" s="897" t="s">
        <v>1396</v>
      </c>
      <c r="N86" s="899"/>
      <c r="O86" s="811"/>
      <c r="P86" s="1040"/>
      <c r="Q86" s="1040"/>
      <c r="R86" s="1039"/>
      <c r="S86" s="1041">
        <v>2415</v>
      </c>
    </row>
    <row r="87" spans="1:19" ht="15.75" customHeight="1">
      <c r="A87" s="967" t="s">
        <v>859</v>
      </c>
      <c r="B87" s="968" t="s">
        <v>860</v>
      </c>
      <c r="C87" s="959" t="s">
        <v>826</v>
      </c>
      <c r="D87" s="805">
        <f>$D$71</f>
        <v>44179</v>
      </c>
      <c r="E87" s="969">
        <v>46</v>
      </c>
      <c r="F87" s="971">
        <f t="shared" si="3"/>
        <v>44225</v>
      </c>
      <c r="G87" s="1267" t="s">
        <v>1303</v>
      </c>
      <c r="H87" s="1268"/>
      <c r="I87" s="805">
        <v>44182</v>
      </c>
      <c r="J87" s="975">
        <v>44210</v>
      </c>
      <c r="K87" s="1263"/>
      <c r="L87" s="901"/>
      <c r="M87" s="897" t="s">
        <v>1396</v>
      </c>
      <c r="N87" s="899"/>
      <c r="O87" s="811"/>
      <c r="P87" s="1040"/>
      <c r="Q87" s="1040"/>
      <c r="R87" s="1039"/>
      <c r="S87" s="1041">
        <v>1050</v>
      </c>
    </row>
    <row r="88" spans="1:19" ht="15.75" customHeight="1">
      <c r="A88" s="967" t="s">
        <v>861</v>
      </c>
      <c r="B88" s="968" t="s">
        <v>862</v>
      </c>
      <c r="C88" s="959" t="s">
        <v>826</v>
      </c>
      <c r="D88" s="805">
        <f>$D$71</f>
        <v>44179</v>
      </c>
      <c r="E88" s="767">
        <v>49</v>
      </c>
      <c r="F88" s="971">
        <f t="shared" si="3"/>
        <v>44228</v>
      </c>
      <c r="G88" s="1267" t="s">
        <v>1298</v>
      </c>
      <c r="H88" s="1268"/>
      <c r="I88" s="805">
        <v>44182</v>
      </c>
      <c r="J88" s="975">
        <v>44203</v>
      </c>
      <c r="K88" s="1263"/>
      <c r="L88" s="901" t="s">
        <v>1304</v>
      </c>
      <c r="M88" s="897" t="s">
        <v>1396</v>
      </c>
      <c r="N88" s="899"/>
      <c r="O88" s="811"/>
      <c r="P88" s="1040"/>
      <c r="Q88" s="1040"/>
      <c r="R88" s="1039"/>
      <c r="S88" s="1041">
        <v>2415</v>
      </c>
    </row>
    <row r="89" spans="1:19" ht="15" customHeight="1">
      <c r="A89" s="967" t="s">
        <v>1560</v>
      </c>
      <c r="B89" s="968" t="s">
        <v>852</v>
      </c>
      <c r="C89" s="959" t="s">
        <v>826</v>
      </c>
      <c r="D89" s="805">
        <f>$D$71</f>
        <v>44179</v>
      </c>
      <c r="E89" s="767">
        <v>70</v>
      </c>
      <c r="F89" s="971">
        <f t="shared" si="3"/>
        <v>44249</v>
      </c>
      <c r="G89" s="1267" t="s">
        <v>1297</v>
      </c>
      <c r="H89" s="1268"/>
      <c r="I89" s="805">
        <v>44182</v>
      </c>
      <c r="J89" s="975">
        <v>44217</v>
      </c>
      <c r="K89" s="1263"/>
      <c r="L89" s="1109"/>
      <c r="M89" s="897" t="s">
        <v>1396</v>
      </c>
      <c r="N89" s="899"/>
      <c r="O89" s="811"/>
      <c r="P89" s="1040"/>
      <c r="Q89" s="1040"/>
      <c r="R89" s="1039"/>
      <c r="S89" s="1041">
        <v>1260</v>
      </c>
    </row>
    <row r="90" spans="1:19" ht="14.5" customHeight="1">
      <c r="A90" s="972" t="s">
        <v>1561</v>
      </c>
      <c r="B90" s="968" t="s">
        <v>839</v>
      </c>
      <c r="C90" s="959" t="s">
        <v>826</v>
      </c>
      <c r="D90" s="973">
        <f>$J$14</f>
        <v>44250</v>
      </c>
      <c r="E90" s="767">
        <v>168</v>
      </c>
      <c r="F90" s="971">
        <f>D90+E90</f>
        <v>44418</v>
      </c>
      <c r="G90" s="1409" t="s">
        <v>1562</v>
      </c>
      <c r="H90" s="1410"/>
      <c r="I90" s="974">
        <v>44250</v>
      </c>
      <c r="J90" s="975">
        <v>44298</v>
      </c>
      <c r="K90" s="1263"/>
      <c r="L90" s="900"/>
      <c r="M90" s="897" t="s">
        <v>1403</v>
      </c>
      <c r="N90" s="899"/>
      <c r="O90" s="811"/>
      <c r="P90" s="1040"/>
      <c r="Q90" s="1040"/>
      <c r="R90" s="1039"/>
      <c r="S90" s="1041">
        <v>840</v>
      </c>
    </row>
    <row r="91" spans="1:19" ht="15.75" customHeight="1">
      <c r="A91" s="972" t="s">
        <v>1563</v>
      </c>
      <c r="B91" s="968" t="s">
        <v>1564</v>
      </c>
      <c r="C91" s="959" t="s">
        <v>1542</v>
      </c>
      <c r="D91" s="805">
        <f t="shared" ref="D91:D111" si="5">$D$71</f>
        <v>44179</v>
      </c>
      <c r="E91" s="969">
        <v>140</v>
      </c>
      <c r="F91" s="971">
        <f t="shared" si="3"/>
        <v>44319</v>
      </c>
      <c r="G91" s="1267" t="s">
        <v>1305</v>
      </c>
      <c r="H91" s="1268"/>
      <c r="I91" s="805">
        <v>44182</v>
      </c>
      <c r="J91" s="975">
        <v>44257</v>
      </c>
      <c r="K91" s="1263"/>
      <c r="L91" s="900"/>
      <c r="M91" s="897" t="s">
        <v>1396</v>
      </c>
      <c r="N91" s="899"/>
      <c r="O91" s="811"/>
      <c r="P91" s="1040">
        <v>1</v>
      </c>
      <c r="Q91" s="1040"/>
      <c r="R91" s="1039"/>
      <c r="S91" s="1041">
        <v>3360</v>
      </c>
    </row>
    <row r="92" spans="1:19" ht="29.5" customHeight="1">
      <c r="A92" s="1265" t="s">
        <v>1565</v>
      </c>
      <c r="B92" s="968" t="s">
        <v>869</v>
      </c>
      <c r="C92" s="959" t="s">
        <v>1544</v>
      </c>
      <c r="D92" s="805">
        <f t="shared" si="5"/>
        <v>44179</v>
      </c>
      <c r="E92" s="969">
        <f>49+35</f>
        <v>84</v>
      </c>
      <c r="F92" s="971" t="s">
        <v>1566</v>
      </c>
      <c r="G92" s="1267" t="s">
        <v>1712</v>
      </c>
      <c r="H92" s="1268"/>
      <c r="I92" s="805">
        <v>44182</v>
      </c>
      <c r="J92" s="870">
        <v>44370</v>
      </c>
      <c r="K92" s="1263"/>
      <c r="L92" s="901"/>
      <c r="M92" s="770" t="s">
        <v>1718</v>
      </c>
      <c r="N92" s="899"/>
      <c r="O92" s="811"/>
      <c r="P92" s="1040"/>
      <c r="Q92" s="1040"/>
      <c r="R92" s="1039"/>
      <c r="S92" s="1041">
        <v>2310</v>
      </c>
    </row>
    <row r="93" spans="1:19" ht="15.75" customHeight="1">
      <c r="A93" s="1266"/>
      <c r="B93" s="968" t="s">
        <v>1567</v>
      </c>
      <c r="C93" s="959" t="s">
        <v>1535</v>
      </c>
      <c r="D93" s="805">
        <f t="shared" si="5"/>
        <v>44179</v>
      </c>
      <c r="E93" s="969">
        <f>49+35</f>
        <v>84</v>
      </c>
      <c r="F93" s="971">
        <f t="shared" si="3"/>
        <v>44263</v>
      </c>
      <c r="G93" s="1267" t="s">
        <v>1306</v>
      </c>
      <c r="H93" s="1268"/>
      <c r="I93" s="805">
        <v>44182</v>
      </c>
      <c r="J93" s="975">
        <v>44235</v>
      </c>
      <c r="K93" s="1263"/>
      <c r="L93" s="900"/>
      <c r="M93" s="897" t="s">
        <v>1543</v>
      </c>
      <c r="N93" s="899"/>
      <c r="O93" s="811"/>
      <c r="P93" s="1040"/>
      <c r="Q93" s="1040"/>
      <c r="R93" s="1039"/>
      <c r="S93" s="1041">
        <v>2310</v>
      </c>
    </row>
    <row r="94" spans="1:19" ht="15.75" customHeight="1">
      <c r="A94" s="972" t="s">
        <v>1568</v>
      </c>
      <c r="B94" s="968" t="s">
        <v>1569</v>
      </c>
      <c r="C94" s="959" t="s">
        <v>826</v>
      </c>
      <c r="D94" s="805">
        <f t="shared" si="5"/>
        <v>44179</v>
      </c>
      <c r="E94" s="767">
        <v>119</v>
      </c>
      <c r="F94" s="971">
        <f t="shared" si="3"/>
        <v>44298</v>
      </c>
      <c r="G94" s="1267" t="s">
        <v>1570</v>
      </c>
      <c r="H94" s="1268"/>
      <c r="I94" s="805">
        <v>44182</v>
      </c>
      <c r="J94" s="975">
        <v>44200</v>
      </c>
      <c r="K94" s="1263"/>
      <c r="L94" s="1104" t="s">
        <v>1307</v>
      </c>
      <c r="M94" s="897" t="s">
        <v>1403</v>
      </c>
      <c r="N94" s="899"/>
      <c r="O94" s="811"/>
      <c r="P94" s="1040"/>
      <c r="Q94" s="1040"/>
      <c r="R94" s="1039"/>
      <c r="S94" s="1041">
        <v>2625</v>
      </c>
    </row>
    <row r="95" spans="1:19" ht="15.75" customHeight="1">
      <c r="A95" s="967" t="s">
        <v>1571</v>
      </c>
      <c r="B95" s="968" t="s">
        <v>1308</v>
      </c>
      <c r="C95" s="959" t="s">
        <v>1545</v>
      </c>
      <c r="D95" s="805">
        <f t="shared" si="5"/>
        <v>44179</v>
      </c>
      <c r="E95" s="767">
        <v>49</v>
      </c>
      <c r="F95" s="971">
        <f t="shared" si="3"/>
        <v>44228</v>
      </c>
      <c r="G95" s="1267" t="s">
        <v>1572</v>
      </c>
      <c r="H95" s="1268"/>
      <c r="I95" s="805">
        <v>44182</v>
      </c>
      <c r="J95" s="975">
        <v>44200</v>
      </c>
      <c r="K95" s="1263"/>
      <c r="L95" s="900"/>
      <c r="M95" s="897" t="s">
        <v>1473</v>
      </c>
      <c r="N95" s="899"/>
      <c r="O95" s="811"/>
      <c r="P95" s="1040"/>
      <c r="Q95" s="1040"/>
      <c r="R95" s="1039"/>
      <c r="S95" s="1041">
        <v>2310</v>
      </c>
    </row>
    <row r="96" spans="1:19">
      <c r="A96" s="976" t="s">
        <v>1573</v>
      </c>
      <c r="B96" s="977" t="s">
        <v>1574</v>
      </c>
      <c r="C96" s="978" t="s">
        <v>826</v>
      </c>
      <c r="D96" s="806">
        <f t="shared" si="5"/>
        <v>44179</v>
      </c>
      <c r="E96" s="979">
        <v>70</v>
      </c>
      <c r="F96" s="980">
        <f t="shared" si="3"/>
        <v>44249</v>
      </c>
      <c r="G96" s="1422" t="s">
        <v>1575</v>
      </c>
      <c r="H96" s="1423"/>
      <c r="I96" s="1035"/>
      <c r="J96" s="1036"/>
      <c r="K96" s="1263"/>
      <c r="L96" s="902"/>
      <c r="M96" s="770" t="s">
        <v>356</v>
      </c>
      <c r="N96" s="899"/>
      <c r="O96" s="811"/>
      <c r="P96" s="1047"/>
      <c r="Q96" s="1047"/>
      <c r="R96" s="1039"/>
      <c r="S96" s="1041">
        <v>0</v>
      </c>
    </row>
    <row r="97" spans="1:19" ht="15.75" customHeight="1">
      <c r="A97" s="967" t="s">
        <v>1309</v>
      </c>
      <c r="B97" s="968" t="s">
        <v>1576</v>
      </c>
      <c r="C97" s="959" t="s">
        <v>1545</v>
      </c>
      <c r="D97" s="805">
        <f t="shared" si="5"/>
        <v>44179</v>
      </c>
      <c r="E97" s="969">
        <v>71</v>
      </c>
      <c r="F97" s="971">
        <f t="shared" si="3"/>
        <v>44250</v>
      </c>
      <c r="G97" s="1267" t="s">
        <v>1310</v>
      </c>
      <c r="H97" s="1268"/>
      <c r="I97" s="805">
        <v>44182</v>
      </c>
      <c r="J97" s="975">
        <v>44222</v>
      </c>
      <c r="K97" s="1263"/>
      <c r="L97" s="900"/>
      <c r="M97" s="897" t="s">
        <v>1403</v>
      </c>
      <c r="N97" s="899"/>
      <c r="O97" s="811"/>
      <c r="P97" s="1047"/>
      <c r="Q97" s="1047"/>
      <c r="R97" s="1039"/>
      <c r="S97" s="1041">
        <v>2520</v>
      </c>
    </row>
    <row r="98" spans="1:19" ht="43.5">
      <c r="A98" s="967" t="s">
        <v>1311</v>
      </c>
      <c r="B98" s="968" t="s">
        <v>1577</v>
      </c>
      <c r="C98" s="959" t="s">
        <v>1542</v>
      </c>
      <c r="D98" s="805">
        <f t="shared" si="5"/>
        <v>44179</v>
      </c>
      <c r="E98" s="767">
        <v>42</v>
      </c>
      <c r="F98" s="971">
        <f t="shared" si="3"/>
        <v>44221</v>
      </c>
      <c r="G98" s="1267" t="s">
        <v>1301</v>
      </c>
      <c r="H98" s="1268"/>
      <c r="I98" s="805">
        <v>44182</v>
      </c>
      <c r="J98" s="975">
        <v>44194</v>
      </c>
      <c r="K98" s="1263"/>
      <c r="L98" s="901"/>
      <c r="M98" s="897" t="s">
        <v>1543</v>
      </c>
      <c r="N98" s="899"/>
      <c r="O98" s="811"/>
      <c r="P98" s="1047"/>
      <c r="Q98" s="1047"/>
      <c r="R98" s="1039"/>
      <c r="S98" s="1041">
        <v>2363</v>
      </c>
    </row>
    <row r="99" spans="1:19" ht="31.5" customHeight="1">
      <c r="A99" s="972" t="s">
        <v>1578</v>
      </c>
      <c r="B99" s="968" t="s">
        <v>1579</v>
      </c>
      <c r="C99" s="959" t="s">
        <v>826</v>
      </c>
      <c r="D99" s="805">
        <f t="shared" si="5"/>
        <v>44179</v>
      </c>
      <c r="E99" s="981">
        <f>271+13</f>
        <v>284</v>
      </c>
      <c r="F99" s="971">
        <v>44463</v>
      </c>
      <c r="G99" s="1267" t="s">
        <v>1731</v>
      </c>
      <c r="H99" s="1268"/>
      <c r="I99" s="805">
        <v>44182</v>
      </c>
      <c r="J99" s="975">
        <v>44432</v>
      </c>
      <c r="K99" s="1263"/>
      <c r="L99" s="900"/>
      <c r="M99" s="770" t="s">
        <v>1740</v>
      </c>
      <c r="N99" s="899"/>
      <c r="O99" s="811"/>
      <c r="P99" s="1047"/>
      <c r="Q99" s="1047"/>
      <c r="R99" s="1039"/>
      <c r="S99" s="1041">
        <v>2310</v>
      </c>
    </row>
    <row r="100" spans="1:19" ht="15.75" customHeight="1">
      <c r="A100" s="967" t="s">
        <v>1580</v>
      </c>
      <c r="B100" s="968" t="s">
        <v>1312</v>
      </c>
      <c r="C100" s="959" t="s">
        <v>826</v>
      </c>
      <c r="D100" s="805">
        <f t="shared" si="5"/>
        <v>44179</v>
      </c>
      <c r="E100" s="767">
        <f>60+19</f>
        <v>79</v>
      </c>
      <c r="F100" s="971">
        <f t="shared" si="3"/>
        <v>44258</v>
      </c>
      <c r="G100" s="1267" t="s">
        <v>1581</v>
      </c>
      <c r="H100" s="1268"/>
      <c r="I100" s="805">
        <v>44182</v>
      </c>
      <c r="J100" s="975">
        <v>44246</v>
      </c>
      <c r="K100" s="1263"/>
      <c r="L100" s="900"/>
      <c r="M100" s="897" t="s">
        <v>1403</v>
      </c>
      <c r="N100" s="899"/>
      <c r="O100" s="811"/>
      <c r="P100" s="1047"/>
      <c r="Q100" s="1047"/>
      <c r="R100" s="1039"/>
      <c r="S100" s="1041">
        <v>2310</v>
      </c>
    </row>
    <row r="101" spans="1:19" ht="16.5" customHeight="1">
      <c r="A101" s="967" t="s">
        <v>1582</v>
      </c>
      <c r="B101" s="968" t="s">
        <v>1313</v>
      </c>
      <c r="C101" s="959" t="s">
        <v>826</v>
      </c>
      <c r="D101" s="805">
        <f t="shared" si="5"/>
        <v>44179</v>
      </c>
      <c r="E101" s="767">
        <f>56+23</f>
        <v>79</v>
      </c>
      <c r="F101" s="971">
        <f t="shared" si="3"/>
        <v>44258</v>
      </c>
      <c r="G101" s="1267" t="s">
        <v>1583</v>
      </c>
      <c r="H101" s="1268"/>
      <c r="I101" s="805">
        <v>44182</v>
      </c>
      <c r="J101" s="975">
        <v>44217</v>
      </c>
      <c r="K101" s="1263"/>
      <c r="L101" s="901"/>
      <c r="M101" s="897" t="s">
        <v>1396</v>
      </c>
      <c r="N101" s="899"/>
      <c r="O101" s="811"/>
      <c r="P101" s="1047">
        <v>1</v>
      </c>
      <c r="Q101" s="1047"/>
      <c r="R101" s="1039"/>
      <c r="S101" s="1041">
        <v>2310</v>
      </c>
    </row>
    <row r="102" spans="1:19" ht="15.75" customHeight="1">
      <c r="A102" s="967" t="s">
        <v>1584</v>
      </c>
      <c r="B102" s="968" t="s">
        <v>1585</v>
      </c>
      <c r="C102" s="959" t="s">
        <v>1545</v>
      </c>
      <c r="D102" s="805">
        <f t="shared" si="5"/>
        <v>44179</v>
      </c>
      <c r="E102" s="767">
        <f>88+14+14</f>
        <v>116</v>
      </c>
      <c r="F102" s="971">
        <f>D102+E102</f>
        <v>44295</v>
      </c>
      <c r="G102" s="1267" t="s">
        <v>1586</v>
      </c>
      <c r="H102" s="1268"/>
      <c r="I102" s="805">
        <v>44182</v>
      </c>
      <c r="J102" s="975">
        <v>44267</v>
      </c>
      <c r="K102" s="1263"/>
      <c r="L102" s="1104" t="s">
        <v>1314</v>
      </c>
      <c r="M102" s="897" t="s">
        <v>1396</v>
      </c>
      <c r="N102" s="899"/>
      <c r="O102" s="982"/>
      <c r="P102" s="1047"/>
      <c r="Q102" s="1047"/>
      <c r="R102" s="1039"/>
      <c r="S102" s="1041">
        <v>3990</v>
      </c>
    </row>
    <row r="103" spans="1:19" ht="29.25" customHeight="1">
      <c r="A103" s="972" t="s">
        <v>1315</v>
      </c>
      <c r="B103" s="964" t="s">
        <v>1587</v>
      </c>
      <c r="C103" s="959" t="s">
        <v>1542</v>
      </c>
      <c r="D103" s="805">
        <f t="shared" si="5"/>
        <v>44179</v>
      </c>
      <c r="E103" s="767">
        <v>112</v>
      </c>
      <c r="F103" s="971">
        <f t="shared" si="3"/>
        <v>44291</v>
      </c>
      <c r="G103" s="1267" t="s">
        <v>1316</v>
      </c>
      <c r="H103" s="1268"/>
      <c r="I103" s="805">
        <v>44182</v>
      </c>
      <c r="J103" s="975">
        <v>44280</v>
      </c>
      <c r="K103" s="1263"/>
      <c r="L103" s="901" t="s">
        <v>1588</v>
      </c>
      <c r="M103" s="897" t="s">
        <v>1396</v>
      </c>
      <c r="N103" s="899"/>
      <c r="O103" s="811"/>
      <c r="P103" s="1047">
        <v>1</v>
      </c>
      <c r="Q103" s="1047"/>
      <c r="R103" s="1039"/>
      <c r="S103" s="1041">
        <v>3150</v>
      </c>
    </row>
    <row r="104" spans="1:19" ht="15.75" customHeight="1">
      <c r="A104" s="967" t="s">
        <v>1589</v>
      </c>
      <c r="B104" s="968" t="s">
        <v>1590</v>
      </c>
      <c r="C104" s="959" t="s">
        <v>1544</v>
      </c>
      <c r="D104" s="805">
        <f t="shared" si="5"/>
        <v>44179</v>
      </c>
      <c r="E104" s="767">
        <f>56</f>
        <v>56</v>
      </c>
      <c r="F104" s="971">
        <f t="shared" si="3"/>
        <v>44235</v>
      </c>
      <c r="G104" s="1267" t="s">
        <v>1591</v>
      </c>
      <c r="H104" s="1268"/>
      <c r="I104" s="805">
        <v>44182</v>
      </c>
      <c r="J104" s="975">
        <v>44214</v>
      </c>
      <c r="K104" s="1263"/>
      <c r="L104" s="900"/>
      <c r="M104" s="897" t="s">
        <v>1396</v>
      </c>
      <c r="N104" s="899"/>
      <c r="O104" s="811"/>
      <c r="P104" s="1047"/>
      <c r="Q104" s="1047"/>
      <c r="R104" s="1039"/>
      <c r="S104" s="1041">
        <v>1260</v>
      </c>
    </row>
    <row r="105" spans="1:19" ht="15.75" customHeight="1">
      <c r="A105" s="972" t="s">
        <v>1592</v>
      </c>
      <c r="B105" s="968" t="s">
        <v>1317</v>
      </c>
      <c r="C105" s="959" t="s">
        <v>826</v>
      </c>
      <c r="D105" s="805">
        <f t="shared" si="5"/>
        <v>44179</v>
      </c>
      <c r="E105" s="981">
        <v>113</v>
      </c>
      <c r="F105" s="971">
        <f t="shared" si="3"/>
        <v>44292</v>
      </c>
      <c r="G105" s="1267" t="s">
        <v>1593</v>
      </c>
      <c r="H105" s="1268"/>
      <c r="I105" s="805">
        <v>44182</v>
      </c>
      <c r="J105" s="975">
        <v>44280</v>
      </c>
      <c r="K105" s="1263"/>
      <c r="L105" s="900"/>
      <c r="M105" s="897" t="s">
        <v>1396</v>
      </c>
      <c r="N105" s="899"/>
      <c r="O105" s="811"/>
      <c r="P105" s="1047"/>
      <c r="Q105" s="1047"/>
      <c r="R105" s="1039"/>
      <c r="S105" s="1041">
        <v>1890</v>
      </c>
    </row>
    <row r="106" spans="1:19" ht="15.75" customHeight="1">
      <c r="A106" s="967" t="s">
        <v>1594</v>
      </c>
      <c r="B106" s="968" t="s">
        <v>1595</v>
      </c>
      <c r="C106" s="959" t="s">
        <v>1542</v>
      </c>
      <c r="D106" s="805">
        <f t="shared" si="5"/>
        <v>44179</v>
      </c>
      <c r="E106" s="767">
        <v>42</v>
      </c>
      <c r="F106" s="971">
        <f t="shared" si="3"/>
        <v>44221</v>
      </c>
      <c r="G106" s="1411" t="s">
        <v>1301</v>
      </c>
      <c r="H106" s="1412"/>
      <c r="I106" s="805">
        <v>44182</v>
      </c>
      <c r="J106" s="975">
        <v>44193</v>
      </c>
      <c r="K106" s="1263"/>
      <c r="L106" s="1109" t="s">
        <v>1596</v>
      </c>
      <c r="M106" s="897" t="s">
        <v>1403</v>
      </c>
      <c r="N106" s="899"/>
      <c r="O106" s="811"/>
      <c r="P106" s="1047"/>
      <c r="Q106" s="1047"/>
      <c r="R106" s="1039"/>
      <c r="S106" s="1041">
        <v>2100</v>
      </c>
    </row>
    <row r="107" spans="1:19" ht="15.75" customHeight="1">
      <c r="A107" s="967" t="s">
        <v>1597</v>
      </c>
      <c r="B107" s="968" t="s">
        <v>1598</v>
      </c>
      <c r="C107" s="959" t="s">
        <v>1542</v>
      </c>
      <c r="D107" s="805">
        <f t="shared" si="5"/>
        <v>44179</v>
      </c>
      <c r="E107" s="767">
        <v>70</v>
      </c>
      <c r="F107" s="971">
        <f t="shared" si="3"/>
        <v>44249</v>
      </c>
      <c r="G107" s="1267" t="s">
        <v>1599</v>
      </c>
      <c r="H107" s="1268"/>
      <c r="I107" s="805">
        <v>44182</v>
      </c>
      <c r="J107" s="975">
        <v>44214</v>
      </c>
      <c r="K107" s="1263"/>
      <c r="L107" s="901"/>
      <c r="M107" s="897" t="s">
        <v>1396</v>
      </c>
      <c r="N107" s="899"/>
      <c r="O107" s="811"/>
      <c r="P107" s="1047"/>
      <c r="Q107" s="1047"/>
      <c r="R107" s="1039"/>
      <c r="S107" s="1041">
        <v>1890</v>
      </c>
    </row>
    <row r="108" spans="1:19" ht="28.5" customHeight="1">
      <c r="A108" s="983" t="s">
        <v>1600</v>
      </c>
      <c r="B108" s="968" t="s">
        <v>1601</v>
      </c>
      <c r="C108" s="959" t="s">
        <v>1544</v>
      </c>
      <c r="D108" s="805">
        <f t="shared" si="5"/>
        <v>44179</v>
      </c>
      <c r="E108" s="767">
        <v>49</v>
      </c>
      <c r="F108" s="971">
        <f t="shared" si="3"/>
        <v>44228</v>
      </c>
      <c r="G108" s="1267" t="s">
        <v>1602</v>
      </c>
      <c r="H108" s="1268"/>
      <c r="I108" s="805">
        <v>44182</v>
      </c>
      <c r="J108" s="975">
        <v>44217</v>
      </c>
      <c r="K108" s="1263"/>
      <c r="L108" s="900"/>
      <c r="M108" s="897" t="s">
        <v>1473</v>
      </c>
      <c r="N108" s="899"/>
      <c r="O108" s="811"/>
      <c r="P108" s="1047"/>
      <c r="Q108" s="1047"/>
      <c r="R108" s="1039"/>
      <c r="S108" s="1041">
        <v>1575</v>
      </c>
    </row>
    <row r="109" spans="1:19" ht="15.75" customHeight="1">
      <c r="A109" s="972" t="s">
        <v>1603</v>
      </c>
      <c r="B109" s="968" t="s">
        <v>1604</v>
      </c>
      <c r="C109" s="959" t="s">
        <v>826</v>
      </c>
      <c r="D109" s="805">
        <f t="shared" si="5"/>
        <v>44179</v>
      </c>
      <c r="E109" s="981">
        <v>113</v>
      </c>
      <c r="F109" s="971">
        <f t="shared" si="3"/>
        <v>44292</v>
      </c>
      <c r="G109" s="1267" t="s">
        <v>1583</v>
      </c>
      <c r="H109" s="1268"/>
      <c r="I109" s="805">
        <v>44182</v>
      </c>
      <c r="J109" s="975">
        <v>44217</v>
      </c>
      <c r="K109" s="1263"/>
      <c r="L109" s="901" t="s">
        <v>1605</v>
      </c>
      <c r="M109" s="897" t="s">
        <v>1396</v>
      </c>
      <c r="N109" s="899"/>
      <c r="O109" s="811"/>
      <c r="P109" s="1047"/>
      <c r="Q109" s="1047"/>
      <c r="R109" s="1039"/>
      <c r="S109" s="1041">
        <v>2888</v>
      </c>
    </row>
    <row r="110" spans="1:19" ht="29.25" customHeight="1">
      <c r="A110" s="967" t="s">
        <v>906</v>
      </c>
      <c r="B110" s="968" t="s">
        <v>852</v>
      </c>
      <c r="C110" s="959" t="s">
        <v>1544</v>
      </c>
      <c r="D110" s="805">
        <f t="shared" si="5"/>
        <v>44179</v>
      </c>
      <c r="E110" s="767">
        <v>84</v>
      </c>
      <c r="F110" s="971">
        <f t="shared" si="3"/>
        <v>44263</v>
      </c>
      <c r="G110" s="1267" t="s">
        <v>1606</v>
      </c>
      <c r="H110" s="1268"/>
      <c r="I110" s="805">
        <v>44182</v>
      </c>
      <c r="J110" s="975">
        <v>44246</v>
      </c>
      <c r="K110" s="1263"/>
      <c r="L110" s="900"/>
      <c r="M110" s="897" t="s">
        <v>1396</v>
      </c>
      <c r="N110" s="899"/>
      <c r="O110" s="811"/>
      <c r="P110" s="1047"/>
      <c r="Q110" s="1047"/>
      <c r="R110" s="1039"/>
      <c r="S110" s="1041">
        <v>945</v>
      </c>
    </row>
    <row r="111" spans="1:19" ht="15.75" customHeight="1">
      <c r="A111" s="972" t="s">
        <v>1607</v>
      </c>
      <c r="B111" s="968" t="s">
        <v>1553</v>
      </c>
      <c r="C111" s="984" t="s">
        <v>1544</v>
      </c>
      <c r="D111" s="805">
        <f t="shared" si="5"/>
        <v>44179</v>
      </c>
      <c r="E111" s="767">
        <v>126</v>
      </c>
      <c r="F111" s="971">
        <f t="shared" si="3"/>
        <v>44305</v>
      </c>
      <c r="G111" s="1267" t="s">
        <v>1608</v>
      </c>
      <c r="H111" s="1268"/>
      <c r="I111" s="805">
        <v>44182</v>
      </c>
      <c r="J111" s="975">
        <v>44287</v>
      </c>
      <c r="K111" s="1263"/>
      <c r="L111" s="900"/>
      <c r="M111" s="897" t="s">
        <v>1543</v>
      </c>
      <c r="N111" s="899"/>
      <c r="O111" s="811"/>
      <c r="P111" s="1047"/>
      <c r="Q111" s="1047"/>
      <c r="R111" s="1039"/>
      <c r="S111" s="1041">
        <v>1575</v>
      </c>
    </row>
    <row r="112" spans="1:19" ht="15" customHeight="1">
      <c r="A112" s="976" t="s">
        <v>1609</v>
      </c>
      <c r="B112" s="977" t="s">
        <v>1610</v>
      </c>
      <c r="C112" s="985" t="s">
        <v>1545</v>
      </c>
      <c r="D112" s="806">
        <f>$D$71</f>
        <v>44179</v>
      </c>
      <c r="E112" s="979">
        <v>42</v>
      </c>
      <c r="F112" s="980">
        <f t="shared" si="3"/>
        <v>44221</v>
      </c>
      <c r="G112" s="1413" t="s">
        <v>1611</v>
      </c>
      <c r="H112" s="1414"/>
      <c r="I112" s="986"/>
      <c r="J112" s="903"/>
      <c r="K112" s="1263"/>
      <c r="L112" s="904" t="s">
        <v>1612</v>
      </c>
      <c r="M112" s="987" t="s">
        <v>356</v>
      </c>
      <c r="N112" s="903"/>
      <c r="O112" s="811"/>
      <c r="P112" s="1047"/>
      <c r="Q112" s="1047"/>
      <c r="R112" s="1039"/>
      <c r="S112" s="1041">
        <v>0</v>
      </c>
    </row>
    <row r="113" spans="1:19" ht="15.75" customHeight="1">
      <c r="A113" s="967" t="s">
        <v>1613</v>
      </c>
      <c r="B113" s="968" t="s">
        <v>1614</v>
      </c>
      <c r="C113" s="984" t="s">
        <v>1542</v>
      </c>
      <c r="D113" s="805">
        <f t="shared" ref="D113:D124" si="6">$D$71</f>
        <v>44179</v>
      </c>
      <c r="E113" s="767">
        <v>70</v>
      </c>
      <c r="F113" s="971">
        <f t="shared" si="3"/>
        <v>44249</v>
      </c>
      <c r="G113" s="1267" t="s">
        <v>1318</v>
      </c>
      <c r="H113" s="1268"/>
      <c r="I113" s="805">
        <v>44182</v>
      </c>
      <c r="J113" s="975">
        <v>44245</v>
      </c>
      <c r="K113" s="1263"/>
      <c r="L113" s="900"/>
      <c r="M113" s="897" t="s">
        <v>1403</v>
      </c>
      <c r="N113" s="899"/>
      <c r="O113" s="811"/>
      <c r="P113" s="1047"/>
      <c r="Q113" s="1047"/>
      <c r="R113" s="1039"/>
      <c r="S113" s="1041">
        <v>2730</v>
      </c>
    </row>
    <row r="114" spans="1:19" ht="15.75" customHeight="1">
      <c r="A114" s="967" t="s">
        <v>1615</v>
      </c>
      <c r="B114" s="968" t="s">
        <v>1616</v>
      </c>
      <c r="C114" s="984" t="s">
        <v>1542</v>
      </c>
      <c r="D114" s="805">
        <f t="shared" si="6"/>
        <v>44179</v>
      </c>
      <c r="E114" s="767">
        <v>46</v>
      </c>
      <c r="F114" s="971">
        <f t="shared" si="3"/>
        <v>44225</v>
      </c>
      <c r="G114" s="1267" t="s">
        <v>1617</v>
      </c>
      <c r="H114" s="1268"/>
      <c r="I114" s="805">
        <v>44182</v>
      </c>
      <c r="J114" s="975">
        <v>44214</v>
      </c>
      <c r="K114" s="1263"/>
      <c r="L114" s="901" t="s">
        <v>1618</v>
      </c>
      <c r="M114" s="897" t="s">
        <v>1403</v>
      </c>
      <c r="N114" s="899"/>
      <c r="O114" s="811"/>
      <c r="P114" s="1047"/>
      <c r="Q114" s="1047"/>
      <c r="R114" s="1039"/>
      <c r="S114" s="1041">
        <v>1890</v>
      </c>
    </row>
    <row r="115" spans="1:19" ht="15.75" customHeight="1">
      <c r="A115" s="967" t="s">
        <v>1619</v>
      </c>
      <c r="B115" s="968" t="s">
        <v>1620</v>
      </c>
      <c r="C115" s="984" t="s">
        <v>1542</v>
      </c>
      <c r="D115" s="805">
        <f t="shared" si="6"/>
        <v>44179</v>
      </c>
      <c r="E115" s="767">
        <v>14</v>
      </c>
      <c r="F115" s="971">
        <f t="shared" si="3"/>
        <v>44193</v>
      </c>
      <c r="G115" s="1267" t="s">
        <v>1301</v>
      </c>
      <c r="H115" s="1268"/>
      <c r="I115" s="805">
        <v>44182</v>
      </c>
      <c r="J115" s="975">
        <v>44194</v>
      </c>
      <c r="K115" s="1263"/>
      <c r="L115" s="901" t="s">
        <v>1621</v>
      </c>
      <c r="M115" s="897" t="s">
        <v>1403</v>
      </c>
      <c r="N115" s="899"/>
      <c r="O115" s="811"/>
      <c r="P115" s="1047"/>
      <c r="Q115" s="1047"/>
      <c r="R115" s="1039"/>
      <c r="S115" s="1041">
        <v>630</v>
      </c>
    </row>
    <row r="116" spans="1:19" ht="33" customHeight="1">
      <c r="A116" s="967" t="s">
        <v>1622</v>
      </c>
      <c r="B116" s="968" t="s">
        <v>1623</v>
      </c>
      <c r="C116" s="984" t="s">
        <v>1544</v>
      </c>
      <c r="D116" s="805">
        <f t="shared" si="6"/>
        <v>44179</v>
      </c>
      <c r="E116" s="767">
        <v>84</v>
      </c>
      <c r="F116" s="971">
        <f>D116+E116</f>
        <v>44263</v>
      </c>
      <c r="G116" s="1267" t="s">
        <v>1624</v>
      </c>
      <c r="H116" s="1268"/>
      <c r="I116" s="805">
        <v>44182</v>
      </c>
      <c r="J116" s="975">
        <v>44252</v>
      </c>
      <c r="K116" s="1263"/>
      <c r="L116" s="900"/>
      <c r="M116" s="897" t="s">
        <v>1403</v>
      </c>
      <c r="N116" s="899"/>
      <c r="O116" s="811"/>
      <c r="P116" s="1047"/>
      <c r="Q116" s="1047"/>
      <c r="R116" s="1039"/>
      <c r="S116" s="1041">
        <v>1365</v>
      </c>
    </row>
    <row r="117" spans="1:19" ht="15.75" customHeight="1">
      <c r="A117" s="972" t="s">
        <v>1625</v>
      </c>
      <c r="B117" s="968" t="s">
        <v>1626</v>
      </c>
      <c r="C117" s="984" t="s">
        <v>1544</v>
      </c>
      <c r="D117" s="805">
        <f t="shared" si="6"/>
        <v>44179</v>
      </c>
      <c r="E117" s="767">
        <v>133</v>
      </c>
      <c r="F117" s="971">
        <f t="shared" si="3"/>
        <v>44312</v>
      </c>
      <c r="G117" s="1267" t="s">
        <v>1627</v>
      </c>
      <c r="H117" s="1268"/>
      <c r="I117" s="805">
        <v>44182</v>
      </c>
      <c r="J117" s="975">
        <v>44264</v>
      </c>
      <c r="K117" s="1263"/>
      <c r="L117" s="901" t="s">
        <v>1628</v>
      </c>
      <c r="M117" s="897" t="s">
        <v>1403</v>
      </c>
      <c r="N117" s="899"/>
      <c r="O117" s="811"/>
      <c r="P117" s="1047"/>
      <c r="Q117" s="1047"/>
      <c r="R117" s="1039"/>
      <c r="S117" s="1041">
        <v>2625</v>
      </c>
    </row>
    <row r="118" spans="1:19" ht="15.75" customHeight="1">
      <c r="A118" s="967" t="s">
        <v>925</v>
      </c>
      <c r="B118" s="968" t="s">
        <v>1629</v>
      </c>
      <c r="C118" s="984" t="s">
        <v>826</v>
      </c>
      <c r="D118" s="805">
        <f t="shared" si="6"/>
        <v>44179</v>
      </c>
      <c r="E118" s="767">
        <f>56</f>
        <v>56</v>
      </c>
      <c r="F118" s="971">
        <f t="shared" si="3"/>
        <v>44235</v>
      </c>
      <c r="G118" s="1267" t="s">
        <v>1630</v>
      </c>
      <c r="H118" s="1268"/>
      <c r="I118" s="805">
        <v>44182</v>
      </c>
      <c r="J118" s="975">
        <v>44223</v>
      </c>
      <c r="K118" s="1263"/>
      <c r="L118" s="900"/>
      <c r="M118" s="897" t="s">
        <v>1473</v>
      </c>
      <c r="N118" s="899"/>
      <c r="O118" s="811"/>
      <c r="P118" s="1047"/>
      <c r="Q118" s="1047"/>
      <c r="R118" s="1039"/>
      <c r="S118" s="1041">
        <v>1523</v>
      </c>
    </row>
    <row r="119" spans="1:19" ht="15.75" customHeight="1">
      <c r="A119" s="967" t="s">
        <v>1631</v>
      </c>
      <c r="B119" s="968" t="s">
        <v>1632</v>
      </c>
      <c r="C119" s="984" t="s">
        <v>1544</v>
      </c>
      <c r="D119" s="805">
        <f t="shared" si="6"/>
        <v>44179</v>
      </c>
      <c r="E119" s="767">
        <v>49</v>
      </c>
      <c r="F119" s="971">
        <f>SUM(D119:E119)</f>
        <v>44228</v>
      </c>
      <c r="G119" s="1267" t="s">
        <v>1633</v>
      </c>
      <c r="H119" s="1268"/>
      <c r="I119" s="805">
        <v>44182</v>
      </c>
      <c r="J119" s="975">
        <v>44222</v>
      </c>
      <c r="K119" s="1263"/>
      <c r="L119" s="901"/>
      <c r="M119" s="897" t="s">
        <v>1473</v>
      </c>
      <c r="N119" s="899"/>
      <c r="O119" s="811"/>
      <c r="P119" s="1047"/>
      <c r="Q119" s="1047"/>
      <c r="R119" s="1039"/>
      <c r="S119" s="1041">
        <v>2321</v>
      </c>
    </row>
    <row r="120" spans="1:19" ht="15.75" customHeight="1">
      <c r="A120" s="967" t="s">
        <v>1634</v>
      </c>
      <c r="B120" s="968" t="s">
        <v>930</v>
      </c>
      <c r="C120" s="984" t="s">
        <v>1544</v>
      </c>
      <c r="D120" s="805">
        <f t="shared" si="6"/>
        <v>44179</v>
      </c>
      <c r="E120" s="767">
        <v>60</v>
      </c>
      <c r="F120" s="971">
        <f t="shared" si="3"/>
        <v>44239</v>
      </c>
      <c r="G120" s="1267" t="s">
        <v>1635</v>
      </c>
      <c r="H120" s="1268"/>
      <c r="I120" s="805">
        <v>44182</v>
      </c>
      <c r="J120" s="975">
        <v>44214</v>
      </c>
      <c r="K120" s="1263"/>
      <c r="L120" s="900"/>
      <c r="M120" s="897" t="s">
        <v>1403</v>
      </c>
      <c r="N120" s="899"/>
      <c r="O120" s="811"/>
      <c r="P120" s="1047">
        <v>1</v>
      </c>
      <c r="Q120" s="1047"/>
      <c r="R120" s="1039"/>
      <c r="S120" s="1041">
        <v>4725</v>
      </c>
    </row>
    <row r="121" spans="1:19" ht="32.25" customHeight="1">
      <c r="A121" s="967" t="s">
        <v>1636</v>
      </c>
      <c r="B121" s="968" t="s">
        <v>1637</v>
      </c>
      <c r="C121" s="984" t="s">
        <v>826</v>
      </c>
      <c r="D121" s="805">
        <f t="shared" si="6"/>
        <v>44179</v>
      </c>
      <c r="E121" s="767">
        <v>42</v>
      </c>
      <c r="F121" s="971">
        <f t="shared" si="3"/>
        <v>44221</v>
      </c>
      <c r="G121" s="1267" t="s">
        <v>1638</v>
      </c>
      <c r="H121" s="1268"/>
      <c r="I121" s="805">
        <v>44182</v>
      </c>
      <c r="J121" s="975">
        <v>44193</v>
      </c>
      <c r="K121" s="1263"/>
      <c r="L121" s="988" t="s">
        <v>1319</v>
      </c>
      <c r="M121" s="897" t="s">
        <v>1403</v>
      </c>
      <c r="N121" s="899"/>
      <c r="O121" s="811"/>
      <c r="P121" s="1047">
        <v>2</v>
      </c>
      <c r="Q121" s="1047"/>
      <c r="R121" s="1039"/>
      <c r="S121" s="1041">
        <v>2940</v>
      </c>
    </row>
    <row r="122" spans="1:19" ht="15.75" customHeight="1">
      <c r="A122" s="967" t="s">
        <v>1639</v>
      </c>
      <c r="B122" s="968" t="s">
        <v>935</v>
      </c>
      <c r="C122" s="984" t="s">
        <v>1542</v>
      </c>
      <c r="D122" s="805">
        <f t="shared" si="6"/>
        <v>44179</v>
      </c>
      <c r="E122" s="767">
        <f>21+18</f>
        <v>39</v>
      </c>
      <c r="F122" s="971">
        <f t="shared" si="3"/>
        <v>44218</v>
      </c>
      <c r="G122" s="1405" t="s">
        <v>1640</v>
      </c>
      <c r="H122" s="1406"/>
      <c r="I122" s="805">
        <v>44182</v>
      </c>
      <c r="J122" s="975">
        <v>44205</v>
      </c>
      <c r="K122" s="1263"/>
      <c r="L122" s="900"/>
      <c r="M122" s="897" t="s">
        <v>1396</v>
      </c>
      <c r="N122" s="899"/>
      <c r="O122" s="811"/>
      <c r="P122" s="1047"/>
      <c r="Q122" s="1047"/>
      <c r="R122" s="1039"/>
      <c r="S122" s="1041">
        <v>1995</v>
      </c>
    </row>
    <row r="123" spans="1:19" ht="15.75" customHeight="1">
      <c r="A123" s="967" t="s">
        <v>1641</v>
      </c>
      <c r="B123" s="968" t="s">
        <v>1642</v>
      </c>
      <c r="C123" s="984" t="s">
        <v>1544</v>
      </c>
      <c r="D123" s="805">
        <f t="shared" si="6"/>
        <v>44179</v>
      </c>
      <c r="E123" s="767">
        <v>35</v>
      </c>
      <c r="F123" s="971">
        <f t="shared" si="3"/>
        <v>44214</v>
      </c>
      <c r="G123" s="1267" t="s">
        <v>1643</v>
      </c>
      <c r="H123" s="1268"/>
      <c r="I123" s="805">
        <v>44182</v>
      </c>
      <c r="J123" s="989">
        <v>44189</v>
      </c>
      <c r="K123" s="1263"/>
      <c r="L123" s="900"/>
      <c r="M123" s="897" t="s">
        <v>1473</v>
      </c>
      <c r="N123" s="899"/>
      <c r="O123" s="811"/>
      <c r="P123" s="1047"/>
      <c r="Q123" s="1047"/>
      <c r="R123" s="1039"/>
      <c r="S123" s="1041">
        <v>1995</v>
      </c>
    </row>
    <row r="124" spans="1:19" ht="43.5">
      <c r="A124" s="967" t="s">
        <v>1644</v>
      </c>
      <c r="B124" s="964" t="s">
        <v>1645</v>
      </c>
      <c r="C124" s="984" t="s">
        <v>1542</v>
      </c>
      <c r="D124" s="805">
        <f t="shared" si="6"/>
        <v>44179</v>
      </c>
      <c r="E124" s="767">
        <v>42</v>
      </c>
      <c r="F124" s="971">
        <f t="shared" si="3"/>
        <v>44221</v>
      </c>
      <c r="G124" s="1269" t="s">
        <v>1646</v>
      </c>
      <c r="H124" s="1270"/>
      <c r="I124" s="805">
        <v>44182</v>
      </c>
      <c r="J124" s="989">
        <v>44201</v>
      </c>
      <c r="K124" s="1263"/>
      <c r="L124" s="900"/>
      <c r="M124" s="897" t="s">
        <v>1403</v>
      </c>
      <c r="N124" s="899"/>
      <c r="O124" s="811"/>
      <c r="P124" s="1047"/>
      <c r="Q124" s="1047"/>
      <c r="R124" s="1039"/>
      <c r="S124" s="1041">
        <v>1365</v>
      </c>
    </row>
    <row r="125" spans="1:19" ht="24.75" customHeight="1">
      <c r="A125" s="967" t="s">
        <v>1647</v>
      </c>
      <c r="B125" s="968" t="s">
        <v>1648</v>
      </c>
      <c r="C125" s="984" t="s">
        <v>1544</v>
      </c>
      <c r="D125" s="805">
        <f>$D$71</f>
        <v>44179</v>
      </c>
      <c r="E125" s="767">
        <f>84+29</f>
        <v>113</v>
      </c>
      <c r="F125" s="971">
        <f t="shared" si="3"/>
        <v>44292</v>
      </c>
      <c r="G125" s="1267" t="s">
        <v>1320</v>
      </c>
      <c r="H125" s="1268"/>
      <c r="I125" s="805">
        <v>44182</v>
      </c>
      <c r="J125" s="989">
        <v>44274</v>
      </c>
      <c r="K125" s="1264"/>
      <c r="L125" s="900"/>
      <c r="M125" s="897" t="s">
        <v>1730</v>
      </c>
      <c r="N125" s="897"/>
      <c r="O125" s="811"/>
      <c r="P125" s="1047"/>
      <c r="Q125" s="1047"/>
      <c r="R125" s="1039"/>
      <c r="S125" s="1041">
        <v>2625</v>
      </c>
    </row>
    <row r="126" spans="1:19">
      <c r="P126" s="1039"/>
      <c r="Q126" s="1039"/>
      <c r="R126" s="1039"/>
      <c r="S126" s="1041">
        <f>SUM(S9:S20,S22:S61,S63:S125)</f>
        <v>503526</v>
      </c>
    </row>
    <row r="128" spans="1:19">
      <c r="A128" s="1112" t="s">
        <v>0</v>
      </c>
      <c r="B128" s="1424" t="s">
        <v>1649</v>
      </c>
      <c r="C128" s="1425"/>
      <c r="D128" s="1425"/>
      <c r="E128" s="1425"/>
      <c r="F128" s="1425"/>
      <c r="G128" s="1425"/>
      <c r="H128" s="1426"/>
      <c r="J128" s="990" t="s">
        <v>1321</v>
      </c>
      <c r="K128" s="991" t="s">
        <v>1650</v>
      </c>
      <c r="L128" s="998" t="s">
        <v>1322</v>
      </c>
    </row>
    <row r="129" spans="1:12" ht="15.75" customHeight="1">
      <c r="A129" s="992">
        <v>43983</v>
      </c>
      <c r="B129" s="1287" t="s">
        <v>1323</v>
      </c>
      <c r="C129" s="1288"/>
      <c r="D129" s="1288"/>
      <c r="E129" s="1288"/>
      <c r="F129" s="1288"/>
      <c r="G129" s="1288"/>
      <c r="H129" s="1289"/>
      <c r="J129" s="993" t="s">
        <v>1007</v>
      </c>
      <c r="K129" s="994" t="s">
        <v>1007</v>
      </c>
      <c r="L129" s="999" t="s">
        <v>1008</v>
      </c>
    </row>
    <row r="130" spans="1:12" ht="15.75" customHeight="1">
      <c r="A130" s="992">
        <v>43984</v>
      </c>
      <c r="B130" s="1287" t="s">
        <v>1324</v>
      </c>
      <c r="C130" s="1288"/>
      <c r="D130" s="1288"/>
      <c r="E130" s="1288"/>
      <c r="F130" s="1288"/>
      <c r="G130" s="1288"/>
      <c r="H130" s="1289"/>
      <c r="J130" s="993" t="s">
        <v>1009</v>
      </c>
      <c r="K130" s="994" t="s">
        <v>1010</v>
      </c>
      <c r="L130" s="999" t="s">
        <v>1651</v>
      </c>
    </row>
    <row r="131" spans="1:12" ht="15.75" customHeight="1">
      <c r="A131" s="995">
        <v>44000</v>
      </c>
      <c r="B131" s="1427" t="s">
        <v>1652</v>
      </c>
      <c r="C131" s="1428"/>
      <c r="D131" s="1428"/>
      <c r="E131" s="1428"/>
      <c r="F131" s="1428"/>
      <c r="G131" s="1428"/>
      <c r="H131" s="1429"/>
      <c r="J131" s="993" t="s">
        <v>1653</v>
      </c>
      <c r="K131" s="994" t="s">
        <v>1325</v>
      </c>
      <c r="L131" s="999" t="s">
        <v>1654</v>
      </c>
    </row>
    <row r="132" spans="1:12">
      <c r="A132" s="996">
        <v>44002</v>
      </c>
      <c r="B132" s="1430" t="s">
        <v>1326</v>
      </c>
      <c r="C132" s="1431"/>
      <c r="D132" s="1431"/>
      <c r="E132" s="1431"/>
      <c r="F132" s="1431"/>
      <c r="G132" s="1431"/>
      <c r="H132" s="1432"/>
    </row>
    <row r="133" spans="1:12" ht="133.5" customHeight="1">
      <c r="A133" s="995">
        <v>44013</v>
      </c>
      <c r="B133" s="1290" t="s">
        <v>1327</v>
      </c>
      <c r="C133" s="1291"/>
      <c r="D133" s="1291"/>
      <c r="E133" s="1291"/>
      <c r="F133" s="1291"/>
      <c r="G133" s="1291"/>
      <c r="H133" s="1292"/>
    </row>
    <row r="134" spans="1:12" ht="37" customHeight="1">
      <c r="A134" s="997">
        <v>44021</v>
      </c>
      <c r="B134" s="1419" t="s">
        <v>1328</v>
      </c>
      <c r="C134" s="1420"/>
      <c r="D134" s="1420"/>
      <c r="E134" s="1420"/>
      <c r="F134" s="1420"/>
      <c r="G134" s="1420"/>
      <c r="H134" s="1421"/>
    </row>
    <row r="135" spans="1:12" ht="15.75" customHeight="1">
      <c r="A135" s="992">
        <v>44022</v>
      </c>
      <c r="B135" s="1287" t="s">
        <v>1655</v>
      </c>
      <c r="C135" s="1288"/>
      <c r="D135" s="1288"/>
      <c r="E135" s="1288"/>
      <c r="F135" s="1288"/>
      <c r="G135" s="1288"/>
      <c r="H135" s="1289"/>
    </row>
    <row r="136" spans="1:12" ht="15.75" customHeight="1">
      <c r="A136" s="992">
        <v>44026</v>
      </c>
      <c r="B136" s="1287" t="s">
        <v>1329</v>
      </c>
      <c r="C136" s="1288"/>
      <c r="D136" s="1288"/>
      <c r="E136" s="1288"/>
      <c r="F136" s="1288"/>
      <c r="G136" s="1288"/>
      <c r="H136" s="1289"/>
    </row>
    <row r="137" spans="1:12" ht="59.25" customHeight="1">
      <c r="A137" s="992">
        <v>44026</v>
      </c>
      <c r="B137" s="1287" t="s">
        <v>1330</v>
      </c>
      <c r="C137" s="1288"/>
      <c r="D137" s="1288"/>
      <c r="E137" s="1288"/>
      <c r="F137" s="1288"/>
      <c r="G137" s="1288"/>
      <c r="H137" s="1289"/>
    </row>
    <row r="138" spans="1:12" ht="59.25" customHeight="1">
      <c r="A138" s="992">
        <v>44027</v>
      </c>
      <c r="B138" s="1287" t="s">
        <v>1331</v>
      </c>
      <c r="C138" s="1288"/>
      <c r="D138" s="1288"/>
      <c r="E138" s="1288"/>
      <c r="F138" s="1288"/>
      <c r="G138" s="1288"/>
      <c r="H138" s="1289"/>
    </row>
    <row r="139" spans="1:12" ht="29.25" customHeight="1">
      <c r="A139" s="992">
        <v>44033</v>
      </c>
      <c r="B139" s="1287" t="s">
        <v>1656</v>
      </c>
      <c r="C139" s="1288"/>
      <c r="D139" s="1288"/>
      <c r="E139" s="1288"/>
      <c r="F139" s="1288"/>
      <c r="G139" s="1288"/>
      <c r="H139" s="1289"/>
    </row>
    <row r="140" spans="1:12" ht="15.75" customHeight="1">
      <c r="A140" s="997">
        <v>44036</v>
      </c>
      <c r="B140" s="1419" t="s">
        <v>1657</v>
      </c>
      <c r="C140" s="1420"/>
      <c r="D140" s="1420"/>
      <c r="E140" s="1420"/>
      <c r="F140" s="1420"/>
      <c r="G140" s="1420"/>
      <c r="H140" s="1421"/>
    </row>
    <row r="141" spans="1:12" ht="37" customHeight="1">
      <c r="A141" s="997">
        <v>44042</v>
      </c>
      <c r="B141" s="1419" t="s">
        <v>1658</v>
      </c>
      <c r="C141" s="1420"/>
      <c r="D141" s="1420"/>
      <c r="E141" s="1420"/>
      <c r="F141" s="1420"/>
      <c r="G141" s="1420"/>
      <c r="H141" s="1421"/>
    </row>
    <row r="142" spans="1:12" ht="15.75" customHeight="1">
      <c r="A142" s="992">
        <v>44049</v>
      </c>
      <c r="B142" s="1287" t="s">
        <v>1659</v>
      </c>
      <c r="C142" s="1288"/>
      <c r="D142" s="1288"/>
      <c r="E142" s="1288"/>
      <c r="F142" s="1288"/>
      <c r="G142" s="1288"/>
      <c r="H142" s="1289"/>
    </row>
    <row r="143" spans="1:12" ht="40" customHeight="1">
      <c r="A143" s="992">
        <v>44062</v>
      </c>
      <c r="B143" s="1287" t="s">
        <v>1332</v>
      </c>
      <c r="C143" s="1288"/>
      <c r="D143" s="1288"/>
      <c r="E143" s="1288"/>
      <c r="F143" s="1288"/>
      <c r="G143" s="1288"/>
      <c r="H143" s="1289"/>
    </row>
    <row r="144" spans="1:12" ht="15.75" customHeight="1">
      <c r="A144" s="992">
        <v>44067</v>
      </c>
      <c r="B144" s="1287" t="s">
        <v>1333</v>
      </c>
      <c r="C144" s="1288"/>
      <c r="D144" s="1288"/>
      <c r="E144" s="1288"/>
      <c r="F144" s="1288"/>
      <c r="G144" s="1288"/>
      <c r="H144" s="1289"/>
    </row>
    <row r="145" spans="1:8" ht="56.5" customHeight="1">
      <c r="A145" s="995">
        <v>44069</v>
      </c>
      <c r="B145" s="1290" t="s">
        <v>1660</v>
      </c>
      <c r="C145" s="1291"/>
      <c r="D145" s="1291"/>
      <c r="E145" s="1291"/>
      <c r="F145" s="1291"/>
      <c r="G145" s="1291"/>
      <c r="H145" s="1292"/>
    </row>
    <row r="146" spans="1:8" ht="31.5" customHeight="1">
      <c r="A146" s="992">
        <v>44070</v>
      </c>
      <c r="B146" s="1259" t="s">
        <v>1334</v>
      </c>
      <c r="C146" s="1260"/>
      <c r="D146" s="1260"/>
      <c r="E146" s="1260"/>
      <c r="F146" s="1260"/>
      <c r="G146" s="1260"/>
      <c r="H146" s="1261"/>
    </row>
    <row r="147" spans="1:8" ht="21.75" customHeight="1">
      <c r="A147" s="992">
        <v>44077</v>
      </c>
      <c r="B147" s="1259" t="s">
        <v>1661</v>
      </c>
      <c r="C147" s="1260"/>
      <c r="D147" s="1260"/>
      <c r="E147" s="1260"/>
      <c r="F147" s="1260"/>
      <c r="G147" s="1260"/>
      <c r="H147" s="1261"/>
    </row>
    <row r="148" spans="1:8" ht="21.75" customHeight="1">
      <c r="A148" s="992">
        <v>44083</v>
      </c>
      <c r="B148" s="1259" t="s">
        <v>1662</v>
      </c>
      <c r="C148" s="1260"/>
      <c r="D148" s="1260"/>
      <c r="E148" s="1260"/>
      <c r="F148" s="1260"/>
      <c r="G148" s="1260"/>
      <c r="H148" s="1261"/>
    </row>
    <row r="149" spans="1:8" ht="15.75" customHeight="1">
      <c r="A149" s="992">
        <v>44088</v>
      </c>
      <c r="B149" s="1259" t="s">
        <v>1663</v>
      </c>
      <c r="C149" s="1260"/>
      <c r="D149" s="1260"/>
      <c r="E149" s="1260"/>
      <c r="F149" s="1260"/>
      <c r="G149" s="1260"/>
      <c r="H149" s="1261"/>
    </row>
    <row r="150" spans="1:8" ht="15.75" customHeight="1">
      <c r="A150" s="992">
        <v>44089</v>
      </c>
      <c r="B150" s="1259" t="s">
        <v>1664</v>
      </c>
      <c r="C150" s="1260"/>
      <c r="D150" s="1260"/>
      <c r="E150" s="1260"/>
      <c r="F150" s="1260"/>
      <c r="G150" s="1260"/>
      <c r="H150" s="1261"/>
    </row>
    <row r="151" spans="1:8" ht="15.75" customHeight="1">
      <c r="A151" s="992">
        <v>44117</v>
      </c>
      <c r="B151" s="1259" t="s">
        <v>1665</v>
      </c>
      <c r="C151" s="1260"/>
      <c r="D151" s="1260"/>
      <c r="E151" s="1260"/>
      <c r="F151" s="1260"/>
      <c r="G151" s="1260"/>
      <c r="H151" s="1261"/>
    </row>
    <row r="152" spans="1:8" ht="36.75" customHeight="1">
      <c r="A152" s="992">
        <v>44119</v>
      </c>
      <c r="B152" s="1259" t="s">
        <v>1666</v>
      </c>
      <c r="C152" s="1260"/>
      <c r="D152" s="1260"/>
      <c r="E152" s="1260"/>
      <c r="F152" s="1260"/>
      <c r="G152" s="1260"/>
      <c r="H152" s="1261"/>
    </row>
    <row r="153" spans="1:8" ht="15.75" customHeight="1">
      <c r="A153" s="992">
        <v>44120</v>
      </c>
      <c r="B153" s="1259" t="s">
        <v>1667</v>
      </c>
      <c r="C153" s="1260"/>
      <c r="D153" s="1260"/>
      <c r="E153" s="1260"/>
      <c r="F153" s="1260"/>
      <c r="G153" s="1260"/>
      <c r="H153" s="1261"/>
    </row>
    <row r="154" spans="1:8" ht="15.75" customHeight="1">
      <c r="A154" s="992">
        <v>44141</v>
      </c>
      <c r="B154" s="1259" t="s">
        <v>1335</v>
      </c>
      <c r="C154" s="1260"/>
      <c r="D154" s="1260"/>
      <c r="E154" s="1260"/>
      <c r="F154" s="1260"/>
      <c r="G154" s="1260"/>
      <c r="H154" s="1261"/>
    </row>
    <row r="155" spans="1:8" ht="15.75" customHeight="1">
      <c r="A155" s="992">
        <v>44146</v>
      </c>
      <c r="B155" s="1259" t="s">
        <v>1668</v>
      </c>
      <c r="C155" s="1260"/>
      <c r="D155" s="1260"/>
      <c r="E155" s="1260"/>
      <c r="F155" s="1260"/>
      <c r="G155" s="1260"/>
      <c r="H155" s="1261"/>
    </row>
    <row r="156" spans="1:8">
      <c r="A156" s="992">
        <v>44154</v>
      </c>
      <c r="B156" s="1259" t="s">
        <v>1669</v>
      </c>
      <c r="C156" s="1260"/>
      <c r="D156" s="1260"/>
      <c r="E156" s="1260"/>
      <c r="F156" s="1260"/>
      <c r="G156" s="1260"/>
      <c r="H156" s="1261"/>
    </row>
    <row r="157" spans="1:8" ht="15.75" customHeight="1">
      <c r="A157" s="992">
        <v>44160</v>
      </c>
      <c r="B157" s="1259" t="s">
        <v>1336</v>
      </c>
      <c r="C157" s="1260"/>
      <c r="D157" s="1260"/>
      <c r="E157" s="1260"/>
      <c r="F157" s="1260"/>
      <c r="G157" s="1260"/>
      <c r="H157" s="1261"/>
    </row>
    <row r="158" spans="1:8" ht="15.75" customHeight="1">
      <c r="A158" s="992">
        <v>44169</v>
      </c>
      <c r="B158" s="1259" t="s">
        <v>1337</v>
      </c>
      <c r="C158" s="1260"/>
      <c r="D158" s="1260"/>
      <c r="E158" s="1260"/>
      <c r="F158" s="1260"/>
      <c r="G158" s="1260"/>
      <c r="H158" s="1261"/>
    </row>
    <row r="159" spans="1:8" ht="15.75" customHeight="1">
      <c r="A159" s="992">
        <v>44175</v>
      </c>
      <c r="B159" s="1259" t="s">
        <v>1338</v>
      </c>
      <c r="C159" s="1260"/>
      <c r="D159" s="1260"/>
      <c r="E159" s="1260"/>
      <c r="F159" s="1260"/>
      <c r="G159" s="1260"/>
      <c r="H159" s="1261"/>
    </row>
    <row r="160" spans="1:8" ht="15.75" customHeight="1">
      <c r="A160" s="992">
        <v>44182</v>
      </c>
      <c r="B160" s="1259" t="s">
        <v>1670</v>
      </c>
      <c r="C160" s="1260"/>
      <c r="D160" s="1260"/>
      <c r="E160" s="1260"/>
      <c r="F160" s="1260"/>
      <c r="G160" s="1260"/>
      <c r="H160" s="1261"/>
    </row>
    <row r="161" spans="1:8">
      <c r="A161" s="992">
        <v>44186</v>
      </c>
      <c r="B161" s="1259" t="s">
        <v>1671</v>
      </c>
      <c r="C161" s="1260"/>
      <c r="D161" s="1260"/>
      <c r="E161" s="1260"/>
      <c r="F161" s="1260"/>
      <c r="G161" s="1260"/>
      <c r="H161" s="1261"/>
    </row>
    <row r="162" spans="1:8">
      <c r="A162" s="992">
        <v>44189</v>
      </c>
      <c r="B162" s="1259" t="s">
        <v>1339</v>
      </c>
      <c r="C162" s="1260"/>
      <c r="D162" s="1260"/>
      <c r="E162" s="1260"/>
      <c r="F162" s="1260"/>
      <c r="G162" s="1260"/>
      <c r="H162" s="1261"/>
    </row>
    <row r="163" spans="1:8" ht="77.25" customHeight="1">
      <c r="A163" s="992">
        <v>44189</v>
      </c>
      <c r="B163" s="1259" t="s">
        <v>1672</v>
      </c>
      <c r="C163" s="1260"/>
      <c r="D163" s="1260"/>
      <c r="E163" s="1260"/>
      <c r="F163" s="1260"/>
      <c r="G163" s="1260"/>
      <c r="H163" s="1261"/>
    </row>
    <row r="164" spans="1:8">
      <c r="A164" s="992">
        <v>44190</v>
      </c>
      <c r="B164" s="1259" t="s">
        <v>1673</v>
      </c>
      <c r="C164" s="1260"/>
      <c r="D164" s="1260"/>
      <c r="E164" s="1260"/>
      <c r="F164" s="1260"/>
      <c r="G164" s="1260"/>
      <c r="H164" s="1261"/>
    </row>
    <row r="165" spans="1:8" ht="15.75" customHeight="1">
      <c r="A165" s="992">
        <v>44193</v>
      </c>
      <c r="B165" s="1259" t="s">
        <v>1674</v>
      </c>
      <c r="C165" s="1260"/>
      <c r="D165" s="1260"/>
      <c r="E165" s="1260"/>
      <c r="F165" s="1260"/>
      <c r="G165" s="1260"/>
      <c r="H165" s="1261"/>
    </row>
    <row r="166" spans="1:8" ht="41.25" customHeight="1">
      <c r="A166" s="992">
        <v>44194</v>
      </c>
      <c r="B166" s="1259" t="s">
        <v>1675</v>
      </c>
      <c r="C166" s="1260"/>
      <c r="D166" s="1260"/>
      <c r="E166" s="1260"/>
      <c r="F166" s="1260"/>
      <c r="G166" s="1260"/>
      <c r="H166" s="1261"/>
    </row>
    <row r="167" spans="1:8" ht="15.75" customHeight="1">
      <c r="A167" s="992">
        <v>44195</v>
      </c>
      <c r="B167" s="1259" t="s">
        <v>1676</v>
      </c>
      <c r="C167" s="1260"/>
      <c r="D167" s="1260"/>
      <c r="E167" s="1260"/>
      <c r="F167" s="1260"/>
      <c r="G167" s="1260"/>
      <c r="H167" s="1261"/>
    </row>
    <row r="168" spans="1:8" ht="15.75" customHeight="1">
      <c r="A168" s="992">
        <v>44196</v>
      </c>
      <c r="B168" s="1259" t="s">
        <v>1340</v>
      </c>
      <c r="C168" s="1260"/>
      <c r="D168" s="1260"/>
      <c r="E168" s="1260"/>
      <c r="F168" s="1260"/>
      <c r="G168" s="1260"/>
      <c r="H168" s="1261"/>
    </row>
    <row r="169" spans="1:8" ht="30" customHeight="1">
      <c r="A169" s="992">
        <v>44200</v>
      </c>
      <c r="B169" s="1259" t="s">
        <v>1677</v>
      </c>
      <c r="C169" s="1260"/>
      <c r="D169" s="1260"/>
      <c r="E169" s="1260"/>
      <c r="F169" s="1260"/>
      <c r="G169" s="1260"/>
      <c r="H169" s="1261"/>
    </row>
    <row r="170" spans="1:8" ht="30" customHeight="1">
      <c r="A170" s="992">
        <v>44201</v>
      </c>
      <c r="B170" s="1259" t="s">
        <v>1341</v>
      </c>
      <c r="C170" s="1260"/>
      <c r="D170" s="1260"/>
      <c r="E170" s="1260"/>
      <c r="F170" s="1260"/>
      <c r="G170" s="1260"/>
      <c r="H170" s="1261"/>
    </row>
    <row r="171" spans="1:8" ht="26.25" customHeight="1">
      <c r="A171" s="992">
        <v>44203</v>
      </c>
      <c r="B171" s="1259" t="s">
        <v>1342</v>
      </c>
      <c r="C171" s="1260"/>
      <c r="D171" s="1260"/>
      <c r="E171" s="1260"/>
      <c r="F171" s="1260"/>
      <c r="G171" s="1260"/>
      <c r="H171" s="1261"/>
    </row>
    <row r="172" spans="1:8" ht="60" customHeight="1">
      <c r="A172" s="992">
        <v>44205</v>
      </c>
      <c r="B172" s="1259" t="s">
        <v>1678</v>
      </c>
      <c r="C172" s="1260"/>
      <c r="D172" s="1260"/>
      <c r="E172" s="1260"/>
      <c r="F172" s="1260"/>
      <c r="G172" s="1260"/>
      <c r="H172" s="1261"/>
    </row>
    <row r="173" spans="1:8">
      <c r="A173" s="992">
        <v>44207</v>
      </c>
      <c r="B173" s="1259" t="s">
        <v>1679</v>
      </c>
      <c r="C173" s="1260"/>
      <c r="D173" s="1260"/>
      <c r="E173" s="1260"/>
      <c r="F173" s="1260"/>
      <c r="G173" s="1260"/>
      <c r="H173" s="1261"/>
    </row>
    <row r="174" spans="1:8" ht="29.25" customHeight="1">
      <c r="A174" s="992">
        <v>44210</v>
      </c>
      <c r="B174" s="1259" t="s">
        <v>1680</v>
      </c>
      <c r="C174" s="1260"/>
      <c r="D174" s="1260"/>
      <c r="E174" s="1260"/>
      <c r="F174" s="1260"/>
      <c r="G174" s="1260"/>
      <c r="H174" s="1261"/>
    </row>
    <row r="175" spans="1:8" ht="59.25" customHeight="1">
      <c r="A175" s="992">
        <v>44210</v>
      </c>
      <c r="B175" s="1259" t="s">
        <v>1343</v>
      </c>
      <c r="C175" s="1260"/>
      <c r="D175" s="1260"/>
      <c r="E175" s="1260"/>
      <c r="F175" s="1260"/>
      <c r="G175" s="1260"/>
      <c r="H175" s="1261"/>
    </row>
    <row r="176" spans="1:8" ht="69.75" customHeight="1">
      <c r="A176" s="992">
        <v>44214</v>
      </c>
      <c r="B176" s="1259" t="s">
        <v>1681</v>
      </c>
      <c r="C176" s="1260"/>
      <c r="D176" s="1260"/>
      <c r="E176" s="1260"/>
      <c r="F176" s="1260"/>
      <c r="G176" s="1260"/>
      <c r="H176" s="1261"/>
    </row>
    <row r="177" spans="1:8" ht="93.75" customHeight="1">
      <c r="A177" s="992">
        <v>44217</v>
      </c>
      <c r="B177" s="1259" t="s">
        <v>1344</v>
      </c>
      <c r="C177" s="1260"/>
      <c r="D177" s="1260"/>
      <c r="E177" s="1260"/>
      <c r="F177" s="1260"/>
      <c r="G177" s="1260"/>
      <c r="H177" s="1261"/>
    </row>
    <row r="178" spans="1:8" ht="30.75" customHeight="1">
      <c r="A178" s="992">
        <v>44217</v>
      </c>
      <c r="B178" s="1259" t="s">
        <v>1682</v>
      </c>
      <c r="C178" s="1260"/>
      <c r="D178" s="1260"/>
      <c r="E178" s="1260"/>
      <c r="F178" s="1260"/>
      <c r="G178" s="1260"/>
      <c r="H178" s="1261"/>
    </row>
    <row r="179" spans="1:8" ht="15.75" customHeight="1">
      <c r="A179" s="992">
        <v>44218</v>
      </c>
      <c r="B179" s="1259" t="s">
        <v>1683</v>
      </c>
      <c r="C179" s="1260"/>
      <c r="D179" s="1260"/>
      <c r="E179" s="1260"/>
      <c r="F179" s="1260"/>
      <c r="G179" s="1260"/>
      <c r="H179" s="1261"/>
    </row>
    <row r="180" spans="1:8" ht="36.75" customHeight="1">
      <c r="A180" s="992">
        <v>44222</v>
      </c>
      <c r="B180" s="1259" t="s">
        <v>1345</v>
      </c>
      <c r="C180" s="1260"/>
      <c r="D180" s="1260"/>
      <c r="E180" s="1260"/>
      <c r="F180" s="1260"/>
      <c r="G180" s="1260"/>
      <c r="H180" s="1261"/>
    </row>
    <row r="181" spans="1:8" ht="27" customHeight="1">
      <c r="A181" s="992">
        <v>44222</v>
      </c>
      <c r="B181" s="1259" t="s">
        <v>1684</v>
      </c>
      <c r="C181" s="1260"/>
      <c r="D181" s="1260"/>
      <c r="E181" s="1260"/>
      <c r="F181" s="1260"/>
      <c r="G181" s="1260"/>
      <c r="H181" s="1261"/>
    </row>
    <row r="182" spans="1:8">
      <c r="A182" s="992">
        <v>44223</v>
      </c>
      <c r="B182" s="1259" t="s">
        <v>1685</v>
      </c>
      <c r="C182" s="1260"/>
      <c r="D182" s="1260"/>
      <c r="E182" s="1260"/>
      <c r="F182" s="1260"/>
      <c r="G182" s="1260"/>
      <c r="H182" s="1261"/>
    </row>
    <row r="183" spans="1:8" ht="15.75" customHeight="1">
      <c r="A183" s="992">
        <v>44225</v>
      </c>
      <c r="B183" s="1259" t="s">
        <v>1686</v>
      </c>
      <c r="C183" s="1260"/>
      <c r="D183" s="1260"/>
      <c r="E183" s="1260"/>
      <c r="F183" s="1260"/>
      <c r="G183" s="1260"/>
      <c r="H183" s="1261"/>
    </row>
    <row r="184" spans="1:8">
      <c r="A184" s="992">
        <v>44229</v>
      </c>
      <c r="B184" s="1259" t="s">
        <v>1687</v>
      </c>
      <c r="C184" s="1260"/>
      <c r="D184" s="1260"/>
      <c r="E184" s="1260"/>
      <c r="F184" s="1260"/>
      <c r="G184" s="1260"/>
      <c r="H184" s="1261"/>
    </row>
    <row r="185" spans="1:8" ht="43.5" customHeight="1">
      <c r="A185" s="992">
        <v>44230</v>
      </c>
      <c r="B185" s="1259" t="s">
        <v>1346</v>
      </c>
      <c r="C185" s="1260"/>
      <c r="D185" s="1260"/>
      <c r="E185" s="1260"/>
      <c r="F185" s="1260"/>
      <c r="G185" s="1260"/>
      <c r="H185" s="1261"/>
    </row>
    <row r="186" spans="1:8" ht="15.75" customHeight="1">
      <c r="A186" s="992">
        <v>44231</v>
      </c>
      <c r="B186" s="1259" t="s">
        <v>1688</v>
      </c>
      <c r="C186" s="1260"/>
      <c r="D186" s="1260"/>
      <c r="E186" s="1260"/>
      <c r="F186" s="1260"/>
      <c r="G186" s="1260"/>
      <c r="H186" s="1261"/>
    </row>
    <row r="187" spans="1:8" ht="27" customHeight="1">
      <c r="A187" s="992">
        <v>44232</v>
      </c>
      <c r="B187" s="1259" t="s">
        <v>1689</v>
      </c>
      <c r="C187" s="1260"/>
      <c r="D187" s="1260"/>
      <c r="E187" s="1260"/>
      <c r="F187" s="1260"/>
      <c r="G187" s="1260"/>
      <c r="H187" s="1261"/>
    </row>
    <row r="188" spans="1:8" ht="32.25" customHeight="1">
      <c r="A188" s="992">
        <v>44235</v>
      </c>
      <c r="B188" s="1259" t="s">
        <v>1347</v>
      </c>
      <c r="C188" s="1260"/>
      <c r="D188" s="1260"/>
      <c r="E188" s="1260"/>
      <c r="F188" s="1260"/>
      <c r="G188" s="1260"/>
      <c r="H188" s="1261"/>
    </row>
    <row r="189" spans="1:8" ht="69.75" customHeight="1">
      <c r="A189" s="992">
        <v>44235</v>
      </c>
      <c r="B189" s="1259" t="s">
        <v>1690</v>
      </c>
      <c r="C189" s="1260"/>
      <c r="D189" s="1260"/>
      <c r="E189" s="1260"/>
      <c r="F189" s="1260"/>
      <c r="G189" s="1260"/>
      <c r="H189" s="1261"/>
    </row>
    <row r="190" spans="1:8" ht="30" customHeight="1">
      <c r="A190" s="992">
        <v>44245</v>
      </c>
      <c r="B190" s="1259" t="s">
        <v>1348</v>
      </c>
      <c r="C190" s="1260"/>
      <c r="D190" s="1260"/>
      <c r="E190" s="1260"/>
      <c r="F190" s="1260"/>
      <c r="G190" s="1260"/>
      <c r="H190" s="1261"/>
    </row>
    <row r="191" spans="1:8" ht="41.25" customHeight="1">
      <c r="A191" s="992">
        <v>44246</v>
      </c>
      <c r="B191" s="1259" t="s">
        <v>1691</v>
      </c>
      <c r="C191" s="1260"/>
      <c r="D191" s="1260"/>
      <c r="E191" s="1260"/>
      <c r="F191" s="1260"/>
      <c r="G191" s="1260"/>
      <c r="H191" s="1261"/>
    </row>
    <row r="192" spans="1:8" ht="30.75" customHeight="1">
      <c r="A192" s="992">
        <v>44249</v>
      </c>
      <c r="B192" s="1259" t="s">
        <v>1692</v>
      </c>
      <c r="C192" s="1260"/>
      <c r="D192" s="1260"/>
      <c r="E192" s="1260"/>
      <c r="F192" s="1260"/>
      <c r="G192" s="1260"/>
      <c r="H192" s="1261"/>
    </row>
    <row r="193" spans="1:8" ht="29.25" customHeight="1">
      <c r="A193" s="992">
        <v>44249</v>
      </c>
      <c r="B193" s="1259" t="s">
        <v>1349</v>
      </c>
      <c r="C193" s="1260"/>
      <c r="D193" s="1260"/>
      <c r="E193" s="1260"/>
      <c r="F193" s="1260"/>
      <c r="G193" s="1260"/>
      <c r="H193" s="1261"/>
    </row>
    <row r="194" spans="1:8">
      <c r="A194" s="992">
        <v>44250</v>
      </c>
      <c r="B194" s="1259" t="s">
        <v>1693</v>
      </c>
      <c r="C194" s="1260"/>
      <c r="D194" s="1260"/>
      <c r="E194" s="1260"/>
      <c r="F194" s="1260"/>
      <c r="G194" s="1260"/>
      <c r="H194" s="1261"/>
    </row>
    <row r="195" spans="1:8" ht="15.75" customHeight="1">
      <c r="A195" s="992">
        <v>44251</v>
      </c>
      <c r="B195" s="1259" t="s">
        <v>1694</v>
      </c>
      <c r="C195" s="1260"/>
      <c r="D195" s="1260"/>
      <c r="E195" s="1260"/>
      <c r="F195" s="1260"/>
      <c r="G195" s="1260"/>
      <c r="H195" s="1261"/>
    </row>
    <row r="196" spans="1:8" ht="15.75" customHeight="1">
      <c r="A196" s="992">
        <v>44252</v>
      </c>
      <c r="B196" s="1259" t="s">
        <v>1695</v>
      </c>
      <c r="C196" s="1260"/>
      <c r="D196" s="1260"/>
      <c r="E196" s="1260"/>
      <c r="F196" s="1260"/>
      <c r="G196" s="1260"/>
      <c r="H196" s="1261"/>
    </row>
    <row r="197" spans="1:8" ht="15.75" customHeight="1">
      <c r="A197" s="992">
        <v>44252</v>
      </c>
      <c r="B197" s="1259" t="s">
        <v>1696</v>
      </c>
      <c r="C197" s="1260"/>
      <c r="D197" s="1260"/>
      <c r="E197" s="1260"/>
      <c r="F197" s="1260"/>
      <c r="G197" s="1260"/>
      <c r="H197" s="1261"/>
    </row>
    <row r="198" spans="1:8" ht="33.75" customHeight="1">
      <c r="A198" s="992">
        <v>44257</v>
      </c>
      <c r="B198" s="1259" t="s">
        <v>1350</v>
      </c>
      <c r="C198" s="1260"/>
      <c r="D198" s="1260"/>
      <c r="E198" s="1260"/>
      <c r="F198" s="1260"/>
      <c r="G198" s="1260"/>
      <c r="H198" s="1261"/>
    </row>
    <row r="199" spans="1:8">
      <c r="A199" s="992">
        <v>44259</v>
      </c>
      <c r="B199" s="1259" t="s">
        <v>1351</v>
      </c>
      <c r="C199" s="1260"/>
      <c r="D199" s="1260"/>
      <c r="E199" s="1260"/>
      <c r="F199" s="1260"/>
      <c r="G199" s="1260"/>
      <c r="H199" s="1261"/>
    </row>
    <row r="200" spans="1:8" ht="27" customHeight="1">
      <c r="A200" s="992">
        <v>44264</v>
      </c>
      <c r="B200" s="1259" t="s">
        <v>1697</v>
      </c>
      <c r="C200" s="1260"/>
      <c r="D200" s="1260"/>
      <c r="E200" s="1260"/>
      <c r="F200" s="1260"/>
      <c r="G200" s="1260"/>
      <c r="H200" s="1261"/>
    </row>
    <row r="201" spans="1:8" ht="25.5" customHeight="1">
      <c r="A201" s="992">
        <v>44266</v>
      </c>
      <c r="B201" s="1259" t="s">
        <v>1698</v>
      </c>
      <c r="C201" s="1260"/>
      <c r="D201" s="1260"/>
      <c r="E201" s="1260"/>
      <c r="F201" s="1260"/>
      <c r="G201" s="1260"/>
      <c r="H201" s="1261"/>
    </row>
    <row r="202" spans="1:8">
      <c r="A202" s="992">
        <v>44267</v>
      </c>
      <c r="B202" s="1259" t="s">
        <v>1352</v>
      </c>
      <c r="C202" s="1260"/>
      <c r="D202" s="1260"/>
      <c r="E202" s="1260"/>
      <c r="F202" s="1260"/>
      <c r="G202" s="1260"/>
      <c r="H202" s="1261"/>
    </row>
    <row r="203" spans="1:8" ht="27.75" customHeight="1">
      <c r="A203" s="992">
        <v>44273</v>
      </c>
      <c r="B203" s="1259" t="s">
        <v>1699</v>
      </c>
      <c r="C203" s="1260"/>
      <c r="D203" s="1260"/>
      <c r="E203" s="1260"/>
      <c r="F203" s="1260"/>
      <c r="G203" s="1260"/>
      <c r="H203" s="1261"/>
    </row>
    <row r="204" spans="1:8">
      <c r="A204" s="992">
        <v>44274</v>
      </c>
      <c r="B204" s="1259" t="s">
        <v>1353</v>
      </c>
      <c r="C204" s="1260"/>
      <c r="D204" s="1260"/>
      <c r="E204" s="1260"/>
      <c r="F204" s="1260"/>
      <c r="G204" s="1260"/>
      <c r="H204" s="1261"/>
    </row>
    <row r="205" spans="1:8" ht="30" customHeight="1">
      <c r="A205" s="992">
        <v>44279</v>
      </c>
      <c r="B205" s="1259" t="s">
        <v>1700</v>
      </c>
      <c r="C205" s="1260"/>
      <c r="D205" s="1260"/>
      <c r="E205" s="1260"/>
      <c r="F205" s="1260"/>
      <c r="G205" s="1260"/>
      <c r="H205" s="1261"/>
    </row>
    <row r="206" spans="1:8" ht="15.75" customHeight="1">
      <c r="A206" s="992">
        <v>44280</v>
      </c>
      <c r="B206" s="1259" t="s">
        <v>1701</v>
      </c>
      <c r="C206" s="1260"/>
      <c r="D206" s="1260"/>
      <c r="E206" s="1260"/>
      <c r="F206" s="1260"/>
      <c r="G206" s="1260"/>
      <c r="H206" s="1261"/>
    </row>
    <row r="207" spans="1:8" ht="15.75" customHeight="1">
      <c r="A207" s="992">
        <v>44284</v>
      </c>
      <c r="B207" s="1259" t="s">
        <v>1354</v>
      </c>
      <c r="C207" s="1260"/>
      <c r="D207" s="1260"/>
      <c r="E207" s="1260"/>
      <c r="F207" s="1260"/>
      <c r="G207" s="1260"/>
      <c r="H207" s="1261"/>
    </row>
    <row r="208" spans="1:8">
      <c r="A208" s="992">
        <v>44287</v>
      </c>
      <c r="B208" s="1259" t="s">
        <v>1355</v>
      </c>
      <c r="C208" s="1260"/>
      <c r="D208" s="1260"/>
      <c r="E208" s="1260"/>
      <c r="F208" s="1260"/>
      <c r="G208" s="1260"/>
      <c r="H208" s="1261"/>
    </row>
    <row r="209" spans="1:8" ht="46" customHeight="1">
      <c r="A209" s="992">
        <v>44298</v>
      </c>
      <c r="B209" s="1259" t="s">
        <v>1356</v>
      </c>
      <c r="C209" s="1260"/>
      <c r="D209" s="1260"/>
      <c r="E209" s="1260"/>
      <c r="F209" s="1260"/>
      <c r="G209" s="1260"/>
      <c r="H209" s="1261"/>
    </row>
    <row r="210" spans="1:8">
      <c r="A210" s="992">
        <v>44309</v>
      </c>
      <c r="B210" s="1259" t="s">
        <v>1702</v>
      </c>
      <c r="C210" s="1260"/>
      <c r="D210" s="1260"/>
      <c r="E210" s="1260"/>
      <c r="F210" s="1260"/>
      <c r="G210" s="1260"/>
      <c r="H210" s="1261"/>
    </row>
    <row r="211" spans="1:8" ht="15.75" customHeight="1">
      <c r="A211" s="992">
        <v>44314</v>
      </c>
      <c r="B211" s="1259" t="s">
        <v>1703</v>
      </c>
      <c r="C211" s="1260"/>
      <c r="D211" s="1260"/>
      <c r="E211" s="1260"/>
      <c r="F211" s="1260"/>
      <c r="G211" s="1260"/>
      <c r="H211" s="1261"/>
    </row>
    <row r="212" spans="1:8" ht="29.5" customHeight="1">
      <c r="A212" s="992">
        <v>44322</v>
      </c>
      <c r="B212" s="1259" t="s">
        <v>1704</v>
      </c>
      <c r="C212" s="1260"/>
      <c r="D212" s="1260"/>
      <c r="E212" s="1260"/>
      <c r="F212" s="1260"/>
      <c r="G212" s="1260"/>
      <c r="H212" s="1261"/>
    </row>
    <row r="213" spans="1:8" ht="29.5" customHeight="1">
      <c r="A213" s="992">
        <v>44327</v>
      </c>
      <c r="B213" s="1259" t="s">
        <v>1357</v>
      </c>
      <c r="C213" s="1260"/>
      <c r="D213" s="1260"/>
      <c r="E213" s="1260"/>
      <c r="F213" s="1260"/>
      <c r="G213" s="1260"/>
      <c r="H213" s="1261"/>
    </row>
    <row r="214" spans="1:8" ht="15.75" customHeight="1">
      <c r="A214" s="992">
        <v>44326</v>
      </c>
      <c r="B214" s="1259" t="s">
        <v>1358</v>
      </c>
      <c r="C214" s="1260"/>
      <c r="D214" s="1260"/>
      <c r="E214" s="1260"/>
      <c r="F214" s="1260"/>
      <c r="G214" s="1260"/>
      <c r="H214" s="1261"/>
    </row>
    <row r="215" spans="1:8" ht="15.75" customHeight="1">
      <c r="A215" s="992">
        <v>44342</v>
      </c>
      <c r="B215" s="1259" t="s">
        <v>1705</v>
      </c>
      <c r="C215" s="1260"/>
      <c r="D215" s="1260"/>
      <c r="E215" s="1260"/>
      <c r="F215" s="1260"/>
      <c r="G215" s="1260"/>
      <c r="H215" s="1261"/>
    </row>
    <row r="216" spans="1:8">
      <c r="A216" s="992">
        <v>44350</v>
      </c>
      <c r="B216" s="1259" t="s">
        <v>1706</v>
      </c>
      <c r="C216" s="1260"/>
      <c r="D216" s="1260"/>
      <c r="E216" s="1260"/>
      <c r="F216" s="1260"/>
      <c r="G216" s="1260"/>
      <c r="H216" s="1261"/>
    </row>
    <row r="217" spans="1:8">
      <c r="A217" s="992">
        <v>44362</v>
      </c>
      <c r="B217" s="1259" t="s">
        <v>1711</v>
      </c>
      <c r="C217" s="1260"/>
      <c r="D217" s="1260"/>
      <c r="E217" s="1260"/>
      <c r="F217" s="1260"/>
      <c r="G217" s="1260"/>
      <c r="H217" s="1261"/>
    </row>
    <row r="218" spans="1:8">
      <c r="A218" s="992">
        <v>44370</v>
      </c>
      <c r="B218" s="1259" t="s">
        <v>1719</v>
      </c>
      <c r="C218" s="1260"/>
      <c r="D218" s="1260"/>
      <c r="E218" s="1260"/>
      <c r="F218" s="1260"/>
      <c r="G218" s="1260"/>
      <c r="H218" s="1261"/>
    </row>
    <row r="219" spans="1:8">
      <c r="A219" s="992">
        <v>44397</v>
      </c>
      <c r="B219" s="1259" t="s">
        <v>1727</v>
      </c>
      <c r="C219" s="1260"/>
      <c r="D219" s="1260"/>
      <c r="E219" s="1260"/>
      <c r="F219" s="1260"/>
      <c r="G219" s="1260"/>
      <c r="H219" s="1261"/>
    </row>
    <row r="220" spans="1:8" ht="29.5" customHeight="1">
      <c r="A220" s="992">
        <v>44432</v>
      </c>
      <c r="B220" s="1259" t="s">
        <v>1739</v>
      </c>
      <c r="C220" s="1260"/>
      <c r="D220" s="1260"/>
      <c r="E220" s="1260"/>
      <c r="F220" s="1260"/>
      <c r="G220" s="1260"/>
      <c r="H220" s="1261"/>
    </row>
  </sheetData>
  <mergeCells count="262">
    <mergeCell ref="L29:L32"/>
    <mergeCell ref="L33:L36"/>
    <mergeCell ref="B139:H139"/>
    <mergeCell ref="B140:H140"/>
    <mergeCell ref="B141:H141"/>
    <mergeCell ref="G105:H105"/>
    <mergeCell ref="G98:H98"/>
    <mergeCell ref="G99:H99"/>
    <mergeCell ref="B194:H194"/>
    <mergeCell ref="G94:H94"/>
    <mergeCell ref="G95:H95"/>
    <mergeCell ref="G96:H96"/>
    <mergeCell ref="G97:H97"/>
    <mergeCell ref="G114:H114"/>
    <mergeCell ref="G115:H115"/>
    <mergeCell ref="G116:H116"/>
    <mergeCell ref="G117:H117"/>
    <mergeCell ref="B128:H128"/>
    <mergeCell ref="B129:H129"/>
    <mergeCell ref="B130:H130"/>
    <mergeCell ref="B131:H131"/>
    <mergeCell ref="B132:H132"/>
    <mergeCell ref="B133:H133"/>
    <mergeCell ref="B134:H134"/>
    <mergeCell ref="B135:H135"/>
    <mergeCell ref="B136:H136"/>
    <mergeCell ref="B137:H137"/>
    <mergeCell ref="B138:H138"/>
    <mergeCell ref="G85:H85"/>
    <mergeCell ref="G86:H86"/>
    <mergeCell ref="G87:H87"/>
    <mergeCell ref="G88:H88"/>
    <mergeCell ref="G118:H118"/>
    <mergeCell ref="G119:H119"/>
    <mergeCell ref="G120:H120"/>
    <mergeCell ref="G121:H121"/>
    <mergeCell ref="G122:H122"/>
    <mergeCell ref="G123:H123"/>
    <mergeCell ref="G112:H112"/>
    <mergeCell ref="G113:H113"/>
    <mergeCell ref="G89:H89"/>
    <mergeCell ref="G110:H110"/>
    <mergeCell ref="G111:H111"/>
    <mergeCell ref="G90:H90"/>
    <mergeCell ref="G91:H91"/>
    <mergeCell ref="G92:H92"/>
    <mergeCell ref="G93:H93"/>
    <mergeCell ref="G106:H106"/>
    <mergeCell ref="G107:H107"/>
    <mergeCell ref="G108:H108"/>
    <mergeCell ref="G109:H109"/>
    <mergeCell ref="G100:H100"/>
    <mergeCell ref="G101:H101"/>
    <mergeCell ref="G102:H102"/>
    <mergeCell ref="G103:H103"/>
    <mergeCell ref="G104:H104"/>
    <mergeCell ref="G71:H71"/>
    <mergeCell ref="G72:H72"/>
    <mergeCell ref="G73:H73"/>
    <mergeCell ref="G74:H74"/>
    <mergeCell ref="G75:H75"/>
    <mergeCell ref="G76:H76"/>
    <mergeCell ref="G83:H83"/>
    <mergeCell ref="G84:H84"/>
    <mergeCell ref="G77:H77"/>
    <mergeCell ref="G78:H78"/>
    <mergeCell ref="G79:H79"/>
    <mergeCell ref="G80:H80"/>
    <mergeCell ref="G81:H81"/>
    <mergeCell ref="G82:H82"/>
    <mergeCell ref="G63:H63"/>
    <mergeCell ref="G64:H64"/>
    <mergeCell ref="G65:H65"/>
    <mergeCell ref="G66:H66"/>
    <mergeCell ref="G67:H67"/>
    <mergeCell ref="G60:H60"/>
    <mergeCell ref="G68:H68"/>
    <mergeCell ref="K59:K60"/>
    <mergeCell ref="G61:H61"/>
    <mergeCell ref="K63:K69"/>
    <mergeCell ref="G69:H69"/>
    <mergeCell ref="G56:H56"/>
    <mergeCell ref="G57:H57"/>
    <mergeCell ref="G51:H51"/>
    <mergeCell ref="A52:A55"/>
    <mergeCell ref="B52:B55"/>
    <mergeCell ref="G58:H58"/>
    <mergeCell ref="G59:H59"/>
    <mergeCell ref="G54:H54"/>
    <mergeCell ref="A57:A58"/>
    <mergeCell ref="A59:A60"/>
    <mergeCell ref="C59:C60"/>
    <mergeCell ref="A41:A42"/>
    <mergeCell ref="G41:H41"/>
    <mergeCell ref="K41:K42"/>
    <mergeCell ref="G42:H42"/>
    <mergeCell ref="K29:K32"/>
    <mergeCell ref="G30:H30"/>
    <mergeCell ref="G31:H31"/>
    <mergeCell ref="G32:H32"/>
    <mergeCell ref="B33:B36"/>
    <mergeCell ref="C33:C36"/>
    <mergeCell ref="G33:H33"/>
    <mergeCell ref="K33:K36"/>
    <mergeCell ref="G34:H34"/>
    <mergeCell ref="G35:H35"/>
    <mergeCell ref="K37:K40"/>
    <mergeCell ref="G40:H40"/>
    <mergeCell ref="A27:A28"/>
    <mergeCell ref="C27:C28"/>
    <mergeCell ref="G27:H27"/>
    <mergeCell ref="G28:H28"/>
    <mergeCell ref="A29:A39"/>
    <mergeCell ref="B29:B32"/>
    <mergeCell ref="C29:C32"/>
    <mergeCell ref="G29:H29"/>
    <mergeCell ref="G36:H36"/>
    <mergeCell ref="G37:H37"/>
    <mergeCell ref="G38:H38"/>
    <mergeCell ref="G39:H39"/>
    <mergeCell ref="A25:A26"/>
    <mergeCell ref="G25:H25"/>
    <mergeCell ref="G26:H26"/>
    <mergeCell ref="A17:A18"/>
    <mergeCell ref="B17:B18"/>
    <mergeCell ref="G17:H17"/>
    <mergeCell ref="G18:H18"/>
    <mergeCell ref="A19:A20"/>
    <mergeCell ref="C19:C20"/>
    <mergeCell ref="G19:H19"/>
    <mergeCell ref="G20:H20"/>
    <mergeCell ref="G22:H22"/>
    <mergeCell ref="G23:H23"/>
    <mergeCell ref="G24:H24"/>
    <mergeCell ref="C15:C16"/>
    <mergeCell ref="G15:H15"/>
    <mergeCell ref="A1:F1"/>
    <mergeCell ref="G1:N1"/>
    <mergeCell ref="G2:H2"/>
    <mergeCell ref="C3:C5"/>
    <mergeCell ref="D3:D5"/>
    <mergeCell ref="G3:H3"/>
    <mergeCell ref="G4:H4"/>
    <mergeCell ref="G5:H5"/>
    <mergeCell ref="G6:H6"/>
    <mergeCell ref="G7:H7"/>
    <mergeCell ref="A9:A10"/>
    <mergeCell ref="B9:B10"/>
    <mergeCell ref="G9:H9"/>
    <mergeCell ref="G10:H10"/>
    <mergeCell ref="A11:A12"/>
    <mergeCell ref="B11:B12"/>
    <mergeCell ref="G11:H11"/>
    <mergeCell ref="G12:H12"/>
    <mergeCell ref="A13:A16"/>
    <mergeCell ref="G13:H13"/>
    <mergeCell ref="G14:H14"/>
    <mergeCell ref="G16:H16"/>
    <mergeCell ref="G43:H43"/>
    <mergeCell ref="G45:H45"/>
    <mergeCell ref="G46:H46"/>
    <mergeCell ref="G47:H47"/>
    <mergeCell ref="G49:H49"/>
    <mergeCell ref="G50:H50"/>
    <mergeCell ref="G44:H44"/>
    <mergeCell ref="K52:K55"/>
    <mergeCell ref="G55:H55"/>
    <mergeCell ref="G48:H48"/>
    <mergeCell ref="G52:H52"/>
    <mergeCell ref="G53:H53"/>
    <mergeCell ref="B142:H142"/>
    <mergeCell ref="B143:H143"/>
    <mergeCell ref="B144:H144"/>
    <mergeCell ref="B145:H145"/>
    <mergeCell ref="B146:H146"/>
    <mergeCell ref="B147:H147"/>
    <mergeCell ref="B148:H148"/>
    <mergeCell ref="B149:H149"/>
    <mergeCell ref="B150:H150"/>
    <mergeCell ref="B151:H151"/>
    <mergeCell ref="B152:H152"/>
    <mergeCell ref="B153:H153"/>
    <mergeCell ref="B154:H154"/>
    <mergeCell ref="B155:H155"/>
    <mergeCell ref="B156:H156"/>
    <mergeCell ref="B157:H157"/>
    <mergeCell ref="B158:H158"/>
    <mergeCell ref="B159:H159"/>
    <mergeCell ref="B160:H160"/>
    <mergeCell ref="B161:H161"/>
    <mergeCell ref="B162:H162"/>
    <mergeCell ref="B163:H163"/>
    <mergeCell ref="B164:H164"/>
    <mergeCell ref="B165:H165"/>
    <mergeCell ref="B166:H166"/>
    <mergeCell ref="B167:H167"/>
    <mergeCell ref="B168:H168"/>
    <mergeCell ref="B185:H185"/>
    <mergeCell ref="B186:H186"/>
    <mergeCell ref="B169:H169"/>
    <mergeCell ref="B170:H170"/>
    <mergeCell ref="B171:H171"/>
    <mergeCell ref="B172:H172"/>
    <mergeCell ref="B173:H173"/>
    <mergeCell ref="B174:H174"/>
    <mergeCell ref="B175:H175"/>
    <mergeCell ref="B176:H176"/>
    <mergeCell ref="B177:H177"/>
    <mergeCell ref="Y16:Z16"/>
    <mergeCell ref="Q1:S1"/>
    <mergeCell ref="T1:U1"/>
    <mergeCell ref="W1:X1"/>
    <mergeCell ref="W2:X2"/>
    <mergeCell ref="W3:X3"/>
    <mergeCell ref="W8:Z8"/>
    <mergeCell ref="Y12:Z12"/>
    <mergeCell ref="Y14:Z14"/>
    <mergeCell ref="Y15:Z15"/>
    <mergeCell ref="K71:K125"/>
    <mergeCell ref="A92:A93"/>
    <mergeCell ref="G125:H125"/>
    <mergeCell ref="B195:H195"/>
    <mergeCell ref="B196:H196"/>
    <mergeCell ref="B197:H197"/>
    <mergeCell ref="B198:H198"/>
    <mergeCell ref="B199:H199"/>
    <mergeCell ref="B200:H200"/>
    <mergeCell ref="G124:H124"/>
    <mergeCell ref="B193:H193"/>
    <mergeCell ref="B187:H187"/>
    <mergeCell ref="B188:H188"/>
    <mergeCell ref="B189:H189"/>
    <mergeCell ref="B190:H190"/>
    <mergeCell ref="B191:H191"/>
    <mergeCell ref="B192:H192"/>
    <mergeCell ref="B178:H178"/>
    <mergeCell ref="B179:H179"/>
    <mergeCell ref="B180:H180"/>
    <mergeCell ref="B181:H181"/>
    <mergeCell ref="B182:H182"/>
    <mergeCell ref="B183:H183"/>
    <mergeCell ref="B184:H184"/>
    <mergeCell ref="B201:H201"/>
    <mergeCell ref="B202:H202"/>
    <mergeCell ref="B203:H203"/>
    <mergeCell ref="B204:H204"/>
    <mergeCell ref="B205:H205"/>
    <mergeCell ref="B206:H206"/>
    <mergeCell ref="B208:H208"/>
    <mergeCell ref="B209:H209"/>
    <mergeCell ref="B210:H210"/>
    <mergeCell ref="B207:H207"/>
    <mergeCell ref="B220:H220"/>
    <mergeCell ref="B219:H219"/>
    <mergeCell ref="B211:H211"/>
    <mergeCell ref="B212:H212"/>
    <mergeCell ref="B213:H213"/>
    <mergeCell ref="B214:H214"/>
    <mergeCell ref="B215:H215"/>
    <mergeCell ref="B216:H216"/>
    <mergeCell ref="B217:H217"/>
    <mergeCell ref="B218:H218"/>
  </mergeCells>
  <phoneticPr fontId="38" type="noConversion"/>
  <conditionalFormatting sqref="F63:F69 F71:F125 F9:F20 F44:F47 F52:F60 F22:F40 F49:F50">
    <cfRule type="cellIs" dxfId="125" priority="17" operator="greaterThan">
      <formula>$M$5</formula>
    </cfRule>
    <cfRule type="cellIs" dxfId="124" priority="18" operator="between">
      <formula>$M$4+1</formula>
      <formula>$M$5</formula>
    </cfRule>
    <cfRule type="cellIs" dxfId="123" priority="19" operator="between">
      <formula>$M$3+1</formula>
      <formula>$M$4</formula>
    </cfRule>
    <cfRule type="cellIs" dxfId="122" priority="20" operator="lessThanOrEqual">
      <formula>$M$3</formula>
    </cfRule>
  </conditionalFormatting>
  <conditionalFormatting sqref="F51">
    <cfRule type="cellIs" dxfId="121" priority="13" operator="greaterThan">
      <formula>$M$5</formula>
    </cfRule>
    <cfRule type="cellIs" dxfId="120" priority="14" operator="between">
      <formula>$M$4+1</formula>
      <formula>$M$5</formula>
    </cfRule>
    <cfRule type="cellIs" dxfId="119" priority="15" operator="between">
      <formula>$M$3+1</formula>
      <formula>$M$4</formula>
    </cfRule>
    <cfRule type="cellIs" dxfId="118" priority="16" operator="lessThanOrEqual">
      <formula>$M$3</formula>
    </cfRule>
  </conditionalFormatting>
  <conditionalFormatting sqref="F43">
    <cfRule type="cellIs" dxfId="117" priority="9" operator="greaterThan">
      <formula>$M$5</formula>
    </cfRule>
    <cfRule type="cellIs" dxfId="116" priority="10" operator="between">
      <formula>$M$4+1</formula>
      <formula>$M$5</formula>
    </cfRule>
    <cfRule type="cellIs" dxfId="115" priority="11" operator="between">
      <formula>$M$3+1</formula>
      <formula>$M$4</formula>
    </cfRule>
    <cfRule type="cellIs" dxfId="114" priority="12" operator="lessThanOrEqual">
      <formula>$M$3</formula>
    </cfRule>
  </conditionalFormatting>
  <conditionalFormatting sqref="F48">
    <cfRule type="cellIs" dxfId="113" priority="1" operator="greaterThan">
      <formula>$N$5</formula>
    </cfRule>
    <cfRule type="cellIs" dxfId="112" priority="2" operator="between">
      <formula>$N$4+1</formula>
      <formula>$N$5</formula>
    </cfRule>
    <cfRule type="cellIs" dxfId="111" priority="3" operator="between">
      <formula>$N$3+1</formula>
      <formula>$N$4</formula>
    </cfRule>
    <cfRule type="cellIs" dxfId="110" priority="4" operator="lessThanOrEqual">
      <formula>$N$3</formula>
    </cfRule>
  </conditionalFormatting>
  <pageMargins left="0.7" right="0.7" top="0.75" bottom="0.75" header="0" footer="0"/>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
  <sheetViews>
    <sheetView zoomScale="85" zoomScaleNormal="85" workbookViewId="0">
      <selection activeCell="D26" sqref="D26"/>
    </sheetView>
  </sheetViews>
  <sheetFormatPr defaultColWidth="8.58203125" defaultRowHeight="15.5"/>
  <cols>
    <col min="1" max="1" width="17.58203125" style="444" customWidth="1"/>
    <col min="2" max="2" width="25.08203125" style="444" customWidth="1"/>
    <col min="3" max="3" width="13.58203125" style="444" bestFit="1" customWidth="1"/>
    <col min="4" max="4" width="11.58203125" style="444" bestFit="1" customWidth="1"/>
    <col min="5" max="5" width="12.58203125" style="444" bestFit="1" customWidth="1"/>
    <col min="6" max="6" width="11.58203125" style="444" bestFit="1" customWidth="1"/>
    <col min="7" max="7" width="63.08203125" style="462" customWidth="1"/>
    <col min="8" max="16384" width="8.58203125" style="444"/>
  </cols>
  <sheetData>
    <row r="1" spans="1:7">
      <c r="C1" s="1433" t="s">
        <v>660</v>
      </c>
      <c r="D1" s="1433"/>
      <c r="E1" s="1434" t="s">
        <v>661</v>
      </c>
      <c r="F1" s="1434"/>
    </row>
    <row r="2" spans="1:7">
      <c r="A2" s="1443" t="s">
        <v>642</v>
      </c>
      <c r="B2" s="447" t="s">
        <v>637</v>
      </c>
      <c r="C2" s="1444">
        <v>44285</v>
      </c>
      <c r="D2" s="1444"/>
      <c r="E2" s="1436">
        <v>44194</v>
      </c>
      <c r="F2" s="1437"/>
      <c r="G2" s="1435" t="s">
        <v>644</v>
      </c>
    </row>
    <row r="3" spans="1:7">
      <c r="A3" s="1443"/>
      <c r="B3" s="447" t="s">
        <v>636</v>
      </c>
      <c r="C3" s="1444">
        <v>44260</v>
      </c>
      <c r="D3" s="1444"/>
      <c r="E3" s="1436">
        <v>44168</v>
      </c>
      <c r="F3" s="1437"/>
      <c r="G3" s="1435"/>
    </row>
    <row r="4" spans="1:7">
      <c r="A4" s="1443"/>
      <c r="B4" s="445"/>
      <c r="C4" s="449" t="s">
        <v>624</v>
      </c>
      <c r="D4" s="449" t="s">
        <v>635</v>
      </c>
      <c r="E4" s="448" t="s">
        <v>643</v>
      </c>
      <c r="F4" s="448" t="s">
        <v>635</v>
      </c>
      <c r="G4" s="1435"/>
    </row>
    <row r="5" spans="1:7">
      <c r="A5" s="1441" t="s">
        <v>638</v>
      </c>
      <c r="B5" s="446" t="s">
        <v>662</v>
      </c>
      <c r="C5" s="455">
        <v>44284</v>
      </c>
      <c r="D5" s="453">
        <f>C5-$C$2</f>
        <v>-1</v>
      </c>
      <c r="E5" s="457" t="s">
        <v>663</v>
      </c>
      <c r="F5" s="457" t="s">
        <v>664</v>
      </c>
      <c r="G5" s="461" t="s">
        <v>665</v>
      </c>
    </row>
    <row r="6" spans="1:7" ht="46.5">
      <c r="A6" s="1442"/>
      <c r="B6" s="446" t="s">
        <v>625</v>
      </c>
      <c r="C6" s="452">
        <v>44340</v>
      </c>
      <c r="D6" s="453">
        <f t="shared" ref="D6:D27" si="0">C6-$C$2</f>
        <v>55</v>
      </c>
      <c r="E6" s="452">
        <v>44258</v>
      </c>
      <c r="F6" s="454">
        <f>E6-$E$2</f>
        <v>64</v>
      </c>
      <c r="G6" s="461" t="s">
        <v>667</v>
      </c>
    </row>
    <row r="7" spans="1:7" ht="31">
      <c r="A7" s="1442"/>
      <c r="B7" s="446" t="s">
        <v>626</v>
      </c>
      <c r="C7" s="452">
        <v>44299</v>
      </c>
      <c r="D7" s="453">
        <f t="shared" si="0"/>
        <v>14</v>
      </c>
      <c r="E7" s="452">
        <v>44210</v>
      </c>
      <c r="F7" s="454">
        <f t="shared" ref="F7:F30" si="1">E7-$E$2</f>
        <v>16</v>
      </c>
      <c r="G7" s="461" t="s">
        <v>668</v>
      </c>
    </row>
    <row r="8" spans="1:7" ht="31">
      <c r="A8" s="1442"/>
      <c r="B8" s="446" t="s">
        <v>627</v>
      </c>
      <c r="C8" s="452">
        <v>44305</v>
      </c>
      <c r="D8" s="453">
        <f t="shared" si="0"/>
        <v>20</v>
      </c>
      <c r="E8" s="452">
        <v>44252</v>
      </c>
      <c r="F8" s="454">
        <f t="shared" si="1"/>
        <v>58</v>
      </c>
      <c r="G8" s="461" t="s">
        <v>669</v>
      </c>
    </row>
    <row r="9" spans="1:7">
      <c r="A9" s="1442"/>
      <c r="B9" s="446" t="s">
        <v>628</v>
      </c>
      <c r="C9" s="452">
        <v>44291</v>
      </c>
      <c r="D9" s="453">
        <f t="shared" si="0"/>
        <v>6</v>
      </c>
      <c r="E9" s="452">
        <v>44195</v>
      </c>
      <c r="F9" s="454">
        <f t="shared" si="1"/>
        <v>1</v>
      </c>
      <c r="G9" s="461" t="s">
        <v>670</v>
      </c>
    </row>
    <row r="10" spans="1:7" ht="23">
      <c r="A10" s="1442"/>
      <c r="B10" s="451" t="s">
        <v>675</v>
      </c>
      <c r="C10" s="455">
        <v>44281</v>
      </c>
      <c r="D10" s="453">
        <f t="shared" si="0"/>
        <v>-4</v>
      </c>
      <c r="E10" s="457" t="s">
        <v>663</v>
      </c>
      <c r="F10" s="457" t="s">
        <v>664</v>
      </c>
      <c r="G10" s="460" t="s">
        <v>676</v>
      </c>
    </row>
    <row r="11" spans="1:7">
      <c r="A11" s="1442"/>
      <c r="B11" s="446" t="s">
        <v>629</v>
      </c>
      <c r="C11" s="452">
        <v>44319</v>
      </c>
      <c r="D11" s="453">
        <f t="shared" si="0"/>
        <v>34</v>
      </c>
      <c r="E11" s="457" t="s">
        <v>663</v>
      </c>
      <c r="F11" s="457" t="s">
        <v>664</v>
      </c>
      <c r="G11" s="460" t="s">
        <v>645</v>
      </c>
    </row>
    <row r="12" spans="1:7" ht="31">
      <c r="A12" s="1442"/>
      <c r="B12" s="446" t="s">
        <v>630</v>
      </c>
      <c r="C12" s="452">
        <v>44333</v>
      </c>
      <c r="D12" s="453">
        <f t="shared" si="0"/>
        <v>48</v>
      </c>
      <c r="E12" s="452">
        <v>44251</v>
      </c>
      <c r="F12" s="454">
        <f t="shared" si="1"/>
        <v>57</v>
      </c>
      <c r="G12" s="461" t="s">
        <v>671</v>
      </c>
    </row>
    <row r="13" spans="1:7" ht="31">
      <c r="A13" s="1442"/>
      <c r="B13" s="446" t="s">
        <v>631</v>
      </c>
      <c r="C13" s="452">
        <v>44291</v>
      </c>
      <c r="D13" s="453">
        <f t="shared" si="0"/>
        <v>6</v>
      </c>
      <c r="E13" s="452">
        <v>44209</v>
      </c>
      <c r="F13" s="454">
        <f t="shared" si="1"/>
        <v>15</v>
      </c>
      <c r="G13" s="461" t="s">
        <v>672</v>
      </c>
    </row>
    <row r="14" spans="1:7">
      <c r="A14" s="1442"/>
      <c r="B14" s="446" t="s">
        <v>632</v>
      </c>
      <c r="C14" s="452">
        <v>44336</v>
      </c>
      <c r="D14" s="453">
        <f t="shared" si="0"/>
        <v>51</v>
      </c>
      <c r="E14" s="457" t="s">
        <v>663</v>
      </c>
      <c r="F14" s="457" t="s">
        <v>664</v>
      </c>
      <c r="G14" s="460" t="s">
        <v>645</v>
      </c>
    </row>
    <row r="15" spans="1:7" ht="31">
      <c r="A15" s="1439" t="s">
        <v>640</v>
      </c>
      <c r="B15" s="446" t="s">
        <v>633</v>
      </c>
      <c r="C15" s="452">
        <v>44291</v>
      </c>
      <c r="D15" s="453">
        <f t="shared" si="0"/>
        <v>6</v>
      </c>
      <c r="E15" s="457" t="s">
        <v>663</v>
      </c>
      <c r="F15" s="457" t="s">
        <v>664</v>
      </c>
      <c r="G15" s="461" t="s">
        <v>673</v>
      </c>
    </row>
    <row r="16" spans="1:7" ht="23">
      <c r="A16" s="1440"/>
      <c r="B16" s="451" t="s">
        <v>641</v>
      </c>
      <c r="C16" s="455">
        <v>44263</v>
      </c>
      <c r="D16" s="453">
        <f t="shared" si="0"/>
        <v>-22</v>
      </c>
      <c r="E16" s="459">
        <v>44174</v>
      </c>
      <c r="F16" s="453">
        <f t="shared" si="1"/>
        <v>-20</v>
      </c>
      <c r="G16" s="461" t="s">
        <v>674</v>
      </c>
    </row>
    <row r="17" spans="1:7" ht="31">
      <c r="A17" s="450" t="s">
        <v>639</v>
      </c>
      <c r="B17" s="446" t="s">
        <v>634</v>
      </c>
      <c r="C17" s="456">
        <v>44380</v>
      </c>
      <c r="D17" s="453">
        <f t="shared" si="0"/>
        <v>95</v>
      </c>
      <c r="E17" s="456">
        <v>44380</v>
      </c>
      <c r="F17" s="454">
        <f t="shared" si="1"/>
        <v>186</v>
      </c>
      <c r="G17" s="461" t="s">
        <v>671</v>
      </c>
    </row>
    <row r="18" spans="1:7" ht="46.5">
      <c r="A18" s="1438" t="s">
        <v>646</v>
      </c>
      <c r="B18" s="446" t="s">
        <v>647</v>
      </c>
      <c r="C18" s="455">
        <v>44284</v>
      </c>
      <c r="D18" s="453">
        <f t="shared" si="0"/>
        <v>-1</v>
      </c>
      <c r="E18" s="458">
        <v>44216</v>
      </c>
      <c r="F18" s="454">
        <f t="shared" si="1"/>
        <v>22</v>
      </c>
      <c r="G18" s="461" t="s">
        <v>666</v>
      </c>
    </row>
    <row r="19" spans="1:7" ht="31">
      <c r="A19" s="1438"/>
      <c r="B19" s="446" t="s">
        <v>648</v>
      </c>
      <c r="C19" s="452">
        <v>44336</v>
      </c>
      <c r="D19" s="453">
        <f t="shared" si="0"/>
        <v>51</v>
      </c>
      <c r="E19" s="452">
        <v>44250</v>
      </c>
      <c r="F19" s="454">
        <f t="shared" si="1"/>
        <v>56</v>
      </c>
      <c r="G19" s="461" t="s">
        <v>677</v>
      </c>
    </row>
    <row r="20" spans="1:7" ht="31">
      <c r="A20" s="1438"/>
      <c r="B20" s="446" t="s">
        <v>649</v>
      </c>
      <c r="C20" s="452">
        <v>44350</v>
      </c>
      <c r="D20" s="453">
        <f t="shared" si="0"/>
        <v>65</v>
      </c>
      <c r="E20" s="452">
        <v>44264</v>
      </c>
      <c r="F20" s="454">
        <f t="shared" si="1"/>
        <v>70</v>
      </c>
      <c r="G20" s="461" t="s">
        <v>677</v>
      </c>
    </row>
    <row r="21" spans="1:7" ht="31">
      <c r="A21" s="1438"/>
      <c r="B21" s="446" t="s">
        <v>650</v>
      </c>
      <c r="C21" s="452">
        <v>44448</v>
      </c>
      <c r="D21" s="453">
        <f t="shared" si="0"/>
        <v>163</v>
      </c>
      <c r="E21" s="452">
        <v>44362</v>
      </c>
      <c r="F21" s="454">
        <f t="shared" si="1"/>
        <v>168</v>
      </c>
      <c r="G21" s="461" t="s">
        <v>677</v>
      </c>
    </row>
    <row r="22" spans="1:7" ht="31">
      <c r="A22" s="1438"/>
      <c r="B22" s="446" t="s">
        <v>651</v>
      </c>
      <c r="C22" s="452">
        <v>44319</v>
      </c>
      <c r="D22" s="453">
        <f t="shared" si="0"/>
        <v>34</v>
      </c>
      <c r="E22" s="452">
        <v>44251</v>
      </c>
      <c r="F22" s="454">
        <f t="shared" si="1"/>
        <v>57</v>
      </c>
      <c r="G22" s="461" t="s">
        <v>677</v>
      </c>
    </row>
    <row r="23" spans="1:7" ht="31">
      <c r="A23" s="1438"/>
      <c r="B23" s="446" t="s">
        <v>652</v>
      </c>
      <c r="C23" s="452">
        <v>44298</v>
      </c>
      <c r="D23" s="453">
        <f t="shared" si="0"/>
        <v>13</v>
      </c>
      <c r="E23" s="452">
        <v>44230</v>
      </c>
      <c r="F23" s="454">
        <f t="shared" si="1"/>
        <v>36</v>
      </c>
      <c r="G23" s="461" t="s">
        <v>677</v>
      </c>
    </row>
    <row r="24" spans="1:7" ht="31">
      <c r="A24" s="1438"/>
      <c r="B24" s="446" t="s">
        <v>653</v>
      </c>
      <c r="C24" s="452">
        <v>44362</v>
      </c>
      <c r="D24" s="453">
        <f t="shared" si="0"/>
        <v>77</v>
      </c>
      <c r="E24" s="452">
        <v>44293</v>
      </c>
      <c r="F24" s="454">
        <f t="shared" si="1"/>
        <v>99</v>
      </c>
      <c r="G24" s="461" t="s">
        <v>677</v>
      </c>
    </row>
    <row r="25" spans="1:7" ht="31">
      <c r="A25" s="1438"/>
      <c r="B25" s="446" t="s">
        <v>654</v>
      </c>
      <c r="C25" s="452">
        <v>44291</v>
      </c>
      <c r="D25" s="453">
        <f t="shared" si="0"/>
        <v>6</v>
      </c>
      <c r="E25" s="452">
        <v>44223</v>
      </c>
      <c r="F25" s="454">
        <f t="shared" si="1"/>
        <v>29</v>
      </c>
      <c r="G25" s="461" t="s">
        <v>677</v>
      </c>
    </row>
    <row r="26" spans="1:7" ht="23">
      <c r="A26" s="1438"/>
      <c r="B26" s="451" t="s">
        <v>659</v>
      </c>
      <c r="C26" s="455">
        <v>44267</v>
      </c>
      <c r="D26" s="453">
        <f t="shared" si="0"/>
        <v>-18</v>
      </c>
      <c r="E26" s="452">
        <v>44199</v>
      </c>
      <c r="F26" s="454">
        <f t="shared" si="1"/>
        <v>5</v>
      </c>
      <c r="G26" s="461" t="s">
        <v>678</v>
      </c>
    </row>
    <row r="27" spans="1:7" ht="31">
      <c r="A27" s="1438"/>
      <c r="B27" s="446" t="s">
        <v>655</v>
      </c>
      <c r="C27" s="452">
        <v>44292</v>
      </c>
      <c r="D27" s="453">
        <f t="shared" si="0"/>
        <v>7</v>
      </c>
      <c r="E27" s="452">
        <v>44223</v>
      </c>
      <c r="F27" s="454">
        <f t="shared" si="1"/>
        <v>29</v>
      </c>
      <c r="G27" s="461" t="s">
        <v>677</v>
      </c>
    </row>
    <row r="28" spans="1:7" ht="31">
      <c r="A28" s="1438"/>
      <c r="B28" s="446" t="s">
        <v>656</v>
      </c>
      <c r="C28" s="452">
        <v>44292</v>
      </c>
      <c r="D28" s="453">
        <f t="shared" ref="D28:D30" si="2">C28-$C$3</f>
        <v>32</v>
      </c>
      <c r="E28" s="452">
        <v>44223</v>
      </c>
      <c r="F28" s="454">
        <f t="shared" si="1"/>
        <v>29</v>
      </c>
      <c r="G28" s="461" t="s">
        <v>677</v>
      </c>
    </row>
    <row r="29" spans="1:7" ht="31">
      <c r="A29" s="1438"/>
      <c r="B29" s="446" t="s">
        <v>657</v>
      </c>
      <c r="C29" s="452">
        <v>44305</v>
      </c>
      <c r="D29" s="453">
        <f t="shared" si="2"/>
        <v>45</v>
      </c>
      <c r="E29" s="452">
        <v>44237</v>
      </c>
      <c r="F29" s="454">
        <f t="shared" si="1"/>
        <v>43</v>
      </c>
      <c r="G29" s="461" t="s">
        <v>677</v>
      </c>
    </row>
    <row r="30" spans="1:7">
      <c r="A30" s="1438"/>
      <c r="B30" s="446" t="s">
        <v>658</v>
      </c>
      <c r="C30" s="452">
        <v>44312</v>
      </c>
      <c r="D30" s="453">
        <f t="shared" si="2"/>
        <v>52</v>
      </c>
      <c r="E30" s="452">
        <v>44244</v>
      </c>
      <c r="F30" s="454">
        <f t="shared" si="1"/>
        <v>50</v>
      </c>
      <c r="G30" s="461" t="s">
        <v>679</v>
      </c>
    </row>
  </sheetData>
  <mergeCells count="11">
    <mergeCell ref="A18:A30"/>
    <mergeCell ref="A15:A16"/>
    <mergeCell ref="A5:A14"/>
    <mergeCell ref="A2:A4"/>
    <mergeCell ref="C2:D2"/>
    <mergeCell ref="C3:D3"/>
    <mergeCell ref="C1:D1"/>
    <mergeCell ref="E1:F1"/>
    <mergeCell ref="G2:G4"/>
    <mergeCell ref="E2:F2"/>
    <mergeCell ref="E3:F3"/>
  </mergeCells>
  <phoneticPr fontId="38" type="noConversion"/>
  <pageMargins left="0.7" right="0.7" top="0.75" bottom="0.75" header="0.3" footer="0.3"/>
  <pageSetup paperSize="9"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tabColor theme="1" tint="4.9989318521683403E-2"/>
  </sheetPr>
  <dimension ref="A1:L155"/>
  <sheetViews>
    <sheetView zoomScale="70" zoomScaleNormal="70" workbookViewId="0">
      <selection activeCell="E42" sqref="E42"/>
    </sheetView>
  </sheetViews>
  <sheetFormatPr defaultColWidth="9" defaultRowHeight="17"/>
  <cols>
    <col min="1" max="1" width="4.08203125" customWidth="1"/>
    <col min="2" max="2" width="25.08203125" customWidth="1"/>
    <col min="3" max="3" width="21.08203125" customWidth="1"/>
    <col min="4" max="4" width="12.08203125" customWidth="1"/>
    <col min="5" max="5" width="15.08203125" customWidth="1"/>
    <col min="6" max="6" width="18.08203125" customWidth="1"/>
    <col min="7" max="7" width="31.08203125" customWidth="1"/>
    <col min="8" max="8" width="10.58203125" bestFit="1" customWidth="1"/>
    <col min="9" max="9" width="9.08203125" customWidth="1"/>
    <col min="10" max="10" width="12.08203125" customWidth="1"/>
    <col min="11" max="11" width="10.58203125" bestFit="1" customWidth="1"/>
    <col min="248" max="248" width="19.58203125" customWidth="1"/>
    <col min="249" max="249" width="12.08203125" customWidth="1"/>
    <col min="250" max="250" width="15.58203125" customWidth="1"/>
    <col min="251" max="252" width="15.08203125" customWidth="1"/>
    <col min="253" max="255" width="14.58203125" customWidth="1"/>
    <col min="504" max="504" width="19.58203125" customWidth="1"/>
    <col min="505" max="505" width="12.08203125" customWidth="1"/>
    <col min="506" max="506" width="15.58203125" customWidth="1"/>
    <col min="507" max="508" width="15.08203125" customWidth="1"/>
    <col min="509" max="511" width="14.58203125" customWidth="1"/>
    <col min="760" max="760" width="19.58203125" customWidth="1"/>
    <col min="761" max="761" width="12.08203125" customWidth="1"/>
    <col min="762" max="762" width="15.58203125" customWidth="1"/>
    <col min="763" max="764" width="15.08203125" customWidth="1"/>
    <col min="765" max="767" width="14.58203125" customWidth="1"/>
    <col min="1016" max="1016" width="19.58203125" customWidth="1"/>
    <col min="1017" max="1017" width="12.08203125" customWidth="1"/>
    <col min="1018" max="1018" width="15.58203125" customWidth="1"/>
    <col min="1019" max="1020" width="15.08203125" customWidth="1"/>
    <col min="1021" max="1023" width="14.58203125" customWidth="1"/>
    <col min="1272" max="1272" width="19.58203125" customWidth="1"/>
    <col min="1273" max="1273" width="12.08203125" customWidth="1"/>
    <col min="1274" max="1274" width="15.58203125" customWidth="1"/>
    <col min="1275" max="1276" width="15.08203125" customWidth="1"/>
    <col min="1277" max="1279" width="14.58203125" customWidth="1"/>
    <col min="1528" max="1528" width="19.58203125" customWidth="1"/>
    <col min="1529" max="1529" width="12.08203125" customWidth="1"/>
    <col min="1530" max="1530" width="15.58203125" customWidth="1"/>
    <col min="1531" max="1532" width="15.08203125" customWidth="1"/>
    <col min="1533" max="1535" width="14.58203125" customWidth="1"/>
    <col min="1784" max="1784" width="19.58203125" customWidth="1"/>
    <col min="1785" max="1785" width="12.08203125" customWidth="1"/>
    <col min="1786" max="1786" width="15.58203125" customWidth="1"/>
    <col min="1787" max="1788" width="15.08203125" customWidth="1"/>
    <col min="1789" max="1791" width="14.58203125" customWidth="1"/>
    <col min="2040" max="2040" width="19.58203125" customWidth="1"/>
    <col min="2041" max="2041" width="12.08203125" customWidth="1"/>
    <col min="2042" max="2042" width="15.58203125" customWidth="1"/>
    <col min="2043" max="2044" width="15.08203125" customWidth="1"/>
    <col min="2045" max="2047" width="14.58203125" customWidth="1"/>
    <col min="2296" max="2296" width="19.58203125" customWidth="1"/>
    <col min="2297" max="2297" width="12.08203125" customWidth="1"/>
    <col min="2298" max="2298" width="15.58203125" customWidth="1"/>
    <col min="2299" max="2300" width="15.08203125" customWidth="1"/>
    <col min="2301" max="2303" width="14.58203125" customWidth="1"/>
    <col min="2552" max="2552" width="19.58203125" customWidth="1"/>
    <col min="2553" max="2553" width="12.08203125" customWidth="1"/>
    <col min="2554" max="2554" width="15.58203125" customWidth="1"/>
    <col min="2555" max="2556" width="15.08203125" customWidth="1"/>
    <col min="2557" max="2559" width="14.58203125" customWidth="1"/>
    <col min="2808" max="2808" width="19.58203125" customWidth="1"/>
    <col min="2809" max="2809" width="12.08203125" customWidth="1"/>
    <col min="2810" max="2810" width="15.58203125" customWidth="1"/>
    <col min="2811" max="2812" width="15.08203125" customWidth="1"/>
    <col min="2813" max="2815" width="14.58203125" customWidth="1"/>
    <col min="3064" max="3064" width="19.58203125" customWidth="1"/>
    <col min="3065" max="3065" width="12.08203125" customWidth="1"/>
    <col min="3066" max="3066" width="15.58203125" customWidth="1"/>
    <col min="3067" max="3068" width="15.08203125" customWidth="1"/>
    <col min="3069" max="3071" width="14.58203125" customWidth="1"/>
    <col min="3320" max="3320" width="19.58203125" customWidth="1"/>
    <col min="3321" max="3321" width="12.08203125" customWidth="1"/>
    <col min="3322" max="3322" width="15.58203125" customWidth="1"/>
    <col min="3323" max="3324" width="15.08203125" customWidth="1"/>
    <col min="3325" max="3327" width="14.58203125" customWidth="1"/>
    <col min="3576" max="3576" width="19.58203125" customWidth="1"/>
    <col min="3577" max="3577" width="12.08203125" customWidth="1"/>
    <col min="3578" max="3578" width="15.58203125" customWidth="1"/>
    <col min="3579" max="3580" width="15.08203125" customWidth="1"/>
    <col min="3581" max="3583" width="14.58203125" customWidth="1"/>
    <col min="3832" max="3832" width="19.58203125" customWidth="1"/>
    <col min="3833" max="3833" width="12.08203125" customWidth="1"/>
    <col min="3834" max="3834" width="15.58203125" customWidth="1"/>
    <col min="3835" max="3836" width="15.08203125" customWidth="1"/>
    <col min="3837" max="3839" width="14.58203125" customWidth="1"/>
    <col min="4088" max="4088" width="19.58203125" customWidth="1"/>
    <col min="4089" max="4089" width="12.08203125" customWidth="1"/>
    <col min="4090" max="4090" width="15.58203125" customWidth="1"/>
    <col min="4091" max="4092" width="15.08203125" customWidth="1"/>
    <col min="4093" max="4095" width="14.58203125" customWidth="1"/>
    <col min="4344" max="4344" width="19.58203125" customWidth="1"/>
    <col min="4345" max="4345" width="12.08203125" customWidth="1"/>
    <col min="4346" max="4346" width="15.58203125" customWidth="1"/>
    <col min="4347" max="4348" width="15.08203125" customWidth="1"/>
    <col min="4349" max="4351" width="14.58203125" customWidth="1"/>
    <col min="4600" max="4600" width="19.58203125" customWidth="1"/>
    <col min="4601" max="4601" width="12.08203125" customWidth="1"/>
    <col min="4602" max="4602" width="15.58203125" customWidth="1"/>
    <col min="4603" max="4604" width="15.08203125" customWidth="1"/>
    <col min="4605" max="4607" width="14.58203125" customWidth="1"/>
    <col min="4856" max="4856" width="19.58203125" customWidth="1"/>
    <col min="4857" max="4857" width="12.08203125" customWidth="1"/>
    <col min="4858" max="4858" width="15.58203125" customWidth="1"/>
    <col min="4859" max="4860" width="15.08203125" customWidth="1"/>
    <col min="4861" max="4863" width="14.58203125" customWidth="1"/>
    <col min="5112" max="5112" width="19.58203125" customWidth="1"/>
    <col min="5113" max="5113" width="12.08203125" customWidth="1"/>
    <col min="5114" max="5114" width="15.58203125" customWidth="1"/>
    <col min="5115" max="5116" width="15.08203125" customWidth="1"/>
    <col min="5117" max="5119" width="14.58203125" customWidth="1"/>
    <col min="5368" max="5368" width="19.58203125" customWidth="1"/>
    <col min="5369" max="5369" width="12.08203125" customWidth="1"/>
    <col min="5370" max="5370" width="15.58203125" customWidth="1"/>
    <col min="5371" max="5372" width="15.08203125" customWidth="1"/>
    <col min="5373" max="5375" width="14.58203125" customWidth="1"/>
    <col min="5624" max="5624" width="19.58203125" customWidth="1"/>
    <col min="5625" max="5625" width="12.08203125" customWidth="1"/>
    <col min="5626" max="5626" width="15.58203125" customWidth="1"/>
    <col min="5627" max="5628" width="15.08203125" customWidth="1"/>
    <col min="5629" max="5631" width="14.58203125" customWidth="1"/>
    <col min="5880" max="5880" width="19.58203125" customWidth="1"/>
    <col min="5881" max="5881" width="12.08203125" customWidth="1"/>
    <col min="5882" max="5882" width="15.58203125" customWidth="1"/>
    <col min="5883" max="5884" width="15.08203125" customWidth="1"/>
    <col min="5885" max="5887" width="14.58203125" customWidth="1"/>
    <col min="6136" max="6136" width="19.58203125" customWidth="1"/>
    <col min="6137" max="6137" width="12.08203125" customWidth="1"/>
    <col min="6138" max="6138" width="15.58203125" customWidth="1"/>
    <col min="6139" max="6140" width="15.08203125" customWidth="1"/>
    <col min="6141" max="6143" width="14.58203125" customWidth="1"/>
    <col min="6392" max="6392" width="19.58203125" customWidth="1"/>
    <col min="6393" max="6393" width="12.08203125" customWidth="1"/>
    <col min="6394" max="6394" width="15.58203125" customWidth="1"/>
    <col min="6395" max="6396" width="15.08203125" customWidth="1"/>
    <col min="6397" max="6399" width="14.58203125" customWidth="1"/>
    <col min="6648" max="6648" width="19.58203125" customWidth="1"/>
    <col min="6649" max="6649" width="12.08203125" customWidth="1"/>
    <col min="6650" max="6650" width="15.58203125" customWidth="1"/>
    <col min="6651" max="6652" width="15.08203125" customWidth="1"/>
    <col min="6653" max="6655" width="14.58203125" customWidth="1"/>
    <col min="6904" max="6904" width="19.58203125" customWidth="1"/>
    <col min="6905" max="6905" width="12.08203125" customWidth="1"/>
    <col min="6906" max="6906" width="15.58203125" customWidth="1"/>
    <col min="6907" max="6908" width="15.08203125" customWidth="1"/>
    <col min="6909" max="6911" width="14.58203125" customWidth="1"/>
    <col min="7160" max="7160" width="19.58203125" customWidth="1"/>
    <col min="7161" max="7161" width="12.08203125" customWidth="1"/>
    <col min="7162" max="7162" width="15.58203125" customWidth="1"/>
    <col min="7163" max="7164" width="15.08203125" customWidth="1"/>
    <col min="7165" max="7167" width="14.58203125" customWidth="1"/>
    <col min="7416" max="7416" width="19.58203125" customWidth="1"/>
    <col min="7417" max="7417" width="12.08203125" customWidth="1"/>
    <col min="7418" max="7418" width="15.58203125" customWidth="1"/>
    <col min="7419" max="7420" width="15.08203125" customWidth="1"/>
    <col min="7421" max="7423" width="14.58203125" customWidth="1"/>
    <col min="7672" max="7672" width="19.58203125" customWidth="1"/>
    <col min="7673" max="7673" width="12.08203125" customWidth="1"/>
    <col min="7674" max="7674" width="15.58203125" customWidth="1"/>
    <col min="7675" max="7676" width="15.08203125" customWidth="1"/>
    <col min="7677" max="7679" width="14.58203125" customWidth="1"/>
    <col min="7928" max="7928" width="19.58203125" customWidth="1"/>
    <col min="7929" max="7929" width="12.08203125" customWidth="1"/>
    <col min="7930" max="7930" width="15.58203125" customWidth="1"/>
    <col min="7931" max="7932" width="15.08203125" customWidth="1"/>
    <col min="7933" max="7935" width="14.58203125" customWidth="1"/>
    <col min="8184" max="8184" width="19.58203125" customWidth="1"/>
    <col min="8185" max="8185" width="12.08203125" customWidth="1"/>
    <col min="8186" max="8186" width="15.58203125" customWidth="1"/>
    <col min="8187" max="8188" width="15.08203125" customWidth="1"/>
    <col min="8189" max="8191" width="14.58203125" customWidth="1"/>
    <col min="8440" max="8440" width="19.58203125" customWidth="1"/>
    <col min="8441" max="8441" width="12.08203125" customWidth="1"/>
    <col min="8442" max="8442" width="15.58203125" customWidth="1"/>
    <col min="8443" max="8444" width="15.08203125" customWidth="1"/>
    <col min="8445" max="8447" width="14.58203125" customWidth="1"/>
    <col min="8696" max="8696" width="19.58203125" customWidth="1"/>
    <col min="8697" max="8697" width="12.08203125" customWidth="1"/>
    <col min="8698" max="8698" width="15.58203125" customWidth="1"/>
    <col min="8699" max="8700" width="15.08203125" customWidth="1"/>
    <col min="8701" max="8703" width="14.58203125" customWidth="1"/>
    <col min="8952" max="8952" width="19.58203125" customWidth="1"/>
    <col min="8953" max="8953" width="12.08203125" customWidth="1"/>
    <col min="8954" max="8954" width="15.58203125" customWidth="1"/>
    <col min="8955" max="8956" width="15.08203125" customWidth="1"/>
    <col min="8957" max="8959" width="14.58203125" customWidth="1"/>
    <col min="9208" max="9208" width="19.58203125" customWidth="1"/>
    <col min="9209" max="9209" width="12.08203125" customWidth="1"/>
    <col min="9210" max="9210" width="15.58203125" customWidth="1"/>
    <col min="9211" max="9212" width="15.08203125" customWidth="1"/>
    <col min="9213" max="9215" width="14.58203125" customWidth="1"/>
    <col min="9464" max="9464" width="19.58203125" customWidth="1"/>
    <col min="9465" max="9465" width="12.08203125" customWidth="1"/>
    <col min="9466" max="9466" width="15.58203125" customWidth="1"/>
    <col min="9467" max="9468" width="15.08203125" customWidth="1"/>
    <col min="9469" max="9471" width="14.58203125" customWidth="1"/>
    <col min="9720" max="9720" width="19.58203125" customWidth="1"/>
    <col min="9721" max="9721" width="12.08203125" customWidth="1"/>
    <col min="9722" max="9722" width="15.58203125" customWidth="1"/>
    <col min="9723" max="9724" width="15.08203125" customWidth="1"/>
    <col min="9725" max="9727" width="14.58203125" customWidth="1"/>
    <col min="9976" max="9976" width="19.58203125" customWidth="1"/>
    <col min="9977" max="9977" width="12.08203125" customWidth="1"/>
    <col min="9978" max="9978" width="15.58203125" customWidth="1"/>
    <col min="9979" max="9980" width="15.08203125" customWidth="1"/>
    <col min="9981" max="9983" width="14.58203125" customWidth="1"/>
    <col min="10232" max="10232" width="19.58203125" customWidth="1"/>
    <col min="10233" max="10233" width="12.08203125" customWidth="1"/>
    <col min="10234" max="10234" width="15.58203125" customWidth="1"/>
    <col min="10235" max="10236" width="15.08203125" customWidth="1"/>
    <col min="10237" max="10239" width="14.58203125" customWidth="1"/>
    <col min="10488" max="10488" width="19.58203125" customWidth="1"/>
    <col min="10489" max="10489" width="12.08203125" customWidth="1"/>
    <col min="10490" max="10490" width="15.58203125" customWidth="1"/>
    <col min="10491" max="10492" width="15.08203125" customWidth="1"/>
    <col min="10493" max="10495" width="14.58203125" customWidth="1"/>
    <col min="10744" max="10744" width="19.58203125" customWidth="1"/>
    <col min="10745" max="10745" width="12.08203125" customWidth="1"/>
    <col min="10746" max="10746" width="15.58203125" customWidth="1"/>
    <col min="10747" max="10748" width="15.08203125" customWidth="1"/>
    <col min="10749" max="10751" width="14.58203125" customWidth="1"/>
    <col min="11000" max="11000" width="19.58203125" customWidth="1"/>
    <col min="11001" max="11001" width="12.08203125" customWidth="1"/>
    <col min="11002" max="11002" width="15.58203125" customWidth="1"/>
    <col min="11003" max="11004" width="15.08203125" customWidth="1"/>
    <col min="11005" max="11007" width="14.58203125" customWidth="1"/>
    <col min="11256" max="11256" width="19.58203125" customWidth="1"/>
    <col min="11257" max="11257" width="12.08203125" customWidth="1"/>
    <col min="11258" max="11258" width="15.58203125" customWidth="1"/>
    <col min="11259" max="11260" width="15.08203125" customWidth="1"/>
    <col min="11261" max="11263" width="14.58203125" customWidth="1"/>
    <col min="11512" max="11512" width="19.58203125" customWidth="1"/>
    <col min="11513" max="11513" width="12.08203125" customWidth="1"/>
    <col min="11514" max="11514" width="15.58203125" customWidth="1"/>
    <col min="11515" max="11516" width="15.08203125" customWidth="1"/>
    <col min="11517" max="11519" width="14.58203125" customWidth="1"/>
    <col min="11768" max="11768" width="19.58203125" customWidth="1"/>
    <col min="11769" max="11769" width="12.08203125" customWidth="1"/>
    <col min="11770" max="11770" width="15.58203125" customWidth="1"/>
    <col min="11771" max="11772" width="15.08203125" customWidth="1"/>
    <col min="11773" max="11775" width="14.58203125" customWidth="1"/>
    <col min="12024" max="12024" width="19.58203125" customWidth="1"/>
    <col min="12025" max="12025" width="12.08203125" customWidth="1"/>
    <col min="12026" max="12026" width="15.58203125" customWidth="1"/>
    <col min="12027" max="12028" width="15.08203125" customWidth="1"/>
    <col min="12029" max="12031" width="14.58203125" customWidth="1"/>
    <col min="12280" max="12280" width="19.58203125" customWidth="1"/>
    <col min="12281" max="12281" width="12.08203125" customWidth="1"/>
    <col min="12282" max="12282" width="15.58203125" customWidth="1"/>
    <col min="12283" max="12284" width="15.08203125" customWidth="1"/>
    <col min="12285" max="12287" width="14.58203125" customWidth="1"/>
    <col min="12536" max="12536" width="19.58203125" customWidth="1"/>
    <col min="12537" max="12537" width="12.08203125" customWidth="1"/>
    <col min="12538" max="12538" width="15.58203125" customWidth="1"/>
    <col min="12539" max="12540" width="15.08203125" customWidth="1"/>
    <col min="12541" max="12543" width="14.58203125" customWidth="1"/>
    <col min="12792" max="12792" width="19.58203125" customWidth="1"/>
    <col min="12793" max="12793" width="12.08203125" customWidth="1"/>
    <col min="12794" max="12794" width="15.58203125" customWidth="1"/>
    <col min="12795" max="12796" width="15.08203125" customWidth="1"/>
    <col min="12797" max="12799" width="14.58203125" customWidth="1"/>
    <col min="13048" max="13048" width="19.58203125" customWidth="1"/>
    <col min="13049" max="13049" width="12.08203125" customWidth="1"/>
    <col min="13050" max="13050" width="15.58203125" customWidth="1"/>
    <col min="13051" max="13052" width="15.08203125" customWidth="1"/>
    <col min="13053" max="13055" width="14.58203125" customWidth="1"/>
    <col min="13304" max="13304" width="19.58203125" customWidth="1"/>
    <col min="13305" max="13305" width="12.08203125" customWidth="1"/>
    <col min="13306" max="13306" width="15.58203125" customWidth="1"/>
    <col min="13307" max="13308" width="15.08203125" customWidth="1"/>
    <col min="13309" max="13311" width="14.58203125" customWidth="1"/>
    <col min="13560" max="13560" width="19.58203125" customWidth="1"/>
    <col min="13561" max="13561" width="12.08203125" customWidth="1"/>
    <col min="13562" max="13562" width="15.58203125" customWidth="1"/>
    <col min="13563" max="13564" width="15.08203125" customWidth="1"/>
    <col min="13565" max="13567" width="14.58203125" customWidth="1"/>
    <col min="13816" max="13816" width="19.58203125" customWidth="1"/>
    <col min="13817" max="13817" width="12.08203125" customWidth="1"/>
    <col min="13818" max="13818" width="15.58203125" customWidth="1"/>
    <col min="13819" max="13820" width="15.08203125" customWidth="1"/>
    <col min="13821" max="13823" width="14.58203125" customWidth="1"/>
    <col min="14072" max="14072" width="19.58203125" customWidth="1"/>
    <col min="14073" max="14073" width="12.08203125" customWidth="1"/>
    <col min="14074" max="14074" width="15.58203125" customWidth="1"/>
    <col min="14075" max="14076" width="15.08203125" customWidth="1"/>
    <col min="14077" max="14079" width="14.58203125" customWidth="1"/>
    <col min="14328" max="14328" width="19.58203125" customWidth="1"/>
    <col min="14329" max="14329" width="12.08203125" customWidth="1"/>
    <col min="14330" max="14330" width="15.58203125" customWidth="1"/>
    <col min="14331" max="14332" width="15.08203125" customWidth="1"/>
    <col min="14333" max="14335" width="14.58203125" customWidth="1"/>
    <col min="14584" max="14584" width="19.58203125" customWidth="1"/>
    <col min="14585" max="14585" width="12.08203125" customWidth="1"/>
    <col min="14586" max="14586" width="15.58203125" customWidth="1"/>
    <col min="14587" max="14588" width="15.08203125" customWidth="1"/>
    <col min="14589" max="14591" width="14.58203125" customWidth="1"/>
    <col min="14840" max="14840" width="19.58203125" customWidth="1"/>
    <col min="14841" max="14841" width="12.08203125" customWidth="1"/>
    <col min="14842" max="14842" width="15.58203125" customWidth="1"/>
    <col min="14843" max="14844" width="15.08203125" customWidth="1"/>
    <col min="14845" max="14847" width="14.58203125" customWidth="1"/>
    <col min="15096" max="15096" width="19.58203125" customWidth="1"/>
    <col min="15097" max="15097" width="12.08203125" customWidth="1"/>
    <col min="15098" max="15098" width="15.58203125" customWidth="1"/>
    <col min="15099" max="15100" width="15.08203125" customWidth="1"/>
    <col min="15101" max="15103" width="14.58203125" customWidth="1"/>
    <col min="15352" max="15352" width="19.58203125" customWidth="1"/>
    <col min="15353" max="15353" width="12.08203125" customWidth="1"/>
    <col min="15354" max="15354" width="15.58203125" customWidth="1"/>
    <col min="15355" max="15356" width="15.08203125" customWidth="1"/>
    <col min="15357" max="15359" width="14.58203125" customWidth="1"/>
    <col min="15608" max="15608" width="19.58203125" customWidth="1"/>
    <col min="15609" max="15609" width="12.08203125" customWidth="1"/>
    <col min="15610" max="15610" width="15.58203125" customWidth="1"/>
    <col min="15611" max="15612" width="15.08203125" customWidth="1"/>
    <col min="15613" max="15615" width="14.58203125" customWidth="1"/>
    <col min="15864" max="15864" width="19.58203125" customWidth="1"/>
    <col min="15865" max="15865" width="12.08203125" customWidth="1"/>
    <col min="15866" max="15866" width="15.58203125" customWidth="1"/>
    <col min="15867" max="15868" width="15.08203125" customWidth="1"/>
    <col min="15869" max="15871" width="14.58203125" customWidth="1"/>
    <col min="16120" max="16120" width="19.58203125" customWidth="1"/>
    <col min="16121" max="16121" width="12.08203125" customWidth="1"/>
    <col min="16122" max="16122" width="15.58203125" customWidth="1"/>
    <col min="16123" max="16124" width="15.08203125" customWidth="1"/>
    <col min="16125" max="16127" width="14.58203125" customWidth="1"/>
  </cols>
  <sheetData>
    <row r="1" spans="2:10" ht="26.25" customHeight="1" thickBot="1">
      <c r="B1" s="1185" t="s">
        <v>403</v>
      </c>
      <c r="C1" s="1185"/>
      <c r="D1" s="1185"/>
      <c r="E1" s="1185"/>
      <c r="F1" s="1185"/>
      <c r="G1" s="1185"/>
      <c r="H1" s="1185"/>
    </row>
    <row r="2" spans="2:10" ht="15" customHeight="1">
      <c r="B2" s="1186" t="s">
        <v>1</v>
      </c>
      <c r="C2" s="1189" t="s">
        <v>960</v>
      </c>
      <c r="D2" s="1190"/>
      <c r="E2" s="1190"/>
      <c r="F2" s="1190"/>
      <c r="G2" s="1190"/>
      <c r="H2" s="1191"/>
    </row>
    <row r="3" spans="2:10">
      <c r="B3" s="1187"/>
      <c r="C3" s="1192"/>
      <c r="D3" s="1193"/>
      <c r="E3" s="1193"/>
      <c r="F3" s="1193"/>
      <c r="G3" s="1193"/>
      <c r="H3" s="1194"/>
    </row>
    <row r="4" spans="2:10" ht="15" customHeight="1">
      <c r="B4" s="1187"/>
      <c r="C4" s="1192"/>
      <c r="D4" s="1193"/>
      <c r="E4" s="1193"/>
      <c r="F4" s="1193"/>
      <c r="G4" s="1193"/>
      <c r="H4" s="1194"/>
    </row>
    <row r="5" spans="2:10" ht="15" customHeight="1" thickBot="1">
      <c r="B5" s="1188"/>
      <c r="C5" s="1195"/>
      <c r="D5" s="1196"/>
      <c r="E5" s="1196"/>
      <c r="F5" s="1196"/>
      <c r="G5" s="1196"/>
      <c r="H5" s="1197"/>
    </row>
    <row r="6" spans="2:10">
      <c r="H6" s="1"/>
    </row>
    <row r="7" spans="2:10">
      <c r="B7" s="350" t="s">
        <v>485</v>
      </c>
      <c r="C7" s="388" t="s">
        <v>594</v>
      </c>
      <c r="D7" s="258"/>
      <c r="E7" s="257" t="s">
        <v>3</v>
      </c>
      <c r="F7" s="259">
        <v>44260</v>
      </c>
      <c r="G7" s="121" t="s">
        <v>483</v>
      </c>
      <c r="H7" s="189">
        <f>MAX('RF Schedule DVT1'!F9,'RF Schedule DVT1'!F58)</f>
        <v>44207</v>
      </c>
    </row>
    <row r="8" spans="2:10" ht="14.25" customHeight="1">
      <c r="B8" s="350" t="s">
        <v>486</v>
      </c>
      <c r="C8" s="388" t="s">
        <v>589</v>
      </c>
      <c r="D8" s="260"/>
      <c r="E8" s="257" t="s">
        <v>4</v>
      </c>
      <c r="F8" s="261">
        <v>44285</v>
      </c>
      <c r="G8" s="121" t="s">
        <v>484</v>
      </c>
      <c r="H8" s="189">
        <f>MAX('RF Schedule DVT1'!F9:F10, 'RF Schedule DVT1'!F58)</f>
        <v>44221</v>
      </c>
    </row>
    <row r="9" spans="2:10" ht="54" customHeight="1">
      <c r="B9" s="389" t="s">
        <v>559</v>
      </c>
      <c r="C9" s="463" t="s">
        <v>686</v>
      </c>
      <c r="D9" s="260"/>
      <c r="E9" s="257" t="s">
        <v>328</v>
      </c>
      <c r="F9" s="262">
        <v>44285</v>
      </c>
      <c r="G9" s="121" t="s">
        <v>207</v>
      </c>
      <c r="H9" s="189">
        <f>MAX('RF Schedule DVT1'!F16:F17,'RF Schedule DVT1'!F63)</f>
        <v>44235</v>
      </c>
    </row>
    <row r="10" spans="2:10" ht="29">
      <c r="B10" s="389" t="s">
        <v>487</v>
      </c>
      <c r="C10" s="463" t="s">
        <v>685</v>
      </c>
      <c r="D10" s="260"/>
      <c r="E10" s="263" t="s">
        <v>5</v>
      </c>
      <c r="F10" s="414" t="s">
        <v>411</v>
      </c>
      <c r="G10" s="121" t="s">
        <v>258</v>
      </c>
      <c r="H10" s="189">
        <f>F7-42</f>
        <v>44218</v>
      </c>
    </row>
    <row r="11" spans="2:10">
      <c r="B11" s="265"/>
      <c r="C11" s="311"/>
      <c r="D11" s="260"/>
      <c r="E11" s="257" t="s">
        <v>6</v>
      </c>
      <c r="F11" s="264" t="s">
        <v>204</v>
      </c>
    </row>
    <row r="12" spans="2:10" ht="11.25" customHeight="1">
      <c r="B12" s="263" t="s">
        <v>58</v>
      </c>
      <c r="C12" s="266" t="s">
        <v>383</v>
      </c>
      <c r="D12" s="260"/>
      <c r="E12" s="257" t="s">
        <v>7</v>
      </c>
      <c r="F12" s="264" t="s">
        <v>74</v>
      </c>
      <c r="H12" s="5"/>
    </row>
    <row r="13" spans="2:10" ht="11.25" customHeight="1">
      <c r="B13" s="2"/>
      <c r="C13" s="22"/>
      <c r="D13" s="3"/>
      <c r="E13" s="2"/>
      <c r="F13" s="4"/>
      <c r="H13" s="5"/>
    </row>
    <row r="14" spans="2:10" ht="11.25" customHeight="1" thickBot="1">
      <c r="B14" s="6"/>
      <c r="C14" s="7"/>
      <c r="D14" s="1198"/>
      <c r="E14" s="1198"/>
      <c r="F14" s="8"/>
      <c r="G14" s="172"/>
      <c r="H14" s="8"/>
    </row>
    <row r="15" spans="2:10">
      <c r="B15" s="9" t="s">
        <v>224</v>
      </c>
      <c r="C15" s="154" t="s">
        <v>223</v>
      </c>
      <c r="D15" s="154" t="s">
        <v>8</v>
      </c>
      <c r="E15" s="154" t="s">
        <v>9</v>
      </c>
      <c r="F15" s="1199" t="s">
        <v>11</v>
      </c>
      <c r="G15" s="1182"/>
      <c r="H15" s="1182"/>
      <c r="I15" s="1183"/>
      <c r="J15" s="1184"/>
    </row>
    <row r="16" spans="2:10" ht="22.5" customHeight="1">
      <c r="B16" s="38" t="s">
        <v>225</v>
      </c>
      <c r="C16" s="237">
        <v>44027</v>
      </c>
      <c r="D16" s="39">
        <f>C16</f>
        <v>44027</v>
      </c>
      <c r="E16" s="39">
        <f>D16+14</f>
        <v>44041</v>
      </c>
      <c r="F16" s="1200" t="s">
        <v>384</v>
      </c>
      <c r="G16" s="1201"/>
      <c r="H16" s="1201"/>
      <c r="I16" s="1201"/>
      <c r="J16" s="1202"/>
    </row>
    <row r="17" spans="2:12">
      <c r="B17" s="40" t="s">
        <v>226</v>
      </c>
      <c r="C17" s="237">
        <v>44109</v>
      </c>
      <c r="D17" s="39">
        <f>C17</f>
        <v>44109</v>
      </c>
      <c r="E17" s="39">
        <f>D17+21</f>
        <v>44130</v>
      </c>
      <c r="F17" s="1203"/>
      <c r="G17" s="1204"/>
      <c r="H17" s="1204"/>
      <c r="I17" s="1204"/>
      <c r="J17" s="1205"/>
    </row>
    <row r="18" spans="2:12">
      <c r="B18" s="40" t="s">
        <v>255</v>
      </c>
      <c r="C18" s="237">
        <v>44208</v>
      </c>
      <c r="D18" s="41">
        <f>C18</f>
        <v>44208</v>
      </c>
      <c r="E18" s="153">
        <f>D18+21</f>
        <v>44229</v>
      </c>
      <c r="F18" s="1445"/>
      <c r="G18" s="1446"/>
      <c r="H18" s="1446"/>
      <c r="I18" s="1446"/>
      <c r="J18" s="1447"/>
    </row>
    <row r="19" spans="2:12" ht="17.5" thickBot="1">
      <c r="B19" s="40" t="s">
        <v>256</v>
      </c>
      <c r="C19" s="238">
        <v>44273</v>
      </c>
      <c r="D19" s="41" t="s">
        <v>12</v>
      </c>
      <c r="E19" s="41" t="s">
        <v>12</v>
      </c>
      <c r="F19" s="1209"/>
      <c r="G19" s="1210"/>
      <c r="H19" s="1210"/>
      <c r="I19" s="1210"/>
      <c r="J19" s="1211"/>
      <c r="L19" s="28"/>
    </row>
    <row r="20" spans="2:12">
      <c r="B20" s="9" t="s">
        <v>67</v>
      </c>
      <c r="C20" s="37" t="s">
        <v>8</v>
      </c>
      <c r="D20" s="37" t="s">
        <v>9</v>
      </c>
      <c r="E20" s="37"/>
      <c r="F20" s="1212"/>
      <c r="G20" s="1213"/>
      <c r="H20" s="1213"/>
      <c r="I20" s="1214"/>
      <c r="J20" s="1215"/>
      <c r="L20" s="28"/>
    </row>
    <row r="21" spans="2:12" ht="18" customHeight="1" thickBot="1">
      <c r="B21" s="40" t="s">
        <v>13</v>
      </c>
      <c r="C21" s="42">
        <f>D21-14</f>
        <v>44208</v>
      </c>
      <c r="D21" s="43">
        <f>F8-63</f>
        <v>44222</v>
      </c>
      <c r="E21" s="43"/>
      <c r="F21" s="1216"/>
      <c r="G21" s="1217"/>
      <c r="H21" s="1217"/>
      <c r="I21" s="174"/>
      <c r="J21" s="173"/>
    </row>
    <row r="22" spans="2:12">
      <c r="B22" s="9" t="s">
        <v>14</v>
      </c>
      <c r="C22" s="37" t="s">
        <v>64</v>
      </c>
      <c r="D22" s="37" t="s">
        <v>65</v>
      </c>
      <c r="E22" s="37"/>
      <c r="F22" s="1181"/>
      <c r="G22" s="1182"/>
      <c r="H22" s="1182"/>
      <c r="I22" s="1183"/>
      <c r="J22" s="1184"/>
    </row>
    <row r="23" spans="2:12" ht="18" customHeight="1" thickBot="1">
      <c r="B23" s="44" t="s">
        <v>15</v>
      </c>
      <c r="C23" s="42">
        <f>F7-7</f>
        <v>44253</v>
      </c>
      <c r="D23" s="45" t="s">
        <v>66</v>
      </c>
      <c r="E23" s="43"/>
      <c r="F23" s="46"/>
      <c r="G23" s="47"/>
      <c r="H23" s="47"/>
      <c r="I23" s="174"/>
      <c r="J23" s="133"/>
    </row>
    <row r="24" spans="2:12" ht="17.5" thickBot="1">
      <c r="B24" s="48" t="s">
        <v>16</v>
      </c>
      <c r="C24" s="37" t="s">
        <v>17</v>
      </c>
      <c r="D24" s="37" t="s">
        <v>18</v>
      </c>
      <c r="E24" s="37" t="s">
        <v>19</v>
      </c>
      <c r="F24" s="37" t="s">
        <v>246</v>
      </c>
      <c r="G24" s="37" t="s">
        <v>20</v>
      </c>
      <c r="H24" s="49" t="s">
        <v>10</v>
      </c>
      <c r="I24" s="186" t="s">
        <v>252</v>
      </c>
      <c r="J24" s="171" t="s">
        <v>253</v>
      </c>
    </row>
    <row r="25" spans="2:12">
      <c r="B25" s="1221" t="s">
        <v>21</v>
      </c>
      <c r="C25" s="1222"/>
      <c r="D25" s="1222"/>
      <c r="E25" s="1222"/>
      <c r="F25" s="1222"/>
      <c r="G25" s="1222"/>
      <c r="H25" s="1222"/>
      <c r="I25" s="1214"/>
      <c r="J25" s="1215"/>
    </row>
    <row r="26" spans="2:12">
      <c r="B26" s="63" t="s">
        <v>83</v>
      </c>
      <c r="C26" s="320">
        <v>7</v>
      </c>
      <c r="D26" s="312">
        <f>E37</f>
        <v>44172</v>
      </c>
      <c r="E26" s="30">
        <f>D26+C26</f>
        <v>44179</v>
      </c>
      <c r="F26" s="29"/>
      <c r="G26" s="31"/>
      <c r="H26" s="175" t="s">
        <v>22</v>
      </c>
      <c r="I26" s="183"/>
      <c r="J26" s="251"/>
    </row>
    <row r="27" spans="2:12">
      <c r="B27" s="63" t="s">
        <v>412</v>
      </c>
      <c r="C27" s="320">
        <v>42</v>
      </c>
      <c r="D27" s="312">
        <f>E40</f>
        <v>44228</v>
      </c>
      <c r="E27" s="32">
        <f>D27+C27+7</f>
        <v>44277</v>
      </c>
      <c r="F27" s="33"/>
      <c r="G27" s="169"/>
      <c r="H27" s="175" t="s">
        <v>23</v>
      </c>
      <c r="I27" s="183"/>
      <c r="J27" s="251"/>
    </row>
    <row r="28" spans="2:12">
      <c r="B28" s="63" t="s">
        <v>84</v>
      </c>
      <c r="C28" s="320">
        <v>35</v>
      </c>
      <c r="D28" s="314">
        <f>H10</f>
        <v>44218</v>
      </c>
      <c r="E28" s="30">
        <f>C28+D28</f>
        <v>44253</v>
      </c>
      <c r="F28" s="33"/>
      <c r="G28" s="169"/>
      <c r="H28" s="175" t="s">
        <v>23</v>
      </c>
      <c r="I28" s="183"/>
      <c r="J28" s="251"/>
    </row>
    <row r="29" spans="2:12" hidden="1">
      <c r="B29" s="63" t="s">
        <v>85</v>
      </c>
      <c r="C29" s="320">
        <v>49</v>
      </c>
      <c r="D29" s="314" t="s">
        <v>12</v>
      </c>
      <c r="E29" s="32" t="s">
        <v>81</v>
      </c>
      <c r="F29" s="29"/>
      <c r="G29" s="35" t="s">
        <v>344</v>
      </c>
      <c r="H29" s="198" t="s">
        <v>24</v>
      </c>
      <c r="I29" s="200"/>
      <c r="J29" s="251"/>
    </row>
    <row r="30" spans="2:12" ht="17.25" hidden="1" customHeight="1">
      <c r="B30" s="63" t="s">
        <v>86</v>
      </c>
      <c r="C30" s="320" t="s">
        <v>12</v>
      </c>
      <c r="D30" s="314" t="s">
        <v>12</v>
      </c>
      <c r="E30" s="30">
        <f>F7-7</f>
        <v>44253</v>
      </c>
      <c r="F30" s="29"/>
      <c r="G30" s="34"/>
      <c r="H30" s="198" t="s">
        <v>24</v>
      </c>
      <c r="I30" s="200"/>
      <c r="J30" s="251"/>
    </row>
    <row r="31" spans="2:12" ht="17.25" hidden="1" customHeight="1">
      <c r="B31" s="63" t="s">
        <v>368</v>
      </c>
      <c r="C31" s="320">
        <v>30</v>
      </c>
      <c r="D31" s="312">
        <f>C19+7</f>
        <v>44280</v>
      </c>
      <c r="E31" s="30">
        <f>F7-7</f>
        <v>44253</v>
      </c>
      <c r="F31" s="29"/>
      <c r="G31" s="34"/>
      <c r="H31" s="198" t="s">
        <v>24</v>
      </c>
      <c r="I31" s="200"/>
      <c r="J31" s="251"/>
    </row>
    <row r="32" spans="2:12" hidden="1">
      <c r="B32" s="137" t="s">
        <v>214</v>
      </c>
      <c r="C32" s="321" t="s">
        <v>215</v>
      </c>
      <c r="D32" s="319" t="s">
        <v>216</v>
      </c>
      <c r="E32" s="32" t="s">
        <v>61</v>
      </c>
      <c r="F32" s="138"/>
      <c r="G32" s="35" t="s">
        <v>244</v>
      </c>
      <c r="H32" s="199" t="s">
        <v>24</v>
      </c>
      <c r="I32" s="200"/>
      <c r="J32" s="251"/>
    </row>
    <row r="33" spans="1:11" hidden="1">
      <c r="B33" s="63" t="s">
        <v>243</v>
      </c>
      <c r="C33" s="320" t="s">
        <v>25</v>
      </c>
      <c r="D33" s="312">
        <f>C19+7</f>
        <v>44280</v>
      </c>
      <c r="E33" s="30">
        <f>F7-7</f>
        <v>44253</v>
      </c>
      <c r="F33" s="29"/>
      <c r="G33" s="35"/>
      <c r="H33" s="198" t="s">
        <v>24</v>
      </c>
      <c r="I33" s="200"/>
      <c r="J33" s="251"/>
    </row>
    <row r="34" spans="1:11" hidden="1">
      <c r="B34" s="63" t="s">
        <v>369</v>
      </c>
      <c r="C34" s="320">
        <v>42</v>
      </c>
      <c r="D34" s="312">
        <f>E34-C34</f>
        <v>44211</v>
      </c>
      <c r="E34" s="30">
        <f>F7-7</f>
        <v>44253</v>
      </c>
      <c r="F34" s="29"/>
      <c r="G34" s="34"/>
      <c r="H34" s="198" t="s">
        <v>24</v>
      </c>
      <c r="I34" s="200"/>
      <c r="J34" s="251"/>
    </row>
    <row r="35" spans="1:11" hidden="1">
      <c r="B35" s="63" t="s">
        <v>87</v>
      </c>
      <c r="C35" s="320" t="s">
        <v>72</v>
      </c>
      <c r="D35" s="314" t="s">
        <v>71</v>
      </c>
      <c r="E35" s="36" t="s">
        <v>70</v>
      </c>
      <c r="F35" s="29"/>
      <c r="G35" s="35" t="s">
        <v>208</v>
      </c>
      <c r="H35" s="198" t="s">
        <v>24</v>
      </c>
      <c r="I35" s="200"/>
      <c r="J35" s="251"/>
    </row>
    <row r="36" spans="1:11" ht="15.75" customHeight="1">
      <c r="B36" s="1223" t="s">
        <v>26</v>
      </c>
      <c r="C36" s="1224"/>
      <c r="D36" s="1224"/>
      <c r="E36" s="1224"/>
      <c r="F36" s="1224"/>
      <c r="G36" s="1224"/>
      <c r="H36" s="1224"/>
      <c r="I36" s="1225"/>
      <c r="J36" s="1226"/>
    </row>
    <row r="37" spans="1:11" ht="34.5">
      <c r="B37" s="720" t="s">
        <v>259</v>
      </c>
      <c r="C37" s="721" t="s">
        <v>260</v>
      </c>
      <c r="D37" s="722">
        <f>E17</f>
        <v>44130</v>
      </c>
      <c r="E37" s="53">
        <f>D37+C37</f>
        <v>44172</v>
      </c>
      <c r="F37" s="29"/>
      <c r="G37" s="719" t="s">
        <v>956</v>
      </c>
      <c r="H37" s="176" t="s">
        <v>22</v>
      </c>
      <c r="I37" s="183"/>
      <c r="J37" s="251"/>
    </row>
    <row r="38" spans="1:11" ht="34.5">
      <c r="A38" s="133"/>
      <c r="B38" s="723" t="s">
        <v>261</v>
      </c>
      <c r="C38" s="721" t="s">
        <v>59</v>
      </c>
      <c r="D38" s="722">
        <f>E17</f>
        <v>44130</v>
      </c>
      <c r="E38" s="53">
        <f t="shared" ref="E38:E42" si="0">D38+C38</f>
        <v>44179</v>
      </c>
      <c r="F38" s="29"/>
      <c r="G38" s="719" t="s">
        <v>956</v>
      </c>
      <c r="H38" s="176" t="s">
        <v>22</v>
      </c>
      <c r="I38" s="183"/>
      <c r="J38" s="251"/>
    </row>
    <row r="39" spans="1:11">
      <c r="B39" s="50" t="s">
        <v>414</v>
      </c>
      <c r="C39" s="55">
        <v>49</v>
      </c>
      <c r="D39" s="312">
        <f>E17</f>
        <v>44130</v>
      </c>
      <c r="E39" s="53">
        <f>D39+C39</f>
        <v>44179</v>
      </c>
      <c r="F39" s="29"/>
      <c r="G39" s="35"/>
      <c r="H39" s="177" t="s">
        <v>23</v>
      </c>
      <c r="I39" s="183"/>
      <c r="J39" s="251"/>
    </row>
    <row r="40" spans="1:11">
      <c r="B40" s="50" t="s">
        <v>413</v>
      </c>
      <c r="C40" s="55">
        <v>84</v>
      </c>
      <c r="D40" s="312">
        <f>D39+14</f>
        <v>44144</v>
      </c>
      <c r="E40" s="333">
        <f>D40+C40</f>
        <v>44228</v>
      </c>
      <c r="F40" s="334"/>
      <c r="G40" s="335"/>
      <c r="H40" s="336" t="s">
        <v>617</v>
      </c>
      <c r="I40" s="337"/>
      <c r="J40" s="338"/>
    </row>
    <row r="41" spans="1:11">
      <c r="B41" s="50" t="s">
        <v>248</v>
      </c>
      <c r="C41" s="55">
        <v>7</v>
      </c>
      <c r="D41" s="312">
        <f>E42</f>
        <v>44235</v>
      </c>
      <c r="E41" s="53">
        <f>D41+C41</f>
        <v>44242</v>
      </c>
      <c r="F41" s="56"/>
      <c r="G41" s="191"/>
      <c r="H41" s="177" t="s">
        <v>23</v>
      </c>
      <c r="I41" s="183"/>
      <c r="J41" s="251"/>
    </row>
    <row r="42" spans="1:11">
      <c r="B42" s="50" t="s">
        <v>27</v>
      </c>
      <c r="C42" s="55">
        <v>7</v>
      </c>
      <c r="D42" s="312">
        <f>MAX(E37:E40)</f>
        <v>44228</v>
      </c>
      <c r="E42" s="53">
        <f t="shared" si="0"/>
        <v>44235</v>
      </c>
      <c r="F42" s="29"/>
      <c r="G42" s="192"/>
      <c r="H42" s="177" t="s">
        <v>28</v>
      </c>
      <c r="I42" s="183"/>
      <c r="J42" s="251"/>
    </row>
    <row r="43" spans="1:11" ht="23">
      <c r="B43" s="57" t="s">
        <v>415</v>
      </c>
      <c r="C43" s="55">
        <v>42</v>
      </c>
      <c r="D43" s="314">
        <f>E40</f>
        <v>44228</v>
      </c>
      <c r="E43" s="29">
        <f>D43+C43+7</f>
        <v>44277</v>
      </c>
      <c r="F43" s="56"/>
      <c r="G43" s="187"/>
      <c r="H43" s="176" t="s">
        <v>23</v>
      </c>
      <c r="I43" s="183"/>
      <c r="J43" s="251"/>
    </row>
    <row r="44" spans="1:11" s="288" customFormat="1" ht="16.5" hidden="1" customHeight="1">
      <c r="B44" s="289" t="s">
        <v>373</v>
      </c>
      <c r="C44" s="55">
        <v>42</v>
      </c>
      <c r="D44" s="314">
        <f>D18+7</f>
        <v>44215</v>
      </c>
      <c r="E44" s="308">
        <f>D44+C44</f>
        <v>44257</v>
      </c>
      <c r="F44" s="309"/>
      <c r="G44" s="294"/>
      <c r="H44" s="307" t="s">
        <v>24</v>
      </c>
      <c r="I44" s="295"/>
      <c r="J44" s="296"/>
      <c r="K44" s="297"/>
    </row>
    <row r="45" spans="1:11" s="288" customFormat="1" ht="23">
      <c r="B45" s="289" t="s">
        <v>382</v>
      </c>
      <c r="C45" s="55">
        <v>42</v>
      </c>
      <c r="D45" s="314">
        <f>E40</f>
        <v>44228</v>
      </c>
      <c r="E45" s="308">
        <f>C45+D45+7</f>
        <v>44277</v>
      </c>
      <c r="F45" s="293"/>
      <c r="G45" s="724" t="s">
        <v>524</v>
      </c>
      <c r="H45" s="307" t="s">
        <v>381</v>
      </c>
      <c r="I45" s="295"/>
      <c r="J45" s="296"/>
      <c r="K45" s="297"/>
    </row>
    <row r="46" spans="1:11" ht="21.75" customHeight="1">
      <c r="B46" s="59" t="s">
        <v>249</v>
      </c>
      <c r="C46" s="60"/>
      <c r="D46" s="317" t="s">
        <v>12</v>
      </c>
      <c r="E46" s="53">
        <f>F7-7</f>
        <v>44253</v>
      </c>
      <c r="F46" s="56"/>
      <c r="G46" s="725"/>
      <c r="H46" s="175" t="s">
        <v>23</v>
      </c>
      <c r="I46" s="183"/>
      <c r="J46" s="251"/>
    </row>
    <row r="47" spans="1:11">
      <c r="B47" s="61" t="s">
        <v>354</v>
      </c>
      <c r="C47" s="55">
        <v>56</v>
      </c>
      <c r="D47" s="312">
        <f>MAX(E42,H7,E40)</f>
        <v>44235</v>
      </c>
      <c r="E47" s="32">
        <f>D47+C47-7</f>
        <v>44284</v>
      </c>
      <c r="F47" s="29"/>
      <c r="G47" s="726"/>
      <c r="H47" s="178" t="s">
        <v>23</v>
      </c>
      <c r="I47" s="183"/>
      <c r="J47" s="251"/>
    </row>
    <row r="48" spans="1:11">
      <c r="B48" s="77" t="s">
        <v>482</v>
      </c>
      <c r="C48" s="55">
        <v>70</v>
      </c>
      <c r="D48" s="312">
        <f>MAX(E42,H8,E40)+28</f>
        <v>44263</v>
      </c>
      <c r="E48" s="62">
        <f>C48+D48+21</f>
        <v>44354</v>
      </c>
      <c r="F48" s="56"/>
      <c r="G48" s="727" t="s">
        <v>469</v>
      </c>
      <c r="H48" s="178" t="s">
        <v>23</v>
      </c>
      <c r="I48" s="183"/>
      <c r="J48" s="251"/>
      <c r="K48" s="273"/>
    </row>
    <row r="49" spans="2:11" ht="27.75" customHeight="1">
      <c r="B49" s="63" t="s">
        <v>949</v>
      </c>
      <c r="C49" s="55">
        <f>14*7</f>
        <v>98</v>
      </c>
      <c r="D49" s="312">
        <f>MAX(E42,H8,E40)</f>
        <v>44235</v>
      </c>
      <c r="E49" s="170">
        <f>D49+C49</f>
        <v>44333</v>
      </c>
      <c r="F49" s="56"/>
      <c r="G49" s="724" t="s">
        <v>680</v>
      </c>
      <c r="H49" s="178" t="s">
        <v>23</v>
      </c>
      <c r="I49" s="183"/>
      <c r="J49" s="251"/>
      <c r="K49" s="273"/>
    </row>
    <row r="50" spans="2:11" s="288" customFormat="1" ht="16.5" hidden="1" customHeight="1">
      <c r="B50" s="289" t="s">
        <v>372</v>
      </c>
      <c r="C50" s="290">
        <v>42</v>
      </c>
      <c r="D50" s="314">
        <f>D18+7</f>
        <v>44215</v>
      </c>
      <c r="E50" s="292">
        <f>D50+C50</f>
        <v>44257</v>
      </c>
      <c r="F50" s="293"/>
      <c r="G50" s="294"/>
      <c r="H50" s="243" t="s">
        <v>24</v>
      </c>
      <c r="I50" s="295"/>
      <c r="J50" s="296"/>
      <c r="K50" s="297"/>
    </row>
    <row r="51" spans="2:11">
      <c r="B51" s="63" t="s">
        <v>296</v>
      </c>
      <c r="C51" s="55">
        <v>49</v>
      </c>
      <c r="D51" s="312">
        <f>MAX(E42,E40)</f>
        <v>44235</v>
      </c>
      <c r="E51" s="32">
        <f>D51+C51</f>
        <v>44284</v>
      </c>
      <c r="F51" s="29"/>
      <c r="G51" s="190"/>
      <c r="H51" s="178" t="s">
        <v>23</v>
      </c>
      <c r="I51" s="183"/>
      <c r="J51" s="251"/>
    </row>
    <row r="52" spans="2:11">
      <c r="B52" s="63" t="s">
        <v>250</v>
      </c>
      <c r="C52" s="55">
        <v>56</v>
      </c>
      <c r="D52" s="312">
        <f>MAX(E42,E40)</f>
        <v>44235</v>
      </c>
      <c r="E52" s="32">
        <f>D52+C52-7</f>
        <v>44284</v>
      </c>
      <c r="F52" s="56"/>
      <c r="G52" s="190"/>
      <c r="H52" s="178" t="s">
        <v>23</v>
      </c>
      <c r="I52" s="183"/>
      <c r="J52" s="251"/>
    </row>
    <row r="53" spans="2:11" hidden="1">
      <c r="B53" s="92" t="s">
        <v>30</v>
      </c>
      <c r="C53" s="55" t="s">
        <v>31</v>
      </c>
      <c r="D53" s="314" t="s">
        <v>12</v>
      </c>
      <c r="E53" s="53">
        <f>E46</f>
        <v>44253</v>
      </c>
      <c r="F53" s="29"/>
      <c r="G53" s="29"/>
      <c r="H53" s="178" t="s">
        <v>28</v>
      </c>
      <c r="I53" s="183"/>
      <c r="J53" s="251"/>
    </row>
    <row r="54" spans="2:11">
      <c r="B54" s="93" t="s">
        <v>209</v>
      </c>
      <c r="C54" s="55">
        <f>120+14</f>
        <v>134</v>
      </c>
      <c r="D54" s="312">
        <f>E39</f>
        <v>44179</v>
      </c>
      <c r="E54" s="222">
        <f>C54+D54</f>
        <v>44313</v>
      </c>
      <c r="F54" s="29"/>
      <c r="G54" s="29"/>
      <c r="H54" s="178" t="s">
        <v>23</v>
      </c>
      <c r="I54" s="183"/>
      <c r="J54" s="251"/>
    </row>
    <row r="55" spans="2:11" hidden="1">
      <c r="B55" s="92" t="s">
        <v>32</v>
      </c>
      <c r="C55" s="55" t="s">
        <v>31</v>
      </c>
      <c r="D55" s="314" t="s">
        <v>12</v>
      </c>
      <c r="E55" s="53">
        <f>E46</f>
        <v>44253</v>
      </c>
      <c r="F55" s="29"/>
      <c r="G55" s="64"/>
      <c r="H55" s="178" t="s">
        <v>28</v>
      </c>
      <c r="I55" s="183"/>
      <c r="J55" s="251"/>
    </row>
    <row r="56" spans="2:11" hidden="1">
      <c r="B56" s="92" t="s">
        <v>90</v>
      </c>
      <c r="C56" s="55" t="s">
        <v>31</v>
      </c>
      <c r="D56" s="314" t="s">
        <v>91</v>
      </c>
      <c r="E56" s="53">
        <f>E46</f>
        <v>44253</v>
      </c>
      <c r="F56" s="29"/>
      <c r="G56" s="64"/>
      <c r="H56" s="178" t="s">
        <v>28</v>
      </c>
      <c r="I56" s="183"/>
      <c r="J56" s="251"/>
    </row>
    <row r="57" spans="2:11" hidden="1">
      <c r="B57" s="92" t="s">
        <v>33</v>
      </c>
      <c r="C57" s="55" t="s">
        <v>31</v>
      </c>
      <c r="D57" s="314" t="s">
        <v>12</v>
      </c>
      <c r="E57" s="53">
        <f>E46</f>
        <v>44253</v>
      </c>
      <c r="F57" s="29"/>
      <c r="G57" s="64"/>
      <c r="H57" s="178" t="s">
        <v>28</v>
      </c>
      <c r="I57" s="183"/>
      <c r="J57" s="251"/>
    </row>
    <row r="58" spans="2:11" hidden="1">
      <c r="B58" s="92" t="s">
        <v>92</v>
      </c>
      <c r="C58" s="55" t="s">
        <v>31</v>
      </c>
      <c r="D58" s="314" t="s">
        <v>12</v>
      </c>
      <c r="E58" s="53">
        <f>E46</f>
        <v>44253</v>
      </c>
      <c r="F58" s="29"/>
      <c r="G58" s="64"/>
      <c r="H58" s="178" t="s">
        <v>28</v>
      </c>
      <c r="I58" s="183"/>
      <c r="J58" s="251"/>
    </row>
    <row r="59" spans="2:11" hidden="1">
      <c r="B59" s="92" t="s">
        <v>93</v>
      </c>
      <c r="C59" s="55" t="s">
        <v>31</v>
      </c>
      <c r="D59" s="314" t="s">
        <v>12</v>
      </c>
      <c r="E59" s="53">
        <f>E46</f>
        <v>44253</v>
      </c>
      <c r="F59" s="29"/>
      <c r="G59" s="64"/>
      <c r="H59" s="178" t="s">
        <v>28</v>
      </c>
      <c r="I59" s="183"/>
      <c r="J59" s="251"/>
    </row>
    <row r="60" spans="2:11" hidden="1">
      <c r="B60" s="50" t="s">
        <v>34</v>
      </c>
      <c r="C60" s="55" t="s">
        <v>31</v>
      </c>
      <c r="D60" s="314" t="s">
        <v>12</v>
      </c>
      <c r="E60" s="53">
        <f>E46</f>
        <v>44253</v>
      </c>
      <c r="F60" s="29"/>
      <c r="G60" s="65"/>
      <c r="H60" s="178" t="s">
        <v>54</v>
      </c>
      <c r="I60" s="183"/>
      <c r="J60" s="251"/>
    </row>
    <row r="61" spans="2:11" hidden="1">
      <c r="B61" s="50" t="s">
        <v>35</v>
      </c>
      <c r="C61" s="55" t="s">
        <v>31</v>
      </c>
      <c r="D61" s="314" t="s">
        <v>12</v>
      </c>
      <c r="E61" s="53">
        <f>E46</f>
        <v>44253</v>
      </c>
      <c r="F61" s="29"/>
      <c r="G61" s="65"/>
      <c r="H61" s="178" t="s">
        <v>55</v>
      </c>
      <c r="I61" s="183"/>
      <c r="J61" s="251"/>
    </row>
    <row r="62" spans="2:11" hidden="1">
      <c r="B62" s="66" t="s">
        <v>230</v>
      </c>
      <c r="C62" s="55">
        <v>28</v>
      </c>
      <c r="D62" s="318">
        <f>E62-C62</f>
        <v>44256</v>
      </c>
      <c r="E62" s="53">
        <f>F8-1</f>
        <v>44284</v>
      </c>
      <c r="F62" s="56"/>
      <c r="G62" s="65"/>
      <c r="H62" s="178" t="s">
        <v>75</v>
      </c>
      <c r="I62" s="183"/>
      <c r="J62" s="251"/>
    </row>
    <row r="63" spans="2:11">
      <c r="B63" s="1227" t="s">
        <v>36</v>
      </c>
      <c r="C63" s="1228"/>
      <c r="D63" s="1228"/>
      <c r="E63" s="1228"/>
      <c r="F63" s="1228"/>
      <c r="G63" s="1228"/>
      <c r="H63" s="1228"/>
      <c r="I63" s="1225"/>
      <c r="J63" s="1226"/>
    </row>
    <row r="64" spans="2:11">
      <c r="B64" s="50" t="s">
        <v>262</v>
      </c>
      <c r="C64" s="55">
        <v>14</v>
      </c>
      <c r="D64" s="312">
        <f>E37</f>
        <v>44172</v>
      </c>
      <c r="E64" s="53">
        <f>D64+C64</f>
        <v>44186</v>
      </c>
      <c r="F64" s="56"/>
      <c r="G64" s="67"/>
      <c r="H64" s="176" t="s">
        <v>22</v>
      </c>
      <c r="I64" s="183"/>
      <c r="J64" s="251"/>
    </row>
    <row r="65" spans="1:10">
      <c r="B65" s="50" t="s">
        <v>222</v>
      </c>
      <c r="C65" s="55">
        <v>42</v>
      </c>
      <c r="D65" s="313">
        <f>MAX(E37,E39)</f>
        <v>44179</v>
      </c>
      <c r="E65" s="168">
        <f>D65+C65+28</f>
        <v>44249</v>
      </c>
      <c r="F65" s="56"/>
      <c r="G65" s="211"/>
      <c r="H65" s="176" t="s">
        <v>327</v>
      </c>
      <c r="I65" s="183"/>
      <c r="J65" s="251"/>
    </row>
    <row r="66" spans="1:10" ht="56.25" hidden="1" customHeight="1">
      <c r="B66" s="50" t="s">
        <v>56</v>
      </c>
      <c r="C66" s="55">
        <v>100</v>
      </c>
      <c r="D66" s="314">
        <f>F8</f>
        <v>44285</v>
      </c>
      <c r="E66" s="68">
        <f>D66+C66</f>
        <v>44385</v>
      </c>
      <c r="F66" s="29"/>
      <c r="G66" s="69" t="s">
        <v>358</v>
      </c>
      <c r="H66" s="179" t="s">
        <v>24</v>
      </c>
      <c r="I66" s="183"/>
      <c r="J66" s="251"/>
    </row>
    <row r="67" spans="1:10">
      <c r="B67" s="70" t="s">
        <v>37</v>
      </c>
      <c r="C67" s="55">
        <v>42</v>
      </c>
      <c r="D67" s="312">
        <f>E39</f>
        <v>44179</v>
      </c>
      <c r="E67" s="53">
        <f>D67+C67+14</f>
        <v>44235</v>
      </c>
      <c r="F67" s="71"/>
      <c r="G67" s="190"/>
      <c r="H67" s="176" t="s">
        <v>23</v>
      </c>
      <c r="I67" s="183"/>
      <c r="J67" s="251"/>
    </row>
    <row r="68" spans="1:10" hidden="1">
      <c r="B68" s="70" t="s">
        <v>38</v>
      </c>
      <c r="C68" s="55">
        <v>30</v>
      </c>
      <c r="D68" s="312">
        <f>D18+7</f>
        <v>44215</v>
      </c>
      <c r="E68" s="53">
        <f t="shared" ref="E68" si="1">D68+C68</f>
        <v>44245</v>
      </c>
      <c r="F68" s="56"/>
      <c r="G68" s="35"/>
      <c r="H68" s="176" t="s">
        <v>24</v>
      </c>
      <c r="I68" s="183"/>
      <c r="J68" s="251"/>
    </row>
    <row r="69" spans="1:10" ht="23" hidden="1">
      <c r="B69" s="70" t="s">
        <v>346</v>
      </c>
      <c r="C69" s="72" t="s">
        <v>12</v>
      </c>
      <c r="D69" s="315" t="s">
        <v>12</v>
      </c>
      <c r="E69" s="376" t="s">
        <v>471</v>
      </c>
      <c r="F69" s="56"/>
      <c r="G69" s="69" t="s">
        <v>474</v>
      </c>
      <c r="H69" s="176" t="s">
        <v>24</v>
      </c>
      <c r="I69" s="183"/>
      <c r="J69" s="251"/>
    </row>
    <row r="70" spans="1:10" ht="23" hidden="1">
      <c r="B70" s="70" t="s">
        <v>39</v>
      </c>
      <c r="C70" s="72" t="s">
        <v>12</v>
      </c>
      <c r="D70" s="315" t="s">
        <v>12</v>
      </c>
      <c r="E70" s="376" t="s">
        <v>470</v>
      </c>
      <c r="F70" s="29"/>
      <c r="G70" s="728" t="s">
        <v>474</v>
      </c>
      <c r="H70" s="176" t="s">
        <v>24</v>
      </c>
      <c r="I70" s="183"/>
      <c r="J70" s="251"/>
    </row>
    <row r="71" spans="1:10" ht="23">
      <c r="B71" s="73" t="s">
        <v>73</v>
      </c>
      <c r="C71" s="74">
        <v>98</v>
      </c>
      <c r="D71" s="316">
        <f>MAX(E17,I98:K98)</f>
        <v>44207</v>
      </c>
      <c r="E71" s="75">
        <f>D71+C71</f>
        <v>44305</v>
      </c>
      <c r="F71" s="76"/>
      <c r="G71" s="729" t="s">
        <v>557</v>
      </c>
      <c r="H71" s="180" t="s">
        <v>23</v>
      </c>
      <c r="I71" s="183"/>
      <c r="J71" s="251"/>
    </row>
    <row r="72" spans="1:10" hidden="1">
      <c r="A72" t="s">
        <v>40</v>
      </c>
      <c r="B72" s="77" t="s">
        <v>57</v>
      </c>
      <c r="C72" s="72" t="s">
        <v>69</v>
      </c>
      <c r="D72" s="314" t="s">
        <v>68</v>
      </c>
      <c r="E72" s="221" t="s">
        <v>80</v>
      </c>
      <c r="F72" s="29"/>
      <c r="G72" s="728"/>
      <c r="H72" s="202" t="s">
        <v>24</v>
      </c>
      <c r="I72" s="201"/>
      <c r="J72" s="251"/>
    </row>
    <row r="73" spans="1:10">
      <c r="B73" s="70" t="s">
        <v>251</v>
      </c>
      <c r="C73" s="55">
        <v>35</v>
      </c>
      <c r="D73" s="312">
        <f>E39</f>
        <v>44179</v>
      </c>
      <c r="E73" s="78">
        <f>D73+C73+14</f>
        <v>44228</v>
      </c>
      <c r="F73" s="79"/>
      <c r="G73" s="730"/>
      <c r="H73" s="203" t="s">
        <v>23</v>
      </c>
      <c r="I73" s="201"/>
      <c r="J73" s="251"/>
    </row>
    <row r="74" spans="1:10">
      <c r="B74" s="81" t="s">
        <v>263</v>
      </c>
      <c r="C74" s="82">
        <v>42</v>
      </c>
      <c r="D74" s="312">
        <f>E37</f>
        <v>44172</v>
      </c>
      <c r="E74" s="83">
        <f>D74+C74</f>
        <v>44214</v>
      </c>
      <c r="F74" s="29"/>
      <c r="G74" s="730"/>
      <c r="H74" s="203" t="s">
        <v>22</v>
      </c>
      <c r="I74" s="201"/>
      <c r="J74" s="251"/>
    </row>
    <row r="75" spans="1:10">
      <c r="B75" s="81" t="s">
        <v>247</v>
      </c>
      <c r="C75" s="82">
        <v>14</v>
      </c>
      <c r="D75" s="52">
        <f>MAX(E74,H9)</f>
        <v>44235</v>
      </c>
      <c r="E75" s="83">
        <f>D75+C75</f>
        <v>44249</v>
      </c>
      <c r="F75" s="29"/>
      <c r="G75" s="731" t="s">
        <v>206</v>
      </c>
      <c r="H75" s="203" t="s">
        <v>22</v>
      </c>
      <c r="I75" s="201"/>
      <c r="J75" s="251"/>
    </row>
    <row r="76" spans="1:10" hidden="1">
      <c r="B76" s="70" t="s">
        <v>76</v>
      </c>
      <c r="C76" s="55">
        <v>30</v>
      </c>
      <c r="D76" s="58" t="s">
        <v>82</v>
      </c>
      <c r="E76" s="254" t="s">
        <v>81</v>
      </c>
      <c r="F76" s="79"/>
      <c r="G76" s="35" t="s">
        <v>362</v>
      </c>
      <c r="H76" s="203" t="s">
        <v>24</v>
      </c>
      <c r="I76" s="201"/>
      <c r="J76" s="251"/>
    </row>
    <row r="77" spans="1:10" hidden="1">
      <c r="B77" s="84" t="s">
        <v>77</v>
      </c>
      <c r="C77" s="55" t="s">
        <v>31</v>
      </c>
      <c r="D77" s="255" t="s">
        <v>78</v>
      </c>
      <c r="E77" s="256" t="s">
        <v>79</v>
      </c>
      <c r="F77" s="120"/>
      <c r="G77" s="85"/>
      <c r="H77" s="204" t="s">
        <v>54</v>
      </c>
      <c r="I77" s="201"/>
      <c r="J77" s="251"/>
    </row>
    <row r="78" spans="1:10">
      <c r="B78" s="84" t="s">
        <v>363</v>
      </c>
      <c r="C78" s="82">
        <v>42</v>
      </c>
      <c r="D78" s="86">
        <f>E38</f>
        <v>44179</v>
      </c>
      <c r="E78" s="248">
        <f>D78+C78</f>
        <v>44221</v>
      </c>
      <c r="F78" s="184"/>
      <c r="G78" s="67"/>
      <c r="H78" s="181" t="s">
        <v>22</v>
      </c>
      <c r="I78" s="185"/>
      <c r="J78" s="253"/>
    </row>
    <row r="79" spans="1:10" hidden="1">
      <c r="B79" s="241" t="s">
        <v>364</v>
      </c>
      <c r="C79" s="242">
        <v>56</v>
      </c>
      <c r="D79" s="204">
        <f>E79-C79</f>
        <v>44228</v>
      </c>
      <c r="E79" s="248">
        <f>F8-1</f>
        <v>44284</v>
      </c>
      <c r="F79" s="246"/>
      <c r="G79" s="247"/>
      <c r="H79" s="243" t="s">
        <v>24</v>
      </c>
      <c r="I79" s="244"/>
      <c r="J79" s="245"/>
    </row>
    <row r="80" spans="1:10" ht="15.75" customHeight="1">
      <c r="B80" s="1227" t="s">
        <v>41</v>
      </c>
      <c r="C80" s="1228"/>
      <c r="D80" s="1228"/>
      <c r="E80" s="1228"/>
      <c r="F80" s="1228"/>
      <c r="G80" s="1228"/>
      <c r="H80" s="1228"/>
      <c r="I80" s="1225"/>
      <c r="J80" s="1226"/>
    </row>
    <row r="81" spans="2:11" hidden="1">
      <c r="B81" s="70" t="s">
        <v>42</v>
      </c>
      <c r="C81" s="55">
        <v>30</v>
      </c>
      <c r="D81" s="58" t="s">
        <v>82</v>
      </c>
      <c r="E81" s="30" t="s">
        <v>81</v>
      </c>
      <c r="F81" s="56"/>
      <c r="G81" s="34"/>
      <c r="H81" s="203" t="s">
        <v>24</v>
      </c>
      <c r="I81" s="201"/>
      <c r="J81" s="251"/>
    </row>
    <row r="82" spans="2:11" ht="17.5" thickBot="1">
      <c r="B82" s="87" t="s">
        <v>371</v>
      </c>
      <c r="C82" s="88">
        <v>7</v>
      </c>
      <c r="D82" s="89">
        <f>E37</f>
        <v>44172</v>
      </c>
      <c r="E82" s="90">
        <f>D82+C82</f>
        <v>44179</v>
      </c>
      <c r="F82" s="322"/>
      <c r="G82" s="91"/>
      <c r="H82" s="182" t="s">
        <v>22</v>
      </c>
      <c r="I82" s="249"/>
      <c r="J82" s="252"/>
    </row>
    <row r="83" spans="2:11">
      <c r="D83" s="10"/>
      <c r="F83" s="250"/>
      <c r="I83" s="250"/>
    </row>
    <row r="84" spans="2:11" ht="12" customHeight="1">
      <c r="B84" s="1229" t="s">
        <v>43</v>
      </c>
      <c r="C84" s="1230"/>
    </row>
    <row r="85" spans="2:11" ht="12" customHeight="1" thickBot="1">
      <c r="B85" s="1231"/>
      <c r="C85" s="1232"/>
      <c r="D85" s="1233"/>
      <c r="E85" s="11"/>
      <c r="F85" s="11"/>
      <c r="G85" s="12"/>
      <c r="H85" s="13"/>
    </row>
    <row r="86" spans="2:11" ht="12" customHeight="1" thickBot="1">
      <c r="B86" s="1234" t="s">
        <v>44</v>
      </c>
      <c r="C86" s="1235"/>
      <c r="D86" s="1236"/>
      <c r="E86" s="23">
        <f>C17</f>
        <v>44109</v>
      </c>
      <c r="F86" s="14"/>
      <c r="G86" s="1239" t="s">
        <v>542</v>
      </c>
      <c r="H86" s="421"/>
      <c r="I86" s="422" t="s">
        <v>543</v>
      </c>
      <c r="J86" s="423" t="s">
        <v>544</v>
      </c>
      <c r="K86" s="424" t="s">
        <v>545</v>
      </c>
    </row>
    <row r="87" spans="2:11" ht="12" customHeight="1">
      <c r="B87" s="1237" t="s">
        <v>45</v>
      </c>
      <c r="C87" s="1219"/>
      <c r="D87" s="1238"/>
      <c r="E87" s="24">
        <f>C17</f>
        <v>44109</v>
      </c>
      <c r="F87" s="14"/>
      <c r="G87" s="1240"/>
      <c r="H87" s="425" t="s">
        <v>546</v>
      </c>
      <c r="I87" s="426">
        <v>44123</v>
      </c>
      <c r="J87" s="427">
        <v>44123</v>
      </c>
      <c r="K87" s="428">
        <v>44123</v>
      </c>
    </row>
    <row r="88" spans="2:11" ht="12" customHeight="1">
      <c r="B88" s="1237" t="s">
        <v>46</v>
      </c>
      <c r="C88" s="1219"/>
      <c r="D88" s="1220"/>
      <c r="E88" s="25">
        <f>E37+7</f>
        <v>44179</v>
      </c>
      <c r="F88" s="15"/>
      <c r="G88" s="1240"/>
      <c r="H88" s="429" t="s">
        <v>547</v>
      </c>
      <c r="I88" s="430">
        <v>44123</v>
      </c>
      <c r="J88" s="431">
        <v>44123</v>
      </c>
      <c r="K88" s="432">
        <v>44123</v>
      </c>
    </row>
    <row r="89" spans="2:11" ht="12" customHeight="1">
      <c r="B89" s="1237" t="s">
        <v>47</v>
      </c>
      <c r="C89" s="1219"/>
      <c r="D89" s="1238"/>
      <c r="E89" s="24">
        <f>E88</f>
        <v>44179</v>
      </c>
      <c r="F89" s="15"/>
      <c r="G89" s="1240"/>
      <c r="H89" s="433" t="s">
        <v>127</v>
      </c>
      <c r="I89" s="430">
        <v>44130</v>
      </c>
      <c r="J89" s="431">
        <v>44130</v>
      </c>
      <c r="K89" s="432" t="s">
        <v>548</v>
      </c>
    </row>
    <row r="90" spans="2:11" ht="12" customHeight="1">
      <c r="B90" s="1237" t="s">
        <v>48</v>
      </c>
      <c r="C90" s="1219"/>
      <c r="D90" s="1220"/>
      <c r="E90" s="25">
        <f>D17</f>
        <v>44109</v>
      </c>
      <c r="F90" s="15"/>
      <c r="G90" s="1240"/>
      <c r="H90" s="429" t="s">
        <v>555</v>
      </c>
      <c r="I90" s="430">
        <v>44130</v>
      </c>
      <c r="J90" s="431">
        <v>44130</v>
      </c>
      <c r="K90" s="432">
        <v>44130</v>
      </c>
    </row>
    <row r="91" spans="2:11" ht="40.5" customHeight="1">
      <c r="B91" s="1218" t="s">
        <v>49</v>
      </c>
      <c r="C91" s="1219"/>
      <c r="D91" s="1220"/>
      <c r="E91" s="25">
        <f>E90+21</f>
        <v>44130</v>
      </c>
      <c r="F91" s="15"/>
      <c r="G91" s="1240"/>
      <c r="H91" s="433" t="s">
        <v>549</v>
      </c>
      <c r="I91" s="430">
        <v>44130</v>
      </c>
      <c r="J91" s="431">
        <v>44130</v>
      </c>
      <c r="K91" s="432">
        <v>44124</v>
      </c>
    </row>
    <row r="92" spans="2:11" ht="35.25" customHeight="1">
      <c r="B92" s="1218" t="s">
        <v>62</v>
      </c>
      <c r="C92" s="1248"/>
      <c r="D92" s="1249"/>
      <c r="E92" s="25">
        <f>C17+14</f>
        <v>44123</v>
      </c>
      <c r="F92" s="16"/>
      <c r="G92" s="1240"/>
      <c r="H92" s="433" t="s">
        <v>550</v>
      </c>
      <c r="I92" s="430">
        <v>44123</v>
      </c>
      <c r="J92" s="431">
        <v>44123</v>
      </c>
      <c r="K92" s="432" t="s">
        <v>551</v>
      </c>
    </row>
    <row r="93" spans="2:11" ht="26.25" customHeight="1">
      <c r="B93" s="1218" t="s">
        <v>63</v>
      </c>
      <c r="C93" s="1248"/>
      <c r="D93" s="1249"/>
      <c r="E93" s="25">
        <f>E39</f>
        <v>44179</v>
      </c>
      <c r="F93" s="16"/>
      <c r="G93" s="1240"/>
      <c r="H93" s="429" t="s">
        <v>326</v>
      </c>
      <c r="I93" s="430">
        <v>44137</v>
      </c>
      <c r="J93" s="431">
        <v>44137</v>
      </c>
      <c r="K93" s="432">
        <v>44157</v>
      </c>
    </row>
    <row r="94" spans="2:11" ht="12" customHeight="1">
      <c r="B94" s="1250" t="s">
        <v>50</v>
      </c>
      <c r="C94" s="1251"/>
      <c r="D94" s="1252"/>
      <c r="E94" s="27" t="s">
        <v>61</v>
      </c>
      <c r="F94" s="14"/>
      <c r="G94" s="1240"/>
      <c r="H94" s="433" t="s">
        <v>552</v>
      </c>
      <c r="I94" s="430">
        <v>44137</v>
      </c>
      <c r="J94" s="431">
        <v>44137</v>
      </c>
      <c r="K94" s="432">
        <v>44137</v>
      </c>
    </row>
    <row r="95" spans="2:11" ht="12" customHeight="1" thickBot="1">
      <c r="B95" s="1253" t="s">
        <v>60</v>
      </c>
      <c r="C95" s="1254"/>
      <c r="D95" s="1255"/>
      <c r="E95" s="26">
        <f>E65</f>
        <v>44249</v>
      </c>
      <c r="F95" s="15"/>
      <c r="G95" s="1240"/>
      <c r="H95" s="433" t="s">
        <v>179</v>
      </c>
      <c r="I95" s="430">
        <v>44137</v>
      </c>
      <c r="J95" s="431">
        <v>44150</v>
      </c>
      <c r="K95" s="432">
        <v>44137</v>
      </c>
    </row>
    <row r="96" spans="2:11" ht="12" customHeight="1" thickBot="1">
      <c r="B96" s="17"/>
      <c r="C96" s="18"/>
      <c r="D96" s="19"/>
      <c r="E96" s="20"/>
      <c r="F96" s="20"/>
      <c r="G96" s="1240"/>
      <c r="H96" s="433" t="s">
        <v>553</v>
      </c>
      <c r="I96" s="430">
        <v>44144</v>
      </c>
      <c r="J96" s="431">
        <v>44144</v>
      </c>
      <c r="K96" s="432">
        <v>44144</v>
      </c>
    </row>
    <row r="97" spans="2:11" ht="17.5" thickBot="1">
      <c r="B97" s="1256" t="s">
        <v>330</v>
      </c>
      <c r="C97" s="1256"/>
      <c r="G97" s="1240"/>
      <c r="H97" s="433" t="s">
        <v>554</v>
      </c>
      <c r="I97" s="430">
        <v>44144</v>
      </c>
      <c r="J97" s="431">
        <v>44144</v>
      </c>
      <c r="K97" s="432">
        <v>44144</v>
      </c>
    </row>
    <row r="98" spans="2:11" ht="17.5" thickBot="1">
      <c r="B98" s="1257" t="s">
        <v>51</v>
      </c>
      <c r="C98" s="1258"/>
      <c r="G98" s="1241"/>
      <c r="H98" s="434" t="s">
        <v>556</v>
      </c>
      <c r="I98" s="435">
        <v>44207</v>
      </c>
      <c r="J98" s="436">
        <v>44207</v>
      </c>
      <c r="K98" s="437">
        <v>44207</v>
      </c>
    </row>
    <row r="99" spans="2:11" ht="17.5" thickBot="1">
      <c r="B99" s="1242" t="s">
        <v>332</v>
      </c>
      <c r="C99" s="1243"/>
    </row>
    <row r="100" spans="2:11" ht="17.5" thickBot="1">
      <c r="B100" s="1244" t="s">
        <v>331</v>
      </c>
      <c r="C100" s="1245"/>
    </row>
    <row r="101" spans="2:11" ht="17.5" thickBot="1">
      <c r="B101" s="1246" t="s">
        <v>335</v>
      </c>
      <c r="C101" s="1245"/>
    </row>
    <row r="102" spans="2:11" ht="17.5" thickBot="1">
      <c r="B102" s="1247" t="s">
        <v>333</v>
      </c>
      <c r="C102" s="1245"/>
    </row>
    <row r="103" spans="2:11">
      <c r="D103" s="10"/>
      <c r="H103" s="21"/>
    </row>
    <row r="104" spans="2:11">
      <c r="D104" s="10"/>
      <c r="G104" s="21"/>
      <c r="H104" s="21"/>
    </row>
    <row r="105" spans="2:11">
      <c r="D105" s="10"/>
      <c r="G105" s="21"/>
      <c r="H105" s="21"/>
    </row>
    <row r="106" spans="2:11">
      <c r="D106" s="10"/>
      <c r="G106" s="21"/>
      <c r="H106" s="21"/>
    </row>
    <row r="107" spans="2:11">
      <c r="D107" s="10"/>
      <c r="G107" s="21"/>
      <c r="H107" s="21"/>
    </row>
    <row r="108" spans="2:11">
      <c r="D108" s="10"/>
      <c r="G108" s="21"/>
      <c r="H108" s="21"/>
    </row>
    <row r="109" spans="2:11">
      <c r="D109" s="10"/>
      <c r="G109" s="21"/>
      <c r="H109" s="21"/>
    </row>
    <row r="110" spans="2:11">
      <c r="D110" s="10"/>
      <c r="G110" s="21"/>
      <c r="H110" s="21"/>
    </row>
    <row r="111" spans="2:11">
      <c r="D111" s="10"/>
      <c r="G111" s="21"/>
      <c r="H111" s="21"/>
    </row>
    <row r="112" spans="2:11">
      <c r="D112" s="10"/>
      <c r="G112" s="21"/>
      <c r="H112" s="21"/>
    </row>
    <row r="113" spans="4:8">
      <c r="D113" s="10"/>
      <c r="G113" s="21"/>
      <c r="H113" s="21"/>
    </row>
    <row r="114" spans="4:8">
      <c r="D114" s="10"/>
      <c r="G114" s="21"/>
      <c r="H114" s="21"/>
    </row>
    <row r="115" spans="4:8">
      <c r="D115" s="10"/>
      <c r="G115" s="21"/>
      <c r="H115" s="21"/>
    </row>
    <row r="116" spans="4:8">
      <c r="D116" s="10"/>
      <c r="G116" s="21"/>
      <c r="H116" s="21"/>
    </row>
    <row r="117" spans="4:8">
      <c r="D117" s="10"/>
      <c r="G117" s="21"/>
      <c r="H117" s="21"/>
    </row>
    <row r="118" spans="4:8">
      <c r="D118" s="10"/>
      <c r="G118" s="21"/>
      <c r="H118" s="21"/>
    </row>
    <row r="119" spans="4:8">
      <c r="D119" s="10"/>
      <c r="G119" s="21"/>
      <c r="H119" s="21"/>
    </row>
    <row r="120" spans="4:8">
      <c r="D120" s="10"/>
      <c r="G120" s="21"/>
      <c r="H120" s="21"/>
    </row>
    <row r="121" spans="4:8">
      <c r="D121" s="10"/>
      <c r="G121" s="21"/>
      <c r="H121" s="21"/>
    </row>
    <row r="122" spans="4:8">
      <c r="D122" s="10"/>
      <c r="G122" s="21"/>
      <c r="H122" s="21"/>
    </row>
    <row r="123" spans="4:8">
      <c r="D123" s="10"/>
      <c r="G123" s="21"/>
      <c r="H123" s="21"/>
    </row>
    <row r="124" spans="4:8">
      <c r="D124" s="10"/>
      <c r="G124" s="21"/>
      <c r="H124" s="21"/>
    </row>
    <row r="125" spans="4:8">
      <c r="D125" s="10"/>
      <c r="G125" s="21"/>
      <c r="H125" s="21"/>
    </row>
    <row r="126" spans="4:8">
      <c r="D126" s="10"/>
      <c r="G126" s="21"/>
      <c r="H126" s="21"/>
    </row>
    <row r="127" spans="4:8">
      <c r="D127" s="10"/>
      <c r="G127" s="21"/>
      <c r="H127" s="21"/>
    </row>
    <row r="128" spans="4:8">
      <c r="D128" s="10"/>
      <c r="G128" s="21"/>
      <c r="H128" s="21"/>
    </row>
    <row r="129" spans="4:8">
      <c r="D129" s="10"/>
      <c r="G129" s="21"/>
      <c r="H129" s="21"/>
    </row>
    <row r="130" spans="4:8">
      <c r="D130" s="10"/>
      <c r="G130" s="21"/>
      <c r="H130" s="21"/>
    </row>
    <row r="131" spans="4:8">
      <c r="D131" s="10"/>
      <c r="G131" s="21"/>
      <c r="H131" s="21"/>
    </row>
    <row r="132" spans="4:8">
      <c r="D132" s="10"/>
      <c r="G132" s="21"/>
      <c r="H132" s="21"/>
    </row>
    <row r="133" spans="4:8">
      <c r="D133" s="10"/>
      <c r="G133" s="21"/>
      <c r="H133" s="21"/>
    </row>
    <row r="134" spans="4:8">
      <c r="D134" s="10"/>
      <c r="G134" s="21"/>
      <c r="H134" s="21"/>
    </row>
    <row r="135" spans="4:8">
      <c r="D135" s="10"/>
      <c r="G135" s="21"/>
      <c r="H135" s="21"/>
    </row>
    <row r="136" spans="4:8">
      <c r="D136" s="10"/>
      <c r="G136" s="21"/>
      <c r="H136" s="21"/>
    </row>
    <row r="137" spans="4:8">
      <c r="D137" s="10"/>
      <c r="G137" s="21"/>
      <c r="H137" s="21"/>
    </row>
    <row r="138" spans="4:8">
      <c r="D138" s="10"/>
      <c r="G138" s="21"/>
      <c r="H138" s="21"/>
    </row>
    <row r="139" spans="4:8">
      <c r="D139" s="10"/>
      <c r="G139" s="21"/>
      <c r="H139" s="21"/>
    </row>
    <row r="140" spans="4:8">
      <c r="D140" s="10"/>
      <c r="G140" s="21"/>
      <c r="H140" s="21"/>
    </row>
    <row r="141" spans="4:8">
      <c r="D141" s="10"/>
      <c r="G141" s="21"/>
      <c r="H141" s="21"/>
    </row>
    <row r="142" spans="4:8">
      <c r="D142" s="10"/>
      <c r="G142" s="21"/>
      <c r="H142" s="21"/>
    </row>
    <row r="143" spans="4:8">
      <c r="D143" s="10"/>
      <c r="G143" s="21"/>
      <c r="H143" s="21"/>
    </row>
    <row r="144" spans="4:8">
      <c r="D144" s="10"/>
      <c r="G144" s="21"/>
      <c r="H144" s="21"/>
    </row>
    <row r="145" spans="4:8">
      <c r="D145" s="10"/>
      <c r="G145" s="21"/>
      <c r="H145" s="21"/>
    </row>
    <row r="146" spans="4:8">
      <c r="D146" s="10"/>
      <c r="G146" s="21"/>
      <c r="H146" s="21"/>
    </row>
    <row r="147" spans="4:8">
      <c r="D147" s="10"/>
      <c r="G147" s="21"/>
      <c r="H147" s="21"/>
    </row>
    <row r="148" spans="4:8">
      <c r="D148" s="10"/>
      <c r="G148" s="21"/>
      <c r="H148" s="21"/>
    </row>
    <row r="149" spans="4:8">
      <c r="D149" s="10"/>
      <c r="G149" s="21"/>
      <c r="H149" s="21"/>
    </row>
    <row r="150" spans="4:8">
      <c r="D150" s="10"/>
      <c r="G150" s="21"/>
      <c r="H150" s="21"/>
    </row>
    <row r="151" spans="4:8">
      <c r="D151" s="10"/>
      <c r="G151" s="21"/>
      <c r="H151" s="21"/>
    </row>
    <row r="152" spans="4:8">
      <c r="D152" s="10"/>
      <c r="G152" s="21"/>
      <c r="H152" s="21"/>
    </row>
    <row r="153" spans="4:8">
      <c r="D153" s="10"/>
      <c r="G153" s="21"/>
      <c r="H153" s="21"/>
    </row>
    <row r="154" spans="4:8">
      <c r="D154" s="10"/>
      <c r="G154" s="21"/>
      <c r="H154" s="21"/>
    </row>
    <row r="155" spans="4:8">
      <c r="D155" s="10"/>
      <c r="G155" s="21"/>
      <c r="H155" s="21"/>
    </row>
  </sheetData>
  <autoFilter ref="B24:H82">
    <filterColumn colId="0">
      <iconFilter iconSet="3Arrows"/>
    </filterColumn>
    <filterColumn colId="1">
      <filters blank="1">
        <filter val="--"/>
        <filter val="100"/>
        <filter val="134"/>
        <filter val="14"/>
        <filter val="28"/>
        <filter val="30"/>
        <filter val="35"/>
        <filter val="42"/>
        <filter val="49"/>
        <filter val="56"/>
        <filter val="7"/>
        <filter val="70"/>
        <filter val="84"/>
        <filter val="98"/>
      </filters>
    </filterColumn>
    <filterColumn colId="6">
      <filters blank="1">
        <filter val="DELL"/>
        <filter val="EMC"/>
        <filter val="EMC/Safety"/>
        <filter val="Safety"/>
      </filters>
    </filterColumn>
  </autoFilter>
  <mergeCells count="35">
    <mergeCell ref="G86:G98"/>
    <mergeCell ref="B100:C100"/>
    <mergeCell ref="B99:C99"/>
    <mergeCell ref="B98:C98"/>
    <mergeCell ref="B101:C101"/>
    <mergeCell ref="B89:D89"/>
    <mergeCell ref="B90:D90"/>
    <mergeCell ref="B91:D91"/>
    <mergeCell ref="B102:C102"/>
    <mergeCell ref="B94:D94"/>
    <mergeCell ref="B95:D95"/>
    <mergeCell ref="B97:C97"/>
    <mergeCell ref="B92:D92"/>
    <mergeCell ref="B93:D93"/>
    <mergeCell ref="B84:C84"/>
    <mergeCell ref="B85:D85"/>
    <mergeCell ref="B86:D86"/>
    <mergeCell ref="B87:D87"/>
    <mergeCell ref="B88:D88"/>
    <mergeCell ref="F16:J16"/>
    <mergeCell ref="B25:J25"/>
    <mergeCell ref="B36:J36"/>
    <mergeCell ref="B63:J63"/>
    <mergeCell ref="B80:J80"/>
    <mergeCell ref="F21:H21"/>
    <mergeCell ref="F22:J22"/>
    <mergeCell ref="F20:J20"/>
    <mergeCell ref="F17:J17"/>
    <mergeCell ref="F18:J18"/>
    <mergeCell ref="F19:J19"/>
    <mergeCell ref="B1:H1"/>
    <mergeCell ref="D14:E14"/>
    <mergeCell ref="B2:B5"/>
    <mergeCell ref="C2:H5"/>
    <mergeCell ref="F15:J15"/>
  </mergeCells>
  <phoneticPr fontId="28" type="noConversion"/>
  <conditionalFormatting sqref="F64">
    <cfRule type="cellIs" dxfId="109" priority="381" stopIfTrue="1" operator="equal">
      <formula>"N/A"</formula>
    </cfRule>
    <cfRule type="expression" dxfId="108" priority="387" stopIfTrue="1">
      <formula>LEN(TRIM(F64))&gt;0</formula>
    </cfRule>
  </conditionalFormatting>
  <conditionalFormatting sqref="D1:D14 D66:D68 D49 D71:D74 D19:D31 D33:D39 D76:D1048576 D46 D51:D64 D41:D43">
    <cfRule type="cellIs" dxfId="107" priority="349" operator="equal">
      <formula>"TBD"</formula>
    </cfRule>
  </conditionalFormatting>
  <conditionalFormatting sqref="E26:E31 E81:E82 E33:E35 E64 E51:E62 E37:E43 E46:E48 E66:E79">
    <cfRule type="cellIs" dxfId="106" priority="308" operator="equal">
      <formula>"TBD"</formula>
    </cfRule>
    <cfRule type="cellIs" dxfId="105" priority="309" operator="equal">
      <formula>"N/A"</formula>
    </cfRule>
    <cfRule type="cellIs" dxfId="104" priority="310" operator="between">
      <formula>$F$8</formula>
      <formula>$F$9</formula>
    </cfRule>
    <cfRule type="cellIs" dxfId="103" priority="311" operator="lessThan">
      <formula>$F$7</formula>
    </cfRule>
    <cfRule type="cellIs" dxfId="102" priority="312" operator="between">
      <formula>$F$7</formula>
      <formula>$F$8-1</formula>
    </cfRule>
  </conditionalFormatting>
  <conditionalFormatting sqref="B32">
    <cfRule type="cellIs" dxfId="101" priority="307" operator="equal">
      <formula>"N/A"</formula>
    </cfRule>
  </conditionalFormatting>
  <conditionalFormatting sqref="C32">
    <cfRule type="cellIs" dxfId="100" priority="299" operator="equal">
      <formula>"N/A"</formula>
    </cfRule>
  </conditionalFormatting>
  <conditionalFormatting sqref="D32">
    <cfRule type="cellIs" dxfId="99" priority="298" operator="equal">
      <formula>"N/A"</formula>
    </cfRule>
  </conditionalFormatting>
  <conditionalFormatting sqref="D18">
    <cfRule type="cellIs" dxfId="98" priority="287" operator="equal">
      <formula>"TBD"</formula>
    </cfRule>
  </conditionalFormatting>
  <conditionalFormatting sqref="B48:F48 H48:J48 D79:G79 B80:J81 B82:E82 G82:J82 B46:J47 B26:J36 B49:J49 B41:J43 E40:J40 B51:J78 B39:J39 B37:F38 H37:J38">
    <cfRule type="cellIs" dxfId="97" priority="257" stopIfTrue="1" operator="equal">
      <formula>"N/A"</formula>
    </cfRule>
  </conditionalFormatting>
  <conditionalFormatting sqref="E15">
    <cfRule type="cellIs" dxfId="96" priority="285" operator="equal">
      <formula>"TBD"</formula>
    </cfRule>
  </conditionalFormatting>
  <conditionalFormatting sqref="C15">
    <cfRule type="cellIs" dxfId="95" priority="286" stopIfTrue="1" operator="equal">
      <formula>"N/A"</formula>
    </cfRule>
  </conditionalFormatting>
  <conditionalFormatting sqref="E19">
    <cfRule type="cellIs" dxfId="94" priority="283" operator="equal">
      <formula>"TBD"</formula>
    </cfRule>
  </conditionalFormatting>
  <conditionalFormatting sqref="E16:E17">
    <cfRule type="cellIs" dxfId="93" priority="282" operator="equal">
      <formula>"TBD"</formula>
    </cfRule>
  </conditionalFormatting>
  <conditionalFormatting sqref="E32">
    <cfRule type="cellIs" dxfId="92" priority="277" operator="equal">
      <formula>"TBD"</formula>
    </cfRule>
    <cfRule type="cellIs" dxfId="91" priority="278" operator="equal">
      <formula>"N/A"</formula>
    </cfRule>
    <cfRule type="cellIs" dxfId="90" priority="279" operator="between">
      <formula>$F$8</formula>
      <formula>$F$9</formula>
    </cfRule>
    <cfRule type="cellIs" dxfId="89" priority="280" operator="lessThan">
      <formula>$F$7</formula>
    </cfRule>
    <cfRule type="cellIs" dxfId="88" priority="281" operator="between">
      <formula>$F$7</formula>
      <formula>$F$8-1</formula>
    </cfRule>
  </conditionalFormatting>
  <conditionalFormatting sqref="E65">
    <cfRule type="cellIs" dxfId="87" priority="272" operator="equal">
      <formula>"TBD"</formula>
    </cfRule>
    <cfRule type="cellIs" dxfId="86" priority="273" operator="equal">
      <formula>"N/A"</formula>
    </cfRule>
    <cfRule type="cellIs" dxfId="85" priority="274" operator="between">
      <formula>$F$8</formula>
      <formula>$F$9</formula>
    </cfRule>
    <cfRule type="cellIs" dxfId="84" priority="275" operator="lessThan">
      <formula>$F$7</formula>
    </cfRule>
    <cfRule type="cellIs" dxfId="83" priority="276" operator="between">
      <formula>$F$7</formula>
      <formula>$F$8-1</formula>
    </cfRule>
  </conditionalFormatting>
  <conditionalFormatting sqref="D65">
    <cfRule type="cellIs" dxfId="82" priority="271" operator="equal">
      <formula>"TBD"</formula>
    </cfRule>
  </conditionalFormatting>
  <conditionalFormatting sqref="F37:F42 F64:F79 F26:F34 F46:F49 F51:F62">
    <cfRule type="cellIs" dxfId="81" priority="269" operator="equal">
      <formula>"Done"</formula>
    </cfRule>
  </conditionalFormatting>
  <conditionalFormatting sqref="F43">
    <cfRule type="expression" dxfId="80" priority="263" stopIfTrue="1">
      <formula>LEN(TRIM(F43))&gt;0</formula>
    </cfRule>
  </conditionalFormatting>
  <conditionalFormatting sqref="F43">
    <cfRule type="cellIs" dxfId="79" priority="262" operator="equal">
      <formula>"Done"</formula>
    </cfRule>
  </conditionalFormatting>
  <conditionalFormatting sqref="E49">
    <cfRule type="cellIs" dxfId="78" priority="114" operator="equal">
      <formula>"N/A"</formula>
    </cfRule>
    <cfRule type="cellIs" dxfId="77" priority="258" operator="equal">
      <formula>"TBD"</formula>
    </cfRule>
    <cfRule type="cellIs" dxfId="76" priority="259" operator="between">
      <formula>$F$8</formula>
      <formula>$F$9</formula>
    </cfRule>
    <cfRule type="cellIs" dxfId="75" priority="260" operator="lessThan">
      <formula>$F$7</formula>
    </cfRule>
    <cfRule type="cellIs" dxfId="74" priority="261" operator="between">
      <formula>$F$7</formula>
      <formula>$F$8-1</formula>
    </cfRule>
  </conditionalFormatting>
  <conditionalFormatting sqref="I24:J24">
    <cfRule type="cellIs" dxfId="73" priority="256" operator="equal">
      <formula>"N/A"</formula>
    </cfRule>
  </conditionalFormatting>
  <conditionalFormatting sqref="E26:E34 E37:E43 E82 E46:E49 E51:E62 E64:E79">
    <cfRule type="cellIs" dxfId="72" priority="284" operator="greaterThanOrEqual">
      <formula>$F$9</formula>
    </cfRule>
  </conditionalFormatting>
  <conditionalFormatting sqref="B97:C97 B98:B102">
    <cfRule type="cellIs" dxfId="71" priority="113" operator="equal">
      <formula>"N/A"</formula>
    </cfRule>
  </conditionalFormatting>
  <conditionalFormatting sqref="B102">
    <cfRule type="cellIs" dxfId="70" priority="112" operator="equal">
      <formula>"N/A"</formula>
    </cfRule>
  </conditionalFormatting>
  <conditionalFormatting sqref="B79:C79">
    <cfRule type="cellIs" dxfId="69" priority="111" operator="equal">
      <formula>"N/A"</formula>
    </cfRule>
  </conditionalFormatting>
  <conditionalFormatting sqref="H79:J79">
    <cfRule type="cellIs" dxfId="68" priority="110" operator="equal">
      <formula>"N/A"</formula>
    </cfRule>
  </conditionalFormatting>
  <conditionalFormatting sqref="F82">
    <cfRule type="cellIs" dxfId="67" priority="93" stopIfTrue="1" operator="equal">
      <formula>"N/A"</formula>
    </cfRule>
  </conditionalFormatting>
  <conditionalFormatting sqref="F82">
    <cfRule type="cellIs" dxfId="66" priority="94" operator="equal">
      <formula>"Done"</formula>
    </cfRule>
  </conditionalFormatting>
  <conditionalFormatting sqref="F43">
    <cfRule type="cellIs" dxfId="65" priority="74" operator="equal">
      <formula>"Done"</formula>
    </cfRule>
  </conditionalFormatting>
  <conditionalFormatting sqref="F45">
    <cfRule type="expression" dxfId="64" priority="73" stopIfTrue="1">
      <formula>LEN(TRIM(F45))&gt;0</formula>
    </cfRule>
  </conditionalFormatting>
  <conditionalFormatting sqref="G44:XFD44 A44:B45 F45 H45:XFD45">
    <cfRule type="cellIs" dxfId="63" priority="68" operator="equal">
      <formula>"N/A"</formula>
    </cfRule>
  </conditionalFormatting>
  <conditionalFormatting sqref="F45">
    <cfRule type="notContainsBlanks" dxfId="62" priority="67">
      <formula>LEN(TRIM(F45))&gt;0</formula>
    </cfRule>
  </conditionalFormatting>
  <conditionalFormatting sqref="E44">
    <cfRule type="cellIs" dxfId="61" priority="61" operator="equal">
      <formula>"TBD"</formula>
    </cfRule>
    <cfRule type="cellIs" dxfId="60" priority="62" operator="equal">
      <formula>"N/A"</formula>
    </cfRule>
    <cfRule type="cellIs" dxfId="59" priority="63" operator="between">
      <formula>$F$8</formula>
      <formula>$F$9</formula>
    </cfRule>
    <cfRule type="cellIs" dxfId="58" priority="64" operator="lessThan">
      <formula>$F$7</formula>
    </cfRule>
    <cfRule type="cellIs" dxfId="57" priority="65" operator="between">
      <formula>$F$7</formula>
      <formula>$F$8-1</formula>
    </cfRule>
  </conditionalFormatting>
  <conditionalFormatting sqref="E44">
    <cfRule type="cellIs" dxfId="56" priority="59" stopIfTrue="1" operator="equal">
      <formula>"N/A"</formula>
    </cfRule>
  </conditionalFormatting>
  <conditionalFormatting sqref="E44">
    <cfRule type="cellIs" dxfId="55" priority="60" operator="greaterThanOrEqual">
      <formula>$F$9</formula>
    </cfRule>
  </conditionalFormatting>
  <conditionalFormatting sqref="F44">
    <cfRule type="expression" dxfId="54" priority="58" stopIfTrue="1">
      <formula>LEN(TRIM(F44))&gt;0</formula>
    </cfRule>
  </conditionalFormatting>
  <conditionalFormatting sqref="F44">
    <cfRule type="cellIs" dxfId="53" priority="57" operator="equal">
      <formula>"N/A"</formula>
    </cfRule>
  </conditionalFormatting>
  <conditionalFormatting sqref="F44">
    <cfRule type="notContainsBlanks" dxfId="52" priority="56">
      <formula>LEN(TRIM(F44))&gt;0</formula>
    </cfRule>
  </conditionalFormatting>
  <conditionalFormatting sqref="C44:C45">
    <cfRule type="cellIs" dxfId="51" priority="55" stopIfTrue="1" operator="equal">
      <formula>"N/A"</formula>
    </cfRule>
  </conditionalFormatting>
  <conditionalFormatting sqref="D44:D45">
    <cfRule type="cellIs" dxfId="50" priority="54" operator="equal">
      <formula>"TBD"</formula>
    </cfRule>
  </conditionalFormatting>
  <conditionalFormatting sqref="D44:D45">
    <cfRule type="cellIs" dxfId="49" priority="53" stopIfTrue="1" operator="equal">
      <formula>"N/A"</formula>
    </cfRule>
  </conditionalFormatting>
  <conditionalFormatting sqref="E45">
    <cfRule type="cellIs" dxfId="48" priority="41" operator="equal">
      <formula>"TBD"</formula>
    </cfRule>
    <cfRule type="cellIs" dxfId="47" priority="42" operator="equal">
      <formula>"N/A"</formula>
    </cfRule>
    <cfRule type="cellIs" dxfId="46" priority="43" operator="between">
      <formula>$F$8</formula>
      <formula>$F$9</formula>
    </cfRule>
    <cfRule type="cellIs" dxfId="45" priority="44" operator="lessThan">
      <formula>$F$7</formula>
    </cfRule>
    <cfRule type="cellIs" dxfId="44" priority="45" operator="between">
      <formula>$F$7</formula>
      <formula>$F$8-1</formula>
    </cfRule>
  </conditionalFormatting>
  <conditionalFormatting sqref="E45">
    <cfRule type="cellIs" dxfId="43" priority="39" stopIfTrue="1" operator="equal">
      <formula>"N/A"</formula>
    </cfRule>
  </conditionalFormatting>
  <conditionalFormatting sqref="E45">
    <cfRule type="cellIs" dxfId="42" priority="40" operator="greaterThanOrEqual">
      <formula>$F$9</formula>
    </cfRule>
  </conditionalFormatting>
  <conditionalFormatting sqref="F46">
    <cfRule type="expression" dxfId="41" priority="38" stopIfTrue="1">
      <formula>LEN(TRIM(F46))&gt;0</formula>
    </cfRule>
  </conditionalFormatting>
  <conditionalFormatting sqref="F46">
    <cfRule type="cellIs" dxfId="40" priority="37" operator="equal">
      <formula>"Done"</formula>
    </cfRule>
  </conditionalFormatting>
  <conditionalFormatting sqref="F46">
    <cfRule type="cellIs" dxfId="39" priority="36" operator="equal">
      <formula>"Done"</formula>
    </cfRule>
  </conditionalFormatting>
  <conditionalFormatting sqref="F62">
    <cfRule type="expression" dxfId="38" priority="35" stopIfTrue="1">
      <formula>LEN(TRIM(F62))&gt;0</formula>
    </cfRule>
  </conditionalFormatting>
  <conditionalFormatting sqref="F62">
    <cfRule type="cellIs" dxfId="37" priority="34" operator="equal">
      <formula>"Done"</formula>
    </cfRule>
  </conditionalFormatting>
  <conditionalFormatting sqref="F62">
    <cfRule type="cellIs" dxfId="36" priority="33" operator="equal">
      <formula>"Done"</formula>
    </cfRule>
  </conditionalFormatting>
  <conditionalFormatting sqref="F68">
    <cfRule type="expression" dxfId="35" priority="32" stopIfTrue="1">
      <formula>LEN(TRIM(F68))&gt;0</formula>
    </cfRule>
  </conditionalFormatting>
  <conditionalFormatting sqref="F68">
    <cfRule type="cellIs" dxfId="34" priority="31" operator="equal">
      <formula>"Done"</formula>
    </cfRule>
  </conditionalFormatting>
  <conditionalFormatting sqref="F68">
    <cfRule type="cellIs" dxfId="33" priority="30" operator="equal">
      <formula>"Done"</formula>
    </cfRule>
  </conditionalFormatting>
  <conditionalFormatting sqref="G53">
    <cfRule type="cellIs" dxfId="32" priority="29" operator="equal">
      <formula>"Done"</formula>
    </cfRule>
  </conditionalFormatting>
  <conditionalFormatting sqref="G54">
    <cfRule type="cellIs" dxfId="31" priority="28" operator="equal">
      <formula>"Done"</formula>
    </cfRule>
  </conditionalFormatting>
  <conditionalFormatting sqref="H50">
    <cfRule type="cellIs" dxfId="30" priority="27" operator="equal">
      <formula>"N/A"</formula>
    </cfRule>
  </conditionalFormatting>
  <conditionalFormatting sqref="A50 K50:XFD50">
    <cfRule type="cellIs" dxfId="29" priority="26" operator="equal">
      <formula>"N/A"</formula>
    </cfRule>
  </conditionalFormatting>
  <conditionalFormatting sqref="B50:C50">
    <cfRule type="cellIs" dxfId="28" priority="25" operator="equal">
      <formula>"N/A"</formula>
    </cfRule>
  </conditionalFormatting>
  <conditionalFormatting sqref="E50">
    <cfRule type="cellIs" dxfId="27" priority="19" operator="equal">
      <formula>"TBD"</formula>
    </cfRule>
    <cfRule type="cellIs" dxfId="26" priority="20" operator="equal">
      <formula>"N/A"</formula>
    </cfRule>
    <cfRule type="cellIs" dxfId="25" priority="21" operator="between">
      <formula>$F$8</formula>
      <formula>$F$9</formula>
    </cfRule>
    <cfRule type="cellIs" dxfId="24" priority="22" operator="lessThan">
      <formula>$F$7</formula>
    </cfRule>
    <cfRule type="cellIs" dxfId="23" priority="23" operator="between">
      <formula>$F$7</formula>
      <formula>$F$8-1</formula>
    </cfRule>
  </conditionalFormatting>
  <conditionalFormatting sqref="E50">
    <cfRule type="cellIs" dxfId="22" priority="17" stopIfTrue="1" operator="equal">
      <formula>"N/A"</formula>
    </cfRule>
  </conditionalFormatting>
  <conditionalFormatting sqref="E50">
    <cfRule type="cellIs" dxfId="21" priority="18" operator="greaterThanOrEqual">
      <formula>$F$9</formula>
    </cfRule>
  </conditionalFormatting>
  <conditionalFormatting sqref="I50:J50">
    <cfRule type="cellIs" dxfId="20" priority="16" operator="equal">
      <formula>"N/A"</formula>
    </cfRule>
  </conditionalFormatting>
  <conditionalFormatting sqref="G50">
    <cfRule type="cellIs" dxfId="19" priority="15" operator="equal">
      <formula>"N/A"</formula>
    </cfRule>
  </conditionalFormatting>
  <conditionalFormatting sqref="F50">
    <cfRule type="expression" dxfId="18" priority="14" stopIfTrue="1">
      <formula>LEN(TRIM(F50))&gt;0</formula>
    </cfRule>
  </conditionalFormatting>
  <conditionalFormatting sqref="F50">
    <cfRule type="cellIs" dxfId="17" priority="13" operator="equal">
      <formula>"N/A"</formula>
    </cfRule>
  </conditionalFormatting>
  <conditionalFormatting sqref="F50">
    <cfRule type="notContainsBlanks" dxfId="16" priority="12">
      <formula>LEN(TRIM(F50))&gt;0</formula>
    </cfRule>
  </conditionalFormatting>
  <conditionalFormatting sqref="G45">
    <cfRule type="cellIs" dxfId="15" priority="11" stopIfTrue="1" operator="equal">
      <formula>"N/A"</formula>
    </cfRule>
  </conditionalFormatting>
  <conditionalFormatting sqref="D40">
    <cfRule type="cellIs" dxfId="14" priority="9" operator="equal">
      <formula>"TBD"</formula>
    </cfRule>
  </conditionalFormatting>
  <conditionalFormatting sqref="B40:D40">
    <cfRule type="cellIs" dxfId="13" priority="8" stopIfTrue="1" operator="equal">
      <formula>"N/A"</formula>
    </cfRule>
  </conditionalFormatting>
  <conditionalFormatting sqref="B7:C10">
    <cfRule type="cellIs" dxfId="12" priority="7" operator="equal">
      <formula>"N/A"</formula>
    </cfRule>
  </conditionalFormatting>
  <conditionalFormatting sqref="D50">
    <cfRule type="cellIs" dxfId="11" priority="6" operator="equal">
      <formula>"TBD"</formula>
    </cfRule>
  </conditionalFormatting>
  <conditionalFormatting sqref="D50">
    <cfRule type="cellIs" dxfId="10" priority="5" stopIfTrue="1" operator="equal">
      <formula>"N/A"</formula>
    </cfRule>
  </conditionalFormatting>
  <conditionalFormatting sqref="G37">
    <cfRule type="cellIs" dxfId="9" priority="4" stopIfTrue="1" operator="equal">
      <formula>"N/A"</formula>
    </cfRule>
  </conditionalFormatting>
  <conditionalFormatting sqref="G38">
    <cfRule type="cellIs" dxfId="8" priority="1" stopIfTrue="1" operator="equal">
      <formula>"N/A"</formula>
    </cfRule>
  </conditionalFormatting>
  <pageMargins left="0.69930555555555596" right="0.69930555555555596" top="0.75" bottom="0.75" header="0.3" footer="0.3"/>
  <pageSetup paperSize="9" orientation="portrait" horizontalDpi="300" verticalDpi="300" r:id="rId1"/>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FF99"/>
  </sheetPr>
  <dimension ref="A1:U120"/>
  <sheetViews>
    <sheetView zoomScale="70" zoomScaleNormal="70" workbookViewId="0">
      <pane ySplit="7" topLeftCell="A41" activePane="bottomLeft" state="frozen"/>
      <selection pane="bottomLeft" activeCell="F63" sqref="F63"/>
    </sheetView>
  </sheetViews>
  <sheetFormatPr defaultColWidth="10.08203125" defaultRowHeight="15.5"/>
  <cols>
    <col min="1" max="1" width="14.58203125" style="340" customWidth="1"/>
    <col min="2" max="2" width="21.5" style="340" customWidth="1"/>
    <col min="3" max="3" width="19.08203125" style="340" customWidth="1"/>
    <col min="4" max="4" width="17.58203125" style="340" customWidth="1"/>
    <col min="5" max="5" width="11.58203125" style="340" customWidth="1"/>
    <col min="6" max="6" width="14" style="340" customWidth="1"/>
    <col min="7" max="7" width="17" style="340" customWidth="1"/>
    <col min="8" max="8" width="16.58203125" style="340" customWidth="1"/>
    <col min="9" max="9" width="15.58203125" style="340" customWidth="1"/>
    <col min="10" max="10" width="27.58203125" style="340" customWidth="1"/>
    <col min="11" max="12" width="11.58203125" style="340" customWidth="1"/>
    <col min="13" max="14" width="8.5" style="340" customWidth="1"/>
    <col min="15" max="15" width="3" style="340" customWidth="1"/>
    <col min="16" max="16" width="12" style="340" customWidth="1"/>
    <col min="17" max="17" width="13.08203125" style="340" customWidth="1"/>
    <col min="18" max="18" width="12.58203125" style="340" customWidth="1"/>
    <col min="19" max="19" width="15.08203125" style="340" customWidth="1"/>
    <col min="20" max="20" width="16" style="340" customWidth="1"/>
    <col min="21" max="21" width="6.08203125" style="340" customWidth="1"/>
    <col min="22" max="22" width="29.58203125" style="340" customWidth="1"/>
    <col min="23" max="23" width="14" style="340" customWidth="1"/>
    <col min="24" max="24" width="16" style="340" customWidth="1"/>
    <col min="25" max="25" width="21.58203125" style="340" customWidth="1"/>
    <col min="26" max="16384" width="10.08203125" style="340"/>
  </cols>
  <sheetData>
    <row r="1" spans="1:20" ht="27" customHeight="1">
      <c r="A1" s="1312" t="s">
        <v>694</v>
      </c>
      <c r="B1" s="1313"/>
      <c r="C1" s="1313"/>
      <c r="D1" s="1313"/>
      <c r="E1" s="1313"/>
      <c r="F1" s="1314"/>
      <c r="G1" s="1315" t="s">
        <v>695</v>
      </c>
      <c r="H1" s="1531"/>
      <c r="I1" s="1531"/>
      <c r="J1" s="1531"/>
      <c r="K1" s="1531"/>
      <c r="L1" s="1531"/>
      <c r="M1" s="1531"/>
      <c r="N1" s="1531"/>
      <c r="P1" s="1521" t="s">
        <v>579</v>
      </c>
      <c r="Q1" s="1521"/>
      <c r="R1" s="1521"/>
      <c r="S1" s="1522" t="s">
        <v>580</v>
      </c>
      <c r="T1" s="1522"/>
    </row>
    <row r="2" spans="1:20" ht="26">
      <c r="A2" s="477" t="s">
        <v>265</v>
      </c>
      <c r="B2" s="478" t="s">
        <v>696</v>
      </c>
      <c r="C2" s="479" t="s">
        <v>266</v>
      </c>
      <c r="D2" s="480" t="s">
        <v>697</v>
      </c>
      <c r="E2" s="477" t="s">
        <v>416</v>
      </c>
      <c r="F2" s="481" t="s">
        <v>698</v>
      </c>
      <c r="G2" s="1317" t="s">
        <v>699</v>
      </c>
      <c r="H2" s="1318"/>
      <c r="I2" s="482">
        <f>'Combine Schedule'!Q6</f>
        <v>44109</v>
      </c>
      <c r="J2" s="483" t="s">
        <v>267</v>
      </c>
      <c r="K2" s="484">
        <f>'S&amp;G&amp;E_DVT1_Schedule'!E40</f>
        <v>44228</v>
      </c>
      <c r="L2" s="483" t="s">
        <v>700</v>
      </c>
      <c r="M2" s="485">
        <f>M3-7</f>
        <v>44272</v>
      </c>
      <c r="N2" s="486"/>
      <c r="P2" s="268" t="s">
        <v>571</v>
      </c>
      <c r="Q2" s="268" t="s">
        <v>572</v>
      </c>
      <c r="R2" s="268" t="s">
        <v>573</v>
      </c>
      <c r="S2" s="269" t="s">
        <v>572</v>
      </c>
      <c r="T2" s="269" t="s">
        <v>573</v>
      </c>
    </row>
    <row r="3" spans="1:20" ht="28.5" customHeight="1">
      <c r="A3" s="477" t="s">
        <v>268</v>
      </c>
      <c r="B3" s="487" t="s">
        <v>701</v>
      </c>
      <c r="C3" s="1523" t="s">
        <v>702</v>
      </c>
      <c r="D3" s="1528" t="s">
        <v>703</v>
      </c>
      <c r="E3" s="488" t="s">
        <v>269</v>
      </c>
      <c r="F3" s="481" t="s">
        <v>704</v>
      </c>
      <c r="G3" s="1325" t="s">
        <v>705</v>
      </c>
      <c r="H3" s="1326"/>
      <c r="I3" s="482">
        <f>I2+42</f>
        <v>44151</v>
      </c>
      <c r="J3" s="489" t="s">
        <v>270</v>
      </c>
      <c r="K3" s="484">
        <f>'S&amp;G&amp;E_DVT1_Schedule'!E38</f>
        <v>44179</v>
      </c>
      <c r="L3" s="489" t="s">
        <v>271</v>
      </c>
      <c r="M3" s="490">
        <f>'Combine Schedule'!Q9</f>
        <v>44279</v>
      </c>
      <c r="N3" s="491"/>
      <c r="P3" s="270" t="s">
        <v>581</v>
      </c>
      <c r="Q3" s="271"/>
      <c r="R3" s="272"/>
      <c r="S3" s="271"/>
      <c r="T3" s="272"/>
    </row>
    <row r="4" spans="1:20" ht="24.75" customHeight="1">
      <c r="A4" s="477" t="s">
        <v>272</v>
      </c>
      <c r="B4" s="492" t="s">
        <v>706</v>
      </c>
      <c r="C4" s="1523"/>
      <c r="D4" s="1529"/>
      <c r="E4" s="493" t="s">
        <v>574</v>
      </c>
      <c r="F4" s="481" t="s">
        <v>707</v>
      </c>
      <c r="G4" s="1325" t="s">
        <v>708</v>
      </c>
      <c r="H4" s="1326"/>
      <c r="I4" s="482">
        <f>I2+42</f>
        <v>44151</v>
      </c>
      <c r="J4" s="483" t="s">
        <v>709</v>
      </c>
      <c r="K4" s="484">
        <f>'S&amp;G&amp;E_DVT1_Schedule'!E65</f>
        <v>44249</v>
      </c>
      <c r="L4" s="489" t="s">
        <v>710</v>
      </c>
      <c r="M4" s="494">
        <f>'Combine Schedule'!Q10</f>
        <v>44305</v>
      </c>
      <c r="N4" s="495"/>
      <c r="P4" s="1524" t="s">
        <v>575</v>
      </c>
      <c r="Q4" s="1525"/>
      <c r="R4" s="417">
        <v>44196</v>
      </c>
      <c r="S4" s="341" t="s">
        <v>576</v>
      </c>
    </row>
    <row r="5" spans="1:20" ht="24.75" customHeight="1">
      <c r="A5" s="477" t="s">
        <v>273</v>
      </c>
      <c r="B5" s="478" t="s">
        <v>274</v>
      </c>
      <c r="C5" s="1523"/>
      <c r="D5" s="1530"/>
      <c r="E5" s="496" t="s">
        <v>711</v>
      </c>
      <c r="F5" s="481" t="s">
        <v>687</v>
      </c>
      <c r="G5" s="1325" t="s">
        <v>712</v>
      </c>
      <c r="H5" s="1326"/>
      <c r="I5" s="497">
        <f>I2+56</f>
        <v>44165</v>
      </c>
      <c r="J5" s="498" t="s">
        <v>713</v>
      </c>
      <c r="K5" s="499"/>
      <c r="L5" s="498" t="s">
        <v>275</v>
      </c>
      <c r="M5" s="500">
        <f>'Combine Schedule'!Q11</f>
        <v>44305</v>
      </c>
      <c r="N5" s="501"/>
      <c r="P5" s="1526" t="s">
        <v>582</v>
      </c>
      <c r="Q5" s="1527"/>
      <c r="R5" s="417">
        <v>44232</v>
      </c>
      <c r="S5" s="341"/>
    </row>
    <row r="6" spans="1:20" ht="24.75" customHeight="1">
      <c r="A6" s="477" t="s">
        <v>957</v>
      </c>
      <c r="B6" s="478" t="s">
        <v>958</v>
      </c>
      <c r="C6" s="502"/>
      <c r="D6" s="503"/>
      <c r="E6" s="496"/>
      <c r="F6" s="481"/>
      <c r="G6" s="1317" t="s">
        <v>692</v>
      </c>
      <c r="H6" s="1545"/>
      <c r="I6" s="474">
        <v>44144</v>
      </c>
      <c r="J6" s="475" t="s">
        <v>693</v>
      </c>
      <c r="K6" s="476">
        <f>I6+42-21</f>
        <v>44165</v>
      </c>
      <c r="L6" s="475"/>
      <c r="M6" s="500"/>
      <c r="N6" s="501"/>
      <c r="P6" s="1524" t="s">
        <v>583</v>
      </c>
      <c r="Q6" s="1525"/>
      <c r="R6" s="417">
        <v>44294</v>
      </c>
      <c r="S6" s="341" t="s">
        <v>584</v>
      </c>
    </row>
    <row r="7" spans="1:20" ht="31">
      <c r="A7" s="504" t="s">
        <v>52</v>
      </c>
      <c r="B7" s="504" t="s">
        <v>227</v>
      </c>
      <c r="C7" s="504" t="s">
        <v>276</v>
      </c>
      <c r="D7" s="504" t="s">
        <v>277</v>
      </c>
      <c r="E7" s="504" t="s">
        <v>205</v>
      </c>
      <c r="F7" s="504" t="s">
        <v>714</v>
      </c>
      <c r="G7" s="1328" t="s">
        <v>228</v>
      </c>
      <c r="H7" s="1543"/>
      <c r="I7" s="505" t="s">
        <v>278</v>
      </c>
      <c r="J7" s="505" t="s">
        <v>279</v>
      </c>
      <c r="K7" s="506" t="s">
        <v>715</v>
      </c>
      <c r="L7" s="507" t="s">
        <v>280</v>
      </c>
      <c r="M7" s="505" t="s">
        <v>281</v>
      </c>
      <c r="N7" s="505" t="s">
        <v>282</v>
      </c>
    </row>
    <row r="8" spans="1:20">
      <c r="A8" s="508" t="s">
        <v>283</v>
      </c>
      <c r="B8" s="509"/>
      <c r="C8" s="509"/>
      <c r="D8" s="510"/>
      <c r="E8" s="510"/>
      <c r="F8" s="510"/>
      <c r="G8" s="509"/>
      <c r="H8" s="509"/>
      <c r="I8" s="510"/>
      <c r="J8" s="510"/>
      <c r="K8" s="509"/>
      <c r="L8" s="510"/>
      <c r="M8" s="510"/>
      <c r="N8" s="511"/>
      <c r="P8" s="239"/>
    </row>
    <row r="9" spans="1:20" ht="24.75" customHeight="1">
      <c r="A9" s="1494" t="s">
        <v>716</v>
      </c>
      <c r="B9" s="1542" t="s">
        <v>284</v>
      </c>
      <c r="C9" s="512" t="s">
        <v>717</v>
      </c>
      <c r="D9" s="513">
        <f>I4</f>
        <v>44151</v>
      </c>
      <c r="E9" s="514">
        <v>56</v>
      </c>
      <c r="F9" s="515">
        <f t="shared" ref="F9:F18" si="0">D9+E9</f>
        <v>44207</v>
      </c>
      <c r="G9" s="1459"/>
      <c r="H9" s="1458"/>
      <c r="I9" s="516"/>
      <c r="J9" s="517"/>
      <c r="K9" s="518" t="s">
        <v>718</v>
      </c>
      <c r="L9" s="519"/>
      <c r="M9" s="520"/>
      <c r="N9" s="521" t="s">
        <v>356</v>
      </c>
      <c r="O9" s="342"/>
      <c r="P9" s="343"/>
    </row>
    <row r="10" spans="1:20" ht="24.75" customHeight="1">
      <c r="A10" s="1494"/>
      <c r="B10" s="1542"/>
      <c r="C10" s="512" t="s">
        <v>588</v>
      </c>
      <c r="D10" s="522">
        <f>I5</f>
        <v>44165</v>
      </c>
      <c r="E10" s="514">
        <v>56</v>
      </c>
      <c r="F10" s="523">
        <f t="shared" si="0"/>
        <v>44221</v>
      </c>
      <c r="G10" s="1459"/>
      <c r="H10" s="1458"/>
      <c r="I10" s="516"/>
      <c r="J10" s="517"/>
      <c r="K10" s="518" t="s">
        <v>718</v>
      </c>
      <c r="L10" s="519"/>
      <c r="M10" s="520"/>
      <c r="N10" s="521" t="s">
        <v>356</v>
      </c>
      <c r="O10" s="342"/>
      <c r="P10" s="343"/>
    </row>
    <row r="11" spans="1:20" ht="24.75" customHeight="1">
      <c r="A11" s="1494" t="s">
        <v>285</v>
      </c>
      <c r="B11" s="1450" t="s">
        <v>286</v>
      </c>
      <c r="C11" s="512" t="s">
        <v>717</v>
      </c>
      <c r="D11" s="524">
        <f>I4</f>
        <v>44151</v>
      </c>
      <c r="E11" s="525">
        <v>56</v>
      </c>
      <c r="F11" s="524">
        <f t="shared" si="0"/>
        <v>44207</v>
      </c>
      <c r="G11" s="1458" t="s">
        <v>719</v>
      </c>
      <c r="H11" s="1458"/>
      <c r="I11" s="526"/>
      <c r="J11" s="527"/>
      <c r="K11" s="518" t="s">
        <v>416</v>
      </c>
      <c r="L11" s="528"/>
      <c r="M11" s="529"/>
      <c r="N11" s="521" t="s">
        <v>356</v>
      </c>
      <c r="O11" s="342"/>
      <c r="P11" s="343"/>
    </row>
    <row r="12" spans="1:20" ht="24" customHeight="1">
      <c r="A12" s="1494"/>
      <c r="B12" s="1450"/>
      <c r="C12" s="512" t="s">
        <v>720</v>
      </c>
      <c r="D12" s="530">
        <f>I5</f>
        <v>44165</v>
      </c>
      <c r="E12" s="531">
        <v>56</v>
      </c>
      <c r="F12" s="532">
        <f t="shared" si="0"/>
        <v>44221</v>
      </c>
      <c r="G12" s="1458" t="s">
        <v>719</v>
      </c>
      <c r="H12" s="1458"/>
      <c r="I12" s="526"/>
      <c r="J12" s="527"/>
      <c r="K12" s="518" t="s">
        <v>416</v>
      </c>
      <c r="L12" s="528"/>
      <c r="M12" s="529"/>
      <c r="N12" s="521" t="s">
        <v>356</v>
      </c>
      <c r="O12" s="342"/>
      <c r="P12" s="343"/>
    </row>
    <row r="13" spans="1:20" ht="24.75" customHeight="1">
      <c r="A13" s="1539" t="s">
        <v>721</v>
      </c>
      <c r="B13" s="533" t="s">
        <v>722</v>
      </c>
      <c r="C13" s="534" t="s">
        <v>723</v>
      </c>
      <c r="D13" s="524">
        <f>I4</f>
        <v>44151</v>
      </c>
      <c r="E13" s="525">
        <v>77</v>
      </c>
      <c r="F13" s="524">
        <f t="shared" si="0"/>
        <v>44228</v>
      </c>
      <c r="G13" s="1533"/>
      <c r="H13" s="1534"/>
      <c r="I13" s="535"/>
      <c r="J13" s="536"/>
      <c r="K13" s="518" t="s">
        <v>416</v>
      </c>
      <c r="L13" s="537"/>
      <c r="M13" s="538" t="s">
        <v>356</v>
      </c>
      <c r="N13" s="538" t="s">
        <v>356</v>
      </c>
      <c r="O13" s="342"/>
      <c r="P13" s="343"/>
      <c r="Q13" s="344"/>
    </row>
    <row r="14" spans="1:20" ht="24.75" customHeight="1">
      <c r="A14" s="1340"/>
      <c r="B14" s="533" t="s">
        <v>724</v>
      </c>
      <c r="C14" s="1537" t="s">
        <v>720</v>
      </c>
      <c r="D14" s="539">
        <f>I5</f>
        <v>44165</v>
      </c>
      <c r="E14" s="525">
        <v>56</v>
      </c>
      <c r="F14" s="524">
        <f t="shared" si="0"/>
        <v>44221</v>
      </c>
      <c r="G14" s="1457"/>
      <c r="H14" s="1535"/>
      <c r="I14" s="540"/>
      <c r="J14" s="541"/>
      <c r="K14" s="518" t="s">
        <v>416</v>
      </c>
      <c r="L14" s="519"/>
      <c r="M14" s="521"/>
      <c r="N14" s="521" t="s">
        <v>356</v>
      </c>
      <c r="O14" s="342"/>
      <c r="P14" s="343"/>
    </row>
    <row r="15" spans="1:20" ht="24.75" customHeight="1">
      <c r="A15" s="1540"/>
      <c r="B15" s="533" t="s">
        <v>725</v>
      </c>
      <c r="C15" s="1538"/>
      <c r="D15" s="539">
        <f>F14</f>
        <v>44221</v>
      </c>
      <c r="E15" s="525">
        <v>21</v>
      </c>
      <c r="F15" s="524">
        <f t="shared" si="0"/>
        <v>44242</v>
      </c>
      <c r="G15" s="1457"/>
      <c r="H15" s="1535"/>
      <c r="I15" s="540"/>
      <c r="J15" s="541"/>
      <c r="K15" s="518" t="s">
        <v>416</v>
      </c>
      <c r="L15" s="519"/>
      <c r="M15" s="521"/>
      <c r="N15" s="521"/>
      <c r="O15" s="342"/>
      <c r="P15" s="343"/>
    </row>
    <row r="16" spans="1:20" ht="24.75" customHeight="1">
      <c r="A16" s="1494" t="s">
        <v>288</v>
      </c>
      <c r="B16" s="1450" t="s">
        <v>726</v>
      </c>
      <c r="C16" s="542" t="s">
        <v>723</v>
      </c>
      <c r="D16" s="524">
        <f>I4</f>
        <v>44151</v>
      </c>
      <c r="E16" s="525">
        <v>70</v>
      </c>
      <c r="F16" s="524">
        <f t="shared" si="0"/>
        <v>44221</v>
      </c>
      <c r="G16" s="1536"/>
      <c r="H16" s="1458"/>
      <c r="I16" s="526"/>
      <c r="J16" s="527"/>
      <c r="K16" s="518" t="s">
        <v>727</v>
      </c>
      <c r="L16" s="528"/>
      <c r="M16" s="529"/>
      <c r="N16" s="521" t="s">
        <v>356</v>
      </c>
      <c r="O16" s="342"/>
      <c r="P16" s="343"/>
    </row>
    <row r="17" spans="1:17" ht="24.75" customHeight="1">
      <c r="A17" s="1494"/>
      <c r="B17" s="1450"/>
      <c r="C17" s="512" t="s">
        <v>720</v>
      </c>
      <c r="D17" s="543">
        <f>I5</f>
        <v>44165</v>
      </c>
      <c r="E17" s="544">
        <v>70</v>
      </c>
      <c r="F17" s="545">
        <f t="shared" si="0"/>
        <v>44235</v>
      </c>
      <c r="G17" s="1518"/>
      <c r="H17" s="1535"/>
      <c r="I17" s="546"/>
      <c r="J17" s="527"/>
      <c r="K17" s="518" t="s">
        <v>727</v>
      </c>
      <c r="L17" s="528"/>
      <c r="M17" s="521"/>
      <c r="N17" s="521" t="s">
        <v>356</v>
      </c>
      <c r="O17" s="342"/>
      <c r="P17" s="343"/>
    </row>
    <row r="18" spans="1:17" ht="36.75" customHeight="1">
      <c r="A18" s="1451" t="s">
        <v>728</v>
      </c>
      <c r="B18" s="547" t="s">
        <v>729</v>
      </c>
      <c r="C18" s="1453" t="s">
        <v>730</v>
      </c>
      <c r="D18" s="548">
        <f>I5</f>
        <v>44165</v>
      </c>
      <c r="E18" s="549">
        <v>56</v>
      </c>
      <c r="F18" s="550">
        <f t="shared" si="0"/>
        <v>44221</v>
      </c>
      <c r="G18" s="1454"/>
      <c r="H18" s="1455"/>
      <c r="I18" s="551"/>
      <c r="J18" s="548"/>
      <c r="K18" s="518" t="s">
        <v>727</v>
      </c>
      <c r="L18" s="552" t="s">
        <v>731</v>
      </c>
      <c r="M18" s="538" t="s">
        <v>356</v>
      </c>
      <c r="N18" s="538" t="s">
        <v>356</v>
      </c>
      <c r="O18" s="342"/>
      <c r="P18" s="343"/>
      <c r="Q18" s="345"/>
    </row>
    <row r="19" spans="1:17" ht="38.25" customHeight="1">
      <c r="A19" s="1452"/>
      <c r="B19" s="547" t="s">
        <v>725</v>
      </c>
      <c r="C19" s="1351"/>
      <c r="D19" s="553">
        <f>F18</f>
        <v>44221</v>
      </c>
      <c r="E19" s="549">
        <v>14</v>
      </c>
      <c r="F19" s="550">
        <f>SUM(D19:E19)</f>
        <v>44235</v>
      </c>
      <c r="G19" s="1456"/>
      <c r="H19" s="1457"/>
      <c r="I19" s="551"/>
      <c r="J19" s="548"/>
      <c r="K19" s="518" t="s">
        <v>727</v>
      </c>
      <c r="L19" s="554"/>
      <c r="M19" s="538"/>
      <c r="N19" s="538"/>
      <c r="O19" s="342"/>
      <c r="P19" s="343"/>
      <c r="Q19" s="345"/>
    </row>
    <row r="20" spans="1:17">
      <c r="A20" s="555" t="s">
        <v>577</v>
      </c>
      <c r="B20" s="556"/>
      <c r="C20" s="557"/>
      <c r="D20" s="558"/>
      <c r="E20" s="559"/>
      <c r="F20" s="558"/>
      <c r="G20" s="558"/>
      <c r="H20" s="558"/>
      <c r="I20" s="560"/>
      <c r="J20" s="560"/>
      <c r="K20" s="561"/>
      <c r="L20" s="558"/>
      <c r="M20" s="558"/>
      <c r="N20" s="562"/>
      <c r="O20" s="342"/>
      <c r="P20" s="343"/>
      <c r="Q20" s="345"/>
    </row>
    <row r="21" spans="1:17" ht="27.75" customHeight="1">
      <c r="A21" s="563" t="s">
        <v>732</v>
      </c>
      <c r="B21" s="564" t="s">
        <v>733</v>
      </c>
      <c r="C21" s="564" t="s">
        <v>734</v>
      </c>
      <c r="D21" s="524">
        <f>I3</f>
        <v>44151</v>
      </c>
      <c r="E21" s="565">
        <f>19*7</f>
        <v>133</v>
      </c>
      <c r="F21" s="524">
        <f>SUM(D21:E21)</f>
        <v>44284</v>
      </c>
      <c r="G21" s="1462"/>
      <c r="H21" s="1463"/>
      <c r="I21" s="526"/>
      <c r="J21" s="527"/>
      <c r="K21" s="566" t="s">
        <v>735</v>
      </c>
      <c r="L21" s="567"/>
      <c r="M21" s="521" t="s">
        <v>356</v>
      </c>
      <c r="N21" s="568"/>
      <c r="O21" s="342"/>
      <c r="P21" s="343"/>
      <c r="Q21" s="345"/>
    </row>
    <row r="22" spans="1:17" ht="28.5" customHeight="1">
      <c r="A22" s="569" t="s">
        <v>736</v>
      </c>
      <c r="B22" s="569" t="s">
        <v>737</v>
      </c>
      <c r="C22" s="512" t="s">
        <v>738</v>
      </c>
      <c r="D22" s="524">
        <f>F10</f>
        <v>44221</v>
      </c>
      <c r="E22" s="525">
        <v>56</v>
      </c>
      <c r="F22" s="524">
        <f t="shared" ref="F22:F55" si="1">SUM(D22:E22)</f>
        <v>44277</v>
      </c>
      <c r="G22" s="1462"/>
      <c r="H22" s="1463"/>
      <c r="I22" s="526"/>
      <c r="J22" s="527"/>
      <c r="K22" s="566" t="s">
        <v>735</v>
      </c>
      <c r="L22" s="567"/>
      <c r="M22" s="521" t="s">
        <v>356</v>
      </c>
      <c r="N22" s="568"/>
      <c r="P22" s="343"/>
    </row>
    <row r="23" spans="1:17" ht="29">
      <c r="A23" s="570" t="s">
        <v>739</v>
      </c>
      <c r="B23" s="564" t="s">
        <v>740</v>
      </c>
      <c r="C23" s="512" t="s">
        <v>741</v>
      </c>
      <c r="D23" s="539">
        <f>F9</f>
        <v>44207</v>
      </c>
      <c r="E23" s="571">
        <v>70</v>
      </c>
      <c r="F23" s="524">
        <f t="shared" si="1"/>
        <v>44277</v>
      </c>
      <c r="G23" s="1458"/>
      <c r="H23" s="1458"/>
      <c r="I23" s="526"/>
      <c r="J23" s="527"/>
      <c r="K23" s="566" t="s">
        <v>735</v>
      </c>
      <c r="L23" s="572" t="s">
        <v>742</v>
      </c>
      <c r="M23" s="521" t="s">
        <v>356</v>
      </c>
      <c r="N23" s="573"/>
      <c r="P23" s="343"/>
    </row>
    <row r="24" spans="1:17" ht="36" customHeight="1">
      <c r="A24" s="1544" t="s">
        <v>743</v>
      </c>
      <c r="B24" s="574" t="s">
        <v>744</v>
      </c>
      <c r="C24" s="575" t="s">
        <v>745</v>
      </c>
      <c r="D24" s="576">
        <f>I4</f>
        <v>44151</v>
      </c>
      <c r="E24" s="577">
        <f>7*22</f>
        <v>154</v>
      </c>
      <c r="F24" s="578">
        <f t="shared" si="1"/>
        <v>44305</v>
      </c>
      <c r="G24" s="1460"/>
      <c r="H24" s="1461"/>
      <c r="I24" s="579"/>
      <c r="J24" s="580"/>
      <c r="K24" s="581" t="s">
        <v>746</v>
      </c>
      <c r="L24" s="582" t="s">
        <v>747</v>
      </c>
      <c r="M24" s="583" t="s">
        <v>356</v>
      </c>
      <c r="N24" s="584"/>
      <c r="P24" s="343"/>
    </row>
    <row r="25" spans="1:17" ht="39.75" customHeight="1">
      <c r="A25" s="1544"/>
      <c r="B25" s="585" t="s">
        <v>748</v>
      </c>
      <c r="C25" s="586" t="s">
        <v>749</v>
      </c>
      <c r="D25" s="587">
        <f>I5</f>
        <v>44165</v>
      </c>
      <c r="E25" s="588">
        <f>7*22</f>
        <v>154</v>
      </c>
      <c r="F25" s="532">
        <f t="shared" si="1"/>
        <v>44319</v>
      </c>
      <c r="G25" s="1464" t="s">
        <v>750</v>
      </c>
      <c r="H25" s="1465"/>
      <c r="I25" s="589"/>
      <c r="J25" s="590"/>
      <c r="K25" s="566" t="s">
        <v>735</v>
      </c>
      <c r="L25" s="591" t="s">
        <v>751</v>
      </c>
      <c r="M25" s="592" t="s">
        <v>356</v>
      </c>
      <c r="N25" s="593"/>
      <c r="P25" s="343"/>
    </row>
    <row r="26" spans="1:17" ht="25.5" customHeight="1">
      <c r="A26" s="1451" t="s">
        <v>752</v>
      </c>
      <c r="B26" s="594" t="s">
        <v>753</v>
      </c>
      <c r="C26" s="1537" t="s">
        <v>741</v>
      </c>
      <c r="D26" s="539">
        <f>I4</f>
        <v>44151</v>
      </c>
      <c r="E26" s="525">
        <v>28</v>
      </c>
      <c r="F26" s="524">
        <f t="shared" si="1"/>
        <v>44179</v>
      </c>
      <c r="G26" s="1459"/>
      <c r="H26" s="1459"/>
      <c r="I26" s="526"/>
      <c r="J26" s="527"/>
      <c r="K26" s="566" t="s">
        <v>718</v>
      </c>
      <c r="L26" s="595"/>
      <c r="M26" s="521" t="s">
        <v>356</v>
      </c>
      <c r="N26" s="596"/>
      <c r="O26" s="342"/>
      <c r="P26" s="343"/>
    </row>
    <row r="27" spans="1:17" ht="25.5" customHeight="1">
      <c r="A27" s="1541"/>
      <c r="B27" s="594" t="s">
        <v>754</v>
      </c>
      <c r="C27" s="1538"/>
      <c r="D27" s="539">
        <f>F9</f>
        <v>44207</v>
      </c>
      <c r="E27" s="571">
        <v>84</v>
      </c>
      <c r="F27" s="524">
        <f t="shared" si="1"/>
        <v>44291</v>
      </c>
      <c r="G27" s="1477"/>
      <c r="H27" s="1478"/>
      <c r="I27" s="526"/>
      <c r="J27" s="527"/>
      <c r="K27" s="566" t="s">
        <v>735</v>
      </c>
      <c r="L27" s="597"/>
      <c r="M27" s="521"/>
      <c r="N27" s="594"/>
      <c r="O27" s="342"/>
      <c r="P27" s="343"/>
    </row>
    <row r="28" spans="1:17" ht="21" customHeight="1">
      <c r="A28" s="1448" t="s">
        <v>755</v>
      </c>
      <c r="B28" s="1450" t="s">
        <v>290</v>
      </c>
      <c r="C28" s="1450" t="s">
        <v>756</v>
      </c>
      <c r="D28" s="598">
        <f>I4</f>
        <v>44151</v>
      </c>
      <c r="E28" s="599">
        <v>10</v>
      </c>
      <c r="F28" s="545">
        <f t="shared" si="1"/>
        <v>44161</v>
      </c>
      <c r="G28" s="1474" t="s">
        <v>757</v>
      </c>
      <c r="H28" s="1475"/>
      <c r="I28" s="526"/>
      <c r="J28" s="527"/>
      <c r="K28" s="1466" t="s">
        <v>758</v>
      </c>
      <c r="L28" s="552" t="s">
        <v>759</v>
      </c>
      <c r="M28" s="600" t="s">
        <v>356</v>
      </c>
      <c r="N28" s="568"/>
      <c r="O28" s="342"/>
      <c r="P28" s="343"/>
    </row>
    <row r="29" spans="1:17" ht="21" customHeight="1">
      <c r="A29" s="1361"/>
      <c r="B29" s="1450"/>
      <c r="C29" s="1450"/>
      <c r="D29" s="601">
        <f>F28</f>
        <v>44161</v>
      </c>
      <c r="E29" s="602">
        <f>11+7</f>
        <v>18</v>
      </c>
      <c r="F29" s="524">
        <f t="shared" si="1"/>
        <v>44179</v>
      </c>
      <c r="G29" s="1476" t="s">
        <v>760</v>
      </c>
      <c r="H29" s="1476"/>
      <c r="I29" s="526"/>
      <c r="J29" s="527"/>
      <c r="K29" s="1381"/>
      <c r="L29" s="603"/>
      <c r="M29" s="600"/>
      <c r="N29" s="568"/>
      <c r="O29" s="342"/>
      <c r="P29" s="343"/>
    </row>
    <row r="30" spans="1:17" ht="21" customHeight="1">
      <c r="A30" s="1361"/>
      <c r="B30" s="1450"/>
      <c r="C30" s="1450"/>
      <c r="D30" s="601">
        <f>F29</f>
        <v>44179</v>
      </c>
      <c r="E30" s="604">
        <v>21</v>
      </c>
      <c r="F30" s="524">
        <f t="shared" si="1"/>
        <v>44200</v>
      </c>
      <c r="G30" s="1476" t="s">
        <v>761</v>
      </c>
      <c r="H30" s="1476"/>
      <c r="I30" s="526"/>
      <c r="J30" s="605"/>
      <c r="K30" s="1381"/>
      <c r="L30" s="603"/>
      <c r="M30" s="600"/>
      <c r="N30" s="568"/>
      <c r="O30" s="342"/>
      <c r="P30" s="343"/>
    </row>
    <row r="31" spans="1:17" ht="21" customHeight="1">
      <c r="A31" s="1361"/>
      <c r="B31" s="1450"/>
      <c r="C31" s="1450"/>
      <c r="D31" s="524">
        <f>F30</f>
        <v>44200</v>
      </c>
      <c r="E31" s="606">
        <v>35</v>
      </c>
      <c r="F31" s="524">
        <f t="shared" si="1"/>
        <v>44235</v>
      </c>
      <c r="G31" s="1476" t="s">
        <v>762</v>
      </c>
      <c r="H31" s="1476"/>
      <c r="I31" s="526"/>
      <c r="J31" s="605"/>
      <c r="K31" s="1467"/>
      <c r="L31" s="607"/>
      <c r="M31" s="600"/>
      <c r="N31" s="568"/>
      <c r="O31" s="342"/>
      <c r="P31" s="343"/>
    </row>
    <row r="32" spans="1:17" ht="21" customHeight="1">
      <c r="A32" s="1361"/>
      <c r="B32" s="1450" t="s">
        <v>291</v>
      </c>
      <c r="C32" s="1450" t="s">
        <v>730</v>
      </c>
      <c r="D32" s="539">
        <f>I5</f>
        <v>44165</v>
      </c>
      <c r="E32" s="606">
        <v>10</v>
      </c>
      <c r="F32" s="524">
        <f t="shared" si="1"/>
        <v>44175</v>
      </c>
      <c r="G32" s="1477" t="s">
        <v>757</v>
      </c>
      <c r="H32" s="1478"/>
      <c r="I32" s="526"/>
      <c r="J32" s="527"/>
      <c r="K32" s="1466" t="s">
        <v>763</v>
      </c>
      <c r="L32" s="552" t="s">
        <v>764</v>
      </c>
      <c r="M32" s="600" t="s">
        <v>356</v>
      </c>
      <c r="N32" s="568"/>
      <c r="O32" s="342"/>
      <c r="P32" s="343"/>
    </row>
    <row r="33" spans="1:17" ht="21" customHeight="1">
      <c r="A33" s="1361"/>
      <c r="B33" s="1450"/>
      <c r="C33" s="1450"/>
      <c r="D33" s="524">
        <f>F32</f>
        <v>44175</v>
      </c>
      <c r="E33" s="602">
        <f>11+7</f>
        <v>18</v>
      </c>
      <c r="F33" s="524">
        <f t="shared" si="1"/>
        <v>44193</v>
      </c>
      <c r="G33" s="1476" t="s">
        <v>760</v>
      </c>
      <c r="H33" s="1476"/>
      <c r="I33" s="526"/>
      <c r="J33" s="527"/>
      <c r="K33" s="1381"/>
      <c r="L33" s="603"/>
      <c r="M33" s="600"/>
      <c r="N33" s="568"/>
      <c r="O33" s="342"/>
      <c r="P33" s="346"/>
    </row>
    <row r="34" spans="1:17" ht="21" customHeight="1">
      <c r="A34" s="1361"/>
      <c r="B34" s="1450"/>
      <c r="C34" s="1450"/>
      <c r="D34" s="524">
        <f>F33</f>
        <v>44193</v>
      </c>
      <c r="E34" s="606">
        <v>21</v>
      </c>
      <c r="F34" s="524">
        <f t="shared" si="1"/>
        <v>44214</v>
      </c>
      <c r="G34" s="1476" t="s">
        <v>761</v>
      </c>
      <c r="H34" s="1476"/>
      <c r="I34" s="608"/>
      <c r="J34" s="609"/>
      <c r="K34" s="1381"/>
      <c r="L34" s="603"/>
      <c r="M34" s="600"/>
      <c r="N34" s="568"/>
      <c r="O34" s="342"/>
      <c r="P34" s="346"/>
    </row>
    <row r="35" spans="1:17" ht="21" customHeight="1">
      <c r="A35" s="1361"/>
      <c r="B35" s="1450"/>
      <c r="C35" s="1450"/>
      <c r="D35" s="524">
        <f>F34</f>
        <v>44214</v>
      </c>
      <c r="E35" s="606">
        <v>35</v>
      </c>
      <c r="F35" s="524">
        <f t="shared" si="1"/>
        <v>44249</v>
      </c>
      <c r="G35" s="1476" t="s">
        <v>762</v>
      </c>
      <c r="H35" s="1476"/>
      <c r="I35" s="539"/>
      <c r="J35" s="609"/>
      <c r="K35" s="1467"/>
      <c r="L35" s="607"/>
      <c r="M35" s="600"/>
      <c r="N35" s="568"/>
      <c r="O35" s="342"/>
      <c r="P35" s="346"/>
    </row>
    <row r="36" spans="1:17" ht="29.25" customHeight="1">
      <c r="A36" s="1361"/>
      <c r="B36" s="610" t="s">
        <v>765</v>
      </c>
      <c r="C36" s="611" t="s">
        <v>766</v>
      </c>
      <c r="D36" s="608">
        <f>I5</f>
        <v>44165</v>
      </c>
      <c r="E36" s="612">
        <v>116</v>
      </c>
      <c r="F36" s="524">
        <f t="shared" si="1"/>
        <v>44281</v>
      </c>
      <c r="G36" s="1513" t="s">
        <v>767</v>
      </c>
      <c r="H36" s="1513"/>
      <c r="I36" s="608"/>
      <c r="J36" s="613"/>
      <c r="K36" s="1466" t="s">
        <v>763</v>
      </c>
      <c r="L36" s="614" t="s">
        <v>292</v>
      </c>
      <c r="M36" s="521" t="s">
        <v>356</v>
      </c>
      <c r="N36" s="615"/>
      <c r="O36" s="342"/>
      <c r="P36" s="346"/>
    </row>
    <row r="37" spans="1:17" ht="27.75" customHeight="1">
      <c r="A37" s="1361"/>
      <c r="B37" s="616" t="s">
        <v>768</v>
      </c>
      <c r="C37" s="611" t="s">
        <v>766</v>
      </c>
      <c r="D37" s="617">
        <f>I5</f>
        <v>44165</v>
      </c>
      <c r="E37" s="612">
        <v>116</v>
      </c>
      <c r="F37" s="524">
        <f t="shared" si="1"/>
        <v>44281</v>
      </c>
      <c r="G37" s="1514"/>
      <c r="H37" s="1515"/>
      <c r="I37" s="618"/>
      <c r="J37" s="619"/>
      <c r="K37" s="1381"/>
      <c r="L37" s="614" t="s">
        <v>292</v>
      </c>
      <c r="M37" s="521" t="s">
        <v>356</v>
      </c>
      <c r="N37" s="620"/>
      <c r="O37" s="342"/>
      <c r="P37" s="346"/>
    </row>
    <row r="38" spans="1:17" ht="27" customHeight="1">
      <c r="A38" s="1449"/>
      <c r="B38" s="616" t="s">
        <v>769</v>
      </c>
      <c r="C38" s="611" t="s">
        <v>766</v>
      </c>
      <c r="D38" s="617">
        <f>I5</f>
        <v>44165</v>
      </c>
      <c r="E38" s="612">
        <v>116</v>
      </c>
      <c r="F38" s="524">
        <f t="shared" si="1"/>
        <v>44281</v>
      </c>
      <c r="G38" s="1514"/>
      <c r="H38" s="1515"/>
      <c r="I38" s="618"/>
      <c r="J38" s="619"/>
      <c r="K38" s="1381"/>
      <c r="L38" s="614" t="s">
        <v>292</v>
      </c>
      <c r="M38" s="521" t="s">
        <v>356</v>
      </c>
      <c r="N38" s="620"/>
      <c r="O38" s="342"/>
      <c r="P38" s="346"/>
    </row>
    <row r="39" spans="1:17" ht="36" customHeight="1">
      <c r="A39" s="621" t="s">
        <v>293</v>
      </c>
      <c r="B39" s="622" t="s">
        <v>770</v>
      </c>
      <c r="C39" s="623" t="s">
        <v>771</v>
      </c>
      <c r="D39" s="624">
        <f>M4</f>
        <v>44305</v>
      </c>
      <c r="E39" s="625">
        <v>56</v>
      </c>
      <c r="F39" s="532">
        <f t="shared" si="1"/>
        <v>44361</v>
      </c>
      <c r="G39" s="1516" t="s">
        <v>772</v>
      </c>
      <c r="H39" s="1516"/>
      <c r="I39" s="626"/>
      <c r="J39" s="627"/>
      <c r="K39" s="1467"/>
      <c r="L39" s="628"/>
      <c r="M39" s="592" t="s">
        <v>356</v>
      </c>
      <c r="N39" s="629"/>
      <c r="O39" s="342"/>
      <c r="P39" s="346"/>
    </row>
    <row r="40" spans="1:17" ht="26.25" customHeight="1">
      <c r="A40" s="1532" t="s">
        <v>417</v>
      </c>
      <c r="B40" s="630" t="s">
        <v>773</v>
      </c>
      <c r="C40" s="631"/>
      <c r="D40" s="632" t="s">
        <v>774</v>
      </c>
      <c r="E40" s="632" t="s">
        <v>774</v>
      </c>
      <c r="F40" s="632" t="s">
        <v>774</v>
      </c>
      <c r="G40" s="1517" t="s">
        <v>775</v>
      </c>
      <c r="H40" s="1517"/>
      <c r="I40" s="633"/>
      <c r="J40" s="634"/>
      <c r="K40" s="1519" t="s">
        <v>746</v>
      </c>
      <c r="L40" s="635" t="s">
        <v>776</v>
      </c>
      <c r="M40" s="636" t="s">
        <v>356</v>
      </c>
      <c r="N40" s="637"/>
      <c r="O40" s="342"/>
      <c r="P40" s="346"/>
    </row>
    <row r="41" spans="1:17" ht="28.5" customHeight="1">
      <c r="A41" s="1532"/>
      <c r="B41" s="630" t="s">
        <v>777</v>
      </c>
      <c r="C41" s="631"/>
      <c r="D41" s="632" t="s">
        <v>774</v>
      </c>
      <c r="E41" s="632" t="s">
        <v>774</v>
      </c>
      <c r="F41" s="632" t="s">
        <v>774</v>
      </c>
      <c r="G41" s="1517" t="s">
        <v>775</v>
      </c>
      <c r="H41" s="1517"/>
      <c r="I41" s="633"/>
      <c r="J41" s="634"/>
      <c r="K41" s="1520"/>
      <c r="L41" s="635" t="s">
        <v>776</v>
      </c>
      <c r="M41" s="636" t="s">
        <v>356</v>
      </c>
      <c r="N41" s="637"/>
      <c r="O41" s="342"/>
      <c r="P41" s="346"/>
    </row>
    <row r="42" spans="1:17" ht="29.25" customHeight="1">
      <c r="A42" s="638" t="s">
        <v>778</v>
      </c>
      <c r="B42" s="638" t="s">
        <v>779</v>
      </c>
      <c r="C42" s="512" t="s">
        <v>780</v>
      </c>
      <c r="D42" s="539">
        <f>F10</f>
        <v>44221</v>
      </c>
      <c r="E42" s="625">
        <v>56</v>
      </c>
      <c r="F42" s="524">
        <f>SUM(D42:E42)</f>
        <v>44277</v>
      </c>
      <c r="G42" s="1514"/>
      <c r="H42" s="1515"/>
      <c r="I42" s="639"/>
      <c r="J42" s="609"/>
      <c r="K42" s="640" t="s">
        <v>727</v>
      </c>
      <c r="L42" s="628"/>
      <c r="M42" s="521"/>
      <c r="N42" s="641"/>
      <c r="O42" s="342"/>
      <c r="P42" s="346"/>
    </row>
    <row r="43" spans="1:17" ht="27" customHeight="1">
      <c r="A43" s="569" t="s">
        <v>288</v>
      </c>
      <c r="B43" s="512" t="s">
        <v>418</v>
      </c>
      <c r="C43" s="512" t="s">
        <v>720</v>
      </c>
      <c r="D43" s="524">
        <f>I5</f>
        <v>44165</v>
      </c>
      <c r="E43" s="525">
        <v>35</v>
      </c>
      <c r="F43" s="524">
        <f t="shared" si="1"/>
        <v>44200</v>
      </c>
      <c r="G43" s="1518"/>
      <c r="H43" s="1518"/>
      <c r="I43" s="526"/>
      <c r="J43" s="527"/>
      <c r="K43" s="640" t="s">
        <v>727</v>
      </c>
      <c r="L43" s="642"/>
      <c r="M43" s="521"/>
      <c r="N43" s="568"/>
      <c r="O43" s="342"/>
      <c r="P43" s="343"/>
    </row>
    <row r="44" spans="1:17" ht="33" customHeight="1">
      <c r="A44" s="643" t="s">
        <v>145</v>
      </c>
      <c r="B44" s="643" t="s">
        <v>146</v>
      </c>
      <c r="C44" s="512" t="s">
        <v>738</v>
      </c>
      <c r="D44" s="550">
        <f>K2</f>
        <v>44228</v>
      </c>
      <c r="E44" s="549">
        <v>42</v>
      </c>
      <c r="F44" s="524">
        <f t="shared" si="1"/>
        <v>44270</v>
      </c>
      <c r="G44" s="1509"/>
      <c r="H44" s="1510"/>
      <c r="I44" s="644"/>
      <c r="J44" s="645"/>
      <c r="K44" s="566" t="s">
        <v>735</v>
      </c>
      <c r="L44" s="646" t="s">
        <v>781</v>
      </c>
      <c r="M44" s="538" t="s">
        <v>356</v>
      </c>
      <c r="N44" s="647"/>
      <c r="O44" s="342"/>
      <c r="P44" s="343"/>
    </row>
    <row r="45" spans="1:17" ht="44.25" customHeight="1">
      <c r="A45" s="648" t="s">
        <v>782</v>
      </c>
      <c r="B45" s="648" t="s">
        <v>150</v>
      </c>
      <c r="C45" s="512" t="s">
        <v>738</v>
      </c>
      <c r="D45" s="523">
        <f>F10</f>
        <v>44221</v>
      </c>
      <c r="E45" s="514">
        <v>42</v>
      </c>
      <c r="F45" s="524">
        <f t="shared" si="1"/>
        <v>44263</v>
      </c>
      <c r="G45" s="1511"/>
      <c r="H45" s="1512"/>
      <c r="I45" s="526"/>
      <c r="J45" s="527"/>
      <c r="K45" s="566" t="s">
        <v>735</v>
      </c>
      <c r="L45" s="649" t="s">
        <v>783</v>
      </c>
      <c r="M45" s="521" t="s">
        <v>356</v>
      </c>
      <c r="N45" s="650"/>
      <c r="O45" s="342"/>
      <c r="P45" s="343"/>
    </row>
    <row r="46" spans="1:17" ht="35.25" customHeight="1">
      <c r="A46" s="651" t="s">
        <v>784</v>
      </c>
      <c r="B46" s="652" t="s">
        <v>785</v>
      </c>
      <c r="C46" s="653" t="s">
        <v>943</v>
      </c>
      <c r="D46" s="654">
        <f>F10</f>
        <v>44221</v>
      </c>
      <c r="E46" s="655">
        <v>112</v>
      </c>
      <c r="F46" s="532">
        <f t="shared" si="1"/>
        <v>44333</v>
      </c>
      <c r="G46" s="1507"/>
      <c r="H46" s="1508"/>
      <c r="I46" s="656"/>
      <c r="J46" s="657"/>
      <c r="K46" s="707" t="s">
        <v>786</v>
      </c>
      <c r="L46" s="473" t="s">
        <v>419</v>
      </c>
      <c r="M46" s="592" t="s">
        <v>356</v>
      </c>
      <c r="N46" s="596"/>
      <c r="O46" s="342"/>
      <c r="P46" s="343"/>
      <c r="Q46" s="348"/>
    </row>
    <row r="47" spans="1:17" s="706" customFormat="1" ht="19.5" customHeight="1">
      <c r="A47" s="708" t="s">
        <v>942</v>
      </c>
      <c r="B47" s="703" t="s">
        <v>946</v>
      </c>
      <c r="C47" s="703" t="s">
        <v>944</v>
      </c>
      <c r="D47" s="524">
        <f>F10</f>
        <v>44221</v>
      </c>
      <c r="E47" s="525">
        <v>42</v>
      </c>
      <c r="F47" s="524">
        <f>D47+E47</f>
        <v>44263</v>
      </c>
      <c r="G47" s="1505" t="s">
        <v>948</v>
      </c>
      <c r="H47" s="1506"/>
      <c r="I47" s="526"/>
      <c r="J47" s="527"/>
      <c r="K47" s="659"/>
      <c r="L47" s="709"/>
      <c r="M47" s="521"/>
      <c r="N47" s="594"/>
      <c r="O47" s="704"/>
      <c r="P47" s="705"/>
    </row>
    <row r="48" spans="1:17" ht="21.75" customHeight="1">
      <c r="A48" s="1489" t="s">
        <v>787</v>
      </c>
      <c r="B48" s="1491" t="s">
        <v>788</v>
      </c>
      <c r="C48" s="512" t="s">
        <v>756</v>
      </c>
      <c r="D48" s="524">
        <f>F9</f>
        <v>44207</v>
      </c>
      <c r="E48" s="525">
        <v>42</v>
      </c>
      <c r="F48" s="524">
        <f t="shared" si="1"/>
        <v>44249</v>
      </c>
      <c r="G48" s="1498"/>
      <c r="H48" s="1498"/>
      <c r="I48" s="526"/>
      <c r="J48" s="527"/>
      <c r="K48" s="1501" t="s">
        <v>789</v>
      </c>
      <c r="L48" s="658"/>
      <c r="M48" s="521" t="s">
        <v>356</v>
      </c>
      <c r="N48" s="594"/>
      <c r="O48" s="342"/>
      <c r="P48" s="343"/>
    </row>
    <row r="49" spans="1:21" ht="21.75" customHeight="1">
      <c r="A49" s="1390"/>
      <c r="B49" s="1492"/>
      <c r="C49" s="512" t="s">
        <v>771</v>
      </c>
      <c r="D49" s="524">
        <f>F9</f>
        <v>44207</v>
      </c>
      <c r="E49" s="525">
        <v>42</v>
      </c>
      <c r="F49" s="524">
        <f t="shared" si="1"/>
        <v>44249</v>
      </c>
      <c r="G49" s="1498"/>
      <c r="H49" s="1498"/>
      <c r="I49" s="526"/>
      <c r="J49" s="527"/>
      <c r="K49" s="1304"/>
      <c r="L49" s="658"/>
      <c r="M49" s="521"/>
      <c r="N49" s="594"/>
      <c r="O49" s="342"/>
      <c r="P49" s="343"/>
    </row>
    <row r="50" spans="1:21" ht="23.25" customHeight="1">
      <c r="A50" s="1390"/>
      <c r="B50" s="1492"/>
      <c r="C50" s="512" t="s">
        <v>790</v>
      </c>
      <c r="D50" s="524">
        <f>F10</f>
        <v>44221</v>
      </c>
      <c r="E50" s="525">
        <v>42</v>
      </c>
      <c r="F50" s="524">
        <f t="shared" si="1"/>
        <v>44263</v>
      </c>
      <c r="G50" s="1498"/>
      <c r="H50" s="1498"/>
      <c r="I50" s="526"/>
      <c r="J50" s="527"/>
      <c r="K50" s="1304"/>
      <c r="L50" s="649" t="s">
        <v>791</v>
      </c>
      <c r="M50" s="521" t="s">
        <v>356</v>
      </c>
      <c r="N50" s="594"/>
      <c r="O50" s="342"/>
      <c r="P50" s="343"/>
    </row>
    <row r="51" spans="1:21" ht="23.25" customHeight="1">
      <c r="A51" s="1490"/>
      <c r="B51" s="1493"/>
      <c r="C51" s="512" t="s">
        <v>792</v>
      </c>
      <c r="D51" s="524">
        <f>F10</f>
        <v>44221</v>
      </c>
      <c r="E51" s="525">
        <v>42</v>
      </c>
      <c r="F51" s="524">
        <f t="shared" si="1"/>
        <v>44263</v>
      </c>
      <c r="G51" s="1498"/>
      <c r="H51" s="1498"/>
      <c r="I51" s="526"/>
      <c r="J51" s="527"/>
      <c r="K51" s="1502"/>
      <c r="L51" s="649" t="s">
        <v>791</v>
      </c>
      <c r="M51" s="521"/>
      <c r="N51" s="594"/>
      <c r="O51" s="342"/>
      <c r="P51" s="343"/>
    </row>
    <row r="52" spans="1:21" ht="24.75" customHeight="1">
      <c r="A52" s="1494" t="s">
        <v>357</v>
      </c>
      <c r="B52" s="594" t="s">
        <v>294</v>
      </c>
      <c r="C52" s="512" t="s">
        <v>756</v>
      </c>
      <c r="D52" s="524">
        <f>F9</f>
        <v>44207</v>
      </c>
      <c r="E52" s="525">
        <v>35</v>
      </c>
      <c r="F52" s="524">
        <f t="shared" si="1"/>
        <v>44242</v>
      </c>
      <c r="G52" s="1498"/>
      <c r="H52" s="1498"/>
      <c r="I52" s="526"/>
      <c r="J52" s="527"/>
      <c r="K52" s="659" t="s">
        <v>746</v>
      </c>
      <c r="L52" s="642"/>
      <c r="M52" s="521" t="s">
        <v>356</v>
      </c>
      <c r="N52" s="594"/>
      <c r="P52" s="343"/>
    </row>
    <row r="53" spans="1:21" ht="27" customHeight="1">
      <c r="A53" s="1494"/>
      <c r="B53" s="569" t="s">
        <v>793</v>
      </c>
      <c r="C53" s="512" t="s">
        <v>766</v>
      </c>
      <c r="D53" s="524">
        <f>F10</f>
        <v>44221</v>
      </c>
      <c r="E53" s="525">
        <v>42</v>
      </c>
      <c r="F53" s="524">
        <f t="shared" si="1"/>
        <v>44263</v>
      </c>
      <c r="G53" s="1498"/>
      <c r="H53" s="1498"/>
      <c r="I53" s="526"/>
      <c r="J53" s="527"/>
      <c r="K53" s="659" t="s">
        <v>746</v>
      </c>
      <c r="L53" s="658" t="s">
        <v>794</v>
      </c>
      <c r="M53" s="521" t="s">
        <v>356</v>
      </c>
      <c r="N53" s="594"/>
      <c r="P53" s="343"/>
    </row>
    <row r="54" spans="1:21" ht="24.75" customHeight="1">
      <c r="A54" s="1495" t="s">
        <v>795</v>
      </c>
      <c r="B54" s="660" t="s">
        <v>796</v>
      </c>
      <c r="C54" s="1497" t="s">
        <v>720</v>
      </c>
      <c r="D54" s="545">
        <f>I5</f>
        <v>44165</v>
      </c>
      <c r="E54" s="544">
        <v>35</v>
      </c>
      <c r="F54" s="524">
        <f t="shared" si="1"/>
        <v>44200</v>
      </c>
      <c r="G54" s="1487"/>
      <c r="H54" s="1488"/>
      <c r="I54" s="644"/>
      <c r="J54" s="661"/>
      <c r="K54" s="1503" t="s">
        <v>746</v>
      </c>
      <c r="L54" s="662"/>
      <c r="M54" s="663"/>
      <c r="N54" s="664"/>
      <c r="P54" s="343"/>
    </row>
    <row r="55" spans="1:21" ht="27" customHeight="1">
      <c r="A55" s="1496"/>
      <c r="B55" s="665" t="s">
        <v>295</v>
      </c>
      <c r="C55" s="1450"/>
      <c r="D55" s="524">
        <f>K4</f>
        <v>44249</v>
      </c>
      <c r="E55" s="525">
        <v>35</v>
      </c>
      <c r="F55" s="524">
        <f t="shared" si="1"/>
        <v>44284</v>
      </c>
      <c r="G55" s="1499"/>
      <c r="H55" s="1500"/>
      <c r="I55" s="526"/>
      <c r="J55" s="609"/>
      <c r="K55" s="1504"/>
      <c r="L55" s="666"/>
      <c r="M55" s="521" t="s">
        <v>356</v>
      </c>
      <c r="N55" s="594"/>
      <c r="P55" s="343"/>
    </row>
    <row r="56" spans="1:21" s="276" customFormat="1" ht="39.75" customHeight="1">
      <c r="A56" s="464" t="s">
        <v>797</v>
      </c>
      <c r="B56" s="465" t="s">
        <v>798</v>
      </c>
      <c r="C56" s="466" t="s">
        <v>738</v>
      </c>
      <c r="D56" s="467"/>
      <c r="E56" s="468">
        <v>70</v>
      </c>
      <c r="F56" s="467"/>
      <c r="G56" s="1485" t="s">
        <v>799</v>
      </c>
      <c r="H56" s="1486"/>
      <c r="I56" s="469"/>
      <c r="J56" s="667"/>
      <c r="K56" s="470"/>
      <c r="L56" s="472" t="s">
        <v>800</v>
      </c>
      <c r="M56" s="471" t="s">
        <v>801</v>
      </c>
      <c r="N56" s="471"/>
      <c r="P56" s="277"/>
      <c r="Q56" s="278"/>
      <c r="R56" s="279"/>
      <c r="S56" s="279"/>
      <c r="T56" s="279"/>
      <c r="U56" s="280"/>
    </row>
    <row r="57" spans="1:21">
      <c r="A57" s="349" t="s">
        <v>802</v>
      </c>
      <c r="B57" s="439"/>
      <c r="C57" s="439"/>
      <c r="D57" s="439"/>
      <c r="E57" s="440"/>
      <c r="F57" s="439"/>
      <c r="G57" s="439"/>
      <c r="H57" s="439"/>
      <c r="I57" s="439"/>
      <c r="J57" s="439"/>
      <c r="K57" s="668"/>
      <c r="L57" s="439"/>
      <c r="M57" s="439"/>
      <c r="N57" s="441"/>
      <c r="P57" s="343"/>
    </row>
    <row r="58" spans="1:21" ht="72.5">
      <c r="A58" s="669" t="s">
        <v>803</v>
      </c>
      <c r="B58" s="670" t="s">
        <v>804</v>
      </c>
      <c r="C58" s="669" t="s">
        <v>734</v>
      </c>
      <c r="D58" s="671">
        <f>I3</f>
        <v>44151</v>
      </c>
      <c r="E58" s="672">
        <v>28</v>
      </c>
      <c r="F58" s="673">
        <f>SUM(D58:E58)</f>
        <v>44179</v>
      </c>
      <c r="G58" s="1484"/>
      <c r="H58" s="1469"/>
      <c r="I58" s="674"/>
      <c r="J58" s="675"/>
      <c r="K58" s="1472" t="s">
        <v>805</v>
      </c>
      <c r="L58" s="572" t="s">
        <v>806</v>
      </c>
      <c r="M58" s="521" t="s">
        <v>356</v>
      </c>
      <c r="N58" s="600" t="s">
        <v>356</v>
      </c>
      <c r="P58" s="343"/>
    </row>
    <row r="59" spans="1:21" ht="29">
      <c r="A59" s="669" t="s">
        <v>807</v>
      </c>
      <c r="B59" s="676" t="s">
        <v>808</v>
      </c>
      <c r="C59" s="669" t="s">
        <v>734</v>
      </c>
      <c r="D59" s="677">
        <f>I3</f>
        <v>44151</v>
      </c>
      <c r="E59" s="672">
        <v>28</v>
      </c>
      <c r="F59" s="678">
        <f>SUM(D59:E59)</f>
        <v>44179</v>
      </c>
      <c r="G59" s="1469"/>
      <c r="H59" s="1480"/>
      <c r="I59" s="674"/>
      <c r="J59" s="675"/>
      <c r="K59" s="1263"/>
      <c r="L59" s="572" t="s">
        <v>809</v>
      </c>
      <c r="M59" s="600"/>
      <c r="N59" s="521" t="s">
        <v>356</v>
      </c>
      <c r="P59" s="343"/>
    </row>
    <row r="60" spans="1:21" ht="15.75" customHeight="1">
      <c r="A60" s="669" t="s">
        <v>810</v>
      </c>
      <c r="B60" s="676" t="s">
        <v>811</v>
      </c>
      <c r="C60" s="669" t="s">
        <v>734</v>
      </c>
      <c r="D60" s="677">
        <f>I3</f>
        <v>44151</v>
      </c>
      <c r="E60" s="672">
        <v>42</v>
      </c>
      <c r="F60" s="678">
        <f>M2</f>
        <v>44272</v>
      </c>
      <c r="G60" s="1469"/>
      <c r="H60" s="1469"/>
      <c r="I60" s="674"/>
      <c r="J60" s="679"/>
      <c r="K60" s="1263"/>
      <c r="L60" s="572" t="s">
        <v>812</v>
      </c>
      <c r="M60" s="521" t="s">
        <v>356</v>
      </c>
      <c r="N60" s="521" t="s">
        <v>356</v>
      </c>
      <c r="P60" s="343"/>
    </row>
    <row r="61" spans="1:21" ht="15.75" customHeight="1">
      <c r="A61" s="669" t="s">
        <v>813</v>
      </c>
      <c r="B61" s="676" t="s">
        <v>814</v>
      </c>
      <c r="C61" s="669" t="s">
        <v>734</v>
      </c>
      <c r="D61" s="677">
        <f>I3</f>
        <v>44151</v>
      </c>
      <c r="E61" s="672">
        <v>42</v>
      </c>
      <c r="F61" s="678">
        <f>SUM(D61:E61)</f>
        <v>44193</v>
      </c>
      <c r="G61" s="1469"/>
      <c r="H61" s="1480"/>
      <c r="I61" s="674"/>
      <c r="J61" s="675"/>
      <c r="K61" s="1263"/>
      <c r="L61" s="572" t="s">
        <v>815</v>
      </c>
      <c r="M61" s="521" t="s">
        <v>356</v>
      </c>
      <c r="N61" s="521" t="s">
        <v>356</v>
      </c>
      <c r="P61" s="343"/>
    </row>
    <row r="62" spans="1:21" ht="29">
      <c r="A62" s="669" t="s">
        <v>816</v>
      </c>
      <c r="B62" s="676" t="s">
        <v>817</v>
      </c>
      <c r="C62" s="669" t="s">
        <v>734</v>
      </c>
      <c r="D62" s="677">
        <f>I3</f>
        <v>44151</v>
      </c>
      <c r="E62" s="672">
        <v>35</v>
      </c>
      <c r="F62" s="678">
        <f>SUM(D62:E62)</f>
        <v>44186</v>
      </c>
      <c r="G62" s="1470"/>
      <c r="H62" s="1470"/>
      <c r="I62" s="674"/>
      <c r="J62" s="675"/>
      <c r="K62" s="1263"/>
      <c r="L62" s="572"/>
      <c r="M62" s="600"/>
      <c r="N62" s="521" t="s">
        <v>356</v>
      </c>
      <c r="P62" s="343"/>
    </row>
    <row r="63" spans="1:21" ht="29">
      <c r="A63" s="669" t="s">
        <v>818</v>
      </c>
      <c r="B63" s="676" t="s">
        <v>819</v>
      </c>
      <c r="C63" s="669" t="s">
        <v>734</v>
      </c>
      <c r="D63" s="677">
        <f>I3</f>
        <v>44151</v>
      </c>
      <c r="E63" s="672">
        <v>42</v>
      </c>
      <c r="F63" s="678">
        <f>SUM(D63:E63)</f>
        <v>44193</v>
      </c>
      <c r="G63" s="1469"/>
      <c r="H63" s="1469"/>
      <c r="I63" s="674"/>
      <c r="J63" s="679"/>
      <c r="K63" s="1263"/>
      <c r="L63" s="572"/>
      <c r="M63" s="600"/>
      <c r="N63" s="521" t="s">
        <v>356</v>
      </c>
      <c r="P63" s="343"/>
    </row>
    <row r="64" spans="1:21" ht="29">
      <c r="A64" s="669" t="s">
        <v>820</v>
      </c>
      <c r="B64" s="676" t="s">
        <v>821</v>
      </c>
      <c r="C64" s="669" t="s">
        <v>734</v>
      </c>
      <c r="D64" s="677">
        <f>I3</f>
        <v>44151</v>
      </c>
      <c r="E64" s="672">
        <v>42</v>
      </c>
      <c r="F64" s="678">
        <f>SUM(D64:E64)</f>
        <v>44193</v>
      </c>
      <c r="G64" s="1469"/>
      <c r="H64" s="1469"/>
      <c r="I64" s="674"/>
      <c r="J64" s="675"/>
      <c r="K64" s="1473"/>
      <c r="L64" s="572" t="s">
        <v>822</v>
      </c>
      <c r="M64" s="521" t="s">
        <v>356</v>
      </c>
      <c r="N64" s="521" t="s">
        <v>356</v>
      </c>
      <c r="P64" s="343"/>
    </row>
    <row r="65" spans="1:16">
      <c r="A65" s="349" t="s">
        <v>823</v>
      </c>
      <c r="B65" s="439"/>
      <c r="C65" s="439"/>
      <c r="D65" s="439"/>
      <c r="E65" s="440"/>
      <c r="F65" s="439"/>
      <c r="G65" s="439"/>
      <c r="H65" s="439"/>
      <c r="I65" s="439"/>
      <c r="J65" s="439"/>
      <c r="K65" s="668"/>
      <c r="L65" s="439"/>
      <c r="M65" s="439"/>
      <c r="N65" s="441"/>
      <c r="P65" s="343"/>
    </row>
    <row r="66" spans="1:16" ht="29">
      <c r="A66" s="680" t="s">
        <v>824</v>
      </c>
      <c r="B66" s="669" t="s">
        <v>825</v>
      </c>
      <c r="C66" s="669" t="s">
        <v>826</v>
      </c>
      <c r="D66" s="681">
        <f>F58</f>
        <v>44179</v>
      </c>
      <c r="E66" s="682">
        <v>42</v>
      </c>
      <c r="F66" s="683">
        <f>SUM(D66:E66)</f>
        <v>44221</v>
      </c>
      <c r="G66" s="1479"/>
      <c r="H66" s="1479"/>
      <c r="I66" s="684"/>
      <c r="J66" s="675"/>
      <c r="K66" s="1472" t="s">
        <v>805</v>
      </c>
      <c r="L66" s="685"/>
      <c r="M66" s="521" t="s">
        <v>356</v>
      </c>
      <c r="N66" s="669"/>
      <c r="P66" s="343"/>
    </row>
    <row r="67" spans="1:16" ht="15.75" customHeight="1">
      <c r="A67" s="680" t="s">
        <v>827</v>
      </c>
      <c r="B67" s="669" t="s">
        <v>828</v>
      </c>
      <c r="C67" s="669" t="s">
        <v>826</v>
      </c>
      <c r="D67" s="681">
        <f>F58</f>
        <v>44179</v>
      </c>
      <c r="E67" s="682">
        <v>28</v>
      </c>
      <c r="F67" s="683">
        <f t="shared" ref="F67:F120" si="2">SUM(D67:E67)</f>
        <v>44207</v>
      </c>
      <c r="G67" s="1479"/>
      <c r="H67" s="1479"/>
      <c r="I67" s="684"/>
      <c r="J67" s="675"/>
      <c r="K67" s="1263"/>
      <c r="L67" s="685" t="s">
        <v>829</v>
      </c>
      <c r="M67" s="521" t="s">
        <v>356</v>
      </c>
      <c r="N67" s="669"/>
      <c r="P67" s="343"/>
    </row>
    <row r="68" spans="1:16">
      <c r="A68" s="680" t="s">
        <v>830</v>
      </c>
      <c r="B68" s="669" t="s">
        <v>831</v>
      </c>
      <c r="C68" s="669" t="s">
        <v>826</v>
      </c>
      <c r="D68" s="671">
        <f>F58</f>
        <v>44179</v>
      </c>
      <c r="E68" s="682">
        <v>63</v>
      </c>
      <c r="F68" s="686">
        <f t="shared" si="2"/>
        <v>44242</v>
      </c>
      <c r="G68" s="1471"/>
      <c r="H68" s="1471"/>
      <c r="I68" s="684"/>
      <c r="J68" s="679"/>
      <c r="K68" s="1263"/>
      <c r="L68" s="687"/>
      <c r="M68" s="521" t="s">
        <v>356</v>
      </c>
      <c r="N68" s="669"/>
      <c r="P68" s="343"/>
    </row>
    <row r="69" spans="1:16">
      <c r="A69" s="688" t="s">
        <v>832</v>
      </c>
      <c r="B69" s="669" t="s">
        <v>833</v>
      </c>
      <c r="C69" s="669" t="s">
        <v>826</v>
      </c>
      <c r="D69" s="671">
        <f>M4</f>
        <v>44305</v>
      </c>
      <c r="E69" s="682">
        <v>56</v>
      </c>
      <c r="F69" s="686">
        <f t="shared" si="2"/>
        <v>44361</v>
      </c>
      <c r="G69" s="1471" t="s">
        <v>772</v>
      </c>
      <c r="H69" s="1471"/>
      <c r="I69" s="684"/>
      <c r="J69" s="689"/>
      <c r="K69" s="1263"/>
      <c r="L69" s="687"/>
      <c r="M69" s="521" t="s">
        <v>356</v>
      </c>
      <c r="N69" s="669"/>
      <c r="P69" s="343"/>
    </row>
    <row r="70" spans="1:16">
      <c r="A70" s="680" t="s">
        <v>834</v>
      </c>
      <c r="B70" s="669" t="s">
        <v>835</v>
      </c>
      <c r="C70" s="669" t="s">
        <v>826</v>
      </c>
      <c r="D70" s="671">
        <f>F58</f>
        <v>44179</v>
      </c>
      <c r="E70" s="682">
        <v>42</v>
      </c>
      <c r="F70" s="686">
        <f t="shared" si="2"/>
        <v>44221</v>
      </c>
      <c r="G70" s="1468"/>
      <c r="H70" s="1468"/>
      <c r="I70" s="684"/>
      <c r="J70" s="690"/>
      <c r="K70" s="1263"/>
      <c r="L70" s="687"/>
      <c r="M70" s="521" t="s">
        <v>356</v>
      </c>
      <c r="N70" s="669"/>
      <c r="P70" s="343"/>
    </row>
    <row r="71" spans="1:16">
      <c r="A71" s="680" t="s">
        <v>836</v>
      </c>
      <c r="B71" s="669" t="s">
        <v>837</v>
      </c>
      <c r="C71" s="669" t="s">
        <v>826</v>
      </c>
      <c r="D71" s="671">
        <f>F58</f>
        <v>44179</v>
      </c>
      <c r="E71" s="525">
        <v>28</v>
      </c>
      <c r="F71" s="686">
        <f t="shared" si="2"/>
        <v>44207</v>
      </c>
      <c r="G71" s="1468"/>
      <c r="H71" s="1468"/>
      <c r="I71" s="684"/>
      <c r="J71" s="690"/>
      <c r="K71" s="1263"/>
      <c r="L71" s="691"/>
      <c r="M71" s="521" t="s">
        <v>356</v>
      </c>
      <c r="N71" s="669"/>
      <c r="P71" s="343"/>
    </row>
    <row r="72" spans="1:16">
      <c r="A72" s="680" t="s">
        <v>838</v>
      </c>
      <c r="B72" s="669" t="s">
        <v>839</v>
      </c>
      <c r="C72" s="669" t="s">
        <v>826</v>
      </c>
      <c r="D72" s="677">
        <f>F58</f>
        <v>44179</v>
      </c>
      <c r="E72" s="525">
        <v>56</v>
      </c>
      <c r="F72" s="686">
        <f t="shared" si="2"/>
        <v>44235</v>
      </c>
      <c r="G72" s="1469"/>
      <c r="H72" s="1469"/>
      <c r="I72" s="684"/>
      <c r="J72" s="690"/>
      <c r="K72" s="1263"/>
      <c r="L72" s="552"/>
      <c r="M72" s="521" t="s">
        <v>356</v>
      </c>
      <c r="N72" s="669"/>
      <c r="P72" s="343"/>
    </row>
    <row r="73" spans="1:16">
      <c r="A73" s="680" t="s">
        <v>840</v>
      </c>
      <c r="B73" s="676" t="s">
        <v>841</v>
      </c>
      <c r="C73" s="669" t="s">
        <v>826</v>
      </c>
      <c r="D73" s="671">
        <f>F58</f>
        <v>44179</v>
      </c>
      <c r="E73" s="525">
        <v>98</v>
      </c>
      <c r="F73" s="686">
        <f t="shared" si="2"/>
        <v>44277</v>
      </c>
      <c r="G73" s="1471"/>
      <c r="H73" s="1471"/>
      <c r="I73" s="684"/>
      <c r="J73" s="675"/>
      <c r="K73" s="1263"/>
      <c r="L73" s="687"/>
      <c r="M73" s="521" t="s">
        <v>356</v>
      </c>
      <c r="N73" s="669"/>
      <c r="P73" s="343"/>
    </row>
    <row r="74" spans="1:16" ht="15.75" customHeight="1">
      <c r="A74" s="680" t="s">
        <v>842</v>
      </c>
      <c r="B74" s="676" t="s">
        <v>843</v>
      </c>
      <c r="C74" s="669" t="s">
        <v>826</v>
      </c>
      <c r="D74" s="671">
        <f>F58</f>
        <v>44179</v>
      </c>
      <c r="E74" s="525">
        <v>49</v>
      </c>
      <c r="F74" s="686">
        <f t="shared" si="2"/>
        <v>44228</v>
      </c>
      <c r="G74" s="1468"/>
      <c r="H74" s="1468"/>
      <c r="I74" s="684"/>
      <c r="J74" s="675"/>
      <c r="K74" s="1263"/>
      <c r="L74" s="691" t="s">
        <v>844</v>
      </c>
      <c r="M74" s="521" t="s">
        <v>356</v>
      </c>
      <c r="N74" s="669"/>
      <c r="P74" s="343"/>
    </row>
    <row r="75" spans="1:16">
      <c r="A75" s="680" t="s">
        <v>845</v>
      </c>
      <c r="B75" s="676" t="s">
        <v>846</v>
      </c>
      <c r="C75" s="669" t="s">
        <v>826</v>
      </c>
      <c r="D75" s="671">
        <f>F58</f>
        <v>44179</v>
      </c>
      <c r="E75" s="682">
        <v>35</v>
      </c>
      <c r="F75" s="686">
        <f t="shared" si="2"/>
        <v>44214</v>
      </c>
      <c r="G75" s="1471"/>
      <c r="H75" s="1471"/>
      <c r="I75" s="684"/>
      <c r="J75" s="690"/>
      <c r="K75" s="1263"/>
      <c r="L75" s="687"/>
      <c r="M75" s="521" t="s">
        <v>356</v>
      </c>
      <c r="N75" s="669"/>
      <c r="P75" s="343"/>
    </row>
    <row r="76" spans="1:16">
      <c r="A76" s="680" t="s">
        <v>847</v>
      </c>
      <c r="B76" s="676" t="s">
        <v>848</v>
      </c>
      <c r="C76" s="669" t="s">
        <v>826</v>
      </c>
      <c r="D76" s="671">
        <f>F58</f>
        <v>44179</v>
      </c>
      <c r="E76" s="525">
        <v>35</v>
      </c>
      <c r="F76" s="686">
        <f t="shared" si="2"/>
        <v>44214</v>
      </c>
      <c r="G76" s="1468"/>
      <c r="H76" s="1468"/>
      <c r="I76" s="684"/>
      <c r="J76" s="675"/>
      <c r="K76" s="1263"/>
      <c r="L76" s="687"/>
      <c r="M76" s="521" t="s">
        <v>356</v>
      </c>
      <c r="N76" s="669"/>
      <c r="P76" s="343"/>
    </row>
    <row r="77" spans="1:16">
      <c r="A77" s="680" t="s">
        <v>849</v>
      </c>
      <c r="B77" s="676" t="s">
        <v>850</v>
      </c>
      <c r="C77" s="669" t="s">
        <v>826</v>
      </c>
      <c r="D77" s="671">
        <f>F58</f>
        <v>44179</v>
      </c>
      <c r="E77" s="682">
        <v>84</v>
      </c>
      <c r="F77" s="686">
        <f t="shared" si="2"/>
        <v>44263</v>
      </c>
      <c r="G77" s="1483"/>
      <c r="H77" s="1483"/>
      <c r="I77" s="684"/>
      <c r="J77" s="675"/>
      <c r="K77" s="1263"/>
      <c r="L77" s="687"/>
      <c r="M77" s="521" t="s">
        <v>356</v>
      </c>
      <c r="N77" s="669"/>
      <c r="P77" s="343"/>
    </row>
    <row r="78" spans="1:16">
      <c r="A78" s="680" t="s">
        <v>851</v>
      </c>
      <c r="B78" s="669" t="s">
        <v>852</v>
      </c>
      <c r="C78" s="669" t="s">
        <v>826</v>
      </c>
      <c r="D78" s="671">
        <f>F58</f>
        <v>44179</v>
      </c>
      <c r="E78" s="525">
        <v>84</v>
      </c>
      <c r="F78" s="686">
        <f t="shared" si="2"/>
        <v>44263</v>
      </c>
      <c r="G78" s="1470"/>
      <c r="H78" s="1470"/>
      <c r="I78" s="684"/>
      <c r="J78" s="689"/>
      <c r="K78" s="1263"/>
      <c r="L78" s="692"/>
      <c r="M78" s="521" t="s">
        <v>356</v>
      </c>
      <c r="N78" s="669"/>
      <c r="P78" s="343"/>
    </row>
    <row r="79" spans="1:16" ht="29">
      <c r="A79" s="688" t="s">
        <v>853</v>
      </c>
      <c r="B79" s="669" t="s">
        <v>854</v>
      </c>
      <c r="C79" s="669" t="s">
        <v>826</v>
      </c>
      <c r="D79" s="671">
        <f>M4</f>
        <v>44305</v>
      </c>
      <c r="E79" s="525">
        <v>70</v>
      </c>
      <c r="F79" s="686">
        <f t="shared" si="2"/>
        <v>44375</v>
      </c>
      <c r="G79" s="1471" t="s">
        <v>772</v>
      </c>
      <c r="H79" s="1471"/>
      <c r="I79" s="684"/>
      <c r="J79" s="690"/>
      <c r="K79" s="1263"/>
      <c r="L79" s="687"/>
      <c r="M79" s="521" t="s">
        <v>356</v>
      </c>
      <c r="N79" s="669"/>
      <c r="P79" s="343"/>
    </row>
    <row r="80" spans="1:16">
      <c r="A80" s="680" t="s">
        <v>855</v>
      </c>
      <c r="B80" s="669" t="s">
        <v>856</v>
      </c>
      <c r="C80" s="669" t="s">
        <v>826</v>
      </c>
      <c r="D80" s="671">
        <f>F58</f>
        <v>44179</v>
      </c>
      <c r="E80" s="682">
        <v>56</v>
      </c>
      <c r="F80" s="686">
        <f t="shared" si="2"/>
        <v>44235</v>
      </c>
      <c r="G80" s="1468"/>
      <c r="H80" s="1468"/>
      <c r="I80" s="684"/>
      <c r="J80" s="689"/>
      <c r="K80" s="1263"/>
      <c r="L80" s="692"/>
      <c r="M80" s="521" t="s">
        <v>356</v>
      </c>
      <c r="N80" s="669"/>
      <c r="P80" s="343"/>
    </row>
    <row r="81" spans="1:16" ht="29.5">
      <c r="A81" s="680" t="s">
        <v>857</v>
      </c>
      <c r="B81" s="669" t="s">
        <v>858</v>
      </c>
      <c r="C81" s="669" t="s">
        <v>826</v>
      </c>
      <c r="D81" s="671">
        <f>F58</f>
        <v>44179</v>
      </c>
      <c r="E81" s="682">
        <v>56</v>
      </c>
      <c r="F81" s="686">
        <f t="shared" si="2"/>
        <v>44235</v>
      </c>
      <c r="G81" s="1468"/>
      <c r="H81" s="1468"/>
      <c r="I81" s="684"/>
      <c r="J81" s="689"/>
      <c r="K81" s="1263"/>
      <c r="L81" s="692"/>
      <c r="M81" s="521" t="s">
        <v>356</v>
      </c>
      <c r="N81" s="669"/>
      <c r="P81" s="343"/>
    </row>
    <row r="82" spans="1:16">
      <c r="A82" s="680" t="s">
        <v>859</v>
      </c>
      <c r="B82" s="669" t="s">
        <v>860</v>
      </c>
      <c r="C82" s="669" t="s">
        <v>826</v>
      </c>
      <c r="D82" s="671">
        <f>F58</f>
        <v>44179</v>
      </c>
      <c r="E82" s="682">
        <v>46</v>
      </c>
      <c r="F82" s="686">
        <f t="shared" si="2"/>
        <v>44225</v>
      </c>
      <c r="G82" s="1471"/>
      <c r="H82" s="1471"/>
      <c r="I82" s="684"/>
      <c r="J82" s="689"/>
      <c r="K82" s="1263"/>
      <c r="L82" s="692"/>
      <c r="M82" s="521" t="s">
        <v>356</v>
      </c>
      <c r="N82" s="669"/>
      <c r="P82" s="343"/>
    </row>
    <row r="83" spans="1:16" ht="15.75" customHeight="1">
      <c r="A83" s="680" t="s">
        <v>861</v>
      </c>
      <c r="B83" s="669" t="s">
        <v>862</v>
      </c>
      <c r="C83" s="669" t="s">
        <v>826</v>
      </c>
      <c r="D83" s="671">
        <f>F58</f>
        <v>44179</v>
      </c>
      <c r="E83" s="525">
        <v>49</v>
      </c>
      <c r="F83" s="686">
        <f t="shared" si="2"/>
        <v>44228</v>
      </c>
      <c r="G83" s="1470"/>
      <c r="H83" s="1470"/>
      <c r="I83" s="684"/>
      <c r="J83" s="675"/>
      <c r="K83" s="1263"/>
      <c r="L83" s="692" t="s">
        <v>863</v>
      </c>
      <c r="M83" s="521" t="s">
        <v>356</v>
      </c>
      <c r="N83" s="669"/>
      <c r="P83" s="343"/>
    </row>
    <row r="84" spans="1:16">
      <c r="A84" s="680" t="s">
        <v>864</v>
      </c>
      <c r="B84" s="669" t="s">
        <v>852</v>
      </c>
      <c r="C84" s="669" t="s">
        <v>826</v>
      </c>
      <c r="D84" s="671">
        <f>F58</f>
        <v>44179</v>
      </c>
      <c r="E84" s="525">
        <v>70</v>
      </c>
      <c r="F84" s="686">
        <f t="shared" si="2"/>
        <v>44249</v>
      </c>
      <c r="G84" s="1470"/>
      <c r="H84" s="1470"/>
      <c r="I84" s="684"/>
      <c r="J84" s="675"/>
      <c r="K84" s="1263"/>
      <c r="L84" s="691"/>
      <c r="M84" s="521" t="s">
        <v>356</v>
      </c>
      <c r="N84" s="669"/>
      <c r="P84" s="343"/>
    </row>
    <row r="85" spans="1:16" ht="15" customHeight="1">
      <c r="A85" s="688" t="s">
        <v>865</v>
      </c>
      <c r="B85" s="669" t="s">
        <v>839</v>
      </c>
      <c r="C85" s="669" t="s">
        <v>826</v>
      </c>
      <c r="D85" s="671">
        <f>M4</f>
        <v>44305</v>
      </c>
      <c r="E85" s="525">
        <v>168</v>
      </c>
      <c r="F85" s="686">
        <f t="shared" si="2"/>
        <v>44473</v>
      </c>
      <c r="G85" s="1471" t="s">
        <v>772</v>
      </c>
      <c r="H85" s="1471"/>
      <c r="I85" s="684"/>
      <c r="J85" s="690"/>
      <c r="K85" s="1263"/>
      <c r="L85" s="687"/>
      <c r="M85" s="521" t="s">
        <v>356</v>
      </c>
      <c r="N85" s="669"/>
      <c r="P85" s="343"/>
    </row>
    <row r="86" spans="1:16">
      <c r="A86" s="688" t="s">
        <v>866</v>
      </c>
      <c r="B86" s="669" t="s">
        <v>867</v>
      </c>
      <c r="C86" s="669" t="s">
        <v>826</v>
      </c>
      <c r="D86" s="671">
        <f>F58</f>
        <v>44179</v>
      </c>
      <c r="E86" s="682">
        <v>140</v>
      </c>
      <c r="F86" s="686">
        <f t="shared" si="2"/>
        <v>44319</v>
      </c>
      <c r="G86" s="1470"/>
      <c r="H86" s="1470"/>
      <c r="I86" s="684"/>
      <c r="J86" s="690"/>
      <c r="K86" s="1263"/>
      <c r="L86" s="687"/>
      <c r="M86" s="521" t="s">
        <v>356</v>
      </c>
      <c r="N86" s="669"/>
      <c r="P86" s="343"/>
    </row>
    <row r="87" spans="1:16">
      <c r="A87" s="1481" t="s">
        <v>868</v>
      </c>
      <c r="B87" s="669" t="s">
        <v>869</v>
      </c>
      <c r="C87" s="669" t="s">
        <v>826</v>
      </c>
      <c r="D87" s="671">
        <f>F58</f>
        <v>44179</v>
      </c>
      <c r="E87" s="682">
        <v>49</v>
      </c>
      <c r="F87" s="686">
        <f t="shared" si="2"/>
        <v>44228</v>
      </c>
      <c r="G87" s="1468"/>
      <c r="H87" s="1468"/>
      <c r="I87" s="684"/>
      <c r="J87" s="689"/>
      <c r="K87" s="1263"/>
      <c r="L87" s="692"/>
      <c r="M87" s="521" t="s">
        <v>356</v>
      </c>
      <c r="N87" s="669"/>
      <c r="P87" s="343"/>
    </row>
    <row r="88" spans="1:16">
      <c r="A88" s="1482"/>
      <c r="B88" s="669" t="s">
        <v>870</v>
      </c>
      <c r="C88" s="669" t="s">
        <v>734</v>
      </c>
      <c r="D88" s="671">
        <f>F58</f>
        <v>44179</v>
      </c>
      <c r="E88" s="682">
        <v>49</v>
      </c>
      <c r="F88" s="686">
        <f t="shared" si="2"/>
        <v>44228</v>
      </c>
      <c r="G88" s="1470"/>
      <c r="H88" s="1470"/>
      <c r="I88" s="684"/>
      <c r="J88" s="675"/>
      <c r="K88" s="1263"/>
      <c r="L88" s="687"/>
      <c r="M88" s="521" t="s">
        <v>356</v>
      </c>
      <c r="N88" s="669"/>
      <c r="P88" s="343"/>
    </row>
    <row r="89" spans="1:16">
      <c r="A89" s="688" t="s">
        <v>871</v>
      </c>
      <c r="B89" s="669" t="s">
        <v>872</v>
      </c>
      <c r="C89" s="669" t="s">
        <v>826</v>
      </c>
      <c r="D89" s="671">
        <f>F58</f>
        <v>44179</v>
      </c>
      <c r="E89" s="525">
        <v>119</v>
      </c>
      <c r="F89" s="686">
        <f t="shared" si="2"/>
        <v>44298</v>
      </c>
      <c r="G89" s="1470"/>
      <c r="H89" s="1470"/>
      <c r="I89" s="684"/>
      <c r="J89" s="690"/>
      <c r="K89" s="1263"/>
      <c r="L89" s="693"/>
      <c r="M89" s="521" t="s">
        <v>356</v>
      </c>
      <c r="N89" s="669"/>
      <c r="P89" s="343"/>
    </row>
    <row r="90" spans="1:16">
      <c r="A90" s="680" t="s">
        <v>873</v>
      </c>
      <c r="B90" s="669" t="s">
        <v>874</v>
      </c>
      <c r="C90" s="669" t="s">
        <v>826</v>
      </c>
      <c r="D90" s="671">
        <f>F58</f>
        <v>44179</v>
      </c>
      <c r="E90" s="525">
        <v>49</v>
      </c>
      <c r="F90" s="686">
        <f t="shared" si="2"/>
        <v>44228</v>
      </c>
      <c r="G90" s="1468"/>
      <c r="H90" s="1468"/>
      <c r="I90" s="684"/>
      <c r="J90" s="690"/>
      <c r="K90" s="1263"/>
      <c r="L90" s="687"/>
      <c r="M90" s="521" t="s">
        <v>356</v>
      </c>
      <c r="N90" s="669"/>
      <c r="P90" s="343"/>
    </row>
    <row r="91" spans="1:16">
      <c r="A91" s="680" t="s">
        <v>875</v>
      </c>
      <c r="B91" s="669" t="s">
        <v>876</v>
      </c>
      <c r="C91" s="669" t="s">
        <v>826</v>
      </c>
      <c r="D91" s="671">
        <f>F58</f>
        <v>44179</v>
      </c>
      <c r="E91" s="525">
        <v>70</v>
      </c>
      <c r="F91" s="686">
        <f t="shared" si="2"/>
        <v>44249</v>
      </c>
      <c r="G91" s="1468"/>
      <c r="H91" s="1468"/>
      <c r="I91" s="684"/>
      <c r="J91" s="690"/>
      <c r="K91" s="1263"/>
      <c r="L91" s="694"/>
      <c r="M91" s="521" t="s">
        <v>356</v>
      </c>
      <c r="N91" s="669"/>
    </row>
    <row r="92" spans="1:16">
      <c r="A92" s="680" t="s">
        <v>877</v>
      </c>
      <c r="B92" s="669" t="s">
        <v>878</v>
      </c>
      <c r="C92" s="669" t="s">
        <v>826</v>
      </c>
      <c r="D92" s="671">
        <f>F58</f>
        <v>44179</v>
      </c>
      <c r="E92" s="682">
        <v>71</v>
      </c>
      <c r="F92" s="686">
        <f t="shared" si="2"/>
        <v>44250</v>
      </c>
      <c r="G92" s="1471"/>
      <c r="H92" s="1471"/>
      <c r="I92" s="684"/>
      <c r="J92" s="690"/>
      <c r="K92" s="1263"/>
      <c r="L92" s="687"/>
      <c r="M92" s="521" t="s">
        <v>356</v>
      </c>
      <c r="N92" s="669"/>
    </row>
    <row r="93" spans="1:16" ht="43.5">
      <c r="A93" s="680" t="s">
        <v>879</v>
      </c>
      <c r="B93" s="669" t="s">
        <v>880</v>
      </c>
      <c r="C93" s="669" t="s">
        <v>826</v>
      </c>
      <c r="D93" s="671">
        <f>F58</f>
        <v>44179</v>
      </c>
      <c r="E93" s="525">
        <v>42</v>
      </c>
      <c r="F93" s="686">
        <f t="shared" si="2"/>
        <v>44221</v>
      </c>
      <c r="G93" s="1471"/>
      <c r="H93" s="1471"/>
      <c r="I93" s="684"/>
      <c r="J93" s="690"/>
      <c r="K93" s="1263"/>
      <c r="L93" s="692"/>
      <c r="M93" s="521" t="s">
        <v>356</v>
      </c>
      <c r="N93" s="669"/>
    </row>
    <row r="94" spans="1:16">
      <c r="A94" s="688" t="s">
        <v>881</v>
      </c>
      <c r="B94" s="669" t="s">
        <v>882</v>
      </c>
      <c r="C94" s="669" t="s">
        <v>826</v>
      </c>
      <c r="D94" s="671">
        <f>F58</f>
        <v>44179</v>
      </c>
      <c r="E94" s="571">
        <v>183</v>
      </c>
      <c r="F94" s="686">
        <f t="shared" si="2"/>
        <v>44362</v>
      </c>
      <c r="G94" s="1470"/>
      <c r="H94" s="1471"/>
      <c r="I94" s="684"/>
      <c r="J94" s="675"/>
      <c r="K94" s="1263"/>
      <c r="L94" s="687"/>
      <c r="M94" s="521" t="s">
        <v>356</v>
      </c>
      <c r="N94" s="669"/>
    </row>
    <row r="95" spans="1:16">
      <c r="A95" s="680" t="s">
        <v>883</v>
      </c>
      <c r="B95" s="669" t="s">
        <v>884</v>
      </c>
      <c r="C95" s="669" t="s">
        <v>826</v>
      </c>
      <c r="D95" s="671">
        <f>F58</f>
        <v>44179</v>
      </c>
      <c r="E95" s="525">
        <v>60</v>
      </c>
      <c r="F95" s="686">
        <f t="shared" si="2"/>
        <v>44239</v>
      </c>
      <c r="G95" s="1471"/>
      <c r="H95" s="1471"/>
      <c r="I95" s="684"/>
      <c r="J95" s="675"/>
      <c r="K95" s="1263"/>
      <c r="L95" s="687"/>
      <c r="M95" s="521" t="s">
        <v>356</v>
      </c>
      <c r="N95" s="669"/>
    </row>
    <row r="96" spans="1:16">
      <c r="A96" s="680" t="s">
        <v>885</v>
      </c>
      <c r="B96" s="669" t="s">
        <v>886</v>
      </c>
      <c r="C96" s="669" t="s">
        <v>826</v>
      </c>
      <c r="D96" s="671">
        <f>F58</f>
        <v>44179</v>
      </c>
      <c r="E96" s="525">
        <v>56</v>
      </c>
      <c r="F96" s="686">
        <f t="shared" si="2"/>
        <v>44235</v>
      </c>
      <c r="G96" s="1471"/>
      <c r="H96" s="1471"/>
      <c r="I96" s="684"/>
      <c r="J96" s="675"/>
      <c r="K96" s="1263"/>
      <c r="L96" s="692"/>
      <c r="M96" s="521" t="s">
        <v>356</v>
      </c>
      <c r="N96" s="669"/>
    </row>
    <row r="97" spans="1:14" ht="15.75" customHeight="1">
      <c r="A97" s="680" t="s">
        <v>887</v>
      </c>
      <c r="B97" s="669" t="s">
        <v>888</v>
      </c>
      <c r="C97" s="669" t="s">
        <v>826</v>
      </c>
      <c r="D97" s="671">
        <f>F58</f>
        <v>44179</v>
      </c>
      <c r="E97" s="525">
        <v>88</v>
      </c>
      <c r="F97" s="686">
        <f t="shared" si="2"/>
        <v>44267</v>
      </c>
      <c r="G97" s="1471"/>
      <c r="H97" s="1471"/>
      <c r="I97" s="684"/>
      <c r="J97" s="675"/>
      <c r="K97" s="1263"/>
      <c r="L97" s="695" t="s">
        <v>889</v>
      </c>
      <c r="M97" s="521" t="s">
        <v>356</v>
      </c>
      <c r="N97" s="669"/>
    </row>
    <row r="98" spans="1:14" ht="29.25" customHeight="1">
      <c r="A98" s="688" t="s">
        <v>890</v>
      </c>
      <c r="B98" s="676" t="s">
        <v>891</v>
      </c>
      <c r="C98" s="669" t="s">
        <v>826</v>
      </c>
      <c r="D98" s="671">
        <f>F58</f>
        <v>44179</v>
      </c>
      <c r="E98" s="525">
        <v>112</v>
      </c>
      <c r="F98" s="686">
        <f t="shared" si="2"/>
        <v>44291</v>
      </c>
      <c r="G98" s="1471"/>
      <c r="H98" s="1471"/>
      <c r="I98" s="684"/>
      <c r="J98" s="675"/>
      <c r="K98" s="1263"/>
      <c r="L98" s="692" t="s">
        <v>892</v>
      </c>
      <c r="M98" s="521" t="s">
        <v>356</v>
      </c>
      <c r="N98" s="669"/>
    </row>
    <row r="99" spans="1:14">
      <c r="A99" s="680" t="s">
        <v>893</v>
      </c>
      <c r="B99" s="669" t="s">
        <v>894</v>
      </c>
      <c r="C99" s="669" t="s">
        <v>826</v>
      </c>
      <c r="D99" s="671">
        <f>F58</f>
        <v>44179</v>
      </c>
      <c r="E99" s="525">
        <v>56</v>
      </c>
      <c r="F99" s="686">
        <f t="shared" si="2"/>
        <v>44235</v>
      </c>
      <c r="G99" s="1468"/>
      <c r="H99" s="1468"/>
      <c r="I99" s="684"/>
      <c r="J99" s="675"/>
      <c r="K99" s="1263"/>
      <c r="L99" s="687"/>
      <c r="M99" s="521" t="s">
        <v>356</v>
      </c>
      <c r="N99" s="669"/>
    </row>
    <row r="100" spans="1:14">
      <c r="A100" s="688" t="s">
        <v>895</v>
      </c>
      <c r="B100" s="669" t="s">
        <v>896</v>
      </c>
      <c r="C100" s="669" t="s">
        <v>826</v>
      </c>
      <c r="D100" s="671">
        <f>F58</f>
        <v>44179</v>
      </c>
      <c r="E100" s="571">
        <v>113</v>
      </c>
      <c r="F100" s="686">
        <f t="shared" si="2"/>
        <v>44292</v>
      </c>
      <c r="G100" s="1468"/>
      <c r="H100" s="1468"/>
      <c r="I100" s="684"/>
      <c r="J100" s="696"/>
      <c r="K100" s="1263"/>
      <c r="L100" s="687"/>
      <c r="M100" s="521" t="s">
        <v>356</v>
      </c>
      <c r="N100" s="669"/>
    </row>
    <row r="101" spans="1:14" ht="15.75" customHeight="1">
      <c r="A101" s="680" t="s">
        <v>897</v>
      </c>
      <c r="B101" s="669" t="s">
        <v>898</v>
      </c>
      <c r="C101" s="669" t="s">
        <v>826</v>
      </c>
      <c r="D101" s="671">
        <f>F58</f>
        <v>44179</v>
      </c>
      <c r="E101" s="525">
        <v>42</v>
      </c>
      <c r="F101" s="686">
        <f t="shared" si="2"/>
        <v>44221</v>
      </c>
      <c r="G101" s="1469"/>
      <c r="H101" s="1469"/>
      <c r="I101" s="674"/>
      <c r="J101" s="675"/>
      <c r="K101" s="1263"/>
      <c r="L101" s="691" t="s">
        <v>899</v>
      </c>
      <c r="M101" s="521" t="s">
        <v>356</v>
      </c>
      <c r="N101" s="669"/>
    </row>
    <row r="102" spans="1:14">
      <c r="A102" s="680" t="s">
        <v>900</v>
      </c>
      <c r="B102" s="669" t="s">
        <v>901</v>
      </c>
      <c r="C102" s="669" t="s">
        <v>826</v>
      </c>
      <c r="D102" s="671">
        <f>F58</f>
        <v>44179</v>
      </c>
      <c r="E102" s="525">
        <v>70</v>
      </c>
      <c r="F102" s="686">
        <f t="shared" si="2"/>
        <v>44249</v>
      </c>
      <c r="G102" s="1470"/>
      <c r="H102" s="1470"/>
      <c r="I102" s="684"/>
      <c r="J102" s="689"/>
      <c r="K102" s="1263"/>
      <c r="L102" s="692"/>
      <c r="M102" s="521" t="s">
        <v>356</v>
      </c>
      <c r="N102" s="669"/>
    </row>
    <row r="103" spans="1:14" ht="29">
      <c r="A103" s="680" t="s">
        <v>902</v>
      </c>
      <c r="B103" s="669" t="s">
        <v>903</v>
      </c>
      <c r="C103" s="669" t="s">
        <v>826</v>
      </c>
      <c r="D103" s="671">
        <f>F58</f>
        <v>44179</v>
      </c>
      <c r="E103" s="525">
        <v>49</v>
      </c>
      <c r="F103" s="686">
        <f t="shared" si="2"/>
        <v>44228</v>
      </c>
      <c r="G103" s="1468"/>
      <c r="H103" s="1468"/>
      <c r="I103" s="684"/>
      <c r="J103" s="689"/>
      <c r="K103" s="1263"/>
      <c r="L103" s="687"/>
      <c r="M103" s="521" t="s">
        <v>356</v>
      </c>
      <c r="N103" s="669"/>
    </row>
    <row r="104" spans="1:14" ht="15.75" customHeight="1">
      <c r="A104" s="688" t="s">
        <v>904</v>
      </c>
      <c r="B104" s="669" t="s">
        <v>867</v>
      </c>
      <c r="C104" s="669" t="s">
        <v>826</v>
      </c>
      <c r="D104" s="671">
        <f>F58</f>
        <v>44179</v>
      </c>
      <c r="E104" s="571">
        <v>113</v>
      </c>
      <c r="F104" s="686">
        <f t="shared" si="2"/>
        <v>44292</v>
      </c>
      <c r="G104" s="1468"/>
      <c r="H104" s="1468"/>
      <c r="I104" s="684"/>
      <c r="J104" s="689"/>
      <c r="K104" s="1263"/>
      <c r="L104" s="692" t="s">
        <v>905</v>
      </c>
      <c r="M104" s="521" t="s">
        <v>356</v>
      </c>
      <c r="N104" s="669"/>
    </row>
    <row r="105" spans="1:14" ht="29">
      <c r="A105" s="680" t="s">
        <v>906</v>
      </c>
      <c r="B105" s="669" t="s">
        <v>852</v>
      </c>
      <c r="C105" s="669" t="s">
        <v>826</v>
      </c>
      <c r="D105" s="681">
        <f>F58</f>
        <v>44179</v>
      </c>
      <c r="E105" s="525">
        <v>84</v>
      </c>
      <c r="F105" s="686">
        <f t="shared" si="2"/>
        <v>44263</v>
      </c>
      <c r="G105" s="1479"/>
      <c r="H105" s="1479"/>
      <c r="I105" s="684"/>
      <c r="J105" s="689"/>
      <c r="K105" s="1263"/>
      <c r="L105" s="687"/>
      <c r="M105" s="521" t="s">
        <v>356</v>
      </c>
      <c r="N105" s="669"/>
    </row>
    <row r="106" spans="1:14">
      <c r="A106" s="688" t="s">
        <v>907</v>
      </c>
      <c r="B106" s="669" t="s">
        <v>852</v>
      </c>
      <c r="C106" s="676" t="s">
        <v>826</v>
      </c>
      <c r="D106" s="681">
        <f>F58</f>
        <v>44179</v>
      </c>
      <c r="E106" s="525">
        <v>126</v>
      </c>
      <c r="F106" s="686">
        <f t="shared" si="2"/>
        <v>44305</v>
      </c>
      <c r="G106" s="1468"/>
      <c r="H106" s="1468"/>
      <c r="I106" s="684"/>
      <c r="J106" s="689"/>
      <c r="K106" s="1263"/>
      <c r="L106" s="687"/>
      <c r="M106" s="521" t="s">
        <v>356</v>
      </c>
      <c r="N106" s="669"/>
    </row>
    <row r="107" spans="1:14" ht="31.5" customHeight="1">
      <c r="A107" s="697" t="s">
        <v>908</v>
      </c>
      <c r="B107" s="698" t="s">
        <v>909</v>
      </c>
      <c r="C107" s="699" t="s">
        <v>826</v>
      </c>
      <c r="D107" s="674">
        <f>F58</f>
        <v>44179</v>
      </c>
      <c r="E107" s="700">
        <v>42</v>
      </c>
      <c r="F107" s="673">
        <f t="shared" si="2"/>
        <v>44221</v>
      </c>
      <c r="G107" s="1480" t="s">
        <v>910</v>
      </c>
      <c r="H107" s="1480"/>
      <c r="I107" s="684"/>
      <c r="J107" s="701"/>
      <c r="K107" s="1263"/>
      <c r="L107" s="691" t="s">
        <v>911</v>
      </c>
      <c r="M107" s="521" t="s">
        <v>356</v>
      </c>
      <c r="N107" s="698"/>
    </row>
    <row r="108" spans="1:14">
      <c r="A108" s="680" t="s">
        <v>912</v>
      </c>
      <c r="B108" s="669" t="s">
        <v>913</v>
      </c>
      <c r="C108" s="676" t="s">
        <v>826</v>
      </c>
      <c r="D108" s="681">
        <f>F58</f>
        <v>44179</v>
      </c>
      <c r="E108" s="525">
        <v>70</v>
      </c>
      <c r="F108" s="686">
        <f t="shared" si="2"/>
        <v>44249</v>
      </c>
      <c r="G108" s="1468"/>
      <c r="H108" s="1468"/>
      <c r="I108" s="684"/>
      <c r="J108" s="696"/>
      <c r="K108" s="1263"/>
      <c r="L108" s="687"/>
      <c r="M108" s="521" t="s">
        <v>356</v>
      </c>
      <c r="N108" s="669"/>
    </row>
    <row r="109" spans="1:14" ht="15.75" customHeight="1">
      <c r="A109" s="680" t="s">
        <v>914</v>
      </c>
      <c r="B109" s="669" t="s">
        <v>915</v>
      </c>
      <c r="C109" s="676" t="s">
        <v>826</v>
      </c>
      <c r="D109" s="681">
        <f>F58</f>
        <v>44179</v>
      </c>
      <c r="E109" s="525">
        <v>46</v>
      </c>
      <c r="F109" s="686">
        <f t="shared" si="2"/>
        <v>44225</v>
      </c>
      <c r="G109" s="1479"/>
      <c r="H109" s="1479"/>
      <c r="I109" s="684"/>
      <c r="J109" s="675"/>
      <c r="K109" s="1263"/>
      <c r="L109" s="692" t="s">
        <v>916</v>
      </c>
      <c r="M109" s="521" t="s">
        <v>356</v>
      </c>
      <c r="N109" s="669"/>
    </row>
    <row r="110" spans="1:14" ht="15.75" customHeight="1">
      <c r="A110" s="680" t="s">
        <v>917</v>
      </c>
      <c r="B110" s="669" t="s">
        <v>918</v>
      </c>
      <c r="C110" s="676" t="s">
        <v>826</v>
      </c>
      <c r="D110" s="681">
        <f>F58</f>
        <v>44179</v>
      </c>
      <c r="E110" s="525">
        <v>14</v>
      </c>
      <c r="F110" s="686">
        <f t="shared" si="2"/>
        <v>44193</v>
      </c>
      <c r="G110" s="1471"/>
      <c r="H110" s="1471"/>
      <c r="I110" s="684"/>
      <c r="J110" s="701"/>
      <c r="K110" s="1263"/>
      <c r="L110" s="692" t="s">
        <v>919</v>
      </c>
      <c r="M110" s="521" t="s">
        <v>356</v>
      </c>
      <c r="N110" s="669"/>
    </row>
    <row r="111" spans="1:14" ht="33" customHeight="1">
      <c r="A111" s="680" t="s">
        <v>920</v>
      </c>
      <c r="B111" s="669" t="s">
        <v>921</v>
      </c>
      <c r="C111" s="676" t="s">
        <v>826</v>
      </c>
      <c r="D111" s="681">
        <f>F58</f>
        <v>44179</v>
      </c>
      <c r="E111" s="525">
        <v>84</v>
      </c>
      <c r="F111" s="686">
        <f t="shared" si="2"/>
        <v>44263</v>
      </c>
      <c r="G111" s="1471"/>
      <c r="H111" s="1471"/>
      <c r="I111" s="684"/>
      <c r="J111" s="701"/>
      <c r="K111" s="1263"/>
      <c r="L111" s="687"/>
      <c r="M111" s="521" t="s">
        <v>356</v>
      </c>
      <c r="N111" s="669"/>
    </row>
    <row r="112" spans="1:14" ht="15.75" customHeight="1">
      <c r="A112" s="688" t="s">
        <v>922</v>
      </c>
      <c r="B112" s="669" t="s">
        <v>923</v>
      </c>
      <c r="C112" s="676" t="s">
        <v>826</v>
      </c>
      <c r="D112" s="681">
        <f>F58</f>
        <v>44179</v>
      </c>
      <c r="E112" s="525">
        <v>133</v>
      </c>
      <c r="F112" s="686">
        <f t="shared" si="2"/>
        <v>44312</v>
      </c>
      <c r="G112" s="1468"/>
      <c r="H112" s="1468"/>
      <c r="I112" s="684"/>
      <c r="J112" s="701"/>
      <c r="K112" s="1263"/>
      <c r="L112" s="692" t="s">
        <v>924</v>
      </c>
      <c r="M112" s="521" t="s">
        <v>356</v>
      </c>
      <c r="N112" s="669"/>
    </row>
    <row r="113" spans="1:14">
      <c r="A113" s="680" t="s">
        <v>925</v>
      </c>
      <c r="B113" s="669" t="s">
        <v>926</v>
      </c>
      <c r="C113" s="676" t="s">
        <v>826</v>
      </c>
      <c r="D113" s="681">
        <f>F58</f>
        <v>44179</v>
      </c>
      <c r="E113" s="525">
        <v>56</v>
      </c>
      <c r="F113" s="686">
        <f t="shared" si="2"/>
        <v>44235</v>
      </c>
      <c r="G113" s="1479"/>
      <c r="H113" s="1479"/>
      <c r="I113" s="684"/>
      <c r="J113" s="696"/>
      <c r="K113" s="1263"/>
      <c r="L113" s="687"/>
      <c r="M113" s="521" t="s">
        <v>356</v>
      </c>
      <c r="N113" s="669"/>
    </row>
    <row r="114" spans="1:14">
      <c r="A114" s="680" t="s">
        <v>927</v>
      </c>
      <c r="B114" s="669" t="s">
        <v>928</v>
      </c>
      <c r="C114" s="676" t="s">
        <v>826</v>
      </c>
      <c r="D114" s="681">
        <f>F58</f>
        <v>44179</v>
      </c>
      <c r="E114" s="525">
        <v>49</v>
      </c>
      <c r="F114" s="686">
        <f>SUM(D114:E114)</f>
        <v>44228</v>
      </c>
      <c r="G114" s="1479"/>
      <c r="H114" s="1479"/>
      <c r="I114" s="684"/>
      <c r="J114" s="701"/>
      <c r="K114" s="1263"/>
      <c r="L114" s="692"/>
      <c r="M114" s="521" t="s">
        <v>356</v>
      </c>
      <c r="N114" s="669"/>
    </row>
    <row r="115" spans="1:14">
      <c r="A115" s="680" t="s">
        <v>929</v>
      </c>
      <c r="B115" s="669" t="s">
        <v>930</v>
      </c>
      <c r="C115" s="676" t="s">
        <v>826</v>
      </c>
      <c r="D115" s="681">
        <f>F58</f>
        <v>44179</v>
      </c>
      <c r="E115" s="525">
        <v>60</v>
      </c>
      <c r="F115" s="686">
        <f t="shared" si="2"/>
        <v>44239</v>
      </c>
      <c r="G115" s="1468"/>
      <c r="H115" s="1468"/>
      <c r="I115" s="684"/>
      <c r="J115" s="689"/>
      <c r="K115" s="1263"/>
      <c r="L115" s="687"/>
      <c r="M115" s="521" t="s">
        <v>356</v>
      </c>
      <c r="N115" s="669"/>
    </row>
    <row r="116" spans="1:14" ht="15.75" customHeight="1">
      <c r="A116" s="680" t="s">
        <v>931</v>
      </c>
      <c r="B116" s="669" t="s">
        <v>932</v>
      </c>
      <c r="C116" s="676" t="s">
        <v>826</v>
      </c>
      <c r="D116" s="681">
        <f>F58</f>
        <v>44179</v>
      </c>
      <c r="E116" s="525">
        <v>42</v>
      </c>
      <c r="F116" s="686">
        <f t="shared" si="2"/>
        <v>44221</v>
      </c>
      <c r="G116" s="1468"/>
      <c r="H116" s="1468"/>
      <c r="I116" s="684"/>
      <c r="J116" s="689"/>
      <c r="K116" s="1263"/>
      <c r="L116" s="692" t="s">
        <v>933</v>
      </c>
      <c r="M116" s="521" t="s">
        <v>356</v>
      </c>
      <c r="N116" s="669"/>
    </row>
    <row r="117" spans="1:14">
      <c r="A117" s="680" t="s">
        <v>934</v>
      </c>
      <c r="B117" s="669" t="s">
        <v>935</v>
      </c>
      <c r="C117" s="676" t="s">
        <v>826</v>
      </c>
      <c r="D117" s="681">
        <f>F58</f>
        <v>44179</v>
      </c>
      <c r="E117" s="525">
        <v>21</v>
      </c>
      <c r="F117" s="686">
        <f t="shared" si="2"/>
        <v>44200</v>
      </c>
      <c r="G117" s="1479"/>
      <c r="H117" s="1479"/>
      <c r="I117" s="684"/>
      <c r="J117" s="701"/>
      <c r="K117" s="1263"/>
      <c r="L117" s="687"/>
      <c r="M117" s="521" t="s">
        <v>356</v>
      </c>
      <c r="N117" s="669"/>
    </row>
    <row r="118" spans="1:14">
      <c r="A118" s="680" t="s">
        <v>936</v>
      </c>
      <c r="B118" s="669" t="s">
        <v>867</v>
      </c>
      <c r="C118" s="676" t="s">
        <v>826</v>
      </c>
      <c r="D118" s="681">
        <f>F58</f>
        <v>44179</v>
      </c>
      <c r="E118" s="525">
        <v>35</v>
      </c>
      <c r="F118" s="686">
        <f t="shared" si="2"/>
        <v>44214</v>
      </c>
      <c r="G118" s="1468"/>
      <c r="H118" s="1468"/>
      <c r="I118" s="684"/>
      <c r="J118" s="701"/>
      <c r="K118" s="1263"/>
      <c r="L118" s="687"/>
      <c r="M118" s="521" t="s">
        <v>356</v>
      </c>
      <c r="N118" s="669"/>
    </row>
    <row r="119" spans="1:14" ht="43.5">
      <c r="A119" s="680" t="s">
        <v>937</v>
      </c>
      <c r="B119" s="676" t="s">
        <v>938</v>
      </c>
      <c r="C119" s="676" t="s">
        <v>826</v>
      </c>
      <c r="D119" s="681">
        <f>F58</f>
        <v>44179</v>
      </c>
      <c r="E119" s="525">
        <v>42</v>
      </c>
      <c r="F119" s="686">
        <f t="shared" si="2"/>
        <v>44221</v>
      </c>
      <c r="G119" s="1479"/>
      <c r="H119" s="1479"/>
      <c r="I119" s="684"/>
      <c r="J119" s="701"/>
      <c r="K119" s="1263"/>
      <c r="L119" s="687"/>
      <c r="M119" s="521" t="s">
        <v>356</v>
      </c>
      <c r="N119" s="669"/>
    </row>
    <row r="120" spans="1:14" ht="24.75" customHeight="1">
      <c r="A120" s="680" t="s">
        <v>939</v>
      </c>
      <c r="B120" s="669" t="s">
        <v>940</v>
      </c>
      <c r="C120" s="676" t="s">
        <v>826</v>
      </c>
      <c r="D120" s="681">
        <f>F58</f>
        <v>44179</v>
      </c>
      <c r="E120" s="525">
        <v>84</v>
      </c>
      <c r="F120" s="686">
        <f t="shared" si="2"/>
        <v>44263</v>
      </c>
      <c r="G120" s="1469"/>
      <c r="H120" s="1469"/>
      <c r="I120" s="702"/>
      <c r="J120" s="689"/>
      <c r="K120" s="1473"/>
      <c r="L120" s="687"/>
      <c r="M120" s="521"/>
      <c r="N120" s="521" t="s">
        <v>356</v>
      </c>
    </row>
  </sheetData>
  <mergeCells count="157">
    <mergeCell ref="C14:C15"/>
    <mergeCell ref="A13:A15"/>
    <mergeCell ref="A26:A27"/>
    <mergeCell ref="C26:C27"/>
    <mergeCell ref="G27:H27"/>
    <mergeCell ref="P6:Q6"/>
    <mergeCell ref="A9:A10"/>
    <mergeCell ref="B9:B10"/>
    <mergeCell ref="G9:H9"/>
    <mergeCell ref="G10:H10"/>
    <mergeCell ref="G7:H7"/>
    <mergeCell ref="G17:H17"/>
    <mergeCell ref="B16:B17"/>
    <mergeCell ref="A24:A25"/>
    <mergeCell ref="G6:H6"/>
    <mergeCell ref="K40:K41"/>
    <mergeCell ref="P1:R1"/>
    <mergeCell ref="S1:T1"/>
    <mergeCell ref="G2:H2"/>
    <mergeCell ref="C3:C5"/>
    <mergeCell ref="G3:H3"/>
    <mergeCell ref="G4:H4"/>
    <mergeCell ref="P4:Q4"/>
    <mergeCell ref="G5:H5"/>
    <mergeCell ref="P5:Q5"/>
    <mergeCell ref="D3:D5"/>
    <mergeCell ref="A1:F1"/>
    <mergeCell ref="G1:N1"/>
    <mergeCell ref="A40:A41"/>
    <mergeCell ref="A11:A12"/>
    <mergeCell ref="B11:B12"/>
    <mergeCell ref="G11:H11"/>
    <mergeCell ref="G12:H12"/>
    <mergeCell ref="G13:H13"/>
    <mergeCell ref="G14:H14"/>
    <mergeCell ref="G15:H15"/>
    <mergeCell ref="A16:A17"/>
    <mergeCell ref="G16:H16"/>
    <mergeCell ref="B28:B31"/>
    <mergeCell ref="G47:H47"/>
    <mergeCell ref="G46:H46"/>
    <mergeCell ref="G48:H48"/>
    <mergeCell ref="G51:H51"/>
    <mergeCell ref="G52:H52"/>
    <mergeCell ref="G53:H53"/>
    <mergeCell ref="G44:H44"/>
    <mergeCell ref="G45:H45"/>
    <mergeCell ref="G36:H36"/>
    <mergeCell ref="G37:H37"/>
    <mergeCell ref="G38:H38"/>
    <mergeCell ref="G39:H39"/>
    <mergeCell ref="G41:H41"/>
    <mergeCell ref="G43:H43"/>
    <mergeCell ref="G40:H40"/>
    <mergeCell ref="G42:H42"/>
    <mergeCell ref="K58:K64"/>
    <mergeCell ref="G58:H58"/>
    <mergeCell ref="G59:H59"/>
    <mergeCell ref="G60:H60"/>
    <mergeCell ref="G56:H56"/>
    <mergeCell ref="G61:H61"/>
    <mergeCell ref="G54:H54"/>
    <mergeCell ref="A48:A51"/>
    <mergeCell ref="B48:B51"/>
    <mergeCell ref="A52:A53"/>
    <mergeCell ref="A54:A55"/>
    <mergeCell ref="C54:C55"/>
    <mergeCell ref="G49:H49"/>
    <mergeCell ref="G50:H50"/>
    <mergeCell ref="G55:H55"/>
    <mergeCell ref="K48:K51"/>
    <mergeCell ref="K54:K55"/>
    <mergeCell ref="G68:H68"/>
    <mergeCell ref="G69:H69"/>
    <mergeCell ref="G70:H70"/>
    <mergeCell ref="G71:H71"/>
    <mergeCell ref="G72:H72"/>
    <mergeCell ref="G62:H62"/>
    <mergeCell ref="G63:H63"/>
    <mergeCell ref="G66:H66"/>
    <mergeCell ref="G64:H64"/>
    <mergeCell ref="G67:H67"/>
    <mergeCell ref="G82:H82"/>
    <mergeCell ref="G83:H83"/>
    <mergeCell ref="G84:H84"/>
    <mergeCell ref="G85:H85"/>
    <mergeCell ref="G86:H86"/>
    <mergeCell ref="G81:H81"/>
    <mergeCell ref="G73:H73"/>
    <mergeCell ref="G74:H74"/>
    <mergeCell ref="G75:H75"/>
    <mergeCell ref="G76:H76"/>
    <mergeCell ref="G77:H77"/>
    <mergeCell ref="G78:H78"/>
    <mergeCell ref="G79:H79"/>
    <mergeCell ref="G80:H80"/>
    <mergeCell ref="G91:H91"/>
    <mergeCell ref="G92:H92"/>
    <mergeCell ref="G93:H93"/>
    <mergeCell ref="G94:H94"/>
    <mergeCell ref="G87:H87"/>
    <mergeCell ref="G88:H88"/>
    <mergeCell ref="G89:H89"/>
    <mergeCell ref="A87:A88"/>
    <mergeCell ref="G90:H90"/>
    <mergeCell ref="G111:H111"/>
    <mergeCell ref="G105:H105"/>
    <mergeCell ref="G106:H106"/>
    <mergeCell ref="G107:H107"/>
    <mergeCell ref="G108:H108"/>
    <mergeCell ref="G109:H109"/>
    <mergeCell ref="G113:H113"/>
    <mergeCell ref="G120:H120"/>
    <mergeCell ref="G119:H119"/>
    <mergeCell ref="G114:H114"/>
    <mergeCell ref="G115:H115"/>
    <mergeCell ref="G116:H116"/>
    <mergeCell ref="G117:H117"/>
    <mergeCell ref="G118:H118"/>
    <mergeCell ref="K28:K31"/>
    <mergeCell ref="K32:K35"/>
    <mergeCell ref="K36:K39"/>
    <mergeCell ref="G100:H100"/>
    <mergeCell ref="G101:H101"/>
    <mergeCell ref="G102:H102"/>
    <mergeCell ref="G103:H103"/>
    <mergeCell ref="G95:H95"/>
    <mergeCell ref="G96:H96"/>
    <mergeCell ref="G97:H97"/>
    <mergeCell ref="G98:H98"/>
    <mergeCell ref="G99:H99"/>
    <mergeCell ref="K66:K120"/>
    <mergeCell ref="G28:H28"/>
    <mergeCell ref="G29:H29"/>
    <mergeCell ref="G30:H30"/>
    <mergeCell ref="G31:H31"/>
    <mergeCell ref="G32:H32"/>
    <mergeCell ref="G33:H33"/>
    <mergeCell ref="G34:H34"/>
    <mergeCell ref="G35:H35"/>
    <mergeCell ref="G112:H112"/>
    <mergeCell ref="G104:H104"/>
    <mergeCell ref="G110:H110"/>
    <mergeCell ref="A28:A38"/>
    <mergeCell ref="B32:B35"/>
    <mergeCell ref="C32:C35"/>
    <mergeCell ref="C28:C31"/>
    <mergeCell ref="A18:A19"/>
    <mergeCell ref="C18:C19"/>
    <mergeCell ref="G18:H18"/>
    <mergeCell ref="G19:H19"/>
    <mergeCell ref="G23:H23"/>
    <mergeCell ref="G26:H26"/>
    <mergeCell ref="G24:H24"/>
    <mergeCell ref="G21:H21"/>
    <mergeCell ref="G22:H22"/>
    <mergeCell ref="G25:H25"/>
  </mergeCells>
  <phoneticPr fontId="38" type="noConversion"/>
  <conditionalFormatting sqref="F58:F64 F66:F120 F9:F19 F21:F39 F42:F46 F48:F55">
    <cfRule type="cellIs" dxfId="7" priority="5" operator="greaterThan">
      <formula>$M$5</formula>
    </cfRule>
    <cfRule type="cellIs" dxfId="6" priority="6" operator="between">
      <formula>$M$4+1</formula>
      <formula>$M$5</formula>
    </cfRule>
    <cfRule type="cellIs" dxfId="5" priority="7" operator="between">
      <formula>$M$3+1</formula>
      <formula>$M$4</formula>
    </cfRule>
    <cfRule type="cellIs" dxfId="4" priority="8" operator="lessThanOrEqual">
      <formula>$M$3</formula>
    </cfRule>
  </conditionalFormatting>
  <conditionalFormatting sqref="F47">
    <cfRule type="cellIs" dxfId="3" priority="1" operator="greaterThan">
      <formula>$M$5</formula>
    </cfRule>
    <cfRule type="cellIs" dxfId="2" priority="2" operator="between">
      <formula>$M$4+1</formula>
      <formula>$M$5</formula>
    </cfRule>
    <cfRule type="cellIs" dxfId="1" priority="3" operator="between">
      <formula>$M$3+1</formula>
      <formula>$M$4</formula>
    </cfRule>
    <cfRule type="cellIs" dxfId="0" priority="4" operator="lessThanOrEqual">
      <formula>$M$3</formula>
    </cfRule>
  </conditionalFormatting>
  <pageMargins left="0.7" right="0.7" top="0.75" bottom="0.75" header="0" footer="0"/>
  <pageSetup paperSize="9"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064A2"/>
  </sheetPr>
  <dimension ref="A1:R981"/>
  <sheetViews>
    <sheetView zoomScale="85" zoomScaleNormal="85" workbookViewId="0">
      <pane ySplit="2" topLeftCell="A3" activePane="bottomLeft" state="frozen"/>
      <selection pane="bottomLeft" activeCell="E26" sqref="E26"/>
    </sheetView>
  </sheetViews>
  <sheetFormatPr defaultColWidth="11.08203125" defaultRowHeight="15.5"/>
  <cols>
    <col min="1" max="2" width="11.5" style="161" customWidth="1"/>
    <col min="3" max="3" width="12.08203125" style="161" customWidth="1"/>
    <col min="4" max="4" width="24.08203125" style="161" customWidth="1"/>
    <col min="5" max="5" width="15.5" style="161" bestFit="1" customWidth="1"/>
    <col min="6" max="6" width="10" style="161" customWidth="1"/>
    <col min="7" max="7" width="15.58203125" style="161" customWidth="1"/>
    <col min="8" max="8" width="38.5" style="161" customWidth="1"/>
    <col min="9" max="9" width="14.08203125" style="161" customWidth="1"/>
    <col min="10" max="10" width="30.58203125" style="163" customWidth="1"/>
    <col min="11" max="11" width="6.08203125" style="161" customWidth="1"/>
    <col min="12" max="12" width="8.58203125" style="161" customWidth="1"/>
    <col min="13" max="18" width="6.08203125" style="161" customWidth="1"/>
    <col min="19" max="16384" width="11.08203125" style="161"/>
  </cols>
  <sheetData>
    <row r="1" spans="1:18">
      <c r="A1" s="216" t="s">
        <v>329</v>
      </c>
      <c r="G1" s="736"/>
    </row>
    <row r="2" spans="1:18">
      <c r="A2" s="158" t="s">
        <v>231</v>
      </c>
      <c r="B2" s="158" t="s">
        <v>232</v>
      </c>
      <c r="C2" s="158" t="s">
        <v>233</v>
      </c>
      <c r="D2" s="158" t="s">
        <v>52</v>
      </c>
      <c r="E2" s="158" t="s">
        <v>234</v>
      </c>
      <c r="F2" s="158" t="s">
        <v>235</v>
      </c>
      <c r="G2" s="158" t="s">
        <v>236</v>
      </c>
      <c r="H2" s="158" t="s">
        <v>53</v>
      </c>
      <c r="I2" s="159" t="s">
        <v>242</v>
      </c>
      <c r="J2" s="159" t="s">
        <v>264</v>
      </c>
      <c r="K2" s="160"/>
      <c r="L2" s="160"/>
      <c r="M2" s="160"/>
      <c r="N2" s="160"/>
      <c r="O2" s="160"/>
      <c r="P2" s="160"/>
      <c r="Q2" s="160"/>
      <c r="R2" s="160"/>
    </row>
    <row r="3" spans="1:18" ht="29">
      <c r="A3" s="194" t="s">
        <v>473</v>
      </c>
      <c r="B3" s="384">
        <f>'S&amp;G&amp;E_DVT1_Schedule'!$F$8</f>
        <v>44285</v>
      </c>
      <c r="C3" s="195" t="s">
        <v>476</v>
      </c>
      <c r="D3" s="196" t="s">
        <v>491</v>
      </c>
      <c r="E3" s="194" t="s">
        <v>480</v>
      </c>
      <c r="F3" s="194">
        <f>'S&amp;G&amp;E_DVT1_Schedule'!C48</f>
        <v>70</v>
      </c>
      <c r="G3" s="299">
        <f>'S&amp;G&amp;E_DVT1_Schedule'!E48</f>
        <v>44354</v>
      </c>
      <c r="H3" s="285" t="str">
        <f>'S&amp;G&amp;E_DVT1_Schedule'!G48</f>
        <v>Consider New RFID</v>
      </c>
      <c r="I3" s="197" t="s">
        <v>241</v>
      </c>
      <c r="J3" s="710" t="s">
        <v>521</v>
      </c>
      <c r="K3" s="160"/>
      <c r="L3" s="160"/>
      <c r="M3" s="160"/>
      <c r="N3" s="160"/>
      <c r="O3" s="160"/>
      <c r="P3" s="160"/>
      <c r="Q3" s="160"/>
      <c r="R3" s="160"/>
    </row>
    <row r="4" spans="1:18" ht="29">
      <c r="A4" s="194" t="s">
        <v>473</v>
      </c>
      <c r="B4" s="384">
        <f>'S&amp;G&amp;E_DVT1_Schedule'!$F$8</f>
        <v>44285</v>
      </c>
      <c r="C4" s="194" t="s">
        <v>476</v>
      </c>
      <c r="D4" s="196" t="s">
        <v>492</v>
      </c>
      <c r="E4" s="194" t="s">
        <v>478</v>
      </c>
      <c r="F4" s="194">
        <f>'S&amp;G&amp;E_DVT1_Schedule'!C49</f>
        <v>98</v>
      </c>
      <c r="G4" s="383">
        <f>'S&amp;G&amp;E_DVT1_Schedule'!E49</f>
        <v>44333</v>
      </c>
      <c r="H4" s="287"/>
      <c r="I4" s="197" t="s">
        <v>241</v>
      </c>
      <c r="J4" s="710" t="s">
        <v>521</v>
      </c>
      <c r="K4" s="160"/>
      <c r="L4" s="283"/>
      <c r="M4" s="160"/>
      <c r="N4" s="160"/>
      <c r="O4" s="160"/>
      <c r="P4" s="160"/>
      <c r="Q4" s="160"/>
      <c r="R4" s="160"/>
    </row>
    <row r="5" spans="1:18">
      <c r="A5" s="194" t="s">
        <v>473</v>
      </c>
      <c r="B5" s="384">
        <f>'S&amp;G&amp;E_DVT1_Schedule'!$F$8</f>
        <v>44285</v>
      </c>
      <c r="C5" s="194" t="s">
        <v>476</v>
      </c>
      <c r="D5" s="386" t="s">
        <v>493</v>
      </c>
      <c r="E5" s="194" t="s">
        <v>481</v>
      </c>
      <c r="F5" s="387">
        <f>'S&amp;G&amp;E_DVT1_Schedule'!C54</f>
        <v>134</v>
      </c>
      <c r="G5" s="383">
        <f>'S&amp;G&amp;E_DVT1_Schedule'!E54</f>
        <v>44313</v>
      </c>
      <c r="H5" s="287"/>
      <c r="I5" s="197" t="s">
        <v>241</v>
      </c>
      <c r="J5" s="711" t="s">
        <v>951</v>
      </c>
      <c r="K5" s="160"/>
      <c r="L5" s="283"/>
      <c r="M5" s="160"/>
      <c r="N5" s="160"/>
      <c r="O5" s="160"/>
      <c r="P5" s="160"/>
      <c r="Q5" s="160"/>
      <c r="R5" s="160"/>
    </row>
    <row r="6" spans="1:18" ht="29">
      <c r="A6" s="194" t="s">
        <v>473</v>
      </c>
      <c r="B6" s="384">
        <f>'S&amp;G&amp;E_DVT1_Schedule'!$F$8</f>
        <v>44285</v>
      </c>
      <c r="C6" s="194" t="s">
        <v>476</v>
      </c>
      <c r="D6" s="395" t="s">
        <v>494</v>
      </c>
      <c r="E6" s="395" t="s">
        <v>479</v>
      </c>
      <c r="F6" s="395">
        <f>'S&amp;G&amp;E_DVT1_Schedule'!C71</f>
        <v>98</v>
      </c>
      <c r="G6" s="396">
        <f>'S&amp;G&amp;E_DVT1_Schedule'!E71</f>
        <v>44305</v>
      </c>
      <c r="H6" s="287" t="str">
        <f>'S&amp;G&amp;E_DVT1_Schedule'!G71</f>
        <v>Schedule is based on Battery pack BIS ready before 2021/1/11</v>
      </c>
      <c r="I6" s="197" t="s">
        <v>241</v>
      </c>
      <c r="J6" s="710" t="s">
        <v>521</v>
      </c>
      <c r="K6" s="160"/>
      <c r="L6" s="283"/>
      <c r="M6" s="160"/>
      <c r="N6" s="160"/>
      <c r="O6" s="160"/>
      <c r="P6" s="160"/>
      <c r="Q6" s="160"/>
      <c r="R6" s="160"/>
    </row>
    <row r="7" spans="1:18">
      <c r="A7" s="194" t="s">
        <v>473</v>
      </c>
      <c r="B7" s="384">
        <f>'Combine Schedule'!Q10</f>
        <v>44305</v>
      </c>
      <c r="C7" s="194" t="s">
        <v>488</v>
      </c>
      <c r="D7" s="395" t="s">
        <v>606</v>
      </c>
      <c r="E7" s="395" t="s">
        <v>501</v>
      </c>
      <c r="F7" s="395">
        <v>154</v>
      </c>
      <c r="G7" s="396">
        <f>'RF Schedule DVT1'!F25</f>
        <v>44319</v>
      </c>
      <c r="H7" s="393" t="s">
        <v>612</v>
      </c>
      <c r="I7" s="197" t="s">
        <v>495</v>
      </c>
      <c r="J7" s="397" t="s">
        <v>522</v>
      </c>
      <c r="K7" s="160"/>
      <c r="L7" s="283"/>
      <c r="M7" s="160"/>
      <c r="N7" s="160"/>
      <c r="O7" s="160"/>
      <c r="P7" s="160"/>
      <c r="Q7" s="160"/>
      <c r="R7" s="160"/>
    </row>
    <row r="8" spans="1:18">
      <c r="A8" s="194" t="s">
        <v>498</v>
      </c>
      <c r="B8" s="384">
        <f>'Combine Schedule'!Q10</f>
        <v>44305</v>
      </c>
      <c r="C8" s="194" t="s">
        <v>96</v>
      </c>
      <c r="D8" s="395" t="s">
        <v>618</v>
      </c>
      <c r="E8" s="395" t="s">
        <v>619</v>
      </c>
      <c r="F8" s="395">
        <v>112</v>
      </c>
      <c r="G8" s="396">
        <f>'RF Schedule DVT1'!F27</f>
        <v>44291</v>
      </c>
      <c r="H8" s="393" t="s">
        <v>621</v>
      </c>
      <c r="I8" s="385" t="s">
        <v>241</v>
      </c>
      <c r="J8" s="398" t="s">
        <v>504</v>
      </c>
      <c r="K8" s="160"/>
      <c r="L8" s="283"/>
      <c r="M8" s="160"/>
      <c r="N8" s="160"/>
      <c r="O8" s="160"/>
      <c r="P8" s="160"/>
      <c r="Q8" s="160"/>
      <c r="R8" s="160"/>
    </row>
    <row r="9" spans="1:18" ht="29">
      <c r="A9" s="194" t="s">
        <v>498</v>
      </c>
      <c r="B9" s="384">
        <f>'Combine Schedule'!Q10</f>
        <v>44305</v>
      </c>
      <c r="C9" s="194" t="s">
        <v>96</v>
      </c>
      <c r="D9" s="395" t="s">
        <v>598</v>
      </c>
      <c r="E9" s="395" t="s">
        <v>599</v>
      </c>
      <c r="F9" s="395">
        <v>116</v>
      </c>
      <c r="G9" s="396">
        <f>'RF Schedule DVT1'!F36</f>
        <v>44281</v>
      </c>
      <c r="H9" s="394" t="s">
        <v>622</v>
      </c>
      <c r="I9" s="385" t="s">
        <v>241</v>
      </c>
      <c r="J9" s="398" t="s">
        <v>522</v>
      </c>
      <c r="K9" s="160"/>
      <c r="L9" s="283"/>
      <c r="M9" s="160"/>
      <c r="N9" s="160"/>
      <c r="O9" s="160"/>
      <c r="P9" s="160"/>
      <c r="Q9" s="160"/>
      <c r="R9" s="160"/>
    </row>
    <row r="10" spans="1:18">
      <c r="A10" s="194" t="s">
        <v>498</v>
      </c>
      <c r="B10" s="384">
        <f>'Combine Schedule'!Q10</f>
        <v>44305</v>
      </c>
      <c r="C10" s="194" t="s">
        <v>96</v>
      </c>
      <c r="D10" s="395" t="s">
        <v>293</v>
      </c>
      <c r="E10" s="395" t="s">
        <v>502</v>
      </c>
      <c r="F10" s="395">
        <v>56</v>
      </c>
      <c r="G10" s="396">
        <f>'RF Schedule DVT1'!F39</f>
        <v>44361</v>
      </c>
      <c r="H10" s="412" t="s">
        <v>508</v>
      </c>
      <c r="I10" s="298" t="s">
        <v>241</v>
      </c>
      <c r="J10" s="398" t="s">
        <v>504</v>
      </c>
      <c r="K10" s="160"/>
      <c r="L10" s="283"/>
      <c r="M10" s="160"/>
      <c r="N10" s="160"/>
      <c r="O10" s="160"/>
      <c r="P10" s="160"/>
      <c r="Q10" s="160"/>
      <c r="R10" s="160"/>
    </row>
    <row r="11" spans="1:18">
      <c r="A11" s="406" t="s">
        <v>498</v>
      </c>
      <c r="B11" s="407">
        <f>'Combine Schedule'!Q10</f>
        <v>44305</v>
      </c>
      <c r="C11" s="406" t="s">
        <v>96</v>
      </c>
      <c r="D11" s="408" t="s">
        <v>503</v>
      </c>
      <c r="E11" s="408" t="s">
        <v>505</v>
      </c>
      <c r="F11" s="408">
        <v>112</v>
      </c>
      <c r="G11" s="409">
        <f>'RF Schedule DVT1'!F46</f>
        <v>44333</v>
      </c>
      <c r="H11" s="410" t="s">
        <v>602</v>
      </c>
      <c r="I11" s="411" t="s">
        <v>241</v>
      </c>
      <c r="J11" s="410" t="s">
        <v>504</v>
      </c>
      <c r="K11" s="160"/>
      <c r="L11" s="283"/>
      <c r="M11" s="160"/>
      <c r="N11" s="160"/>
      <c r="O11" s="160"/>
      <c r="P11" s="160"/>
      <c r="Q11" s="160"/>
      <c r="R11" s="160"/>
    </row>
    <row r="12" spans="1:18">
      <c r="A12" s="406" t="s">
        <v>498</v>
      </c>
      <c r="B12" s="407">
        <f>'Combine Schedule'!Q10</f>
        <v>44305</v>
      </c>
      <c r="C12" s="406" t="s">
        <v>96</v>
      </c>
      <c r="D12" s="408" t="s">
        <v>616</v>
      </c>
      <c r="E12" s="408" t="s">
        <v>601</v>
      </c>
      <c r="F12" s="408">
        <v>42</v>
      </c>
      <c r="G12" s="409">
        <f>'RF Schedule DVT1'!F50</f>
        <v>44263</v>
      </c>
      <c r="H12" s="410" t="s">
        <v>602</v>
      </c>
      <c r="I12" s="411" t="s">
        <v>495</v>
      </c>
      <c r="J12" s="397" t="s">
        <v>522</v>
      </c>
      <c r="K12" s="160"/>
      <c r="L12" s="283"/>
      <c r="M12" s="160"/>
      <c r="N12" s="160"/>
      <c r="O12" s="160"/>
      <c r="P12" s="160"/>
      <c r="Q12" s="160"/>
      <c r="R12" s="160"/>
    </row>
    <row r="13" spans="1:18">
      <c r="A13" s="194" t="s">
        <v>498</v>
      </c>
      <c r="B13" s="384">
        <f>'Combine Schedule'!Q10</f>
        <v>44305</v>
      </c>
      <c r="C13" s="194" t="s">
        <v>96</v>
      </c>
      <c r="D13" s="395" t="s">
        <v>613</v>
      </c>
      <c r="E13" s="395" t="s">
        <v>505</v>
      </c>
      <c r="F13" s="347">
        <v>35</v>
      </c>
      <c r="G13" s="396">
        <f>'RF Schedule DVT1'!F55</f>
        <v>44284</v>
      </c>
      <c r="H13" s="413" t="s">
        <v>614</v>
      </c>
      <c r="I13" s="197" t="s">
        <v>495</v>
      </c>
      <c r="J13" s="398" t="s">
        <v>504</v>
      </c>
      <c r="K13" s="160"/>
      <c r="L13" s="283"/>
      <c r="M13" s="160"/>
      <c r="N13" s="160"/>
      <c r="O13" s="160"/>
      <c r="P13" s="160"/>
      <c r="Q13" s="160"/>
      <c r="R13" s="160"/>
    </row>
    <row r="14" spans="1:18" ht="29">
      <c r="A14" s="194" t="s">
        <v>498</v>
      </c>
      <c r="B14" s="384">
        <f>'Combine Schedule'!Q10</f>
        <v>44305</v>
      </c>
      <c r="C14" s="194" t="s">
        <v>96</v>
      </c>
      <c r="D14" s="395" t="s">
        <v>578</v>
      </c>
      <c r="E14" s="395" t="s">
        <v>496</v>
      </c>
      <c r="F14" s="395">
        <v>133</v>
      </c>
      <c r="G14" s="396">
        <f>'RF Schedule DVT1'!F21</f>
        <v>44284</v>
      </c>
      <c r="H14" s="286" t="s">
        <v>499</v>
      </c>
      <c r="I14" s="197" t="s">
        <v>497</v>
      </c>
      <c r="J14" s="398" t="s">
        <v>500</v>
      </c>
      <c r="K14" s="160"/>
      <c r="L14" s="283"/>
      <c r="M14" s="160"/>
      <c r="N14" s="160"/>
      <c r="O14" s="160"/>
      <c r="P14" s="160"/>
      <c r="Q14" s="160"/>
      <c r="R14" s="160"/>
    </row>
    <row r="15" spans="1:18">
      <c r="A15" s="194" t="s">
        <v>498</v>
      </c>
      <c r="B15" s="384">
        <f>'Combine Schedule'!Q10</f>
        <v>44305</v>
      </c>
      <c r="C15" s="194" t="s">
        <v>96</v>
      </c>
      <c r="D15" s="395" t="s">
        <v>560</v>
      </c>
      <c r="E15" s="395" t="s">
        <v>506</v>
      </c>
      <c r="F15" s="395">
        <v>56</v>
      </c>
      <c r="G15" s="396">
        <f>'RF Schedule DVT1'!F69</f>
        <v>44361</v>
      </c>
      <c r="H15" s="287" t="s">
        <v>508</v>
      </c>
      <c r="I15" s="385" t="s">
        <v>497</v>
      </c>
      <c r="J15" s="398" t="s">
        <v>504</v>
      </c>
      <c r="K15" s="160"/>
      <c r="L15" s="283"/>
      <c r="M15" s="160"/>
      <c r="N15" s="160"/>
      <c r="O15" s="160"/>
      <c r="P15" s="160"/>
      <c r="Q15" s="160"/>
      <c r="R15" s="160"/>
    </row>
    <row r="16" spans="1:18">
      <c r="A16" s="194" t="s">
        <v>498</v>
      </c>
      <c r="B16" s="384">
        <f>'Combine Schedule'!Q10</f>
        <v>44305</v>
      </c>
      <c r="C16" s="194" t="s">
        <v>96</v>
      </c>
      <c r="D16" s="395" t="s">
        <v>561</v>
      </c>
      <c r="E16" s="395" t="s">
        <v>123</v>
      </c>
      <c r="F16" s="395">
        <v>70</v>
      </c>
      <c r="G16" s="396">
        <f>'RF Schedule DVT1'!F79</f>
        <v>44375</v>
      </c>
      <c r="H16" s="287" t="s">
        <v>509</v>
      </c>
      <c r="I16" s="385" t="s">
        <v>497</v>
      </c>
      <c r="J16" s="398" t="s">
        <v>504</v>
      </c>
      <c r="K16" s="160"/>
      <c r="L16" s="283"/>
      <c r="M16" s="160"/>
      <c r="N16" s="160"/>
      <c r="O16" s="160"/>
      <c r="P16" s="160"/>
      <c r="Q16" s="160"/>
      <c r="R16" s="160"/>
    </row>
    <row r="17" spans="1:18">
      <c r="A17" s="194" t="s">
        <v>498</v>
      </c>
      <c r="B17" s="384">
        <f>'Combine Schedule'!Q10</f>
        <v>44305</v>
      </c>
      <c r="C17" s="194" t="s">
        <v>96</v>
      </c>
      <c r="D17" s="395" t="s">
        <v>562</v>
      </c>
      <c r="E17" s="395" t="s">
        <v>510</v>
      </c>
      <c r="F17" s="395">
        <v>168</v>
      </c>
      <c r="G17" s="396">
        <f>'RF Schedule DVT1'!F85</f>
        <v>44473</v>
      </c>
      <c r="H17" s="287" t="s">
        <v>511</v>
      </c>
      <c r="I17" s="385" t="s">
        <v>497</v>
      </c>
      <c r="J17" s="398" t="s">
        <v>504</v>
      </c>
      <c r="K17" s="160"/>
      <c r="L17" s="283"/>
      <c r="M17" s="160"/>
      <c r="N17" s="160"/>
      <c r="O17" s="160"/>
      <c r="P17" s="160"/>
      <c r="Q17" s="160"/>
      <c r="R17" s="160"/>
    </row>
    <row r="18" spans="1:18">
      <c r="A18" s="194" t="s">
        <v>498</v>
      </c>
      <c r="B18" s="384">
        <f>'Combine Schedule'!Q10</f>
        <v>44305</v>
      </c>
      <c r="C18" s="194" t="s">
        <v>96</v>
      </c>
      <c r="D18" s="395" t="s">
        <v>563</v>
      </c>
      <c r="E18" s="395" t="s">
        <v>189</v>
      </c>
      <c r="F18" s="395">
        <v>140</v>
      </c>
      <c r="G18" s="396">
        <f>'RF Schedule DVT1'!F86</f>
        <v>44319</v>
      </c>
      <c r="H18" s="394" t="s">
        <v>513</v>
      </c>
      <c r="I18" s="385" t="s">
        <v>497</v>
      </c>
      <c r="J18" s="398" t="s">
        <v>512</v>
      </c>
      <c r="K18" s="160"/>
      <c r="L18" s="283"/>
      <c r="M18" s="160"/>
      <c r="N18" s="160"/>
      <c r="O18" s="160"/>
      <c r="P18" s="160"/>
      <c r="Q18" s="160"/>
      <c r="R18" s="160"/>
    </row>
    <row r="19" spans="1:18">
      <c r="A19" s="194" t="s">
        <v>498</v>
      </c>
      <c r="B19" s="384">
        <f>'Combine Schedule'!Q10</f>
        <v>44305</v>
      </c>
      <c r="C19" s="194" t="s">
        <v>96</v>
      </c>
      <c r="D19" s="395" t="s">
        <v>564</v>
      </c>
      <c r="E19" s="395" t="s">
        <v>137</v>
      </c>
      <c r="F19" s="395">
        <v>119</v>
      </c>
      <c r="G19" s="396">
        <f>'RF Schedule DVT1'!F89</f>
        <v>44298</v>
      </c>
      <c r="H19" s="394" t="s">
        <v>514</v>
      </c>
      <c r="I19" s="385" t="s">
        <v>497</v>
      </c>
      <c r="J19" s="398" t="s">
        <v>504</v>
      </c>
      <c r="K19" s="160"/>
      <c r="L19" s="283"/>
      <c r="M19" s="160"/>
      <c r="N19" s="160"/>
      <c r="O19" s="160"/>
      <c r="P19" s="160"/>
      <c r="Q19" s="160"/>
      <c r="R19" s="160"/>
    </row>
    <row r="20" spans="1:18">
      <c r="A20" s="194" t="s">
        <v>498</v>
      </c>
      <c r="B20" s="384">
        <f>'Combine Schedule'!Q10</f>
        <v>44305</v>
      </c>
      <c r="C20" s="194" t="s">
        <v>96</v>
      </c>
      <c r="D20" s="395" t="s">
        <v>603</v>
      </c>
      <c r="E20" s="395" t="s">
        <v>143</v>
      </c>
      <c r="F20" s="395">
        <v>183</v>
      </c>
      <c r="G20" s="396">
        <f>'RF Schedule DVT1'!F94</f>
        <v>44362</v>
      </c>
      <c r="H20" s="394" t="s">
        <v>605</v>
      </c>
      <c r="I20" s="385" t="s">
        <v>497</v>
      </c>
      <c r="J20" s="398" t="s">
        <v>512</v>
      </c>
      <c r="K20" s="160"/>
      <c r="L20" s="283"/>
      <c r="M20" s="160"/>
      <c r="N20" s="160"/>
      <c r="O20" s="160"/>
      <c r="P20" s="160"/>
      <c r="Q20" s="160"/>
      <c r="R20" s="160"/>
    </row>
    <row r="21" spans="1:18">
      <c r="A21" s="194" t="s">
        <v>498</v>
      </c>
      <c r="B21" s="384">
        <f>'Combine Schedule'!Q10</f>
        <v>44305</v>
      </c>
      <c r="C21" s="194" t="s">
        <v>96</v>
      </c>
      <c r="D21" s="395" t="s">
        <v>604</v>
      </c>
      <c r="E21" s="395" t="s">
        <v>148</v>
      </c>
      <c r="F21" s="395">
        <v>88</v>
      </c>
      <c r="G21" s="396">
        <f>'RF Schedule DVT1'!F97</f>
        <v>44267</v>
      </c>
      <c r="H21" s="394" t="s">
        <v>615</v>
      </c>
      <c r="I21" s="385" t="s">
        <v>497</v>
      </c>
      <c r="J21" s="397" t="s">
        <v>522</v>
      </c>
      <c r="K21" s="160"/>
      <c r="L21" s="283"/>
      <c r="M21" s="160"/>
      <c r="N21" s="160"/>
      <c r="O21" s="160"/>
      <c r="P21" s="160"/>
      <c r="Q21" s="160"/>
      <c r="R21" s="160"/>
    </row>
    <row r="22" spans="1:18" ht="29">
      <c r="A22" s="194" t="s">
        <v>498</v>
      </c>
      <c r="B22" s="384">
        <f>'Combine Schedule'!Q10</f>
        <v>44305</v>
      </c>
      <c r="C22" s="194" t="s">
        <v>96</v>
      </c>
      <c r="D22" s="395" t="s">
        <v>566</v>
      </c>
      <c r="E22" s="395" t="s">
        <v>515</v>
      </c>
      <c r="F22" s="395">
        <v>112</v>
      </c>
      <c r="G22" s="396">
        <f>'RF Schedule DVT1'!F98</f>
        <v>44291</v>
      </c>
      <c r="H22" s="394" t="s">
        <v>516</v>
      </c>
      <c r="I22" s="385" t="s">
        <v>497</v>
      </c>
      <c r="J22" s="398" t="s">
        <v>521</v>
      </c>
      <c r="K22" s="160"/>
      <c r="L22" s="283"/>
      <c r="M22" s="160"/>
      <c r="N22" s="160"/>
      <c r="O22" s="160"/>
      <c r="P22" s="160"/>
      <c r="Q22" s="160"/>
      <c r="R22" s="160"/>
    </row>
    <row r="23" spans="1:18">
      <c r="A23" s="194" t="s">
        <v>498</v>
      </c>
      <c r="B23" s="384">
        <f>'Combine Schedule'!Q10</f>
        <v>44305</v>
      </c>
      <c r="C23" s="194" t="s">
        <v>96</v>
      </c>
      <c r="D23" s="395" t="s">
        <v>567</v>
      </c>
      <c r="E23" s="395" t="s">
        <v>154</v>
      </c>
      <c r="F23" s="395">
        <v>113</v>
      </c>
      <c r="G23" s="396">
        <f>'RF Schedule DVT1'!F100</f>
        <v>44292</v>
      </c>
      <c r="H23" s="394" t="s">
        <v>516</v>
      </c>
      <c r="I23" s="385" t="s">
        <v>497</v>
      </c>
      <c r="J23" s="398" t="s">
        <v>512</v>
      </c>
      <c r="K23" s="160"/>
      <c r="L23" s="283"/>
      <c r="M23" s="160"/>
      <c r="N23" s="160"/>
      <c r="O23" s="160"/>
      <c r="P23" s="160"/>
      <c r="Q23" s="160"/>
      <c r="R23" s="160"/>
    </row>
    <row r="24" spans="1:18">
      <c r="A24" s="194" t="s">
        <v>498</v>
      </c>
      <c r="B24" s="384">
        <f>'Combine Schedule'!Q10</f>
        <v>44305</v>
      </c>
      <c r="C24" s="194" t="s">
        <v>96</v>
      </c>
      <c r="D24" s="395" t="s">
        <v>568</v>
      </c>
      <c r="E24" s="395" t="s">
        <v>189</v>
      </c>
      <c r="F24" s="395">
        <v>113</v>
      </c>
      <c r="G24" s="396">
        <f>'RF Schedule DVT1'!F104</f>
        <v>44292</v>
      </c>
      <c r="H24" s="394" t="s">
        <v>516</v>
      </c>
      <c r="I24" s="385" t="s">
        <v>497</v>
      </c>
      <c r="J24" s="398" t="s">
        <v>565</v>
      </c>
      <c r="K24" s="160"/>
      <c r="L24" s="283"/>
      <c r="M24" s="160"/>
      <c r="N24" s="160"/>
      <c r="O24" s="160"/>
      <c r="P24" s="160"/>
      <c r="Q24" s="160"/>
      <c r="R24" s="160"/>
    </row>
    <row r="25" spans="1:18">
      <c r="A25" s="194" t="s">
        <v>498</v>
      </c>
      <c r="B25" s="384">
        <f>'Combine Schedule'!Q10</f>
        <v>44305</v>
      </c>
      <c r="C25" s="194" t="s">
        <v>96</v>
      </c>
      <c r="D25" s="395" t="s">
        <v>569</v>
      </c>
      <c r="E25" s="395" t="s">
        <v>517</v>
      </c>
      <c r="F25" s="395">
        <v>126</v>
      </c>
      <c r="G25" s="396">
        <f>'RF Schedule DVT1'!F106</f>
        <v>44305</v>
      </c>
      <c r="H25" s="394" t="s">
        <v>518</v>
      </c>
      <c r="I25" s="385" t="s">
        <v>497</v>
      </c>
      <c r="J25" s="398" t="s">
        <v>504</v>
      </c>
      <c r="K25" s="160"/>
      <c r="L25" s="283"/>
      <c r="M25" s="160"/>
      <c r="N25" s="160"/>
      <c r="O25" s="160"/>
      <c r="P25" s="160"/>
      <c r="Q25" s="160"/>
      <c r="R25" s="160"/>
    </row>
    <row r="26" spans="1:18">
      <c r="A26" s="194" t="s">
        <v>498</v>
      </c>
      <c r="B26" s="384">
        <f>'Combine Schedule'!Q10</f>
        <v>44305</v>
      </c>
      <c r="C26" s="194" t="s">
        <v>96</v>
      </c>
      <c r="D26" s="395" t="s">
        <v>570</v>
      </c>
      <c r="E26" s="395" t="s">
        <v>103</v>
      </c>
      <c r="F26" s="395">
        <v>133</v>
      </c>
      <c r="G26" s="396">
        <f>'RF Schedule DVT1'!F112</f>
        <v>44312</v>
      </c>
      <c r="H26" s="394" t="s">
        <v>519</v>
      </c>
      <c r="I26" s="385" t="s">
        <v>497</v>
      </c>
      <c r="J26" s="397" t="s">
        <v>522</v>
      </c>
      <c r="K26" s="160"/>
      <c r="L26" s="283"/>
      <c r="M26" s="160"/>
      <c r="N26" s="160"/>
      <c r="O26" s="160"/>
      <c r="P26" s="160"/>
      <c r="Q26" s="160"/>
      <c r="R26" s="160"/>
    </row>
    <row r="27" spans="1:18">
      <c r="A27" s="712" t="s">
        <v>498</v>
      </c>
      <c r="B27" s="714">
        <f>'Combine Schedule'!Q11</f>
        <v>44305</v>
      </c>
      <c r="C27" s="712" t="s">
        <v>96</v>
      </c>
      <c r="D27" s="713" t="s">
        <v>190</v>
      </c>
      <c r="E27" s="713" t="s">
        <v>191</v>
      </c>
      <c r="F27" s="713">
        <v>70</v>
      </c>
      <c r="G27" s="714"/>
      <c r="H27" s="715" t="s">
        <v>689</v>
      </c>
      <c r="I27" s="716" t="s">
        <v>241</v>
      </c>
      <c r="J27" s="717" t="s">
        <v>522</v>
      </c>
      <c r="K27" s="160"/>
      <c r="L27" s="283"/>
      <c r="M27" s="160"/>
      <c r="N27" s="160"/>
      <c r="O27" s="160"/>
      <c r="P27" s="160"/>
      <c r="Q27" s="160"/>
      <c r="R27" s="160"/>
    </row>
    <row r="28" spans="1:18">
      <c r="A28" s="163"/>
      <c r="B28" s="163"/>
      <c r="C28" s="163"/>
      <c r="D28" s="163"/>
      <c r="E28" s="163"/>
      <c r="F28" s="163"/>
      <c r="G28" s="163"/>
      <c r="H28" s="163"/>
      <c r="I28" s="163"/>
    </row>
    <row r="29" spans="1:18">
      <c r="A29" s="217"/>
      <c r="B29" s="218"/>
      <c r="C29" s="219"/>
      <c r="D29" s="219"/>
      <c r="E29" s="219"/>
      <c r="F29" s="219"/>
      <c r="G29" s="220"/>
      <c r="H29" s="220"/>
      <c r="I29" s="219"/>
      <c r="J29" s="219"/>
      <c r="K29" s="160"/>
      <c r="L29" s="160"/>
      <c r="M29" s="160"/>
      <c r="N29" s="160"/>
      <c r="O29" s="160"/>
      <c r="P29" s="160"/>
      <c r="Q29" s="160"/>
      <c r="R29" s="160"/>
    </row>
    <row r="30" spans="1:18">
      <c r="A30" s="399" t="s">
        <v>520</v>
      </c>
      <c r="B30" s="400"/>
      <c r="C30" s="401"/>
      <c r="D30" s="401"/>
      <c r="E30" s="401"/>
      <c r="F30" s="401"/>
      <c r="G30" s="400"/>
      <c r="H30" s="402"/>
      <c r="I30" s="401"/>
      <c r="J30" s="164"/>
      <c r="K30" s="160"/>
      <c r="L30" s="160"/>
      <c r="M30" s="160"/>
      <c r="N30" s="160"/>
      <c r="O30" s="160"/>
      <c r="P30" s="160"/>
      <c r="Q30" s="160"/>
      <c r="R30" s="160"/>
    </row>
    <row r="31" spans="1:18">
      <c r="A31" s="158" t="s">
        <v>231</v>
      </c>
      <c r="B31" s="158" t="s">
        <v>232</v>
      </c>
      <c r="C31" s="158" t="s">
        <v>233</v>
      </c>
      <c r="D31" s="158" t="s">
        <v>52</v>
      </c>
      <c r="E31" s="158" t="s">
        <v>234</v>
      </c>
      <c r="F31" s="158" t="s">
        <v>235</v>
      </c>
      <c r="G31" s="158" t="s">
        <v>236</v>
      </c>
      <c r="H31" s="158" t="s">
        <v>53</v>
      </c>
      <c r="I31" s="162"/>
      <c r="J31" s="162"/>
      <c r="K31" s="160"/>
      <c r="L31" s="160"/>
      <c r="M31" s="160"/>
      <c r="N31" s="160"/>
      <c r="O31" s="160"/>
      <c r="P31" s="160"/>
      <c r="Q31" s="160"/>
      <c r="R31" s="160"/>
    </row>
    <row r="32" spans="1:18" ht="43.5">
      <c r="A32" s="205" t="s">
        <v>473</v>
      </c>
      <c r="B32" s="206">
        <f>'S&amp;G&amp;E_DVT1_Schedule'!$F$8</f>
        <v>44285</v>
      </c>
      <c r="C32" s="403" t="s">
        <v>24</v>
      </c>
      <c r="D32" s="403" t="s">
        <v>177</v>
      </c>
      <c r="E32" s="403" t="s">
        <v>237</v>
      </c>
      <c r="F32" s="205">
        <v>100</v>
      </c>
      <c r="G32" s="215">
        <f>'S&amp;G&amp;E_DVT1_Schedule'!E66</f>
        <v>44385</v>
      </c>
      <c r="H32" s="404" t="str">
        <f>'S&amp;G&amp;E_DVT1_Schedule'!G66</f>
        <v>Volumtary Certification, not RTS gating item.
Need to confirm BSMI certificate and service manual (RTS) + TWN/EDF(100 days)</v>
      </c>
      <c r="I32" s="162"/>
      <c r="J32" s="162"/>
      <c r="K32" s="160"/>
      <c r="L32" s="160"/>
      <c r="M32" s="160"/>
      <c r="N32" s="160"/>
      <c r="O32" s="160"/>
      <c r="P32" s="160"/>
      <c r="Q32" s="160"/>
      <c r="R32" s="160"/>
    </row>
    <row r="33" spans="1:18" ht="29">
      <c r="A33" s="205" t="s">
        <v>473</v>
      </c>
      <c r="B33" s="206">
        <f>'S&amp;G&amp;E_DVT1_Schedule'!$F$8</f>
        <v>44285</v>
      </c>
      <c r="C33" s="403" t="s">
        <v>24</v>
      </c>
      <c r="D33" s="403" t="s">
        <v>238</v>
      </c>
      <c r="E33" s="403" t="s">
        <v>239</v>
      </c>
      <c r="F33" s="403" t="s">
        <v>12</v>
      </c>
      <c r="G33" s="215" t="str">
        <f>'S&amp;G&amp;E_DVT1_Schedule'!E69</f>
        <v xml:space="preserve">Per ESPL wish list to do </v>
      </c>
      <c r="H33" s="404" t="s">
        <v>254</v>
      </c>
      <c r="I33" s="162"/>
      <c r="J33" s="162"/>
      <c r="K33" s="160"/>
      <c r="L33" s="160"/>
      <c r="M33" s="160"/>
      <c r="N33" s="160"/>
      <c r="O33" s="160"/>
      <c r="P33" s="160"/>
      <c r="Q33" s="160"/>
      <c r="R33" s="160"/>
    </row>
    <row r="34" spans="1:18" ht="29">
      <c r="A34" s="205" t="s">
        <v>473</v>
      </c>
      <c r="B34" s="206">
        <f>'S&amp;G&amp;E_DVT1_Schedule'!$F$8</f>
        <v>44285</v>
      </c>
      <c r="C34" s="403" t="s">
        <v>24</v>
      </c>
      <c r="D34" s="403" t="s">
        <v>238</v>
      </c>
      <c r="E34" s="403" t="s">
        <v>240</v>
      </c>
      <c r="F34" s="403" t="s">
        <v>12</v>
      </c>
      <c r="G34" s="215" t="str">
        <f>'S&amp;G&amp;E_DVT1_Schedule'!E70</f>
        <v xml:space="preserve">Per ESPL wish list to do </v>
      </c>
      <c r="H34" s="404" t="s">
        <v>254</v>
      </c>
      <c r="I34" s="162"/>
      <c r="J34" s="162"/>
      <c r="K34" s="160"/>
      <c r="L34" s="160"/>
      <c r="M34" s="160"/>
      <c r="N34" s="160"/>
      <c r="O34" s="160"/>
      <c r="P34" s="160"/>
      <c r="Q34" s="160"/>
      <c r="R34" s="160"/>
    </row>
    <row r="35" spans="1:18">
      <c r="A35" s="162"/>
      <c r="B35" s="162"/>
      <c r="C35" s="162"/>
      <c r="D35" s="162"/>
      <c r="E35" s="162"/>
      <c r="F35" s="162"/>
      <c r="G35" s="162"/>
      <c r="H35" s="162"/>
      <c r="I35" s="162"/>
      <c r="J35" s="162"/>
      <c r="K35" s="160"/>
      <c r="L35" s="160"/>
      <c r="M35" s="160"/>
      <c r="N35" s="160"/>
      <c r="O35" s="160"/>
      <c r="P35" s="160"/>
      <c r="Q35" s="160"/>
      <c r="R35" s="160"/>
    </row>
    <row r="36" spans="1:18">
      <c r="A36" s="162"/>
      <c r="B36" s="162"/>
      <c r="C36" s="162"/>
      <c r="D36" s="162"/>
      <c r="E36" s="162"/>
      <c r="F36" s="162"/>
      <c r="G36" s="162"/>
      <c r="H36" s="162"/>
      <c r="I36" s="162"/>
      <c r="J36" s="162"/>
      <c r="K36" s="160"/>
      <c r="L36" s="160"/>
      <c r="M36" s="160"/>
      <c r="N36" s="160"/>
      <c r="O36" s="160"/>
      <c r="P36" s="160"/>
      <c r="Q36" s="160"/>
      <c r="R36" s="160"/>
    </row>
    <row r="37" spans="1:18">
      <c r="A37" s="405" t="s">
        <v>380</v>
      </c>
      <c r="B37" s="162"/>
      <c r="C37" s="162"/>
      <c r="D37" s="162"/>
      <c r="E37" s="162"/>
      <c r="F37" s="162"/>
      <c r="G37" s="162"/>
      <c r="H37" s="162"/>
      <c r="I37" s="162"/>
      <c r="J37" s="162"/>
      <c r="K37" s="160"/>
      <c r="L37" s="160"/>
      <c r="M37" s="160"/>
      <c r="N37" s="160"/>
      <c r="O37" s="160"/>
      <c r="P37" s="160"/>
      <c r="Q37" s="160"/>
      <c r="R37" s="160"/>
    </row>
    <row r="38" spans="1:18">
      <c r="A38" s="158" t="s">
        <v>231</v>
      </c>
      <c r="B38" s="158" t="s">
        <v>232</v>
      </c>
      <c r="C38" s="158" t="s">
        <v>233</v>
      </c>
      <c r="D38" s="158" t="s">
        <v>52</v>
      </c>
      <c r="E38" s="158" t="s">
        <v>234</v>
      </c>
      <c r="F38" s="158" t="s">
        <v>235</v>
      </c>
      <c r="G38" s="158" t="s">
        <v>236</v>
      </c>
      <c r="H38" s="158" t="s">
        <v>53</v>
      </c>
      <c r="I38" s="306" t="s">
        <v>242</v>
      </c>
      <c r="J38" s="306" t="s">
        <v>264</v>
      </c>
      <c r="K38" s="160"/>
      <c r="L38" s="160"/>
      <c r="M38" s="160"/>
      <c r="N38" s="160"/>
      <c r="O38" s="160"/>
      <c r="P38" s="160"/>
      <c r="Q38" s="160"/>
      <c r="R38" s="160"/>
    </row>
    <row r="39" spans="1:18">
      <c r="A39" s="162"/>
      <c r="B39" s="162"/>
      <c r="C39" s="162"/>
      <c r="D39" s="162"/>
      <c r="E39" s="162"/>
      <c r="F39" s="162"/>
      <c r="G39" s="162"/>
      <c r="H39" s="162"/>
      <c r="I39" s="162"/>
      <c r="J39" s="162"/>
      <c r="K39" s="160"/>
      <c r="L39" s="160"/>
      <c r="M39" s="160"/>
      <c r="N39" s="160"/>
      <c r="O39" s="160"/>
      <c r="P39" s="160"/>
      <c r="Q39" s="160"/>
      <c r="R39" s="160"/>
    </row>
    <row r="40" spans="1:18">
      <c r="A40" s="162"/>
      <c r="B40" s="162"/>
      <c r="C40" s="162"/>
      <c r="D40" s="162"/>
      <c r="E40" s="162"/>
      <c r="F40" s="162"/>
      <c r="G40" s="162"/>
      <c r="H40" s="162"/>
      <c r="I40" s="162"/>
      <c r="J40" s="162"/>
      <c r="K40" s="160"/>
      <c r="L40" s="160"/>
      <c r="M40" s="160"/>
      <c r="N40" s="160"/>
      <c r="O40" s="160"/>
      <c r="P40" s="160"/>
      <c r="Q40" s="160"/>
      <c r="R40" s="160"/>
    </row>
    <row r="41" spans="1:18">
      <c r="A41" s="162"/>
      <c r="B41" s="162"/>
      <c r="C41" s="162"/>
      <c r="D41" s="162"/>
      <c r="E41" s="162"/>
      <c r="F41" s="162"/>
      <c r="G41" s="162"/>
      <c r="H41" s="162"/>
      <c r="I41" s="162"/>
      <c r="J41" s="162"/>
      <c r="K41" s="160"/>
      <c r="L41" s="160"/>
      <c r="M41" s="160"/>
      <c r="N41" s="160"/>
      <c r="O41" s="160"/>
      <c r="P41" s="160"/>
      <c r="Q41" s="160"/>
      <c r="R41" s="160"/>
    </row>
    <row r="42" spans="1:18">
      <c r="A42" s="162"/>
      <c r="B42" s="162"/>
      <c r="C42" s="162"/>
      <c r="D42" s="162"/>
      <c r="E42" s="162"/>
      <c r="F42" s="162"/>
      <c r="G42" s="162"/>
      <c r="H42" s="162"/>
      <c r="I42" s="162"/>
      <c r="J42" s="162"/>
      <c r="K42" s="160"/>
      <c r="L42" s="160"/>
      <c r="M42" s="160"/>
      <c r="N42" s="160"/>
      <c r="O42" s="160"/>
      <c r="P42" s="160"/>
      <c r="Q42" s="160"/>
      <c r="R42" s="160"/>
    </row>
    <row r="43" spans="1:18">
      <c r="A43" s="162"/>
      <c r="B43" s="162"/>
      <c r="C43" s="162"/>
      <c r="D43" s="162"/>
      <c r="E43" s="162"/>
      <c r="F43" s="162"/>
      <c r="G43" s="162"/>
      <c r="H43" s="162"/>
      <c r="I43" s="162"/>
      <c r="J43" s="162"/>
      <c r="K43" s="160"/>
      <c r="L43" s="160"/>
      <c r="M43" s="160"/>
      <c r="N43" s="160"/>
      <c r="O43" s="160"/>
      <c r="P43" s="160"/>
      <c r="Q43" s="160"/>
      <c r="R43" s="160"/>
    </row>
    <row r="44" spans="1:18">
      <c r="A44" s="162"/>
      <c r="B44" s="162"/>
      <c r="C44" s="162"/>
      <c r="D44" s="162"/>
      <c r="E44" s="162"/>
      <c r="F44" s="162"/>
      <c r="G44" s="162"/>
      <c r="H44" s="162"/>
      <c r="I44" s="162"/>
      <c r="J44" s="162"/>
      <c r="K44" s="160"/>
      <c r="L44" s="160"/>
      <c r="M44" s="160"/>
      <c r="N44" s="160"/>
      <c r="O44" s="160"/>
      <c r="P44" s="160"/>
      <c r="Q44" s="160"/>
      <c r="R44" s="160"/>
    </row>
    <row r="45" spans="1:18">
      <c r="A45" s="162"/>
      <c r="B45" s="162"/>
      <c r="C45" s="162"/>
      <c r="D45" s="162"/>
      <c r="E45" s="162"/>
      <c r="F45" s="162"/>
      <c r="G45" s="162"/>
      <c r="H45" s="162"/>
      <c r="I45" s="162"/>
      <c r="J45" s="162"/>
      <c r="K45" s="160"/>
      <c r="L45" s="160"/>
      <c r="M45" s="160"/>
      <c r="N45" s="160"/>
      <c r="O45" s="160"/>
      <c r="P45" s="160"/>
      <c r="Q45" s="160"/>
      <c r="R45" s="160"/>
    </row>
    <row r="46" spans="1:18">
      <c r="A46" s="162"/>
      <c r="B46" s="162"/>
      <c r="C46" s="162"/>
      <c r="D46" s="162"/>
      <c r="E46" s="162"/>
      <c r="F46" s="162"/>
      <c r="G46" s="162"/>
      <c r="H46" s="162"/>
      <c r="I46" s="162"/>
      <c r="J46" s="162"/>
      <c r="K46" s="160"/>
      <c r="L46" s="160"/>
      <c r="M46" s="160"/>
      <c r="N46" s="160"/>
      <c r="O46" s="160"/>
      <c r="P46" s="160"/>
      <c r="Q46" s="160"/>
      <c r="R46" s="160"/>
    </row>
    <row r="47" spans="1:18">
      <c r="A47" s="162"/>
      <c r="B47" s="162"/>
      <c r="C47" s="162"/>
      <c r="D47" s="162"/>
      <c r="E47" s="162"/>
      <c r="F47" s="162"/>
      <c r="G47" s="162"/>
      <c r="H47" s="162"/>
      <c r="I47" s="162"/>
      <c r="J47" s="162"/>
      <c r="K47" s="160"/>
      <c r="L47" s="160"/>
      <c r="M47" s="160"/>
      <c r="N47" s="160"/>
      <c r="O47" s="160"/>
      <c r="P47" s="160"/>
      <c r="Q47" s="160"/>
      <c r="R47" s="160"/>
    </row>
    <row r="48" spans="1:18">
      <c r="A48" s="162"/>
      <c r="B48" s="162"/>
      <c r="C48" s="162"/>
      <c r="D48" s="162"/>
      <c r="E48" s="162"/>
      <c r="F48" s="162"/>
      <c r="G48" s="162"/>
      <c r="H48" s="162"/>
      <c r="I48" s="162"/>
      <c r="J48" s="162"/>
      <c r="K48" s="160"/>
      <c r="L48" s="160"/>
      <c r="M48" s="160"/>
      <c r="N48" s="160"/>
      <c r="O48" s="160"/>
      <c r="P48" s="160"/>
      <c r="Q48" s="160"/>
      <c r="R48" s="160"/>
    </row>
    <row r="49" spans="1:18">
      <c r="A49" s="162"/>
      <c r="B49" s="162"/>
      <c r="C49" s="162"/>
      <c r="D49" s="162"/>
      <c r="E49" s="162"/>
      <c r="F49" s="162"/>
      <c r="G49" s="162"/>
      <c r="H49" s="162"/>
      <c r="I49" s="162"/>
      <c r="J49" s="162"/>
      <c r="K49" s="160"/>
      <c r="L49" s="160"/>
      <c r="M49" s="160"/>
      <c r="N49" s="160"/>
      <c r="O49" s="160"/>
      <c r="P49" s="160"/>
      <c r="Q49" s="160"/>
      <c r="R49" s="160"/>
    </row>
    <row r="50" spans="1:18">
      <c r="A50" s="162"/>
      <c r="B50" s="162"/>
      <c r="C50" s="162"/>
      <c r="D50" s="162"/>
      <c r="E50" s="162"/>
      <c r="F50" s="162"/>
      <c r="G50" s="162"/>
      <c r="H50" s="162"/>
      <c r="I50" s="162"/>
      <c r="J50" s="162"/>
      <c r="K50" s="160"/>
      <c r="L50" s="160"/>
      <c r="M50" s="160"/>
      <c r="N50" s="160"/>
      <c r="O50" s="160"/>
      <c r="P50" s="160"/>
      <c r="Q50" s="160"/>
      <c r="R50" s="160"/>
    </row>
    <row r="51" spans="1:18">
      <c r="A51" s="162"/>
      <c r="B51" s="162"/>
      <c r="C51" s="162"/>
      <c r="D51" s="162"/>
      <c r="E51" s="162"/>
      <c r="F51" s="162"/>
      <c r="G51" s="162"/>
      <c r="H51" s="162"/>
      <c r="I51" s="162"/>
      <c r="J51" s="162"/>
      <c r="K51" s="160"/>
      <c r="L51" s="160"/>
      <c r="M51" s="160"/>
      <c r="N51" s="160"/>
      <c r="O51" s="160"/>
      <c r="P51" s="160"/>
      <c r="Q51" s="160"/>
      <c r="R51" s="160"/>
    </row>
    <row r="52" spans="1:18">
      <c r="A52" s="160"/>
      <c r="B52" s="160"/>
      <c r="C52" s="160"/>
      <c r="D52" s="160"/>
      <c r="E52" s="160"/>
      <c r="F52" s="160"/>
      <c r="G52" s="160"/>
      <c r="H52" s="160"/>
      <c r="I52" s="160"/>
      <c r="J52" s="162"/>
      <c r="K52" s="160"/>
      <c r="L52" s="160"/>
      <c r="M52" s="160"/>
      <c r="N52" s="160"/>
      <c r="O52" s="160"/>
      <c r="P52" s="160"/>
      <c r="Q52" s="160"/>
      <c r="R52" s="160"/>
    </row>
    <row r="53" spans="1:18">
      <c r="A53" s="160"/>
      <c r="B53" s="160"/>
      <c r="C53" s="160"/>
      <c r="D53" s="160"/>
      <c r="E53" s="160"/>
      <c r="F53" s="160"/>
      <c r="G53" s="160"/>
      <c r="H53" s="160"/>
      <c r="I53" s="160"/>
      <c r="J53" s="162"/>
      <c r="K53" s="160"/>
      <c r="L53" s="160"/>
      <c r="M53" s="160"/>
      <c r="N53" s="160"/>
      <c r="O53" s="160"/>
      <c r="P53" s="160"/>
      <c r="Q53" s="160"/>
      <c r="R53" s="160"/>
    </row>
    <row r="54" spans="1:18">
      <c r="A54" s="160"/>
      <c r="B54" s="160"/>
      <c r="C54" s="160"/>
      <c r="D54" s="160"/>
      <c r="E54" s="160"/>
      <c r="F54" s="160"/>
      <c r="G54" s="160"/>
      <c r="H54" s="160"/>
      <c r="I54" s="160"/>
      <c r="J54" s="162"/>
      <c r="K54" s="160"/>
      <c r="L54" s="160"/>
      <c r="M54" s="160"/>
      <c r="N54" s="160"/>
      <c r="O54" s="160"/>
      <c r="P54" s="160"/>
      <c r="Q54" s="160"/>
      <c r="R54" s="160"/>
    </row>
    <row r="55" spans="1:18">
      <c r="A55" s="160"/>
      <c r="B55" s="160"/>
      <c r="C55" s="160"/>
      <c r="D55" s="160"/>
      <c r="E55" s="160"/>
      <c r="F55" s="160"/>
      <c r="G55" s="160"/>
      <c r="H55" s="160"/>
      <c r="I55" s="160"/>
      <c r="J55" s="162"/>
      <c r="K55" s="160"/>
      <c r="L55" s="160"/>
      <c r="M55" s="160"/>
      <c r="N55" s="160"/>
      <c r="O55" s="160"/>
      <c r="P55" s="160"/>
      <c r="Q55" s="160"/>
      <c r="R55" s="160"/>
    </row>
    <row r="56" spans="1:18">
      <c r="A56" s="160"/>
      <c r="B56" s="160"/>
      <c r="C56" s="160"/>
      <c r="D56" s="160"/>
      <c r="E56" s="160"/>
      <c r="F56" s="160"/>
      <c r="G56" s="160"/>
      <c r="H56" s="160"/>
      <c r="I56" s="160"/>
      <c r="J56" s="162"/>
      <c r="K56" s="160"/>
      <c r="L56" s="160"/>
      <c r="M56" s="160"/>
      <c r="N56" s="160"/>
      <c r="O56" s="160"/>
      <c r="P56" s="160"/>
      <c r="Q56" s="160"/>
      <c r="R56" s="160"/>
    </row>
    <row r="57" spans="1:18">
      <c r="A57" s="160"/>
      <c r="B57" s="160"/>
      <c r="C57" s="160"/>
      <c r="D57" s="160"/>
      <c r="E57" s="160"/>
      <c r="F57" s="160"/>
      <c r="G57" s="160"/>
      <c r="H57" s="160"/>
      <c r="I57" s="160"/>
      <c r="J57" s="162"/>
      <c r="K57" s="160"/>
      <c r="L57" s="160"/>
      <c r="M57" s="160"/>
      <c r="N57" s="160"/>
      <c r="O57" s="160"/>
      <c r="P57" s="160"/>
      <c r="Q57" s="160"/>
      <c r="R57" s="160"/>
    </row>
    <row r="58" spans="1:18">
      <c r="A58" s="160"/>
      <c r="B58" s="160"/>
      <c r="C58" s="160"/>
      <c r="D58" s="160"/>
      <c r="E58" s="160"/>
      <c r="F58" s="160"/>
      <c r="G58" s="160"/>
      <c r="H58" s="160"/>
      <c r="I58" s="160"/>
      <c r="J58" s="162"/>
      <c r="K58" s="160"/>
      <c r="L58" s="160"/>
      <c r="M58" s="160"/>
      <c r="N58" s="160"/>
      <c r="O58" s="160"/>
      <c r="P58" s="160"/>
      <c r="Q58" s="160"/>
      <c r="R58" s="160"/>
    </row>
    <row r="59" spans="1:18">
      <c r="A59" s="160"/>
      <c r="B59" s="160"/>
      <c r="C59" s="160"/>
      <c r="D59" s="160"/>
      <c r="E59" s="160"/>
      <c r="F59" s="160"/>
      <c r="G59" s="160"/>
      <c r="H59" s="160"/>
      <c r="I59" s="160"/>
      <c r="J59" s="162"/>
      <c r="K59" s="160"/>
      <c r="L59" s="160"/>
      <c r="M59" s="160"/>
      <c r="N59" s="160"/>
      <c r="O59" s="160"/>
      <c r="P59" s="160"/>
      <c r="Q59" s="160"/>
      <c r="R59" s="160"/>
    </row>
    <row r="60" spans="1:18">
      <c r="A60" s="160"/>
      <c r="B60" s="160"/>
      <c r="C60" s="160"/>
      <c r="D60" s="160"/>
      <c r="E60" s="160"/>
      <c r="F60" s="160"/>
      <c r="G60" s="160"/>
      <c r="H60" s="160"/>
      <c r="I60" s="160"/>
      <c r="J60" s="162"/>
      <c r="K60" s="160"/>
      <c r="L60" s="160"/>
      <c r="M60" s="160"/>
      <c r="N60" s="160"/>
      <c r="O60" s="160"/>
      <c r="P60" s="160"/>
      <c r="Q60" s="160"/>
      <c r="R60" s="160"/>
    </row>
    <row r="61" spans="1:18">
      <c r="A61" s="160"/>
      <c r="B61" s="160"/>
      <c r="C61" s="160"/>
      <c r="D61" s="160"/>
      <c r="E61" s="160"/>
      <c r="F61" s="160"/>
      <c r="G61" s="160"/>
      <c r="H61" s="160"/>
      <c r="I61" s="160"/>
      <c r="J61" s="162"/>
      <c r="K61" s="160"/>
      <c r="L61" s="160"/>
      <c r="M61" s="160"/>
      <c r="N61" s="160"/>
      <c r="O61" s="160"/>
      <c r="P61" s="160"/>
      <c r="Q61" s="160"/>
      <c r="R61" s="160"/>
    </row>
    <row r="62" spans="1:18">
      <c r="A62" s="160"/>
      <c r="B62" s="160"/>
      <c r="C62" s="160"/>
      <c r="D62" s="160"/>
      <c r="E62" s="160"/>
      <c r="F62" s="160"/>
      <c r="G62" s="160"/>
      <c r="H62" s="160"/>
      <c r="I62" s="160"/>
      <c r="J62" s="162"/>
      <c r="K62" s="160"/>
      <c r="L62" s="160"/>
      <c r="M62" s="160"/>
      <c r="N62" s="160"/>
      <c r="O62" s="160"/>
      <c r="P62" s="160"/>
      <c r="Q62" s="160"/>
      <c r="R62" s="160"/>
    </row>
    <row r="63" spans="1:18">
      <c r="A63" s="160"/>
      <c r="B63" s="160"/>
      <c r="C63" s="160"/>
      <c r="D63" s="160"/>
      <c r="E63" s="160"/>
      <c r="F63" s="160"/>
      <c r="G63" s="160"/>
      <c r="H63" s="160"/>
      <c r="I63" s="160"/>
      <c r="J63" s="162"/>
      <c r="K63" s="160"/>
      <c r="L63" s="160"/>
      <c r="M63" s="160"/>
      <c r="N63" s="160"/>
      <c r="O63" s="160"/>
      <c r="P63" s="160"/>
      <c r="Q63" s="160"/>
      <c r="R63" s="160"/>
    </row>
    <row r="64" spans="1:18">
      <c r="A64" s="160"/>
      <c r="B64" s="160"/>
      <c r="C64" s="160"/>
      <c r="D64" s="160"/>
      <c r="E64" s="160"/>
      <c r="F64" s="160"/>
      <c r="G64" s="160"/>
      <c r="H64" s="160"/>
      <c r="I64" s="160"/>
      <c r="J64" s="162"/>
      <c r="K64" s="160"/>
      <c r="L64" s="160"/>
      <c r="M64" s="160"/>
      <c r="N64" s="160"/>
      <c r="O64" s="160"/>
      <c r="P64" s="160"/>
      <c r="Q64" s="160"/>
      <c r="R64" s="160"/>
    </row>
    <row r="65" spans="1:18">
      <c r="A65" s="160"/>
      <c r="B65" s="160"/>
      <c r="C65" s="160"/>
      <c r="D65" s="160"/>
      <c r="E65" s="160"/>
      <c r="F65" s="160"/>
      <c r="G65" s="160"/>
      <c r="H65" s="160"/>
      <c r="I65" s="160"/>
      <c r="J65" s="162"/>
      <c r="K65" s="160"/>
      <c r="L65" s="160"/>
      <c r="M65" s="160"/>
      <c r="N65" s="160"/>
      <c r="O65" s="160"/>
      <c r="P65" s="160"/>
      <c r="Q65" s="160"/>
      <c r="R65" s="160"/>
    </row>
    <row r="66" spans="1:18">
      <c r="A66" s="160"/>
      <c r="B66" s="160"/>
      <c r="C66" s="160"/>
      <c r="D66" s="160"/>
      <c r="E66" s="160"/>
      <c r="F66" s="160"/>
      <c r="G66" s="160"/>
      <c r="H66" s="160"/>
      <c r="I66" s="160"/>
      <c r="J66" s="162"/>
      <c r="K66" s="160"/>
      <c r="L66" s="160"/>
      <c r="M66" s="160"/>
      <c r="N66" s="160"/>
      <c r="O66" s="160"/>
      <c r="P66" s="160"/>
      <c r="Q66" s="160"/>
      <c r="R66" s="160"/>
    </row>
    <row r="67" spans="1:18">
      <c r="A67" s="160"/>
      <c r="B67" s="160"/>
      <c r="C67" s="160"/>
      <c r="D67" s="160"/>
      <c r="E67" s="160"/>
      <c r="F67" s="160"/>
      <c r="G67" s="160"/>
      <c r="H67" s="160"/>
      <c r="I67" s="160"/>
      <c r="J67" s="162"/>
      <c r="K67" s="160"/>
      <c r="L67" s="160"/>
      <c r="M67" s="160"/>
      <c r="N67" s="160"/>
      <c r="O67" s="160"/>
      <c r="P67" s="160"/>
      <c r="Q67" s="160"/>
      <c r="R67" s="160"/>
    </row>
    <row r="68" spans="1:18">
      <c r="A68" s="160"/>
      <c r="B68" s="160"/>
      <c r="C68" s="160"/>
      <c r="D68" s="160"/>
      <c r="E68" s="160"/>
      <c r="F68" s="160"/>
      <c r="G68" s="160"/>
      <c r="H68" s="160"/>
      <c r="I68" s="160"/>
      <c r="J68" s="162"/>
      <c r="K68" s="160"/>
      <c r="L68" s="160"/>
      <c r="M68" s="160"/>
      <c r="N68" s="160"/>
      <c r="O68" s="160"/>
      <c r="P68" s="160"/>
      <c r="Q68" s="160"/>
      <c r="R68" s="160"/>
    </row>
    <row r="69" spans="1:18">
      <c r="A69" s="160"/>
      <c r="B69" s="160"/>
      <c r="C69" s="160"/>
      <c r="D69" s="160"/>
      <c r="E69" s="160"/>
      <c r="F69" s="160"/>
      <c r="G69" s="160"/>
      <c r="H69" s="160"/>
      <c r="I69" s="160"/>
      <c r="J69" s="162"/>
      <c r="K69" s="160"/>
      <c r="L69" s="160"/>
      <c r="M69" s="160"/>
      <c r="N69" s="160"/>
      <c r="O69" s="160"/>
      <c r="P69" s="160"/>
      <c r="Q69" s="160"/>
      <c r="R69" s="160"/>
    </row>
    <row r="70" spans="1:18">
      <c r="A70" s="160"/>
      <c r="B70" s="160"/>
      <c r="C70" s="160"/>
      <c r="D70" s="160"/>
      <c r="E70" s="160"/>
      <c r="F70" s="160"/>
      <c r="G70" s="160"/>
      <c r="H70" s="160"/>
      <c r="I70" s="160"/>
      <c r="J70" s="162"/>
      <c r="K70" s="160"/>
      <c r="L70" s="160"/>
      <c r="M70" s="160"/>
      <c r="N70" s="160"/>
      <c r="O70" s="160"/>
      <c r="P70" s="160"/>
      <c r="Q70" s="160"/>
      <c r="R70" s="160"/>
    </row>
    <row r="71" spans="1:18">
      <c r="A71" s="160"/>
      <c r="B71" s="160"/>
      <c r="C71" s="160"/>
      <c r="D71" s="160"/>
      <c r="E71" s="160"/>
      <c r="F71" s="160"/>
      <c r="G71" s="160"/>
      <c r="H71" s="160"/>
      <c r="I71" s="160"/>
      <c r="J71" s="162"/>
      <c r="K71" s="160"/>
      <c r="L71" s="160"/>
      <c r="M71" s="160"/>
      <c r="N71" s="160"/>
      <c r="O71" s="160"/>
      <c r="P71" s="160"/>
      <c r="Q71" s="160"/>
      <c r="R71" s="160"/>
    </row>
    <row r="72" spans="1:18">
      <c r="A72" s="160"/>
      <c r="B72" s="160"/>
      <c r="C72" s="160"/>
      <c r="D72" s="160"/>
      <c r="E72" s="160"/>
      <c r="F72" s="160"/>
      <c r="G72" s="160"/>
      <c r="H72" s="160"/>
      <c r="I72" s="160"/>
      <c r="J72" s="162"/>
      <c r="K72" s="160"/>
      <c r="L72" s="160"/>
      <c r="M72" s="160"/>
      <c r="N72" s="160"/>
      <c r="O72" s="160"/>
      <c r="P72" s="160"/>
      <c r="Q72" s="160"/>
      <c r="R72" s="160"/>
    </row>
    <row r="73" spans="1:18">
      <c r="A73" s="160"/>
      <c r="B73" s="160"/>
      <c r="C73" s="160"/>
      <c r="D73" s="160"/>
      <c r="E73" s="160"/>
      <c r="F73" s="160"/>
      <c r="G73" s="160"/>
      <c r="H73" s="160"/>
      <c r="I73" s="160"/>
      <c r="J73" s="162"/>
      <c r="K73" s="160"/>
      <c r="L73" s="160"/>
      <c r="M73" s="160"/>
      <c r="N73" s="160"/>
      <c r="O73" s="160"/>
      <c r="P73" s="160"/>
      <c r="Q73" s="160"/>
      <c r="R73" s="160"/>
    </row>
    <row r="74" spans="1:18">
      <c r="A74" s="160"/>
      <c r="B74" s="160"/>
      <c r="C74" s="160"/>
      <c r="D74" s="160"/>
      <c r="E74" s="160"/>
      <c r="F74" s="160"/>
      <c r="G74" s="160"/>
      <c r="H74" s="160"/>
      <c r="I74" s="160"/>
      <c r="J74" s="162"/>
      <c r="K74" s="160"/>
      <c r="L74" s="160"/>
      <c r="M74" s="160"/>
      <c r="N74" s="160"/>
      <c r="O74" s="160"/>
      <c r="P74" s="160"/>
      <c r="Q74" s="160"/>
      <c r="R74" s="160"/>
    </row>
    <row r="75" spans="1:18">
      <c r="A75" s="160"/>
      <c r="B75" s="160"/>
      <c r="C75" s="160"/>
      <c r="D75" s="160"/>
      <c r="E75" s="160"/>
      <c r="F75" s="160"/>
      <c r="G75" s="160"/>
      <c r="H75" s="160"/>
      <c r="I75" s="160"/>
      <c r="J75" s="162"/>
      <c r="K75" s="160"/>
      <c r="L75" s="160"/>
      <c r="M75" s="160"/>
      <c r="N75" s="160"/>
      <c r="O75" s="160"/>
      <c r="P75" s="160"/>
      <c r="Q75" s="160"/>
      <c r="R75" s="160"/>
    </row>
    <row r="76" spans="1:18">
      <c r="A76" s="160"/>
      <c r="B76" s="160"/>
      <c r="C76" s="160"/>
      <c r="D76" s="160"/>
      <c r="E76" s="160"/>
      <c r="F76" s="160"/>
      <c r="G76" s="160"/>
      <c r="H76" s="160"/>
      <c r="I76" s="160"/>
      <c r="J76" s="162"/>
      <c r="K76" s="160"/>
      <c r="L76" s="160"/>
      <c r="M76" s="160"/>
      <c r="N76" s="160"/>
      <c r="O76" s="160"/>
      <c r="P76" s="160"/>
      <c r="Q76" s="160"/>
      <c r="R76" s="160"/>
    </row>
    <row r="77" spans="1:18">
      <c r="A77" s="160"/>
      <c r="B77" s="160"/>
      <c r="C77" s="160"/>
      <c r="D77" s="160"/>
      <c r="E77" s="160"/>
      <c r="F77" s="160"/>
      <c r="G77" s="160"/>
      <c r="H77" s="160"/>
      <c r="I77" s="160"/>
      <c r="J77" s="162"/>
      <c r="K77" s="160"/>
      <c r="L77" s="160"/>
      <c r="M77" s="160"/>
      <c r="N77" s="160"/>
      <c r="O77" s="160"/>
      <c r="P77" s="160"/>
      <c r="Q77" s="160"/>
      <c r="R77" s="160"/>
    </row>
    <row r="78" spans="1:18">
      <c r="A78" s="160"/>
      <c r="B78" s="160"/>
      <c r="C78" s="160"/>
      <c r="D78" s="160"/>
      <c r="E78" s="160"/>
      <c r="F78" s="160"/>
      <c r="G78" s="160"/>
      <c r="H78" s="160"/>
      <c r="I78" s="160"/>
      <c r="J78" s="162"/>
      <c r="K78" s="160"/>
      <c r="L78" s="160"/>
      <c r="M78" s="160"/>
      <c r="N78" s="160"/>
      <c r="O78" s="160"/>
      <c r="P78" s="160"/>
      <c r="Q78" s="160"/>
      <c r="R78" s="160"/>
    </row>
    <row r="79" spans="1:18">
      <c r="A79" s="160"/>
      <c r="B79" s="160"/>
      <c r="C79" s="160"/>
      <c r="D79" s="160"/>
      <c r="E79" s="160"/>
      <c r="F79" s="160"/>
      <c r="G79" s="160"/>
      <c r="H79" s="160"/>
      <c r="I79" s="160"/>
      <c r="J79" s="162"/>
      <c r="K79" s="160"/>
      <c r="L79" s="160"/>
      <c r="M79" s="160"/>
      <c r="N79" s="160"/>
      <c r="O79" s="160"/>
      <c r="P79" s="160"/>
      <c r="Q79" s="160"/>
      <c r="R79" s="160"/>
    </row>
    <row r="80" spans="1:18">
      <c r="A80" s="160"/>
      <c r="B80" s="160"/>
      <c r="C80" s="160"/>
      <c r="D80" s="160"/>
      <c r="E80" s="160"/>
      <c r="F80" s="160"/>
      <c r="G80" s="160"/>
      <c r="H80" s="160"/>
      <c r="I80" s="160"/>
      <c r="J80" s="162"/>
      <c r="K80" s="160"/>
      <c r="L80" s="160"/>
      <c r="M80" s="160"/>
      <c r="N80" s="160"/>
      <c r="O80" s="160"/>
      <c r="P80" s="160"/>
      <c r="Q80" s="160"/>
      <c r="R80" s="160"/>
    </row>
    <row r="81" spans="1:18">
      <c r="A81" s="160"/>
      <c r="B81" s="160"/>
      <c r="C81" s="160"/>
      <c r="D81" s="160"/>
      <c r="E81" s="160"/>
      <c r="F81" s="160"/>
      <c r="G81" s="160"/>
      <c r="H81" s="160"/>
      <c r="I81" s="160"/>
      <c r="J81" s="162"/>
      <c r="K81" s="160"/>
      <c r="L81" s="160"/>
      <c r="M81" s="160"/>
      <c r="N81" s="160"/>
      <c r="O81" s="160"/>
      <c r="P81" s="160"/>
      <c r="Q81" s="160"/>
      <c r="R81" s="160"/>
    </row>
    <row r="82" spans="1:18">
      <c r="A82" s="160"/>
      <c r="B82" s="160"/>
      <c r="C82" s="160"/>
      <c r="D82" s="160"/>
      <c r="E82" s="160"/>
      <c r="F82" s="160"/>
      <c r="G82" s="160"/>
      <c r="H82" s="160"/>
      <c r="I82" s="160"/>
      <c r="J82" s="162"/>
      <c r="K82" s="160"/>
      <c r="L82" s="160"/>
      <c r="M82" s="160"/>
      <c r="N82" s="160"/>
      <c r="O82" s="160"/>
      <c r="P82" s="160"/>
      <c r="Q82" s="160"/>
      <c r="R82" s="160"/>
    </row>
    <row r="83" spans="1:18">
      <c r="A83" s="160"/>
      <c r="B83" s="160"/>
      <c r="C83" s="160"/>
      <c r="D83" s="160"/>
      <c r="E83" s="160"/>
      <c r="F83" s="160"/>
      <c r="G83" s="160"/>
      <c r="H83" s="160"/>
      <c r="I83" s="160"/>
      <c r="J83" s="162"/>
      <c r="K83" s="160"/>
      <c r="L83" s="160"/>
      <c r="M83" s="160"/>
      <c r="N83" s="160"/>
      <c r="O83" s="160"/>
      <c r="P83" s="160"/>
      <c r="Q83" s="160"/>
      <c r="R83" s="160"/>
    </row>
    <row r="84" spans="1:18">
      <c r="A84" s="160"/>
      <c r="B84" s="160"/>
      <c r="C84" s="160"/>
      <c r="D84" s="160"/>
      <c r="E84" s="160"/>
      <c r="F84" s="160"/>
      <c r="G84" s="160"/>
      <c r="H84" s="160"/>
      <c r="I84" s="160"/>
      <c r="J84" s="162"/>
      <c r="K84" s="160"/>
      <c r="L84" s="160"/>
      <c r="M84" s="160"/>
      <c r="N84" s="160"/>
      <c r="O84" s="160"/>
      <c r="P84" s="160"/>
      <c r="Q84" s="160"/>
      <c r="R84" s="160"/>
    </row>
    <row r="85" spans="1:18">
      <c r="A85" s="160"/>
      <c r="B85" s="160"/>
      <c r="C85" s="160"/>
      <c r="D85" s="160"/>
      <c r="E85" s="160"/>
      <c r="F85" s="160"/>
      <c r="G85" s="160"/>
      <c r="H85" s="160"/>
      <c r="I85" s="160"/>
      <c r="J85" s="162"/>
      <c r="K85" s="160"/>
      <c r="L85" s="160"/>
      <c r="M85" s="160"/>
      <c r="N85" s="160"/>
      <c r="O85" s="160"/>
      <c r="P85" s="160"/>
      <c r="Q85" s="160"/>
      <c r="R85" s="160"/>
    </row>
    <row r="86" spans="1:18">
      <c r="A86" s="160"/>
      <c r="B86" s="160"/>
      <c r="C86" s="160"/>
      <c r="D86" s="160"/>
      <c r="E86" s="160"/>
      <c r="F86" s="160"/>
      <c r="G86" s="160"/>
      <c r="H86" s="160"/>
      <c r="I86" s="160"/>
      <c r="J86" s="162"/>
      <c r="K86" s="160"/>
      <c r="L86" s="160"/>
      <c r="M86" s="160"/>
      <c r="N86" s="160"/>
      <c r="O86" s="160"/>
      <c r="P86" s="160"/>
      <c r="Q86" s="160"/>
      <c r="R86" s="160"/>
    </row>
    <row r="87" spans="1:18">
      <c r="A87" s="160"/>
      <c r="B87" s="160"/>
      <c r="C87" s="160"/>
      <c r="D87" s="160"/>
      <c r="E87" s="160"/>
      <c r="F87" s="160"/>
      <c r="G87" s="160"/>
      <c r="H87" s="160"/>
      <c r="I87" s="160"/>
      <c r="J87" s="162"/>
      <c r="K87" s="160"/>
      <c r="L87" s="160"/>
      <c r="M87" s="160"/>
      <c r="N87" s="160"/>
      <c r="O87" s="160"/>
      <c r="P87" s="160"/>
      <c r="Q87" s="160"/>
      <c r="R87" s="160"/>
    </row>
    <row r="88" spans="1:18">
      <c r="A88" s="160"/>
      <c r="B88" s="160"/>
      <c r="C88" s="160"/>
      <c r="D88" s="160"/>
      <c r="E88" s="160"/>
      <c r="F88" s="160"/>
      <c r="G88" s="160"/>
      <c r="H88" s="160"/>
      <c r="I88" s="160"/>
      <c r="J88" s="162"/>
      <c r="K88" s="160"/>
      <c r="L88" s="160"/>
      <c r="M88" s="160"/>
      <c r="N88" s="160"/>
      <c r="O88" s="160"/>
      <c r="P88" s="160"/>
      <c r="Q88" s="160"/>
      <c r="R88" s="160"/>
    </row>
    <row r="89" spans="1:18">
      <c r="A89" s="160"/>
      <c r="B89" s="160"/>
      <c r="C89" s="160"/>
      <c r="D89" s="160"/>
      <c r="E89" s="160"/>
      <c r="F89" s="160"/>
      <c r="G89" s="160"/>
      <c r="H89" s="160"/>
      <c r="I89" s="160"/>
      <c r="J89" s="162"/>
      <c r="K89" s="160"/>
      <c r="L89" s="160"/>
      <c r="M89" s="160"/>
      <c r="N89" s="160"/>
      <c r="O89" s="160"/>
      <c r="P89" s="160"/>
      <c r="Q89" s="160"/>
      <c r="R89" s="160"/>
    </row>
    <row r="90" spans="1:18">
      <c r="A90" s="160"/>
      <c r="B90" s="160"/>
      <c r="C90" s="160"/>
      <c r="D90" s="160"/>
      <c r="E90" s="160"/>
      <c r="F90" s="160"/>
      <c r="G90" s="160"/>
      <c r="H90" s="160"/>
      <c r="I90" s="160"/>
      <c r="J90" s="162"/>
      <c r="K90" s="160"/>
      <c r="L90" s="160"/>
      <c r="M90" s="160"/>
      <c r="N90" s="160"/>
      <c r="O90" s="160"/>
      <c r="P90" s="160"/>
      <c r="Q90" s="160"/>
      <c r="R90" s="160"/>
    </row>
    <row r="91" spans="1:18">
      <c r="A91" s="160"/>
      <c r="B91" s="160"/>
      <c r="C91" s="160"/>
      <c r="D91" s="160"/>
      <c r="E91" s="160"/>
      <c r="F91" s="160"/>
      <c r="G91" s="160"/>
      <c r="H91" s="160"/>
      <c r="I91" s="160"/>
      <c r="J91" s="162"/>
      <c r="K91" s="160"/>
      <c r="L91" s="160"/>
      <c r="M91" s="160"/>
      <c r="N91" s="160"/>
      <c r="O91" s="160"/>
      <c r="P91" s="160"/>
      <c r="Q91" s="160"/>
      <c r="R91" s="160"/>
    </row>
    <row r="92" spans="1:18">
      <c r="A92" s="160"/>
      <c r="B92" s="160"/>
      <c r="C92" s="160"/>
      <c r="D92" s="160"/>
      <c r="E92" s="160"/>
      <c r="F92" s="160"/>
      <c r="G92" s="160"/>
      <c r="H92" s="160"/>
      <c r="I92" s="160"/>
      <c r="J92" s="162"/>
      <c r="K92" s="160"/>
      <c r="L92" s="160"/>
      <c r="M92" s="160"/>
      <c r="N92" s="160"/>
      <c r="O92" s="160"/>
      <c r="P92" s="160"/>
      <c r="Q92" s="160"/>
      <c r="R92" s="160"/>
    </row>
    <row r="93" spans="1:18">
      <c r="A93" s="160"/>
      <c r="B93" s="160"/>
      <c r="C93" s="160"/>
      <c r="D93" s="160"/>
      <c r="E93" s="160"/>
      <c r="F93" s="160"/>
      <c r="G93" s="160"/>
      <c r="H93" s="160"/>
      <c r="I93" s="160"/>
      <c r="J93" s="162"/>
      <c r="K93" s="160"/>
      <c r="L93" s="160"/>
      <c r="M93" s="160"/>
      <c r="N93" s="160"/>
      <c r="O93" s="160"/>
      <c r="P93" s="160"/>
      <c r="Q93" s="160"/>
      <c r="R93" s="160"/>
    </row>
    <row r="94" spans="1:18">
      <c r="A94" s="160"/>
      <c r="B94" s="160"/>
      <c r="C94" s="160"/>
      <c r="D94" s="160"/>
      <c r="E94" s="160"/>
      <c r="F94" s="160"/>
      <c r="G94" s="160"/>
      <c r="H94" s="160"/>
      <c r="I94" s="160"/>
      <c r="J94" s="162"/>
      <c r="K94" s="160"/>
      <c r="L94" s="160"/>
      <c r="M94" s="160"/>
      <c r="N94" s="160"/>
      <c r="O94" s="160"/>
      <c r="P94" s="160"/>
      <c r="Q94" s="160"/>
      <c r="R94" s="160"/>
    </row>
    <row r="95" spans="1:18">
      <c r="A95" s="160"/>
      <c r="B95" s="160"/>
      <c r="C95" s="160"/>
      <c r="D95" s="160"/>
      <c r="E95" s="160"/>
      <c r="F95" s="160"/>
      <c r="G95" s="160"/>
      <c r="H95" s="160"/>
      <c r="I95" s="160"/>
      <c r="J95" s="162"/>
      <c r="K95" s="160"/>
      <c r="L95" s="160"/>
      <c r="M95" s="160"/>
      <c r="N95" s="160"/>
      <c r="O95" s="160"/>
      <c r="P95" s="160"/>
      <c r="Q95" s="160"/>
      <c r="R95" s="160"/>
    </row>
    <row r="96" spans="1:18">
      <c r="A96" s="160"/>
      <c r="B96" s="160"/>
      <c r="C96" s="160"/>
      <c r="D96" s="160"/>
      <c r="E96" s="160"/>
      <c r="F96" s="160"/>
      <c r="G96" s="160"/>
      <c r="H96" s="160"/>
      <c r="I96" s="160"/>
      <c r="J96" s="162"/>
      <c r="K96" s="160"/>
      <c r="L96" s="160"/>
      <c r="M96" s="160"/>
      <c r="N96" s="160"/>
      <c r="O96" s="160"/>
      <c r="P96" s="160"/>
      <c r="Q96" s="160"/>
      <c r="R96" s="160"/>
    </row>
    <row r="97" spans="1:18">
      <c r="A97" s="160"/>
      <c r="B97" s="160"/>
      <c r="C97" s="160"/>
      <c r="D97" s="160"/>
      <c r="E97" s="160"/>
      <c r="F97" s="160"/>
      <c r="G97" s="160"/>
      <c r="H97" s="160"/>
      <c r="I97" s="160"/>
      <c r="J97" s="162"/>
      <c r="K97" s="160"/>
      <c r="L97" s="160"/>
      <c r="M97" s="160"/>
      <c r="N97" s="160"/>
      <c r="O97" s="160"/>
      <c r="P97" s="160"/>
      <c r="Q97" s="160"/>
      <c r="R97" s="160"/>
    </row>
    <row r="98" spans="1:18">
      <c r="A98" s="160"/>
      <c r="B98" s="160"/>
      <c r="C98" s="160"/>
      <c r="D98" s="160"/>
      <c r="E98" s="160"/>
      <c r="F98" s="160"/>
      <c r="G98" s="160"/>
      <c r="H98" s="160"/>
      <c r="I98" s="160"/>
      <c r="J98" s="162"/>
      <c r="K98" s="160"/>
      <c r="L98" s="160"/>
      <c r="M98" s="160"/>
      <c r="N98" s="160"/>
      <c r="O98" s="160"/>
      <c r="P98" s="160"/>
      <c r="Q98" s="160"/>
      <c r="R98" s="160"/>
    </row>
    <row r="99" spans="1:18">
      <c r="A99" s="160"/>
      <c r="B99" s="160"/>
      <c r="C99" s="160"/>
      <c r="D99" s="160"/>
      <c r="E99" s="160"/>
      <c r="F99" s="160"/>
      <c r="G99" s="160"/>
      <c r="H99" s="160"/>
      <c r="I99" s="160"/>
      <c r="J99" s="162"/>
      <c r="K99" s="160"/>
      <c r="L99" s="160"/>
      <c r="M99" s="160"/>
      <c r="N99" s="160"/>
      <c r="O99" s="160"/>
      <c r="P99" s="160"/>
      <c r="Q99" s="160"/>
      <c r="R99" s="160"/>
    </row>
    <row r="100" spans="1:18">
      <c r="A100" s="160"/>
      <c r="B100" s="160"/>
      <c r="C100" s="160"/>
      <c r="D100" s="160"/>
      <c r="E100" s="160"/>
      <c r="F100" s="160"/>
      <c r="G100" s="160"/>
      <c r="H100" s="160"/>
      <c r="I100" s="160"/>
      <c r="J100" s="162"/>
      <c r="K100" s="160"/>
      <c r="L100" s="160"/>
      <c r="M100" s="160"/>
      <c r="N100" s="160"/>
      <c r="O100" s="160"/>
      <c r="P100" s="160"/>
      <c r="Q100" s="160"/>
      <c r="R100" s="160"/>
    </row>
    <row r="101" spans="1:18">
      <c r="A101" s="160"/>
      <c r="B101" s="160"/>
      <c r="C101" s="160"/>
      <c r="D101" s="160"/>
      <c r="E101" s="160"/>
      <c r="F101" s="160"/>
      <c r="G101" s="160"/>
      <c r="H101" s="160"/>
      <c r="I101" s="160"/>
      <c r="J101" s="162"/>
      <c r="K101" s="160"/>
      <c r="L101" s="160"/>
      <c r="M101" s="160"/>
      <c r="N101" s="160"/>
      <c r="O101" s="160"/>
      <c r="P101" s="160"/>
      <c r="Q101" s="160"/>
      <c r="R101" s="160"/>
    </row>
    <row r="102" spans="1:18">
      <c r="A102" s="160"/>
      <c r="B102" s="160"/>
      <c r="C102" s="160"/>
      <c r="D102" s="160"/>
      <c r="E102" s="160"/>
      <c r="F102" s="160"/>
      <c r="G102" s="160"/>
      <c r="H102" s="160"/>
      <c r="I102" s="160"/>
      <c r="J102" s="162"/>
      <c r="K102" s="160"/>
      <c r="L102" s="160"/>
      <c r="M102" s="160"/>
      <c r="N102" s="160"/>
      <c r="O102" s="160"/>
      <c r="P102" s="160"/>
      <c r="Q102" s="160"/>
      <c r="R102" s="160"/>
    </row>
    <row r="103" spans="1:18">
      <c r="A103" s="160"/>
      <c r="B103" s="160"/>
      <c r="C103" s="160"/>
      <c r="D103" s="160"/>
      <c r="E103" s="160"/>
      <c r="F103" s="160"/>
      <c r="G103" s="160"/>
      <c r="H103" s="160"/>
      <c r="I103" s="160"/>
      <c r="J103" s="162"/>
      <c r="K103" s="160"/>
      <c r="L103" s="160"/>
      <c r="M103" s="160"/>
      <c r="N103" s="160"/>
      <c r="O103" s="160"/>
      <c r="P103" s="160"/>
      <c r="Q103" s="160"/>
      <c r="R103" s="160"/>
    </row>
    <row r="104" spans="1:18">
      <c r="A104" s="160"/>
      <c r="B104" s="160"/>
      <c r="C104" s="160"/>
      <c r="D104" s="160"/>
      <c r="E104" s="160"/>
      <c r="F104" s="160"/>
      <c r="G104" s="160"/>
      <c r="H104" s="160"/>
      <c r="I104" s="160"/>
      <c r="J104" s="162"/>
      <c r="K104" s="160"/>
      <c r="L104" s="160"/>
      <c r="M104" s="160"/>
      <c r="N104" s="160"/>
      <c r="O104" s="160"/>
      <c r="P104" s="160"/>
      <c r="Q104" s="160"/>
      <c r="R104" s="160"/>
    </row>
    <row r="105" spans="1:18">
      <c r="A105" s="160"/>
      <c r="B105" s="160"/>
      <c r="C105" s="160"/>
      <c r="D105" s="160"/>
      <c r="E105" s="160"/>
      <c r="F105" s="160"/>
      <c r="G105" s="160"/>
      <c r="H105" s="160"/>
      <c r="I105" s="160"/>
      <c r="J105" s="162"/>
      <c r="K105" s="160"/>
      <c r="L105" s="160"/>
      <c r="M105" s="160"/>
      <c r="N105" s="160"/>
      <c r="O105" s="160"/>
      <c r="P105" s="160"/>
      <c r="Q105" s="160"/>
      <c r="R105" s="160"/>
    </row>
    <row r="106" spans="1:18">
      <c r="A106" s="160"/>
      <c r="B106" s="160"/>
      <c r="C106" s="160"/>
      <c r="D106" s="160"/>
      <c r="E106" s="160"/>
      <c r="F106" s="160"/>
      <c r="G106" s="160"/>
      <c r="H106" s="160"/>
      <c r="I106" s="160"/>
      <c r="J106" s="162"/>
      <c r="K106" s="160"/>
      <c r="L106" s="160"/>
      <c r="M106" s="160"/>
      <c r="N106" s="160"/>
      <c r="O106" s="160"/>
      <c r="P106" s="160"/>
      <c r="Q106" s="160"/>
      <c r="R106" s="160"/>
    </row>
    <row r="107" spans="1:18">
      <c r="A107" s="160"/>
      <c r="B107" s="160"/>
      <c r="C107" s="160"/>
      <c r="D107" s="160"/>
      <c r="E107" s="160"/>
      <c r="F107" s="160"/>
      <c r="G107" s="160"/>
      <c r="H107" s="160"/>
      <c r="I107" s="160"/>
      <c r="J107" s="162"/>
      <c r="K107" s="160"/>
      <c r="L107" s="160"/>
      <c r="M107" s="160"/>
      <c r="N107" s="160"/>
      <c r="O107" s="160"/>
      <c r="P107" s="160"/>
      <c r="Q107" s="160"/>
      <c r="R107" s="160"/>
    </row>
    <row r="108" spans="1:18">
      <c r="A108" s="160"/>
      <c r="B108" s="160"/>
      <c r="C108" s="160"/>
      <c r="D108" s="160"/>
      <c r="E108" s="160"/>
      <c r="F108" s="160"/>
      <c r="G108" s="160"/>
      <c r="H108" s="160"/>
      <c r="I108" s="160"/>
      <c r="J108" s="162"/>
      <c r="K108" s="160"/>
      <c r="L108" s="160"/>
      <c r="M108" s="160"/>
      <c r="N108" s="160"/>
      <c r="O108" s="160"/>
      <c r="P108" s="160"/>
      <c r="Q108" s="160"/>
      <c r="R108" s="160"/>
    </row>
    <row r="109" spans="1:18">
      <c r="A109" s="160"/>
      <c r="B109" s="160"/>
      <c r="C109" s="160"/>
      <c r="D109" s="160"/>
      <c r="E109" s="160"/>
      <c r="F109" s="160"/>
      <c r="G109" s="160"/>
      <c r="H109" s="160"/>
      <c r="I109" s="160"/>
      <c r="J109" s="162"/>
      <c r="K109" s="160"/>
      <c r="L109" s="160"/>
      <c r="M109" s="160"/>
      <c r="N109" s="160"/>
      <c r="O109" s="160"/>
      <c r="P109" s="160"/>
      <c r="Q109" s="160"/>
      <c r="R109" s="160"/>
    </row>
    <row r="110" spans="1:18">
      <c r="A110" s="160"/>
      <c r="B110" s="160"/>
      <c r="C110" s="160"/>
      <c r="D110" s="160"/>
      <c r="E110" s="160"/>
      <c r="F110" s="160"/>
      <c r="G110" s="160"/>
      <c r="H110" s="160"/>
      <c r="I110" s="160"/>
      <c r="J110" s="162"/>
      <c r="K110" s="160"/>
      <c r="L110" s="160"/>
      <c r="M110" s="160"/>
      <c r="N110" s="160"/>
      <c r="O110" s="160"/>
      <c r="P110" s="160"/>
      <c r="Q110" s="160"/>
      <c r="R110" s="160"/>
    </row>
    <row r="111" spans="1:18">
      <c r="A111" s="160"/>
      <c r="B111" s="160"/>
      <c r="C111" s="160"/>
      <c r="D111" s="160"/>
      <c r="E111" s="160"/>
      <c r="F111" s="160"/>
      <c r="G111" s="160"/>
      <c r="H111" s="160"/>
      <c r="I111" s="160"/>
      <c r="J111" s="162"/>
      <c r="K111" s="160"/>
      <c r="L111" s="160"/>
      <c r="M111" s="160"/>
      <c r="N111" s="160"/>
      <c r="O111" s="160"/>
      <c r="P111" s="160"/>
      <c r="Q111" s="160"/>
      <c r="R111" s="160"/>
    </row>
    <row r="112" spans="1:18">
      <c r="A112" s="160"/>
      <c r="B112" s="160"/>
      <c r="C112" s="160"/>
      <c r="D112" s="160"/>
      <c r="E112" s="160"/>
      <c r="F112" s="160"/>
      <c r="G112" s="160"/>
      <c r="H112" s="160"/>
      <c r="I112" s="160"/>
      <c r="J112" s="162"/>
      <c r="K112" s="160"/>
      <c r="L112" s="160"/>
      <c r="M112" s="160"/>
      <c r="N112" s="160"/>
      <c r="O112" s="160"/>
      <c r="P112" s="160"/>
      <c r="Q112" s="160"/>
      <c r="R112" s="160"/>
    </row>
    <row r="113" spans="1:18">
      <c r="A113" s="160"/>
      <c r="B113" s="160"/>
      <c r="C113" s="160"/>
      <c r="D113" s="160"/>
      <c r="E113" s="160"/>
      <c r="F113" s="160"/>
      <c r="G113" s="160"/>
      <c r="H113" s="160"/>
      <c r="I113" s="160"/>
      <c r="J113" s="162"/>
      <c r="K113" s="160"/>
      <c r="L113" s="160"/>
      <c r="M113" s="160"/>
      <c r="N113" s="160"/>
      <c r="O113" s="160"/>
      <c r="P113" s="160"/>
      <c r="Q113" s="160"/>
      <c r="R113" s="160"/>
    </row>
    <row r="114" spans="1:18">
      <c r="A114" s="160"/>
      <c r="B114" s="160"/>
      <c r="C114" s="160"/>
      <c r="D114" s="160"/>
      <c r="E114" s="160"/>
      <c r="F114" s="160"/>
      <c r="G114" s="160"/>
      <c r="H114" s="160"/>
      <c r="I114" s="160"/>
      <c r="J114" s="162"/>
      <c r="K114" s="160"/>
      <c r="L114" s="160"/>
      <c r="M114" s="160"/>
      <c r="N114" s="160"/>
      <c r="O114" s="160"/>
      <c r="P114" s="160"/>
      <c r="Q114" s="160"/>
      <c r="R114" s="160"/>
    </row>
    <row r="115" spans="1:18">
      <c r="A115" s="160"/>
      <c r="B115" s="160"/>
      <c r="C115" s="160"/>
      <c r="D115" s="160"/>
      <c r="E115" s="160"/>
      <c r="F115" s="160"/>
      <c r="G115" s="160"/>
      <c r="H115" s="160"/>
      <c r="I115" s="160"/>
      <c r="J115" s="162"/>
      <c r="K115" s="160"/>
      <c r="L115" s="160"/>
      <c r="M115" s="160"/>
      <c r="N115" s="160"/>
      <c r="O115" s="160"/>
      <c r="P115" s="160"/>
      <c r="Q115" s="160"/>
      <c r="R115" s="160"/>
    </row>
    <row r="116" spans="1:18">
      <c r="A116" s="160"/>
      <c r="B116" s="160"/>
      <c r="C116" s="160"/>
      <c r="D116" s="160"/>
      <c r="E116" s="160"/>
      <c r="F116" s="160"/>
      <c r="G116" s="160"/>
      <c r="H116" s="160"/>
      <c r="I116" s="160"/>
      <c r="J116" s="162"/>
      <c r="K116" s="160"/>
      <c r="L116" s="160"/>
      <c r="M116" s="160"/>
      <c r="N116" s="160"/>
      <c r="O116" s="160"/>
      <c r="P116" s="160"/>
      <c r="Q116" s="160"/>
      <c r="R116" s="160"/>
    </row>
    <row r="117" spans="1:18">
      <c r="A117" s="160"/>
      <c r="B117" s="160"/>
      <c r="C117" s="160"/>
      <c r="D117" s="160"/>
      <c r="E117" s="160"/>
      <c r="F117" s="160"/>
      <c r="G117" s="160"/>
      <c r="H117" s="160"/>
      <c r="I117" s="160"/>
      <c r="J117" s="162"/>
      <c r="K117" s="160"/>
      <c r="L117" s="160"/>
      <c r="M117" s="160"/>
      <c r="N117" s="160"/>
      <c r="O117" s="160"/>
      <c r="P117" s="160"/>
      <c r="Q117" s="160"/>
      <c r="R117" s="160"/>
    </row>
    <row r="118" spans="1:18">
      <c r="A118" s="160"/>
      <c r="B118" s="160"/>
      <c r="C118" s="160"/>
      <c r="D118" s="160"/>
      <c r="E118" s="160"/>
      <c r="F118" s="160"/>
      <c r="G118" s="160"/>
      <c r="H118" s="160"/>
      <c r="I118" s="160"/>
      <c r="J118" s="162"/>
      <c r="K118" s="160"/>
      <c r="L118" s="160"/>
      <c r="M118" s="160"/>
      <c r="N118" s="160"/>
      <c r="O118" s="160"/>
      <c r="P118" s="160"/>
      <c r="Q118" s="160"/>
      <c r="R118" s="160"/>
    </row>
    <row r="119" spans="1:18">
      <c r="A119" s="160"/>
      <c r="B119" s="160"/>
      <c r="C119" s="160"/>
      <c r="D119" s="160"/>
      <c r="E119" s="160"/>
      <c r="F119" s="160"/>
      <c r="G119" s="160"/>
      <c r="H119" s="160"/>
      <c r="I119" s="160"/>
      <c r="J119" s="162"/>
      <c r="K119" s="160"/>
      <c r="L119" s="160"/>
      <c r="M119" s="160"/>
      <c r="N119" s="160"/>
      <c r="O119" s="160"/>
      <c r="P119" s="160"/>
      <c r="Q119" s="160"/>
      <c r="R119" s="160"/>
    </row>
    <row r="120" spans="1:18">
      <c r="A120" s="160"/>
      <c r="B120" s="160"/>
      <c r="C120" s="160"/>
      <c r="D120" s="160"/>
      <c r="E120" s="160"/>
      <c r="F120" s="160"/>
      <c r="G120" s="160"/>
      <c r="H120" s="160"/>
      <c r="I120" s="160"/>
      <c r="J120" s="162"/>
      <c r="K120" s="160"/>
      <c r="L120" s="160"/>
      <c r="M120" s="160"/>
      <c r="N120" s="160"/>
      <c r="O120" s="160"/>
      <c r="P120" s="160"/>
      <c r="Q120" s="160"/>
      <c r="R120" s="160"/>
    </row>
    <row r="121" spans="1:18">
      <c r="A121" s="160"/>
      <c r="B121" s="160"/>
      <c r="C121" s="160"/>
      <c r="D121" s="160"/>
      <c r="E121" s="160"/>
      <c r="F121" s="160"/>
      <c r="G121" s="160"/>
      <c r="H121" s="160"/>
      <c r="I121" s="160"/>
      <c r="J121" s="162"/>
      <c r="K121" s="160"/>
      <c r="L121" s="160"/>
      <c r="M121" s="160"/>
      <c r="N121" s="160"/>
      <c r="O121" s="160"/>
      <c r="P121" s="160"/>
      <c r="Q121" s="160"/>
      <c r="R121" s="160"/>
    </row>
    <row r="122" spans="1:18">
      <c r="A122" s="160"/>
      <c r="B122" s="160"/>
      <c r="C122" s="160"/>
      <c r="D122" s="160"/>
      <c r="E122" s="160"/>
      <c r="F122" s="160"/>
      <c r="G122" s="160"/>
      <c r="H122" s="160"/>
      <c r="I122" s="160"/>
      <c r="J122" s="162"/>
      <c r="K122" s="160"/>
      <c r="L122" s="160"/>
      <c r="M122" s="160"/>
      <c r="N122" s="160"/>
      <c r="O122" s="160"/>
      <c r="P122" s="160"/>
      <c r="Q122" s="160"/>
      <c r="R122" s="160"/>
    </row>
    <row r="123" spans="1:18">
      <c r="A123" s="160"/>
      <c r="B123" s="160"/>
      <c r="C123" s="160"/>
      <c r="D123" s="160"/>
      <c r="E123" s="160"/>
      <c r="F123" s="160"/>
      <c r="G123" s="160"/>
      <c r="H123" s="160"/>
      <c r="I123" s="160"/>
      <c r="J123" s="162"/>
      <c r="K123" s="160"/>
      <c r="L123" s="160"/>
      <c r="M123" s="160"/>
      <c r="N123" s="160"/>
      <c r="O123" s="160"/>
      <c r="P123" s="160"/>
      <c r="Q123" s="160"/>
      <c r="R123" s="160"/>
    </row>
    <row r="124" spans="1:18">
      <c r="A124" s="160"/>
      <c r="B124" s="160"/>
      <c r="C124" s="160"/>
      <c r="D124" s="160"/>
      <c r="E124" s="160"/>
      <c r="F124" s="160"/>
      <c r="G124" s="160"/>
      <c r="H124" s="160"/>
      <c r="I124" s="160"/>
      <c r="J124" s="162"/>
      <c r="K124" s="160"/>
      <c r="L124" s="160"/>
      <c r="M124" s="160"/>
      <c r="N124" s="160"/>
      <c r="O124" s="160"/>
      <c r="P124" s="160"/>
      <c r="Q124" s="160"/>
      <c r="R124" s="160"/>
    </row>
    <row r="125" spans="1:18">
      <c r="A125" s="160"/>
      <c r="B125" s="160"/>
      <c r="C125" s="160"/>
      <c r="D125" s="160"/>
      <c r="E125" s="160"/>
      <c r="F125" s="160"/>
      <c r="G125" s="160"/>
      <c r="H125" s="160"/>
      <c r="I125" s="160"/>
      <c r="J125" s="162"/>
      <c r="K125" s="160"/>
      <c r="L125" s="160"/>
      <c r="M125" s="160"/>
      <c r="N125" s="160"/>
      <c r="O125" s="160"/>
      <c r="P125" s="160"/>
      <c r="Q125" s="160"/>
      <c r="R125" s="160"/>
    </row>
    <row r="126" spans="1:18">
      <c r="A126" s="160"/>
      <c r="B126" s="160"/>
      <c r="C126" s="160"/>
      <c r="D126" s="160"/>
      <c r="E126" s="160"/>
      <c r="F126" s="160"/>
      <c r="G126" s="160"/>
      <c r="H126" s="160"/>
      <c r="I126" s="160"/>
      <c r="J126" s="162"/>
      <c r="K126" s="160"/>
      <c r="L126" s="160"/>
      <c r="M126" s="160"/>
      <c r="N126" s="160"/>
      <c r="O126" s="160"/>
      <c r="P126" s="160"/>
      <c r="Q126" s="160"/>
      <c r="R126" s="160"/>
    </row>
    <row r="127" spans="1:18">
      <c r="A127" s="160"/>
      <c r="B127" s="160"/>
      <c r="C127" s="160"/>
      <c r="D127" s="160"/>
      <c r="E127" s="160"/>
      <c r="F127" s="160"/>
      <c r="G127" s="160"/>
      <c r="H127" s="160"/>
      <c r="I127" s="160"/>
      <c r="J127" s="162"/>
      <c r="K127" s="160"/>
      <c r="L127" s="160"/>
      <c r="M127" s="160"/>
      <c r="N127" s="160"/>
      <c r="O127" s="160"/>
      <c r="P127" s="160"/>
      <c r="Q127" s="160"/>
      <c r="R127" s="160"/>
    </row>
    <row r="128" spans="1:18">
      <c r="A128" s="160"/>
      <c r="B128" s="160"/>
      <c r="C128" s="160"/>
      <c r="D128" s="160"/>
      <c r="E128" s="160"/>
      <c r="F128" s="160"/>
      <c r="G128" s="160"/>
      <c r="H128" s="160"/>
      <c r="I128" s="160"/>
      <c r="J128" s="162"/>
      <c r="K128" s="160"/>
      <c r="L128" s="160"/>
      <c r="M128" s="160"/>
      <c r="N128" s="160"/>
      <c r="O128" s="160"/>
      <c r="P128" s="160"/>
      <c r="Q128" s="160"/>
      <c r="R128" s="160"/>
    </row>
    <row r="129" spans="1:18">
      <c r="A129" s="160"/>
      <c r="B129" s="160"/>
      <c r="C129" s="160"/>
      <c r="D129" s="160"/>
      <c r="E129" s="160"/>
      <c r="F129" s="160"/>
      <c r="G129" s="160"/>
      <c r="H129" s="160"/>
      <c r="I129" s="160"/>
      <c r="J129" s="162"/>
      <c r="K129" s="160"/>
      <c r="L129" s="160"/>
      <c r="M129" s="160"/>
      <c r="N129" s="160"/>
      <c r="O129" s="160"/>
      <c r="P129" s="160"/>
      <c r="Q129" s="160"/>
      <c r="R129" s="160"/>
    </row>
    <row r="130" spans="1:18">
      <c r="A130" s="160"/>
      <c r="B130" s="160"/>
      <c r="C130" s="160"/>
      <c r="D130" s="160"/>
      <c r="E130" s="160"/>
      <c r="F130" s="160"/>
      <c r="G130" s="160"/>
      <c r="H130" s="160"/>
      <c r="I130" s="160"/>
      <c r="J130" s="162"/>
      <c r="K130" s="160"/>
      <c r="L130" s="160"/>
      <c r="M130" s="160"/>
      <c r="N130" s="160"/>
      <c r="O130" s="160"/>
      <c r="P130" s="160"/>
      <c r="Q130" s="160"/>
      <c r="R130" s="160"/>
    </row>
    <row r="131" spans="1:18">
      <c r="A131" s="160"/>
      <c r="B131" s="160"/>
      <c r="C131" s="160"/>
      <c r="D131" s="160"/>
      <c r="E131" s="160"/>
      <c r="F131" s="160"/>
      <c r="G131" s="160"/>
      <c r="H131" s="160"/>
      <c r="I131" s="160"/>
      <c r="J131" s="162"/>
      <c r="K131" s="160"/>
      <c r="L131" s="160"/>
      <c r="M131" s="160"/>
      <c r="N131" s="160"/>
      <c r="O131" s="160"/>
      <c r="P131" s="160"/>
      <c r="Q131" s="160"/>
      <c r="R131" s="160"/>
    </row>
    <row r="132" spans="1:18">
      <c r="A132" s="160"/>
      <c r="B132" s="160"/>
      <c r="C132" s="160"/>
      <c r="D132" s="160"/>
      <c r="E132" s="160"/>
      <c r="F132" s="160"/>
      <c r="G132" s="160"/>
      <c r="H132" s="160"/>
      <c r="I132" s="160"/>
      <c r="J132" s="162"/>
      <c r="K132" s="160"/>
      <c r="L132" s="160"/>
      <c r="M132" s="160"/>
      <c r="N132" s="160"/>
      <c r="O132" s="160"/>
      <c r="P132" s="160"/>
      <c r="Q132" s="160"/>
      <c r="R132" s="160"/>
    </row>
    <row r="133" spans="1:18">
      <c r="A133" s="160"/>
      <c r="B133" s="160"/>
      <c r="C133" s="160"/>
      <c r="D133" s="160"/>
      <c r="E133" s="160"/>
      <c r="F133" s="160"/>
      <c r="G133" s="160"/>
      <c r="H133" s="160"/>
      <c r="I133" s="160"/>
      <c r="J133" s="162"/>
      <c r="K133" s="160"/>
      <c r="L133" s="160"/>
      <c r="M133" s="160"/>
      <c r="N133" s="160"/>
      <c r="O133" s="160"/>
      <c r="P133" s="160"/>
      <c r="Q133" s="160"/>
      <c r="R133" s="160"/>
    </row>
    <row r="134" spans="1:18">
      <c r="A134" s="160"/>
      <c r="B134" s="160"/>
      <c r="C134" s="160"/>
      <c r="D134" s="160"/>
      <c r="E134" s="160"/>
      <c r="F134" s="160"/>
      <c r="G134" s="160"/>
      <c r="H134" s="160"/>
      <c r="I134" s="160"/>
      <c r="J134" s="162"/>
      <c r="K134" s="160"/>
      <c r="L134" s="160"/>
      <c r="M134" s="160"/>
      <c r="N134" s="160"/>
      <c r="O134" s="160"/>
      <c r="P134" s="160"/>
      <c r="Q134" s="160"/>
      <c r="R134" s="160"/>
    </row>
    <row r="135" spans="1:18">
      <c r="A135" s="160"/>
      <c r="B135" s="160"/>
      <c r="C135" s="160"/>
      <c r="D135" s="160"/>
      <c r="E135" s="160"/>
      <c r="F135" s="160"/>
      <c r="G135" s="160"/>
      <c r="H135" s="160"/>
      <c r="I135" s="160"/>
      <c r="J135" s="162"/>
      <c r="K135" s="160"/>
      <c r="L135" s="160"/>
      <c r="M135" s="160"/>
      <c r="N135" s="160"/>
      <c r="O135" s="160"/>
      <c r="P135" s="160"/>
      <c r="Q135" s="160"/>
      <c r="R135" s="160"/>
    </row>
    <row r="136" spans="1:18">
      <c r="A136" s="160"/>
      <c r="B136" s="160"/>
      <c r="C136" s="160"/>
      <c r="D136" s="160"/>
      <c r="E136" s="160"/>
      <c r="F136" s="160"/>
      <c r="G136" s="160"/>
      <c r="H136" s="160"/>
      <c r="I136" s="160"/>
      <c r="J136" s="162"/>
      <c r="K136" s="160"/>
      <c r="L136" s="160"/>
      <c r="M136" s="160"/>
      <c r="N136" s="160"/>
      <c r="O136" s="160"/>
      <c r="P136" s="160"/>
      <c r="Q136" s="160"/>
      <c r="R136" s="160"/>
    </row>
    <row r="137" spans="1:18">
      <c r="A137" s="160"/>
      <c r="B137" s="160"/>
      <c r="C137" s="160"/>
      <c r="D137" s="160"/>
      <c r="E137" s="160"/>
      <c r="F137" s="160"/>
      <c r="G137" s="160"/>
      <c r="H137" s="160"/>
      <c r="I137" s="160"/>
      <c r="J137" s="162"/>
      <c r="K137" s="160"/>
      <c r="L137" s="160"/>
      <c r="M137" s="160"/>
      <c r="N137" s="160"/>
      <c r="O137" s="160"/>
      <c r="P137" s="160"/>
      <c r="Q137" s="160"/>
      <c r="R137" s="160"/>
    </row>
    <row r="138" spans="1:18">
      <c r="A138" s="160"/>
      <c r="B138" s="160"/>
      <c r="C138" s="160"/>
      <c r="D138" s="160"/>
      <c r="E138" s="160"/>
      <c r="F138" s="160"/>
      <c r="G138" s="160"/>
      <c r="H138" s="160"/>
      <c r="I138" s="160"/>
      <c r="J138" s="162"/>
      <c r="K138" s="160"/>
      <c r="L138" s="160"/>
      <c r="M138" s="160"/>
      <c r="N138" s="160"/>
      <c r="O138" s="160"/>
      <c r="P138" s="160"/>
      <c r="Q138" s="160"/>
      <c r="R138" s="160"/>
    </row>
    <row r="139" spans="1:18">
      <c r="A139" s="160"/>
      <c r="B139" s="160"/>
      <c r="C139" s="160"/>
      <c r="D139" s="160"/>
      <c r="E139" s="160"/>
      <c r="F139" s="160"/>
      <c r="G139" s="160"/>
      <c r="H139" s="160"/>
      <c r="I139" s="160"/>
      <c r="J139" s="162"/>
      <c r="K139" s="160"/>
      <c r="L139" s="160"/>
      <c r="M139" s="160"/>
      <c r="N139" s="160"/>
      <c r="O139" s="160"/>
      <c r="P139" s="160"/>
      <c r="Q139" s="160"/>
      <c r="R139" s="160"/>
    </row>
    <row r="140" spans="1:18">
      <c r="A140" s="160"/>
      <c r="B140" s="160"/>
      <c r="C140" s="160"/>
      <c r="D140" s="160"/>
      <c r="E140" s="160"/>
      <c r="F140" s="160"/>
      <c r="G140" s="160"/>
      <c r="H140" s="160"/>
      <c r="I140" s="160"/>
      <c r="J140" s="162"/>
      <c r="K140" s="160"/>
      <c r="L140" s="160"/>
      <c r="M140" s="160"/>
      <c r="N140" s="160"/>
      <c r="O140" s="160"/>
      <c r="P140" s="160"/>
      <c r="Q140" s="160"/>
      <c r="R140" s="160"/>
    </row>
    <row r="141" spans="1:18">
      <c r="A141" s="160"/>
      <c r="B141" s="160"/>
      <c r="C141" s="160"/>
      <c r="D141" s="160"/>
      <c r="E141" s="160"/>
      <c r="F141" s="160"/>
      <c r="G141" s="160"/>
      <c r="H141" s="160"/>
      <c r="I141" s="160"/>
      <c r="J141" s="162"/>
      <c r="K141" s="160"/>
      <c r="L141" s="160"/>
      <c r="M141" s="160"/>
      <c r="N141" s="160"/>
      <c r="O141" s="160"/>
      <c r="P141" s="160"/>
      <c r="Q141" s="160"/>
      <c r="R141" s="160"/>
    </row>
    <row r="142" spans="1:18">
      <c r="A142" s="160"/>
      <c r="B142" s="160"/>
      <c r="C142" s="160"/>
      <c r="D142" s="160"/>
      <c r="E142" s="160"/>
      <c r="F142" s="160"/>
      <c r="G142" s="160"/>
      <c r="H142" s="160"/>
      <c r="I142" s="160"/>
      <c r="J142" s="162"/>
      <c r="K142" s="160"/>
      <c r="L142" s="160"/>
      <c r="M142" s="160"/>
      <c r="N142" s="160"/>
      <c r="O142" s="160"/>
      <c r="P142" s="160"/>
      <c r="Q142" s="160"/>
      <c r="R142" s="160"/>
    </row>
    <row r="143" spans="1:18">
      <c r="A143" s="160"/>
      <c r="B143" s="160"/>
      <c r="C143" s="160"/>
      <c r="D143" s="160"/>
      <c r="E143" s="160"/>
      <c r="F143" s="160"/>
      <c r="G143" s="160"/>
      <c r="H143" s="160"/>
      <c r="I143" s="160"/>
      <c r="J143" s="162"/>
      <c r="K143" s="160"/>
      <c r="L143" s="160"/>
      <c r="M143" s="160"/>
      <c r="N143" s="160"/>
      <c r="O143" s="160"/>
      <c r="P143" s="160"/>
      <c r="Q143" s="160"/>
      <c r="R143" s="160"/>
    </row>
    <row r="144" spans="1:18">
      <c r="A144" s="160"/>
      <c r="B144" s="160"/>
      <c r="C144" s="160"/>
      <c r="D144" s="160"/>
      <c r="E144" s="160"/>
      <c r="F144" s="160"/>
      <c r="G144" s="160"/>
      <c r="H144" s="160"/>
      <c r="I144" s="160"/>
      <c r="J144" s="162"/>
      <c r="K144" s="160"/>
      <c r="L144" s="160"/>
      <c r="M144" s="160"/>
      <c r="N144" s="160"/>
      <c r="O144" s="160"/>
      <c r="P144" s="160"/>
      <c r="Q144" s="160"/>
      <c r="R144" s="160"/>
    </row>
    <row r="145" spans="1:18">
      <c r="A145" s="160"/>
      <c r="B145" s="160"/>
      <c r="C145" s="160"/>
      <c r="D145" s="160"/>
      <c r="E145" s="160"/>
      <c r="F145" s="160"/>
      <c r="G145" s="160"/>
      <c r="H145" s="160"/>
      <c r="I145" s="160"/>
      <c r="J145" s="162"/>
      <c r="K145" s="160"/>
      <c r="L145" s="160"/>
      <c r="M145" s="160"/>
      <c r="N145" s="160"/>
      <c r="O145" s="160"/>
      <c r="P145" s="160"/>
      <c r="Q145" s="160"/>
      <c r="R145" s="160"/>
    </row>
    <row r="146" spans="1:18">
      <c r="A146" s="160"/>
      <c r="B146" s="160"/>
      <c r="C146" s="160"/>
      <c r="D146" s="160"/>
      <c r="E146" s="160"/>
      <c r="F146" s="160"/>
      <c r="G146" s="160"/>
      <c r="H146" s="160"/>
      <c r="I146" s="160"/>
      <c r="J146" s="162"/>
      <c r="K146" s="160"/>
      <c r="L146" s="160"/>
      <c r="M146" s="160"/>
      <c r="N146" s="160"/>
      <c r="O146" s="160"/>
      <c r="P146" s="160"/>
      <c r="Q146" s="160"/>
      <c r="R146" s="160"/>
    </row>
    <row r="147" spans="1:18">
      <c r="A147" s="160"/>
      <c r="B147" s="160"/>
      <c r="C147" s="160"/>
      <c r="D147" s="160"/>
      <c r="E147" s="160"/>
      <c r="F147" s="160"/>
      <c r="G147" s="160"/>
      <c r="H147" s="160"/>
      <c r="I147" s="160"/>
      <c r="J147" s="162"/>
      <c r="K147" s="160"/>
      <c r="L147" s="160"/>
      <c r="M147" s="160"/>
      <c r="N147" s="160"/>
      <c r="O147" s="160"/>
      <c r="P147" s="160"/>
      <c r="Q147" s="160"/>
      <c r="R147" s="160"/>
    </row>
    <row r="148" spans="1:18">
      <c r="A148" s="160"/>
      <c r="B148" s="160"/>
      <c r="C148" s="160"/>
      <c r="D148" s="160"/>
      <c r="E148" s="160"/>
      <c r="F148" s="160"/>
      <c r="G148" s="160"/>
      <c r="H148" s="160"/>
      <c r="I148" s="160"/>
      <c r="J148" s="162"/>
      <c r="K148" s="160"/>
      <c r="L148" s="160"/>
      <c r="M148" s="160"/>
      <c r="N148" s="160"/>
      <c r="O148" s="160"/>
      <c r="P148" s="160"/>
      <c r="Q148" s="160"/>
      <c r="R148" s="160"/>
    </row>
    <row r="149" spans="1:18">
      <c r="A149" s="160"/>
      <c r="B149" s="160"/>
      <c r="C149" s="160"/>
      <c r="D149" s="160"/>
      <c r="E149" s="160"/>
      <c r="F149" s="160"/>
      <c r="G149" s="160"/>
      <c r="H149" s="160"/>
      <c r="I149" s="160"/>
      <c r="J149" s="162"/>
      <c r="K149" s="160"/>
      <c r="L149" s="160"/>
      <c r="M149" s="160"/>
      <c r="N149" s="160"/>
      <c r="O149" s="160"/>
      <c r="P149" s="160"/>
      <c r="Q149" s="160"/>
      <c r="R149" s="160"/>
    </row>
    <row r="150" spans="1:18">
      <c r="A150" s="160"/>
      <c r="B150" s="160"/>
      <c r="C150" s="160"/>
      <c r="D150" s="160"/>
      <c r="E150" s="160"/>
      <c r="F150" s="160"/>
      <c r="G150" s="160"/>
      <c r="H150" s="160"/>
      <c r="I150" s="160"/>
      <c r="J150" s="162"/>
      <c r="K150" s="160"/>
      <c r="L150" s="160"/>
      <c r="M150" s="160"/>
      <c r="N150" s="160"/>
      <c r="O150" s="160"/>
      <c r="P150" s="160"/>
      <c r="Q150" s="160"/>
      <c r="R150" s="160"/>
    </row>
    <row r="151" spans="1:18">
      <c r="A151" s="160"/>
      <c r="B151" s="160"/>
      <c r="C151" s="160"/>
      <c r="D151" s="160"/>
      <c r="E151" s="160"/>
      <c r="F151" s="160"/>
      <c r="G151" s="160"/>
      <c r="H151" s="160"/>
      <c r="I151" s="160"/>
      <c r="J151" s="162"/>
      <c r="K151" s="160"/>
      <c r="L151" s="160"/>
      <c r="M151" s="160"/>
      <c r="N151" s="160"/>
      <c r="O151" s="160"/>
      <c r="P151" s="160"/>
      <c r="Q151" s="160"/>
      <c r="R151" s="160"/>
    </row>
    <row r="152" spans="1:18">
      <c r="A152" s="160"/>
      <c r="B152" s="160"/>
      <c r="C152" s="160"/>
      <c r="D152" s="160"/>
      <c r="E152" s="160"/>
      <c r="F152" s="160"/>
      <c r="G152" s="160"/>
      <c r="H152" s="160"/>
      <c r="I152" s="160"/>
      <c r="J152" s="162"/>
      <c r="K152" s="160"/>
      <c r="L152" s="160"/>
      <c r="M152" s="160"/>
      <c r="N152" s="160"/>
      <c r="O152" s="160"/>
      <c r="P152" s="160"/>
      <c r="Q152" s="160"/>
      <c r="R152" s="160"/>
    </row>
    <row r="153" spans="1:18">
      <c r="A153" s="160"/>
      <c r="B153" s="160"/>
      <c r="C153" s="160"/>
      <c r="D153" s="160"/>
      <c r="E153" s="160"/>
      <c r="F153" s="160"/>
      <c r="G153" s="160"/>
      <c r="H153" s="160"/>
      <c r="I153" s="160"/>
      <c r="J153" s="162"/>
      <c r="K153" s="160"/>
      <c r="L153" s="160"/>
      <c r="M153" s="160"/>
      <c r="N153" s="160"/>
      <c r="O153" s="160"/>
      <c r="P153" s="160"/>
      <c r="Q153" s="160"/>
      <c r="R153" s="160"/>
    </row>
    <row r="154" spans="1:18">
      <c r="A154" s="160"/>
      <c r="B154" s="160"/>
      <c r="C154" s="160"/>
      <c r="D154" s="160"/>
      <c r="E154" s="160"/>
      <c r="F154" s="160"/>
      <c r="G154" s="160"/>
      <c r="H154" s="160"/>
      <c r="I154" s="160"/>
      <c r="J154" s="162"/>
      <c r="K154" s="160"/>
      <c r="L154" s="160"/>
      <c r="M154" s="160"/>
      <c r="N154" s="160"/>
      <c r="O154" s="160"/>
      <c r="P154" s="160"/>
      <c r="Q154" s="160"/>
      <c r="R154" s="160"/>
    </row>
    <row r="155" spans="1:18">
      <c r="A155" s="160"/>
      <c r="B155" s="160"/>
      <c r="C155" s="160"/>
      <c r="D155" s="160"/>
      <c r="E155" s="160"/>
      <c r="F155" s="160"/>
      <c r="G155" s="160"/>
      <c r="H155" s="160"/>
      <c r="I155" s="160"/>
      <c r="J155" s="162"/>
      <c r="K155" s="160"/>
      <c r="L155" s="160"/>
      <c r="M155" s="160"/>
      <c r="N155" s="160"/>
      <c r="O155" s="160"/>
      <c r="P155" s="160"/>
      <c r="Q155" s="160"/>
      <c r="R155" s="160"/>
    </row>
    <row r="156" spans="1:18">
      <c r="A156" s="160"/>
      <c r="B156" s="160"/>
      <c r="C156" s="160"/>
      <c r="D156" s="160"/>
      <c r="E156" s="160"/>
      <c r="F156" s="160"/>
      <c r="G156" s="160"/>
      <c r="H156" s="160"/>
      <c r="I156" s="160"/>
      <c r="J156" s="162"/>
      <c r="K156" s="160"/>
      <c r="L156" s="160"/>
      <c r="M156" s="160"/>
      <c r="N156" s="160"/>
      <c r="O156" s="160"/>
      <c r="P156" s="160"/>
      <c r="Q156" s="160"/>
      <c r="R156" s="160"/>
    </row>
    <row r="157" spans="1:18">
      <c r="A157" s="160"/>
      <c r="B157" s="160"/>
      <c r="C157" s="160"/>
      <c r="D157" s="160"/>
      <c r="E157" s="160"/>
      <c r="F157" s="160"/>
      <c r="G157" s="160"/>
      <c r="H157" s="160"/>
      <c r="I157" s="160"/>
      <c r="J157" s="162"/>
      <c r="K157" s="160"/>
      <c r="L157" s="160"/>
      <c r="M157" s="160"/>
      <c r="N157" s="160"/>
      <c r="O157" s="160"/>
      <c r="P157" s="160"/>
      <c r="Q157" s="160"/>
      <c r="R157" s="160"/>
    </row>
    <row r="158" spans="1:18">
      <c r="A158" s="160"/>
      <c r="B158" s="160"/>
      <c r="C158" s="160"/>
      <c r="D158" s="160"/>
      <c r="E158" s="160"/>
      <c r="F158" s="160"/>
      <c r="G158" s="160"/>
      <c r="H158" s="160"/>
      <c r="I158" s="160"/>
      <c r="J158" s="162"/>
      <c r="K158" s="160"/>
      <c r="L158" s="160"/>
      <c r="M158" s="160"/>
      <c r="N158" s="160"/>
      <c r="O158" s="160"/>
      <c r="P158" s="160"/>
      <c r="Q158" s="160"/>
      <c r="R158" s="160"/>
    </row>
    <row r="159" spans="1:18">
      <c r="A159" s="160"/>
      <c r="B159" s="160"/>
      <c r="C159" s="160"/>
      <c r="D159" s="160"/>
      <c r="E159" s="160"/>
      <c r="F159" s="160"/>
      <c r="G159" s="160"/>
      <c r="H159" s="160"/>
      <c r="I159" s="160"/>
      <c r="J159" s="162"/>
      <c r="K159" s="160"/>
      <c r="L159" s="160"/>
      <c r="M159" s="160"/>
      <c r="N159" s="160"/>
      <c r="O159" s="160"/>
      <c r="P159" s="160"/>
      <c r="Q159" s="160"/>
      <c r="R159" s="160"/>
    </row>
    <row r="160" spans="1:18">
      <c r="A160" s="160"/>
      <c r="B160" s="160"/>
      <c r="C160" s="160"/>
      <c r="D160" s="160"/>
      <c r="E160" s="160"/>
      <c r="F160" s="160"/>
      <c r="G160" s="160"/>
      <c r="H160" s="160"/>
      <c r="I160" s="160"/>
      <c r="J160" s="162"/>
      <c r="K160" s="160"/>
      <c r="L160" s="160"/>
      <c r="M160" s="160"/>
      <c r="N160" s="160"/>
      <c r="O160" s="160"/>
      <c r="P160" s="160"/>
      <c r="Q160" s="160"/>
      <c r="R160" s="160"/>
    </row>
    <row r="161" spans="1:18">
      <c r="A161" s="160"/>
      <c r="B161" s="160"/>
      <c r="C161" s="160"/>
      <c r="D161" s="160"/>
      <c r="E161" s="160"/>
      <c r="F161" s="160"/>
      <c r="G161" s="160"/>
      <c r="H161" s="160"/>
      <c r="I161" s="160"/>
      <c r="J161" s="162"/>
      <c r="K161" s="160"/>
      <c r="L161" s="160"/>
      <c r="M161" s="160"/>
      <c r="N161" s="160"/>
      <c r="O161" s="160"/>
      <c r="P161" s="160"/>
      <c r="Q161" s="160"/>
      <c r="R161" s="160"/>
    </row>
    <row r="162" spans="1:18">
      <c r="A162" s="160"/>
      <c r="B162" s="160"/>
      <c r="C162" s="160"/>
      <c r="D162" s="160"/>
      <c r="E162" s="160"/>
      <c r="F162" s="160"/>
      <c r="G162" s="160"/>
      <c r="H162" s="160"/>
      <c r="I162" s="160"/>
      <c r="J162" s="162"/>
      <c r="K162" s="160"/>
      <c r="L162" s="160"/>
      <c r="M162" s="160"/>
      <c r="N162" s="160"/>
      <c r="O162" s="160"/>
      <c r="P162" s="160"/>
      <c r="Q162" s="160"/>
      <c r="R162" s="160"/>
    </row>
    <row r="163" spans="1:18">
      <c r="A163" s="160"/>
      <c r="B163" s="160"/>
      <c r="C163" s="160"/>
      <c r="D163" s="160"/>
      <c r="E163" s="160"/>
      <c r="F163" s="160"/>
      <c r="G163" s="160"/>
      <c r="H163" s="160"/>
      <c r="I163" s="160"/>
      <c r="J163" s="162"/>
      <c r="K163" s="160"/>
      <c r="L163" s="160"/>
      <c r="M163" s="160"/>
      <c r="N163" s="160"/>
      <c r="O163" s="160"/>
      <c r="P163" s="160"/>
      <c r="Q163" s="160"/>
      <c r="R163" s="160"/>
    </row>
    <row r="164" spans="1:18">
      <c r="A164" s="160"/>
      <c r="B164" s="160"/>
      <c r="C164" s="160"/>
      <c r="D164" s="160"/>
      <c r="E164" s="160"/>
      <c r="F164" s="160"/>
      <c r="G164" s="160"/>
      <c r="H164" s="160"/>
      <c r="I164" s="160"/>
      <c r="J164" s="162"/>
      <c r="K164" s="160"/>
      <c r="L164" s="160"/>
      <c r="M164" s="160"/>
      <c r="N164" s="160"/>
      <c r="O164" s="160"/>
      <c r="P164" s="160"/>
      <c r="Q164" s="160"/>
      <c r="R164" s="160"/>
    </row>
    <row r="165" spans="1:18">
      <c r="A165" s="160"/>
      <c r="B165" s="160"/>
      <c r="C165" s="160"/>
      <c r="D165" s="160"/>
      <c r="E165" s="160"/>
      <c r="F165" s="160"/>
      <c r="G165" s="160"/>
      <c r="H165" s="160"/>
      <c r="I165" s="160"/>
      <c r="J165" s="162"/>
      <c r="K165" s="160"/>
      <c r="L165" s="160"/>
      <c r="M165" s="160"/>
      <c r="N165" s="160"/>
      <c r="O165" s="160"/>
      <c r="P165" s="160"/>
      <c r="Q165" s="160"/>
      <c r="R165" s="160"/>
    </row>
    <row r="166" spans="1:18">
      <c r="A166" s="160"/>
      <c r="B166" s="160"/>
      <c r="C166" s="160"/>
      <c r="D166" s="160"/>
      <c r="E166" s="160"/>
      <c r="F166" s="160"/>
      <c r="G166" s="160"/>
      <c r="H166" s="160"/>
      <c r="I166" s="160"/>
      <c r="J166" s="162"/>
      <c r="K166" s="160"/>
      <c r="L166" s="160"/>
      <c r="M166" s="160"/>
      <c r="N166" s="160"/>
      <c r="O166" s="160"/>
      <c r="P166" s="160"/>
      <c r="Q166" s="160"/>
      <c r="R166" s="160"/>
    </row>
    <row r="167" spans="1:18">
      <c r="A167" s="160"/>
      <c r="B167" s="160"/>
      <c r="C167" s="160"/>
      <c r="D167" s="160"/>
      <c r="E167" s="160"/>
      <c r="F167" s="160"/>
      <c r="G167" s="160"/>
      <c r="H167" s="160"/>
      <c r="I167" s="160"/>
      <c r="J167" s="162"/>
      <c r="K167" s="160"/>
      <c r="L167" s="160"/>
      <c r="M167" s="160"/>
      <c r="N167" s="160"/>
      <c r="O167" s="160"/>
      <c r="P167" s="160"/>
      <c r="Q167" s="160"/>
      <c r="R167" s="160"/>
    </row>
    <row r="168" spans="1:18">
      <c r="A168" s="160"/>
      <c r="B168" s="160"/>
      <c r="C168" s="160"/>
      <c r="D168" s="160"/>
      <c r="E168" s="160"/>
      <c r="F168" s="160"/>
      <c r="G168" s="160"/>
      <c r="H168" s="160"/>
      <c r="I168" s="160"/>
      <c r="J168" s="162"/>
      <c r="K168" s="160"/>
      <c r="L168" s="160"/>
      <c r="M168" s="160"/>
      <c r="N168" s="160"/>
      <c r="O168" s="160"/>
      <c r="P168" s="160"/>
      <c r="Q168" s="160"/>
      <c r="R168" s="160"/>
    </row>
    <row r="169" spans="1:18">
      <c r="A169" s="160"/>
      <c r="B169" s="160"/>
      <c r="C169" s="160"/>
      <c r="D169" s="160"/>
      <c r="E169" s="160"/>
      <c r="F169" s="160"/>
      <c r="G169" s="160"/>
      <c r="H169" s="160"/>
      <c r="I169" s="160"/>
      <c r="J169" s="162"/>
      <c r="K169" s="160"/>
      <c r="L169" s="160"/>
      <c r="M169" s="160"/>
      <c r="N169" s="160"/>
      <c r="O169" s="160"/>
      <c r="P169" s="160"/>
      <c r="Q169" s="160"/>
      <c r="R169" s="160"/>
    </row>
    <row r="170" spans="1:18">
      <c r="A170" s="160"/>
      <c r="B170" s="160"/>
      <c r="C170" s="160"/>
      <c r="D170" s="160"/>
      <c r="E170" s="160"/>
      <c r="F170" s="160"/>
      <c r="G170" s="160"/>
      <c r="H170" s="160"/>
      <c r="I170" s="160"/>
      <c r="J170" s="162"/>
      <c r="K170" s="160"/>
      <c r="L170" s="160"/>
      <c r="M170" s="160"/>
      <c r="N170" s="160"/>
      <c r="O170" s="160"/>
      <c r="P170" s="160"/>
      <c r="Q170" s="160"/>
      <c r="R170" s="160"/>
    </row>
    <row r="171" spans="1:18">
      <c r="A171" s="160"/>
      <c r="B171" s="160"/>
      <c r="C171" s="160"/>
      <c r="D171" s="160"/>
      <c r="E171" s="160"/>
      <c r="F171" s="160"/>
      <c r="G171" s="160"/>
      <c r="H171" s="160"/>
      <c r="I171" s="160"/>
      <c r="J171" s="162"/>
      <c r="K171" s="160"/>
      <c r="L171" s="160"/>
      <c r="M171" s="160"/>
      <c r="N171" s="160"/>
      <c r="O171" s="160"/>
      <c r="P171" s="160"/>
      <c r="Q171" s="160"/>
      <c r="R171" s="160"/>
    </row>
    <row r="172" spans="1:18">
      <c r="A172" s="160"/>
      <c r="B172" s="160"/>
      <c r="C172" s="160"/>
      <c r="D172" s="160"/>
      <c r="E172" s="160"/>
      <c r="F172" s="160"/>
      <c r="G172" s="160"/>
      <c r="H172" s="160"/>
      <c r="I172" s="160"/>
      <c r="J172" s="162"/>
      <c r="K172" s="160"/>
      <c r="L172" s="160"/>
      <c r="M172" s="160"/>
      <c r="N172" s="160"/>
      <c r="O172" s="160"/>
      <c r="P172" s="160"/>
      <c r="Q172" s="160"/>
      <c r="R172" s="160"/>
    </row>
    <row r="173" spans="1:18">
      <c r="A173" s="160"/>
      <c r="B173" s="160"/>
      <c r="C173" s="160"/>
      <c r="D173" s="160"/>
      <c r="E173" s="160"/>
      <c r="F173" s="160"/>
      <c r="G173" s="160"/>
      <c r="H173" s="160"/>
      <c r="I173" s="160"/>
      <c r="J173" s="162"/>
      <c r="K173" s="160"/>
      <c r="L173" s="160"/>
      <c r="M173" s="160"/>
      <c r="N173" s="160"/>
      <c r="O173" s="160"/>
      <c r="P173" s="160"/>
      <c r="Q173" s="160"/>
      <c r="R173" s="160"/>
    </row>
    <row r="174" spans="1:18">
      <c r="A174" s="160"/>
      <c r="B174" s="160"/>
      <c r="C174" s="160"/>
      <c r="D174" s="160"/>
      <c r="E174" s="160"/>
      <c r="F174" s="160"/>
      <c r="G174" s="160"/>
      <c r="H174" s="160"/>
      <c r="I174" s="160"/>
      <c r="J174" s="162"/>
      <c r="K174" s="160"/>
      <c r="L174" s="160"/>
      <c r="M174" s="160"/>
      <c r="N174" s="160"/>
      <c r="O174" s="160"/>
      <c r="P174" s="160"/>
      <c r="Q174" s="160"/>
      <c r="R174" s="160"/>
    </row>
    <row r="175" spans="1:18">
      <c r="A175" s="160"/>
      <c r="B175" s="160"/>
      <c r="C175" s="160"/>
      <c r="D175" s="160"/>
      <c r="E175" s="160"/>
      <c r="F175" s="160"/>
      <c r="G175" s="160"/>
      <c r="H175" s="160"/>
      <c r="I175" s="160"/>
      <c r="J175" s="162"/>
      <c r="K175" s="160"/>
      <c r="L175" s="160"/>
      <c r="M175" s="160"/>
      <c r="N175" s="160"/>
      <c r="O175" s="160"/>
      <c r="P175" s="160"/>
      <c r="Q175" s="160"/>
      <c r="R175" s="160"/>
    </row>
    <row r="176" spans="1:18">
      <c r="A176" s="160"/>
      <c r="B176" s="160"/>
      <c r="C176" s="160"/>
      <c r="D176" s="160"/>
      <c r="E176" s="160"/>
      <c r="F176" s="160"/>
      <c r="G176" s="160"/>
      <c r="H176" s="160"/>
      <c r="I176" s="160"/>
      <c r="J176" s="162"/>
      <c r="K176" s="160"/>
      <c r="L176" s="160"/>
      <c r="M176" s="160"/>
      <c r="N176" s="160"/>
      <c r="O176" s="160"/>
      <c r="P176" s="160"/>
      <c r="Q176" s="160"/>
      <c r="R176" s="160"/>
    </row>
    <row r="177" spans="1:18">
      <c r="A177" s="160"/>
      <c r="B177" s="160"/>
      <c r="C177" s="160"/>
      <c r="D177" s="160"/>
      <c r="E177" s="160"/>
      <c r="F177" s="160"/>
      <c r="G177" s="160"/>
      <c r="H177" s="160"/>
      <c r="I177" s="160"/>
      <c r="J177" s="162"/>
      <c r="K177" s="160"/>
      <c r="L177" s="160"/>
      <c r="M177" s="160"/>
      <c r="N177" s="160"/>
      <c r="O177" s="160"/>
      <c r="P177" s="160"/>
      <c r="Q177" s="160"/>
      <c r="R177" s="160"/>
    </row>
    <row r="178" spans="1:18">
      <c r="A178" s="160"/>
      <c r="B178" s="160"/>
      <c r="C178" s="160"/>
      <c r="D178" s="160"/>
      <c r="E178" s="160"/>
      <c r="F178" s="160"/>
      <c r="G178" s="160"/>
      <c r="H178" s="160"/>
      <c r="I178" s="160"/>
      <c r="J178" s="162"/>
      <c r="K178" s="160"/>
      <c r="L178" s="160"/>
      <c r="M178" s="160"/>
      <c r="N178" s="160"/>
      <c r="O178" s="160"/>
      <c r="P178" s="160"/>
      <c r="Q178" s="160"/>
      <c r="R178" s="160"/>
    </row>
    <row r="179" spans="1:18">
      <c r="A179" s="160"/>
      <c r="B179" s="160"/>
      <c r="C179" s="160"/>
      <c r="D179" s="160"/>
      <c r="E179" s="160"/>
      <c r="F179" s="160"/>
      <c r="G179" s="160"/>
      <c r="H179" s="160"/>
      <c r="I179" s="160"/>
      <c r="J179" s="162"/>
      <c r="K179" s="160"/>
      <c r="L179" s="160"/>
      <c r="M179" s="160"/>
      <c r="N179" s="160"/>
      <c r="O179" s="160"/>
      <c r="P179" s="160"/>
      <c r="Q179" s="160"/>
      <c r="R179" s="160"/>
    </row>
    <row r="180" spans="1:18">
      <c r="A180" s="160"/>
      <c r="B180" s="160"/>
      <c r="C180" s="160"/>
      <c r="D180" s="160"/>
      <c r="E180" s="160"/>
      <c r="F180" s="160"/>
      <c r="G180" s="160"/>
      <c r="H180" s="160"/>
      <c r="I180" s="160"/>
      <c r="J180" s="162"/>
      <c r="K180" s="160"/>
      <c r="L180" s="160"/>
      <c r="M180" s="160"/>
      <c r="N180" s="160"/>
      <c r="O180" s="160"/>
      <c r="P180" s="160"/>
      <c r="Q180" s="160"/>
      <c r="R180" s="160"/>
    </row>
    <row r="181" spans="1:18">
      <c r="A181" s="160"/>
      <c r="B181" s="160"/>
      <c r="C181" s="160"/>
      <c r="D181" s="160"/>
      <c r="E181" s="160"/>
      <c r="F181" s="160"/>
      <c r="G181" s="160"/>
      <c r="H181" s="160"/>
      <c r="I181" s="160"/>
      <c r="J181" s="162"/>
      <c r="K181" s="160"/>
      <c r="L181" s="160"/>
      <c r="M181" s="160"/>
      <c r="N181" s="160"/>
      <c r="O181" s="160"/>
      <c r="P181" s="160"/>
      <c r="Q181" s="160"/>
      <c r="R181" s="160"/>
    </row>
    <row r="182" spans="1:18">
      <c r="A182" s="160"/>
      <c r="B182" s="160"/>
      <c r="C182" s="160"/>
      <c r="D182" s="160"/>
      <c r="E182" s="160"/>
      <c r="F182" s="160"/>
      <c r="G182" s="160"/>
      <c r="H182" s="160"/>
      <c r="I182" s="160"/>
      <c r="J182" s="162"/>
      <c r="K182" s="160"/>
      <c r="L182" s="160"/>
      <c r="M182" s="160"/>
      <c r="N182" s="160"/>
      <c r="O182" s="160"/>
      <c r="P182" s="160"/>
      <c r="Q182" s="160"/>
      <c r="R182" s="160"/>
    </row>
    <row r="183" spans="1:18">
      <c r="A183" s="160"/>
      <c r="B183" s="160"/>
      <c r="C183" s="160"/>
      <c r="D183" s="160"/>
      <c r="E183" s="160"/>
      <c r="F183" s="160"/>
      <c r="G183" s="160"/>
      <c r="H183" s="160"/>
      <c r="I183" s="160"/>
      <c r="J183" s="162"/>
      <c r="K183" s="160"/>
      <c r="L183" s="160"/>
      <c r="M183" s="160"/>
      <c r="N183" s="160"/>
      <c r="O183" s="160"/>
      <c r="P183" s="160"/>
      <c r="Q183" s="160"/>
      <c r="R183" s="160"/>
    </row>
    <row r="184" spans="1:18">
      <c r="A184" s="160"/>
      <c r="B184" s="160"/>
      <c r="C184" s="160"/>
      <c r="D184" s="160"/>
      <c r="E184" s="160"/>
      <c r="F184" s="160"/>
      <c r="G184" s="160"/>
      <c r="H184" s="160"/>
      <c r="I184" s="160"/>
      <c r="J184" s="162"/>
      <c r="K184" s="160"/>
      <c r="L184" s="160"/>
      <c r="M184" s="160"/>
      <c r="N184" s="160"/>
      <c r="O184" s="160"/>
      <c r="P184" s="160"/>
      <c r="Q184" s="160"/>
      <c r="R184" s="160"/>
    </row>
    <row r="185" spans="1:18">
      <c r="A185" s="160"/>
      <c r="B185" s="160"/>
      <c r="C185" s="160"/>
      <c r="D185" s="160"/>
      <c r="E185" s="160"/>
      <c r="F185" s="160"/>
      <c r="G185" s="160"/>
      <c r="H185" s="160"/>
      <c r="I185" s="160"/>
      <c r="J185" s="162"/>
      <c r="K185" s="160"/>
      <c r="L185" s="160"/>
      <c r="M185" s="160"/>
      <c r="N185" s="160"/>
      <c r="O185" s="160"/>
      <c r="P185" s="160"/>
      <c r="Q185" s="160"/>
      <c r="R185" s="160"/>
    </row>
    <row r="186" spans="1:18">
      <c r="A186" s="160"/>
      <c r="B186" s="160"/>
      <c r="C186" s="160"/>
      <c r="D186" s="160"/>
      <c r="E186" s="160"/>
      <c r="F186" s="160"/>
      <c r="G186" s="160"/>
      <c r="H186" s="160"/>
      <c r="I186" s="160"/>
      <c r="J186" s="162"/>
      <c r="K186" s="160"/>
      <c r="L186" s="160"/>
      <c r="M186" s="160"/>
      <c r="N186" s="160"/>
      <c r="O186" s="160"/>
      <c r="P186" s="160"/>
      <c r="Q186" s="160"/>
      <c r="R186" s="160"/>
    </row>
    <row r="187" spans="1:18">
      <c r="A187" s="160"/>
      <c r="B187" s="160"/>
      <c r="C187" s="160"/>
      <c r="D187" s="160"/>
      <c r="E187" s="160"/>
      <c r="F187" s="160"/>
      <c r="G187" s="160"/>
      <c r="H187" s="160"/>
      <c r="I187" s="160"/>
      <c r="J187" s="162"/>
      <c r="K187" s="160"/>
      <c r="L187" s="160"/>
      <c r="M187" s="160"/>
      <c r="N187" s="160"/>
      <c r="O187" s="160"/>
      <c r="P187" s="160"/>
      <c r="Q187" s="160"/>
      <c r="R187" s="160"/>
    </row>
    <row r="188" spans="1:18">
      <c r="A188" s="160"/>
      <c r="B188" s="160"/>
      <c r="C188" s="160"/>
      <c r="D188" s="160"/>
      <c r="E188" s="160"/>
      <c r="F188" s="160"/>
      <c r="G188" s="160"/>
      <c r="H188" s="160"/>
      <c r="I188" s="160"/>
      <c r="J188" s="162"/>
      <c r="K188" s="160"/>
      <c r="L188" s="160"/>
      <c r="M188" s="160"/>
      <c r="N188" s="160"/>
      <c r="O188" s="160"/>
      <c r="P188" s="160"/>
      <c r="Q188" s="160"/>
      <c r="R188" s="160"/>
    </row>
    <row r="189" spans="1:18">
      <c r="A189" s="160"/>
      <c r="B189" s="160"/>
      <c r="C189" s="160"/>
      <c r="D189" s="160"/>
      <c r="E189" s="160"/>
      <c r="F189" s="160"/>
      <c r="G189" s="160"/>
      <c r="H189" s="160"/>
      <c r="I189" s="160"/>
      <c r="J189" s="162"/>
      <c r="K189" s="160"/>
      <c r="L189" s="160"/>
      <c r="M189" s="160"/>
      <c r="N189" s="160"/>
      <c r="O189" s="160"/>
      <c r="P189" s="160"/>
      <c r="Q189" s="160"/>
      <c r="R189" s="160"/>
    </row>
    <row r="190" spans="1:18">
      <c r="A190" s="160"/>
      <c r="B190" s="160"/>
      <c r="C190" s="160"/>
      <c r="D190" s="160"/>
      <c r="E190" s="160"/>
      <c r="F190" s="160"/>
      <c r="G190" s="160"/>
      <c r="H190" s="160"/>
      <c r="I190" s="160"/>
      <c r="J190" s="162"/>
      <c r="K190" s="160"/>
      <c r="L190" s="160"/>
      <c r="M190" s="160"/>
      <c r="N190" s="160"/>
      <c r="O190" s="160"/>
      <c r="P190" s="160"/>
      <c r="Q190" s="160"/>
      <c r="R190" s="160"/>
    </row>
    <row r="191" spans="1:18">
      <c r="A191" s="160"/>
      <c r="B191" s="160"/>
      <c r="C191" s="160"/>
      <c r="D191" s="160"/>
      <c r="E191" s="160"/>
      <c r="F191" s="160"/>
      <c r="G191" s="160"/>
      <c r="H191" s="160"/>
      <c r="I191" s="160"/>
      <c r="J191" s="162"/>
      <c r="K191" s="160"/>
      <c r="L191" s="160"/>
      <c r="M191" s="160"/>
      <c r="N191" s="160"/>
      <c r="O191" s="160"/>
      <c r="P191" s="160"/>
      <c r="Q191" s="160"/>
      <c r="R191" s="160"/>
    </row>
    <row r="192" spans="1:18">
      <c r="A192" s="160"/>
      <c r="B192" s="160"/>
      <c r="C192" s="160"/>
      <c r="D192" s="160"/>
      <c r="E192" s="160"/>
      <c r="F192" s="160"/>
      <c r="G192" s="160"/>
      <c r="H192" s="160"/>
      <c r="I192" s="160"/>
      <c r="J192" s="162"/>
      <c r="K192" s="160"/>
      <c r="L192" s="160"/>
      <c r="M192" s="160"/>
      <c r="N192" s="160"/>
      <c r="O192" s="160"/>
      <c r="P192" s="160"/>
      <c r="Q192" s="160"/>
      <c r="R192" s="160"/>
    </row>
    <row r="193" spans="1:18">
      <c r="A193" s="160"/>
      <c r="B193" s="160"/>
      <c r="C193" s="160"/>
      <c r="D193" s="160"/>
      <c r="E193" s="160"/>
      <c r="F193" s="160"/>
      <c r="G193" s="160"/>
      <c r="H193" s="160"/>
      <c r="I193" s="160"/>
      <c r="J193" s="162"/>
      <c r="K193" s="160"/>
      <c r="L193" s="160"/>
      <c r="M193" s="160"/>
      <c r="N193" s="160"/>
      <c r="O193" s="160"/>
      <c r="P193" s="160"/>
      <c r="Q193" s="160"/>
      <c r="R193" s="160"/>
    </row>
    <row r="194" spans="1:18">
      <c r="A194" s="160"/>
      <c r="B194" s="160"/>
      <c r="C194" s="160"/>
      <c r="D194" s="160"/>
      <c r="E194" s="160"/>
      <c r="F194" s="160"/>
      <c r="G194" s="160"/>
      <c r="H194" s="160"/>
      <c r="I194" s="160"/>
      <c r="J194" s="162"/>
      <c r="K194" s="160"/>
      <c r="L194" s="160"/>
      <c r="M194" s="160"/>
      <c r="N194" s="160"/>
      <c r="O194" s="160"/>
      <c r="P194" s="160"/>
      <c r="Q194" s="160"/>
      <c r="R194" s="160"/>
    </row>
    <row r="195" spans="1:18">
      <c r="A195" s="160"/>
      <c r="B195" s="160"/>
      <c r="C195" s="160"/>
      <c r="D195" s="160"/>
      <c r="E195" s="160"/>
      <c r="F195" s="160"/>
      <c r="G195" s="160"/>
      <c r="H195" s="160"/>
      <c r="I195" s="160"/>
      <c r="J195" s="162"/>
      <c r="K195" s="160"/>
      <c r="L195" s="160"/>
      <c r="M195" s="160"/>
      <c r="N195" s="160"/>
      <c r="O195" s="160"/>
      <c r="P195" s="160"/>
      <c r="Q195" s="160"/>
      <c r="R195" s="160"/>
    </row>
    <row r="196" spans="1:18">
      <c r="A196" s="160"/>
      <c r="B196" s="160"/>
      <c r="C196" s="160"/>
      <c r="D196" s="160"/>
      <c r="E196" s="160"/>
      <c r="F196" s="160"/>
      <c r="G196" s="160"/>
      <c r="H196" s="160"/>
      <c r="I196" s="160"/>
      <c r="J196" s="162"/>
      <c r="K196" s="160"/>
      <c r="L196" s="160"/>
      <c r="M196" s="160"/>
      <c r="N196" s="160"/>
      <c r="O196" s="160"/>
      <c r="P196" s="160"/>
      <c r="Q196" s="160"/>
      <c r="R196" s="160"/>
    </row>
    <row r="197" spans="1:18">
      <c r="A197" s="160"/>
      <c r="B197" s="160"/>
      <c r="C197" s="160"/>
      <c r="D197" s="160"/>
      <c r="E197" s="160"/>
      <c r="F197" s="160"/>
      <c r="G197" s="160"/>
      <c r="H197" s="160"/>
      <c r="I197" s="160"/>
      <c r="J197" s="162"/>
      <c r="K197" s="160"/>
      <c r="L197" s="160"/>
      <c r="M197" s="160"/>
      <c r="N197" s="160"/>
      <c r="O197" s="160"/>
      <c r="P197" s="160"/>
      <c r="Q197" s="160"/>
      <c r="R197" s="160"/>
    </row>
    <row r="198" spans="1:18">
      <c r="A198" s="160"/>
      <c r="B198" s="160"/>
      <c r="C198" s="160"/>
      <c r="D198" s="160"/>
      <c r="E198" s="160"/>
      <c r="F198" s="160"/>
      <c r="G198" s="160"/>
      <c r="H198" s="160"/>
      <c r="I198" s="160"/>
      <c r="J198" s="162"/>
      <c r="K198" s="160"/>
      <c r="L198" s="160"/>
      <c r="M198" s="160"/>
      <c r="N198" s="160"/>
      <c r="O198" s="160"/>
      <c r="P198" s="160"/>
      <c r="Q198" s="160"/>
      <c r="R198" s="160"/>
    </row>
    <row r="199" spans="1:18">
      <c r="A199" s="160"/>
      <c r="B199" s="160"/>
      <c r="C199" s="160"/>
      <c r="D199" s="160"/>
      <c r="E199" s="160"/>
      <c r="F199" s="160"/>
      <c r="G199" s="160"/>
      <c r="H199" s="160"/>
      <c r="I199" s="160"/>
      <c r="J199" s="162"/>
      <c r="K199" s="160"/>
      <c r="L199" s="160"/>
      <c r="M199" s="160"/>
      <c r="N199" s="160"/>
      <c r="O199" s="160"/>
      <c r="P199" s="160"/>
      <c r="Q199" s="160"/>
      <c r="R199" s="160"/>
    </row>
    <row r="200" spans="1:18">
      <c r="A200" s="160"/>
      <c r="B200" s="160"/>
      <c r="C200" s="160"/>
      <c r="D200" s="160"/>
      <c r="E200" s="160"/>
      <c r="F200" s="160"/>
      <c r="G200" s="160"/>
      <c r="H200" s="160"/>
      <c r="I200" s="160"/>
      <c r="J200" s="162"/>
      <c r="K200" s="160"/>
      <c r="L200" s="160"/>
      <c r="M200" s="160"/>
      <c r="N200" s="160"/>
      <c r="O200" s="160"/>
      <c r="P200" s="160"/>
      <c r="Q200" s="160"/>
      <c r="R200" s="160"/>
    </row>
    <row r="201" spans="1:18">
      <c r="A201" s="160"/>
      <c r="B201" s="160"/>
      <c r="C201" s="160"/>
      <c r="D201" s="160"/>
      <c r="E201" s="160"/>
      <c r="F201" s="160"/>
      <c r="G201" s="160"/>
      <c r="H201" s="160"/>
      <c r="I201" s="160"/>
      <c r="J201" s="162"/>
      <c r="K201" s="160"/>
      <c r="L201" s="160"/>
      <c r="M201" s="160"/>
      <c r="N201" s="160"/>
      <c r="O201" s="160"/>
      <c r="P201" s="160"/>
      <c r="Q201" s="160"/>
      <c r="R201" s="160"/>
    </row>
    <row r="202" spans="1:18">
      <c r="A202" s="160"/>
      <c r="B202" s="160"/>
      <c r="C202" s="160"/>
      <c r="D202" s="160"/>
      <c r="E202" s="160"/>
      <c r="F202" s="160"/>
      <c r="G202" s="160"/>
      <c r="H202" s="160"/>
      <c r="I202" s="160"/>
      <c r="J202" s="162"/>
      <c r="K202" s="160"/>
      <c r="L202" s="160"/>
      <c r="M202" s="160"/>
      <c r="N202" s="160"/>
      <c r="O202" s="160"/>
      <c r="P202" s="160"/>
      <c r="Q202" s="160"/>
      <c r="R202" s="160"/>
    </row>
    <row r="203" spans="1:18">
      <c r="A203" s="160"/>
      <c r="B203" s="160"/>
      <c r="C203" s="160"/>
      <c r="D203" s="160"/>
      <c r="E203" s="160"/>
      <c r="F203" s="160"/>
      <c r="G203" s="160"/>
      <c r="H203" s="160"/>
      <c r="I203" s="160"/>
      <c r="J203" s="162"/>
      <c r="K203" s="160"/>
      <c r="L203" s="160"/>
      <c r="M203" s="160"/>
      <c r="N203" s="160"/>
      <c r="O203" s="160"/>
      <c r="P203" s="160"/>
      <c r="Q203" s="160"/>
      <c r="R203" s="160"/>
    </row>
    <row r="204" spans="1:18">
      <c r="A204" s="160"/>
      <c r="B204" s="160"/>
      <c r="C204" s="160"/>
      <c r="D204" s="160"/>
      <c r="E204" s="160"/>
      <c r="F204" s="160"/>
      <c r="G204" s="160"/>
      <c r="H204" s="160"/>
      <c r="I204" s="160"/>
      <c r="J204" s="162"/>
      <c r="K204" s="160"/>
      <c r="L204" s="160"/>
      <c r="M204" s="160"/>
      <c r="N204" s="160"/>
      <c r="O204" s="160"/>
      <c r="P204" s="160"/>
      <c r="Q204" s="160"/>
      <c r="R204" s="160"/>
    </row>
    <row r="205" spans="1:18">
      <c r="A205" s="160"/>
      <c r="B205" s="160"/>
      <c r="C205" s="160"/>
      <c r="D205" s="160"/>
      <c r="E205" s="160"/>
      <c r="F205" s="160"/>
      <c r="G205" s="160"/>
      <c r="H205" s="160"/>
      <c r="I205" s="160"/>
      <c r="J205" s="162"/>
      <c r="K205" s="160"/>
      <c r="L205" s="160"/>
      <c r="M205" s="160"/>
      <c r="N205" s="160"/>
      <c r="O205" s="160"/>
      <c r="P205" s="160"/>
      <c r="Q205" s="160"/>
      <c r="R205" s="160"/>
    </row>
    <row r="206" spans="1:18">
      <c r="A206" s="160"/>
      <c r="B206" s="160"/>
      <c r="C206" s="160"/>
      <c r="D206" s="160"/>
      <c r="E206" s="160"/>
      <c r="F206" s="160"/>
      <c r="G206" s="160"/>
      <c r="H206" s="160"/>
      <c r="I206" s="160"/>
      <c r="J206" s="162"/>
      <c r="K206" s="160"/>
      <c r="L206" s="160"/>
      <c r="M206" s="160"/>
      <c r="N206" s="160"/>
      <c r="O206" s="160"/>
      <c r="P206" s="160"/>
      <c r="Q206" s="160"/>
      <c r="R206" s="160"/>
    </row>
    <row r="207" spans="1:18">
      <c r="A207" s="160"/>
      <c r="B207" s="160"/>
      <c r="C207" s="160"/>
      <c r="D207" s="160"/>
      <c r="E207" s="160"/>
      <c r="F207" s="160"/>
      <c r="G207" s="160"/>
      <c r="H207" s="160"/>
      <c r="I207" s="160"/>
      <c r="J207" s="162"/>
      <c r="K207" s="160"/>
      <c r="L207" s="160"/>
      <c r="M207" s="160"/>
      <c r="N207" s="160"/>
      <c r="O207" s="160"/>
      <c r="P207" s="160"/>
      <c r="Q207" s="160"/>
      <c r="R207" s="160"/>
    </row>
    <row r="208" spans="1:18">
      <c r="A208" s="160"/>
      <c r="B208" s="160"/>
      <c r="C208" s="160"/>
      <c r="D208" s="160"/>
      <c r="E208" s="160"/>
      <c r="F208" s="160"/>
      <c r="G208" s="160"/>
      <c r="H208" s="160"/>
      <c r="I208" s="160"/>
      <c r="J208" s="162"/>
      <c r="K208" s="160"/>
      <c r="L208" s="160"/>
      <c r="M208" s="160"/>
      <c r="N208" s="160"/>
      <c r="O208" s="160"/>
      <c r="P208" s="160"/>
      <c r="Q208" s="160"/>
      <c r="R208" s="160"/>
    </row>
    <row r="209" spans="1:18">
      <c r="A209" s="160"/>
      <c r="B209" s="160"/>
      <c r="C209" s="160"/>
      <c r="D209" s="160"/>
      <c r="E209" s="160"/>
      <c r="F209" s="160"/>
      <c r="G209" s="160"/>
      <c r="H209" s="160"/>
      <c r="I209" s="160"/>
      <c r="J209" s="162"/>
      <c r="K209" s="160"/>
      <c r="L209" s="160"/>
      <c r="M209" s="160"/>
      <c r="N209" s="160"/>
      <c r="O209" s="160"/>
      <c r="P209" s="160"/>
      <c r="Q209" s="160"/>
      <c r="R209" s="160"/>
    </row>
    <row r="210" spans="1:18">
      <c r="A210" s="160"/>
      <c r="B210" s="160"/>
      <c r="C210" s="160"/>
      <c r="D210" s="160"/>
      <c r="E210" s="160"/>
      <c r="F210" s="160"/>
      <c r="G210" s="160"/>
      <c r="H210" s="160"/>
      <c r="I210" s="160"/>
      <c r="J210" s="162"/>
      <c r="K210" s="160"/>
      <c r="L210" s="160"/>
      <c r="M210" s="160"/>
      <c r="N210" s="160"/>
      <c r="O210" s="160"/>
      <c r="P210" s="160"/>
      <c r="Q210" s="160"/>
      <c r="R210" s="160"/>
    </row>
    <row r="211" spans="1:18">
      <c r="A211" s="160"/>
      <c r="B211" s="160"/>
      <c r="C211" s="160"/>
      <c r="D211" s="160"/>
      <c r="E211" s="160"/>
      <c r="F211" s="160"/>
      <c r="G211" s="160"/>
      <c r="H211" s="160"/>
      <c r="I211" s="160"/>
      <c r="J211" s="162"/>
      <c r="K211" s="160"/>
      <c r="L211" s="160"/>
      <c r="M211" s="160"/>
      <c r="N211" s="160"/>
      <c r="O211" s="160"/>
      <c r="P211" s="160"/>
      <c r="Q211" s="160"/>
      <c r="R211" s="160"/>
    </row>
    <row r="212" spans="1:18">
      <c r="A212" s="160"/>
      <c r="B212" s="160"/>
      <c r="C212" s="160"/>
      <c r="D212" s="160"/>
      <c r="E212" s="160"/>
      <c r="F212" s="160"/>
      <c r="G212" s="160"/>
      <c r="H212" s="160"/>
      <c r="I212" s="160"/>
      <c r="J212" s="162"/>
      <c r="K212" s="160"/>
      <c r="L212" s="160"/>
      <c r="M212" s="160"/>
      <c r="N212" s="160"/>
      <c r="O212" s="160"/>
      <c r="P212" s="160"/>
      <c r="Q212" s="160"/>
      <c r="R212" s="160"/>
    </row>
    <row r="213" spans="1:18">
      <c r="A213" s="160"/>
      <c r="B213" s="160"/>
      <c r="C213" s="160"/>
      <c r="D213" s="160"/>
      <c r="E213" s="160"/>
      <c r="F213" s="160"/>
      <c r="G213" s="160"/>
      <c r="H213" s="160"/>
      <c r="I213" s="160"/>
      <c r="J213" s="162"/>
      <c r="K213" s="160"/>
      <c r="L213" s="160"/>
      <c r="M213" s="160"/>
      <c r="N213" s="160"/>
      <c r="O213" s="160"/>
      <c r="P213" s="160"/>
      <c r="Q213" s="160"/>
      <c r="R213" s="160"/>
    </row>
    <row r="214" spans="1:18">
      <c r="A214" s="160"/>
      <c r="B214" s="160"/>
      <c r="C214" s="160"/>
      <c r="D214" s="160"/>
      <c r="E214" s="160"/>
      <c r="F214" s="160"/>
      <c r="G214" s="160"/>
      <c r="H214" s="160"/>
      <c r="I214" s="160"/>
      <c r="J214" s="162"/>
      <c r="K214" s="160"/>
      <c r="L214" s="160"/>
      <c r="M214" s="160"/>
      <c r="N214" s="160"/>
      <c r="O214" s="160"/>
      <c r="P214" s="160"/>
      <c r="Q214" s="160"/>
      <c r="R214" s="160"/>
    </row>
    <row r="215" spans="1:18">
      <c r="A215" s="160"/>
      <c r="B215" s="160"/>
      <c r="C215" s="160"/>
      <c r="D215" s="160"/>
      <c r="E215" s="160"/>
      <c r="F215" s="160"/>
      <c r="G215" s="160"/>
      <c r="H215" s="160"/>
      <c r="I215" s="160"/>
      <c r="J215" s="162"/>
      <c r="K215" s="160"/>
      <c r="L215" s="160"/>
      <c r="M215" s="160"/>
      <c r="N215" s="160"/>
      <c r="O215" s="160"/>
      <c r="P215" s="160"/>
      <c r="Q215" s="160"/>
      <c r="R215" s="160"/>
    </row>
    <row r="216" spans="1:18">
      <c r="A216" s="160"/>
      <c r="B216" s="160"/>
      <c r="C216" s="160"/>
      <c r="D216" s="160"/>
      <c r="E216" s="160"/>
      <c r="F216" s="160"/>
      <c r="G216" s="160"/>
      <c r="H216" s="160"/>
      <c r="I216" s="160"/>
      <c r="J216" s="162"/>
      <c r="K216" s="160"/>
      <c r="L216" s="160"/>
      <c r="M216" s="160"/>
      <c r="N216" s="160"/>
      <c r="O216" s="160"/>
      <c r="P216" s="160"/>
      <c r="Q216" s="160"/>
      <c r="R216" s="160"/>
    </row>
    <row r="217" spans="1:18">
      <c r="A217" s="160"/>
      <c r="B217" s="160"/>
      <c r="C217" s="160"/>
      <c r="D217" s="160"/>
      <c r="E217" s="160"/>
      <c r="F217" s="160"/>
      <c r="G217" s="160"/>
      <c r="H217" s="160"/>
      <c r="I217" s="160"/>
      <c r="J217" s="162"/>
      <c r="K217" s="160"/>
      <c r="L217" s="160"/>
      <c r="M217" s="160"/>
      <c r="N217" s="160"/>
      <c r="O217" s="160"/>
      <c r="P217" s="160"/>
      <c r="Q217" s="160"/>
      <c r="R217" s="160"/>
    </row>
    <row r="218" spans="1:18">
      <c r="A218" s="160"/>
      <c r="B218" s="160"/>
      <c r="C218" s="160"/>
      <c r="D218" s="160"/>
      <c r="E218" s="160"/>
      <c r="F218" s="160"/>
      <c r="G218" s="160"/>
      <c r="H218" s="160"/>
      <c r="I218" s="160"/>
      <c r="J218" s="162"/>
      <c r="K218" s="160"/>
      <c r="L218" s="160"/>
      <c r="M218" s="160"/>
      <c r="N218" s="160"/>
      <c r="O218" s="160"/>
      <c r="P218" s="160"/>
      <c r="Q218" s="160"/>
      <c r="R218" s="160"/>
    </row>
    <row r="219" spans="1:18">
      <c r="A219" s="160"/>
      <c r="B219" s="160"/>
      <c r="C219" s="160"/>
      <c r="D219" s="160"/>
      <c r="E219" s="160"/>
      <c r="F219" s="160"/>
      <c r="G219" s="160"/>
      <c r="H219" s="160"/>
      <c r="I219" s="160"/>
      <c r="J219" s="162"/>
      <c r="K219" s="160"/>
      <c r="L219" s="160"/>
      <c r="M219" s="160"/>
      <c r="N219" s="160"/>
      <c r="O219" s="160"/>
      <c r="P219" s="160"/>
      <c r="Q219" s="160"/>
      <c r="R219" s="160"/>
    </row>
    <row r="220" spans="1:18">
      <c r="A220" s="160"/>
      <c r="B220" s="160"/>
      <c r="C220" s="160"/>
      <c r="D220" s="160"/>
      <c r="E220" s="160"/>
      <c r="F220" s="160"/>
      <c r="G220" s="160"/>
      <c r="H220" s="160"/>
      <c r="I220" s="160"/>
      <c r="J220" s="162"/>
      <c r="K220" s="160"/>
      <c r="L220" s="160"/>
      <c r="M220" s="160"/>
      <c r="N220" s="160"/>
      <c r="O220" s="160"/>
      <c r="P220" s="160"/>
      <c r="Q220" s="160"/>
      <c r="R220" s="160"/>
    </row>
    <row r="221" spans="1:18">
      <c r="A221" s="160"/>
      <c r="B221" s="160"/>
      <c r="C221" s="160"/>
      <c r="D221" s="160"/>
      <c r="E221" s="160"/>
      <c r="F221" s="160"/>
      <c r="G221" s="160"/>
      <c r="H221" s="160"/>
      <c r="I221" s="160"/>
      <c r="J221" s="162"/>
      <c r="K221" s="160"/>
      <c r="L221" s="160"/>
      <c r="M221" s="160"/>
      <c r="N221" s="160"/>
      <c r="O221" s="160"/>
      <c r="P221" s="160"/>
      <c r="Q221" s="160"/>
      <c r="R221" s="160"/>
    </row>
    <row r="222" spans="1:18">
      <c r="A222" s="160"/>
      <c r="B222" s="160"/>
      <c r="C222" s="160"/>
      <c r="D222" s="160"/>
      <c r="E222" s="160"/>
      <c r="F222" s="160"/>
      <c r="G222" s="160"/>
      <c r="H222" s="160"/>
      <c r="I222" s="160"/>
      <c r="J222" s="162"/>
      <c r="K222" s="160"/>
      <c r="L222" s="160"/>
      <c r="M222" s="160"/>
      <c r="N222" s="160"/>
      <c r="O222" s="160"/>
      <c r="P222" s="160"/>
      <c r="Q222" s="160"/>
      <c r="R222" s="160"/>
    </row>
    <row r="223" spans="1:18">
      <c r="A223" s="160"/>
      <c r="B223" s="160"/>
      <c r="C223" s="160"/>
      <c r="D223" s="160"/>
      <c r="E223" s="160"/>
      <c r="F223" s="160"/>
      <c r="G223" s="160"/>
      <c r="H223" s="160"/>
      <c r="I223" s="160"/>
      <c r="J223" s="162"/>
      <c r="K223" s="160"/>
      <c r="L223" s="160"/>
      <c r="M223" s="160"/>
      <c r="N223" s="160"/>
      <c r="O223" s="160"/>
      <c r="P223" s="160"/>
      <c r="Q223" s="160"/>
      <c r="R223" s="160"/>
    </row>
    <row r="224" spans="1:18">
      <c r="A224" s="160"/>
      <c r="B224" s="160"/>
      <c r="C224" s="160"/>
      <c r="D224" s="160"/>
      <c r="E224" s="160"/>
      <c r="F224" s="160"/>
      <c r="G224" s="160"/>
      <c r="H224" s="160"/>
      <c r="I224" s="160"/>
      <c r="J224" s="162"/>
      <c r="K224" s="160"/>
      <c r="L224" s="160"/>
      <c r="M224" s="160"/>
      <c r="N224" s="160"/>
      <c r="O224" s="160"/>
      <c r="P224" s="160"/>
      <c r="Q224" s="160"/>
      <c r="R224" s="160"/>
    </row>
    <row r="225" spans="1:18">
      <c r="A225" s="160"/>
      <c r="B225" s="160"/>
      <c r="C225" s="160"/>
      <c r="D225" s="160"/>
      <c r="E225" s="160"/>
      <c r="F225" s="160"/>
      <c r="G225" s="160"/>
      <c r="H225" s="160"/>
      <c r="I225" s="160"/>
      <c r="J225" s="162"/>
      <c r="K225" s="160"/>
      <c r="L225" s="160"/>
      <c r="M225" s="160"/>
      <c r="N225" s="160"/>
      <c r="O225" s="160"/>
      <c r="P225" s="160"/>
      <c r="Q225" s="160"/>
      <c r="R225" s="160"/>
    </row>
    <row r="226" spans="1:18">
      <c r="A226" s="160"/>
      <c r="B226" s="160"/>
      <c r="C226" s="160"/>
      <c r="D226" s="160"/>
      <c r="E226" s="160"/>
      <c r="F226" s="160"/>
      <c r="G226" s="160"/>
      <c r="H226" s="160"/>
      <c r="I226" s="160"/>
      <c r="J226" s="162"/>
      <c r="K226" s="160"/>
      <c r="L226" s="160"/>
      <c r="M226" s="160"/>
      <c r="N226" s="160"/>
      <c r="O226" s="160"/>
      <c r="P226" s="160"/>
      <c r="Q226" s="160"/>
      <c r="R226" s="160"/>
    </row>
    <row r="227" spans="1:18">
      <c r="A227" s="160"/>
      <c r="B227" s="160"/>
      <c r="C227" s="160"/>
      <c r="D227" s="160"/>
      <c r="E227" s="160"/>
      <c r="F227" s="160"/>
      <c r="G227" s="160"/>
      <c r="H227" s="160"/>
      <c r="I227" s="160"/>
      <c r="J227" s="162"/>
      <c r="K227" s="160"/>
      <c r="L227" s="160"/>
      <c r="M227" s="160"/>
      <c r="N227" s="160"/>
      <c r="O227" s="160"/>
      <c r="P227" s="160"/>
      <c r="Q227" s="160"/>
      <c r="R227" s="160"/>
    </row>
    <row r="228" spans="1:18">
      <c r="A228" s="160"/>
      <c r="B228" s="160"/>
      <c r="C228" s="160"/>
      <c r="D228" s="160"/>
      <c r="E228" s="160"/>
      <c r="F228" s="160"/>
      <c r="G228" s="160"/>
      <c r="H228" s="160"/>
      <c r="I228" s="160"/>
      <c r="J228" s="162"/>
      <c r="K228" s="160"/>
      <c r="L228" s="160"/>
      <c r="M228" s="160"/>
      <c r="N228" s="160"/>
      <c r="O228" s="160"/>
      <c r="P228" s="160"/>
      <c r="Q228" s="160"/>
      <c r="R228" s="160"/>
    </row>
    <row r="229" spans="1:18">
      <c r="A229" s="160"/>
      <c r="B229" s="160"/>
      <c r="C229" s="160"/>
      <c r="D229" s="160"/>
      <c r="E229" s="160"/>
      <c r="F229" s="160"/>
      <c r="G229" s="160"/>
      <c r="H229" s="160"/>
      <c r="I229" s="160"/>
      <c r="J229" s="162"/>
      <c r="K229" s="160"/>
      <c r="L229" s="160"/>
      <c r="M229" s="160"/>
      <c r="N229" s="160"/>
      <c r="O229" s="160"/>
      <c r="P229" s="160"/>
      <c r="Q229" s="160"/>
      <c r="R229" s="160"/>
    </row>
    <row r="230" spans="1:18">
      <c r="A230" s="160"/>
      <c r="B230" s="160"/>
      <c r="C230" s="160"/>
      <c r="D230" s="160"/>
      <c r="E230" s="160"/>
      <c r="F230" s="160"/>
      <c r="G230" s="160"/>
      <c r="H230" s="160"/>
      <c r="I230" s="160"/>
      <c r="J230" s="162"/>
      <c r="K230" s="160"/>
      <c r="L230" s="160"/>
      <c r="M230" s="160"/>
      <c r="N230" s="160"/>
      <c r="O230" s="160"/>
      <c r="P230" s="160"/>
      <c r="Q230" s="160"/>
      <c r="R230" s="160"/>
    </row>
    <row r="231" spans="1:18">
      <c r="A231" s="160"/>
      <c r="B231" s="160"/>
      <c r="C231" s="160"/>
      <c r="D231" s="160"/>
      <c r="E231" s="160"/>
      <c r="F231" s="160"/>
      <c r="G231" s="160"/>
      <c r="H231" s="160"/>
      <c r="I231" s="160"/>
      <c r="J231" s="162"/>
      <c r="K231" s="160"/>
      <c r="L231" s="160"/>
      <c r="M231" s="160"/>
      <c r="N231" s="160"/>
      <c r="O231" s="160"/>
      <c r="P231" s="160"/>
      <c r="Q231" s="160"/>
      <c r="R231" s="160"/>
    </row>
    <row r="232" spans="1:18">
      <c r="A232" s="160"/>
      <c r="B232" s="160"/>
      <c r="C232" s="160"/>
      <c r="D232" s="160"/>
      <c r="E232" s="160"/>
      <c r="F232" s="160"/>
      <c r="G232" s="160"/>
      <c r="H232" s="160"/>
      <c r="I232" s="160"/>
      <c r="J232" s="162"/>
      <c r="K232" s="160"/>
      <c r="L232" s="160"/>
      <c r="M232" s="160"/>
      <c r="N232" s="160"/>
      <c r="O232" s="160"/>
      <c r="P232" s="160"/>
      <c r="Q232" s="160"/>
      <c r="R232" s="160"/>
    </row>
    <row r="233" spans="1:18">
      <c r="A233" s="160"/>
      <c r="B233" s="160"/>
      <c r="C233" s="160"/>
      <c r="D233" s="160"/>
      <c r="E233" s="160"/>
      <c r="F233" s="160"/>
      <c r="G233" s="160"/>
      <c r="H233" s="160"/>
      <c r="I233" s="160"/>
      <c r="J233" s="162"/>
      <c r="K233" s="160"/>
      <c r="L233" s="160"/>
      <c r="M233" s="160"/>
      <c r="N233" s="160"/>
      <c r="O233" s="160"/>
      <c r="P233" s="160"/>
      <c r="Q233" s="160"/>
      <c r="R233" s="160"/>
    </row>
    <row r="234" spans="1:18">
      <c r="A234" s="160"/>
      <c r="B234" s="160"/>
      <c r="C234" s="160"/>
      <c r="D234" s="160"/>
      <c r="E234" s="160"/>
      <c r="F234" s="160"/>
      <c r="G234" s="160"/>
      <c r="H234" s="160"/>
      <c r="I234" s="160"/>
      <c r="J234" s="162"/>
      <c r="K234" s="160"/>
      <c r="L234" s="160"/>
      <c r="M234" s="160"/>
      <c r="N234" s="160"/>
      <c r="O234" s="160"/>
      <c r="P234" s="160"/>
      <c r="Q234" s="160"/>
      <c r="R234" s="160"/>
    </row>
    <row r="235" spans="1:18">
      <c r="A235" s="160"/>
      <c r="B235" s="160"/>
      <c r="C235" s="160"/>
      <c r="D235" s="160"/>
      <c r="E235" s="160"/>
      <c r="F235" s="160"/>
      <c r="G235" s="160"/>
      <c r="H235" s="160"/>
      <c r="I235" s="160"/>
      <c r="J235" s="162"/>
      <c r="K235" s="160"/>
      <c r="L235" s="160"/>
      <c r="M235" s="160"/>
      <c r="N235" s="160"/>
      <c r="O235" s="160"/>
      <c r="P235" s="160"/>
      <c r="Q235" s="160"/>
      <c r="R235" s="160"/>
    </row>
    <row r="236" spans="1:18">
      <c r="A236" s="160"/>
      <c r="B236" s="160"/>
      <c r="C236" s="160"/>
      <c r="D236" s="160"/>
      <c r="E236" s="160"/>
      <c r="F236" s="160"/>
      <c r="G236" s="160"/>
      <c r="H236" s="160"/>
      <c r="I236" s="160"/>
      <c r="J236" s="162"/>
      <c r="K236" s="160"/>
      <c r="L236" s="160"/>
      <c r="M236" s="160"/>
      <c r="N236" s="160"/>
      <c r="O236" s="160"/>
      <c r="P236" s="160"/>
      <c r="Q236" s="160"/>
      <c r="R236" s="160"/>
    </row>
    <row r="237" spans="1:18">
      <c r="A237" s="160"/>
      <c r="B237" s="160"/>
      <c r="C237" s="160"/>
      <c r="D237" s="160"/>
      <c r="E237" s="160"/>
      <c r="F237" s="160"/>
      <c r="G237" s="160"/>
      <c r="H237" s="160"/>
      <c r="I237" s="160"/>
      <c r="J237" s="162"/>
      <c r="K237" s="160"/>
      <c r="L237" s="160"/>
      <c r="M237" s="160"/>
      <c r="N237" s="160"/>
      <c r="O237" s="160"/>
      <c r="P237" s="160"/>
      <c r="Q237" s="160"/>
      <c r="R237" s="160"/>
    </row>
    <row r="238" spans="1:18">
      <c r="A238" s="160"/>
      <c r="B238" s="160"/>
      <c r="C238" s="160"/>
      <c r="D238" s="160"/>
      <c r="E238" s="160"/>
      <c r="F238" s="160"/>
      <c r="G238" s="160"/>
      <c r="H238" s="160"/>
      <c r="I238" s="160"/>
      <c r="J238" s="162"/>
      <c r="K238" s="160"/>
      <c r="L238" s="160"/>
      <c r="M238" s="160"/>
      <c r="N238" s="160"/>
      <c r="O238" s="160"/>
      <c r="P238" s="160"/>
      <c r="Q238" s="160"/>
      <c r="R238" s="160"/>
    </row>
    <row r="239" spans="1:18">
      <c r="A239" s="160"/>
      <c r="B239" s="160"/>
      <c r="C239" s="160"/>
      <c r="D239" s="160"/>
      <c r="E239" s="160"/>
      <c r="F239" s="160"/>
      <c r="G239" s="160"/>
      <c r="H239" s="160"/>
      <c r="I239" s="160"/>
      <c r="J239" s="162"/>
      <c r="K239" s="160"/>
      <c r="L239" s="160"/>
      <c r="M239" s="160"/>
      <c r="N239" s="160"/>
      <c r="O239" s="160"/>
      <c r="P239" s="160"/>
      <c r="Q239" s="160"/>
      <c r="R239" s="160"/>
    </row>
    <row r="240" spans="1:18">
      <c r="A240" s="160"/>
      <c r="B240" s="160"/>
      <c r="C240" s="160"/>
      <c r="D240" s="160"/>
      <c r="E240" s="160"/>
      <c r="F240" s="160"/>
      <c r="G240" s="160"/>
      <c r="H240" s="160"/>
      <c r="I240" s="160"/>
      <c r="J240" s="162"/>
      <c r="K240" s="160"/>
      <c r="L240" s="160"/>
      <c r="M240" s="160"/>
      <c r="N240" s="160"/>
      <c r="O240" s="160"/>
      <c r="P240" s="160"/>
      <c r="Q240" s="160"/>
      <c r="R240" s="160"/>
    </row>
    <row r="241" spans="1:18">
      <c r="A241" s="160"/>
      <c r="B241" s="160"/>
      <c r="C241" s="160"/>
      <c r="D241" s="160"/>
      <c r="E241" s="160"/>
      <c r="F241" s="160"/>
      <c r="G241" s="160"/>
      <c r="H241" s="160"/>
      <c r="I241" s="160"/>
      <c r="J241" s="162"/>
      <c r="K241" s="160"/>
      <c r="L241" s="160"/>
      <c r="M241" s="160"/>
      <c r="N241" s="160"/>
      <c r="O241" s="160"/>
      <c r="P241" s="160"/>
      <c r="Q241" s="160"/>
      <c r="R241" s="160"/>
    </row>
    <row r="242" spans="1:18">
      <c r="A242" s="160"/>
      <c r="B242" s="160"/>
      <c r="C242" s="160"/>
      <c r="D242" s="160"/>
      <c r="E242" s="160"/>
      <c r="F242" s="160"/>
      <c r="G242" s="160"/>
      <c r="H242" s="160"/>
      <c r="I242" s="160"/>
      <c r="J242" s="162"/>
      <c r="K242" s="160"/>
      <c r="L242" s="160"/>
      <c r="M242" s="160"/>
      <c r="N242" s="160"/>
      <c r="O242" s="160"/>
      <c r="P242" s="160"/>
      <c r="Q242" s="160"/>
      <c r="R242" s="160"/>
    </row>
    <row r="243" spans="1:18">
      <c r="A243" s="160"/>
      <c r="B243" s="160"/>
      <c r="C243" s="160"/>
      <c r="D243" s="160"/>
      <c r="E243" s="160"/>
      <c r="F243" s="160"/>
      <c r="G243" s="160"/>
      <c r="H243" s="160"/>
      <c r="I243" s="160"/>
      <c r="J243" s="162"/>
      <c r="K243" s="160"/>
      <c r="L243" s="160"/>
      <c r="M243" s="160"/>
      <c r="N243" s="160"/>
      <c r="O243" s="160"/>
      <c r="P243" s="160"/>
      <c r="Q243" s="160"/>
      <c r="R243" s="160"/>
    </row>
    <row r="244" spans="1:18">
      <c r="A244" s="160"/>
      <c r="B244" s="160"/>
      <c r="C244" s="160"/>
      <c r="D244" s="160"/>
      <c r="E244" s="160"/>
      <c r="F244" s="160"/>
      <c r="G244" s="160"/>
      <c r="H244" s="160"/>
      <c r="I244" s="160"/>
      <c r="J244" s="162"/>
      <c r="K244" s="160"/>
      <c r="L244" s="160"/>
      <c r="M244" s="160"/>
      <c r="N244" s="160"/>
      <c r="O244" s="160"/>
      <c r="P244" s="160"/>
      <c r="Q244" s="160"/>
      <c r="R244" s="160"/>
    </row>
    <row r="245" spans="1:18">
      <c r="A245" s="160"/>
      <c r="B245" s="160"/>
      <c r="C245" s="160"/>
      <c r="D245" s="160"/>
      <c r="E245" s="160"/>
      <c r="F245" s="160"/>
      <c r="G245" s="160"/>
      <c r="H245" s="160"/>
      <c r="I245" s="160"/>
      <c r="J245" s="162"/>
      <c r="K245" s="160"/>
      <c r="L245" s="160"/>
      <c r="M245" s="160"/>
      <c r="N245" s="160"/>
      <c r="O245" s="160"/>
      <c r="P245" s="160"/>
      <c r="Q245" s="160"/>
      <c r="R245" s="160"/>
    </row>
    <row r="246" spans="1:18">
      <c r="A246" s="160"/>
      <c r="B246" s="160"/>
      <c r="C246" s="160"/>
      <c r="D246" s="160"/>
      <c r="E246" s="160"/>
      <c r="F246" s="160"/>
      <c r="G246" s="160"/>
      <c r="H246" s="160"/>
      <c r="I246" s="160"/>
      <c r="J246" s="162"/>
      <c r="K246" s="160"/>
      <c r="L246" s="160"/>
      <c r="M246" s="160"/>
      <c r="N246" s="160"/>
      <c r="O246" s="160"/>
      <c r="P246" s="160"/>
      <c r="Q246" s="160"/>
      <c r="R246" s="160"/>
    </row>
    <row r="247" spans="1:18">
      <c r="A247" s="160"/>
      <c r="B247" s="160"/>
      <c r="C247" s="160"/>
      <c r="D247" s="160"/>
      <c r="E247" s="160"/>
      <c r="F247" s="160"/>
      <c r="G247" s="160"/>
      <c r="H247" s="160"/>
      <c r="I247" s="160"/>
      <c r="J247" s="162"/>
      <c r="K247" s="160"/>
      <c r="L247" s="160"/>
      <c r="M247" s="160"/>
      <c r="N247" s="160"/>
      <c r="O247" s="160"/>
      <c r="P247" s="160"/>
      <c r="Q247" s="160"/>
      <c r="R247" s="160"/>
    </row>
    <row r="248" spans="1:18">
      <c r="A248" s="160"/>
      <c r="B248" s="160"/>
      <c r="C248" s="160"/>
      <c r="D248" s="160"/>
      <c r="E248" s="160"/>
      <c r="F248" s="160"/>
      <c r="G248" s="160"/>
      <c r="H248" s="160"/>
      <c r="I248" s="160"/>
      <c r="J248" s="162"/>
      <c r="K248" s="160"/>
      <c r="L248" s="160"/>
      <c r="M248" s="160"/>
      <c r="N248" s="160"/>
      <c r="O248" s="160"/>
      <c r="P248" s="160"/>
      <c r="Q248" s="160"/>
      <c r="R248" s="160"/>
    </row>
    <row r="249" spans="1:18">
      <c r="A249" s="160"/>
      <c r="B249" s="160"/>
      <c r="C249" s="160"/>
      <c r="D249" s="160"/>
      <c r="E249" s="160"/>
      <c r="F249" s="160"/>
      <c r="G249" s="160"/>
      <c r="H249" s="160"/>
      <c r="I249" s="160"/>
      <c r="J249" s="162"/>
      <c r="K249" s="160"/>
      <c r="L249" s="160"/>
      <c r="M249" s="160"/>
      <c r="N249" s="160"/>
      <c r="O249" s="160"/>
      <c r="P249" s="160"/>
      <c r="Q249" s="160"/>
      <c r="R249" s="160"/>
    </row>
    <row r="250" spans="1:18">
      <c r="A250" s="160"/>
      <c r="B250" s="160"/>
      <c r="C250" s="160"/>
      <c r="D250" s="160"/>
      <c r="E250" s="160"/>
      <c r="F250" s="160"/>
      <c r="G250" s="160"/>
      <c r="H250" s="160"/>
      <c r="I250" s="160"/>
      <c r="J250" s="162"/>
      <c r="K250" s="160"/>
      <c r="L250" s="160"/>
      <c r="M250" s="160"/>
      <c r="N250" s="160"/>
      <c r="O250" s="160"/>
      <c r="P250" s="160"/>
      <c r="Q250" s="160"/>
      <c r="R250" s="160"/>
    </row>
    <row r="251" spans="1:18">
      <c r="A251" s="160"/>
      <c r="B251" s="160"/>
      <c r="C251" s="160"/>
      <c r="D251" s="160"/>
      <c r="E251" s="160"/>
      <c r="F251" s="160"/>
      <c r="G251" s="160"/>
      <c r="H251" s="160"/>
      <c r="I251" s="160"/>
      <c r="J251" s="162"/>
      <c r="K251" s="160"/>
      <c r="L251" s="160"/>
      <c r="M251" s="160"/>
      <c r="N251" s="160"/>
      <c r="O251" s="160"/>
      <c r="P251" s="160"/>
      <c r="Q251" s="160"/>
      <c r="R251" s="160"/>
    </row>
    <row r="252" spans="1:18">
      <c r="A252" s="160"/>
      <c r="B252" s="160"/>
      <c r="C252" s="160"/>
      <c r="D252" s="160"/>
      <c r="E252" s="160"/>
      <c r="F252" s="160"/>
      <c r="G252" s="160"/>
      <c r="H252" s="160"/>
      <c r="I252" s="160"/>
      <c r="J252" s="162"/>
      <c r="K252" s="160"/>
      <c r="L252" s="160"/>
      <c r="M252" s="160"/>
      <c r="N252" s="160"/>
      <c r="O252" s="160"/>
      <c r="P252" s="160"/>
      <c r="Q252" s="160"/>
      <c r="R252" s="160"/>
    </row>
    <row r="253" spans="1:18">
      <c r="A253" s="160"/>
      <c r="B253" s="160"/>
      <c r="C253" s="160"/>
      <c r="D253" s="160"/>
      <c r="E253" s="160"/>
      <c r="F253" s="160"/>
      <c r="G253" s="160"/>
      <c r="H253" s="160"/>
      <c r="I253" s="160"/>
      <c r="J253" s="162"/>
      <c r="K253" s="160"/>
      <c r="L253" s="160"/>
      <c r="M253" s="160"/>
      <c r="N253" s="160"/>
      <c r="O253" s="160"/>
      <c r="P253" s="160"/>
      <c r="Q253" s="160"/>
      <c r="R253" s="160"/>
    </row>
    <row r="254" spans="1:18">
      <c r="A254" s="160"/>
      <c r="B254" s="160"/>
      <c r="C254" s="160"/>
      <c r="D254" s="160"/>
      <c r="E254" s="160"/>
      <c r="F254" s="160"/>
      <c r="G254" s="160"/>
      <c r="H254" s="160"/>
      <c r="I254" s="160"/>
      <c r="J254" s="162"/>
      <c r="K254" s="160"/>
      <c r="L254" s="160"/>
      <c r="M254" s="160"/>
      <c r="N254" s="160"/>
      <c r="O254" s="160"/>
      <c r="P254" s="160"/>
      <c r="Q254" s="160"/>
      <c r="R254" s="160"/>
    </row>
    <row r="255" spans="1:18">
      <c r="A255" s="160"/>
      <c r="B255" s="160"/>
      <c r="C255" s="160"/>
      <c r="D255" s="160"/>
      <c r="E255" s="160"/>
      <c r="F255" s="160"/>
      <c r="G255" s="160"/>
      <c r="H255" s="160"/>
      <c r="I255" s="160"/>
      <c r="J255" s="162"/>
      <c r="K255" s="160"/>
      <c r="L255" s="160"/>
      <c r="M255" s="160"/>
      <c r="N255" s="160"/>
      <c r="O255" s="160"/>
      <c r="P255" s="160"/>
      <c r="Q255" s="160"/>
      <c r="R255" s="160"/>
    </row>
    <row r="256" spans="1:18">
      <c r="A256" s="160"/>
      <c r="B256" s="160"/>
      <c r="C256" s="160"/>
      <c r="D256" s="160"/>
      <c r="E256" s="160"/>
      <c r="F256" s="160"/>
      <c r="G256" s="160"/>
      <c r="H256" s="160"/>
      <c r="I256" s="160"/>
      <c r="J256" s="162"/>
      <c r="K256" s="160"/>
      <c r="L256" s="160"/>
      <c r="M256" s="160"/>
      <c r="N256" s="160"/>
      <c r="O256" s="160"/>
      <c r="P256" s="160"/>
      <c r="Q256" s="160"/>
      <c r="R256" s="160"/>
    </row>
    <row r="257" spans="1:18">
      <c r="A257" s="160"/>
      <c r="B257" s="160"/>
      <c r="C257" s="160"/>
      <c r="D257" s="160"/>
      <c r="E257" s="160"/>
      <c r="F257" s="160"/>
      <c r="G257" s="160"/>
      <c r="H257" s="160"/>
      <c r="I257" s="160"/>
      <c r="J257" s="162"/>
      <c r="K257" s="160"/>
      <c r="L257" s="160"/>
      <c r="M257" s="160"/>
      <c r="N257" s="160"/>
      <c r="O257" s="160"/>
      <c r="P257" s="160"/>
      <c r="Q257" s="160"/>
      <c r="R257" s="160"/>
    </row>
    <row r="258" spans="1:18">
      <c r="A258" s="160"/>
      <c r="B258" s="160"/>
      <c r="C258" s="160"/>
      <c r="D258" s="160"/>
      <c r="E258" s="160"/>
      <c r="F258" s="160"/>
      <c r="G258" s="160"/>
      <c r="H258" s="160"/>
      <c r="I258" s="160"/>
      <c r="J258" s="162"/>
      <c r="K258" s="160"/>
      <c r="L258" s="160"/>
      <c r="M258" s="160"/>
      <c r="N258" s="160"/>
      <c r="O258" s="160"/>
      <c r="P258" s="160"/>
      <c r="Q258" s="160"/>
      <c r="R258" s="160"/>
    </row>
    <row r="259" spans="1:18">
      <c r="A259" s="160"/>
      <c r="B259" s="160"/>
      <c r="C259" s="160"/>
      <c r="D259" s="160"/>
      <c r="E259" s="160"/>
      <c r="F259" s="160"/>
      <c r="G259" s="160"/>
      <c r="H259" s="160"/>
      <c r="I259" s="160"/>
      <c r="J259" s="162"/>
      <c r="K259" s="160"/>
      <c r="L259" s="160"/>
      <c r="M259" s="160"/>
      <c r="N259" s="160"/>
      <c r="O259" s="160"/>
      <c r="P259" s="160"/>
      <c r="Q259" s="160"/>
      <c r="R259" s="160"/>
    </row>
    <row r="260" spans="1:18">
      <c r="A260" s="160"/>
      <c r="B260" s="160"/>
      <c r="C260" s="160"/>
      <c r="D260" s="160"/>
      <c r="E260" s="160"/>
      <c r="F260" s="160"/>
      <c r="G260" s="160"/>
      <c r="H260" s="160"/>
      <c r="I260" s="160"/>
      <c r="J260" s="162"/>
      <c r="K260" s="160"/>
      <c r="L260" s="160"/>
      <c r="M260" s="160"/>
      <c r="N260" s="160"/>
      <c r="O260" s="160"/>
      <c r="P260" s="160"/>
      <c r="Q260" s="160"/>
      <c r="R260" s="160"/>
    </row>
    <row r="261" spans="1:18">
      <c r="A261" s="160"/>
      <c r="B261" s="160"/>
      <c r="C261" s="160"/>
      <c r="D261" s="160"/>
      <c r="E261" s="160"/>
      <c r="F261" s="160"/>
      <c r="G261" s="160"/>
      <c r="H261" s="160"/>
      <c r="I261" s="160"/>
      <c r="J261" s="162"/>
      <c r="K261" s="160"/>
      <c r="L261" s="160"/>
      <c r="M261" s="160"/>
      <c r="N261" s="160"/>
      <c r="O261" s="160"/>
      <c r="P261" s="160"/>
      <c r="Q261" s="160"/>
      <c r="R261" s="160"/>
    </row>
    <row r="262" spans="1:18">
      <c r="A262" s="160"/>
      <c r="B262" s="160"/>
      <c r="C262" s="160"/>
      <c r="D262" s="160"/>
      <c r="E262" s="160"/>
      <c r="F262" s="160"/>
      <c r="G262" s="160"/>
      <c r="H262" s="160"/>
      <c r="I262" s="160"/>
      <c r="J262" s="162"/>
      <c r="K262" s="160"/>
      <c r="L262" s="160"/>
      <c r="M262" s="160"/>
      <c r="N262" s="160"/>
      <c r="O262" s="160"/>
      <c r="P262" s="160"/>
      <c r="Q262" s="160"/>
      <c r="R262" s="160"/>
    </row>
    <row r="263" spans="1:18">
      <c r="A263" s="160"/>
      <c r="B263" s="160"/>
      <c r="C263" s="160"/>
      <c r="D263" s="160"/>
      <c r="E263" s="160"/>
      <c r="F263" s="160"/>
      <c r="G263" s="160"/>
      <c r="H263" s="160"/>
      <c r="I263" s="160"/>
      <c r="J263" s="162"/>
      <c r="K263" s="160"/>
      <c r="L263" s="160"/>
      <c r="M263" s="160"/>
      <c r="N263" s="160"/>
      <c r="O263" s="160"/>
      <c r="P263" s="160"/>
      <c r="Q263" s="160"/>
      <c r="R263" s="160"/>
    </row>
    <row r="264" spans="1:18">
      <c r="A264" s="160"/>
      <c r="B264" s="160"/>
      <c r="C264" s="160"/>
      <c r="D264" s="160"/>
      <c r="E264" s="160"/>
      <c r="F264" s="160"/>
      <c r="G264" s="160"/>
      <c r="H264" s="160"/>
      <c r="I264" s="160"/>
      <c r="J264" s="162"/>
      <c r="K264" s="160"/>
      <c r="L264" s="160"/>
      <c r="M264" s="160"/>
      <c r="N264" s="160"/>
      <c r="O264" s="160"/>
      <c r="P264" s="160"/>
      <c r="Q264" s="160"/>
      <c r="R264" s="160"/>
    </row>
    <row r="265" spans="1:18">
      <c r="A265" s="160"/>
      <c r="B265" s="160"/>
      <c r="C265" s="160"/>
      <c r="D265" s="160"/>
      <c r="E265" s="160"/>
      <c r="F265" s="160"/>
      <c r="G265" s="160"/>
      <c r="H265" s="160"/>
      <c r="I265" s="160"/>
      <c r="J265" s="162"/>
      <c r="K265" s="160"/>
      <c r="L265" s="160"/>
      <c r="M265" s="160"/>
      <c r="N265" s="160"/>
      <c r="O265" s="160"/>
      <c r="P265" s="160"/>
      <c r="Q265" s="160"/>
      <c r="R265" s="160"/>
    </row>
    <row r="266" spans="1:18">
      <c r="A266" s="160"/>
      <c r="B266" s="160"/>
      <c r="C266" s="160"/>
      <c r="D266" s="160"/>
      <c r="E266" s="160"/>
      <c r="F266" s="160"/>
      <c r="G266" s="160"/>
      <c r="H266" s="160"/>
      <c r="I266" s="160"/>
      <c r="J266" s="162"/>
      <c r="K266" s="160"/>
      <c r="L266" s="160"/>
      <c r="M266" s="160"/>
      <c r="N266" s="160"/>
      <c r="O266" s="160"/>
      <c r="P266" s="160"/>
      <c r="Q266" s="160"/>
      <c r="R266" s="160"/>
    </row>
    <row r="267" spans="1:18">
      <c r="A267" s="160"/>
      <c r="B267" s="160"/>
      <c r="C267" s="160"/>
      <c r="D267" s="160"/>
      <c r="E267" s="160"/>
      <c r="F267" s="160"/>
      <c r="G267" s="160"/>
      <c r="H267" s="160"/>
      <c r="I267" s="160"/>
      <c r="J267" s="162"/>
      <c r="K267" s="160"/>
      <c r="L267" s="160"/>
      <c r="M267" s="160"/>
      <c r="N267" s="160"/>
      <c r="O267" s="160"/>
      <c r="P267" s="160"/>
      <c r="Q267" s="160"/>
      <c r="R267" s="160"/>
    </row>
    <row r="268" spans="1:18">
      <c r="A268" s="160"/>
      <c r="B268" s="160"/>
      <c r="C268" s="160"/>
      <c r="D268" s="160"/>
      <c r="E268" s="160"/>
      <c r="F268" s="160"/>
      <c r="G268" s="160"/>
      <c r="H268" s="160"/>
      <c r="I268" s="160"/>
      <c r="J268" s="162"/>
      <c r="K268" s="160"/>
      <c r="L268" s="160"/>
      <c r="M268" s="160"/>
      <c r="N268" s="160"/>
      <c r="O268" s="160"/>
      <c r="P268" s="160"/>
      <c r="Q268" s="160"/>
      <c r="R268" s="160"/>
    </row>
    <row r="269" spans="1:18">
      <c r="A269" s="160"/>
      <c r="B269" s="160"/>
      <c r="C269" s="160"/>
      <c r="D269" s="160"/>
      <c r="E269" s="160"/>
      <c r="F269" s="160"/>
      <c r="G269" s="160"/>
      <c r="H269" s="160"/>
      <c r="I269" s="160"/>
      <c r="J269" s="162"/>
      <c r="K269" s="160"/>
      <c r="L269" s="160"/>
      <c r="M269" s="160"/>
      <c r="N269" s="160"/>
      <c r="O269" s="160"/>
      <c r="P269" s="160"/>
      <c r="Q269" s="160"/>
      <c r="R269" s="160"/>
    </row>
    <row r="270" spans="1:18">
      <c r="A270" s="160"/>
      <c r="B270" s="160"/>
      <c r="C270" s="160"/>
      <c r="D270" s="160"/>
      <c r="E270" s="160"/>
      <c r="F270" s="160"/>
      <c r="G270" s="160"/>
      <c r="H270" s="160"/>
      <c r="I270" s="160"/>
      <c r="J270" s="162"/>
      <c r="K270" s="160"/>
      <c r="L270" s="160"/>
      <c r="M270" s="160"/>
      <c r="N270" s="160"/>
      <c r="O270" s="160"/>
      <c r="P270" s="160"/>
      <c r="Q270" s="160"/>
      <c r="R270" s="160"/>
    </row>
    <row r="271" spans="1:18">
      <c r="A271" s="160"/>
      <c r="B271" s="160"/>
      <c r="C271" s="160"/>
      <c r="D271" s="160"/>
      <c r="E271" s="160"/>
      <c r="F271" s="160"/>
      <c r="G271" s="160"/>
      <c r="H271" s="160"/>
      <c r="I271" s="160"/>
      <c r="J271" s="162"/>
      <c r="K271" s="160"/>
      <c r="L271" s="160"/>
      <c r="M271" s="160"/>
      <c r="N271" s="160"/>
      <c r="O271" s="160"/>
      <c r="P271" s="160"/>
      <c r="Q271" s="160"/>
      <c r="R271" s="160"/>
    </row>
    <row r="272" spans="1:18">
      <c r="A272" s="160"/>
      <c r="B272" s="160"/>
      <c r="C272" s="160"/>
      <c r="D272" s="160"/>
      <c r="E272" s="160"/>
      <c r="F272" s="160"/>
      <c r="G272" s="160"/>
      <c r="H272" s="160"/>
      <c r="I272" s="160"/>
      <c r="J272" s="162"/>
      <c r="K272" s="160"/>
      <c r="L272" s="160"/>
      <c r="M272" s="160"/>
      <c r="N272" s="160"/>
      <c r="O272" s="160"/>
      <c r="P272" s="160"/>
      <c r="Q272" s="160"/>
      <c r="R272" s="160"/>
    </row>
    <row r="273" spans="1:18">
      <c r="A273" s="160"/>
      <c r="B273" s="160"/>
      <c r="C273" s="160"/>
      <c r="D273" s="160"/>
      <c r="E273" s="160"/>
      <c r="F273" s="160"/>
      <c r="G273" s="160"/>
      <c r="H273" s="160"/>
      <c r="I273" s="160"/>
      <c r="J273" s="162"/>
      <c r="K273" s="160"/>
      <c r="L273" s="160"/>
      <c r="M273" s="160"/>
      <c r="N273" s="160"/>
      <c r="O273" s="160"/>
      <c r="P273" s="160"/>
      <c r="Q273" s="160"/>
      <c r="R273" s="160"/>
    </row>
    <row r="274" spans="1:18">
      <c r="A274" s="160"/>
      <c r="B274" s="160"/>
      <c r="C274" s="160"/>
      <c r="D274" s="160"/>
      <c r="E274" s="160"/>
      <c r="F274" s="160"/>
      <c r="G274" s="160"/>
      <c r="H274" s="160"/>
      <c r="I274" s="160"/>
      <c r="J274" s="162"/>
      <c r="K274" s="160"/>
      <c r="L274" s="160"/>
      <c r="M274" s="160"/>
      <c r="N274" s="160"/>
      <c r="O274" s="160"/>
      <c r="P274" s="160"/>
      <c r="Q274" s="160"/>
      <c r="R274" s="160"/>
    </row>
    <row r="275" spans="1:18">
      <c r="A275" s="160"/>
      <c r="B275" s="160"/>
      <c r="C275" s="160"/>
      <c r="D275" s="160"/>
      <c r="E275" s="160"/>
      <c r="F275" s="160"/>
      <c r="G275" s="160"/>
      <c r="H275" s="160"/>
      <c r="I275" s="160"/>
      <c r="J275" s="162"/>
      <c r="K275" s="160"/>
      <c r="L275" s="160"/>
      <c r="M275" s="160"/>
      <c r="N275" s="160"/>
      <c r="O275" s="160"/>
      <c r="P275" s="160"/>
      <c r="Q275" s="160"/>
      <c r="R275" s="160"/>
    </row>
    <row r="276" spans="1:18">
      <c r="A276" s="160"/>
      <c r="B276" s="160"/>
      <c r="C276" s="160"/>
      <c r="D276" s="160"/>
      <c r="E276" s="160"/>
      <c r="F276" s="160"/>
      <c r="G276" s="160"/>
      <c r="H276" s="160"/>
      <c r="I276" s="160"/>
      <c r="J276" s="162"/>
      <c r="K276" s="160"/>
      <c r="L276" s="160"/>
      <c r="M276" s="160"/>
      <c r="N276" s="160"/>
      <c r="O276" s="160"/>
      <c r="P276" s="160"/>
      <c r="Q276" s="160"/>
      <c r="R276" s="160"/>
    </row>
    <row r="277" spans="1:18">
      <c r="A277" s="160"/>
      <c r="B277" s="160"/>
      <c r="C277" s="160"/>
      <c r="D277" s="160"/>
      <c r="E277" s="160"/>
      <c r="F277" s="160"/>
      <c r="G277" s="160"/>
      <c r="H277" s="160"/>
      <c r="I277" s="160"/>
      <c r="J277" s="162"/>
      <c r="K277" s="160"/>
      <c r="L277" s="160"/>
      <c r="M277" s="160"/>
      <c r="N277" s="160"/>
      <c r="O277" s="160"/>
      <c r="P277" s="160"/>
      <c r="Q277" s="160"/>
      <c r="R277" s="160"/>
    </row>
    <row r="278" spans="1:18">
      <c r="A278" s="160"/>
      <c r="B278" s="160"/>
      <c r="C278" s="160"/>
      <c r="D278" s="160"/>
      <c r="E278" s="160"/>
      <c r="F278" s="160"/>
      <c r="G278" s="160"/>
      <c r="H278" s="160"/>
      <c r="I278" s="160"/>
      <c r="J278" s="162"/>
      <c r="K278" s="160"/>
      <c r="L278" s="160"/>
      <c r="M278" s="160"/>
      <c r="N278" s="160"/>
      <c r="O278" s="160"/>
      <c r="P278" s="160"/>
      <c r="Q278" s="160"/>
      <c r="R278" s="160"/>
    </row>
    <row r="279" spans="1:18">
      <c r="A279" s="160"/>
      <c r="B279" s="160"/>
      <c r="C279" s="160"/>
      <c r="D279" s="160"/>
      <c r="E279" s="160"/>
      <c r="F279" s="160"/>
      <c r="G279" s="160"/>
      <c r="H279" s="160"/>
      <c r="I279" s="160"/>
      <c r="J279" s="162"/>
      <c r="K279" s="160"/>
      <c r="L279" s="160"/>
      <c r="M279" s="160"/>
      <c r="N279" s="160"/>
      <c r="O279" s="160"/>
      <c r="P279" s="160"/>
      <c r="Q279" s="160"/>
      <c r="R279" s="160"/>
    </row>
    <row r="280" spans="1:18">
      <c r="A280" s="160"/>
      <c r="B280" s="160"/>
      <c r="C280" s="160"/>
      <c r="D280" s="160"/>
      <c r="E280" s="160"/>
      <c r="F280" s="160"/>
      <c r="G280" s="160"/>
      <c r="H280" s="160"/>
      <c r="I280" s="160"/>
      <c r="J280" s="162"/>
      <c r="K280" s="160"/>
      <c r="L280" s="160"/>
      <c r="M280" s="160"/>
      <c r="N280" s="160"/>
      <c r="O280" s="160"/>
      <c r="P280" s="160"/>
      <c r="Q280" s="160"/>
      <c r="R280" s="160"/>
    </row>
    <row r="281" spans="1:18">
      <c r="A281" s="160"/>
      <c r="B281" s="160"/>
      <c r="C281" s="160"/>
      <c r="D281" s="160"/>
      <c r="E281" s="160"/>
      <c r="F281" s="160"/>
      <c r="G281" s="160"/>
      <c r="H281" s="160"/>
      <c r="I281" s="160"/>
      <c r="J281" s="162"/>
      <c r="K281" s="160"/>
      <c r="L281" s="160"/>
      <c r="M281" s="160"/>
      <c r="N281" s="160"/>
      <c r="O281" s="160"/>
      <c r="P281" s="160"/>
      <c r="Q281" s="160"/>
      <c r="R281" s="160"/>
    </row>
    <row r="282" spans="1:18">
      <c r="A282" s="160"/>
      <c r="B282" s="160"/>
      <c r="C282" s="160"/>
      <c r="D282" s="160"/>
      <c r="E282" s="160"/>
      <c r="F282" s="160"/>
      <c r="G282" s="160"/>
      <c r="H282" s="160"/>
      <c r="I282" s="160"/>
      <c r="J282" s="162"/>
      <c r="K282" s="160"/>
      <c r="L282" s="160"/>
      <c r="M282" s="160"/>
      <c r="N282" s="160"/>
      <c r="O282" s="160"/>
      <c r="P282" s="160"/>
      <c r="Q282" s="160"/>
      <c r="R282" s="160"/>
    </row>
    <row r="283" spans="1:18">
      <c r="A283" s="160"/>
      <c r="B283" s="160"/>
      <c r="C283" s="160"/>
      <c r="D283" s="160"/>
      <c r="E283" s="160"/>
      <c r="F283" s="160"/>
      <c r="G283" s="160"/>
      <c r="H283" s="160"/>
      <c r="I283" s="160"/>
      <c r="J283" s="162"/>
      <c r="K283" s="160"/>
      <c r="L283" s="160"/>
      <c r="M283" s="160"/>
      <c r="N283" s="160"/>
      <c r="O283" s="160"/>
      <c r="P283" s="160"/>
      <c r="Q283" s="160"/>
      <c r="R283" s="160"/>
    </row>
    <row r="284" spans="1:18">
      <c r="A284" s="160"/>
      <c r="B284" s="160"/>
      <c r="C284" s="160"/>
      <c r="D284" s="160"/>
      <c r="E284" s="160"/>
      <c r="F284" s="160"/>
      <c r="G284" s="160"/>
      <c r="H284" s="160"/>
      <c r="I284" s="160"/>
      <c r="J284" s="162"/>
      <c r="K284" s="160"/>
      <c r="L284" s="160"/>
      <c r="M284" s="160"/>
      <c r="N284" s="160"/>
      <c r="O284" s="160"/>
      <c r="P284" s="160"/>
      <c r="Q284" s="160"/>
      <c r="R284" s="160"/>
    </row>
    <row r="285" spans="1:18">
      <c r="A285" s="160"/>
      <c r="B285" s="160"/>
      <c r="C285" s="160"/>
      <c r="D285" s="160"/>
      <c r="E285" s="160"/>
      <c r="F285" s="160"/>
      <c r="G285" s="160"/>
      <c r="H285" s="160"/>
      <c r="I285" s="160"/>
      <c r="J285" s="162"/>
      <c r="K285" s="160"/>
      <c r="L285" s="160"/>
      <c r="M285" s="160"/>
      <c r="N285" s="160"/>
      <c r="O285" s="160"/>
      <c r="P285" s="160"/>
      <c r="Q285" s="160"/>
      <c r="R285" s="160"/>
    </row>
    <row r="286" spans="1:18">
      <c r="A286" s="160"/>
      <c r="B286" s="160"/>
      <c r="C286" s="160"/>
      <c r="D286" s="160"/>
      <c r="E286" s="160"/>
      <c r="F286" s="160"/>
      <c r="G286" s="160"/>
      <c r="H286" s="160"/>
      <c r="I286" s="160"/>
      <c r="J286" s="162"/>
      <c r="K286" s="160"/>
      <c r="L286" s="160"/>
      <c r="M286" s="160"/>
      <c r="N286" s="160"/>
      <c r="O286" s="160"/>
      <c r="P286" s="160"/>
      <c r="Q286" s="160"/>
      <c r="R286" s="160"/>
    </row>
    <row r="287" spans="1:18">
      <c r="A287" s="160"/>
      <c r="B287" s="160"/>
      <c r="C287" s="160"/>
      <c r="D287" s="160"/>
      <c r="E287" s="160"/>
      <c r="F287" s="160"/>
      <c r="G287" s="160"/>
      <c r="H287" s="160"/>
      <c r="I287" s="160"/>
      <c r="J287" s="162"/>
      <c r="K287" s="160"/>
      <c r="L287" s="160"/>
      <c r="M287" s="160"/>
      <c r="N287" s="160"/>
      <c r="O287" s="160"/>
      <c r="P287" s="160"/>
      <c r="Q287" s="160"/>
      <c r="R287" s="160"/>
    </row>
    <row r="288" spans="1:18">
      <c r="A288" s="160"/>
      <c r="B288" s="160"/>
      <c r="C288" s="160"/>
      <c r="D288" s="160"/>
      <c r="E288" s="160"/>
      <c r="F288" s="160"/>
      <c r="G288" s="160"/>
      <c r="H288" s="160"/>
      <c r="I288" s="160"/>
      <c r="J288" s="162"/>
      <c r="K288" s="160"/>
      <c r="L288" s="160"/>
      <c r="M288" s="160"/>
      <c r="N288" s="160"/>
      <c r="O288" s="160"/>
      <c r="P288" s="160"/>
      <c r="Q288" s="160"/>
      <c r="R288" s="160"/>
    </row>
    <row r="289" spans="1:18">
      <c r="A289" s="160"/>
      <c r="B289" s="160"/>
      <c r="C289" s="160"/>
      <c r="D289" s="160"/>
      <c r="E289" s="160"/>
      <c r="F289" s="160"/>
      <c r="G289" s="160"/>
      <c r="H289" s="160"/>
      <c r="I289" s="160"/>
      <c r="J289" s="162"/>
      <c r="K289" s="160"/>
      <c r="L289" s="160"/>
      <c r="M289" s="160"/>
      <c r="N289" s="160"/>
      <c r="O289" s="160"/>
      <c r="P289" s="160"/>
      <c r="Q289" s="160"/>
      <c r="R289" s="160"/>
    </row>
    <row r="290" spans="1:18">
      <c r="A290" s="160"/>
      <c r="B290" s="160"/>
      <c r="C290" s="160"/>
      <c r="D290" s="160"/>
      <c r="E290" s="160"/>
      <c r="F290" s="160"/>
      <c r="G290" s="160"/>
      <c r="H290" s="160"/>
      <c r="I290" s="160"/>
      <c r="J290" s="162"/>
      <c r="K290" s="160"/>
      <c r="L290" s="160"/>
      <c r="M290" s="160"/>
      <c r="N290" s="160"/>
      <c r="O290" s="160"/>
      <c r="P290" s="160"/>
      <c r="Q290" s="160"/>
      <c r="R290" s="160"/>
    </row>
    <row r="291" spans="1:18">
      <c r="A291" s="160"/>
      <c r="B291" s="160"/>
      <c r="C291" s="160"/>
      <c r="D291" s="160"/>
      <c r="E291" s="160"/>
      <c r="F291" s="160"/>
      <c r="G291" s="160"/>
      <c r="H291" s="160"/>
      <c r="I291" s="160"/>
      <c r="J291" s="162"/>
      <c r="K291" s="160"/>
      <c r="L291" s="160"/>
      <c r="M291" s="160"/>
      <c r="N291" s="160"/>
      <c r="O291" s="160"/>
      <c r="P291" s="160"/>
      <c r="Q291" s="160"/>
      <c r="R291" s="160"/>
    </row>
    <row r="292" spans="1:18">
      <c r="A292" s="160"/>
      <c r="B292" s="160"/>
      <c r="C292" s="160"/>
      <c r="D292" s="160"/>
      <c r="E292" s="160"/>
      <c r="F292" s="160"/>
      <c r="G292" s="160"/>
      <c r="H292" s="160"/>
      <c r="I292" s="160"/>
      <c r="J292" s="162"/>
      <c r="K292" s="160"/>
      <c r="L292" s="160"/>
      <c r="M292" s="160"/>
      <c r="N292" s="160"/>
      <c r="O292" s="160"/>
      <c r="P292" s="160"/>
      <c r="Q292" s="160"/>
      <c r="R292" s="160"/>
    </row>
    <row r="293" spans="1:18">
      <c r="A293" s="160"/>
      <c r="B293" s="160"/>
      <c r="C293" s="160"/>
      <c r="D293" s="160"/>
      <c r="E293" s="160"/>
      <c r="F293" s="160"/>
      <c r="G293" s="160"/>
      <c r="H293" s="160"/>
      <c r="I293" s="160"/>
      <c r="J293" s="162"/>
      <c r="K293" s="160"/>
      <c r="L293" s="160"/>
      <c r="M293" s="160"/>
      <c r="N293" s="160"/>
      <c r="O293" s="160"/>
      <c r="P293" s="160"/>
      <c r="Q293" s="160"/>
      <c r="R293" s="160"/>
    </row>
    <row r="294" spans="1:18">
      <c r="A294" s="160"/>
      <c r="B294" s="160"/>
      <c r="C294" s="160"/>
      <c r="D294" s="160"/>
      <c r="E294" s="160"/>
      <c r="F294" s="160"/>
      <c r="G294" s="160"/>
      <c r="H294" s="160"/>
      <c r="I294" s="160"/>
      <c r="J294" s="162"/>
      <c r="K294" s="160"/>
      <c r="L294" s="160"/>
      <c r="M294" s="160"/>
      <c r="N294" s="160"/>
      <c r="O294" s="160"/>
      <c r="P294" s="160"/>
      <c r="Q294" s="160"/>
      <c r="R294" s="160"/>
    </row>
    <row r="295" spans="1:18">
      <c r="A295" s="160"/>
      <c r="B295" s="160"/>
      <c r="C295" s="160"/>
      <c r="D295" s="160"/>
      <c r="E295" s="160"/>
      <c r="F295" s="160"/>
      <c r="G295" s="160"/>
      <c r="H295" s="160"/>
      <c r="I295" s="160"/>
      <c r="J295" s="162"/>
      <c r="K295" s="160"/>
      <c r="L295" s="160"/>
      <c r="M295" s="160"/>
      <c r="N295" s="160"/>
      <c r="O295" s="160"/>
      <c r="P295" s="160"/>
      <c r="Q295" s="160"/>
      <c r="R295" s="160"/>
    </row>
    <row r="296" spans="1:18">
      <c r="A296" s="160"/>
      <c r="B296" s="160"/>
      <c r="C296" s="160"/>
      <c r="D296" s="160"/>
      <c r="E296" s="160"/>
      <c r="F296" s="160"/>
      <c r="G296" s="160"/>
      <c r="H296" s="160"/>
      <c r="I296" s="160"/>
      <c r="J296" s="162"/>
      <c r="K296" s="160"/>
      <c r="L296" s="160"/>
      <c r="M296" s="160"/>
      <c r="N296" s="160"/>
      <c r="O296" s="160"/>
      <c r="P296" s="160"/>
      <c r="Q296" s="160"/>
      <c r="R296" s="160"/>
    </row>
    <row r="297" spans="1:18">
      <c r="A297" s="160"/>
      <c r="B297" s="160"/>
      <c r="C297" s="160"/>
      <c r="D297" s="160"/>
      <c r="E297" s="160"/>
      <c r="F297" s="160"/>
      <c r="G297" s="160"/>
      <c r="H297" s="160"/>
      <c r="I297" s="160"/>
      <c r="J297" s="162"/>
      <c r="K297" s="160"/>
      <c r="L297" s="160"/>
      <c r="M297" s="160"/>
      <c r="N297" s="160"/>
      <c r="O297" s="160"/>
      <c r="P297" s="160"/>
      <c r="Q297" s="160"/>
      <c r="R297" s="160"/>
    </row>
    <row r="298" spans="1:18">
      <c r="A298" s="160"/>
      <c r="B298" s="160"/>
      <c r="C298" s="160"/>
      <c r="D298" s="160"/>
      <c r="E298" s="160"/>
      <c r="F298" s="160"/>
      <c r="G298" s="160"/>
      <c r="H298" s="160"/>
      <c r="I298" s="160"/>
      <c r="J298" s="162"/>
      <c r="K298" s="160"/>
      <c r="L298" s="160"/>
      <c r="M298" s="160"/>
      <c r="N298" s="160"/>
      <c r="O298" s="160"/>
      <c r="P298" s="160"/>
      <c r="Q298" s="160"/>
      <c r="R298" s="160"/>
    </row>
    <row r="299" spans="1:18">
      <c r="A299" s="160"/>
      <c r="B299" s="160"/>
      <c r="C299" s="160"/>
      <c r="D299" s="160"/>
      <c r="E299" s="160"/>
      <c r="F299" s="160"/>
      <c r="G299" s="160"/>
      <c r="H299" s="160"/>
      <c r="I299" s="160"/>
      <c r="J299" s="162"/>
      <c r="K299" s="160"/>
      <c r="L299" s="160"/>
      <c r="M299" s="160"/>
      <c r="N299" s="160"/>
      <c r="O299" s="160"/>
      <c r="P299" s="160"/>
      <c r="Q299" s="160"/>
      <c r="R299" s="160"/>
    </row>
    <row r="300" spans="1:18">
      <c r="A300" s="160"/>
      <c r="B300" s="160"/>
      <c r="C300" s="160"/>
      <c r="D300" s="160"/>
      <c r="E300" s="160"/>
      <c r="F300" s="160"/>
      <c r="G300" s="160"/>
      <c r="H300" s="160"/>
      <c r="I300" s="160"/>
      <c r="J300" s="162"/>
      <c r="K300" s="160"/>
      <c r="L300" s="160"/>
      <c r="M300" s="160"/>
      <c r="N300" s="160"/>
      <c r="O300" s="160"/>
      <c r="P300" s="160"/>
      <c r="Q300" s="160"/>
      <c r="R300" s="160"/>
    </row>
    <row r="301" spans="1:18">
      <c r="A301" s="160"/>
      <c r="B301" s="160"/>
      <c r="C301" s="160"/>
      <c r="D301" s="160"/>
      <c r="E301" s="160"/>
      <c r="F301" s="160"/>
      <c r="G301" s="160"/>
      <c r="H301" s="160"/>
      <c r="I301" s="160"/>
      <c r="J301" s="162"/>
      <c r="K301" s="160"/>
      <c r="L301" s="160"/>
      <c r="M301" s="160"/>
      <c r="N301" s="160"/>
      <c r="O301" s="160"/>
      <c r="P301" s="160"/>
      <c r="Q301" s="160"/>
      <c r="R301" s="160"/>
    </row>
    <row r="302" spans="1:18">
      <c r="A302" s="160"/>
      <c r="B302" s="160"/>
      <c r="C302" s="160"/>
      <c r="D302" s="160"/>
      <c r="E302" s="160"/>
      <c r="F302" s="160"/>
      <c r="G302" s="160"/>
      <c r="H302" s="160"/>
      <c r="I302" s="160"/>
      <c r="J302" s="162"/>
      <c r="K302" s="160"/>
      <c r="L302" s="160"/>
      <c r="M302" s="160"/>
      <c r="N302" s="160"/>
      <c r="O302" s="160"/>
      <c r="P302" s="160"/>
      <c r="Q302" s="160"/>
      <c r="R302" s="160"/>
    </row>
    <row r="303" spans="1:18">
      <c r="A303" s="160"/>
      <c r="B303" s="160"/>
      <c r="C303" s="160"/>
      <c r="D303" s="160"/>
      <c r="E303" s="160"/>
      <c r="F303" s="160"/>
      <c r="G303" s="160"/>
      <c r="H303" s="160"/>
      <c r="I303" s="160"/>
      <c r="J303" s="162"/>
      <c r="K303" s="160"/>
      <c r="L303" s="160"/>
      <c r="M303" s="160"/>
      <c r="N303" s="160"/>
      <c r="O303" s="160"/>
      <c r="P303" s="160"/>
      <c r="Q303" s="160"/>
      <c r="R303" s="160"/>
    </row>
    <row r="304" spans="1:18">
      <c r="A304" s="160"/>
      <c r="B304" s="160"/>
      <c r="C304" s="160"/>
      <c r="D304" s="160"/>
      <c r="E304" s="160"/>
      <c r="F304" s="160"/>
      <c r="G304" s="160"/>
      <c r="H304" s="160"/>
      <c r="I304" s="160"/>
      <c r="J304" s="162"/>
      <c r="K304" s="160"/>
      <c r="L304" s="160"/>
      <c r="M304" s="160"/>
      <c r="N304" s="160"/>
      <c r="O304" s="160"/>
      <c r="P304" s="160"/>
      <c r="Q304" s="160"/>
      <c r="R304" s="160"/>
    </row>
    <row r="305" spans="1:18">
      <c r="A305" s="160"/>
      <c r="B305" s="160"/>
      <c r="C305" s="160"/>
      <c r="D305" s="160"/>
      <c r="E305" s="160"/>
      <c r="F305" s="160"/>
      <c r="G305" s="160"/>
      <c r="H305" s="160"/>
      <c r="I305" s="160"/>
      <c r="J305" s="162"/>
      <c r="K305" s="160"/>
      <c r="L305" s="160"/>
      <c r="M305" s="160"/>
      <c r="N305" s="160"/>
      <c r="O305" s="160"/>
      <c r="P305" s="160"/>
      <c r="Q305" s="160"/>
      <c r="R305" s="160"/>
    </row>
    <row r="306" spans="1:18">
      <c r="A306" s="160"/>
      <c r="B306" s="160"/>
      <c r="C306" s="160"/>
      <c r="D306" s="160"/>
      <c r="E306" s="160"/>
      <c r="F306" s="160"/>
      <c r="G306" s="160"/>
      <c r="H306" s="160"/>
      <c r="I306" s="160"/>
      <c r="J306" s="162"/>
      <c r="K306" s="160"/>
      <c r="L306" s="160"/>
      <c r="M306" s="160"/>
      <c r="N306" s="160"/>
      <c r="O306" s="160"/>
      <c r="P306" s="160"/>
      <c r="Q306" s="160"/>
      <c r="R306" s="160"/>
    </row>
    <row r="307" spans="1:18">
      <c r="A307" s="160"/>
      <c r="B307" s="160"/>
      <c r="C307" s="160"/>
      <c r="D307" s="160"/>
      <c r="E307" s="160"/>
      <c r="F307" s="160"/>
      <c r="G307" s="160"/>
      <c r="H307" s="160"/>
      <c r="I307" s="160"/>
      <c r="J307" s="162"/>
      <c r="K307" s="160"/>
      <c r="L307" s="160"/>
      <c r="M307" s="160"/>
      <c r="N307" s="160"/>
      <c r="O307" s="160"/>
      <c r="P307" s="160"/>
      <c r="Q307" s="160"/>
      <c r="R307" s="160"/>
    </row>
    <row r="308" spans="1:18">
      <c r="A308" s="160"/>
      <c r="B308" s="160"/>
      <c r="C308" s="160"/>
      <c r="D308" s="160"/>
      <c r="E308" s="160"/>
      <c r="F308" s="160"/>
      <c r="G308" s="160"/>
      <c r="H308" s="160"/>
      <c r="I308" s="160"/>
      <c r="J308" s="162"/>
      <c r="K308" s="160"/>
      <c r="L308" s="160"/>
      <c r="M308" s="160"/>
      <c r="N308" s="160"/>
      <c r="O308" s="160"/>
      <c r="P308" s="160"/>
      <c r="Q308" s="160"/>
      <c r="R308" s="160"/>
    </row>
    <row r="309" spans="1:18">
      <c r="A309" s="160"/>
      <c r="B309" s="160"/>
      <c r="C309" s="160"/>
      <c r="D309" s="160"/>
      <c r="E309" s="160"/>
      <c r="F309" s="160"/>
      <c r="G309" s="160"/>
      <c r="H309" s="160"/>
      <c r="I309" s="160"/>
      <c r="J309" s="162"/>
      <c r="K309" s="160"/>
      <c r="L309" s="160"/>
      <c r="M309" s="160"/>
      <c r="N309" s="160"/>
      <c r="O309" s="160"/>
      <c r="P309" s="160"/>
      <c r="Q309" s="160"/>
      <c r="R309" s="160"/>
    </row>
    <row r="310" spans="1:18">
      <c r="A310" s="160"/>
      <c r="B310" s="160"/>
      <c r="C310" s="160"/>
      <c r="D310" s="160"/>
      <c r="E310" s="160"/>
      <c r="F310" s="160"/>
      <c r="G310" s="160"/>
      <c r="H310" s="160"/>
      <c r="I310" s="160"/>
      <c r="J310" s="162"/>
      <c r="K310" s="160"/>
      <c r="L310" s="160"/>
      <c r="M310" s="160"/>
      <c r="N310" s="160"/>
      <c r="O310" s="160"/>
      <c r="P310" s="160"/>
      <c r="Q310" s="160"/>
      <c r="R310" s="160"/>
    </row>
    <row r="311" spans="1:18">
      <c r="A311" s="160"/>
      <c r="B311" s="160"/>
      <c r="C311" s="160"/>
      <c r="D311" s="160"/>
      <c r="E311" s="160"/>
      <c r="F311" s="160"/>
      <c r="G311" s="160"/>
      <c r="H311" s="160"/>
      <c r="I311" s="160"/>
      <c r="J311" s="162"/>
      <c r="K311" s="160"/>
      <c r="L311" s="160"/>
      <c r="M311" s="160"/>
      <c r="N311" s="160"/>
      <c r="O311" s="160"/>
      <c r="P311" s="160"/>
      <c r="Q311" s="160"/>
      <c r="R311" s="160"/>
    </row>
    <row r="312" spans="1:18">
      <c r="A312" s="160"/>
      <c r="B312" s="160"/>
      <c r="C312" s="160"/>
      <c r="D312" s="160"/>
      <c r="E312" s="160"/>
      <c r="F312" s="160"/>
      <c r="G312" s="160"/>
      <c r="H312" s="160"/>
      <c r="I312" s="160"/>
      <c r="J312" s="162"/>
      <c r="K312" s="160"/>
      <c r="L312" s="160"/>
      <c r="M312" s="160"/>
      <c r="N312" s="160"/>
      <c r="O312" s="160"/>
      <c r="P312" s="160"/>
      <c r="Q312" s="160"/>
      <c r="R312" s="160"/>
    </row>
    <row r="313" spans="1:18">
      <c r="A313" s="160"/>
      <c r="B313" s="160"/>
      <c r="C313" s="160"/>
      <c r="D313" s="160"/>
      <c r="E313" s="160"/>
      <c r="F313" s="160"/>
      <c r="G313" s="160"/>
      <c r="H313" s="160"/>
      <c r="I313" s="160"/>
      <c r="J313" s="162"/>
      <c r="K313" s="160"/>
      <c r="L313" s="160"/>
      <c r="M313" s="160"/>
      <c r="N313" s="160"/>
      <c r="O313" s="160"/>
      <c r="P313" s="160"/>
      <c r="Q313" s="160"/>
      <c r="R313" s="160"/>
    </row>
    <row r="314" spans="1:18">
      <c r="A314" s="160"/>
      <c r="B314" s="160"/>
      <c r="C314" s="160"/>
      <c r="D314" s="160"/>
      <c r="E314" s="160"/>
      <c r="F314" s="160"/>
      <c r="G314" s="160"/>
      <c r="H314" s="160"/>
      <c r="I314" s="160"/>
      <c r="J314" s="162"/>
      <c r="K314" s="160"/>
      <c r="L314" s="160"/>
      <c r="M314" s="160"/>
      <c r="N314" s="160"/>
      <c r="O314" s="160"/>
      <c r="P314" s="160"/>
      <c r="Q314" s="160"/>
      <c r="R314" s="160"/>
    </row>
    <row r="315" spans="1:18">
      <c r="A315" s="160"/>
      <c r="B315" s="160"/>
      <c r="C315" s="160"/>
      <c r="D315" s="160"/>
      <c r="E315" s="160"/>
      <c r="F315" s="160"/>
      <c r="G315" s="160"/>
      <c r="H315" s="160"/>
      <c r="I315" s="160"/>
      <c r="J315" s="162"/>
      <c r="K315" s="160"/>
      <c r="L315" s="160"/>
      <c r="M315" s="160"/>
      <c r="N315" s="160"/>
      <c r="O315" s="160"/>
      <c r="P315" s="160"/>
      <c r="Q315" s="160"/>
      <c r="R315" s="160"/>
    </row>
    <row r="316" spans="1:18">
      <c r="A316" s="160"/>
      <c r="B316" s="160"/>
      <c r="C316" s="160"/>
      <c r="D316" s="160"/>
      <c r="E316" s="160"/>
      <c r="F316" s="160"/>
      <c r="G316" s="160"/>
      <c r="H316" s="160"/>
      <c r="I316" s="160"/>
      <c r="J316" s="162"/>
      <c r="K316" s="160"/>
      <c r="L316" s="160"/>
      <c r="M316" s="160"/>
      <c r="N316" s="160"/>
      <c r="O316" s="160"/>
      <c r="P316" s="160"/>
      <c r="Q316" s="160"/>
      <c r="R316" s="160"/>
    </row>
    <row r="317" spans="1:18">
      <c r="A317" s="160"/>
      <c r="B317" s="160"/>
      <c r="C317" s="160"/>
      <c r="D317" s="160"/>
      <c r="E317" s="160"/>
      <c r="F317" s="160"/>
      <c r="G317" s="160"/>
      <c r="H317" s="160"/>
      <c r="I317" s="160"/>
      <c r="J317" s="162"/>
      <c r="K317" s="160"/>
      <c r="L317" s="160"/>
      <c r="M317" s="160"/>
      <c r="N317" s="160"/>
      <c r="O317" s="160"/>
      <c r="P317" s="160"/>
      <c r="Q317" s="160"/>
      <c r="R317" s="160"/>
    </row>
    <row r="318" spans="1:18">
      <c r="A318" s="160"/>
      <c r="B318" s="160"/>
      <c r="C318" s="160"/>
      <c r="D318" s="160"/>
      <c r="E318" s="160"/>
      <c r="F318" s="160"/>
      <c r="G318" s="160"/>
      <c r="H318" s="160"/>
      <c r="I318" s="160"/>
      <c r="J318" s="162"/>
      <c r="K318" s="160"/>
      <c r="L318" s="160"/>
      <c r="M318" s="160"/>
      <c r="N318" s="160"/>
      <c r="O318" s="160"/>
      <c r="P318" s="160"/>
      <c r="Q318" s="160"/>
      <c r="R318" s="160"/>
    </row>
    <row r="319" spans="1:18">
      <c r="A319" s="160"/>
      <c r="B319" s="160"/>
      <c r="C319" s="160"/>
      <c r="D319" s="160"/>
      <c r="E319" s="160"/>
      <c r="F319" s="160"/>
      <c r="G319" s="160"/>
      <c r="H319" s="160"/>
      <c r="I319" s="160"/>
      <c r="J319" s="162"/>
      <c r="K319" s="160"/>
      <c r="L319" s="160"/>
      <c r="M319" s="160"/>
      <c r="N319" s="160"/>
      <c r="O319" s="160"/>
      <c r="P319" s="160"/>
      <c r="Q319" s="160"/>
      <c r="R319" s="160"/>
    </row>
    <row r="320" spans="1:18">
      <c r="A320" s="160"/>
      <c r="B320" s="160"/>
      <c r="C320" s="160"/>
      <c r="D320" s="160"/>
      <c r="E320" s="160"/>
      <c r="F320" s="160"/>
      <c r="G320" s="160"/>
      <c r="H320" s="160"/>
      <c r="I320" s="160"/>
      <c r="J320" s="162"/>
      <c r="K320" s="160"/>
      <c r="L320" s="160"/>
      <c r="M320" s="160"/>
      <c r="N320" s="160"/>
      <c r="O320" s="160"/>
      <c r="P320" s="160"/>
      <c r="Q320" s="160"/>
      <c r="R320" s="160"/>
    </row>
    <row r="321" spans="1:18">
      <c r="A321" s="160"/>
      <c r="B321" s="160"/>
      <c r="C321" s="160"/>
      <c r="D321" s="160"/>
      <c r="E321" s="160"/>
      <c r="F321" s="160"/>
      <c r="G321" s="160"/>
      <c r="H321" s="160"/>
      <c r="I321" s="160"/>
      <c r="J321" s="162"/>
      <c r="K321" s="160"/>
      <c r="L321" s="160"/>
      <c r="M321" s="160"/>
      <c r="N321" s="160"/>
      <c r="O321" s="160"/>
      <c r="P321" s="160"/>
      <c r="Q321" s="160"/>
      <c r="R321" s="160"/>
    </row>
    <row r="322" spans="1:18">
      <c r="A322" s="160"/>
      <c r="B322" s="160"/>
      <c r="C322" s="160"/>
      <c r="D322" s="160"/>
      <c r="E322" s="160"/>
      <c r="F322" s="160"/>
      <c r="G322" s="160"/>
      <c r="H322" s="160"/>
      <c r="I322" s="160"/>
      <c r="J322" s="162"/>
      <c r="K322" s="160"/>
      <c r="L322" s="160"/>
      <c r="M322" s="160"/>
      <c r="N322" s="160"/>
      <c r="O322" s="160"/>
      <c r="P322" s="160"/>
      <c r="Q322" s="160"/>
      <c r="R322" s="160"/>
    </row>
    <row r="323" spans="1:18">
      <c r="A323" s="160"/>
      <c r="B323" s="160"/>
      <c r="C323" s="160"/>
      <c r="D323" s="160"/>
      <c r="E323" s="160"/>
      <c r="F323" s="160"/>
      <c r="G323" s="160"/>
      <c r="H323" s="160"/>
      <c r="I323" s="160"/>
      <c r="J323" s="162"/>
      <c r="K323" s="160"/>
      <c r="L323" s="160"/>
      <c r="M323" s="160"/>
      <c r="N323" s="160"/>
      <c r="O323" s="160"/>
      <c r="P323" s="160"/>
      <c r="Q323" s="160"/>
      <c r="R323" s="160"/>
    </row>
    <row r="324" spans="1:18">
      <c r="A324" s="160"/>
      <c r="B324" s="160"/>
      <c r="C324" s="160"/>
      <c r="D324" s="160"/>
      <c r="E324" s="160"/>
      <c r="F324" s="160"/>
      <c r="G324" s="160"/>
      <c r="H324" s="160"/>
      <c r="I324" s="160"/>
      <c r="J324" s="162"/>
      <c r="K324" s="160"/>
      <c r="L324" s="160"/>
      <c r="M324" s="160"/>
      <c r="N324" s="160"/>
      <c r="O324" s="160"/>
      <c r="P324" s="160"/>
      <c r="Q324" s="160"/>
      <c r="R324" s="160"/>
    </row>
    <row r="325" spans="1:18">
      <c r="A325" s="160"/>
      <c r="B325" s="160"/>
      <c r="C325" s="160"/>
      <c r="D325" s="160"/>
      <c r="E325" s="160"/>
      <c r="F325" s="160"/>
      <c r="G325" s="160"/>
      <c r="H325" s="160"/>
      <c r="I325" s="160"/>
      <c r="J325" s="162"/>
      <c r="K325" s="160"/>
      <c r="L325" s="160"/>
      <c r="M325" s="160"/>
      <c r="N325" s="160"/>
      <c r="O325" s="160"/>
      <c r="P325" s="160"/>
      <c r="Q325" s="160"/>
      <c r="R325" s="160"/>
    </row>
    <row r="326" spans="1:18">
      <c r="A326" s="160"/>
      <c r="B326" s="160"/>
      <c r="C326" s="160"/>
      <c r="D326" s="160"/>
      <c r="E326" s="160"/>
      <c r="F326" s="160"/>
      <c r="G326" s="160"/>
      <c r="H326" s="160"/>
      <c r="I326" s="160"/>
      <c r="J326" s="162"/>
      <c r="K326" s="160"/>
      <c r="L326" s="160"/>
      <c r="M326" s="160"/>
      <c r="N326" s="160"/>
      <c r="O326" s="160"/>
      <c r="P326" s="160"/>
      <c r="Q326" s="160"/>
      <c r="R326" s="160"/>
    </row>
    <row r="327" spans="1:18">
      <c r="A327" s="160"/>
      <c r="B327" s="160"/>
      <c r="C327" s="160"/>
      <c r="D327" s="160"/>
      <c r="E327" s="160"/>
      <c r="F327" s="160"/>
      <c r="G327" s="160"/>
      <c r="H327" s="160"/>
      <c r="I327" s="160"/>
      <c r="J327" s="162"/>
      <c r="K327" s="160"/>
      <c r="L327" s="160"/>
      <c r="M327" s="160"/>
      <c r="N327" s="160"/>
      <c r="O327" s="160"/>
      <c r="P327" s="160"/>
      <c r="Q327" s="160"/>
      <c r="R327" s="160"/>
    </row>
    <row r="328" spans="1:18">
      <c r="A328" s="160"/>
      <c r="B328" s="160"/>
      <c r="C328" s="160"/>
      <c r="D328" s="160"/>
      <c r="E328" s="160"/>
      <c r="F328" s="160"/>
      <c r="G328" s="160"/>
      <c r="H328" s="160"/>
      <c r="I328" s="160"/>
      <c r="J328" s="162"/>
      <c r="K328" s="160"/>
      <c r="L328" s="160"/>
      <c r="M328" s="160"/>
      <c r="N328" s="160"/>
      <c r="O328" s="160"/>
      <c r="P328" s="160"/>
      <c r="Q328" s="160"/>
      <c r="R328" s="160"/>
    </row>
    <row r="329" spans="1:18">
      <c r="A329" s="160"/>
      <c r="B329" s="160"/>
      <c r="C329" s="160"/>
      <c r="D329" s="160"/>
      <c r="E329" s="160"/>
      <c r="F329" s="160"/>
      <c r="G329" s="160"/>
      <c r="H329" s="160"/>
      <c r="I329" s="160"/>
      <c r="J329" s="162"/>
      <c r="K329" s="160"/>
      <c r="L329" s="160"/>
      <c r="M329" s="160"/>
      <c r="N329" s="160"/>
      <c r="O329" s="160"/>
      <c r="P329" s="160"/>
      <c r="Q329" s="160"/>
      <c r="R329" s="160"/>
    </row>
    <row r="330" spans="1:18">
      <c r="A330" s="160"/>
      <c r="B330" s="160"/>
      <c r="C330" s="160"/>
      <c r="D330" s="160"/>
      <c r="E330" s="160"/>
      <c r="F330" s="160"/>
      <c r="G330" s="160"/>
      <c r="H330" s="160"/>
      <c r="I330" s="160"/>
      <c r="J330" s="162"/>
      <c r="K330" s="160"/>
      <c r="L330" s="160"/>
      <c r="M330" s="160"/>
      <c r="N330" s="160"/>
      <c r="O330" s="160"/>
      <c r="P330" s="160"/>
      <c r="Q330" s="160"/>
      <c r="R330" s="160"/>
    </row>
    <row r="331" spans="1:18">
      <c r="A331" s="160"/>
      <c r="B331" s="160"/>
      <c r="C331" s="160"/>
      <c r="D331" s="160"/>
      <c r="E331" s="160"/>
      <c r="F331" s="160"/>
      <c r="G331" s="160"/>
      <c r="H331" s="160"/>
      <c r="I331" s="160"/>
      <c r="J331" s="162"/>
      <c r="K331" s="160"/>
      <c r="L331" s="160"/>
      <c r="M331" s="160"/>
      <c r="N331" s="160"/>
      <c r="O331" s="160"/>
      <c r="P331" s="160"/>
      <c r="Q331" s="160"/>
      <c r="R331" s="160"/>
    </row>
    <row r="332" spans="1:18">
      <c r="A332" s="160"/>
      <c r="B332" s="160"/>
      <c r="C332" s="160"/>
      <c r="D332" s="160"/>
      <c r="E332" s="160"/>
      <c r="F332" s="160"/>
      <c r="G332" s="160"/>
      <c r="H332" s="160"/>
      <c r="I332" s="160"/>
      <c r="J332" s="162"/>
      <c r="K332" s="160"/>
      <c r="L332" s="160"/>
      <c r="M332" s="160"/>
      <c r="N332" s="160"/>
      <c r="O332" s="160"/>
      <c r="P332" s="160"/>
      <c r="Q332" s="160"/>
      <c r="R332" s="160"/>
    </row>
    <row r="333" spans="1:18">
      <c r="A333" s="160"/>
      <c r="B333" s="160"/>
      <c r="C333" s="160"/>
      <c r="D333" s="160"/>
      <c r="E333" s="160"/>
      <c r="F333" s="160"/>
      <c r="G333" s="160"/>
      <c r="H333" s="160"/>
      <c r="I333" s="160"/>
      <c r="J333" s="162"/>
      <c r="K333" s="160"/>
      <c r="L333" s="160"/>
      <c r="M333" s="160"/>
      <c r="N333" s="160"/>
      <c r="O333" s="160"/>
      <c r="P333" s="160"/>
      <c r="Q333" s="160"/>
      <c r="R333" s="160"/>
    </row>
    <row r="334" spans="1:18">
      <c r="A334" s="160"/>
      <c r="B334" s="160"/>
      <c r="C334" s="160"/>
      <c r="D334" s="160"/>
      <c r="E334" s="160"/>
      <c r="F334" s="160"/>
      <c r="G334" s="160"/>
      <c r="H334" s="160"/>
      <c r="I334" s="160"/>
      <c r="J334" s="162"/>
      <c r="K334" s="160"/>
      <c r="L334" s="160"/>
      <c r="M334" s="160"/>
      <c r="N334" s="160"/>
      <c r="O334" s="160"/>
      <c r="P334" s="160"/>
      <c r="Q334" s="160"/>
      <c r="R334" s="160"/>
    </row>
    <row r="335" spans="1:18">
      <c r="A335" s="160"/>
      <c r="B335" s="160"/>
      <c r="C335" s="160"/>
      <c r="D335" s="160"/>
      <c r="E335" s="160"/>
      <c r="F335" s="160"/>
      <c r="G335" s="160"/>
      <c r="H335" s="160"/>
      <c r="I335" s="160"/>
      <c r="J335" s="162"/>
      <c r="K335" s="160"/>
      <c r="L335" s="160"/>
      <c r="M335" s="160"/>
      <c r="N335" s="160"/>
      <c r="O335" s="160"/>
      <c r="P335" s="160"/>
      <c r="Q335" s="160"/>
      <c r="R335" s="160"/>
    </row>
    <row r="336" spans="1:18">
      <c r="A336" s="160"/>
      <c r="B336" s="160"/>
      <c r="C336" s="160"/>
      <c r="D336" s="160"/>
      <c r="E336" s="160"/>
      <c r="F336" s="160"/>
      <c r="G336" s="160"/>
      <c r="H336" s="160"/>
      <c r="I336" s="160"/>
      <c r="J336" s="162"/>
      <c r="K336" s="160"/>
      <c r="L336" s="160"/>
      <c r="M336" s="160"/>
      <c r="N336" s="160"/>
      <c r="O336" s="160"/>
      <c r="P336" s="160"/>
      <c r="Q336" s="160"/>
      <c r="R336" s="160"/>
    </row>
    <row r="337" spans="1:18">
      <c r="A337" s="160"/>
      <c r="B337" s="160"/>
      <c r="C337" s="160"/>
      <c r="D337" s="160"/>
      <c r="E337" s="160"/>
      <c r="F337" s="160"/>
      <c r="G337" s="160"/>
      <c r="H337" s="160"/>
      <c r="I337" s="160"/>
      <c r="J337" s="162"/>
      <c r="K337" s="160"/>
      <c r="L337" s="160"/>
      <c r="M337" s="160"/>
      <c r="N337" s="160"/>
      <c r="O337" s="160"/>
      <c r="P337" s="160"/>
      <c r="Q337" s="160"/>
      <c r="R337" s="160"/>
    </row>
    <row r="338" spans="1:18">
      <c r="A338" s="160"/>
      <c r="B338" s="160"/>
      <c r="C338" s="160"/>
      <c r="D338" s="160"/>
      <c r="E338" s="160"/>
      <c r="F338" s="160"/>
      <c r="G338" s="160"/>
      <c r="H338" s="160"/>
      <c r="I338" s="160"/>
      <c r="J338" s="162"/>
      <c r="K338" s="160"/>
      <c r="L338" s="160"/>
      <c r="M338" s="160"/>
      <c r="N338" s="160"/>
      <c r="O338" s="160"/>
      <c r="P338" s="160"/>
      <c r="Q338" s="160"/>
      <c r="R338" s="160"/>
    </row>
    <row r="339" spans="1:18">
      <c r="A339" s="160"/>
      <c r="B339" s="160"/>
      <c r="C339" s="160"/>
      <c r="D339" s="160"/>
      <c r="E339" s="160"/>
      <c r="F339" s="160"/>
      <c r="G339" s="160"/>
      <c r="H339" s="160"/>
      <c r="I339" s="160"/>
      <c r="J339" s="162"/>
      <c r="K339" s="160"/>
      <c r="L339" s="160"/>
      <c r="M339" s="160"/>
      <c r="N339" s="160"/>
      <c r="O339" s="160"/>
      <c r="P339" s="160"/>
      <c r="Q339" s="160"/>
      <c r="R339" s="160"/>
    </row>
    <row r="340" spans="1:18">
      <c r="A340" s="160"/>
      <c r="B340" s="160"/>
      <c r="C340" s="160"/>
      <c r="D340" s="160"/>
      <c r="E340" s="160"/>
      <c r="F340" s="160"/>
      <c r="G340" s="160"/>
      <c r="H340" s="160"/>
      <c r="I340" s="160"/>
      <c r="J340" s="162"/>
      <c r="K340" s="160"/>
      <c r="L340" s="160"/>
      <c r="M340" s="160"/>
      <c r="N340" s="160"/>
      <c r="O340" s="160"/>
      <c r="P340" s="160"/>
      <c r="Q340" s="160"/>
      <c r="R340" s="160"/>
    </row>
    <row r="341" spans="1:18">
      <c r="A341" s="160"/>
      <c r="B341" s="160"/>
      <c r="C341" s="160"/>
      <c r="D341" s="160"/>
      <c r="E341" s="160"/>
      <c r="F341" s="160"/>
      <c r="G341" s="160"/>
      <c r="H341" s="160"/>
      <c r="I341" s="160"/>
      <c r="J341" s="162"/>
      <c r="K341" s="160"/>
      <c r="L341" s="160"/>
      <c r="M341" s="160"/>
      <c r="N341" s="160"/>
      <c r="O341" s="160"/>
      <c r="P341" s="160"/>
      <c r="Q341" s="160"/>
      <c r="R341" s="160"/>
    </row>
    <row r="342" spans="1:18">
      <c r="A342" s="160"/>
      <c r="B342" s="160"/>
      <c r="C342" s="160"/>
      <c r="D342" s="160"/>
      <c r="E342" s="160"/>
      <c r="F342" s="160"/>
      <c r="G342" s="160"/>
      <c r="H342" s="160"/>
      <c r="I342" s="160"/>
      <c r="J342" s="162"/>
      <c r="K342" s="160"/>
      <c r="L342" s="160"/>
      <c r="M342" s="160"/>
      <c r="N342" s="160"/>
      <c r="O342" s="160"/>
      <c r="P342" s="160"/>
      <c r="Q342" s="160"/>
      <c r="R342" s="160"/>
    </row>
    <row r="343" spans="1:18">
      <c r="A343" s="160"/>
      <c r="B343" s="160"/>
      <c r="C343" s="160"/>
      <c r="D343" s="160"/>
      <c r="E343" s="160"/>
      <c r="F343" s="160"/>
      <c r="G343" s="160"/>
      <c r="H343" s="160"/>
      <c r="I343" s="160"/>
      <c r="J343" s="162"/>
      <c r="K343" s="160"/>
      <c r="L343" s="160"/>
      <c r="M343" s="160"/>
      <c r="N343" s="160"/>
      <c r="O343" s="160"/>
      <c r="P343" s="160"/>
      <c r="Q343" s="160"/>
      <c r="R343" s="160"/>
    </row>
    <row r="344" spans="1:18">
      <c r="A344" s="160"/>
      <c r="B344" s="160"/>
      <c r="C344" s="160"/>
      <c r="D344" s="160"/>
      <c r="E344" s="160"/>
      <c r="F344" s="160"/>
      <c r="G344" s="160"/>
      <c r="H344" s="160"/>
      <c r="I344" s="160"/>
      <c r="J344" s="162"/>
      <c r="K344" s="160"/>
      <c r="L344" s="160"/>
      <c r="M344" s="160"/>
      <c r="N344" s="160"/>
      <c r="O344" s="160"/>
      <c r="P344" s="160"/>
      <c r="Q344" s="160"/>
      <c r="R344" s="160"/>
    </row>
    <row r="345" spans="1:18">
      <c r="A345" s="160"/>
      <c r="B345" s="160"/>
      <c r="C345" s="160"/>
      <c r="D345" s="160"/>
      <c r="E345" s="160"/>
      <c r="F345" s="160"/>
      <c r="G345" s="160"/>
      <c r="H345" s="160"/>
      <c r="I345" s="160"/>
      <c r="J345" s="162"/>
      <c r="K345" s="160"/>
      <c r="L345" s="160"/>
      <c r="M345" s="160"/>
      <c r="N345" s="160"/>
      <c r="O345" s="160"/>
      <c r="P345" s="160"/>
      <c r="Q345" s="160"/>
      <c r="R345" s="160"/>
    </row>
    <row r="346" spans="1:18">
      <c r="A346" s="160"/>
      <c r="B346" s="160"/>
      <c r="C346" s="160"/>
      <c r="D346" s="160"/>
      <c r="E346" s="160"/>
      <c r="F346" s="160"/>
      <c r="G346" s="160"/>
      <c r="H346" s="160"/>
      <c r="I346" s="160"/>
      <c r="J346" s="162"/>
      <c r="K346" s="160"/>
      <c r="L346" s="160"/>
      <c r="M346" s="160"/>
      <c r="N346" s="160"/>
      <c r="O346" s="160"/>
      <c r="P346" s="160"/>
      <c r="Q346" s="160"/>
      <c r="R346" s="160"/>
    </row>
    <row r="347" spans="1:18">
      <c r="A347" s="160"/>
      <c r="B347" s="160"/>
      <c r="C347" s="160"/>
      <c r="D347" s="160"/>
      <c r="E347" s="160"/>
      <c r="F347" s="160"/>
      <c r="G347" s="160"/>
      <c r="H347" s="160"/>
      <c r="I347" s="160"/>
      <c r="J347" s="162"/>
      <c r="K347" s="160"/>
      <c r="L347" s="160"/>
      <c r="M347" s="160"/>
      <c r="N347" s="160"/>
      <c r="O347" s="160"/>
      <c r="P347" s="160"/>
      <c r="Q347" s="160"/>
      <c r="R347" s="160"/>
    </row>
    <row r="348" spans="1:18">
      <c r="A348" s="160"/>
      <c r="B348" s="160"/>
      <c r="C348" s="160"/>
      <c r="D348" s="160"/>
      <c r="E348" s="160"/>
      <c r="F348" s="160"/>
      <c r="G348" s="160"/>
      <c r="H348" s="160"/>
      <c r="I348" s="160"/>
      <c r="J348" s="162"/>
      <c r="K348" s="160"/>
      <c r="L348" s="160"/>
      <c r="M348" s="160"/>
      <c r="N348" s="160"/>
      <c r="O348" s="160"/>
      <c r="P348" s="160"/>
      <c r="Q348" s="160"/>
      <c r="R348" s="160"/>
    </row>
    <row r="349" spans="1:18">
      <c r="A349" s="160"/>
      <c r="B349" s="160"/>
      <c r="C349" s="160"/>
      <c r="D349" s="160"/>
      <c r="E349" s="160"/>
      <c r="F349" s="160"/>
      <c r="G349" s="160"/>
      <c r="H349" s="160"/>
      <c r="I349" s="160"/>
      <c r="J349" s="162"/>
      <c r="K349" s="160"/>
      <c r="L349" s="160"/>
      <c r="M349" s="160"/>
      <c r="N349" s="160"/>
      <c r="O349" s="160"/>
      <c r="P349" s="160"/>
      <c r="Q349" s="160"/>
      <c r="R349" s="160"/>
    </row>
    <row r="350" spans="1:18">
      <c r="A350" s="160"/>
      <c r="B350" s="160"/>
      <c r="C350" s="160"/>
      <c r="D350" s="160"/>
      <c r="E350" s="160"/>
      <c r="F350" s="160"/>
      <c r="G350" s="160"/>
      <c r="H350" s="160"/>
      <c r="I350" s="160"/>
      <c r="J350" s="162"/>
      <c r="K350" s="160"/>
      <c r="L350" s="160"/>
      <c r="M350" s="160"/>
      <c r="N350" s="160"/>
      <c r="O350" s="160"/>
      <c r="P350" s="160"/>
      <c r="Q350" s="160"/>
      <c r="R350" s="160"/>
    </row>
    <row r="351" spans="1:18">
      <c r="A351" s="160"/>
      <c r="B351" s="160"/>
      <c r="C351" s="160"/>
      <c r="D351" s="160"/>
      <c r="E351" s="160"/>
      <c r="F351" s="160"/>
      <c r="G351" s="160"/>
      <c r="H351" s="160"/>
      <c r="I351" s="160"/>
      <c r="J351" s="162"/>
      <c r="K351" s="160"/>
      <c r="L351" s="160"/>
      <c r="M351" s="160"/>
      <c r="N351" s="160"/>
      <c r="O351" s="160"/>
      <c r="P351" s="160"/>
      <c r="Q351" s="160"/>
      <c r="R351" s="160"/>
    </row>
    <row r="352" spans="1:18">
      <c r="A352" s="160"/>
      <c r="B352" s="160"/>
      <c r="C352" s="160"/>
      <c r="D352" s="160"/>
      <c r="E352" s="160"/>
      <c r="F352" s="160"/>
      <c r="G352" s="160"/>
      <c r="H352" s="160"/>
      <c r="I352" s="160"/>
      <c r="J352" s="162"/>
      <c r="K352" s="160"/>
      <c r="L352" s="160"/>
      <c r="M352" s="160"/>
      <c r="N352" s="160"/>
      <c r="O352" s="160"/>
      <c r="P352" s="160"/>
      <c r="Q352" s="160"/>
      <c r="R352" s="160"/>
    </row>
    <row r="353" spans="1:18">
      <c r="A353" s="160"/>
      <c r="B353" s="160"/>
      <c r="C353" s="160"/>
      <c r="D353" s="160"/>
      <c r="E353" s="160"/>
      <c r="F353" s="160"/>
      <c r="G353" s="160"/>
      <c r="H353" s="160"/>
      <c r="I353" s="160"/>
      <c r="J353" s="162"/>
      <c r="K353" s="160"/>
      <c r="L353" s="160"/>
      <c r="M353" s="160"/>
      <c r="N353" s="160"/>
      <c r="O353" s="160"/>
      <c r="P353" s="160"/>
      <c r="Q353" s="160"/>
      <c r="R353" s="160"/>
    </row>
    <row r="354" spans="1:18">
      <c r="A354" s="160"/>
      <c r="B354" s="160"/>
      <c r="C354" s="160"/>
      <c r="D354" s="160"/>
      <c r="E354" s="160"/>
      <c r="F354" s="160"/>
      <c r="G354" s="160"/>
      <c r="H354" s="160"/>
      <c r="I354" s="160"/>
      <c r="J354" s="162"/>
      <c r="K354" s="160"/>
      <c r="L354" s="160"/>
      <c r="M354" s="160"/>
      <c r="N354" s="160"/>
      <c r="O354" s="160"/>
      <c r="P354" s="160"/>
      <c r="Q354" s="160"/>
      <c r="R354" s="160"/>
    </row>
    <row r="355" spans="1:18">
      <c r="A355" s="160"/>
      <c r="B355" s="160"/>
      <c r="C355" s="160"/>
      <c r="D355" s="160"/>
      <c r="E355" s="160"/>
      <c r="F355" s="160"/>
      <c r="G355" s="160"/>
      <c r="H355" s="160"/>
      <c r="I355" s="160"/>
      <c r="J355" s="162"/>
      <c r="K355" s="160"/>
      <c r="L355" s="160"/>
      <c r="M355" s="160"/>
      <c r="N355" s="160"/>
      <c r="O355" s="160"/>
      <c r="P355" s="160"/>
      <c r="Q355" s="160"/>
      <c r="R355" s="160"/>
    </row>
    <row r="356" spans="1:18">
      <c r="A356" s="160"/>
      <c r="B356" s="160"/>
      <c r="C356" s="160"/>
      <c r="D356" s="160"/>
      <c r="E356" s="160"/>
      <c r="F356" s="160"/>
      <c r="G356" s="160"/>
      <c r="H356" s="160"/>
      <c r="I356" s="160"/>
      <c r="J356" s="162"/>
      <c r="K356" s="160"/>
      <c r="L356" s="160"/>
      <c r="M356" s="160"/>
      <c r="N356" s="160"/>
      <c r="O356" s="160"/>
      <c r="P356" s="160"/>
      <c r="Q356" s="160"/>
      <c r="R356" s="160"/>
    </row>
    <row r="357" spans="1:18">
      <c r="A357" s="160"/>
      <c r="B357" s="160"/>
      <c r="C357" s="160"/>
      <c r="D357" s="160"/>
      <c r="E357" s="160"/>
      <c r="F357" s="160"/>
      <c r="G357" s="160"/>
      <c r="H357" s="160"/>
      <c r="I357" s="160"/>
      <c r="J357" s="162"/>
      <c r="K357" s="160"/>
      <c r="L357" s="160"/>
      <c r="M357" s="160"/>
      <c r="N357" s="160"/>
      <c r="O357" s="160"/>
      <c r="P357" s="160"/>
      <c r="Q357" s="160"/>
      <c r="R357" s="160"/>
    </row>
    <row r="358" spans="1:18">
      <c r="A358" s="160"/>
      <c r="B358" s="160"/>
      <c r="C358" s="160"/>
      <c r="D358" s="160"/>
      <c r="E358" s="160"/>
      <c r="F358" s="160"/>
      <c r="G358" s="160"/>
      <c r="H358" s="160"/>
      <c r="I358" s="160"/>
      <c r="J358" s="162"/>
      <c r="K358" s="160"/>
      <c r="L358" s="160"/>
      <c r="M358" s="160"/>
      <c r="N358" s="160"/>
      <c r="O358" s="160"/>
      <c r="P358" s="160"/>
      <c r="Q358" s="160"/>
      <c r="R358" s="160"/>
    </row>
    <row r="359" spans="1:18">
      <c r="A359" s="160"/>
      <c r="B359" s="160"/>
      <c r="C359" s="160"/>
      <c r="D359" s="160"/>
      <c r="E359" s="160"/>
      <c r="F359" s="160"/>
      <c r="G359" s="160"/>
      <c r="H359" s="160"/>
      <c r="I359" s="160"/>
      <c r="J359" s="162"/>
      <c r="K359" s="160"/>
      <c r="L359" s="160"/>
      <c r="M359" s="160"/>
      <c r="N359" s="160"/>
      <c r="O359" s="160"/>
      <c r="P359" s="160"/>
      <c r="Q359" s="160"/>
      <c r="R359" s="160"/>
    </row>
    <row r="360" spans="1:18">
      <c r="A360" s="160"/>
      <c r="B360" s="160"/>
      <c r="C360" s="160"/>
      <c r="D360" s="160"/>
      <c r="E360" s="160"/>
      <c r="F360" s="160"/>
      <c r="G360" s="160"/>
      <c r="H360" s="160"/>
      <c r="I360" s="160"/>
      <c r="J360" s="162"/>
      <c r="K360" s="160"/>
      <c r="L360" s="160"/>
      <c r="M360" s="160"/>
      <c r="N360" s="160"/>
      <c r="O360" s="160"/>
      <c r="P360" s="160"/>
      <c r="Q360" s="160"/>
      <c r="R360" s="160"/>
    </row>
    <row r="361" spans="1:18">
      <c r="A361" s="160"/>
      <c r="B361" s="160"/>
      <c r="C361" s="160"/>
      <c r="D361" s="160"/>
      <c r="E361" s="160"/>
      <c r="F361" s="160"/>
      <c r="G361" s="160"/>
      <c r="H361" s="160"/>
      <c r="I361" s="160"/>
      <c r="J361" s="162"/>
      <c r="K361" s="160"/>
      <c r="L361" s="160"/>
      <c r="M361" s="160"/>
      <c r="N361" s="160"/>
      <c r="O361" s="160"/>
      <c r="P361" s="160"/>
      <c r="Q361" s="160"/>
      <c r="R361" s="160"/>
    </row>
    <row r="362" spans="1:18">
      <c r="A362" s="160"/>
      <c r="B362" s="160"/>
      <c r="C362" s="160"/>
      <c r="D362" s="160"/>
      <c r="E362" s="160"/>
      <c r="F362" s="160"/>
      <c r="G362" s="160"/>
      <c r="H362" s="160"/>
      <c r="I362" s="160"/>
      <c r="J362" s="162"/>
      <c r="K362" s="160"/>
      <c r="L362" s="160"/>
      <c r="M362" s="160"/>
      <c r="N362" s="160"/>
      <c r="O362" s="160"/>
      <c r="P362" s="160"/>
      <c r="Q362" s="160"/>
      <c r="R362" s="160"/>
    </row>
    <row r="363" spans="1:18">
      <c r="A363" s="160"/>
      <c r="B363" s="160"/>
      <c r="C363" s="160"/>
      <c r="D363" s="160"/>
      <c r="E363" s="160"/>
      <c r="F363" s="160"/>
      <c r="G363" s="160"/>
      <c r="H363" s="160"/>
      <c r="I363" s="160"/>
      <c r="J363" s="162"/>
      <c r="K363" s="160"/>
      <c r="L363" s="160"/>
      <c r="M363" s="160"/>
      <c r="N363" s="160"/>
      <c r="O363" s="160"/>
      <c r="P363" s="160"/>
      <c r="Q363" s="160"/>
      <c r="R363" s="160"/>
    </row>
    <row r="364" spans="1:18">
      <c r="A364" s="160"/>
      <c r="B364" s="160"/>
      <c r="C364" s="160"/>
      <c r="D364" s="160"/>
      <c r="E364" s="160"/>
      <c r="F364" s="160"/>
      <c r="G364" s="160"/>
      <c r="H364" s="160"/>
      <c r="I364" s="160"/>
      <c r="J364" s="162"/>
      <c r="K364" s="160"/>
      <c r="L364" s="160"/>
      <c r="M364" s="160"/>
      <c r="N364" s="160"/>
      <c r="O364" s="160"/>
      <c r="P364" s="160"/>
      <c r="Q364" s="160"/>
      <c r="R364" s="160"/>
    </row>
    <row r="365" spans="1:18">
      <c r="A365" s="160"/>
      <c r="B365" s="160"/>
      <c r="C365" s="160"/>
      <c r="D365" s="160"/>
      <c r="E365" s="160"/>
      <c r="F365" s="160"/>
      <c r="G365" s="160"/>
      <c r="H365" s="160"/>
      <c r="I365" s="160"/>
      <c r="J365" s="162"/>
      <c r="K365" s="160"/>
      <c r="L365" s="160"/>
      <c r="M365" s="160"/>
      <c r="N365" s="160"/>
      <c r="O365" s="160"/>
      <c r="P365" s="160"/>
      <c r="Q365" s="160"/>
      <c r="R365" s="160"/>
    </row>
    <row r="366" spans="1:18">
      <c r="A366" s="160"/>
      <c r="B366" s="160"/>
      <c r="C366" s="160"/>
      <c r="D366" s="160"/>
      <c r="E366" s="160"/>
      <c r="F366" s="160"/>
      <c r="G366" s="160"/>
      <c r="H366" s="160"/>
      <c r="I366" s="160"/>
      <c r="J366" s="162"/>
      <c r="K366" s="160"/>
      <c r="L366" s="160"/>
      <c r="M366" s="160"/>
      <c r="N366" s="160"/>
      <c r="O366" s="160"/>
      <c r="P366" s="160"/>
      <c r="Q366" s="160"/>
      <c r="R366" s="160"/>
    </row>
    <row r="367" spans="1:18">
      <c r="A367" s="160"/>
      <c r="B367" s="160"/>
      <c r="C367" s="160"/>
      <c r="D367" s="160"/>
      <c r="E367" s="160"/>
      <c r="F367" s="160"/>
      <c r="G367" s="160"/>
      <c r="H367" s="160"/>
      <c r="I367" s="160"/>
      <c r="J367" s="162"/>
      <c r="K367" s="160"/>
      <c r="L367" s="160"/>
      <c r="M367" s="160"/>
      <c r="N367" s="160"/>
      <c r="O367" s="160"/>
      <c r="P367" s="160"/>
      <c r="Q367" s="160"/>
      <c r="R367" s="160"/>
    </row>
    <row r="368" spans="1:18">
      <c r="A368" s="160"/>
      <c r="B368" s="160"/>
      <c r="C368" s="160"/>
      <c r="D368" s="160"/>
      <c r="E368" s="160"/>
      <c r="F368" s="160"/>
      <c r="G368" s="160"/>
      <c r="H368" s="160"/>
      <c r="I368" s="160"/>
      <c r="J368" s="162"/>
      <c r="K368" s="160"/>
      <c r="L368" s="160"/>
      <c r="M368" s="160"/>
      <c r="N368" s="160"/>
      <c r="O368" s="160"/>
      <c r="P368" s="160"/>
      <c r="Q368" s="160"/>
      <c r="R368" s="160"/>
    </row>
    <row r="369" spans="1:18">
      <c r="A369" s="160"/>
      <c r="B369" s="160"/>
      <c r="C369" s="160"/>
      <c r="D369" s="160"/>
      <c r="E369" s="160"/>
      <c r="F369" s="160"/>
      <c r="G369" s="160"/>
      <c r="H369" s="160"/>
      <c r="I369" s="160"/>
      <c r="J369" s="162"/>
      <c r="K369" s="160"/>
      <c r="L369" s="160"/>
      <c r="M369" s="160"/>
      <c r="N369" s="160"/>
      <c r="O369" s="160"/>
      <c r="P369" s="160"/>
      <c r="Q369" s="160"/>
      <c r="R369" s="160"/>
    </row>
    <row r="370" spans="1:18">
      <c r="A370" s="160"/>
      <c r="B370" s="160"/>
      <c r="C370" s="160"/>
      <c r="D370" s="160"/>
      <c r="E370" s="160"/>
      <c r="F370" s="160"/>
      <c r="G370" s="160"/>
      <c r="H370" s="160"/>
      <c r="I370" s="160"/>
      <c r="J370" s="162"/>
      <c r="K370" s="160"/>
      <c r="L370" s="160"/>
      <c r="M370" s="160"/>
      <c r="N370" s="160"/>
      <c r="O370" s="160"/>
      <c r="P370" s="160"/>
      <c r="Q370" s="160"/>
      <c r="R370" s="160"/>
    </row>
    <row r="371" spans="1:18">
      <c r="A371" s="160"/>
      <c r="B371" s="160"/>
      <c r="C371" s="160"/>
      <c r="D371" s="160"/>
      <c r="E371" s="160"/>
      <c r="F371" s="160"/>
      <c r="G371" s="160"/>
      <c r="H371" s="160"/>
      <c r="I371" s="160"/>
      <c r="J371" s="162"/>
      <c r="K371" s="160"/>
      <c r="L371" s="160"/>
      <c r="M371" s="160"/>
      <c r="N371" s="160"/>
      <c r="O371" s="160"/>
      <c r="P371" s="160"/>
      <c r="Q371" s="160"/>
      <c r="R371" s="160"/>
    </row>
    <row r="372" spans="1:18">
      <c r="A372" s="160"/>
      <c r="B372" s="160"/>
      <c r="C372" s="160"/>
      <c r="D372" s="160"/>
      <c r="E372" s="160"/>
      <c r="F372" s="160"/>
      <c r="G372" s="160"/>
      <c r="H372" s="160"/>
      <c r="I372" s="160"/>
      <c r="J372" s="162"/>
      <c r="K372" s="160"/>
      <c r="L372" s="160"/>
      <c r="M372" s="160"/>
      <c r="N372" s="160"/>
      <c r="O372" s="160"/>
      <c r="P372" s="160"/>
      <c r="Q372" s="160"/>
      <c r="R372" s="160"/>
    </row>
    <row r="373" spans="1:18">
      <c r="A373" s="160"/>
      <c r="B373" s="160"/>
      <c r="C373" s="160"/>
      <c r="D373" s="160"/>
      <c r="E373" s="160"/>
      <c r="F373" s="160"/>
      <c r="G373" s="160"/>
      <c r="H373" s="160"/>
      <c r="I373" s="160"/>
      <c r="J373" s="162"/>
      <c r="K373" s="160"/>
      <c r="L373" s="160"/>
      <c r="M373" s="160"/>
      <c r="N373" s="160"/>
      <c r="O373" s="160"/>
      <c r="P373" s="160"/>
      <c r="Q373" s="160"/>
      <c r="R373" s="160"/>
    </row>
    <row r="374" spans="1:18">
      <c r="A374" s="160"/>
      <c r="B374" s="160"/>
      <c r="C374" s="160"/>
      <c r="D374" s="160"/>
      <c r="E374" s="160"/>
      <c r="F374" s="160"/>
      <c r="G374" s="160"/>
      <c r="H374" s="160"/>
      <c r="I374" s="160"/>
      <c r="J374" s="162"/>
      <c r="K374" s="160"/>
      <c r="L374" s="160"/>
      <c r="M374" s="160"/>
      <c r="N374" s="160"/>
      <c r="O374" s="160"/>
      <c r="P374" s="160"/>
      <c r="Q374" s="160"/>
      <c r="R374" s="160"/>
    </row>
    <row r="375" spans="1:18">
      <c r="A375" s="160"/>
      <c r="B375" s="160"/>
      <c r="C375" s="160"/>
      <c r="D375" s="160"/>
      <c r="E375" s="160"/>
      <c r="F375" s="160"/>
      <c r="G375" s="160"/>
      <c r="H375" s="160"/>
      <c r="I375" s="160"/>
      <c r="J375" s="162"/>
      <c r="K375" s="160"/>
      <c r="L375" s="160"/>
      <c r="M375" s="160"/>
      <c r="N375" s="160"/>
      <c r="O375" s="160"/>
      <c r="P375" s="160"/>
      <c r="Q375" s="160"/>
      <c r="R375" s="160"/>
    </row>
    <row r="376" spans="1:18">
      <c r="A376" s="160"/>
      <c r="B376" s="160"/>
      <c r="C376" s="160"/>
      <c r="D376" s="160"/>
      <c r="E376" s="160"/>
      <c r="F376" s="160"/>
      <c r="G376" s="160"/>
      <c r="H376" s="160"/>
      <c r="I376" s="160"/>
      <c r="J376" s="162"/>
      <c r="K376" s="160"/>
      <c r="L376" s="160"/>
      <c r="M376" s="160"/>
      <c r="N376" s="160"/>
      <c r="O376" s="160"/>
      <c r="P376" s="160"/>
      <c r="Q376" s="160"/>
      <c r="R376" s="160"/>
    </row>
    <row r="377" spans="1:18">
      <c r="A377" s="160"/>
      <c r="B377" s="160"/>
      <c r="C377" s="160"/>
      <c r="D377" s="160"/>
      <c r="E377" s="160"/>
      <c r="F377" s="160"/>
      <c r="G377" s="160"/>
      <c r="H377" s="160"/>
      <c r="I377" s="160"/>
      <c r="J377" s="162"/>
      <c r="K377" s="160"/>
      <c r="L377" s="160"/>
      <c r="M377" s="160"/>
      <c r="N377" s="160"/>
      <c r="O377" s="160"/>
      <c r="P377" s="160"/>
      <c r="Q377" s="160"/>
      <c r="R377" s="160"/>
    </row>
    <row r="378" spans="1:18">
      <c r="A378" s="160"/>
      <c r="B378" s="160"/>
      <c r="C378" s="160"/>
      <c r="D378" s="160"/>
      <c r="E378" s="160"/>
      <c r="F378" s="160"/>
      <c r="G378" s="160"/>
      <c r="H378" s="160"/>
      <c r="I378" s="160"/>
      <c r="J378" s="162"/>
      <c r="K378" s="160"/>
      <c r="L378" s="160"/>
      <c r="M378" s="160"/>
      <c r="N378" s="160"/>
      <c r="O378" s="160"/>
      <c r="P378" s="160"/>
      <c r="Q378" s="160"/>
      <c r="R378" s="160"/>
    </row>
    <row r="379" spans="1:18">
      <c r="A379" s="160"/>
      <c r="B379" s="160"/>
      <c r="C379" s="160"/>
      <c r="D379" s="160"/>
      <c r="E379" s="160"/>
      <c r="F379" s="160"/>
      <c r="G379" s="160"/>
      <c r="H379" s="160"/>
      <c r="I379" s="160"/>
      <c r="J379" s="162"/>
      <c r="K379" s="160"/>
      <c r="L379" s="160"/>
      <c r="M379" s="160"/>
      <c r="N379" s="160"/>
      <c r="O379" s="160"/>
      <c r="P379" s="160"/>
      <c r="Q379" s="160"/>
      <c r="R379" s="160"/>
    </row>
    <row r="380" spans="1:18">
      <c r="A380" s="160"/>
      <c r="B380" s="160"/>
      <c r="C380" s="160"/>
      <c r="D380" s="160"/>
      <c r="E380" s="160"/>
      <c r="F380" s="160"/>
      <c r="G380" s="160"/>
      <c r="H380" s="160"/>
      <c r="I380" s="160"/>
      <c r="J380" s="162"/>
      <c r="K380" s="160"/>
      <c r="L380" s="160"/>
      <c r="M380" s="160"/>
      <c r="N380" s="160"/>
      <c r="O380" s="160"/>
      <c r="P380" s="160"/>
      <c r="Q380" s="160"/>
      <c r="R380" s="160"/>
    </row>
    <row r="381" spans="1:18">
      <c r="A381" s="160"/>
      <c r="B381" s="160"/>
      <c r="C381" s="160"/>
      <c r="D381" s="160"/>
      <c r="E381" s="160"/>
      <c r="F381" s="160"/>
      <c r="G381" s="160"/>
      <c r="H381" s="160"/>
      <c r="I381" s="160"/>
      <c r="J381" s="162"/>
      <c r="K381" s="160"/>
      <c r="L381" s="160"/>
      <c r="M381" s="160"/>
      <c r="N381" s="160"/>
      <c r="O381" s="160"/>
      <c r="P381" s="160"/>
      <c r="Q381" s="160"/>
      <c r="R381" s="160"/>
    </row>
    <row r="382" spans="1:18">
      <c r="A382" s="160"/>
      <c r="B382" s="160"/>
      <c r="C382" s="160"/>
      <c r="D382" s="160"/>
      <c r="E382" s="160"/>
      <c r="F382" s="160"/>
      <c r="G382" s="160"/>
      <c r="H382" s="160"/>
      <c r="I382" s="160"/>
      <c r="J382" s="162"/>
      <c r="K382" s="160"/>
      <c r="L382" s="160"/>
      <c r="M382" s="160"/>
      <c r="N382" s="160"/>
      <c r="O382" s="160"/>
      <c r="P382" s="160"/>
      <c r="Q382" s="160"/>
      <c r="R382" s="160"/>
    </row>
    <row r="383" spans="1:18">
      <c r="A383" s="160"/>
      <c r="B383" s="160"/>
      <c r="C383" s="160"/>
      <c r="D383" s="160"/>
      <c r="E383" s="160"/>
      <c r="F383" s="160"/>
      <c r="G383" s="160"/>
      <c r="H383" s="160"/>
      <c r="I383" s="160"/>
      <c r="J383" s="162"/>
      <c r="K383" s="160"/>
      <c r="L383" s="160"/>
      <c r="M383" s="160"/>
      <c r="N383" s="160"/>
      <c r="O383" s="160"/>
      <c r="P383" s="160"/>
      <c r="Q383" s="160"/>
      <c r="R383" s="160"/>
    </row>
    <row r="384" spans="1:18">
      <c r="A384" s="160"/>
      <c r="B384" s="160"/>
      <c r="C384" s="160"/>
      <c r="D384" s="160"/>
      <c r="E384" s="160"/>
      <c r="F384" s="160"/>
      <c r="G384" s="160"/>
      <c r="H384" s="160"/>
      <c r="I384" s="160"/>
      <c r="J384" s="162"/>
      <c r="K384" s="160"/>
      <c r="L384" s="160"/>
      <c r="M384" s="160"/>
      <c r="N384" s="160"/>
      <c r="O384" s="160"/>
      <c r="P384" s="160"/>
      <c r="Q384" s="160"/>
      <c r="R384" s="160"/>
    </row>
    <row r="385" spans="1:18">
      <c r="A385" s="160"/>
      <c r="B385" s="160"/>
      <c r="C385" s="160"/>
      <c r="D385" s="160"/>
      <c r="E385" s="160"/>
      <c r="F385" s="160"/>
      <c r="G385" s="160"/>
      <c r="H385" s="160"/>
      <c r="I385" s="160"/>
      <c r="J385" s="162"/>
      <c r="K385" s="160"/>
      <c r="L385" s="160"/>
      <c r="M385" s="160"/>
      <c r="N385" s="160"/>
      <c r="O385" s="160"/>
      <c r="P385" s="160"/>
      <c r="Q385" s="160"/>
      <c r="R385" s="160"/>
    </row>
    <row r="386" spans="1:18">
      <c r="A386" s="160"/>
      <c r="B386" s="160"/>
      <c r="C386" s="160"/>
      <c r="D386" s="160"/>
      <c r="E386" s="160"/>
      <c r="F386" s="160"/>
      <c r="G386" s="160"/>
      <c r="H386" s="160"/>
      <c r="I386" s="160"/>
      <c r="J386" s="162"/>
      <c r="K386" s="160"/>
      <c r="L386" s="160"/>
      <c r="M386" s="160"/>
      <c r="N386" s="160"/>
      <c r="O386" s="160"/>
      <c r="P386" s="160"/>
      <c r="Q386" s="160"/>
      <c r="R386" s="160"/>
    </row>
    <row r="387" spans="1:18">
      <c r="A387" s="160"/>
      <c r="B387" s="160"/>
      <c r="C387" s="160"/>
      <c r="D387" s="160"/>
      <c r="E387" s="160"/>
      <c r="F387" s="160"/>
      <c r="G387" s="160"/>
      <c r="H387" s="160"/>
      <c r="I387" s="160"/>
      <c r="J387" s="162"/>
      <c r="K387" s="160"/>
      <c r="L387" s="160"/>
      <c r="M387" s="160"/>
      <c r="N387" s="160"/>
      <c r="O387" s="160"/>
      <c r="P387" s="160"/>
      <c r="Q387" s="160"/>
      <c r="R387" s="160"/>
    </row>
    <row r="388" spans="1:18">
      <c r="A388" s="160"/>
      <c r="B388" s="160"/>
      <c r="C388" s="160"/>
      <c r="D388" s="160"/>
      <c r="E388" s="160"/>
      <c r="F388" s="160"/>
      <c r="G388" s="160"/>
      <c r="H388" s="160"/>
      <c r="I388" s="160"/>
      <c r="J388" s="162"/>
      <c r="K388" s="160"/>
      <c r="L388" s="160"/>
      <c r="M388" s="160"/>
      <c r="N388" s="160"/>
      <c r="O388" s="160"/>
      <c r="P388" s="160"/>
      <c r="Q388" s="160"/>
      <c r="R388" s="160"/>
    </row>
    <row r="389" spans="1:18">
      <c r="A389" s="160"/>
      <c r="B389" s="160"/>
      <c r="C389" s="160"/>
      <c r="D389" s="160"/>
      <c r="E389" s="160"/>
      <c r="F389" s="160"/>
      <c r="G389" s="160"/>
      <c r="H389" s="160"/>
      <c r="I389" s="160"/>
      <c r="J389" s="162"/>
      <c r="K389" s="160"/>
      <c r="L389" s="160"/>
      <c r="M389" s="160"/>
      <c r="N389" s="160"/>
      <c r="O389" s="160"/>
      <c r="P389" s="160"/>
      <c r="Q389" s="160"/>
      <c r="R389" s="160"/>
    </row>
    <row r="390" spans="1:18">
      <c r="A390" s="160"/>
      <c r="B390" s="160"/>
      <c r="C390" s="160"/>
      <c r="D390" s="160"/>
      <c r="E390" s="160"/>
      <c r="F390" s="160"/>
      <c r="G390" s="160"/>
      <c r="H390" s="160"/>
      <c r="I390" s="160"/>
      <c r="J390" s="162"/>
      <c r="K390" s="160"/>
      <c r="L390" s="160"/>
      <c r="M390" s="160"/>
      <c r="N390" s="160"/>
      <c r="O390" s="160"/>
      <c r="P390" s="160"/>
      <c r="Q390" s="160"/>
      <c r="R390" s="160"/>
    </row>
    <row r="391" spans="1:18">
      <c r="A391" s="160"/>
      <c r="B391" s="160"/>
      <c r="C391" s="160"/>
      <c r="D391" s="160"/>
      <c r="E391" s="160"/>
      <c r="F391" s="160"/>
      <c r="G391" s="160"/>
      <c r="H391" s="160"/>
      <c r="I391" s="160"/>
      <c r="J391" s="162"/>
      <c r="K391" s="160"/>
      <c r="L391" s="160"/>
      <c r="M391" s="160"/>
      <c r="N391" s="160"/>
      <c r="O391" s="160"/>
      <c r="P391" s="160"/>
      <c r="Q391" s="160"/>
      <c r="R391" s="160"/>
    </row>
    <row r="392" spans="1:18">
      <c r="A392" s="160"/>
      <c r="B392" s="160"/>
      <c r="C392" s="160"/>
      <c r="D392" s="160"/>
      <c r="E392" s="160"/>
      <c r="F392" s="160"/>
      <c r="G392" s="160"/>
      <c r="H392" s="160"/>
      <c r="I392" s="160"/>
      <c r="J392" s="162"/>
      <c r="K392" s="160"/>
      <c r="L392" s="160"/>
      <c r="M392" s="160"/>
      <c r="N392" s="160"/>
      <c r="O392" s="160"/>
      <c r="P392" s="160"/>
      <c r="Q392" s="160"/>
      <c r="R392" s="160"/>
    </row>
    <row r="393" spans="1:18">
      <c r="A393" s="160"/>
      <c r="B393" s="160"/>
      <c r="C393" s="160"/>
      <c r="D393" s="160"/>
      <c r="E393" s="160"/>
      <c r="F393" s="160"/>
      <c r="G393" s="160"/>
      <c r="H393" s="160"/>
      <c r="I393" s="160"/>
      <c r="J393" s="162"/>
      <c r="K393" s="160"/>
      <c r="L393" s="160"/>
      <c r="M393" s="160"/>
      <c r="N393" s="160"/>
      <c r="O393" s="160"/>
      <c r="P393" s="160"/>
      <c r="Q393" s="160"/>
      <c r="R393" s="160"/>
    </row>
    <row r="394" spans="1:18">
      <c r="A394" s="160"/>
      <c r="B394" s="160"/>
      <c r="C394" s="160"/>
      <c r="D394" s="160"/>
      <c r="E394" s="160"/>
      <c r="F394" s="160"/>
      <c r="G394" s="160"/>
      <c r="H394" s="160"/>
      <c r="I394" s="160"/>
      <c r="J394" s="162"/>
      <c r="K394" s="160"/>
      <c r="L394" s="160"/>
      <c r="M394" s="160"/>
      <c r="N394" s="160"/>
      <c r="O394" s="160"/>
      <c r="P394" s="160"/>
      <c r="Q394" s="160"/>
      <c r="R394" s="160"/>
    </row>
    <row r="395" spans="1:18">
      <c r="A395" s="160"/>
      <c r="B395" s="160"/>
      <c r="C395" s="160"/>
      <c r="D395" s="160"/>
      <c r="E395" s="160"/>
      <c r="F395" s="160"/>
      <c r="G395" s="160"/>
      <c r="H395" s="160"/>
      <c r="I395" s="160"/>
      <c r="J395" s="162"/>
      <c r="K395" s="160"/>
      <c r="L395" s="160"/>
      <c r="M395" s="160"/>
      <c r="N395" s="160"/>
      <c r="O395" s="160"/>
      <c r="P395" s="160"/>
      <c r="Q395" s="160"/>
      <c r="R395" s="160"/>
    </row>
    <row r="396" spans="1:18">
      <c r="A396" s="160"/>
      <c r="B396" s="160"/>
      <c r="C396" s="160"/>
      <c r="D396" s="160"/>
      <c r="E396" s="160"/>
      <c r="F396" s="160"/>
      <c r="G396" s="160"/>
      <c r="H396" s="160"/>
      <c r="I396" s="160"/>
      <c r="J396" s="162"/>
      <c r="K396" s="160"/>
      <c r="L396" s="160"/>
      <c r="M396" s="160"/>
      <c r="N396" s="160"/>
      <c r="O396" s="160"/>
      <c r="P396" s="160"/>
      <c r="Q396" s="160"/>
      <c r="R396" s="160"/>
    </row>
    <row r="397" spans="1:18">
      <c r="A397" s="160"/>
      <c r="B397" s="160"/>
      <c r="C397" s="160"/>
      <c r="D397" s="160"/>
      <c r="E397" s="160"/>
      <c r="F397" s="160"/>
      <c r="G397" s="160"/>
      <c r="H397" s="160"/>
      <c r="I397" s="160"/>
      <c r="J397" s="162"/>
      <c r="K397" s="160"/>
      <c r="L397" s="160"/>
      <c r="M397" s="160"/>
      <c r="N397" s="160"/>
      <c r="O397" s="160"/>
      <c r="P397" s="160"/>
      <c r="Q397" s="160"/>
      <c r="R397" s="160"/>
    </row>
    <row r="398" spans="1:18">
      <c r="A398" s="160"/>
      <c r="B398" s="160"/>
      <c r="C398" s="160"/>
      <c r="D398" s="160"/>
      <c r="E398" s="160"/>
      <c r="F398" s="160"/>
      <c r="G398" s="160"/>
      <c r="H398" s="160"/>
      <c r="I398" s="160"/>
      <c r="J398" s="162"/>
      <c r="K398" s="160"/>
      <c r="L398" s="160"/>
      <c r="M398" s="160"/>
      <c r="N398" s="160"/>
      <c r="O398" s="160"/>
      <c r="P398" s="160"/>
      <c r="Q398" s="160"/>
      <c r="R398" s="160"/>
    </row>
    <row r="399" spans="1:18">
      <c r="A399" s="160"/>
      <c r="B399" s="160"/>
      <c r="C399" s="160"/>
      <c r="D399" s="160"/>
      <c r="E399" s="160"/>
      <c r="F399" s="160"/>
      <c r="G399" s="160"/>
      <c r="H399" s="160"/>
      <c r="I399" s="160"/>
      <c r="J399" s="162"/>
      <c r="K399" s="160"/>
      <c r="L399" s="160"/>
      <c r="M399" s="160"/>
      <c r="N399" s="160"/>
      <c r="O399" s="160"/>
      <c r="P399" s="160"/>
      <c r="Q399" s="160"/>
      <c r="R399" s="160"/>
    </row>
    <row r="400" spans="1:18">
      <c r="A400" s="160"/>
      <c r="B400" s="160"/>
      <c r="C400" s="160"/>
      <c r="D400" s="160"/>
      <c r="E400" s="160"/>
      <c r="F400" s="160"/>
      <c r="G400" s="160"/>
      <c r="H400" s="160"/>
      <c r="I400" s="160"/>
      <c r="J400" s="162"/>
      <c r="K400" s="160"/>
      <c r="L400" s="160"/>
      <c r="M400" s="160"/>
      <c r="N400" s="160"/>
      <c r="O400" s="160"/>
      <c r="P400" s="160"/>
      <c r="Q400" s="160"/>
      <c r="R400" s="160"/>
    </row>
    <row r="401" spans="1:18">
      <c r="A401" s="160"/>
      <c r="B401" s="160"/>
      <c r="C401" s="160"/>
      <c r="D401" s="160"/>
      <c r="E401" s="160"/>
      <c r="F401" s="160"/>
      <c r="G401" s="160"/>
      <c r="H401" s="160"/>
      <c r="I401" s="160"/>
      <c r="J401" s="162"/>
      <c r="K401" s="160"/>
      <c r="L401" s="160"/>
      <c r="M401" s="160"/>
      <c r="N401" s="160"/>
      <c r="O401" s="160"/>
      <c r="P401" s="160"/>
      <c r="Q401" s="160"/>
      <c r="R401" s="160"/>
    </row>
    <row r="402" spans="1:18">
      <c r="A402" s="160"/>
      <c r="B402" s="160"/>
      <c r="C402" s="160"/>
      <c r="D402" s="160"/>
      <c r="E402" s="160"/>
      <c r="F402" s="160"/>
      <c r="G402" s="160"/>
      <c r="H402" s="160"/>
      <c r="I402" s="160"/>
      <c r="J402" s="162"/>
      <c r="K402" s="160"/>
      <c r="L402" s="160"/>
      <c r="M402" s="160"/>
      <c r="N402" s="160"/>
      <c r="O402" s="160"/>
      <c r="P402" s="160"/>
      <c r="Q402" s="160"/>
      <c r="R402" s="160"/>
    </row>
    <row r="403" spans="1:18">
      <c r="A403" s="160"/>
      <c r="B403" s="160"/>
      <c r="C403" s="160"/>
      <c r="D403" s="160"/>
      <c r="E403" s="160"/>
      <c r="F403" s="160"/>
      <c r="G403" s="160"/>
      <c r="H403" s="160"/>
      <c r="I403" s="160"/>
      <c r="J403" s="162"/>
      <c r="K403" s="160"/>
      <c r="L403" s="160"/>
      <c r="M403" s="160"/>
      <c r="N403" s="160"/>
      <c r="O403" s="160"/>
      <c r="P403" s="160"/>
      <c r="Q403" s="160"/>
      <c r="R403" s="160"/>
    </row>
    <row r="404" spans="1:18">
      <c r="A404" s="160"/>
      <c r="B404" s="160"/>
      <c r="C404" s="160"/>
      <c r="D404" s="160"/>
      <c r="E404" s="160"/>
      <c r="F404" s="160"/>
      <c r="G404" s="160"/>
      <c r="H404" s="160"/>
      <c r="I404" s="160"/>
      <c r="J404" s="162"/>
      <c r="K404" s="160"/>
      <c r="L404" s="160"/>
      <c r="M404" s="160"/>
      <c r="N404" s="160"/>
      <c r="O404" s="160"/>
      <c r="P404" s="160"/>
      <c r="Q404" s="160"/>
      <c r="R404" s="160"/>
    </row>
    <row r="405" spans="1:18">
      <c r="A405" s="160"/>
      <c r="B405" s="160"/>
      <c r="C405" s="160"/>
      <c r="D405" s="160"/>
      <c r="E405" s="160"/>
      <c r="F405" s="160"/>
      <c r="G405" s="160"/>
      <c r="H405" s="160"/>
      <c r="I405" s="160"/>
      <c r="J405" s="162"/>
      <c r="K405" s="160"/>
      <c r="L405" s="160"/>
      <c r="M405" s="160"/>
      <c r="N405" s="160"/>
      <c r="O405" s="160"/>
      <c r="P405" s="160"/>
      <c r="Q405" s="160"/>
      <c r="R405" s="160"/>
    </row>
    <row r="406" spans="1:18">
      <c r="A406" s="160"/>
      <c r="B406" s="160"/>
      <c r="C406" s="160"/>
      <c r="D406" s="160"/>
      <c r="E406" s="160"/>
      <c r="F406" s="160"/>
      <c r="G406" s="160"/>
      <c r="H406" s="160"/>
      <c r="I406" s="160"/>
      <c r="J406" s="162"/>
      <c r="K406" s="160"/>
      <c r="L406" s="160"/>
      <c r="M406" s="160"/>
      <c r="N406" s="160"/>
      <c r="O406" s="160"/>
      <c r="P406" s="160"/>
      <c r="Q406" s="160"/>
      <c r="R406" s="160"/>
    </row>
    <row r="407" spans="1:18">
      <c r="A407" s="160"/>
      <c r="B407" s="160"/>
      <c r="C407" s="160"/>
      <c r="D407" s="160"/>
      <c r="E407" s="160"/>
      <c r="F407" s="160"/>
      <c r="G407" s="160"/>
      <c r="H407" s="160"/>
      <c r="I407" s="160"/>
      <c r="J407" s="162"/>
      <c r="K407" s="160"/>
      <c r="L407" s="160"/>
      <c r="M407" s="160"/>
      <c r="N407" s="160"/>
      <c r="O407" s="160"/>
      <c r="P407" s="160"/>
      <c r="Q407" s="160"/>
      <c r="R407" s="160"/>
    </row>
    <row r="408" spans="1:18">
      <c r="A408" s="160"/>
      <c r="B408" s="160"/>
      <c r="C408" s="160"/>
      <c r="D408" s="160"/>
      <c r="E408" s="160"/>
      <c r="F408" s="160"/>
      <c r="G408" s="160"/>
      <c r="H408" s="160"/>
      <c r="I408" s="160"/>
      <c r="J408" s="162"/>
      <c r="K408" s="160"/>
      <c r="L408" s="160"/>
      <c r="M408" s="160"/>
      <c r="N408" s="160"/>
      <c r="O408" s="160"/>
      <c r="P408" s="160"/>
      <c r="Q408" s="160"/>
      <c r="R408" s="160"/>
    </row>
    <row r="409" spans="1:18">
      <c r="A409" s="160"/>
      <c r="B409" s="160"/>
      <c r="C409" s="160"/>
      <c r="D409" s="160"/>
      <c r="E409" s="160"/>
      <c r="F409" s="160"/>
      <c r="G409" s="160"/>
      <c r="H409" s="160"/>
      <c r="I409" s="160"/>
      <c r="J409" s="162"/>
      <c r="K409" s="160"/>
      <c r="L409" s="160"/>
      <c r="M409" s="160"/>
      <c r="N409" s="160"/>
      <c r="O409" s="160"/>
      <c r="P409" s="160"/>
      <c r="Q409" s="160"/>
      <c r="R409" s="160"/>
    </row>
    <row r="410" spans="1:18">
      <c r="A410" s="160"/>
      <c r="B410" s="160"/>
      <c r="C410" s="160"/>
      <c r="D410" s="160"/>
      <c r="E410" s="160"/>
      <c r="F410" s="160"/>
      <c r="G410" s="160"/>
      <c r="H410" s="160"/>
      <c r="I410" s="160"/>
      <c r="J410" s="162"/>
      <c r="K410" s="160"/>
      <c r="L410" s="160"/>
      <c r="M410" s="160"/>
      <c r="N410" s="160"/>
      <c r="O410" s="160"/>
      <c r="P410" s="160"/>
      <c r="Q410" s="160"/>
      <c r="R410" s="160"/>
    </row>
    <row r="411" spans="1:18">
      <c r="A411" s="160"/>
      <c r="B411" s="160"/>
      <c r="C411" s="160"/>
      <c r="D411" s="160"/>
      <c r="E411" s="160"/>
      <c r="F411" s="160"/>
      <c r="G411" s="160"/>
      <c r="H411" s="160"/>
      <c r="I411" s="160"/>
      <c r="J411" s="162"/>
      <c r="K411" s="160"/>
      <c r="L411" s="160"/>
      <c r="M411" s="160"/>
      <c r="N411" s="160"/>
      <c r="O411" s="160"/>
      <c r="P411" s="160"/>
      <c r="Q411" s="160"/>
      <c r="R411" s="160"/>
    </row>
    <row r="412" spans="1:18">
      <c r="A412" s="160"/>
      <c r="B412" s="160"/>
      <c r="C412" s="160"/>
      <c r="D412" s="160"/>
      <c r="E412" s="160"/>
      <c r="F412" s="160"/>
      <c r="G412" s="160"/>
      <c r="H412" s="160"/>
      <c r="I412" s="160"/>
      <c r="J412" s="162"/>
      <c r="K412" s="160"/>
      <c r="L412" s="160"/>
      <c r="M412" s="160"/>
      <c r="N412" s="160"/>
      <c r="O412" s="160"/>
      <c r="P412" s="160"/>
      <c r="Q412" s="160"/>
      <c r="R412" s="160"/>
    </row>
    <row r="413" spans="1:18">
      <c r="A413" s="160"/>
      <c r="B413" s="160"/>
      <c r="C413" s="160"/>
      <c r="D413" s="160"/>
      <c r="E413" s="160"/>
      <c r="F413" s="160"/>
      <c r="G413" s="160"/>
      <c r="H413" s="160"/>
      <c r="I413" s="160"/>
      <c r="J413" s="162"/>
      <c r="K413" s="160"/>
      <c r="L413" s="160"/>
      <c r="M413" s="160"/>
      <c r="N413" s="160"/>
      <c r="O413" s="160"/>
      <c r="P413" s="160"/>
      <c r="Q413" s="160"/>
      <c r="R413" s="160"/>
    </row>
    <row r="414" spans="1:18">
      <c r="A414" s="160"/>
      <c r="B414" s="160"/>
      <c r="C414" s="160"/>
      <c r="D414" s="160"/>
      <c r="E414" s="160"/>
      <c r="F414" s="160"/>
      <c r="G414" s="160"/>
      <c r="H414" s="160"/>
      <c r="I414" s="160"/>
      <c r="J414" s="162"/>
      <c r="K414" s="160"/>
      <c r="L414" s="160"/>
      <c r="M414" s="160"/>
      <c r="N414" s="160"/>
      <c r="O414" s="160"/>
      <c r="P414" s="160"/>
      <c r="Q414" s="160"/>
      <c r="R414" s="160"/>
    </row>
    <row r="415" spans="1:18">
      <c r="A415" s="160"/>
      <c r="B415" s="160"/>
      <c r="C415" s="160"/>
      <c r="D415" s="160"/>
      <c r="E415" s="160"/>
      <c r="F415" s="160"/>
      <c r="G415" s="160"/>
      <c r="H415" s="160"/>
      <c r="I415" s="160"/>
      <c r="J415" s="162"/>
      <c r="K415" s="160"/>
      <c r="L415" s="160"/>
      <c r="M415" s="160"/>
      <c r="N415" s="160"/>
      <c r="O415" s="160"/>
      <c r="P415" s="160"/>
      <c r="Q415" s="160"/>
      <c r="R415" s="160"/>
    </row>
    <row r="416" spans="1:18">
      <c r="A416" s="160"/>
      <c r="B416" s="160"/>
      <c r="C416" s="160"/>
      <c r="D416" s="160"/>
      <c r="E416" s="160"/>
      <c r="F416" s="160"/>
      <c r="G416" s="160"/>
      <c r="H416" s="160"/>
      <c r="I416" s="160"/>
      <c r="J416" s="162"/>
      <c r="K416" s="160"/>
      <c r="L416" s="160"/>
      <c r="M416" s="160"/>
      <c r="N416" s="160"/>
      <c r="O416" s="160"/>
      <c r="P416" s="160"/>
      <c r="Q416" s="160"/>
      <c r="R416" s="160"/>
    </row>
    <row r="417" spans="1:18">
      <c r="A417" s="160"/>
      <c r="B417" s="160"/>
      <c r="C417" s="160"/>
      <c r="D417" s="160"/>
      <c r="E417" s="160"/>
      <c r="F417" s="160"/>
      <c r="G417" s="160"/>
      <c r="H417" s="160"/>
      <c r="I417" s="160"/>
      <c r="J417" s="162"/>
      <c r="K417" s="160"/>
      <c r="L417" s="160"/>
      <c r="M417" s="160"/>
      <c r="N417" s="160"/>
      <c r="O417" s="160"/>
      <c r="P417" s="160"/>
      <c r="Q417" s="160"/>
      <c r="R417" s="160"/>
    </row>
    <row r="418" spans="1:18">
      <c r="A418" s="160"/>
      <c r="B418" s="160"/>
      <c r="C418" s="160"/>
      <c r="D418" s="160"/>
      <c r="E418" s="160"/>
      <c r="F418" s="160"/>
      <c r="G418" s="160"/>
      <c r="H418" s="160"/>
      <c r="I418" s="160"/>
      <c r="J418" s="162"/>
      <c r="K418" s="160"/>
      <c r="L418" s="160"/>
      <c r="M418" s="160"/>
      <c r="N418" s="160"/>
      <c r="O418" s="160"/>
      <c r="P418" s="160"/>
      <c r="Q418" s="160"/>
      <c r="R418" s="160"/>
    </row>
    <row r="419" spans="1:18">
      <c r="A419" s="160"/>
      <c r="B419" s="160"/>
      <c r="C419" s="160"/>
      <c r="D419" s="160"/>
      <c r="E419" s="160"/>
      <c r="F419" s="160"/>
      <c r="G419" s="160"/>
      <c r="H419" s="160"/>
      <c r="I419" s="160"/>
      <c r="J419" s="162"/>
      <c r="K419" s="160"/>
      <c r="L419" s="160"/>
      <c r="M419" s="160"/>
      <c r="N419" s="160"/>
      <c r="O419" s="160"/>
      <c r="P419" s="160"/>
      <c r="Q419" s="160"/>
      <c r="R419" s="160"/>
    </row>
    <row r="420" spans="1:18">
      <c r="A420" s="160"/>
      <c r="B420" s="160"/>
      <c r="C420" s="160"/>
      <c r="D420" s="160"/>
      <c r="E420" s="160"/>
      <c r="F420" s="160"/>
      <c r="G420" s="160"/>
      <c r="H420" s="160"/>
      <c r="I420" s="160"/>
      <c r="J420" s="162"/>
      <c r="K420" s="160"/>
      <c r="L420" s="160"/>
      <c r="M420" s="160"/>
      <c r="N420" s="160"/>
      <c r="O420" s="160"/>
      <c r="P420" s="160"/>
      <c r="Q420" s="160"/>
      <c r="R420" s="160"/>
    </row>
    <row r="421" spans="1:18">
      <c r="A421" s="160"/>
      <c r="B421" s="160"/>
      <c r="C421" s="160"/>
      <c r="D421" s="160"/>
      <c r="E421" s="160"/>
      <c r="F421" s="160"/>
      <c r="G421" s="160"/>
      <c r="H421" s="160"/>
      <c r="I421" s="160"/>
      <c r="J421" s="162"/>
      <c r="K421" s="160"/>
      <c r="L421" s="160"/>
      <c r="M421" s="160"/>
      <c r="N421" s="160"/>
      <c r="O421" s="160"/>
      <c r="P421" s="160"/>
      <c r="Q421" s="160"/>
      <c r="R421" s="160"/>
    </row>
    <row r="422" spans="1:18">
      <c r="A422" s="160"/>
      <c r="B422" s="160"/>
      <c r="C422" s="160"/>
      <c r="D422" s="160"/>
      <c r="E422" s="160"/>
      <c r="F422" s="160"/>
      <c r="G422" s="160"/>
      <c r="H422" s="160"/>
      <c r="I422" s="160"/>
      <c r="J422" s="162"/>
      <c r="K422" s="160"/>
      <c r="L422" s="160"/>
      <c r="M422" s="160"/>
      <c r="N422" s="160"/>
      <c r="O422" s="160"/>
      <c r="P422" s="160"/>
      <c r="Q422" s="160"/>
      <c r="R422" s="160"/>
    </row>
    <row r="423" spans="1:18">
      <c r="A423" s="160"/>
      <c r="B423" s="160"/>
      <c r="C423" s="160"/>
      <c r="D423" s="160"/>
      <c r="E423" s="160"/>
      <c r="F423" s="160"/>
      <c r="G423" s="160"/>
      <c r="H423" s="160"/>
      <c r="I423" s="160"/>
      <c r="J423" s="162"/>
      <c r="K423" s="160"/>
      <c r="L423" s="160"/>
      <c r="M423" s="160"/>
      <c r="N423" s="160"/>
      <c r="O423" s="160"/>
      <c r="P423" s="160"/>
      <c r="Q423" s="160"/>
      <c r="R423" s="160"/>
    </row>
    <row r="424" spans="1:18">
      <c r="A424" s="160"/>
      <c r="B424" s="160"/>
      <c r="C424" s="160"/>
      <c r="D424" s="160"/>
      <c r="E424" s="160"/>
      <c r="F424" s="160"/>
      <c r="G424" s="160"/>
      <c r="H424" s="160"/>
      <c r="I424" s="160"/>
      <c r="J424" s="162"/>
      <c r="K424" s="160"/>
      <c r="L424" s="160"/>
      <c r="M424" s="160"/>
      <c r="N424" s="160"/>
      <c r="O424" s="160"/>
      <c r="P424" s="160"/>
      <c r="Q424" s="160"/>
      <c r="R424" s="160"/>
    </row>
    <row r="425" spans="1:18">
      <c r="A425" s="160"/>
      <c r="B425" s="160"/>
      <c r="C425" s="160"/>
      <c r="D425" s="160"/>
      <c r="E425" s="160"/>
      <c r="F425" s="160"/>
      <c r="G425" s="160"/>
      <c r="H425" s="160"/>
      <c r="I425" s="160"/>
      <c r="J425" s="162"/>
      <c r="K425" s="160"/>
      <c r="L425" s="160"/>
      <c r="M425" s="160"/>
      <c r="N425" s="160"/>
      <c r="O425" s="160"/>
      <c r="P425" s="160"/>
      <c r="Q425" s="160"/>
      <c r="R425" s="160"/>
    </row>
    <row r="426" spans="1:18">
      <c r="A426" s="160"/>
      <c r="B426" s="160"/>
      <c r="C426" s="160"/>
      <c r="D426" s="160"/>
      <c r="E426" s="160"/>
      <c r="F426" s="160"/>
      <c r="G426" s="160"/>
      <c r="H426" s="160"/>
      <c r="I426" s="160"/>
      <c r="J426" s="162"/>
      <c r="K426" s="160"/>
      <c r="L426" s="160"/>
      <c r="M426" s="160"/>
      <c r="N426" s="160"/>
      <c r="O426" s="160"/>
      <c r="P426" s="160"/>
      <c r="Q426" s="160"/>
      <c r="R426" s="160"/>
    </row>
    <row r="427" spans="1:18">
      <c r="A427" s="160"/>
      <c r="B427" s="160"/>
      <c r="C427" s="160"/>
      <c r="D427" s="160"/>
      <c r="E427" s="160"/>
      <c r="F427" s="160"/>
      <c r="G427" s="160"/>
      <c r="H427" s="160"/>
      <c r="I427" s="160"/>
      <c r="J427" s="162"/>
      <c r="K427" s="160"/>
      <c r="L427" s="160"/>
      <c r="M427" s="160"/>
      <c r="N427" s="160"/>
      <c r="O427" s="160"/>
      <c r="P427" s="160"/>
      <c r="Q427" s="160"/>
      <c r="R427" s="160"/>
    </row>
    <row r="428" spans="1:18">
      <c r="A428" s="160"/>
      <c r="B428" s="160"/>
      <c r="C428" s="160"/>
      <c r="D428" s="160"/>
      <c r="E428" s="160"/>
      <c r="F428" s="160"/>
      <c r="G428" s="160"/>
      <c r="H428" s="160"/>
      <c r="I428" s="160"/>
      <c r="J428" s="162"/>
      <c r="K428" s="160"/>
      <c r="L428" s="160"/>
      <c r="M428" s="160"/>
      <c r="N428" s="160"/>
      <c r="O428" s="160"/>
      <c r="P428" s="160"/>
      <c r="Q428" s="160"/>
      <c r="R428" s="160"/>
    </row>
    <row r="429" spans="1:18">
      <c r="A429" s="160"/>
      <c r="B429" s="160"/>
      <c r="C429" s="160"/>
      <c r="D429" s="160"/>
      <c r="E429" s="160"/>
      <c r="F429" s="160"/>
      <c r="G429" s="160"/>
      <c r="H429" s="160"/>
      <c r="I429" s="160"/>
      <c r="J429" s="162"/>
      <c r="K429" s="160"/>
      <c r="L429" s="160"/>
      <c r="M429" s="160"/>
      <c r="N429" s="160"/>
      <c r="O429" s="160"/>
      <c r="P429" s="160"/>
      <c r="Q429" s="160"/>
      <c r="R429" s="160"/>
    </row>
    <row r="430" spans="1:18">
      <c r="A430" s="160"/>
      <c r="B430" s="160"/>
      <c r="C430" s="160"/>
      <c r="D430" s="160"/>
      <c r="E430" s="160"/>
      <c r="F430" s="160"/>
      <c r="G430" s="160"/>
      <c r="H430" s="160"/>
      <c r="I430" s="160"/>
      <c r="J430" s="162"/>
      <c r="K430" s="160"/>
      <c r="L430" s="160"/>
      <c r="M430" s="160"/>
      <c r="N430" s="160"/>
      <c r="O430" s="160"/>
      <c r="P430" s="160"/>
      <c r="Q430" s="160"/>
      <c r="R430" s="160"/>
    </row>
    <row r="431" spans="1:18">
      <c r="A431" s="160"/>
      <c r="B431" s="160"/>
      <c r="C431" s="160"/>
      <c r="D431" s="160"/>
      <c r="E431" s="160"/>
      <c r="F431" s="160"/>
      <c r="G431" s="160"/>
      <c r="H431" s="160"/>
      <c r="I431" s="160"/>
      <c r="J431" s="162"/>
      <c r="K431" s="160"/>
      <c r="L431" s="160"/>
      <c r="M431" s="160"/>
      <c r="N431" s="160"/>
      <c r="O431" s="160"/>
      <c r="P431" s="160"/>
      <c r="Q431" s="160"/>
      <c r="R431" s="160"/>
    </row>
    <row r="432" spans="1:18">
      <c r="A432" s="160"/>
      <c r="B432" s="160"/>
      <c r="C432" s="160"/>
      <c r="D432" s="160"/>
      <c r="E432" s="160"/>
      <c r="F432" s="160"/>
      <c r="G432" s="160"/>
      <c r="H432" s="160"/>
      <c r="I432" s="160"/>
      <c r="J432" s="162"/>
      <c r="K432" s="160"/>
      <c r="L432" s="160"/>
      <c r="M432" s="160"/>
      <c r="N432" s="160"/>
      <c r="O432" s="160"/>
      <c r="P432" s="160"/>
      <c r="Q432" s="160"/>
      <c r="R432" s="160"/>
    </row>
    <row r="433" spans="1:18">
      <c r="A433" s="160"/>
      <c r="B433" s="160"/>
      <c r="C433" s="160"/>
      <c r="D433" s="160"/>
      <c r="E433" s="160"/>
      <c r="F433" s="160"/>
      <c r="G433" s="160"/>
      <c r="H433" s="160"/>
      <c r="I433" s="160"/>
      <c r="J433" s="162"/>
      <c r="K433" s="160"/>
      <c r="L433" s="160"/>
      <c r="M433" s="160"/>
      <c r="N433" s="160"/>
      <c r="O433" s="160"/>
      <c r="P433" s="160"/>
      <c r="Q433" s="160"/>
      <c r="R433" s="160"/>
    </row>
    <row r="434" spans="1:18">
      <c r="A434" s="160"/>
      <c r="B434" s="160"/>
      <c r="C434" s="160"/>
      <c r="D434" s="160"/>
      <c r="E434" s="160"/>
      <c r="F434" s="160"/>
      <c r="G434" s="160"/>
      <c r="H434" s="160"/>
      <c r="I434" s="160"/>
      <c r="J434" s="162"/>
      <c r="K434" s="160"/>
      <c r="L434" s="160"/>
      <c r="M434" s="160"/>
      <c r="N434" s="160"/>
      <c r="O434" s="160"/>
      <c r="P434" s="160"/>
      <c r="Q434" s="160"/>
      <c r="R434" s="160"/>
    </row>
    <row r="435" spans="1:18">
      <c r="A435" s="160"/>
      <c r="B435" s="160"/>
      <c r="C435" s="160"/>
      <c r="D435" s="160"/>
      <c r="E435" s="160"/>
      <c r="F435" s="160"/>
      <c r="G435" s="160"/>
      <c r="H435" s="160"/>
      <c r="I435" s="160"/>
      <c r="J435" s="162"/>
      <c r="K435" s="160"/>
      <c r="L435" s="160"/>
      <c r="M435" s="160"/>
      <c r="N435" s="160"/>
      <c r="O435" s="160"/>
      <c r="P435" s="160"/>
      <c r="Q435" s="160"/>
      <c r="R435" s="160"/>
    </row>
    <row r="436" spans="1:18">
      <c r="A436" s="160"/>
      <c r="B436" s="160"/>
      <c r="C436" s="160"/>
      <c r="D436" s="160"/>
      <c r="E436" s="160"/>
      <c r="F436" s="160"/>
      <c r="G436" s="160"/>
      <c r="H436" s="160"/>
      <c r="I436" s="160"/>
      <c r="J436" s="162"/>
      <c r="K436" s="160"/>
      <c r="L436" s="160"/>
      <c r="M436" s="160"/>
      <c r="N436" s="160"/>
      <c r="O436" s="160"/>
      <c r="P436" s="160"/>
      <c r="Q436" s="160"/>
      <c r="R436" s="160"/>
    </row>
    <row r="437" spans="1:18">
      <c r="A437" s="160"/>
      <c r="B437" s="160"/>
      <c r="C437" s="160"/>
      <c r="D437" s="160"/>
      <c r="E437" s="160"/>
      <c r="F437" s="160"/>
      <c r="G437" s="160"/>
      <c r="H437" s="160"/>
      <c r="I437" s="160"/>
      <c r="J437" s="162"/>
      <c r="K437" s="160"/>
      <c r="L437" s="160"/>
      <c r="M437" s="160"/>
      <c r="N437" s="160"/>
      <c r="O437" s="160"/>
      <c r="P437" s="160"/>
      <c r="Q437" s="160"/>
      <c r="R437" s="160"/>
    </row>
    <row r="438" spans="1:18">
      <c r="A438" s="160"/>
      <c r="B438" s="160"/>
      <c r="C438" s="160"/>
      <c r="D438" s="160"/>
      <c r="E438" s="160"/>
      <c r="F438" s="160"/>
      <c r="G438" s="160"/>
      <c r="H438" s="160"/>
      <c r="I438" s="160"/>
      <c r="J438" s="162"/>
      <c r="K438" s="160"/>
      <c r="L438" s="160"/>
      <c r="M438" s="160"/>
      <c r="N438" s="160"/>
      <c r="O438" s="160"/>
      <c r="P438" s="160"/>
      <c r="Q438" s="160"/>
      <c r="R438" s="160"/>
    </row>
    <row r="439" spans="1:18">
      <c r="A439" s="160"/>
      <c r="B439" s="160"/>
      <c r="C439" s="160"/>
      <c r="D439" s="160"/>
      <c r="E439" s="160"/>
      <c r="F439" s="160"/>
      <c r="G439" s="160"/>
      <c r="H439" s="160"/>
      <c r="I439" s="160"/>
      <c r="J439" s="162"/>
      <c r="K439" s="160"/>
      <c r="L439" s="160"/>
      <c r="M439" s="160"/>
      <c r="N439" s="160"/>
      <c r="O439" s="160"/>
      <c r="P439" s="160"/>
      <c r="Q439" s="160"/>
      <c r="R439" s="160"/>
    </row>
    <row r="440" spans="1:18">
      <c r="A440" s="160"/>
      <c r="B440" s="160"/>
      <c r="C440" s="160"/>
      <c r="D440" s="160"/>
      <c r="E440" s="160"/>
      <c r="F440" s="160"/>
      <c r="G440" s="160"/>
      <c r="H440" s="160"/>
      <c r="I440" s="160"/>
      <c r="J440" s="162"/>
      <c r="K440" s="160"/>
      <c r="L440" s="160"/>
      <c r="M440" s="160"/>
      <c r="N440" s="160"/>
      <c r="O440" s="160"/>
      <c r="P440" s="160"/>
      <c r="Q440" s="160"/>
      <c r="R440" s="160"/>
    </row>
    <row r="441" spans="1:18">
      <c r="A441" s="160"/>
      <c r="B441" s="160"/>
      <c r="C441" s="160"/>
      <c r="D441" s="160"/>
      <c r="E441" s="160"/>
      <c r="F441" s="160"/>
      <c r="G441" s="160"/>
      <c r="H441" s="160"/>
      <c r="I441" s="160"/>
      <c r="J441" s="162"/>
      <c r="K441" s="160"/>
      <c r="L441" s="160"/>
      <c r="M441" s="160"/>
      <c r="N441" s="160"/>
      <c r="O441" s="160"/>
      <c r="P441" s="160"/>
      <c r="Q441" s="160"/>
      <c r="R441" s="160"/>
    </row>
    <row r="442" spans="1:18">
      <c r="A442" s="160"/>
      <c r="B442" s="160"/>
      <c r="C442" s="160"/>
      <c r="D442" s="160"/>
      <c r="E442" s="160"/>
      <c r="F442" s="160"/>
      <c r="G442" s="160"/>
      <c r="H442" s="160"/>
      <c r="I442" s="160"/>
      <c r="J442" s="162"/>
      <c r="K442" s="160"/>
      <c r="L442" s="160"/>
      <c r="M442" s="160"/>
      <c r="N442" s="160"/>
      <c r="O442" s="160"/>
      <c r="P442" s="160"/>
      <c r="Q442" s="160"/>
      <c r="R442" s="160"/>
    </row>
    <row r="443" spans="1:18">
      <c r="A443" s="160"/>
      <c r="B443" s="160"/>
      <c r="C443" s="160"/>
      <c r="D443" s="160"/>
      <c r="E443" s="160"/>
      <c r="F443" s="160"/>
      <c r="G443" s="160"/>
      <c r="H443" s="160"/>
      <c r="I443" s="160"/>
      <c r="J443" s="162"/>
      <c r="K443" s="160"/>
      <c r="L443" s="160"/>
      <c r="M443" s="160"/>
      <c r="N443" s="160"/>
      <c r="O443" s="160"/>
      <c r="P443" s="160"/>
      <c r="Q443" s="160"/>
      <c r="R443" s="160"/>
    </row>
    <row r="444" spans="1:18">
      <c r="A444" s="160"/>
      <c r="B444" s="160"/>
      <c r="C444" s="160"/>
      <c r="D444" s="160"/>
      <c r="E444" s="160"/>
      <c r="F444" s="160"/>
      <c r="G444" s="160"/>
      <c r="H444" s="160"/>
      <c r="I444" s="160"/>
      <c r="J444" s="162"/>
      <c r="K444" s="160"/>
      <c r="L444" s="160"/>
      <c r="M444" s="160"/>
      <c r="N444" s="160"/>
      <c r="O444" s="160"/>
      <c r="P444" s="160"/>
      <c r="Q444" s="160"/>
      <c r="R444" s="160"/>
    </row>
    <row r="445" spans="1:18">
      <c r="A445" s="160"/>
      <c r="B445" s="160"/>
      <c r="C445" s="160"/>
      <c r="D445" s="160"/>
      <c r="E445" s="160"/>
      <c r="F445" s="160"/>
      <c r="G445" s="160"/>
      <c r="H445" s="160"/>
      <c r="I445" s="160"/>
      <c r="J445" s="162"/>
      <c r="K445" s="160"/>
      <c r="L445" s="160"/>
      <c r="M445" s="160"/>
      <c r="N445" s="160"/>
      <c r="O445" s="160"/>
      <c r="P445" s="160"/>
      <c r="Q445" s="160"/>
      <c r="R445" s="160"/>
    </row>
    <row r="446" spans="1:18">
      <c r="A446" s="160"/>
      <c r="B446" s="160"/>
      <c r="C446" s="160"/>
      <c r="D446" s="160"/>
      <c r="E446" s="160"/>
      <c r="F446" s="160"/>
      <c r="G446" s="160"/>
      <c r="H446" s="160"/>
      <c r="I446" s="160"/>
      <c r="J446" s="162"/>
      <c r="K446" s="160"/>
      <c r="L446" s="160"/>
      <c r="M446" s="160"/>
      <c r="N446" s="160"/>
      <c r="O446" s="160"/>
      <c r="P446" s="160"/>
      <c r="Q446" s="160"/>
      <c r="R446" s="160"/>
    </row>
    <row r="447" spans="1:18">
      <c r="A447" s="160"/>
      <c r="B447" s="160"/>
      <c r="C447" s="160"/>
      <c r="D447" s="160"/>
      <c r="E447" s="160"/>
      <c r="F447" s="160"/>
      <c r="G447" s="160"/>
      <c r="H447" s="160"/>
      <c r="I447" s="160"/>
      <c r="J447" s="162"/>
      <c r="K447" s="160"/>
      <c r="L447" s="160"/>
      <c r="M447" s="160"/>
      <c r="N447" s="160"/>
      <c r="O447" s="160"/>
      <c r="P447" s="160"/>
      <c r="Q447" s="160"/>
      <c r="R447" s="160"/>
    </row>
    <row r="448" spans="1:18">
      <c r="A448" s="160"/>
      <c r="B448" s="160"/>
      <c r="C448" s="160"/>
      <c r="D448" s="160"/>
      <c r="E448" s="160"/>
      <c r="F448" s="160"/>
      <c r="G448" s="160"/>
      <c r="H448" s="160"/>
      <c r="I448" s="160"/>
      <c r="J448" s="162"/>
      <c r="K448" s="160"/>
      <c r="L448" s="160"/>
      <c r="M448" s="160"/>
      <c r="N448" s="160"/>
      <c r="O448" s="160"/>
      <c r="P448" s="160"/>
      <c r="Q448" s="160"/>
      <c r="R448" s="160"/>
    </row>
    <row r="449" spans="1:18">
      <c r="A449" s="160"/>
      <c r="B449" s="160"/>
      <c r="C449" s="160"/>
      <c r="D449" s="160"/>
      <c r="E449" s="160"/>
      <c r="F449" s="160"/>
      <c r="G449" s="160"/>
      <c r="H449" s="160"/>
      <c r="I449" s="160"/>
      <c r="J449" s="162"/>
      <c r="K449" s="160"/>
      <c r="L449" s="160"/>
      <c r="M449" s="160"/>
      <c r="N449" s="160"/>
      <c r="O449" s="160"/>
      <c r="P449" s="160"/>
      <c r="Q449" s="160"/>
      <c r="R449" s="160"/>
    </row>
    <row r="450" spans="1:18">
      <c r="A450" s="160"/>
      <c r="B450" s="160"/>
      <c r="C450" s="160"/>
      <c r="D450" s="160"/>
      <c r="E450" s="160"/>
      <c r="F450" s="160"/>
      <c r="G450" s="160"/>
      <c r="H450" s="160"/>
      <c r="I450" s="160"/>
      <c r="J450" s="162"/>
      <c r="K450" s="160"/>
      <c r="L450" s="160"/>
      <c r="M450" s="160"/>
      <c r="N450" s="160"/>
      <c r="O450" s="160"/>
      <c r="P450" s="160"/>
      <c r="Q450" s="160"/>
      <c r="R450" s="160"/>
    </row>
    <row r="451" spans="1:18">
      <c r="A451" s="160"/>
      <c r="B451" s="160"/>
      <c r="C451" s="160"/>
      <c r="D451" s="160"/>
      <c r="E451" s="160"/>
      <c r="F451" s="160"/>
      <c r="G451" s="160"/>
      <c r="H451" s="160"/>
      <c r="I451" s="160"/>
      <c r="J451" s="162"/>
      <c r="K451" s="160"/>
      <c r="L451" s="160"/>
      <c r="M451" s="160"/>
      <c r="N451" s="160"/>
      <c r="O451" s="160"/>
      <c r="P451" s="160"/>
      <c r="Q451" s="160"/>
      <c r="R451" s="160"/>
    </row>
    <row r="452" spans="1:18">
      <c r="A452" s="160"/>
      <c r="B452" s="160"/>
      <c r="C452" s="160"/>
      <c r="D452" s="160"/>
      <c r="E452" s="160"/>
      <c r="F452" s="160"/>
      <c r="G452" s="160"/>
      <c r="H452" s="160"/>
      <c r="I452" s="160"/>
      <c r="J452" s="162"/>
      <c r="K452" s="160"/>
      <c r="L452" s="160"/>
      <c r="M452" s="160"/>
      <c r="N452" s="160"/>
      <c r="O452" s="160"/>
      <c r="P452" s="160"/>
      <c r="Q452" s="160"/>
      <c r="R452" s="160"/>
    </row>
    <row r="453" spans="1:18">
      <c r="A453" s="160"/>
      <c r="B453" s="160"/>
      <c r="C453" s="160"/>
      <c r="D453" s="160"/>
      <c r="E453" s="160"/>
      <c r="F453" s="160"/>
      <c r="G453" s="160"/>
      <c r="H453" s="160"/>
      <c r="I453" s="160"/>
      <c r="J453" s="162"/>
      <c r="K453" s="160"/>
      <c r="L453" s="160"/>
      <c r="M453" s="160"/>
      <c r="N453" s="160"/>
      <c r="O453" s="160"/>
      <c r="P453" s="160"/>
      <c r="Q453" s="160"/>
      <c r="R453" s="160"/>
    </row>
    <row r="454" spans="1:18">
      <c r="A454" s="160"/>
      <c r="B454" s="160"/>
      <c r="C454" s="160"/>
      <c r="D454" s="160"/>
      <c r="E454" s="160"/>
      <c r="F454" s="160"/>
      <c r="G454" s="160"/>
      <c r="H454" s="160"/>
      <c r="I454" s="160"/>
      <c r="J454" s="162"/>
      <c r="K454" s="160"/>
      <c r="L454" s="160"/>
      <c r="M454" s="160"/>
      <c r="N454" s="160"/>
      <c r="O454" s="160"/>
      <c r="P454" s="160"/>
      <c r="Q454" s="160"/>
      <c r="R454" s="160"/>
    </row>
    <row r="455" spans="1:18">
      <c r="A455" s="160"/>
      <c r="B455" s="160"/>
      <c r="C455" s="160"/>
      <c r="D455" s="160"/>
      <c r="E455" s="160"/>
      <c r="F455" s="160"/>
      <c r="G455" s="160"/>
      <c r="H455" s="160"/>
      <c r="I455" s="160"/>
      <c r="J455" s="162"/>
      <c r="K455" s="160"/>
      <c r="L455" s="160"/>
      <c r="M455" s="160"/>
      <c r="N455" s="160"/>
      <c r="O455" s="160"/>
      <c r="P455" s="160"/>
      <c r="Q455" s="160"/>
      <c r="R455" s="160"/>
    </row>
    <row r="456" spans="1:18">
      <c r="A456" s="160"/>
      <c r="B456" s="160"/>
      <c r="C456" s="160"/>
      <c r="D456" s="160"/>
      <c r="E456" s="160"/>
      <c r="F456" s="160"/>
      <c r="G456" s="160"/>
      <c r="H456" s="160"/>
      <c r="I456" s="160"/>
      <c r="J456" s="162"/>
      <c r="K456" s="160"/>
      <c r="L456" s="160"/>
      <c r="M456" s="160"/>
      <c r="N456" s="160"/>
      <c r="O456" s="160"/>
      <c r="P456" s="160"/>
      <c r="Q456" s="160"/>
      <c r="R456" s="160"/>
    </row>
    <row r="457" spans="1:18">
      <c r="A457" s="160"/>
      <c r="B457" s="160"/>
      <c r="C457" s="160"/>
      <c r="D457" s="160"/>
      <c r="E457" s="160"/>
      <c r="F457" s="160"/>
      <c r="G457" s="160"/>
      <c r="H457" s="160"/>
      <c r="I457" s="160"/>
      <c r="J457" s="162"/>
      <c r="K457" s="160"/>
      <c r="L457" s="160"/>
      <c r="M457" s="160"/>
      <c r="N457" s="160"/>
      <c r="O457" s="160"/>
      <c r="P457" s="160"/>
      <c r="Q457" s="160"/>
      <c r="R457" s="160"/>
    </row>
    <row r="458" spans="1:18">
      <c r="A458" s="160"/>
      <c r="B458" s="160"/>
      <c r="C458" s="160"/>
      <c r="D458" s="160"/>
      <c r="E458" s="160"/>
      <c r="F458" s="160"/>
      <c r="G458" s="160"/>
      <c r="H458" s="160"/>
      <c r="I458" s="160"/>
      <c r="J458" s="162"/>
      <c r="K458" s="160"/>
      <c r="L458" s="160"/>
      <c r="M458" s="160"/>
      <c r="N458" s="160"/>
      <c r="O458" s="160"/>
      <c r="P458" s="160"/>
      <c r="Q458" s="160"/>
      <c r="R458" s="160"/>
    </row>
    <row r="459" spans="1:18">
      <c r="A459" s="160"/>
      <c r="B459" s="160"/>
      <c r="C459" s="160"/>
      <c r="D459" s="160"/>
      <c r="E459" s="160"/>
      <c r="F459" s="160"/>
      <c r="G459" s="160"/>
      <c r="H459" s="160"/>
      <c r="I459" s="160"/>
      <c r="J459" s="162"/>
      <c r="K459" s="160"/>
      <c r="L459" s="160"/>
      <c r="M459" s="160"/>
      <c r="N459" s="160"/>
      <c r="O459" s="160"/>
      <c r="P459" s="160"/>
      <c r="Q459" s="160"/>
      <c r="R459" s="160"/>
    </row>
    <row r="460" spans="1:18">
      <c r="A460" s="160"/>
      <c r="B460" s="160"/>
      <c r="C460" s="160"/>
      <c r="D460" s="160"/>
      <c r="E460" s="160"/>
      <c r="F460" s="160"/>
      <c r="G460" s="160"/>
      <c r="H460" s="160"/>
      <c r="I460" s="160"/>
      <c r="J460" s="162"/>
      <c r="K460" s="160"/>
      <c r="L460" s="160"/>
      <c r="M460" s="160"/>
      <c r="N460" s="160"/>
      <c r="O460" s="160"/>
      <c r="P460" s="160"/>
      <c r="Q460" s="160"/>
      <c r="R460" s="160"/>
    </row>
    <row r="461" spans="1:18">
      <c r="A461" s="160"/>
      <c r="B461" s="160"/>
      <c r="C461" s="160"/>
      <c r="D461" s="160"/>
      <c r="E461" s="160"/>
      <c r="F461" s="160"/>
      <c r="G461" s="160"/>
      <c r="H461" s="160"/>
      <c r="I461" s="160"/>
      <c r="J461" s="162"/>
      <c r="K461" s="160"/>
      <c r="L461" s="160"/>
      <c r="M461" s="160"/>
      <c r="N461" s="160"/>
      <c r="O461" s="160"/>
      <c r="P461" s="160"/>
      <c r="Q461" s="160"/>
      <c r="R461" s="160"/>
    </row>
    <row r="462" spans="1:18">
      <c r="A462" s="160"/>
      <c r="B462" s="160"/>
      <c r="C462" s="160"/>
      <c r="D462" s="160"/>
      <c r="E462" s="160"/>
      <c r="F462" s="160"/>
      <c r="G462" s="160"/>
      <c r="H462" s="160"/>
      <c r="I462" s="160"/>
      <c r="J462" s="162"/>
      <c r="K462" s="160"/>
      <c r="L462" s="160"/>
      <c r="M462" s="160"/>
      <c r="N462" s="160"/>
      <c r="O462" s="160"/>
      <c r="P462" s="160"/>
      <c r="Q462" s="160"/>
      <c r="R462" s="160"/>
    </row>
    <row r="463" spans="1:18">
      <c r="A463" s="160"/>
      <c r="B463" s="160"/>
      <c r="C463" s="160"/>
      <c r="D463" s="160"/>
      <c r="E463" s="160"/>
      <c r="F463" s="160"/>
      <c r="G463" s="160"/>
      <c r="H463" s="160"/>
      <c r="I463" s="160"/>
      <c r="J463" s="162"/>
      <c r="K463" s="160"/>
      <c r="L463" s="160"/>
      <c r="M463" s="160"/>
      <c r="N463" s="160"/>
      <c r="O463" s="160"/>
      <c r="P463" s="160"/>
      <c r="Q463" s="160"/>
      <c r="R463" s="160"/>
    </row>
    <row r="464" spans="1:18">
      <c r="A464" s="160"/>
      <c r="B464" s="160"/>
      <c r="C464" s="160"/>
      <c r="D464" s="160"/>
      <c r="E464" s="160"/>
      <c r="F464" s="160"/>
      <c r="G464" s="160"/>
      <c r="H464" s="160"/>
      <c r="I464" s="160"/>
      <c r="J464" s="162"/>
      <c r="K464" s="160"/>
      <c r="L464" s="160"/>
      <c r="M464" s="160"/>
      <c r="N464" s="160"/>
      <c r="O464" s="160"/>
      <c r="P464" s="160"/>
      <c r="Q464" s="160"/>
      <c r="R464" s="160"/>
    </row>
    <row r="465" spans="1:18">
      <c r="A465" s="160"/>
      <c r="B465" s="160"/>
      <c r="C465" s="160"/>
      <c r="D465" s="160"/>
      <c r="E465" s="160"/>
      <c r="F465" s="160"/>
      <c r="G465" s="160"/>
      <c r="H465" s="160"/>
      <c r="I465" s="160"/>
      <c r="J465" s="162"/>
      <c r="K465" s="160"/>
      <c r="L465" s="160"/>
      <c r="M465" s="160"/>
      <c r="N465" s="160"/>
      <c r="O465" s="160"/>
      <c r="P465" s="160"/>
      <c r="Q465" s="160"/>
      <c r="R465" s="160"/>
    </row>
    <row r="466" spans="1:18">
      <c r="A466" s="160"/>
      <c r="B466" s="160"/>
      <c r="C466" s="160"/>
      <c r="D466" s="160"/>
      <c r="E466" s="160"/>
      <c r="F466" s="160"/>
      <c r="G466" s="160"/>
      <c r="H466" s="160"/>
      <c r="I466" s="160"/>
      <c r="J466" s="162"/>
      <c r="K466" s="160"/>
      <c r="L466" s="160"/>
      <c r="M466" s="160"/>
      <c r="N466" s="160"/>
      <c r="O466" s="160"/>
      <c r="P466" s="160"/>
      <c r="Q466" s="160"/>
      <c r="R466" s="160"/>
    </row>
    <row r="467" spans="1:18">
      <c r="A467" s="160"/>
      <c r="B467" s="160"/>
      <c r="C467" s="160"/>
      <c r="D467" s="160"/>
      <c r="E467" s="160"/>
      <c r="F467" s="160"/>
      <c r="G467" s="160"/>
      <c r="H467" s="160"/>
      <c r="I467" s="160"/>
      <c r="J467" s="162"/>
      <c r="K467" s="160"/>
      <c r="L467" s="160"/>
      <c r="M467" s="160"/>
      <c r="N467" s="160"/>
      <c r="O467" s="160"/>
      <c r="P467" s="160"/>
      <c r="Q467" s="160"/>
      <c r="R467" s="160"/>
    </row>
    <row r="468" spans="1:18">
      <c r="A468" s="160"/>
      <c r="B468" s="160"/>
      <c r="C468" s="160"/>
      <c r="D468" s="160"/>
      <c r="E468" s="160"/>
      <c r="F468" s="160"/>
      <c r="G468" s="160"/>
      <c r="H468" s="160"/>
      <c r="I468" s="160"/>
      <c r="J468" s="162"/>
      <c r="K468" s="160"/>
      <c r="L468" s="160"/>
      <c r="M468" s="160"/>
      <c r="N468" s="160"/>
      <c r="O468" s="160"/>
      <c r="P468" s="160"/>
      <c r="Q468" s="160"/>
      <c r="R468" s="160"/>
    </row>
    <row r="469" spans="1:18">
      <c r="A469" s="160"/>
      <c r="B469" s="160"/>
      <c r="C469" s="160"/>
      <c r="D469" s="160"/>
      <c r="E469" s="160"/>
      <c r="F469" s="160"/>
      <c r="G469" s="160"/>
      <c r="H469" s="160"/>
      <c r="I469" s="160"/>
      <c r="J469" s="162"/>
      <c r="K469" s="160"/>
      <c r="L469" s="160"/>
      <c r="M469" s="160"/>
      <c r="N469" s="160"/>
      <c r="O469" s="160"/>
      <c r="P469" s="160"/>
      <c r="Q469" s="160"/>
      <c r="R469" s="160"/>
    </row>
    <row r="470" spans="1:18">
      <c r="A470" s="160"/>
      <c r="B470" s="160"/>
      <c r="C470" s="160"/>
      <c r="D470" s="160"/>
      <c r="E470" s="160"/>
      <c r="F470" s="160"/>
      <c r="G470" s="160"/>
      <c r="H470" s="160"/>
      <c r="I470" s="160"/>
      <c r="J470" s="162"/>
      <c r="K470" s="160"/>
      <c r="L470" s="160"/>
      <c r="M470" s="160"/>
      <c r="N470" s="160"/>
      <c r="O470" s="160"/>
      <c r="P470" s="160"/>
      <c r="Q470" s="160"/>
      <c r="R470" s="160"/>
    </row>
    <row r="471" spans="1:18">
      <c r="A471" s="160"/>
      <c r="B471" s="160"/>
      <c r="C471" s="160"/>
      <c r="D471" s="160"/>
      <c r="E471" s="160"/>
      <c r="F471" s="160"/>
      <c r="G471" s="160"/>
      <c r="H471" s="160"/>
      <c r="I471" s="160"/>
      <c r="J471" s="162"/>
      <c r="K471" s="160"/>
      <c r="L471" s="160"/>
      <c r="M471" s="160"/>
      <c r="N471" s="160"/>
      <c r="O471" s="160"/>
      <c r="P471" s="160"/>
      <c r="Q471" s="160"/>
      <c r="R471" s="160"/>
    </row>
    <row r="472" spans="1:18">
      <c r="A472" s="160"/>
      <c r="B472" s="160"/>
      <c r="C472" s="160"/>
      <c r="D472" s="160"/>
      <c r="E472" s="160"/>
      <c r="F472" s="160"/>
      <c r="G472" s="160"/>
      <c r="H472" s="160"/>
      <c r="I472" s="160"/>
      <c r="J472" s="162"/>
      <c r="K472" s="160"/>
      <c r="L472" s="160"/>
      <c r="M472" s="160"/>
      <c r="N472" s="160"/>
      <c r="O472" s="160"/>
      <c r="P472" s="160"/>
      <c r="Q472" s="160"/>
      <c r="R472" s="160"/>
    </row>
    <row r="473" spans="1:18">
      <c r="A473" s="160"/>
      <c r="B473" s="160"/>
      <c r="C473" s="160"/>
      <c r="D473" s="160"/>
      <c r="E473" s="160"/>
      <c r="F473" s="160"/>
      <c r="G473" s="160"/>
      <c r="H473" s="160"/>
      <c r="I473" s="160"/>
      <c r="J473" s="162"/>
      <c r="K473" s="160"/>
      <c r="L473" s="160"/>
      <c r="M473" s="160"/>
      <c r="N473" s="160"/>
      <c r="O473" s="160"/>
      <c r="P473" s="160"/>
      <c r="Q473" s="160"/>
      <c r="R473" s="160"/>
    </row>
    <row r="474" spans="1:18">
      <c r="A474" s="160"/>
      <c r="B474" s="160"/>
      <c r="C474" s="160"/>
      <c r="D474" s="160"/>
      <c r="E474" s="160"/>
      <c r="F474" s="160"/>
      <c r="G474" s="160"/>
      <c r="H474" s="160"/>
      <c r="I474" s="160"/>
      <c r="J474" s="162"/>
      <c r="K474" s="160"/>
      <c r="L474" s="160"/>
      <c r="M474" s="160"/>
      <c r="N474" s="160"/>
      <c r="O474" s="160"/>
      <c r="P474" s="160"/>
      <c r="Q474" s="160"/>
      <c r="R474" s="160"/>
    </row>
    <row r="475" spans="1:18">
      <c r="A475" s="160"/>
      <c r="B475" s="160"/>
      <c r="C475" s="160"/>
      <c r="D475" s="160"/>
      <c r="E475" s="160"/>
      <c r="F475" s="160"/>
      <c r="G475" s="160"/>
      <c r="H475" s="160"/>
      <c r="I475" s="160"/>
      <c r="J475" s="162"/>
      <c r="K475" s="160"/>
      <c r="L475" s="160"/>
      <c r="M475" s="160"/>
      <c r="N475" s="160"/>
      <c r="O475" s="160"/>
      <c r="P475" s="160"/>
      <c r="Q475" s="160"/>
      <c r="R475" s="160"/>
    </row>
    <row r="476" spans="1:18">
      <c r="A476" s="160"/>
      <c r="B476" s="160"/>
      <c r="C476" s="160"/>
      <c r="D476" s="160"/>
      <c r="E476" s="160"/>
      <c r="F476" s="160"/>
      <c r="G476" s="160"/>
      <c r="H476" s="160"/>
      <c r="I476" s="160"/>
      <c r="J476" s="162"/>
      <c r="K476" s="160"/>
      <c r="L476" s="160"/>
      <c r="M476" s="160"/>
      <c r="N476" s="160"/>
      <c r="O476" s="160"/>
      <c r="P476" s="160"/>
      <c r="Q476" s="160"/>
      <c r="R476" s="160"/>
    </row>
    <row r="477" spans="1:18">
      <c r="A477" s="160"/>
      <c r="B477" s="160"/>
      <c r="C477" s="160"/>
      <c r="D477" s="160"/>
      <c r="E477" s="160"/>
      <c r="F477" s="160"/>
      <c r="G477" s="160"/>
      <c r="H477" s="160"/>
      <c r="I477" s="160"/>
      <c r="J477" s="162"/>
      <c r="K477" s="160"/>
      <c r="L477" s="160"/>
      <c r="M477" s="160"/>
      <c r="N477" s="160"/>
      <c r="O477" s="160"/>
      <c r="P477" s="160"/>
      <c r="Q477" s="160"/>
      <c r="R477" s="160"/>
    </row>
    <row r="478" spans="1:18">
      <c r="A478" s="160"/>
      <c r="B478" s="160"/>
      <c r="C478" s="160"/>
      <c r="D478" s="160"/>
      <c r="E478" s="160"/>
      <c r="F478" s="160"/>
      <c r="G478" s="160"/>
      <c r="H478" s="160"/>
      <c r="I478" s="160"/>
      <c r="J478" s="162"/>
      <c r="K478" s="160"/>
      <c r="L478" s="160"/>
      <c r="M478" s="160"/>
      <c r="N478" s="160"/>
      <c r="O478" s="160"/>
      <c r="P478" s="160"/>
      <c r="Q478" s="160"/>
      <c r="R478" s="160"/>
    </row>
    <row r="479" spans="1:18">
      <c r="A479" s="160"/>
      <c r="B479" s="160"/>
      <c r="C479" s="160"/>
      <c r="D479" s="160"/>
      <c r="E479" s="160"/>
      <c r="F479" s="160"/>
      <c r="G479" s="160"/>
      <c r="H479" s="160"/>
      <c r="I479" s="160"/>
      <c r="J479" s="162"/>
      <c r="K479" s="160"/>
      <c r="L479" s="160"/>
      <c r="M479" s="160"/>
      <c r="N479" s="160"/>
      <c r="O479" s="160"/>
      <c r="P479" s="160"/>
      <c r="Q479" s="160"/>
      <c r="R479" s="160"/>
    </row>
    <row r="480" spans="1:18">
      <c r="A480" s="160"/>
      <c r="B480" s="160"/>
      <c r="C480" s="160"/>
      <c r="D480" s="160"/>
      <c r="E480" s="160"/>
      <c r="F480" s="160"/>
      <c r="G480" s="160"/>
      <c r="H480" s="160"/>
      <c r="I480" s="160"/>
      <c r="J480" s="162"/>
      <c r="K480" s="160"/>
      <c r="L480" s="160"/>
      <c r="M480" s="160"/>
      <c r="N480" s="160"/>
      <c r="O480" s="160"/>
      <c r="P480" s="160"/>
      <c r="Q480" s="160"/>
      <c r="R480" s="160"/>
    </row>
    <row r="481" spans="1:18">
      <c r="A481" s="160"/>
      <c r="B481" s="160"/>
      <c r="C481" s="160"/>
      <c r="D481" s="160"/>
      <c r="E481" s="160"/>
      <c r="F481" s="160"/>
      <c r="G481" s="160"/>
      <c r="H481" s="160"/>
      <c r="I481" s="160"/>
      <c r="J481" s="162"/>
      <c r="K481" s="160"/>
      <c r="L481" s="160"/>
      <c r="M481" s="160"/>
      <c r="N481" s="160"/>
      <c r="O481" s="160"/>
      <c r="P481" s="160"/>
      <c r="Q481" s="160"/>
      <c r="R481" s="160"/>
    </row>
    <row r="482" spans="1:18">
      <c r="A482" s="160"/>
      <c r="B482" s="160"/>
      <c r="C482" s="160"/>
      <c r="D482" s="160"/>
      <c r="E482" s="160"/>
      <c r="F482" s="160"/>
      <c r="G482" s="160"/>
      <c r="H482" s="160"/>
      <c r="I482" s="160"/>
      <c r="J482" s="162"/>
      <c r="K482" s="160"/>
      <c r="L482" s="160"/>
      <c r="M482" s="160"/>
      <c r="N482" s="160"/>
      <c r="O482" s="160"/>
      <c r="P482" s="160"/>
      <c r="Q482" s="160"/>
      <c r="R482" s="160"/>
    </row>
    <row r="483" spans="1:18">
      <c r="A483" s="160"/>
      <c r="B483" s="160"/>
      <c r="C483" s="160"/>
      <c r="D483" s="160"/>
      <c r="E483" s="160"/>
      <c r="F483" s="160"/>
      <c r="G483" s="160"/>
      <c r="H483" s="160"/>
      <c r="I483" s="160"/>
      <c r="J483" s="162"/>
      <c r="K483" s="160"/>
      <c r="L483" s="160"/>
      <c r="M483" s="160"/>
      <c r="N483" s="160"/>
      <c r="O483" s="160"/>
      <c r="P483" s="160"/>
      <c r="Q483" s="160"/>
      <c r="R483" s="160"/>
    </row>
    <row r="484" spans="1:18">
      <c r="A484" s="160"/>
      <c r="B484" s="160"/>
      <c r="C484" s="160"/>
      <c r="D484" s="160"/>
      <c r="E484" s="160"/>
      <c r="F484" s="160"/>
      <c r="G484" s="160"/>
      <c r="H484" s="160"/>
      <c r="I484" s="160"/>
      <c r="J484" s="162"/>
      <c r="K484" s="160"/>
      <c r="L484" s="160"/>
      <c r="M484" s="160"/>
      <c r="N484" s="160"/>
      <c r="O484" s="160"/>
      <c r="P484" s="160"/>
      <c r="Q484" s="160"/>
      <c r="R484" s="160"/>
    </row>
    <row r="485" spans="1:18">
      <c r="A485" s="160"/>
      <c r="B485" s="160"/>
      <c r="C485" s="160"/>
      <c r="D485" s="160"/>
      <c r="E485" s="160"/>
      <c r="F485" s="160"/>
      <c r="G485" s="160"/>
      <c r="H485" s="160"/>
      <c r="I485" s="160"/>
      <c r="J485" s="162"/>
      <c r="K485" s="160"/>
      <c r="L485" s="160"/>
      <c r="M485" s="160"/>
      <c r="N485" s="160"/>
      <c r="O485" s="160"/>
      <c r="P485" s="160"/>
      <c r="Q485" s="160"/>
      <c r="R485" s="160"/>
    </row>
    <row r="486" spans="1:18">
      <c r="A486" s="160"/>
      <c r="B486" s="160"/>
      <c r="C486" s="160"/>
      <c r="D486" s="160"/>
      <c r="E486" s="160"/>
      <c r="F486" s="160"/>
      <c r="G486" s="160"/>
      <c r="H486" s="160"/>
      <c r="I486" s="160"/>
      <c r="J486" s="162"/>
      <c r="K486" s="160"/>
      <c r="L486" s="160"/>
      <c r="M486" s="160"/>
      <c r="N486" s="160"/>
      <c r="O486" s="160"/>
      <c r="P486" s="160"/>
      <c r="Q486" s="160"/>
      <c r="R486" s="160"/>
    </row>
    <row r="487" spans="1:18">
      <c r="A487" s="160"/>
      <c r="B487" s="160"/>
      <c r="C487" s="160"/>
      <c r="D487" s="160"/>
      <c r="E487" s="160"/>
      <c r="F487" s="160"/>
      <c r="G487" s="160"/>
      <c r="H487" s="160"/>
      <c r="I487" s="160"/>
      <c r="J487" s="162"/>
      <c r="K487" s="160"/>
      <c r="L487" s="160"/>
      <c r="M487" s="160"/>
      <c r="N487" s="160"/>
      <c r="O487" s="160"/>
      <c r="P487" s="160"/>
      <c r="Q487" s="160"/>
      <c r="R487" s="160"/>
    </row>
    <row r="488" spans="1:18">
      <c r="A488" s="160"/>
      <c r="B488" s="160"/>
      <c r="C488" s="160"/>
      <c r="D488" s="160"/>
      <c r="E488" s="160"/>
      <c r="F488" s="160"/>
      <c r="G488" s="160"/>
      <c r="H488" s="160"/>
      <c r="I488" s="160"/>
      <c r="J488" s="162"/>
      <c r="K488" s="160"/>
      <c r="L488" s="160"/>
      <c r="M488" s="160"/>
      <c r="N488" s="160"/>
      <c r="O488" s="160"/>
      <c r="P488" s="160"/>
      <c r="Q488" s="160"/>
      <c r="R488" s="160"/>
    </row>
    <row r="489" spans="1:18">
      <c r="A489" s="160"/>
      <c r="B489" s="160"/>
      <c r="C489" s="160"/>
      <c r="D489" s="160"/>
      <c r="E489" s="160"/>
      <c r="F489" s="160"/>
      <c r="G489" s="160"/>
      <c r="H489" s="160"/>
      <c r="I489" s="160"/>
      <c r="J489" s="162"/>
      <c r="K489" s="160"/>
      <c r="L489" s="160"/>
      <c r="M489" s="160"/>
      <c r="N489" s="160"/>
      <c r="O489" s="160"/>
      <c r="P489" s="160"/>
      <c r="Q489" s="160"/>
      <c r="R489" s="160"/>
    </row>
    <row r="490" spans="1:18">
      <c r="A490" s="160"/>
      <c r="B490" s="160"/>
      <c r="C490" s="160"/>
      <c r="D490" s="160"/>
      <c r="E490" s="160"/>
      <c r="F490" s="160"/>
      <c r="G490" s="160"/>
      <c r="H490" s="160"/>
      <c r="I490" s="160"/>
      <c r="J490" s="162"/>
      <c r="K490" s="160"/>
      <c r="L490" s="160"/>
      <c r="M490" s="160"/>
      <c r="N490" s="160"/>
      <c r="O490" s="160"/>
      <c r="P490" s="160"/>
      <c r="Q490" s="160"/>
      <c r="R490" s="160"/>
    </row>
    <row r="491" spans="1:18">
      <c r="A491" s="160"/>
      <c r="B491" s="160"/>
      <c r="C491" s="160"/>
      <c r="D491" s="160"/>
      <c r="E491" s="160"/>
      <c r="F491" s="160"/>
      <c r="G491" s="160"/>
      <c r="H491" s="160"/>
      <c r="I491" s="160"/>
      <c r="J491" s="162"/>
      <c r="K491" s="160"/>
      <c r="L491" s="160"/>
      <c r="M491" s="160"/>
      <c r="N491" s="160"/>
      <c r="O491" s="160"/>
      <c r="P491" s="160"/>
      <c r="Q491" s="160"/>
      <c r="R491" s="160"/>
    </row>
    <row r="492" spans="1:18">
      <c r="A492" s="160"/>
      <c r="B492" s="160"/>
      <c r="C492" s="160"/>
      <c r="D492" s="160"/>
      <c r="E492" s="160"/>
      <c r="F492" s="160"/>
      <c r="G492" s="160"/>
      <c r="H492" s="160"/>
      <c r="I492" s="160"/>
      <c r="J492" s="162"/>
      <c r="K492" s="160"/>
      <c r="L492" s="160"/>
      <c r="M492" s="160"/>
      <c r="N492" s="160"/>
      <c r="O492" s="160"/>
      <c r="P492" s="160"/>
      <c r="Q492" s="160"/>
      <c r="R492" s="160"/>
    </row>
    <row r="493" spans="1:18">
      <c r="A493" s="160"/>
      <c r="B493" s="160"/>
      <c r="C493" s="160"/>
      <c r="D493" s="160"/>
      <c r="E493" s="160"/>
      <c r="F493" s="160"/>
      <c r="G493" s="160"/>
      <c r="H493" s="160"/>
      <c r="I493" s="160"/>
      <c r="J493" s="162"/>
      <c r="K493" s="160"/>
      <c r="L493" s="160"/>
      <c r="M493" s="160"/>
      <c r="N493" s="160"/>
      <c r="O493" s="160"/>
      <c r="P493" s="160"/>
      <c r="Q493" s="160"/>
      <c r="R493" s="160"/>
    </row>
    <row r="494" spans="1:18">
      <c r="A494" s="160"/>
      <c r="B494" s="160"/>
      <c r="C494" s="160"/>
      <c r="D494" s="160"/>
      <c r="E494" s="160"/>
      <c r="F494" s="160"/>
      <c r="G494" s="160"/>
      <c r="H494" s="160"/>
      <c r="I494" s="160"/>
      <c r="J494" s="162"/>
      <c r="K494" s="160"/>
      <c r="L494" s="160"/>
      <c r="M494" s="160"/>
      <c r="N494" s="160"/>
      <c r="O494" s="160"/>
      <c r="P494" s="160"/>
      <c r="Q494" s="160"/>
      <c r="R494" s="160"/>
    </row>
    <row r="495" spans="1:18">
      <c r="A495" s="160"/>
      <c r="B495" s="160"/>
      <c r="C495" s="160"/>
      <c r="D495" s="160"/>
      <c r="E495" s="160"/>
      <c r="F495" s="160"/>
      <c r="G495" s="160"/>
      <c r="H495" s="160"/>
      <c r="I495" s="160"/>
      <c r="J495" s="162"/>
      <c r="K495" s="160"/>
      <c r="L495" s="160"/>
      <c r="M495" s="160"/>
      <c r="N495" s="160"/>
      <c r="O495" s="160"/>
      <c r="P495" s="160"/>
      <c r="Q495" s="160"/>
      <c r="R495" s="160"/>
    </row>
    <row r="496" spans="1:18">
      <c r="A496" s="160"/>
      <c r="B496" s="160"/>
      <c r="C496" s="160"/>
      <c r="D496" s="160"/>
      <c r="E496" s="160"/>
      <c r="F496" s="160"/>
      <c r="G496" s="160"/>
      <c r="H496" s="160"/>
      <c r="I496" s="160"/>
      <c r="J496" s="162"/>
      <c r="K496" s="160"/>
      <c r="L496" s="160"/>
      <c r="M496" s="160"/>
      <c r="N496" s="160"/>
      <c r="O496" s="160"/>
      <c r="P496" s="160"/>
      <c r="Q496" s="160"/>
      <c r="R496" s="160"/>
    </row>
    <row r="497" spans="1:18">
      <c r="A497" s="160"/>
      <c r="B497" s="160"/>
      <c r="C497" s="160"/>
      <c r="D497" s="160"/>
      <c r="E497" s="160"/>
      <c r="F497" s="160"/>
      <c r="G497" s="160"/>
      <c r="H497" s="160"/>
      <c r="I497" s="160"/>
      <c r="J497" s="162"/>
      <c r="K497" s="160"/>
      <c r="L497" s="160"/>
      <c r="M497" s="160"/>
      <c r="N497" s="160"/>
      <c r="O497" s="160"/>
      <c r="P497" s="160"/>
      <c r="Q497" s="160"/>
      <c r="R497" s="160"/>
    </row>
    <row r="498" spans="1:18">
      <c r="A498" s="160"/>
      <c r="B498" s="160"/>
      <c r="C498" s="160"/>
      <c r="D498" s="160"/>
      <c r="E498" s="160"/>
      <c r="F498" s="160"/>
      <c r="G498" s="160"/>
      <c r="H498" s="160"/>
      <c r="I498" s="160"/>
      <c r="J498" s="162"/>
      <c r="K498" s="160"/>
      <c r="L498" s="160"/>
      <c r="M498" s="160"/>
      <c r="N498" s="160"/>
      <c r="O498" s="160"/>
      <c r="P498" s="160"/>
      <c r="Q498" s="160"/>
      <c r="R498" s="160"/>
    </row>
    <row r="499" spans="1:18">
      <c r="A499" s="160"/>
      <c r="B499" s="160"/>
      <c r="C499" s="160"/>
      <c r="D499" s="160"/>
      <c r="E499" s="160"/>
      <c r="F499" s="160"/>
      <c r="G499" s="160"/>
      <c r="H499" s="160"/>
      <c r="I499" s="160"/>
      <c r="J499" s="162"/>
      <c r="K499" s="160"/>
      <c r="L499" s="160"/>
      <c r="M499" s="160"/>
      <c r="N499" s="160"/>
      <c r="O499" s="160"/>
      <c r="P499" s="160"/>
      <c r="Q499" s="160"/>
      <c r="R499" s="160"/>
    </row>
    <row r="500" spans="1:18">
      <c r="A500" s="160"/>
      <c r="B500" s="160"/>
      <c r="C500" s="160"/>
      <c r="D500" s="160"/>
      <c r="E500" s="160"/>
      <c r="F500" s="160"/>
      <c r="G500" s="160"/>
      <c r="H500" s="160"/>
      <c r="I500" s="160"/>
      <c r="J500" s="162"/>
      <c r="K500" s="160"/>
      <c r="L500" s="160"/>
      <c r="M500" s="160"/>
      <c r="N500" s="160"/>
      <c r="O500" s="160"/>
      <c r="P500" s="160"/>
      <c r="Q500" s="160"/>
      <c r="R500" s="160"/>
    </row>
    <row r="501" spans="1:18">
      <c r="A501" s="160"/>
      <c r="B501" s="160"/>
      <c r="C501" s="160"/>
      <c r="D501" s="160"/>
      <c r="E501" s="160"/>
      <c r="F501" s="160"/>
      <c r="G501" s="160"/>
      <c r="H501" s="160"/>
      <c r="I501" s="160"/>
      <c r="J501" s="162"/>
      <c r="K501" s="160"/>
      <c r="L501" s="160"/>
      <c r="M501" s="160"/>
      <c r="N501" s="160"/>
      <c r="O501" s="160"/>
      <c r="P501" s="160"/>
      <c r="Q501" s="160"/>
      <c r="R501" s="160"/>
    </row>
    <row r="502" spans="1:18">
      <c r="A502" s="160"/>
      <c r="B502" s="160"/>
      <c r="C502" s="160"/>
      <c r="D502" s="160"/>
      <c r="E502" s="160"/>
      <c r="F502" s="160"/>
      <c r="G502" s="160"/>
      <c r="H502" s="160"/>
      <c r="I502" s="160"/>
      <c r="J502" s="162"/>
      <c r="K502" s="160"/>
      <c r="L502" s="160"/>
      <c r="M502" s="160"/>
      <c r="N502" s="160"/>
      <c r="O502" s="160"/>
      <c r="P502" s="160"/>
      <c r="Q502" s="160"/>
      <c r="R502" s="160"/>
    </row>
    <row r="503" spans="1:18">
      <c r="A503" s="160"/>
      <c r="B503" s="160"/>
      <c r="C503" s="160"/>
      <c r="D503" s="160"/>
      <c r="E503" s="160"/>
      <c r="F503" s="160"/>
      <c r="G503" s="160"/>
      <c r="H503" s="160"/>
      <c r="I503" s="160"/>
      <c r="J503" s="162"/>
      <c r="K503" s="160"/>
      <c r="L503" s="160"/>
      <c r="M503" s="160"/>
      <c r="N503" s="160"/>
      <c r="O503" s="160"/>
      <c r="P503" s="160"/>
      <c r="Q503" s="160"/>
      <c r="R503" s="160"/>
    </row>
    <row r="504" spans="1:18">
      <c r="A504" s="160"/>
      <c r="B504" s="160"/>
      <c r="C504" s="160"/>
      <c r="D504" s="160"/>
      <c r="E504" s="160"/>
      <c r="F504" s="160"/>
      <c r="G504" s="160"/>
      <c r="H504" s="160"/>
      <c r="I504" s="160"/>
      <c r="J504" s="162"/>
      <c r="K504" s="160"/>
      <c r="L504" s="160"/>
      <c r="M504" s="160"/>
      <c r="N504" s="160"/>
      <c r="O504" s="160"/>
      <c r="P504" s="160"/>
      <c r="Q504" s="160"/>
      <c r="R504" s="160"/>
    </row>
    <row r="505" spans="1:18">
      <c r="A505" s="160"/>
      <c r="B505" s="160"/>
      <c r="C505" s="160"/>
      <c r="D505" s="160"/>
      <c r="E505" s="160"/>
      <c r="F505" s="160"/>
      <c r="G505" s="160"/>
      <c r="H505" s="160"/>
      <c r="I505" s="160"/>
      <c r="J505" s="162"/>
      <c r="K505" s="160"/>
      <c r="L505" s="160"/>
      <c r="M505" s="160"/>
      <c r="N505" s="160"/>
      <c r="O505" s="160"/>
      <c r="P505" s="160"/>
      <c r="Q505" s="160"/>
      <c r="R505" s="160"/>
    </row>
    <row r="506" spans="1:18">
      <c r="A506" s="160"/>
      <c r="B506" s="160"/>
      <c r="C506" s="160"/>
      <c r="D506" s="160"/>
      <c r="E506" s="160"/>
      <c r="F506" s="160"/>
      <c r="G506" s="160"/>
      <c r="H506" s="160"/>
      <c r="I506" s="160"/>
      <c r="J506" s="162"/>
      <c r="K506" s="160"/>
      <c r="L506" s="160"/>
      <c r="M506" s="160"/>
      <c r="N506" s="160"/>
      <c r="O506" s="160"/>
      <c r="P506" s="160"/>
      <c r="Q506" s="160"/>
      <c r="R506" s="160"/>
    </row>
    <row r="507" spans="1:18">
      <c r="A507" s="160"/>
      <c r="B507" s="160"/>
      <c r="C507" s="160"/>
      <c r="D507" s="160"/>
      <c r="E507" s="160"/>
      <c r="F507" s="160"/>
      <c r="G507" s="160"/>
      <c r="H507" s="160"/>
      <c r="I507" s="160"/>
      <c r="J507" s="162"/>
      <c r="K507" s="160"/>
      <c r="L507" s="160"/>
      <c r="M507" s="160"/>
      <c r="N507" s="160"/>
      <c r="O507" s="160"/>
      <c r="P507" s="160"/>
      <c r="Q507" s="160"/>
      <c r="R507" s="160"/>
    </row>
    <row r="508" spans="1:18">
      <c r="A508" s="160"/>
      <c r="B508" s="160"/>
      <c r="C508" s="160"/>
      <c r="D508" s="160"/>
      <c r="E508" s="160"/>
      <c r="F508" s="160"/>
      <c r="G508" s="160"/>
      <c r="H508" s="160"/>
      <c r="I508" s="160"/>
      <c r="J508" s="162"/>
      <c r="K508" s="160"/>
      <c r="L508" s="160"/>
      <c r="M508" s="160"/>
      <c r="N508" s="160"/>
      <c r="O508" s="160"/>
      <c r="P508" s="160"/>
      <c r="Q508" s="160"/>
      <c r="R508" s="160"/>
    </row>
    <row r="509" spans="1:18">
      <c r="A509" s="160"/>
      <c r="B509" s="160"/>
      <c r="C509" s="160"/>
      <c r="D509" s="160"/>
      <c r="E509" s="160"/>
      <c r="F509" s="160"/>
      <c r="G509" s="160"/>
      <c r="H509" s="160"/>
      <c r="I509" s="160"/>
      <c r="J509" s="162"/>
      <c r="K509" s="160"/>
      <c r="L509" s="160"/>
      <c r="M509" s="160"/>
      <c r="N509" s="160"/>
      <c r="O509" s="160"/>
      <c r="P509" s="160"/>
      <c r="Q509" s="160"/>
      <c r="R509" s="160"/>
    </row>
    <row r="510" spans="1:18">
      <c r="A510" s="160"/>
      <c r="B510" s="160"/>
      <c r="C510" s="160"/>
      <c r="D510" s="160"/>
      <c r="E510" s="160"/>
      <c r="F510" s="160"/>
      <c r="G510" s="160"/>
      <c r="H510" s="160"/>
      <c r="I510" s="160"/>
      <c r="J510" s="162"/>
      <c r="K510" s="160"/>
      <c r="L510" s="160"/>
      <c r="M510" s="160"/>
      <c r="N510" s="160"/>
      <c r="O510" s="160"/>
      <c r="P510" s="160"/>
      <c r="Q510" s="160"/>
      <c r="R510" s="160"/>
    </row>
    <row r="511" spans="1:18">
      <c r="A511" s="160"/>
      <c r="B511" s="160"/>
      <c r="C511" s="160"/>
      <c r="D511" s="160"/>
      <c r="E511" s="160"/>
      <c r="F511" s="160"/>
      <c r="G511" s="160"/>
      <c r="H511" s="160"/>
      <c r="I511" s="160"/>
      <c r="J511" s="162"/>
      <c r="K511" s="160"/>
      <c r="L511" s="160"/>
      <c r="M511" s="160"/>
      <c r="N511" s="160"/>
      <c r="O511" s="160"/>
      <c r="P511" s="160"/>
      <c r="Q511" s="160"/>
      <c r="R511" s="160"/>
    </row>
    <row r="512" spans="1:18">
      <c r="A512" s="160"/>
      <c r="B512" s="160"/>
      <c r="C512" s="160"/>
      <c r="D512" s="160"/>
      <c r="E512" s="160"/>
      <c r="F512" s="160"/>
      <c r="G512" s="160"/>
      <c r="H512" s="160"/>
      <c r="I512" s="160"/>
      <c r="J512" s="162"/>
      <c r="K512" s="160"/>
      <c r="L512" s="160"/>
      <c r="M512" s="160"/>
      <c r="N512" s="160"/>
      <c r="O512" s="160"/>
      <c r="P512" s="160"/>
      <c r="Q512" s="160"/>
      <c r="R512" s="160"/>
    </row>
    <row r="513" spans="1:18">
      <c r="A513" s="160"/>
      <c r="B513" s="160"/>
      <c r="C513" s="160"/>
      <c r="D513" s="160"/>
      <c r="E513" s="160"/>
      <c r="F513" s="160"/>
      <c r="G513" s="160"/>
      <c r="H513" s="160"/>
      <c r="I513" s="160"/>
      <c r="J513" s="162"/>
      <c r="K513" s="160"/>
      <c r="L513" s="160"/>
      <c r="M513" s="160"/>
      <c r="N513" s="160"/>
      <c r="O513" s="160"/>
      <c r="P513" s="160"/>
      <c r="Q513" s="160"/>
      <c r="R513" s="160"/>
    </row>
    <row r="514" spans="1:18">
      <c r="A514" s="160"/>
      <c r="B514" s="160"/>
      <c r="C514" s="160"/>
      <c r="D514" s="160"/>
      <c r="E514" s="160"/>
      <c r="F514" s="160"/>
      <c r="G514" s="160"/>
      <c r="H514" s="160"/>
      <c r="I514" s="160"/>
      <c r="J514" s="162"/>
      <c r="K514" s="160"/>
      <c r="L514" s="160"/>
      <c r="M514" s="160"/>
      <c r="N514" s="160"/>
      <c r="O514" s="160"/>
      <c r="P514" s="160"/>
      <c r="Q514" s="160"/>
      <c r="R514" s="160"/>
    </row>
    <row r="515" spans="1:18">
      <c r="A515" s="160"/>
      <c r="B515" s="160"/>
      <c r="C515" s="160"/>
      <c r="D515" s="160"/>
      <c r="E515" s="160"/>
      <c r="F515" s="160"/>
      <c r="G515" s="160"/>
      <c r="H515" s="160"/>
      <c r="I515" s="160"/>
      <c r="J515" s="162"/>
      <c r="K515" s="160"/>
      <c r="L515" s="160"/>
      <c r="M515" s="160"/>
      <c r="N515" s="160"/>
      <c r="O515" s="160"/>
      <c r="P515" s="160"/>
      <c r="Q515" s="160"/>
      <c r="R515" s="160"/>
    </row>
    <row r="516" spans="1:18">
      <c r="A516" s="160"/>
      <c r="B516" s="160"/>
      <c r="C516" s="160"/>
      <c r="D516" s="160"/>
      <c r="E516" s="160"/>
      <c r="F516" s="160"/>
      <c r="G516" s="160"/>
      <c r="H516" s="160"/>
      <c r="I516" s="160"/>
      <c r="J516" s="162"/>
      <c r="K516" s="160"/>
      <c r="L516" s="160"/>
      <c r="M516" s="160"/>
      <c r="N516" s="160"/>
      <c r="O516" s="160"/>
      <c r="P516" s="160"/>
      <c r="Q516" s="160"/>
      <c r="R516" s="160"/>
    </row>
    <row r="517" spans="1:18">
      <c r="A517" s="160"/>
      <c r="B517" s="160"/>
      <c r="C517" s="160"/>
      <c r="D517" s="160"/>
      <c r="E517" s="160"/>
      <c r="F517" s="160"/>
      <c r="G517" s="160"/>
      <c r="H517" s="160"/>
      <c r="I517" s="160"/>
      <c r="J517" s="162"/>
      <c r="K517" s="160"/>
      <c r="L517" s="160"/>
      <c r="M517" s="160"/>
      <c r="N517" s="160"/>
      <c r="O517" s="160"/>
      <c r="P517" s="160"/>
      <c r="Q517" s="160"/>
      <c r="R517" s="160"/>
    </row>
    <row r="518" spans="1:18">
      <c r="A518" s="160"/>
      <c r="B518" s="160"/>
      <c r="C518" s="160"/>
      <c r="D518" s="160"/>
      <c r="E518" s="160"/>
      <c r="F518" s="160"/>
      <c r="G518" s="160"/>
      <c r="H518" s="160"/>
      <c r="I518" s="160"/>
      <c r="J518" s="162"/>
      <c r="K518" s="160"/>
      <c r="L518" s="160"/>
      <c r="M518" s="160"/>
      <c r="N518" s="160"/>
      <c r="O518" s="160"/>
      <c r="P518" s="160"/>
      <c r="Q518" s="160"/>
      <c r="R518" s="160"/>
    </row>
    <row r="519" spans="1:18">
      <c r="A519" s="160"/>
      <c r="B519" s="160"/>
      <c r="C519" s="160"/>
      <c r="D519" s="160"/>
      <c r="E519" s="160"/>
      <c r="F519" s="160"/>
      <c r="G519" s="160"/>
      <c r="H519" s="160"/>
      <c r="I519" s="160"/>
      <c r="J519" s="162"/>
      <c r="K519" s="160"/>
      <c r="L519" s="160"/>
      <c r="M519" s="160"/>
      <c r="N519" s="160"/>
      <c r="O519" s="160"/>
      <c r="P519" s="160"/>
      <c r="Q519" s="160"/>
      <c r="R519" s="160"/>
    </row>
    <row r="520" spans="1:18">
      <c r="A520" s="160"/>
      <c r="B520" s="160"/>
      <c r="C520" s="160"/>
      <c r="D520" s="160"/>
      <c r="E520" s="160"/>
      <c r="F520" s="160"/>
      <c r="G520" s="160"/>
      <c r="H520" s="160"/>
      <c r="I520" s="160"/>
      <c r="J520" s="162"/>
      <c r="K520" s="160"/>
      <c r="L520" s="160"/>
      <c r="M520" s="160"/>
      <c r="N520" s="160"/>
      <c r="O520" s="160"/>
      <c r="P520" s="160"/>
      <c r="Q520" s="160"/>
      <c r="R520" s="160"/>
    </row>
    <row r="521" spans="1:18">
      <c r="A521" s="160"/>
      <c r="B521" s="160"/>
      <c r="C521" s="160"/>
      <c r="D521" s="160"/>
      <c r="E521" s="160"/>
      <c r="F521" s="160"/>
      <c r="G521" s="160"/>
      <c r="H521" s="160"/>
      <c r="I521" s="160"/>
      <c r="J521" s="162"/>
      <c r="K521" s="160"/>
      <c r="L521" s="160"/>
      <c r="M521" s="160"/>
      <c r="N521" s="160"/>
      <c r="O521" s="160"/>
      <c r="P521" s="160"/>
      <c r="Q521" s="160"/>
      <c r="R521" s="160"/>
    </row>
    <row r="522" spans="1:18">
      <c r="A522" s="160"/>
      <c r="B522" s="160"/>
      <c r="C522" s="160"/>
      <c r="D522" s="160"/>
      <c r="E522" s="160"/>
      <c r="F522" s="160"/>
      <c r="G522" s="160"/>
      <c r="H522" s="160"/>
      <c r="I522" s="160"/>
      <c r="J522" s="162"/>
      <c r="K522" s="160"/>
      <c r="L522" s="160"/>
      <c r="M522" s="160"/>
      <c r="N522" s="160"/>
      <c r="O522" s="160"/>
      <c r="P522" s="160"/>
      <c r="Q522" s="160"/>
      <c r="R522" s="160"/>
    </row>
    <row r="523" spans="1:18">
      <c r="A523" s="160"/>
      <c r="B523" s="160"/>
      <c r="C523" s="160"/>
      <c r="D523" s="160"/>
      <c r="E523" s="160"/>
      <c r="F523" s="160"/>
      <c r="G523" s="160"/>
      <c r="H523" s="160"/>
      <c r="I523" s="160"/>
      <c r="J523" s="162"/>
      <c r="K523" s="160"/>
      <c r="L523" s="160"/>
      <c r="M523" s="160"/>
      <c r="N523" s="160"/>
      <c r="O523" s="160"/>
      <c r="P523" s="160"/>
      <c r="Q523" s="160"/>
      <c r="R523" s="160"/>
    </row>
    <row r="524" spans="1:18">
      <c r="A524" s="160"/>
      <c r="B524" s="160"/>
      <c r="C524" s="160"/>
      <c r="D524" s="160"/>
      <c r="E524" s="160"/>
      <c r="F524" s="160"/>
      <c r="G524" s="160"/>
      <c r="H524" s="160"/>
      <c r="I524" s="160"/>
      <c r="J524" s="162"/>
      <c r="K524" s="160"/>
      <c r="L524" s="160"/>
      <c r="M524" s="160"/>
      <c r="N524" s="160"/>
      <c r="O524" s="160"/>
      <c r="P524" s="160"/>
      <c r="Q524" s="160"/>
      <c r="R524" s="160"/>
    </row>
    <row r="525" spans="1:18">
      <c r="A525" s="160"/>
      <c r="B525" s="160"/>
      <c r="C525" s="160"/>
      <c r="D525" s="160"/>
      <c r="E525" s="160"/>
      <c r="F525" s="160"/>
      <c r="G525" s="160"/>
      <c r="H525" s="160"/>
      <c r="I525" s="160"/>
      <c r="J525" s="162"/>
      <c r="K525" s="160"/>
      <c r="L525" s="160"/>
      <c r="M525" s="160"/>
      <c r="N525" s="160"/>
      <c r="O525" s="160"/>
      <c r="P525" s="160"/>
      <c r="Q525" s="160"/>
      <c r="R525" s="160"/>
    </row>
    <row r="526" spans="1:18">
      <c r="A526" s="160"/>
      <c r="B526" s="160"/>
      <c r="C526" s="160"/>
      <c r="D526" s="160"/>
      <c r="E526" s="160"/>
      <c r="F526" s="160"/>
      <c r="G526" s="160"/>
      <c r="H526" s="160"/>
      <c r="I526" s="160"/>
      <c r="J526" s="162"/>
      <c r="K526" s="160"/>
      <c r="L526" s="160"/>
      <c r="M526" s="160"/>
      <c r="N526" s="160"/>
      <c r="O526" s="160"/>
      <c r="P526" s="160"/>
      <c r="Q526" s="160"/>
      <c r="R526" s="160"/>
    </row>
    <row r="527" spans="1:18">
      <c r="A527" s="160"/>
      <c r="B527" s="160"/>
      <c r="C527" s="160"/>
      <c r="D527" s="160"/>
      <c r="E527" s="160"/>
      <c r="F527" s="160"/>
      <c r="G527" s="160"/>
      <c r="H527" s="160"/>
      <c r="I527" s="160"/>
      <c r="J527" s="162"/>
      <c r="K527" s="160"/>
      <c r="L527" s="160"/>
      <c r="M527" s="160"/>
      <c r="N527" s="160"/>
      <c r="O527" s="160"/>
      <c r="P527" s="160"/>
      <c r="Q527" s="160"/>
      <c r="R527" s="160"/>
    </row>
    <row r="528" spans="1:18">
      <c r="A528" s="160"/>
      <c r="B528" s="160"/>
      <c r="C528" s="160"/>
      <c r="D528" s="160"/>
      <c r="E528" s="160"/>
      <c r="F528" s="160"/>
      <c r="G528" s="160"/>
      <c r="H528" s="160"/>
      <c r="I528" s="160"/>
      <c r="J528" s="162"/>
      <c r="K528" s="160"/>
      <c r="L528" s="160"/>
      <c r="M528" s="160"/>
      <c r="N528" s="160"/>
      <c r="O528" s="160"/>
      <c r="P528" s="160"/>
      <c r="Q528" s="160"/>
      <c r="R528" s="160"/>
    </row>
    <row r="529" spans="1:18">
      <c r="A529" s="160"/>
      <c r="B529" s="160"/>
      <c r="C529" s="160"/>
      <c r="D529" s="160"/>
      <c r="E529" s="160"/>
      <c r="F529" s="160"/>
      <c r="G529" s="160"/>
      <c r="H529" s="160"/>
      <c r="I529" s="160"/>
      <c r="J529" s="162"/>
      <c r="K529" s="160"/>
      <c r="L529" s="160"/>
      <c r="M529" s="160"/>
      <c r="N529" s="160"/>
      <c r="O529" s="160"/>
      <c r="P529" s="160"/>
      <c r="Q529" s="160"/>
      <c r="R529" s="160"/>
    </row>
    <row r="530" spans="1:18">
      <c r="A530" s="160"/>
      <c r="B530" s="160"/>
      <c r="C530" s="160"/>
      <c r="D530" s="160"/>
      <c r="E530" s="160"/>
      <c r="F530" s="160"/>
      <c r="G530" s="160"/>
      <c r="H530" s="160"/>
      <c r="I530" s="160"/>
      <c r="J530" s="162"/>
      <c r="K530" s="160"/>
      <c r="L530" s="160"/>
      <c r="M530" s="160"/>
      <c r="N530" s="160"/>
      <c r="O530" s="160"/>
      <c r="P530" s="160"/>
      <c r="Q530" s="160"/>
      <c r="R530" s="160"/>
    </row>
    <row r="531" spans="1:18">
      <c r="A531" s="160"/>
      <c r="B531" s="160"/>
      <c r="C531" s="160"/>
      <c r="D531" s="160"/>
      <c r="E531" s="160"/>
      <c r="F531" s="160"/>
      <c r="G531" s="160"/>
      <c r="H531" s="160"/>
      <c r="I531" s="160"/>
      <c r="J531" s="162"/>
      <c r="K531" s="160"/>
      <c r="L531" s="160"/>
      <c r="M531" s="160"/>
      <c r="N531" s="160"/>
      <c r="O531" s="160"/>
      <c r="P531" s="160"/>
      <c r="Q531" s="160"/>
      <c r="R531" s="160"/>
    </row>
    <row r="532" spans="1:18">
      <c r="A532" s="160"/>
      <c r="B532" s="160"/>
      <c r="C532" s="160"/>
      <c r="D532" s="160"/>
      <c r="E532" s="160"/>
      <c r="F532" s="160"/>
      <c r="G532" s="160"/>
      <c r="H532" s="160"/>
      <c r="I532" s="160"/>
      <c r="J532" s="162"/>
      <c r="K532" s="160"/>
      <c r="L532" s="160"/>
      <c r="M532" s="160"/>
      <c r="N532" s="160"/>
      <c r="O532" s="160"/>
      <c r="P532" s="160"/>
      <c r="Q532" s="160"/>
      <c r="R532" s="160"/>
    </row>
    <row r="533" spans="1:18">
      <c r="A533" s="160"/>
      <c r="B533" s="160"/>
      <c r="C533" s="160"/>
      <c r="D533" s="160"/>
      <c r="E533" s="160"/>
      <c r="F533" s="160"/>
      <c r="G533" s="160"/>
      <c r="H533" s="160"/>
      <c r="I533" s="160"/>
      <c r="J533" s="162"/>
      <c r="K533" s="160"/>
      <c r="L533" s="160"/>
      <c r="M533" s="160"/>
      <c r="N533" s="160"/>
      <c r="O533" s="160"/>
      <c r="P533" s="160"/>
      <c r="Q533" s="160"/>
      <c r="R533" s="160"/>
    </row>
    <row r="534" spans="1:18">
      <c r="A534" s="160"/>
      <c r="B534" s="160"/>
      <c r="C534" s="160"/>
      <c r="D534" s="160"/>
      <c r="E534" s="160"/>
      <c r="F534" s="160"/>
      <c r="G534" s="160"/>
      <c r="H534" s="160"/>
      <c r="I534" s="160"/>
      <c r="J534" s="162"/>
      <c r="K534" s="160"/>
      <c r="L534" s="160"/>
      <c r="M534" s="160"/>
      <c r="N534" s="160"/>
      <c r="O534" s="160"/>
      <c r="P534" s="160"/>
      <c r="Q534" s="160"/>
      <c r="R534" s="160"/>
    </row>
    <row r="535" spans="1:18">
      <c r="A535" s="160"/>
      <c r="B535" s="160"/>
      <c r="C535" s="160"/>
      <c r="D535" s="160"/>
      <c r="E535" s="160"/>
      <c r="F535" s="160"/>
      <c r="G535" s="160"/>
      <c r="H535" s="160"/>
      <c r="I535" s="160"/>
      <c r="J535" s="162"/>
      <c r="K535" s="160"/>
      <c r="L535" s="160"/>
      <c r="M535" s="160"/>
      <c r="N535" s="160"/>
      <c r="O535" s="160"/>
      <c r="P535" s="160"/>
      <c r="Q535" s="160"/>
      <c r="R535" s="160"/>
    </row>
    <row r="536" spans="1:18">
      <c r="A536" s="160"/>
      <c r="B536" s="160"/>
      <c r="C536" s="160"/>
      <c r="D536" s="160"/>
      <c r="E536" s="160"/>
      <c r="F536" s="160"/>
      <c r="G536" s="160"/>
      <c r="H536" s="160"/>
      <c r="I536" s="160"/>
      <c r="J536" s="162"/>
      <c r="K536" s="160"/>
      <c r="L536" s="160"/>
      <c r="M536" s="160"/>
      <c r="N536" s="160"/>
      <c r="O536" s="160"/>
      <c r="P536" s="160"/>
      <c r="Q536" s="160"/>
      <c r="R536" s="160"/>
    </row>
    <row r="537" spans="1:18">
      <c r="A537" s="160"/>
      <c r="B537" s="160"/>
      <c r="C537" s="160"/>
      <c r="D537" s="160"/>
      <c r="E537" s="160"/>
      <c r="F537" s="160"/>
      <c r="G537" s="160"/>
      <c r="H537" s="160"/>
      <c r="I537" s="160"/>
      <c r="J537" s="162"/>
      <c r="K537" s="160"/>
      <c r="L537" s="160"/>
      <c r="M537" s="160"/>
      <c r="N537" s="160"/>
      <c r="O537" s="160"/>
      <c r="P537" s="160"/>
      <c r="Q537" s="160"/>
      <c r="R537" s="160"/>
    </row>
    <row r="538" spans="1:18">
      <c r="A538" s="160"/>
      <c r="B538" s="160"/>
      <c r="C538" s="160"/>
      <c r="D538" s="160"/>
      <c r="E538" s="160"/>
      <c r="F538" s="160"/>
      <c r="G538" s="160"/>
      <c r="H538" s="160"/>
      <c r="I538" s="160"/>
      <c r="J538" s="162"/>
      <c r="K538" s="160"/>
      <c r="L538" s="160"/>
      <c r="M538" s="160"/>
      <c r="N538" s="160"/>
      <c r="O538" s="160"/>
      <c r="P538" s="160"/>
      <c r="Q538" s="160"/>
      <c r="R538" s="160"/>
    </row>
    <row r="539" spans="1:18">
      <c r="A539" s="160"/>
      <c r="B539" s="160"/>
      <c r="C539" s="160"/>
      <c r="D539" s="160"/>
      <c r="E539" s="160"/>
      <c r="F539" s="160"/>
      <c r="G539" s="160"/>
      <c r="H539" s="160"/>
      <c r="I539" s="160"/>
      <c r="J539" s="162"/>
      <c r="K539" s="160"/>
      <c r="L539" s="160"/>
      <c r="M539" s="160"/>
      <c r="N539" s="160"/>
      <c r="O539" s="160"/>
      <c r="P539" s="160"/>
      <c r="Q539" s="160"/>
      <c r="R539" s="160"/>
    </row>
    <row r="540" spans="1:18">
      <c r="A540" s="160"/>
      <c r="B540" s="160"/>
      <c r="C540" s="160"/>
      <c r="D540" s="160"/>
      <c r="E540" s="160"/>
      <c r="F540" s="160"/>
      <c r="G540" s="160"/>
      <c r="H540" s="160"/>
      <c r="I540" s="160"/>
      <c r="J540" s="162"/>
      <c r="K540" s="160"/>
      <c r="L540" s="160"/>
      <c r="M540" s="160"/>
      <c r="N540" s="160"/>
      <c r="O540" s="160"/>
      <c r="P540" s="160"/>
      <c r="Q540" s="160"/>
      <c r="R540" s="160"/>
    </row>
    <row r="541" spans="1:18">
      <c r="A541" s="160"/>
      <c r="B541" s="160"/>
      <c r="C541" s="160"/>
      <c r="D541" s="160"/>
      <c r="E541" s="160"/>
      <c r="F541" s="160"/>
      <c r="G541" s="160"/>
      <c r="H541" s="160"/>
      <c r="I541" s="160"/>
      <c r="J541" s="162"/>
      <c r="K541" s="160"/>
      <c r="L541" s="160"/>
      <c r="M541" s="160"/>
      <c r="N541" s="160"/>
      <c r="O541" s="160"/>
      <c r="P541" s="160"/>
      <c r="Q541" s="160"/>
      <c r="R541" s="160"/>
    </row>
    <row r="542" spans="1:18">
      <c r="A542" s="160"/>
      <c r="B542" s="160"/>
      <c r="C542" s="160"/>
      <c r="D542" s="160"/>
      <c r="E542" s="160"/>
      <c r="F542" s="160"/>
      <c r="G542" s="160"/>
      <c r="H542" s="160"/>
      <c r="I542" s="160"/>
      <c r="J542" s="162"/>
      <c r="K542" s="160"/>
      <c r="L542" s="160"/>
      <c r="M542" s="160"/>
      <c r="N542" s="160"/>
      <c r="O542" s="160"/>
      <c r="P542" s="160"/>
      <c r="Q542" s="160"/>
      <c r="R542" s="160"/>
    </row>
    <row r="543" spans="1:18">
      <c r="A543" s="160"/>
      <c r="B543" s="160"/>
      <c r="C543" s="160"/>
      <c r="D543" s="160"/>
      <c r="E543" s="160"/>
      <c r="F543" s="160"/>
      <c r="G543" s="160"/>
      <c r="H543" s="160"/>
      <c r="I543" s="160"/>
      <c r="J543" s="162"/>
      <c r="K543" s="160"/>
      <c r="L543" s="160"/>
      <c r="M543" s="160"/>
      <c r="N543" s="160"/>
      <c r="O543" s="160"/>
      <c r="P543" s="160"/>
      <c r="Q543" s="160"/>
      <c r="R543" s="160"/>
    </row>
    <row r="544" spans="1:18">
      <c r="A544" s="160"/>
      <c r="B544" s="160"/>
      <c r="C544" s="160"/>
      <c r="D544" s="160"/>
      <c r="E544" s="160"/>
      <c r="F544" s="160"/>
      <c r="G544" s="160"/>
      <c r="H544" s="160"/>
      <c r="I544" s="160"/>
      <c r="J544" s="162"/>
      <c r="K544" s="160"/>
      <c r="L544" s="160"/>
      <c r="M544" s="160"/>
      <c r="N544" s="160"/>
      <c r="O544" s="160"/>
      <c r="P544" s="160"/>
      <c r="Q544" s="160"/>
      <c r="R544" s="160"/>
    </row>
    <row r="545" spans="1:18">
      <c r="A545" s="160"/>
      <c r="B545" s="160"/>
      <c r="C545" s="160"/>
      <c r="D545" s="160"/>
      <c r="E545" s="160"/>
      <c r="F545" s="160"/>
      <c r="G545" s="160"/>
      <c r="H545" s="160"/>
      <c r="I545" s="160"/>
      <c r="J545" s="162"/>
      <c r="K545" s="160"/>
      <c r="L545" s="160"/>
      <c r="M545" s="160"/>
      <c r="N545" s="160"/>
      <c r="O545" s="160"/>
      <c r="P545" s="160"/>
      <c r="Q545" s="160"/>
      <c r="R545" s="160"/>
    </row>
    <row r="546" spans="1:18">
      <c r="A546" s="160"/>
      <c r="B546" s="160"/>
      <c r="C546" s="160"/>
      <c r="D546" s="160"/>
      <c r="E546" s="160"/>
      <c r="F546" s="160"/>
      <c r="G546" s="160"/>
      <c r="H546" s="160"/>
      <c r="I546" s="160"/>
      <c r="J546" s="162"/>
      <c r="K546" s="160"/>
      <c r="L546" s="160"/>
      <c r="M546" s="160"/>
      <c r="N546" s="160"/>
      <c r="O546" s="160"/>
      <c r="P546" s="160"/>
      <c r="Q546" s="160"/>
      <c r="R546" s="160"/>
    </row>
    <row r="547" spans="1:18">
      <c r="A547" s="160"/>
      <c r="B547" s="160"/>
      <c r="C547" s="160"/>
      <c r="D547" s="160"/>
      <c r="E547" s="160"/>
      <c r="F547" s="160"/>
      <c r="G547" s="160"/>
      <c r="H547" s="160"/>
      <c r="I547" s="160"/>
      <c r="J547" s="162"/>
      <c r="K547" s="160"/>
      <c r="L547" s="160"/>
      <c r="M547" s="160"/>
      <c r="N547" s="160"/>
      <c r="O547" s="160"/>
      <c r="P547" s="160"/>
      <c r="Q547" s="160"/>
      <c r="R547" s="160"/>
    </row>
    <row r="548" spans="1:18">
      <c r="A548" s="160"/>
      <c r="B548" s="160"/>
      <c r="C548" s="160"/>
      <c r="D548" s="160"/>
      <c r="E548" s="160"/>
      <c r="F548" s="160"/>
      <c r="G548" s="160"/>
      <c r="H548" s="160"/>
      <c r="I548" s="160"/>
      <c r="J548" s="162"/>
      <c r="K548" s="160"/>
      <c r="L548" s="160"/>
      <c r="M548" s="160"/>
      <c r="N548" s="160"/>
      <c r="O548" s="160"/>
      <c r="P548" s="160"/>
      <c r="Q548" s="160"/>
      <c r="R548" s="160"/>
    </row>
    <row r="549" spans="1:18">
      <c r="A549" s="160"/>
      <c r="B549" s="160"/>
      <c r="C549" s="160"/>
      <c r="D549" s="160"/>
      <c r="E549" s="160"/>
      <c r="F549" s="160"/>
      <c r="G549" s="160"/>
      <c r="H549" s="160"/>
      <c r="I549" s="160"/>
      <c r="J549" s="162"/>
      <c r="K549" s="160"/>
      <c r="L549" s="160"/>
      <c r="M549" s="160"/>
      <c r="N549" s="160"/>
      <c r="O549" s="160"/>
      <c r="P549" s="160"/>
      <c r="Q549" s="160"/>
      <c r="R549" s="160"/>
    </row>
    <row r="550" spans="1:18">
      <c r="A550" s="160"/>
      <c r="B550" s="160"/>
      <c r="C550" s="160"/>
      <c r="D550" s="160"/>
      <c r="E550" s="160"/>
      <c r="F550" s="160"/>
      <c r="G550" s="160"/>
      <c r="H550" s="160"/>
      <c r="I550" s="160"/>
      <c r="J550" s="162"/>
      <c r="K550" s="160"/>
      <c r="L550" s="160"/>
      <c r="M550" s="160"/>
      <c r="N550" s="160"/>
      <c r="O550" s="160"/>
      <c r="P550" s="160"/>
      <c r="Q550" s="160"/>
      <c r="R550" s="160"/>
    </row>
    <row r="551" spans="1:18">
      <c r="A551" s="160"/>
      <c r="B551" s="160"/>
      <c r="C551" s="160"/>
      <c r="D551" s="160"/>
      <c r="E551" s="160"/>
      <c r="F551" s="160"/>
      <c r="G551" s="160"/>
      <c r="H551" s="160"/>
      <c r="I551" s="160"/>
      <c r="J551" s="162"/>
      <c r="K551" s="160"/>
      <c r="L551" s="160"/>
      <c r="M551" s="160"/>
      <c r="N551" s="160"/>
      <c r="O551" s="160"/>
      <c r="P551" s="160"/>
      <c r="Q551" s="160"/>
      <c r="R551" s="160"/>
    </row>
    <row r="552" spans="1:18">
      <c r="A552" s="160"/>
      <c r="B552" s="160"/>
      <c r="C552" s="160"/>
      <c r="D552" s="160"/>
      <c r="E552" s="160"/>
      <c r="F552" s="160"/>
      <c r="G552" s="160"/>
      <c r="H552" s="160"/>
      <c r="I552" s="160"/>
      <c r="J552" s="162"/>
      <c r="K552" s="160"/>
      <c r="L552" s="160"/>
      <c r="M552" s="160"/>
      <c r="N552" s="160"/>
      <c r="O552" s="160"/>
      <c r="P552" s="160"/>
      <c r="Q552" s="160"/>
      <c r="R552" s="160"/>
    </row>
    <row r="553" spans="1:18">
      <c r="A553" s="160"/>
      <c r="B553" s="160"/>
      <c r="C553" s="160"/>
      <c r="D553" s="160"/>
      <c r="E553" s="160"/>
      <c r="F553" s="160"/>
      <c r="G553" s="160"/>
      <c r="H553" s="160"/>
      <c r="I553" s="160"/>
      <c r="J553" s="162"/>
      <c r="K553" s="160"/>
      <c r="L553" s="160"/>
      <c r="M553" s="160"/>
      <c r="N553" s="160"/>
      <c r="O553" s="160"/>
      <c r="P553" s="160"/>
      <c r="Q553" s="160"/>
      <c r="R553" s="160"/>
    </row>
    <row r="554" spans="1:18">
      <c r="A554" s="160"/>
      <c r="B554" s="160"/>
      <c r="C554" s="160"/>
      <c r="D554" s="160"/>
      <c r="E554" s="160"/>
      <c r="F554" s="160"/>
      <c r="G554" s="160"/>
      <c r="H554" s="160"/>
      <c r="I554" s="160"/>
      <c r="J554" s="162"/>
      <c r="K554" s="160"/>
      <c r="L554" s="160"/>
      <c r="M554" s="160"/>
      <c r="N554" s="160"/>
      <c r="O554" s="160"/>
      <c r="P554" s="160"/>
      <c r="Q554" s="160"/>
      <c r="R554" s="160"/>
    </row>
    <row r="555" spans="1:18">
      <c r="A555" s="160"/>
      <c r="B555" s="160"/>
      <c r="C555" s="160"/>
      <c r="D555" s="160"/>
      <c r="E555" s="160"/>
      <c r="F555" s="160"/>
      <c r="G555" s="160"/>
      <c r="H555" s="160"/>
      <c r="I555" s="160"/>
      <c r="J555" s="162"/>
      <c r="K555" s="160"/>
      <c r="L555" s="160"/>
      <c r="M555" s="160"/>
      <c r="N555" s="160"/>
      <c r="O555" s="160"/>
      <c r="P555" s="160"/>
      <c r="Q555" s="160"/>
      <c r="R555" s="160"/>
    </row>
    <row r="556" spans="1:18">
      <c r="A556" s="160"/>
      <c r="B556" s="160"/>
      <c r="C556" s="160"/>
      <c r="D556" s="160"/>
      <c r="E556" s="160"/>
      <c r="F556" s="160"/>
      <c r="G556" s="160"/>
      <c r="H556" s="160"/>
      <c r="I556" s="160"/>
      <c r="J556" s="162"/>
      <c r="K556" s="160"/>
      <c r="L556" s="160"/>
      <c r="M556" s="160"/>
      <c r="N556" s="160"/>
      <c r="O556" s="160"/>
      <c r="P556" s="160"/>
      <c r="Q556" s="160"/>
      <c r="R556" s="160"/>
    </row>
    <row r="557" spans="1:18">
      <c r="A557" s="160"/>
      <c r="B557" s="160"/>
      <c r="C557" s="160"/>
      <c r="D557" s="160"/>
      <c r="E557" s="160"/>
      <c r="F557" s="160"/>
      <c r="G557" s="160"/>
      <c r="H557" s="160"/>
      <c r="I557" s="160"/>
      <c r="J557" s="162"/>
      <c r="K557" s="160"/>
      <c r="L557" s="160"/>
      <c r="M557" s="160"/>
      <c r="N557" s="160"/>
      <c r="O557" s="160"/>
      <c r="P557" s="160"/>
      <c r="Q557" s="160"/>
      <c r="R557" s="160"/>
    </row>
    <row r="558" spans="1:18">
      <c r="A558" s="160"/>
      <c r="B558" s="160"/>
      <c r="C558" s="160"/>
      <c r="D558" s="160"/>
      <c r="E558" s="160"/>
      <c r="F558" s="160"/>
      <c r="G558" s="160"/>
      <c r="H558" s="160"/>
      <c r="I558" s="160"/>
      <c r="J558" s="162"/>
      <c r="K558" s="160"/>
      <c r="L558" s="160"/>
      <c r="M558" s="160"/>
      <c r="N558" s="160"/>
      <c r="O558" s="160"/>
      <c r="P558" s="160"/>
      <c r="Q558" s="160"/>
      <c r="R558" s="160"/>
    </row>
    <row r="559" spans="1:18">
      <c r="A559" s="160"/>
      <c r="B559" s="160"/>
      <c r="C559" s="160"/>
      <c r="D559" s="160"/>
      <c r="E559" s="160"/>
      <c r="F559" s="160"/>
      <c r="G559" s="160"/>
      <c r="H559" s="160"/>
      <c r="I559" s="160"/>
      <c r="J559" s="162"/>
      <c r="K559" s="160"/>
      <c r="L559" s="160"/>
      <c r="M559" s="160"/>
      <c r="N559" s="160"/>
      <c r="O559" s="160"/>
      <c r="P559" s="160"/>
      <c r="Q559" s="160"/>
      <c r="R559" s="160"/>
    </row>
    <row r="560" spans="1:18">
      <c r="A560" s="160"/>
      <c r="B560" s="160"/>
      <c r="C560" s="160"/>
      <c r="D560" s="160"/>
      <c r="E560" s="160"/>
      <c r="F560" s="160"/>
      <c r="G560" s="160"/>
      <c r="H560" s="160"/>
      <c r="I560" s="160"/>
      <c r="J560" s="162"/>
      <c r="K560" s="160"/>
      <c r="L560" s="160"/>
      <c r="M560" s="160"/>
      <c r="N560" s="160"/>
      <c r="O560" s="160"/>
      <c r="P560" s="160"/>
      <c r="Q560" s="160"/>
      <c r="R560" s="160"/>
    </row>
    <row r="561" spans="1:18">
      <c r="A561" s="160"/>
      <c r="B561" s="160"/>
      <c r="C561" s="160"/>
      <c r="D561" s="160"/>
      <c r="E561" s="160"/>
      <c r="F561" s="160"/>
      <c r="G561" s="160"/>
      <c r="H561" s="160"/>
      <c r="I561" s="160"/>
      <c r="J561" s="162"/>
      <c r="K561" s="160"/>
      <c r="L561" s="160"/>
      <c r="M561" s="160"/>
      <c r="N561" s="160"/>
      <c r="O561" s="160"/>
      <c r="P561" s="160"/>
      <c r="Q561" s="160"/>
      <c r="R561" s="160"/>
    </row>
    <row r="562" spans="1:18">
      <c r="A562" s="160"/>
      <c r="B562" s="160"/>
      <c r="C562" s="160"/>
      <c r="D562" s="160"/>
      <c r="E562" s="160"/>
      <c r="F562" s="160"/>
      <c r="G562" s="160"/>
      <c r="H562" s="160"/>
      <c r="I562" s="160"/>
      <c r="J562" s="162"/>
      <c r="K562" s="160"/>
      <c r="L562" s="160"/>
      <c r="M562" s="160"/>
      <c r="N562" s="160"/>
      <c r="O562" s="160"/>
      <c r="P562" s="160"/>
      <c r="Q562" s="160"/>
      <c r="R562" s="160"/>
    </row>
    <row r="563" spans="1:18">
      <c r="A563" s="160"/>
      <c r="B563" s="160"/>
      <c r="C563" s="160"/>
      <c r="D563" s="160"/>
      <c r="E563" s="160"/>
      <c r="F563" s="160"/>
      <c r="G563" s="160"/>
      <c r="H563" s="160"/>
      <c r="I563" s="160"/>
      <c r="J563" s="162"/>
      <c r="K563" s="160"/>
      <c r="L563" s="160"/>
      <c r="M563" s="160"/>
      <c r="N563" s="160"/>
      <c r="O563" s="160"/>
      <c r="P563" s="160"/>
      <c r="Q563" s="160"/>
      <c r="R563" s="160"/>
    </row>
    <row r="564" spans="1:18">
      <c r="A564" s="160"/>
      <c r="B564" s="160"/>
      <c r="C564" s="160"/>
      <c r="D564" s="160"/>
      <c r="E564" s="160"/>
      <c r="F564" s="160"/>
      <c r="G564" s="160"/>
      <c r="H564" s="160"/>
      <c r="I564" s="160"/>
      <c r="J564" s="162"/>
      <c r="K564" s="160"/>
      <c r="L564" s="160"/>
      <c r="M564" s="160"/>
      <c r="N564" s="160"/>
      <c r="O564" s="160"/>
      <c r="P564" s="160"/>
      <c r="Q564" s="160"/>
      <c r="R564" s="160"/>
    </row>
    <row r="565" spans="1:18">
      <c r="A565" s="160"/>
      <c r="B565" s="160"/>
      <c r="C565" s="160"/>
      <c r="D565" s="160"/>
      <c r="E565" s="160"/>
      <c r="F565" s="160"/>
      <c r="G565" s="160"/>
      <c r="H565" s="160"/>
      <c r="I565" s="160"/>
      <c r="J565" s="162"/>
      <c r="K565" s="160"/>
      <c r="L565" s="160"/>
      <c r="M565" s="160"/>
      <c r="N565" s="160"/>
      <c r="O565" s="160"/>
      <c r="P565" s="160"/>
      <c r="Q565" s="160"/>
      <c r="R565" s="160"/>
    </row>
    <row r="566" spans="1:18">
      <c r="A566" s="160"/>
      <c r="B566" s="160"/>
      <c r="C566" s="160"/>
      <c r="D566" s="160"/>
      <c r="E566" s="160"/>
      <c r="F566" s="160"/>
      <c r="G566" s="160"/>
      <c r="H566" s="160"/>
      <c r="I566" s="160"/>
      <c r="J566" s="162"/>
      <c r="K566" s="160"/>
      <c r="L566" s="160"/>
      <c r="M566" s="160"/>
      <c r="N566" s="160"/>
      <c r="O566" s="160"/>
      <c r="P566" s="160"/>
      <c r="Q566" s="160"/>
      <c r="R566" s="160"/>
    </row>
    <row r="567" spans="1:18">
      <c r="A567" s="160"/>
      <c r="B567" s="160"/>
      <c r="C567" s="160"/>
      <c r="D567" s="160"/>
      <c r="E567" s="160"/>
      <c r="F567" s="160"/>
      <c r="G567" s="160"/>
      <c r="H567" s="160"/>
      <c r="I567" s="160"/>
      <c r="J567" s="162"/>
      <c r="K567" s="160"/>
      <c r="L567" s="160"/>
      <c r="M567" s="160"/>
      <c r="N567" s="160"/>
      <c r="O567" s="160"/>
      <c r="P567" s="160"/>
      <c r="Q567" s="160"/>
      <c r="R567" s="160"/>
    </row>
    <row r="568" spans="1:18">
      <c r="A568" s="160"/>
      <c r="B568" s="160"/>
      <c r="C568" s="160"/>
      <c r="D568" s="160"/>
      <c r="E568" s="160"/>
      <c r="F568" s="160"/>
      <c r="G568" s="160"/>
      <c r="H568" s="160"/>
      <c r="I568" s="160"/>
      <c r="J568" s="162"/>
      <c r="K568" s="160"/>
      <c r="L568" s="160"/>
      <c r="M568" s="160"/>
      <c r="N568" s="160"/>
      <c r="O568" s="160"/>
      <c r="P568" s="160"/>
      <c r="Q568" s="160"/>
      <c r="R568" s="160"/>
    </row>
    <row r="569" spans="1:18">
      <c r="A569" s="160"/>
      <c r="B569" s="160"/>
      <c r="C569" s="160"/>
      <c r="D569" s="160"/>
      <c r="E569" s="160"/>
      <c r="F569" s="160"/>
      <c r="G569" s="160"/>
      <c r="H569" s="160"/>
      <c r="I569" s="160"/>
      <c r="J569" s="162"/>
      <c r="K569" s="160"/>
      <c r="L569" s="160"/>
      <c r="M569" s="160"/>
      <c r="N569" s="160"/>
      <c r="O569" s="160"/>
      <c r="P569" s="160"/>
      <c r="Q569" s="160"/>
      <c r="R569" s="160"/>
    </row>
    <row r="570" spans="1:18">
      <c r="A570" s="160"/>
      <c r="B570" s="160"/>
      <c r="C570" s="160"/>
      <c r="D570" s="160"/>
      <c r="E570" s="160"/>
      <c r="F570" s="160"/>
      <c r="G570" s="160"/>
      <c r="H570" s="160"/>
      <c r="I570" s="160"/>
      <c r="J570" s="162"/>
      <c r="K570" s="160"/>
      <c r="L570" s="160"/>
      <c r="M570" s="160"/>
      <c r="N570" s="160"/>
      <c r="O570" s="160"/>
      <c r="P570" s="160"/>
      <c r="Q570" s="160"/>
      <c r="R570" s="160"/>
    </row>
    <row r="571" spans="1:18">
      <c r="A571" s="160"/>
      <c r="B571" s="160"/>
      <c r="C571" s="160"/>
      <c r="D571" s="160"/>
      <c r="E571" s="160"/>
      <c r="F571" s="160"/>
      <c r="G571" s="160"/>
      <c r="H571" s="160"/>
      <c r="I571" s="160"/>
      <c r="J571" s="162"/>
      <c r="K571" s="160"/>
      <c r="L571" s="160"/>
      <c r="M571" s="160"/>
      <c r="N571" s="160"/>
      <c r="O571" s="160"/>
      <c r="P571" s="160"/>
      <c r="Q571" s="160"/>
      <c r="R571" s="160"/>
    </row>
    <row r="572" spans="1:18">
      <c r="A572" s="160"/>
      <c r="B572" s="160"/>
      <c r="C572" s="160"/>
      <c r="D572" s="160"/>
      <c r="E572" s="160"/>
      <c r="F572" s="160"/>
      <c r="G572" s="160"/>
      <c r="H572" s="160"/>
      <c r="I572" s="160"/>
      <c r="J572" s="162"/>
      <c r="K572" s="160"/>
      <c r="L572" s="160"/>
      <c r="M572" s="160"/>
      <c r="N572" s="160"/>
      <c r="O572" s="160"/>
      <c r="P572" s="160"/>
      <c r="Q572" s="160"/>
      <c r="R572" s="160"/>
    </row>
    <row r="573" spans="1:18">
      <c r="A573" s="160"/>
      <c r="B573" s="160"/>
      <c r="C573" s="160"/>
      <c r="D573" s="160"/>
      <c r="E573" s="160"/>
      <c r="F573" s="160"/>
      <c r="G573" s="160"/>
      <c r="H573" s="160"/>
      <c r="I573" s="160"/>
      <c r="J573" s="162"/>
      <c r="K573" s="160"/>
      <c r="L573" s="160"/>
      <c r="M573" s="160"/>
      <c r="N573" s="160"/>
      <c r="O573" s="160"/>
      <c r="P573" s="160"/>
      <c r="Q573" s="160"/>
      <c r="R573" s="160"/>
    </row>
    <row r="574" spans="1:18">
      <c r="A574" s="160"/>
      <c r="B574" s="160"/>
      <c r="C574" s="160"/>
      <c r="D574" s="160"/>
      <c r="E574" s="160"/>
      <c r="F574" s="160"/>
      <c r="G574" s="160"/>
      <c r="H574" s="160"/>
      <c r="I574" s="160"/>
      <c r="J574" s="162"/>
      <c r="K574" s="160"/>
      <c r="L574" s="160"/>
      <c r="M574" s="160"/>
      <c r="N574" s="160"/>
      <c r="O574" s="160"/>
      <c r="P574" s="160"/>
      <c r="Q574" s="160"/>
      <c r="R574" s="160"/>
    </row>
    <row r="575" spans="1:18">
      <c r="A575" s="160"/>
      <c r="B575" s="160"/>
      <c r="C575" s="160"/>
      <c r="D575" s="160"/>
      <c r="E575" s="160"/>
      <c r="F575" s="160"/>
      <c r="G575" s="160"/>
      <c r="H575" s="160"/>
      <c r="I575" s="160"/>
      <c r="J575" s="162"/>
      <c r="K575" s="160"/>
      <c r="L575" s="160"/>
      <c r="M575" s="160"/>
      <c r="N575" s="160"/>
      <c r="O575" s="160"/>
      <c r="P575" s="160"/>
      <c r="Q575" s="160"/>
      <c r="R575" s="160"/>
    </row>
    <row r="576" spans="1:18">
      <c r="A576" s="160"/>
      <c r="B576" s="160"/>
      <c r="C576" s="160"/>
      <c r="D576" s="160"/>
      <c r="E576" s="160"/>
      <c r="F576" s="160"/>
      <c r="G576" s="160"/>
      <c r="H576" s="160"/>
      <c r="I576" s="160"/>
      <c r="J576" s="162"/>
      <c r="K576" s="160"/>
      <c r="L576" s="160"/>
      <c r="M576" s="160"/>
      <c r="N576" s="160"/>
      <c r="O576" s="160"/>
      <c r="P576" s="160"/>
      <c r="Q576" s="160"/>
      <c r="R576" s="160"/>
    </row>
    <row r="577" spans="1:18">
      <c r="A577" s="160"/>
      <c r="B577" s="160"/>
      <c r="C577" s="160"/>
      <c r="D577" s="160"/>
      <c r="E577" s="160"/>
      <c r="F577" s="160"/>
      <c r="G577" s="160"/>
      <c r="H577" s="160"/>
      <c r="I577" s="160"/>
      <c r="J577" s="162"/>
      <c r="K577" s="160"/>
      <c r="L577" s="160"/>
      <c r="M577" s="160"/>
      <c r="N577" s="160"/>
      <c r="O577" s="160"/>
      <c r="P577" s="160"/>
      <c r="Q577" s="160"/>
      <c r="R577" s="160"/>
    </row>
    <row r="578" spans="1:18">
      <c r="A578" s="160"/>
      <c r="B578" s="160"/>
      <c r="C578" s="160"/>
      <c r="D578" s="160"/>
      <c r="E578" s="160"/>
      <c r="F578" s="160"/>
      <c r="G578" s="160"/>
      <c r="H578" s="160"/>
      <c r="I578" s="160"/>
      <c r="J578" s="162"/>
      <c r="K578" s="160"/>
      <c r="L578" s="160"/>
      <c r="M578" s="160"/>
      <c r="N578" s="160"/>
      <c r="O578" s="160"/>
      <c r="P578" s="160"/>
      <c r="Q578" s="160"/>
      <c r="R578" s="160"/>
    </row>
    <row r="579" spans="1:18">
      <c r="A579" s="160"/>
      <c r="B579" s="160"/>
      <c r="C579" s="160"/>
      <c r="D579" s="160"/>
      <c r="E579" s="160"/>
      <c r="F579" s="160"/>
      <c r="G579" s="160"/>
      <c r="H579" s="160"/>
      <c r="I579" s="160"/>
      <c r="J579" s="162"/>
      <c r="K579" s="160"/>
      <c r="L579" s="160"/>
      <c r="M579" s="160"/>
      <c r="N579" s="160"/>
      <c r="O579" s="160"/>
      <c r="P579" s="160"/>
      <c r="Q579" s="160"/>
      <c r="R579" s="160"/>
    </row>
    <row r="580" spans="1:18">
      <c r="A580" s="160"/>
      <c r="B580" s="160"/>
      <c r="C580" s="160"/>
      <c r="D580" s="160"/>
      <c r="E580" s="160"/>
      <c r="F580" s="160"/>
      <c r="G580" s="160"/>
      <c r="H580" s="160"/>
      <c r="I580" s="160"/>
      <c r="J580" s="162"/>
      <c r="K580" s="160"/>
      <c r="L580" s="160"/>
      <c r="M580" s="160"/>
      <c r="N580" s="160"/>
      <c r="O580" s="160"/>
      <c r="P580" s="160"/>
      <c r="Q580" s="160"/>
      <c r="R580" s="160"/>
    </row>
    <row r="581" spans="1:18">
      <c r="A581" s="160"/>
      <c r="B581" s="160"/>
      <c r="C581" s="160"/>
      <c r="D581" s="160"/>
      <c r="E581" s="160"/>
      <c r="F581" s="160"/>
      <c r="G581" s="160"/>
      <c r="H581" s="160"/>
      <c r="I581" s="160"/>
      <c r="J581" s="162"/>
      <c r="K581" s="160"/>
      <c r="L581" s="160"/>
      <c r="M581" s="160"/>
      <c r="N581" s="160"/>
      <c r="O581" s="160"/>
      <c r="P581" s="160"/>
      <c r="Q581" s="160"/>
      <c r="R581" s="160"/>
    </row>
    <row r="582" spans="1:18">
      <c r="A582" s="160"/>
      <c r="B582" s="160"/>
      <c r="C582" s="160"/>
      <c r="D582" s="160"/>
      <c r="E582" s="160"/>
      <c r="F582" s="160"/>
      <c r="G582" s="160"/>
      <c r="H582" s="160"/>
      <c r="I582" s="160"/>
      <c r="J582" s="162"/>
      <c r="K582" s="160"/>
      <c r="L582" s="160"/>
      <c r="M582" s="160"/>
      <c r="N582" s="160"/>
      <c r="O582" s="160"/>
      <c r="P582" s="160"/>
      <c r="Q582" s="160"/>
      <c r="R582" s="160"/>
    </row>
    <row r="583" spans="1:18">
      <c r="A583" s="160"/>
      <c r="B583" s="160"/>
      <c r="C583" s="160"/>
      <c r="D583" s="160"/>
      <c r="E583" s="160"/>
      <c r="F583" s="160"/>
      <c r="G583" s="160"/>
      <c r="H583" s="160"/>
      <c r="I583" s="160"/>
      <c r="J583" s="162"/>
      <c r="K583" s="160"/>
      <c r="L583" s="160"/>
      <c r="M583" s="160"/>
      <c r="N583" s="160"/>
      <c r="O583" s="160"/>
      <c r="P583" s="160"/>
      <c r="Q583" s="160"/>
      <c r="R583" s="160"/>
    </row>
    <row r="584" spans="1:18">
      <c r="A584" s="160"/>
      <c r="B584" s="160"/>
      <c r="C584" s="160"/>
      <c r="D584" s="160"/>
      <c r="E584" s="160"/>
      <c r="F584" s="160"/>
      <c r="G584" s="160"/>
      <c r="H584" s="160"/>
      <c r="I584" s="160"/>
      <c r="J584" s="162"/>
      <c r="K584" s="160"/>
      <c r="L584" s="160"/>
      <c r="M584" s="160"/>
      <c r="N584" s="160"/>
      <c r="O584" s="160"/>
      <c r="P584" s="160"/>
      <c r="Q584" s="160"/>
      <c r="R584" s="160"/>
    </row>
    <row r="585" spans="1:18">
      <c r="A585" s="160"/>
      <c r="B585" s="160"/>
      <c r="C585" s="160"/>
      <c r="D585" s="160"/>
      <c r="E585" s="160"/>
      <c r="F585" s="160"/>
      <c r="G585" s="160"/>
      <c r="H585" s="160"/>
      <c r="I585" s="160"/>
      <c r="J585" s="162"/>
      <c r="K585" s="160"/>
      <c r="L585" s="160"/>
      <c r="M585" s="160"/>
      <c r="N585" s="160"/>
      <c r="O585" s="160"/>
      <c r="P585" s="160"/>
      <c r="Q585" s="160"/>
      <c r="R585" s="160"/>
    </row>
    <row r="586" spans="1:18">
      <c r="A586" s="160"/>
      <c r="B586" s="160"/>
      <c r="C586" s="160"/>
      <c r="D586" s="160"/>
      <c r="E586" s="160"/>
      <c r="F586" s="160"/>
      <c r="G586" s="160"/>
      <c r="H586" s="160"/>
      <c r="I586" s="160"/>
      <c r="J586" s="162"/>
      <c r="K586" s="160"/>
      <c r="L586" s="160"/>
      <c r="M586" s="160"/>
      <c r="N586" s="160"/>
      <c r="O586" s="160"/>
      <c r="P586" s="160"/>
      <c r="Q586" s="160"/>
      <c r="R586" s="160"/>
    </row>
    <row r="587" spans="1:18">
      <c r="A587" s="160"/>
      <c r="B587" s="160"/>
      <c r="C587" s="160"/>
      <c r="D587" s="160"/>
      <c r="E587" s="160"/>
      <c r="F587" s="160"/>
      <c r="G587" s="160"/>
      <c r="H587" s="160"/>
      <c r="I587" s="160"/>
      <c r="J587" s="162"/>
      <c r="K587" s="160"/>
      <c r="L587" s="160"/>
      <c r="M587" s="160"/>
      <c r="N587" s="160"/>
      <c r="O587" s="160"/>
      <c r="P587" s="160"/>
      <c r="Q587" s="160"/>
      <c r="R587" s="160"/>
    </row>
    <row r="588" spans="1:18">
      <c r="A588" s="160"/>
      <c r="B588" s="160"/>
      <c r="C588" s="160"/>
      <c r="D588" s="160"/>
      <c r="E588" s="160"/>
      <c r="F588" s="160"/>
      <c r="G588" s="160"/>
      <c r="H588" s="160"/>
      <c r="I588" s="160"/>
      <c r="J588" s="162"/>
      <c r="K588" s="160"/>
      <c r="L588" s="160"/>
      <c r="M588" s="160"/>
      <c r="N588" s="160"/>
      <c r="O588" s="160"/>
      <c r="P588" s="160"/>
      <c r="Q588" s="160"/>
      <c r="R588" s="160"/>
    </row>
    <row r="589" spans="1:18">
      <c r="A589" s="160"/>
      <c r="B589" s="160"/>
      <c r="C589" s="160"/>
      <c r="D589" s="160"/>
      <c r="E589" s="160"/>
      <c r="F589" s="160"/>
      <c r="G589" s="160"/>
      <c r="H589" s="160"/>
      <c r="I589" s="160"/>
      <c r="J589" s="162"/>
      <c r="K589" s="160"/>
      <c r="L589" s="160"/>
      <c r="M589" s="160"/>
      <c r="N589" s="160"/>
      <c r="O589" s="160"/>
      <c r="P589" s="160"/>
      <c r="Q589" s="160"/>
      <c r="R589" s="160"/>
    </row>
    <row r="590" spans="1:18">
      <c r="A590" s="160"/>
      <c r="B590" s="160"/>
      <c r="C590" s="160"/>
      <c r="D590" s="160"/>
      <c r="E590" s="160"/>
      <c r="F590" s="160"/>
      <c r="G590" s="160"/>
      <c r="H590" s="160"/>
      <c r="I590" s="160"/>
      <c r="J590" s="162"/>
      <c r="K590" s="160"/>
      <c r="L590" s="160"/>
      <c r="M590" s="160"/>
      <c r="N590" s="160"/>
      <c r="O590" s="160"/>
      <c r="P590" s="160"/>
      <c r="Q590" s="160"/>
      <c r="R590" s="160"/>
    </row>
    <row r="591" spans="1:18">
      <c r="A591" s="160"/>
      <c r="B591" s="160"/>
      <c r="C591" s="160"/>
      <c r="D591" s="160"/>
      <c r="E591" s="160"/>
      <c r="F591" s="160"/>
      <c r="G591" s="160"/>
      <c r="H591" s="160"/>
      <c r="I591" s="160"/>
      <c r="J591" s="162"/>
      <c r="K591" s="160"/>
      <c r="L591" s="160"/>
      <c r="M591" s="160"/>
      <c r="N591" s="160"/>
      <c r="O591" s="160"/>
      <c r="P591" s="160"/>
      <c r="Q591" s="160"/>
      <c r="R591" s="160"/>
    </row>
    <row r="592" spans="1:18">
      <c r="A592" s="160"/>
      <c r="B592" s="160"/>
      <c r="C592" s="160"/>
      <c r="D592" s="160"/>
      <c r="E592" s="160"/>
      <c r="F592" s="160"/>
      <c r="G592" s="160"/>
      <c r="H592" s="160"/>
      <c r="I592" s="160"/>
      <c r="J592" s="162"/>
      <c r="K592" s="160"/>
      <c r="L592" s="160"/>
      <c r="M592" s="160"/>
      <c r="N592" s="160"/>
      <c r="O592" s="160"/>
      <c r="P592" s="160"/>
      <c r="Q592" s="160"/>
      <c r="R592" s="160"/>
    </row>
    <row r="593" spans="1:18">
      <c r="A593" s="160"/>
      <c r="B593" s="160"/>
      <c r="C593" s="160"/>
      <c r="D593" s="160"/>
      <c r="E593" s="160"/>
      <c r="F593" s="160"/>
      <c r="G593" s="160"/>
      <c r="H593" s="160"/>
      <c r="I593" s="160"/>
      <c r="J593" s="162"/>
      <c r="K593" s="160"/>
      <c r="L593" s="160"/>
      <c r="M593" s="160"/>
      <c r="N593" s="160"/>
      <c r="O593" s="160"/>
      <c r="P593" s="160"/>
      <c r="Q593" s="160"/>
      <c r="R593" s="160"/>
    </row>
    <row r="594" spans="1:18">
      <c r="A594" s="160"/>
      <c r="B594" s="160"/>
      <c r="C594" s="160"/>
      <c r="D594" s="160"/>
      <c r="E594" s="160"/>
      <c r="F594" s="160"/>
      <c r="G594" s="160"/>
      <c r="H594" s="160"/>
      <c r="I594" s="160"/>
      <c r="J594" s="162"/>
      <c r="K594" s="160"/>
      <c r="L594" s="160"/>
      <c r="M594" s="160"/>
      <c r="N594" s="160"/>
      <c r="O594" s="160"/>
      <c r="P594" s="160"/>
      <c r="Q594" s="160"/>
      <c r="R594" s="160"/>
    </row>
    <row r="595" spans="1:18">
      <c r="A595" s="160"/>
      <c r="B595" s="160"/>
      <c r="C595" s="160"/>
      <c r="D595" s="160"/>
      <c r="E595" s="160"/>
      <c r="F595" s="160"/>
      <c r="G595" s="160"/>
      <c r="H595" s="160"/>
      <c r="I595" s="160"/>
      <c r="J595" s="162"/>
      <c r="K595" s="160"/>
      <c r="L595" s="160"/>
      <c r="M595" s="160"/>
      <c r="N595" s="160"/>
      <c r="O595" s="160"/>
      <c r="P595" s="160"/>
      <c r="Q595" s="160"/>
      <c r="R595" s="160"/>
    </row>
    <row r="596" spans="1:18">
      <c r="A596" s="160"/>
      <c r="B596" s="160"/>
      <c r="C596" s="160"/>
      <c r="D596" s="160"/>
      <c r="E596" s="160"/>
      <c r="F596" s="160"/>
      <c r="G596" s="160"/>
      <c r="H596" s="160"/>
      <c r="I596" s="160"/>
      <c r="J596" s="162"/>
      <c r="K596" s="160"/>
      <c r="L596" s="160"/>
      <c r="M596" s="160"/>
      <c r="N596" s="160"/>
      <c r="O596" s="160"/>
      <c r="P596" s="160"/>
      <c r="Q596" s="160"/>
      <c r="R596" s="160"/>
    </row>
    <row r="597" spans="1:18">
      <c r="A597" s="160"/>
      <c r="B597" s="160"/>
      <c r="C597" s="160"/>
      <c r="D597" s="160"/>
      <c r="E597" s="160"/>
      <c r="F597" s="160"/>
      <c r="G597" s="160"/>
      <c r="H597" s="160"/>
      <c r="I597" s="160"/>
      <c r="J597" s="162"/>
      <c r="K597" s="160"/>
      <c r="L597" s="160"/>
      <c r="M597" s="160"/>
      <c r="N597" s="160"/>
      <c r="O597" s="160"/>
      <c r="P597" s="160"/>
      <c r="Q597" s="160"/>
      <c r="R597" s="160"/>
    </row>
    <row r="598" spans="1:18">
      <c r="A598" s="160"/>
      <c r="B598" s="160"/>
      <c r="C598" s="160"/>
      <c r="D598" s="160"/>
      <c r="E598" s="160"/>
      <c r="F598" s="160"/>
      <c r="G598" s="160"/>
      <c r="H598" s="160"/>
      <c r="I598" s="160"/>
      <c r="J598" s="162"/>
      <c r="K598" s="160"/>
      <c r="L598" s="160"/>
      <c r="M598" s="160"/>
      <c r="N598" s="160"/>
      <c r="O598" s="160"/>
      <c r="P598" s="160"/>
      <c r="Q598" s="160"/>
      <c r="R598" s="160"/>
    </row>
    <row r="599" spans="1:18">
      <c r="A599" s="160"/>
      <c r="B599" s="160"/>
      <c r="C599" s="160"/>
      <c r="D599" s="160"/>
      <c r="E599" s="160"/>
      <c r="F599" s="160"/>
      <c r="G599" s="160"/>
      <c r="H599" s="160"/>
      <c r="I599" s="160"/>
      <c r="J599" s="162"/>
      <c r="K599" s="160"/>
      <c r="L599" s="160"/>
      <c r="M599" s="160"/>
      <c r="N599" s="160"/>
      <c r="O599" s="160"/>
      <c r="P599" s="160"/>
      <c r="Q599" s="160"/>
      <c r="R599" s="160"/>
    </row>
    <row r="600" spans="1:18">
      <c r="A600" s="160"/>
      <c r="B600" s="160"/>
      <c r="C600" s="160"/>
      <c r="D600" s="160"/>
      <c r="E600" s="160"/>
      <c r="F600" s="160"/>
      <c r="G600" s="160"/>
      <c r="H600" s="160"/>
      <c r="I600" s="160"/>
      <c r="J600" s="162"/>
      <c r="K600" s="160"/>
      <c r="L600" s="160"/>
      <c r="M600" s="160"/>
      <c r="N600" s="160"/>
      <c r="O600" s="160"/>
      <c r="P600" s="160"/>
      <c r="Q600" s="160"/>
      <c r="R600" s="160"/>
    </row>
    <row r="601" spans="1:18">
      <c r="A601" s="160"/>
      <c r="B601" s="160"/>
      <c r="C601" s="160"/>
      <c r="D601" s="160"/>
      <c r="E601" s="160"/>
      <c r="F601" s="160"/>
      <c r="G601" s="160"/>
      <c r="H601" s="160"/>
      <c r="I601" s="160"/>
      <c r="J601" s="162"/>
      <c r="K601" s="160"/>
      <c r="L601" s="160"/>
      <c r="M601" s="160"/>
      <c r="N601" s="160"/>
      <c r="O601" s="160"/>
      <c r="P601" s="160"/>
      <c r="Q601" s="160"/>
      <c r="R601" s="160"/>
    </row>
    <row r="602" spans="1:18">
      <c r="A602" s="160"/>
      <c r="B602" s="160"/>
      <c r="C602" s="160"/>
      <c r="D602" s="160"/>
      <c r="E602" s="160"/>
      <c r="F602" s="160"/>
      <c r="G602" s="160"/>
      <c r="H602" s="160"/>
      <c r="I602" s="160"/>
      <c r="J602" s="162"/>
      <c r="K602" s="160"/>
      <c r="L602" s="160"/>
      <c r="M602" s="160"/>
      <c r="N602" s="160"/>
      <c r="O602" s="160"/>
      <c r="P602" s="160"/>
      <c r="Q602" s="160"/>
      <c r="R602" s="160"/>
    </row>
    <row r="603" spans="1:18">
      <c r="A603" s="160"/>
      <c r="B603" s="160"/>
      <c r="C603" s="160"/>
      <c r="D603" s="160"/>
      <c r="E603" s="160"/>
      <c r="F603" s="160"/>
      <c r="G603" s="160"/>
      <c r="H603" s="160"/>
      <c r="I603" s="160"/>
      <c r="J603" s="162"/>
      <c r="K603" s="160"/>
      <c r="L603" s="160"/>
      <c r="M603" s="160"/>
      <c r="N603" s="160"/>
      <c r="O603" s="160"/>
      <c r="P603" s="160"/>
      <c r="Q603" s="160"/>
      <c r="R603" s="160"/>
    </row>
    <row r="604" spans="1:18">
      <c r="A604" s="160"/>
      <c r="B604" s="160"/>
      <c r="C604" s="160"/>
      <c r="D604" s="160"/>
      <c r="E604" s="160"/>
      <c r="F604" s="160"/>
      <c r="G604" s="160"/>
      <c r="H604" s="160"/>
      <c r="I604" s="160"/>
      <c r="J604" s="162"/>
      <c r="K604" s="160"/>
      <c r="L604" s="160"/>
      <c r="M604" s="160"/>
      <c r="N604" s="160"/>
      <c r="O604" s="160"/>
      <c r="P604" s="160"/>
      <c r="Q604" s="160"/>
      <c r="R604" s="160"/>
    </row>
    <row r="605" spans="1:18">
      <c r="A605" s="160"/>
      <c r="B605" s="160"/>
      <c r="C605" s="160"/>
      <c r="D605" s="160"/>
      <c r="E605" s="160"/>
      <c r="F605" s="160"/>
      <c r="G605" s="160"/>
      <c r="H605" s="160"/>
      <c r="I605" s="160"/>
      <c r="J605" s="162"/>
      <c r="K605" s="160"/>
      <c r="L605" s="160"/>
      <c r="M605" s="160"/>
      <c r="N605" s="160"/>
      <c r="O605" s="160"/>
      <c r="P605" s="160"/>
      <c r="Q605" s="160"/>
      <c r="R605" s="160"/>
    </row>
    <row r="606" spans="1:18">
      <c r="A606" s="160"/>
      <c r="B606" s="160"/>
      <c r="C606" s="160"/>
      <c r="D606" s="160"/>
      <c r="E606" s="160"/>
      <c r="F606" s="160"/>
      <c r="G606" s="160"/>
      <c r="H606" s="160"/>
      <c r="I606" s="160"/>
      <c r="J606" s="162"/>
      <c r="K606" s="160"/>
      <c r="L606" s="160"/>
      <c r="M606" s="160"/>
      <c r="N606" s="160"/>
      <c r="O606" s="160"/>
      <c r="P606" s="160"/>
      <c r="Q606" s="160"/>
      <c r="R606" s="160"/>
    </row>
    <row r="607" spans="1:18">
      <c r="A607" s="160"/>
      <c r="B607" s="160"/>
      <c r="C607" s="160"/>
      <c r="D607" s="160"/>
      <c r="E607" s="160"/>
      <c r="F607" s="160"/>
      <c r="G607" s="160"/>
      <c r="H607" s="160"/>
      <c r="I607" s="160"/>
      <c r="J607" s="162"/>
      <c r="K607" s="160"/>
      <c r="L607" s="160"/>
      <c r="M607" s="160"/>
      <c r="N607" s="160"/>
      <c r="O607" s="160"/>
      <c r="P607" s="160"/>
      <c r="Q607" s="160"/>
      <c r="R607" s="160"/>
    </row>
    <row r="608" spans="1:18">
      <c r="A608" s="160"/>
      <c r="B608" s="160"/>
      <c r="C608" s="160"/>
      <c r="D608" s="160"/>
      <c r="E608" s="160"/>
      <c r="F608" s="160"/>
      <c r="G608" s="160"/>
      <c r="H608" s="160"/>
      <c r="I608" s="160"/>
      <c r="J608" s="162"/>
      <c r="K608" s="160"/>
      <c r="L608" s="160"/>
      <c r="M608" s="160"/>
      <c r="N608" s="160"/>
      <c r="O608" s="160"/>
      <c r="P608" s="160"/>
      <c r="Q608" s="160"/>
      <c r="R608" s="160"/>
    </row>
    <row r="609" spans="1:18">
      <c r="A609" s="160"/>
      <c r="B609" s="160"/>
      <c r="C609" s="160"/>
      <c r="D609" s="160"/>
      <c r="E609" s="160"/>
      <c r="F609" s="160"/>
      <c r="G609" s="160"/>
      <c r="H609" s="160"/>
      <c r="I609" s="160"/>
      <c r="J609" s="162"/>
      <c r="K609" s="160"/>
      <c r="L609" s="160"/>
      <c r="M609" s="160"/>
      <c r="N609" s="160"/>
      <c r="O609" s="160"/>
      <c r="P609" s="160"/>
      <c r="Q609" s="160"/>
      <c r="R609" s="160"/>
    </row>
    <row r="610" spans="1:18">
      <c r="A610" s="160"/>
      <c r="B610" s="160"/>
      <c r="C610" s="160"/>
      <c r="D610" s="160"/>
      <c r="E610" s="160"/>
      <c r="F610" s="160"/>
      <c r="G610" s="160"/>
      <c r="H610" s="160"/>
      <c r="I610" s="160"/>
      <c r="J610" s="162"/>
      <c r="K610" s="160"/>
      <c r="L610" s="160"/>
      <c r="M610" s="160"/>
      <c r="N610" s="160"/>
      <c r="O610" s="160"/>
      <c r="P610" s="160"/>
      <c r="Q610" s="160"/>
      <c r="R610" s="160"/>
    </row>
    <row r="611" spans="1:18">
      <c r="A611" s="160"/>
      <c r="B611" s="160"/>
      <c r="C611" s="160"/>
      <c r="D611" s="160"/>
      <c r="E611" s="160"/>
      <c r="F611" s="160"/>
      <c r="G611" s="160"/>
      <c r="H611" s="160"/>
      <c r="I611" s="160"/>
      <c r="J611" s="162"/>
      <c r="K611" s="160"/>
      <c r="L611" s="160"/>
      <c r="M611" s="160"/>
      <c r="N611" s="160"/>
      <c r="O611" s="160"/>
      <c r="P611" s="160"/>
      <c r="Q611" s="160"/>
      <c r="R611" s="160"/>
    </row>
    <row r="612" spans="1:18">
      <c r="A612" s="160"/>
      <c r="B612" s="160"/>
      <c r="C612" s="160"/>
      <c r="D612" s="160"/>
      <c r="E612" s="160"/>
      <c r="F612" s="160"/>
      <c r="G612" s="160"/>
      <c r="H612" s="160"/>
      <c r="I612" s="160"/>
      <c r="J612" s="162"/>
      <c r="K612" s="160"/>
      <c r="L612" s="160"/>
      <c r="M612" s="160"/>
      <c r="N612" s="160"/>
      <c r="O612" s="160"/>
      <c r="P612" s="160"/>
      <c r="Q612" s="160"/>
      <c r="R612" s="160"/>
    </row>
    <row r="613" spans="1:18">
      <c r="A613" s="160"/>
      <c r="B613" s="160"/>
      <c r="C613" s="160"/>
      <c r="D613" s="160"/>
      <c r="E613" s="160"/>
      <c r="F613" s="160"/>
      <c r="G613" s="160"/>
      <c r="H613" s="160"/>
      <c r="I613" s="160"/>
      <c r="J613" s="162"/>
      <c r="K613" s="160"/>
      <c r="L613" s="160"/>
      <c r="M613" s="160"/>
      <c r="N613" s="160"/>
      <c r="O613" s="160"/>
      <c r="P613" s="160"/>
      <c r="Q613" s="160"/>
      <c r="R613" s="160"/>
    </row>
    <row r="614" spans="1:18">
      <c r="A614" s="160"/>
      <c r="B614" s="160"/>
      <c r="C614" s="160"/>
      <c r="D614" s="160"/>
      <c r="E614" s="160"/>
      <c r="F614" s="160"/>
      <c r="G614" s="160"/>
      <c r="H614" s="160"/>
      <c r="I614" s="160"/>
      <c r="J614" s="162"/>
      <c r="K614" s="160"/>
      <c r="L614" s="160"/>
      <c r="M614" s="160"/>
      <c r="N614" s="160"/>
      <c r="O614" s="160"/>
      <c r="P614" s="160"/>
      <c r="Q614" s="160"/>
      <c r="R614" s="160"/>
    </row>
    <row r="615" spans="1:18">
      <c r="A615" s="160"/>
      <c r="B615" s="160"/>
      <c r="C615" s="160"/>
      <c r="D615" s="160"/>
      <c r="E615" s="160"/>
      <c r="F615" s="160"/>
      <c r="G615" s="160"/>
      <c r="H615" s="160"/>
      <c r="I615" s="160"/>
      <c r="J615" s="162"/>
      <c r="K615" s="160"/>
      <c r="L615" s="160"/>
      <c r="M615" s="160"/>
      <c r="N615" s="160"/>
      <c r="O615" s="160"/>
      <c r="P615" s="160"/>
      <c r="Q615" s="160"/>
      <c r="R615" s="160"/>
    </row>
    <row r="616" spans="1:18">
      <c r="A616" s="160"/>
      <c r="B616" s="160"/>
      <c r="C616" s="160"/>
      <c r="D616" s="160"/>
      <c r="E616" s="160"/>
      <c r="F616" s="160"/>
      <c r="G616" s="160"/>
      <c r="H616" s="160"/>
      <c r="I616" s="160"/>
      <c r="J616" s="162"/>
      <c r="K616" s="160"/>
      <c r="L616" s="160"/>
      <c r="M616" s="160"/>
      <c r="N616" s="160"/>
      <c r="O616" s="160"/>
      <c r="P616" s="160"/>
      <c r="Q616" s="160"/>
      <c r="R616" s="160"/>
    </row>
    <row r="617" spans="1:18">
      <c r="A617" s="160"/>
      <c r="B617" s="160"/>
      <c r="C617" s="160"/>
      <c r="D617" s="160"/>
      <c r="E617" s="160"/>
      <c r="F617" s="160"/>
      <c r="G617" s="160"/>
      <c r="H617" s="160"/>
      <c r="I617" s="160"/>
      <c r="J617" s="162"/>
      <c r="K617" s="160"/>
      <c r="L617" s="160"/>
      <c r="M617" s="160"/>
      <c r="N617" s="160"/>
      <c r="O617" s="160"/>
      <c r="P617" s="160"/>
      <c r="Q617" s="160"/>
      <c r="R617" s="160"/>
    </row>
    <row r="618" spans="1:18">
      <c r="A618" s="160"/>
      <c r="B618" s="160"/>
      <c r="C618" s="160"/>
      <c r="D618" s="160"/>
      <c r="E618" s="160"/>
      <c r="F618" s="160"/>
      <c r="G618" s="160"/>
      <c r="H618" s="160"/>
      <c r="I618" s="160"/>
      <c r="J618" s="162"/>
      <c r="K618" s="160"/>
      <c r="L618" s="160"/>
      <c r="M618" s="160"/>
      <c r="N618" s="160"/>
      <c r="O618" s="160"/>
      <c r="P618" s="160"/>
      <c r="Q618" s="160"/>
      <c r="R618" s="160"/>
    </row>
    <row r="619" spans="1:18">
      <c r="A619" s="160"/>
      <c r="B619" s="160"/>
      <c r="C619" s="160"/>
      <c r="D619" s="160"/>
      <c r="E619" s="160"/>
      <c r="F619" s="160"/>
      <c r="G619" s="160"/>
      <c r="H619" s="160"/>
      <c r="I619" s="160"/>
      <c r="J619" s="162"/>
      <c r="K619" s="160"/>
      <c r="L619" s="160"/>
      <c r="M619" s="160"/>
      <c r="N619" s="160"/>
      <c r="O619" s="160"/>
      <c r="P619" s="160"/>
      <c r="Q619" s="160"/>
      <c r="R619" s="160"/>
    </row>
    <row r="620" spans="1:18">
      <c r="A620" s="160"/>
      <c r="B620" s="160"/>
      <c r="C620" s="160"/>
      <c r="D620" s="160"/>
      <c r="E620" s="160"/>
      <c r="F620" s="160"/>
      <c r="G620" s="160"/>
      <c r="H620" s="160"/>
      <c r="I620" s="160"/>
      <c r="J620" s="162"/>
      <c r="K620" s="160"/>
      <c r="L620" s="160"/>
      <c r="M620" s="160"/>
      <c r="N620" s="160"/>
      <c r="O620" s="160"/>
      <c r="P620" s="160"/>
      <c r="Q620" s="160"/>
      <c r="R620" s="160"/>
    </row>
    <row r="621" spans="1:18">
      <c r="A621" s="160"/>
      <c r="B621" s="160"/>
      <c r="C621" s="160"/>
      <c r="D621" s="160"/>
      <c r="E621" s="160"/>
      <c r="F621" s="160"/>
      <c r="G621" s="160"/>
      <c r="H621" s="160"/>
      <c r="I621" s="160"/>
      <c r="J621" s="162"/>
      <c r="K621" s="160"/>
      <c r="L621" s="160"/>
      <c r="M621" s="160"/>
      <c r="N621" s="160"/>
      <c r="O621" s="160"/>
      <c r="P621" s="160"/>
      <c r="Q621" s="160"/>
      <c r="R621" s="160"/>
    </row>
    <row r="622" spans="1:18">
      <c r="A622" s="160"/>
      <c r="B622" s="160"/>
      <c r="C622" s="160"/>
      <c r="D622" s="160"/>
      <c r="E622" s="160"/>
      <c r="F622" s="160"/>
      <c r="G622" s="160"/>
      <c r="H622" s="160"/>
      <c r="I622" s="160"/>
      <c r="J622" s="162"/>
      <c r="K622" s="160"/>
      <c r="L622" s="160"/>
      <c r="M622" s="160"/>
      <c r="N622" s="160"/>
      <c r="O622" s="160"/>
      <c r="P622" s="160"/>
      <c r="Q622" s="160"/>
      <c r="R622" s="160"/>
    </row>
    <row r="623" spans="1:18">
      <c r="A623" s="160"/>
      <c r="B623" s="160"/>
      <c r="C623" s="160"/>
      <c r="D623" s="160"/>
      <c r="E623" s="160"/>
      <c r="F623" s="160"/>
      <c r="G623" s="160"/>
      <c r="H623" s="160"/>
      <c r="I623" s="160"/>
      <c r="J623" s="162"/>
      <c r="K623" s="160"/>
      <c r="L623" s="160"/>
      <c r="M623" s="160"/>
      <c r="N623" s="160"/>
      <c r="O623" s="160"/>
      <c r="P623" s="160"/>
      <c r="Q623" s="160"/>
      <c r="R623" s="160"/>
    </row>
    <row r="624" spans="1:18">
      <c r="A624" s="160"/>
      <c r="B624" s="160"/>
      <c r="C624" s="160"/>
      <c r="D624" s="160"/>
      <c r="E624" s="160"/>
      <c r="F624" s="160"/>
      <c r="G624" s="160"/>
      <c r="H624" s="160"/>
      <c r="I624" s="160"/>
      <c r="J624" s="162"/>
      <c r="K624" s="160"/>
      <c r="L624" s="160"/>
      <c r="M624" s="160"/>
      <c r="N624" s="160"/>
      <c r="O624" s="160"/>
      <c r="P624" s="160"/>
      <c r="Q624" s="160"/>
      <c r="R624" s="160"/>
    </row>
    <row r="625" spans="1:18">
      <c r="A625" s="160"/>
      <c r="B625" s="160"/>
      <c r="C625" s="160"/>
      <c r="D625" s="160"/>
      <c r="E625" s="160"/>
      <c r="F625" s="160"/>
      <c r="G625" s="160"/>
      <c r="H625" s="160"/>
      <c r="I625" s="160"/>
      <c r="J625" s="162"/>
      <c r="K625" s="160"/>
      <c r="L625" s="160"/>
      <c r="M625" s="160"/>
      <c r="N625" s="160"/>
      <c r="O625" s="160"/>
      <c r="P625" s="160"/>
      <c r="Q625" s="160"/>
      <c r="R625" s="160"/>
    </row>
    <row r="626" spans="1:18">
      <c r="A626" s="160"/>
      <c r="B626" s="160"/>
      <c r="C626" s="160"/>
      <c r="D626" s="160"/>
      <c r="E626" s="160"/>
      <c r="F626" s="160"/>
      <c r="G626" s="160"/>
      <c r="H626" s="160"/>
      <c r="I626" s="160"/>
      <c r="J626" s="162"/>
      <c r="K626" s="160"/>
      <c r="L626" s="160"/>
      <c r="M626" s="160"/>
      <c r="N626" s="160"/>
      <c r="O626" s="160"/>
      <c r="P626" s="160"/>
      <c r="Q626" s="160"/>
      <c r="R626" s="160"/>
    </row>
    <row r="627" spans="1:18">
      <c r="A627" s="160"/>
      <c r="B627" s="160"/>
      <c r="C627" s="160"/>
      <c r="D627" s="160"/>
      <c r="E627" s="160"/>
      <c r="F627" s="160"/>
      <c r="G627" s="160"/>
      <c r="H627" s="160"/>
      <c r="I627" s="160"/>
      <c r="J627" s="162"/>
      <c r="K627" s="160"/>
      <c r="L627" s="160"/>
      <c r="M627" s="160"/>
      <c r="N627" s="160"/>
      <c r="O627" s="160"/>
      <c r="P627" s="160"/>
      <c r="Q627" s="160"/>
      <c r="R627" s="160"/>
    </row>
    <row r="628" spans="1:18">
      <c r="A628" s="160"/>
      <c r="B628" s="160"/>
      <c r="C628" s="160"/>
      <c r="D628" s="160"/>
      <c r="E628" s="160"/>
      <c r="F628" s="160"/>
      <c r="G628" s="160"/>
      <c r="H628" s="160"/>
      <c r="I628" s="160"/>
      <c r="J628" s="162"/>
      <c r="K628" s="160"/>
      <c r="L628" s="160"/>
      <c r="M628" s="160"/>
      <c r="N628" s="160"/>
      <c r="O628" s="160"/>
      <c r="P628" s="160"/>
      <c r="Q628" s="160"/>
      <c r="R628" s="160"/>
    </row>
    <row r="629" spans="1:18">
      <c r="A629" s="160"/>
      <c r="B629" s="160"/>
      <c r="C629" s="160"/>
      <c r="D629" s="160"/>
      <c r="E629" s="160"/>
      <c r="F629" s="160"/>
      <c r="G629" s="160"/>
      <c r="H629" s="160"/>
      <c r="I629" s="160"/>
      <c r="J629" s="162"/>
      <c r="K629" s="160"/>
      <c r="L629" s="160"/>
      <c r="M629" s="160"/>
      <c r="N629" s="160"/>
      <c r="O629" s="160"/>
      <c r="P629" s="160"/>
      <c r="Q629" s="160"/>
      <c r="R629" s="160"/>
    </row>
    <row r="630" spans="1:18">
      <c r="A630" s="160"/>
      <c r="B630" s="160"/>
      <c r="C630" s="160"/>
      <c r="D630" s="160"/>
      <c r="E630" s="160"/>
      <c r="F630" s="160"/>
      <c r="G630" s="160"/>
      <c r="H630" s="160"/>
      <c r="I630" s="160"/>
      <c r="J630" s="162"/>
      <c r="K630" s="160"/>
      <c r="L630" s="160"/>
      <c r="M630" s="160"/>
      <c r="N630" s="160"/>
      <c r="O630" s="160"/>
      <c r="P630" s="160"/>
      <c r="Q630" s="160"/>
      <c r="R630" s="160"/>
    </row>
    <row r="631" spans="1:18">
      <c r="A631" s="160"/>
      <c r="B631" s="160"/>
      <c r="C631" s="160"/>
      <c r="D631" s="160"/>
      <c r="E631" s="160"/>
      <c r="F631" s="160"/>
      <c r="G631" s="160"/>
      <c r="H631" s="160"/>
      <c r="I631" s="160"/>
      <c r="J631" s="162"/>
      <c r="K631" s="160"/>
      <c r="L631" s="160"/>
      <c r="M631" s="160"/>
      <c r="N631" s="160"/>
      <c r="O631" s="160"/>
      <c r="P631" s="160"/>
      <c r="Q631" s="160"/>
      <c r="R631" s="160"/>
    </row>
    <row r="632" spans="1:18">
      <c r="A632" s="160"/>
      <c r="B632" s="160"/>
      <c r="C632" s="160"/>
      <c r="D632" s="160"/>
      <c r="E632" s="160"/>
      <c r="F632" s="160"/>
      <c r="G632" s="160"/>
      <c r="H632" s="160"/>
      <c r="I632" s="160"/>
      <c r="J632" s="162"/>
      <c r="K632" s="160"/>
      <c r="L632" s="160"/>
      <c r="M632" s="160"/>
      <c r="N632" s="160"/>
      <c r="O632" s="160"/>
      <c r="P632" s="160"/>
      <c r="Q632" s="160"/>
      <c r="R632" s="160"/>
    </row>
    <row r="633" spans="1:18">
      <c r="A633" s="160"/>
      <c r="B633" s="160"/>
      <c r="C633" s="160"/>
      <c r="D633" s="160"/>
      <c r="E633" s="160"/>
      <c r="F633" s="160"/>
      <c r="G633" s="160"/>
      <c r="H633" s="160"/>
      <c r="I633" s="160"/>
      <c r="J633" s="162"/>
      <c r="K633" s="160"/>
      <c r="L633" s="160"/>
      <c r="M633" s="160"/>
      <c r="N633" s="160"/>
      <c r="O633" s="160"/>
      <c r="P633" s="160"/>
      <c r="Q633" s="160"/>
      <c r="R633" s="160"/>
    </row>
    <row r="634" spans="1:18">
      <c r="A634" s="160"/>
      <c r="B634" s="160"/>
      <c r="C634" s="160"/>
      <c r="D634" s="160"/>
      <c r="E634" s="160"/>
      <c r="F634" s="160"/>
      <c r="G634" s="160"/>
      <c r="H634" s="160"/>
      <c r="I634" s="160"/>
      <c r="J634" s="162"/>
      <c r="K634" s="160"/>
      <c r="L634" s="160"/>
      <c r="M634" s="160"/>
      <c r="N634" s="160"/>
      <c r="O634" s="160"/>
      <c r="P634" s="160"/>
      <c r="Q634" s="160"/>
      <c r="R634" s="160"/>
    </row>
    <row r="635" spans="1:18">
      <c r="A635" s="160"/>
      <c r="B635" s="160"/>
      <c r="C635" s="160"/>
      <c r="D635" s="160"/>
      <c r="E635" s="160"/>
      <c r="F635" s="160"/>
      <c r="G635" s="160"/>
      <c r="H635" s="160"/>
      <c r="I635" s="160"/>
      <c r="J635" s="162"/>
      <c r="K635" s="160"/>
      <c r="L635" s="160"/>
      <c r="M635" s="160"/>
      <c r="N635" s="160"/>
      <c r="O635" s="160"/>
      <c r="P635" s="160"/>
      <c r="Q635" s="160"/>
      <c r="R635" s="160"/>
    </row>
    <row r="636" spans="1:18">
      <c r="A636" s="160"/>
      <c r="B636" s="160"/>
      <c r="C636" s="160"/>
      <c r="D636" s="160"/>
      <c r="E636" s="160"/>
      <c r="F636" s="160"/>
      <c r="G636" s="160"/>
      <c r="H636" s="160"/>
      <c r="I636" s="160"/>
      <c r="J636" s="162"/>
      <c r="K636" s="160"/>
      <c r="L636" s="160"/>
      <c r="M636" s="160"/>
      <c r="N636" s="160"/>
      <c r="O636" s="160"/>
      <c r="P636" s="160"/>
      <c r="Q636" s="160"/>
      <c r="R636" s="160"/>
    </row>
    <row r="637" spans="1:18">
      <c r="A637" s="160"/>
      <c r="B637" s="160"/>
      <c r="C637" s="160"/>
      <c r="D637" s="160"/>
      <c r="E637" s="160"/>
      <c r="F637" s="160"/>
      <c r="G637" s="160"/>
      <c r="H637" s="160"/>
      <c r="I637" s="160"/>
      <c r="J637" s="162"/>
      <c r="K637" s="160"/>
      <c r="L637" s="160"/>
      <c r="M637" s="160"/>
      <c r="N637" s="160"/>
      <c r="O637" s="160"/>
      <c r="P637" s="160"/>
      <c r="Q637" s="160"/>
      <c r="R637" s="160"/>
    </row>
    <row r="638" spans="1:18">
      <c r="A638" s="160"/>
      <c r="B638" s="160"/>
      <c r="C638" s="160"/>
      <c r="D638" s="160"/>
      <c r="E638" s="160"/>
      <c r="F638" s="160"/>
      <c r="G638" s="160"/>
      <c r="H638" s="160"/>
      <c r="I638" s="160"/>
      <c r="J638" s="162"/>
      <c r="K638" s="160"/>
      <c r="L638" s="160"/>
      <c r="M638" s="160"/>
      <c r="N638" s="160"/>
      <c r="O638" s="160"/>
      <c r="P638" s="160"/>
      <c r="Q638" s="160"/>
      <c r="R638" s="160"/>
    </row>
    <row r="639" spans="1:18">
      <c r="A639" s="160"/>
      <c r="B639" s="160"/>
      <c r="C639" s="160"/>
      <c r="D639" s="160"/>
      <c r="E639" s="160"/>
      <c r="F639" s="160"/>
      <c r="G639" s="160"/>
      <c r="H639" s="160"/>
      <c r="I639" s="160"/>
      <c r="J639" s="162"/>
      <c r="K639" s="160"/>
      <c r="L639" s="160"/>
      <c r="M639" s="160"/>
      <c r="N639" s="160"/>
      <c r="O639" s="160"/>
      <c r="P639" s="160"/>
      <c r="Q639" s="160"/>
      <c r="R639" s="160"/>
    </row>
    <row r="640" spans="1:18">
      <c r="A640" s="160"/>
      <c r="B640" s="160"/>
      <c r="C640" s="160"/>
      <c r="D640" s="160"/>
      <c r="E640" s="160"/>
      <c r="F640" s="160"/>
      <c r="G640" s="160"/>
      <c r="H640" s="160"/>
      <c r="I640" s="160"/>
      <c r="J640" s="162"/>
      <c r="K640" s="160"/>
      <c r="L640" s="160"/>
      <c r="M640" s="160"/>
      <c r="N640" s="160"/>
      <c r="O640" s="160"/>
      <c r="P640" s="160"/>
      <c r="Q640" s="160"/>
      <c r="R640" s="160"/>
    </row>
    <row r="641" spans="1:18">
      <c r="A641" s="160"/>
      <c r="B641" s="160"/>
      <c r="C641" s="160"/>
      <c r="D641" s="160"/>
      <c r="E641" s="160"/>
      <c r="F641" s="160"/>
      <c r="G641" s="160"/>
      <c r="H641" s="160"/>
      <c r="I641" s="160"/>
      <c r="J641" s="162"/>
      <c r="K641" s="160"/>
      <c r="L641" s="160"/>
      <c r="M641" s="160"/>
      <c r="N641" s="160"/>
      <c r="O641" s="160"/>
      <c r="P641" s="160"/>
      <c r="Q641" s="160"/>
      <c r="R641" s="160"/>
    </row>
    <row r="642" spans="1:18">
      <c r="A642" s="160"/>
      <c r="B642" s="160"/>
      <c r="C642" s="160"/>
      <c r="D642" s="160"/>
      <c r="E642" s="160"/>
      <c r="F642" s="160"/>
      <c r="G642" s="160"/>
      <c r="H642" s="160"/>
      <c r="I642" s="160"/>
      <c r="J642" s="162"/>
      <c r="K642" s="160"/>
      <c r="L642" s="160"/>
      <c r="M642" s="160"/>
      <c r="N642" s="160"/>
      <c r="O642" s="160"/>
      <c r="P642" s="160"/>
      <c r="Q642" s="160"/>
      <c r="R642" s="160"/>
    </row>
    <row r="643" spans="1:18">
      <c r="A643" s="160"/>
      <c r="B643" s="160"/>
      <c r="C643" s="160"/>
      <c r="D643" s="160"/>
      <c r="E643" s="160"/>
      <c r="F643" s="160"/>
      <c r="G643" s="160"/>
      <c r="H643" s="160"/>
      <c r="I643" s="160"/>
      <c r="J643" s="162"/>
      <c r="K643" s="160"/>
      <c r="L643" s="160"/>
      <c r="M643" s="160"/>
      <c r="N643" s="160"/>
      <c r="O643" s="160"/>
      <c r="P643" s="160"/>
      <c r="Q643" s="160"/>
      <c r="R643" s="160"/>
    </row>
    <row r="644" spans="1:18">
      <c r="A644" s="160"/>
      <c r="B644" s="160"/>
      <c r="C644" s="160"/>
      <c r="D644" s="160"/>
      <c r="E644" s="160"/>
      <c r="F644" s="160"/>
      <c r="G644" s="160"/>
      <c r="H644" s="160"/>
      <c r="I644" s="160"/>
      <c r="J644" s="162"/>
      <c r="K644" s="160"/>
      <c r="L644" s="160"/>
      <c r="M644" s="160"/>
      <c r="N644" s="160"/>
      <c r="O644" s="160"/>
      <c r="P644" s="160"/>
      <c r="Q644" s="160"/>
      <c r="R644" s="160"/>
    </row>
    <row r="645" spans="1:18">
      <c r="A645" s="160"/>
      <c r="B645" s="160"/>
      <c r="C645" s="160"/>
      <c r="D645" s="160"/>
      <c r="E645" s="160"/>
      <c r="F645" s="160"/>
      <c r="G645" s="160"/>
      <c r="H645" s="160"/>
      <c r="I645" s="160"/>
      <c r="J645" s="162"/>
      <c r="K645" s="160"/>
      <c r="L645" s="160"/>
      <c r="M645" s="160"/>
      <c r="N645" s="160"/>
      <c r="O645" s="160"/>
      <c r="P645" s="160"/>
      <c r="Q645" s="160"/>
      <c r="R645" s="160"/>
    </row>
    <row r="646" spans="1:18">
      <c r="A646" s="160"/>
      <c r="B646" s="160"/>
      <c r="C646" s="160"/>
      <c r="D646" s="160"/>
      <c r="E646" s="160"/>
      <c r="F646" s="160"/>
      <c r="G646" s="160"/>
      <c r="H646" s="160"/>
      <c r="I646" s="160"/>
      <c r="J646" s="162"/>
      <c r="K646" s="160"/>
      <c r="L646" s="160"/>
      <c r="M646" s="160"/>
      <c r="N646" s="160"/>
      <c r="O646" s="160"/>
      <c r="P646" s="160"/>
      <c r="Q646" s="160"/>
      <c r="R646" s="160"/>
    </row>
    <row r="647" spans="1:18">
      <c r="A647" s="160"/>
      <c r="B647" s="160"/>
      <c r="C647" s="160"/>
      <c r="D647" s="160"/>
      <c r="E647" s="160"/>
      <c r="F647" s="160"/>
      <c r="G647" s="160"/>
      <c r="H647" s="160"/>
      <c r="I647" s="160"/>
      <c r="J647" s="162"/>
      <c r="K647" s="160"/>
      <c r="L647" s="160"/>
      <c r="M647" s="160"/>
      <c r="N647" s="160"/>
      <c r="O647" s="160"/>
      <c r="P647" s="160"/>
      <c r="Q647" s="160"/>
      <c r="R647" s="160"/>
    </row>
    <row r="648" spans="1:18">
      <c r="A648" s="160"/>
      <c r="B648" s="160"/>
      <c r="C648" s="160"/>
      <c r="D648" s="160"/>
      <c r="E648" s="160"/>
      <c r="F648" s="160"/>
      <c r="G648" s="160"/>
      <c r="H648" s="160"/>
      <c r="I648" s="160"/>
      <c r="J648" s="162"/>
      <c r="K648" s="160"/>
      <c r="L648" s="160"/>
      <c r="M648" s="160"/>
      <c r="N648" s="160"/>
      <c r="O648" s="160"/>
      <c r="P648" s="160"/>
      <c r="Q648" s="160"/>
      <c r="R648" s="160"/>
    </row>
    <row r="649" spans="1:18">
      <c r="A649" s="160"/>
      <c r="B649" s="160"/>
      <c r="C649" s="160"/>
      <c r="D649" s="160"/>
      <c r="E649" s="160"/>
      <c r="F649" s="160"/>
      <c r="G649" s="160"/>
      <c r="H649" s="160"/>
      <c r="I649" s="160"/>
      <c r="J649" s="162"/>
      <c r="K649" s="160"/>
      <c r="L649" s="160"/>
      <c r="M649" s="160"/>
      <c r="N649" s="160"/>
      <c r="O649" s="160"/>
      <c r="P649" s="160"/>
      <c r="Q649" s="160"/>
      <c r="R649" s="160"/>
    </row>
    <row r="650" spans="1:18">
      <c r="A650" s="160"/>
      <c r="B650" s="160"/>
      <c r="C650" s="160"/>
      <c r="D650" s="160"/>
      <c r="E650" s="160"/>
      <c r="F650" s="160"/>
      <c r="G650" s="160"/>
      <c r="H650" s="160"/>
      <c r="I650" s="160"/>
      <c r="J650" s="162"/>
      <c r="K650" s="160"/>
      <c r="L650" s="160"/>
      <c r="M650" s="160"/>
      <c r="N650" s="160"/>
      <c r="O650" s="160"/>
      <c r="P650" s="160"/>
      <c r="Q650" s="160"/>
      <c r="R650" s="160"/>
    </row>
    <row r="651" spans="1:18">
      <c r="A651" s="160"/>
      <c r="B651" s="160"/>
      <c r="C651" s="160"/>
      <c r="D651" s="160"/>
      <c r="E651" s="160"/>
      <c r="F651" s="160"/>
      <c r="G651" s="160"/>
      <c r="H651" s="160"/>
      <c r="I651" s="160"/>
      <c r="J651" s="162"/>
      <c r="K651" s="160"/>
      <c r="L651" s="160"/>
      <c r="M651" s="160"/>
      <c r="N651" s="160"/>
      <c r="O651" s="160"/>
      <c r="P651" s="160"/>
      <c r="Q651" s="160"/>
      <c r="R651" s="160"/>
    </row>
    <row r="652" spans="1:18">
      <c r="A652" s="160"/>
      <c r="B652" s="160"/>
      <c r="C652" s="160"/>
      <c r="D652" s="160"/>
      <c r="E652" s="160"/>
      <c r="F652" s="160"/>
      <c r="G652" s="160"/>
      <c r="H652" s="160"/>
      <c r="I652" s="160"/>
      <c r="J652" s="162"/>
      <c r="K652" s="160"/>
      <c r="L652" s="160"/>
      <c r="M652" s="160"/>
      <c r="N652" s="160"/>
      <c r="O652" s="160"/>
      <c r="P652" s="160"/>
      <c r="Q652" s="160"/>
      <c r="R652" s="160"/>
    </row>
    <row r="653" spans="1:18">
      <c r="A653" s="160"/>
      <c r="B653" s="160"/>
      <c r="C653" s="160"/>
      <c r="D653" s="160"/>
      <c r="E653" s="160"/>
      <c r="F653" s="160"/>
      <c r="G653" s="160"/>
      <c r="H653" s="160"/>
      <c r="I653" s="160"/>
      <c r="J653" s="162"/>
      <c r="K653" s="160"/>
      <c r="L653" s="160"/>
      <c r="M653" s="160"/>
      <c r="N653" s="160"/>
      <c r="O653" s="160"/>
      <c r="P653" s="160"/>
      <c r="Q653" s="160"/>
      <c r="R653" s="160"/>
    </row>
    <row r="654" spans="1:18">
      <c r="A654" s="160"/>
      <c r="B654" s="160"/>
      <c r="C654" s="160"/>
      <c r="D654" s="160"/>
      <c r="E654" s="160"/>
      <c r="F654" s="160"/>
      <c r="G654" s="160"/>
      <c r="H654" s="160"/>
      <c r="I654" s="160"/>
      <c r="J654" s="162"/>
      <c r="K654" s="160"/>
      <c r="L654" s="160"/>
      <c r="M654" s="160"/>
      <c r="N654" s="160"/>
      <c r="O654" s="160"/>
      <c r="P654" s="160"/>
      <c r="Q654" s="160"/>
      <c r="R654" s="160"/>
    </row>
    <row r="655" spans="1:18">
      <c r="A655" s="160"/>
      <c r="B655" s="160"/>
      <c r="C655" s="160"/>
      <c r="D655" s="160"/>
      <c r="E655" s="160"/>
      <c r="F655" s="160"/>
      <c r="G655" s="160"/>
      <c r="H655" s="160"/>
      <c r="I655" s="160"/>
      <c r="J655" s="162"/>
      <c r="K655" s="160"/>
      <c r="L655" s="160"/>
      <c r="M655" s="160"/>
      <c r="N655" s="160"/>
      <c r="O655" s="160"/>
      <c r="P655" s="160"/>
      <c r="Q655" s="160"/>
      <c r="R655" s="160"/>
    </row>
    <row r="656" spans="1:18">
      <c r="A656" s="160"/>
      <c r="B656" s="160"/>
      <c r="C656" s="160"/>
      <c r="D656" s="160"/>
      <c r="E656" s="160"/>
      <c r="F656" s="160"/>
      <c r="G656" s="160"/>
      <c r="H656" s="160"/>
      <c r="I656" s="160"/>
      <c r="J656" s="162"/>
      <c r="K656" s="160"/>
      <c r="L656" s="160"/>
      <c r="M656" s="160"/>
      <c r="N656" s="160"/>
      <c r="O656" s="160"/>
      <c r="P656" s="160"/>
      <c r="Q656" s="160"/>
      <c r="R656" s="160"/>
    </row>
    <row r="657" spans="1:18">
      <c r="A657" s="160"/>
      <c r="B657" s="160"/>
      <c r="C657" s="160"/>
      <c r="D657" s="160"/>
      <c r="E657" s="160"/>
      <c r="F657" s="160"/>
      <c r="G657" s="160"/>
      <c r="H657" s="160"/>
      <c r="I657" s="160"/>
      <c r="J657" s="162"/>
      <c r="K657" s="160"/>
      <c r="L657" s="160"/>
      <c r="M657" s="160"/>
      <c r="N657" s="160"/>
      <c r="O657" s="160"/>
      <c r="P657" s="160"/>
      <c r="Q657" s="160"/>
      <c r="R657" s="160"/>
    </row>
    <row r="658" spans="1:18">
      <c r="A658" s="160"/>
      <c r="B658" s="160"/>
      <c r="C658" s="160"/>
      <c r="D658" s="160"/>
      <c r="E658" s="160"/>
      <c r="F658" s="160"/>
      <c r="G658" s="160"/>
      <c r="H658" s="160"/>
      <c r="I658" s="160"/>
      <c r="J658" s="162"/>
      <c r="K658" s="160"/>
      <c r="L658" s="160"/>
      <c r="M658" s="160"/>
      <c r="N658" s="160"/>
      <c r="O658" s="160"/>
      <c r="P658" s="160"/>
      <c r="Q658" s="160"/>
      <c r="R658" s="160"/>
    </row>
    <row r="659" spans="1:18">
      <c r="A659" s="160"/>
      <c r="B659" s="160"/>
      <c r="C659" s="160"/>
      <c r="D659" s="160"/>
      <c r="E659" s="160"/>
      <c r="F659" s="160"/>
      <c r="G659" s="160"/>
      <c r="H659" s="160"/>
      <c r="I659" s="160"/>
      <c r="J659" s="162"/>
      <c r="K659" s="160"/>
      <c r="L659" s="160"/>
      <c r="M659" s="160"/>
      <c r="N659" s="160"/>
      <c r="O659" s="160"/>
      <c r="P659" s="160"/>
      <c r="Q659" s="160"/>
      <c r="R659" s="160"/>
    </row>
    <row r="660" spans="1:18">
      <c r="A660" s="160"/>
      <c r="B660" s="160"/>
      <c r="C660" s="160"/>
      <c r="D660" s="160"/>
      <c r="E660" s="160"/>
      <c r="F660" s="160"/>
      <c r="G660" s="160"/>
      <c r="H660" s="160"/>
      <c r="I660" s="160"/>
      <c r="J660" s="162"/>
      <c r="K660" s="160"/>
      <c r="L660" s="160"/>
      <c r="M660" s="160"/>
      <c r="N660" s="160"/>
      <c r="O660" s="160"/>
      <c r="P660" s="160"/>
      <c r="Q660" s="160"/>
      <c r="R660" s="160"/>
    </row>
    <row r="661" spans="1:18">
      <c r="A661" s="160"/>
      <c r="B661" s="160"/>
      <c r="C661" s="160"/>
      <c r="D661" s="160"/>
      <c r="E661" s="160"/>
      <c r="F661" s="160"/>
      <c r="G661" s="160"/>
      <c r="H661" s="160"/>
      <c r="I661" s="160"/>
      <c r="J661" s="162"/>
      <c r="K661" s="160"/>
      <c r="L661" s="160"/>
      <c r="M661" s="160"/>
      <c r="N661" s="160"/>
      <c r="O661" s="160"/>
      <c r="P661" s="160"/>
      <c r="Q661" s="160"/>
      <c r="R661" s="160"/>
    </row>
    <row r="662" spans="1:18">
      <c r="A662" s="160"/>
      <c r="B662" s="160"/>
      <c r="C662" s="160"/>
      <c r="D662" s="160"/>
      <c r="E662" s="160"/>
      <c r="F662" s="160"/>
      <c r="G662" s="160"/>
      <c r="H662" s="160"/>
      <c r="I662" s="160"/>
      <c r="J662" s="162"/>
      <c r="K662" s="160"/>
      <c r="L662" s="160"/>
      <c r="M662" s="160"/>
      <c r="N662" s="160"/>
      <c r="O662" s="160"/>
      <c r="P662" s="160"/>
      <c r="Q662" s="160"/>
      <c r="R662" s="160"/>
    </row>
    <row r="663" spans="1:18">
      <c r="A663" s="160"/>
      <c r="B663" s="160"/>
      <c r="C663" s="160"/>
      <c r="D663" s="160"/>
      <c r="E663" s="160"/>
      <c r="F663" s="160"/>
      <c r="G663" s="160"/>
      <c r="H663" s="160"/>
      <c r="I663" s="160"/>
      <c r="J663" s="162"/>
      <c r="K663" s="160"/>
      <c r="L663" s="160"/>
      <c r="M663" s="160"/>
      <c r="N663" s="160"/>
      <c r="O663" s="160"/>
      <c r="P663" s="160"/>
      <c r="Q663" s="160"/>
      <c r="R663" s="160"/>
    </row>
    <row r="664" spans="1:18">
      <c r="A664" s="160"/>
      <c r="B664" s="160"/>
      <c r="C664" s="160"/>
      <c r="D664" s="160"/>
      <c r="E664" s="160"/>
      <c r="F664" s="160"/>
      <c r="G664" s="160"/>
      <c r="H664" s="160"/>
      <c r="I664" s="160"/>
      <c r="J664" s="162"/>
      <c r="K664" s="160"/>
      <c r="L664" s="160"/>
      <c r="M664" s="160"/>
      <c r="N664" s="160"/>
      <c r="O664" s="160"/>
      <c r="P664" s="160"/>
      <c r="Q664" s="160"/>
      <c r="R664" s="160"/>
    </row>
    <row r="665" spans="1:18">
      <c r="A665" s="160"/>
      <c r="B665" s="160"/>
      <c r="C665" s="160"/>
      <c r="D665" s="160"/>
      <c r="E665" s="160"/>
      <c r="F665" s="160"/>
      <c r="G665" s="160"/>
      <c r="H665" s="160"/>
      <c r="I665" s="160"/>
      <c r="J665" s="162"/>
      <c r="K665" s="160"/>
      <c r="L665" s="160"/>
      <c r="M665" s="160"/>
      <c r="N665" s="160"/>
      <c r="O665" s="160"/>
      <c r="P665" s="160"/>
      <c r="Q665" s="160"/>
      <c r="R665" s="160"/>
    </row>
    <row r="666" spans="1:18">
      <c r="A666" s="160"/>
      <c r="B666" s="160"/>
      <c r="C666" s="160"/>
      <c r="D666" s="160"/>
      <c r="E666" s="160"/>
      <c r="F666" s="160"/>
      <c r="G666" s="160"/>
      <c r="H666" s="160"/>
      <c r="I666" s="160"/>
      <c r="J666" s="162"/>
      <c r="K666" s="160"/>
      <c r="L666" s="160"/>
      <c r="M666" s="160"/>
      <c r="N666" s="160"/>
      <c r="O666" s="160"/>
      <c r="P666" s="160"/>
      <c r="Q666" s="160"/>
      <c r="R666" s="160"/>
    </row>
    <row r="667" spans="1:18">
      <c r="A667" s="160"/>
      <c r="B667" s="160"/>
      <c r="C667" s="160"/>
      <c r="D667" s="160"/>
      <c r="E667" s="160"/>
      <c r="F667" s="160"/>
      <c r="G667" s="160"/>
      <c r="H667" s="160"/>
      <c r="I667" s="160"/>
      <c r="J667" s="162"/>
      <c r="K667" s="160"/>
      <c r="L667" s="160"/>
      <c r="M667" s="160"/>
      <c r="N667" s="160"/>
      <c r="O667" s="160"/>
      <c r="P667" s="160"/>
      <c r="Q667" s="160"/>
      <c r="R667" s="160"/>
    </row>
    <row r="668" spans="1:18">
      <c r="A668" s="160"/>
      <c r="B668" s="160"/>
      <c r="C668" s="160"/>
      <c r="D668" s="160"/>
      <c r="E668" s="160"/>
      <c r="F668" s="160"/>
      <c r="G668" s="160"/>
      <c r="H668" s="160"/>
      <c r="I668" s="160"/>
      <c r="J668" s="162"/>
      <c r="K668" s="160"/>
      <c r="L668" s="160"/>
      <c r="M668" s="160"/>
      <c r="N668" s="160"/>
      <c r="O668" s="160"/>
      <c r="P668" s="160"/>
      <c r="Q668" s="160"/>
      <c r="R668" s="160"/>
    </row>
    <row r="669" spans="1:18">
      <c r="A669" s="160"/>
      <c r="B669" s="160"/>
      <c r="C669" s="160"/>
      <c r="D669" s="160"/>
      <c r="E669" s="160"/>
      <c r="F669" s="160"/>
      <c r="G669" s="160"/>
      <c r="H669" s="160"/>
      <c r="I669" s="160"/>
      <c r="J669" s="162"/>
      <c r="K669" s="160"/>
      <c r="L669" s="160"/>
      <c r="M669" s="160"/>
      <c r="N669" s="160"/>
      <c r="O669" s="160"/>
      <c r="P669" s="160"/>
      <c r="Q669" s="160"/>
      <c r="R669" s="160"/>
    </row>
    <row r="670" spans="1:18">
      <c r="A670" s="160"/>
      <c r="B670" s="160"/>
      <c r="C670" s="160"/>
      <c r="D670" s="160"/>
      <c r="E670" s="160"/>
      <c r="F670" s="160"/>
      <c r="G670" s="160"/>
      <c r="H670" s="160"/>
      <c r="I670" s="160"/>
      <c r="J670" s="162"/>
      <c r="K670" s="160"/>
      <c r="L670" s="160"/>
      <c r="M670" s="160"/>
      <c r="N670" s="160"/>
      <c r="O670" s="160"/>
      <c r="P670" s="160"/>
      <c r="Q670" s="160"/>
      <c r="R670" s="160"/>
    </row>
    <row r="671" spans="1:18">
      <c r="A671" s="160"/>
      <c r="B671" s="160"/>
      <c r="C671" s="160"/>
      <c r="D671" s="160"/>
      <c r="E671" s="160"/>
      <c r="F671" s="160"/>
      <c r="G671" s="160"/>
      <c r="H671" s="160"/>
      <c r="I671" s="160"/>
      <c r="J671" s="162"/>
      <c r="K671" s="160"/>
      <c r="L671" s="160"/>
      <c r="M671" s="160"/>
      <c r="N671" s="160"/>
      <c r="O671" s="160"/>
      <c r="P671" s="160"/>
      <c r="Q671" s="160"/>
      <c r="R671" s="160"/>
    </row>
    <row r="672" spans="1:18">
      <c r="A672" s="160"/>
      <c r="B672" s="160"/>
      <c r="C672" s="160"/>
      <c r="D672" s="160"/>
      <c r="E672" s="160"/>
      <c r="F672" s="160"/>
      <c r="G672" s="160"/>
      <c r="H672" s="160"/>
      <c r="I672" s="160"/>
      <c r="J672" s="162"/>
      <c r="K672" s="160"/>
      <c r="L672" s="160"/>
      <c r="M672" s="160"/>
      <c r="N672" s="160"/>
      <c r="O672" s="160"/>
      <c r="P672" s="160"/>
      <c r="Q672" s="160"/>
      <c r="R672" s="160"/>
    </row>
    <row r="673" spans="1:18">
      <c r="A673" s="160"/>
      <c r="B673" s="160"/>
      <c r="C673" s="160"/>
      <c r="D673" s="160"/>
      <c r="E673" s="160"/>
      <c r="F673" s="160"/>
      <c r="G673" s="160"/>
      <c r="H673" s="160"/>
      <c r="I673" s="160"/>
      <c r="J673" s="162"/>
      <c r="K673" s="160"/>
      <c r="L673" s="160"/>
      <c r="M673" s="160"/>
      <c r="N673" s="160"/>
      <c r="O673" s="160"/>
      <c r="P673" s="160"/>
      <c r="Q673" s="160"/>
      <c r="R673" s="160"/>
    </row>
    <row r="674" spans="1:18">
      <c r="A674" s="160"/>
      <c r="B674" s="160"/>
      <c r="C674" s="160"/>
      <c r="D674" s="160"/>
      <c r="E674" s="160"/>
      <c r="F674" s="160"/>
      <c r="G674" s="160"/>
      <c r="H674" s="160"/>
      <c r="I674" s="160"/>
      <c r="J674" s="162"/>
      <c r="K674" s="160"/>
      <c r="L674" s="160"/>
      <c r="M674" s="160"/>
      <c r="N674" s="160"/>
      <c r="O674" s="160"/>
      <c r="P674" s="160"/>
      <c r="Q674" s="160"/>
      <c r="R674" s="160"/>
    </row>
    <row r="675" spans="1:18">
      <c r="A675" s="160"/>
      <c r="B675" s="160"/>
      <c r="C675" s="160"/>
      <c r="D675" s="160"/>
      <c r="E675" s="160"/>
      <c r="F675" s="160"/>
      <c r="G675" s="160"/>
      <c r="H675" s="160"/>
      <c r="I675" s="160"/>
      <c r="J675" s="162"/>
      <c r="K675" s="160"/>
      <c r="L675" s="160"/>
      <c r="M675" s="160"/>
      <c r="N675" s="160"/>
      <c r="O675" s="160"/>
      <c r="P675" s="160"/>
      <c r="Q675" s="160"/>
      <c r="R675" s="160"/>
    </row>
    <row r="676" spans="1:18">
      <c r="A676" s="160"/>
      <c r="B676" s="160"/>
      <c r="C676" s="160"/>
      <c r="D676" s="160"/>
      <c r="E676" s="160"/>
      <c r="F676" s="160"/>
      <c r="G676" s="160"/>
      <c r="H676" s="160"/>
      <c r="I676" s="160"/>
      <c r="J676" s="162"/>
      <c r="K676" s="160"/>
      <c r="L676" s="160"/>
      <c r="M676" s="160"/>
      <c r="N676" s="160"/>
      <c r="O676" s="160"/>
      <c r="P676" s="160"/>
      <c r="Q676" s="160"/>
      <c r="R676" s="160"/>
    </row>
    <row r="677" spans="1:18">
      <c r="A677" s="160"/>
      <c r="B677" s="160"/>
      <c r="C677" s="160"/>
      <c r="D677" s="160"/>
      <c r="E677" s="160"/>
      <c r="F677" s="160"/>
      <c r="G677" s="160"/>
      <c r="H677" s="160"/>
      <c r="I677" s="160"/>
      <c r="J677" s="162"/>
      <c r="K677" s="160"/>
      <c r="L677" s="160"/>
      <c r="M677" s="160"/>
      <c r="N677" s="160"/>
      <c r="O677" s="160"/>
      <c r="P677" s="160"/>
      <c r="Q677" s="160"/>
      <c r="R677" s="160"/>
    </row>
    <row r="678" spans="1:18">
      <c r="A678" s="160"/>
      <c r="B678" s="160"/>
      <c r="C678" s="160"/>
      <c r="D678" s="160"/>
      <c r="E678" s="160"/>
      <c r="F678" s="160"/>
      <c r="G678" s="160"/>
      <c r="H678" s="160"/>
      <c r="I678" s="160"/>
      <c r="J678" s="162"/>
      <c r="K678" s="160"/>
      <c r="L678" s="160"/>
      <c r="M678" s="160"/>
      <c r="N678" s="160"/>
      <c r="O678" s="160"/>
      <c r="P678" s="160"/>
      <c r="Q678" s="160"/>
      <c r="R678" s="160"/>
    </row>
    <row r="679" spans="1:18">
      <c r="A679" s="160"/>
      <c r="B679" s="160"/>
      <c r="C679" s="160"/>
      <c r="D679" s="160"/>
      <c r="E679" s="160"/>
      <c r="F679" s="160"/>
      <c r="G679" s="160"/>
      <c r="H679" s="160"/>
      <c r="I679" s="160"/>
      <c r="J679" s="162"/>
      <c r="K679" s="160"/>
      <c r="L679" s="160"/>
      <c r="M679" s="160"/>
      <c r="N679" s="160"/>
      <c r="O679" s="160"/>
      <c r="P679" s="160"/>
      <c r="Q679" s="160"/>
      <c r="R679" s="160"/>
    </row>
    <row r="680" spans="1:18">
      <c r="A680" s="160"/>
      <c r="B680" s="160"/>
      <c r="C680" s="160"/>
      <c r="D680" s="160"/>
      <c r="E680" s="160"/>
      <c r="F680" s="160"/>
      <c r="G680" s="160"/>
      <c r="H680" s="160"/>
      <c r="I680" s="160"/>
      <c r="J680" s="162"/>
      <c r="K680" s="160"/>
      <c r="L680" s="160"/>
      <c r="M680" s="160"/>
      <c r="N680" s="160"/>
      <c r="O680" s="160"/>
      <c r="P680" s="160"/>
      <c r="Q680" s="160"/>
      <c r="R680" s="160"/>
    </row>
    <row r="681" spans="1:18">
      <c r="A681" s="160"/>
      <c r="B681" s="160"/>
      <c r="C681" s="160"/>
      <c r="D681" s="160"/>
      <c r="E681" s="160"/>
      <c r="F681" s="160"/>
      <c r="G681" s="160"/>
      <c r="H681" s="160"/>
      <c r="I681" s="160"/>
      <c r="J681" s="162"/>
      <c r="K681" s="160"/>
      <c r="L681" s="160"/>
      <c r="M681" s="160"/>
      <c r="N681" s="160"/>
      <c r="O681" s="160"/>
      <c r="P681" s="160"/>
      <c r="Q681" s="160"/>
      <c r="R681" s="160"/>
    </row>
    <row r="682" spans="1:18">
      <c r="A682" s="160"/>
      <c r="B682" s="160"/>
      <c r="C682" s="160"/>
      <c r="D682" s="160"/>
      <c r="E682" s="160"/>
      <c r="F682" s="160"/>
      <c r="G682" s="160"/>
      <c r="H682" s="160"/>
      <c r="I682" s="160"/>
      <c r="J682" s="162"/>
      <c r="K682" s="160"/>
      <c r="L682" s="160"/>
      <c r="M682" s="160"/>
      <c r="N682" s="160"/>
      <c r="O682" s="160"/>
      <c r="P682" s="160"/>
      <c r="Q682" s="160"/>
      <c r="R682" s="160"/>
    </row>
    <row r="683" spans="1:18">
      <c r="A683" s="160"/>
      <c r="B683" s="160"/>
      <c r="C683" s="160"/>
      <c r="D683" s="160"/>
      <c r="E683" s="160"/>
      <c r="F683" s="160"/>
      <c r="G683" s="160"/>
      <c r="H683" s="160"/>
      <c r="I683" s="160"/>
      <c r="J683" s="162"/>
      <c r="K683" s="160"/>
      <c r="L683" s="160"/>
      <c r="M683" s="160"/>
      <c r="N683" s="160"/>
      <c r="O683" s="160"/>
      <c r="P683" s="160"/>
      <c r="Q683" s="160"/>
      <c r="R683" s="160"/>
    </row>
    <row r="684" spans="1:18">
      <c r="A684" s="160"/>
      <c r="B684" s="160"/>
      <c r="C684" s="160"/>
      <c r="D684" s="160"/>
      <c r="E684" s="160"/>
      <c r="F684" s="160"/>
      <c r="G684" s="160"/>
      <c r="H684" s="160"/>
      <c r="I684" s="160"/>
      <c r="J684" s="162"/>
      <c r="K684" s="160"/>
      <c r="L684" s="160"/>
      <c r="M684" s="160"/>
      <c r="N684" s="160"/>
      <c r="O684" s="160"/>
      <c r="P684" s="160"/>
      <c r="Q684" s="160"/>
      <c r="R684" s="160"/>
    </row>
    <row r="685" spans="1:18">
      <c r="A685" s="160"/>
      <c r="B685" s="160"/>
      <c r="C685" s="160"/>
      <c r="D685" s="160"/>
      <c r="E685" s="160"/>
      <c r="F685" s="160"/>
      <c r="G685" s="160"/>
      <c r="H685" s="160"/>
      <c r="I685" s="160"/>
      <c r="J685" s="162"/>
      <c r="K685" s="160"/>
      <c r="L685" s="160"/>
      <c r="M685" s="160"/>
      <c r="N685" s="160"/>
      <c r="O685" s="160"/>
      <c r="P685" s="160"/>
      <c r="Q685" s="160"/>
      <c r="R685" s="160"/>
    </row>
    <row r="686" spans="1:18">
      <c r="A686" s="160"/>
      <c r="B686" s="160"/>
      <c r="C686" s="160"/>
      <c r="D686" s="160"/>
      <c r="E686" s="160"/>
      <c r="F686" s="160"/>
      <c r="G686" s="160"/>
      <c r="H686" s="160"/>
      <c r="I686" s="160"/>
      <c r="J686" s="162"/>
      <c r="K686" s="160"/>
      <c r="L686" s="160"/>
      <c r="M686" s="160"/>
      <c r="N686" s="160"/>
      <c r="O686" s="160"/>
      <c r="P686" s="160"/>
      <c r="Q686" s="160"/>
      <c r="R686" s="160"/>
    </row>
    <row r="687" spans="1:18">
      <c r="A687" s="160"/>
      <c r="B687" s="160"/>
      <c r="C687" s="160"/>
      <c r="D687" s="160"/>
      <c r="E687" s="160"/>
      <c r="F687" s="160"/>
      <c r="G687" s="160"/>
      <c r="H687" s="160"/>
      <c r="I687" s="160"/>
      <c r="J687" s="162"/>
      <c r="K687" s="160"/>
      <c r="L687" s="160"/>
      <c r="M687" s="160"/>
      <c r="N687" s="160"/>
      <c r="O687" s="160"/>
      <c r="P687" s="160"/>
      <c r="Q687" s="160"/>
      <c r="R687" s="160"/>
    </row>
    <row r="688" spans="1:18">
      <c r="A688" s="160"/>
      <c r="B688" s="160"/>
      <c r="C688" s="160"/>
      <c r="D688" s="160"/>
      <c r="E688" s="160"/>
      <c r="F688" s="160"/>
      <c r="G688" s="160"/>
      <c r="H688" s="160"/>
      <c r="I688" s="160"/>
      <c r="J688" s="162"/>
      <c r="K688" s="160"/>
      <c r="L688" s="160"/>
      <c r="M688" s="160"/>
      <c r="N688" s="160"/>
      <c r="O688" s="160"/>
      <c r="P688" s="160"/>
      <c r="Q688" s="160"/>
      <c r="R688" s="160"/>
    </row>
    <row r="689" spans="1:18">
      <c r="A689" s="160"/>
      <c r="B689" s="160"/>
      <c r="C689" s="160"/>
      <c r="D689" s="160"/>
      <c r="E689" s="160"/>
      <c r="F689" s="160"/>
      <c r="G689" s="160"/>
      <c r="H689" s="160"/>
      <c r="I689" s="160"/>
      <c r="J689" s="162"/>
      <c r="K689" s="160"/>
      <c r="L689" s="160"/>
      <c r="M689" s="160"/>
      <c r="N689" s="160"/>
      <c r="O689" s="160"/>
      <c r="P689" s="160"/>
      <c r="Q689" s="160"/>
      <c r="R689" s="160"/>
    </row>
    <row r="690" spans="1:18">
      <c r="A690" s="160"/>
      <c r="B690" s="160"/>
      <c r="C690" s="160"/>
      <c r="D690" s="160"/>
      <c r="E690" s="160"/>
      <c r="F690" s="160"/>
      <c r="G690" s="160"/>
      <c r="H690" s="160"/>
      <c r="I690" s="160"/>
      <c r="J690" s="162"/>
      <c r="K690" s="160"/>
      <c r="L690" s="160"/>
      <c r="M690" s="160"/>
      <c r="N690" s="160"/>
      <c r="O690" s="160"/>
      <c r="P690" s="160"/>
      <c r="Q690" s="160"/>
      <c r="R690" s="160"/>
    </row>
    <row r="691" spans="1:18">
      <c r="A691" s="160"/>
      <c r="B691" s="160"/>
      <c r="C691" s="160"/>
      <c r="D691" s="160"/>
      <c r="E691" s="160"/>
      <c r="F691" s="160"/>
      <c r="G691" s="160"/>
      <c r="H691" s="160"/>
      <c r="I691" s="160"/>
      <c r="J691" s="162"/>
      <c r="K691" s="160"/>
      <c r="L691" s="160"/>
      <c r="M691" s="160"/>
      <c r="N691" s="160"/>
      <c r="O691" s="160"/>
      <c r="P691" s="160"/>
      <c r="Q691" s="160"/>
      <c r="R691" s="160"/>
    </row>
    <row r="692" spans="1:18">
      <c r="A692" s="160"/>
      <c r="B692" s="160"/>
      <c r="C692" s="160"/>
      <c r="D692" s="160"/>
      <c r="E692" s="160"/>
      <c r="F692" s="160"/>
      <c r="G692" s="160"/>
      <c r="H692" s="160"/>
      <c r="I692" s="160"/>
      <c r="J692" s="162"/>
      <c r="K692" s="160"/>
      <c r="L692" s="160"/>
      <c r="M692" s="160"/>
      <c r="N692" s="160"/>
      <c r="O692" s="160"/>
      <c r="P692" s="160"/>
      <c r="Q692" s="160"/>
      <c r="R692" s="160"/>
    </row>
    <row r="693" spans="1:18">
      <c r="A693" s="160"/>
      <c r="B693" s="160"/>
      <c r="C693" s="160"/>
      <c r="D693" s="160"/>
      <c r="E693" s="160"/>
      <c r="F693" s="160"/>
      <c r="G693" s="160"/>
      <c r="H693" s="160"/>
      <c r="I693" s="160"/>
      <c r="J693" s="162"/>
      <c r="K693" s="160"/>
      <c r="L693" s="160"/>
      <c r="M693" s="160"/>
      <c r="N693" s="160"/>
      <c r="O693" s="160"/>
      <c r="P693" s="160"/>
      <c r="Q693" s="160"/>
      <c r="R693" s="160"/>
    </row>
    <row r="694" spans="1:18">
      <c r="A694" s="160"/>
      <c r="B694" s="160"/>
      <c r="C694" s="160"/>
      <c r="D694" s="160"/>
      <c r="E694" s="160"/>
      <c r="F694" s="160"/>
      <c r="G694" s="160"/>
      <c r="H694" s="160"/>
      <c r="I694" s="160"/>
      <c r="J694" s="162"/>
      <c r="K694" s="160"/>
      <c r="L694" s="160"/>
      <c r="M694" s="160"/>
      <c r="N694" s="160"/>
      <c r="O694" s="160"/>
      <c r="P694" s="160"/>
      <c r="Q694" s="160"/>
      <c r="R694" s="160"/>
    </row>
    <row r="695" spans="1:18">
      <c r="A695" s="160"/>
      <c r="B695" s="160"/>
      <c r="C695" s="160"/>
      <c r="D695" s="160"/>
      <c r="E695" s="160"/>
      <c r="F695" s="160"/>
      <c r="G695" s="160"/>
      <c r="H695" s="160"/>
      <c r="I695" s="160"/>
      <c r="J695" s="162"/>
      <c r="K695" s="160"/>
      <c r="L695" s="160"/>
      <c r="M695" s="160"/>
      <c r="N695" s="160"/>
      <c r="O695" s="160"/>
      <c r="P695" s="160"/>
      <c r="Q695" s="160"/>
      <c r="R695" s="160"/>
    </row>
    <row r="696" spans="1:18">
      <c r="A696" s="160"/>
      <c r="B696" s="160"/>
      <c r="C696" s="160"/>
      <c r="D696" s="160"/>
      <c r="E696" s="160"/>
      <c r="F696" s="160"/>
      <c r="G696" s="160"/>
      <c r="H696" s="160"/>
      <c r="I696" s="160"/>
      <c r="J696" s="162"/>
      <c r="K696" s="160"/>
      <c r="L696" s="160"/>
      <c r="M696" s="160"/>
      <c r="N696" s="160"/>
      <c r="O696" s="160"/>
      <c r="P696" s="160"/>
      <c r="Q696" s="160"/>
      <c r="R696" s="160"/>
    </row>
    <row r="697" spans="1:18">
      <c r="A697" s="160"/>
      <c r="B697" s="160"/>
      <c r="C697" s="160"/>
      <c r="D697" s="160"/>
      <c r="E697" s="160"/>
      <c r="F697" s="160"/>
      <c r="G697" s="160"/>
      <c r="H697" s="160"/>
      <c r="I697" s="160"/>
      <c r="J697" s="162"/>
      <c r="K697" s="160"/>
      <c r="L697" s="160"/>
      <c r="M697" s="160"/>
      <c r="N697" s="160"/>
      <c r="O697" s="160"/>
      <c r="P697" s="160"/>
      <c r="Q697" s="160"/>
      <c r="R697" s="160"/>
    </row>
    <row r="698" spans="1:18">
      <c r="A698" s="160"/>
      <c r="B698" s="160"/>
      <c r="C698" s="160"/>
      <c r="D698" s="160"/>
      <c r="E698" s="160"/>
      <c r="F698" s="160"/>
      <c r="G698" s="160"/>
      <c r="H698" s="160"/>
      <c r="I698" s="160"/>
      <c r="J698" s="162"/>
      <c r="K698" s="160"/>
      <c r="L698" s="160"/>
      <c r="M698" s="160"/>
      <c r="N698" s="160"/>
      <c r="O698" s="160"/>
      <c r="P698" s="160"/>
      <c r="Q698" s="160"/>
      <c r="R698" s="160"/>
    </row>
    <row r="699" spans="1:18">
      <c r="A699" s="160"/>
      <c r="B699" s="160"/>
      <c r="C699" s="160"/>
      <c r="D699" s="160"/>
      <c r="E699" s="160"/>
      <c r="F699" s="160"/>
      <c r="G699" s="160"/>
      <c r="H699" s="160"/>
      <c r="I699" s="160"/>
      <c r="J699" s="162"/>
      <c r="K699" s="160"/>
      <c r="L699" s="160"/>
      <c r="M699" s="160"/>
      <c r="N699" s="160"/>
      <c r="O699" s="160"/>
      <c r="P699" s="160"/>
      <c r="Q699" s="160"/>
      <c r="R699" s="160"/>
    </row>
    <row r="700" spans="1:18">
      <c r="A700" s="160"/>
      <c r="B700" s="160"/>
      <c r="C700" s="160"/>
      <c r="D700" s="160"/>
      <c r="E700" s="160"/>
      <c r="F700" s="160"/>
      <c r="G700" s="160"/>
      <c r="H700" s="160"/>
      <c r="I700" s="160"/>
      <c r="J700" s="162"/>
      <c r="K700" s="160"/>
      <c r="L700" s="160"/>
      <c r="M700" s="160"/>
      <c r="N700" s="160"/>
      <c r="O700" s="160"/>
      <c r="P700" s="160"/>
      <c r="Q700" s="160"/>
      <c r="R700" s="160"/>
    </row>
    <row r="701" spans="1:18">
      <c r="A701" s="160"/>
      <c r="B701" s="160"/>
      <c r="C701" s="160"/>
      <c r="D701" s="160"/>
      <c r="E701" s="160"/>
      <c r="F701" s="160"/>
      <c r="G701" s="160"/>
      <c r="H701" s="160"/>
      <c r="I701" s="160"/>
      <c r="J701" s="162"/>
      <c r="K701" s="160"/>
      <c r="L701" s="160"/>
      <c r="M701" s="160"/>
      <c r="N701" s="160"/>
      <c r="O701" s="160"/>
      <c r="P701" s="160"/>
      <c r="Q701" s="160"/>
      <c r="R701" s="160"/>
    </row>
    <row r="702" spans="1:18">
      <c r="A702" s="160"/>
      <c r="B702" s="160"/>
      <c r="C702" s="160"/>
      <c r="D702" s="160"/>
      <c r="E702" s="160"/>
      <c r="F702" s="160"/>
      <c r="G702" s="160"/>
      <c r="H702" s="160"/>
      <c r="I702" s="160"/>
      <c r="J702" s="162"/>
      <c r="K702" s="160"/>
      <c r="L702" s="160"/>
      <c r="M702" s="160"/>
      <c r="N702" s="160"/>
      <c r="O702" s="160"/>
      <c r="P702" s="160"/>
      <c r="Q702" s="160"/>
      <c r="R702" s="160"/>
    </row>
    <row r="703" spans="1:18">
      <c r="A703" s="160"/>
      <c r="B703" s="160"/>
      <c r="C703" s="160"/>
      <c r="D703" s="160"/>
      <c r="E703" s="160"/>
      <c r="F703" s="160"/>
      <c r="G703" s="160"/>
      <c r="H703" s="160"/>
      <c r="I703" s="160"/>
      <c r="J703" s="162"/>
      <c r="K703" s="160"/>
      <c r="L703" s="160"/>
      <c r="M703" s="160"/>
      <c r="N703" s="160"/>
      <c r="O703" s="160"/>
      <c r="P703" s="160"/>
      <c r="Q703" s="160"/>
      <c r="R703" s="160"/>
    </row>
    <row r="704" spans="1:18">
      <c r="A704" s="160"/>
      <c r="B704" s="160"/>
      <c r="C704" s="160"/>
      <c r="D704" s="160"/>
      <c r="E704" s="160"/>
      <c r="F704" s="160"/>
      <c r="G704" s="160"/>
      <c r="H704" s="160"/>
      <c r="I704" s="160"/>
      <c r="J704" s="162"/>
      <c r="K704" s="160"/>
      <c r="L704" s="160"/>
      <c r="M704" s="160"/>
      <c r="N704" s="160"/>
      <c r="O704" s="160"/>
      <c r="P704" s="160"/>
      <c r="Q704" s="160"/>
      <c r="R704" s="160"/>
    </row>
    <row r="705" spans="1:18">
      <c r="A705" s="160"/>
      <c r="B705" s="160"/>
      <c r="C705" s="160"/>
      <c r="D705" s="160"/>
      <c r="E705" s="160"/>
      <c r="F705" s="160"/>
      <c r="G705" s="160"/>
      <c r="H705" s="160"/>
      <c r="I705" s="160"/>
      <c r="J705" s="162"/>
      <c r="K705" s="160"/>
      <c r="L705" s="160"/>
      <c r="M705" s="160"/>
      <c r="N705" s="160"/>
      <c r="O705" s="160"/>
      <c r="P705" s="160"/>
      <c r="Q705" s="160"/>
      <c r="R705" s="160"/>
    </row>
    <row r="706" spans="1:18">
      <c r="A706" s="160"/>
      <c r="B706" s="160"/>
      <c r="C706" s="160"/>
      <c r="D706" s="160"/>
      <c r="E706" s="160"/>
      <c r="F706" s="160"/>
      <c r="G706" s="160"/>
      <c r="H706" s="160"/>
      <c r="I706" s="160"/>
      <c r="J706" s="162"/>
      <c r="K706" s="160"/>
      <c r="L706" s="160"/>
      <c r="M706" s="160"/>
      <c r="N706" s="160"/>
      <c r="O706" s="160"/>
      <c r="P706" s="160"/>
      <c r="Q706" s="160"/>
      <c r="R706" s="160"/>
    </row>
    <row r="707" spans="1:18">
      <c r="A707" s="160"/>
      <c r="B707" s="160"/>
      <c r="C707" s="160"/>
      <c r="D707" s="160"/>
      <c r="E707" s="160"/>
      <c r="F707" s="160"/>
      <c r="G707" s="160"/>
      <c r="H707" s="160"/>
      <c r="I707" s="160"/>
      <c r="J707" s="162"/>
      <c r="K707" s="160"/>
      <c r="L707" s="160"/>
      <c r="M707" s="160"/>
      <c r="N707" s="160"/>
      <c r="O707" s="160"/>
      <c r="P707" s="160"/>
      <c r="Q707" s="160"/>
      <c r="R707" s="160"/>
    </row>
    <row r="708" spans="1:18">
      <c r="A708" s="160"/>
      <c r="B708" s="160"/>
      <c r="C708" s="160"/>
      <c r="D708" s="160"/>
      <c r="E708" s="160"/>
      <c r="F708" s="160"/>
      <c r="G708" s="160"/>
      <c r="H708" s="160"/>
      <c r="I708" s="160"/>
      <c r="J708" s="162"/>
      <c r="K708" s="160"/>
      <c r="L708" s="160"/>
      <c r="M708" s="160"/>
      <c r="N708" s="160"/>
      <c r="O708" s="160"/>
      <c r="P708" s="160"/>
      <c r="Q708" s="160"/>
      <c r="R708" s="160"/>
    </row>
    <row r="709" spans="1:18">
      <c r="A709" s="160"/>
      <c r="B709" s="160"/>
      <c r="C709" s="160"/>
      <c r="D709" s="160"/>
      <c r="E709" s="160"/>
      <c r="F709" s="160"/>
      <c r="G709" s="160"/>
      <c r="H709" s="160"/>
      <c r="I709" s="160"/>
      <c r="J709" s="162"/>
      <c r="K709" s="160"/>
      <c r="L709" s="160"/>
      <c r="M709" s="160"/>
      <c r="N709" s="160"/>
      <c r="O709" s="160"/>
      <c r="P709" s="160"/>
      <c r="Q709" s="160"/>
      <c r="R709" s="160"/>
    </row>
    <row r="710" spans="1:18">
      <c r="A710" s="160"/>
      <c r="B710" s="160"/>
      <c r="C710" s="160"/>
      <c r="D710" s="160"/>
      <c r="E710" s="160"/>
      <c r="F710" s="160"/>
      <c r="G710" s="160"/>
      <c r="H710" s="160"/>
      <c r="I710" s="160"/>
      <c r="J710" s="162"/>
      <c r="K710" s="160"/>
      <c r="L710" s="160"/>
      <c r="M710" s="160"/>
      <c r="N710" s="160"/>
      <c r="O710" s="160"/>
      <c r="P710" s="160"/>
      <c r="Q710" s="160"/>
      <c r="R710" s="160"/>
    </row>
    <row r="711" spans="1:18">
      <c r="A711" s="160"/>
      <c r="B711" s="160"/>
      <c r="C711" s="160"/>
      <c r="D711" s="160"/>
      <c r="E711" s="160"/>
      <c r="F711" s="160"/>
      <c r="G711" s="160"/>
      <c r="H711" s="160"/>
      <c r="I711" s="160"/>
      <c r="J711" s="162"/>
      <c r="K711" s="160"/>
      <c r="L711" s="160"/>
      <c r="M711" s="160"/>
      <c r="N711" s="160"/>
      <c r="O711" s="160"/>
      <c r="P711" s="160"/>
      <c r="Q711" s="160"/>
      <c r="R711" s="160"/>
    </row>
    <row r="712" spans="1:18">
      <c r="A712" s="160"/>
      <c r="B712" s="160"/>
      <c r="C712" s="160"/>
      <c r="D712" s="160"/>
      <c r="E712" s="160"/>
      <c r="F712" s="160"/>
      <c r="G712" s="160"/>
      <c r="H712" s="160"/>
      <c r="I712" s="160"/>
      <c r="J712" s="162"/>
      <c r="K712" s="160"/>
      <c r="L712" s="160"/>
      <c r="M712" s="160"/>
      <c r="N712" s="160"/>
      <c r="O712" s="160"/>
      <c r="P712" s="160"/>
      <c r="Q712" s="160"/>
      <c r="R712" s="160"/>
    </row>
    <row r="713" spans="1:18">
      <c r="A713" s="160"/>
      <c r="B713" s="160"/>
      <c r="C713" s="160"/>
      <c r="D713" s="160"/>
      <c r="E713" s="160"/>
      <c r="F713" s="160"/>
      <c r="G713" s="160"/>
      <c r="H713" s="160"/>
      <c r="I713" s="160"/>
      <c r="J713" s="162"/>
      <c r="K713" s="160"/>
      <c r="L713" s="160"/>
      <c r="M713" s="160"/>
      <c r="N713" s="160"/>
      <c r="O713" s="160"/>
      <c r="P713" s="160"/>
      <c r="Q713" s="160"/>
      <c r="R713" s="160"/>
    </row>
    <row r="714" spans="1:18">
      <c r="A714" s="160"/>
      <c r="B714" s="160"/>
      <c r="C714" s="160"/>
      <c r="D714" s="160"/>
      <c r="E714" s="160"/>
      <c r="F714" s="160"/>
      <c r="G714" s="160"/>
      <c r="H714" s="160"/>
      <c r="I714" s="160"/>
      <c r="J714" s="162"/>
      <c r="K714" s="160"/>
      <c r="L714" s="160"/>
      <c r="M714" s="160"/>
      <c r="N714" s="160"/>
      <c r="O714" s="160"/>
      <c r="P714" s="160"/>
      <c r="Q714" s="160"/>
      <c r="R714" s="160"/>
    </row>
    <row r="715" spans="1:18">
      <c r="A715" s="160"/>
      <c r="B715" s="160"/>
      <c r="C715" s="160"/>
      <c r="D715" s="160"/>
      <c r="E715" s="160"/>
      <c r="F715" s="160"/>
      <c r="G715" s="160"/>
      <c r="H715" s="160"/>
      <c r="I715" s="160"/>
      <c r="J715" s="162"/>
      <c r="K715" s="160"/>
      <c r="L715" s="160"/>
      <c r="M715" s="160"/>
      <c r="N715" s="160"/>
      <c r="O715" s="160"/>
      <c r="P715" s="160"/>
      <c r="Q715" s="160"/>
      <c r="R715" s="160"/>
    </row>
    <row r="716" spans="1:18">
      <c r="A716" s="160"/>
      <c r="B716" s="160"/>
      <c r="C716" s="160"/>
      <c r="D716" s="160"/>
      <c r="E716" s="160"/>
      <c r="F716" s="160"/>
      <c r="G716" s="160"/>
      <c r="H716" s="160"/>
      <c r="I716" s="160"/>
      <c r="J716" s="162"/>
      <c r="K716" s="160"/>
      <c r="L716" s="160"/>
      <c r="M716" s="160"/>
      <c r="N716" s="160"/>
      <c r="O716" s="160"/>
      <c r="P716" s="160"/>
      <c r="Q716" s="160"/>
      <c r="R716" s="160"/>
    </row>
    <row r="717" spans="1:18">
      <c r="A717" s="160"/>
      <c r="B717" s="160"/>
      <c r="C717" s="160"/>
      <c r="D717" s="160"/>
      <c r="E717" s="160"/>
      <c r="F717" s="160"/>
      <c r="G717" s="160"/>
      <c r="H717" s="160"/>
      <c r="I717" s="160"/>
      <c r="J717" s="162"/>
      <c r="K717" s="160"/>
      <c r="L717" s="160"/>
      <c r="M717" s="160"/>
      <c r="N717" s="160"/>
      <c r="O717" s="160"/>
      <c r="P717" s="160"/>
      <c r="Q717" s="160"/>
      <c r="R717" s="160"/>
    </row>
    <row r="718" spans="1:18">
      <c r="A718" s="160"/>
      <c r="B718" s="160"/>
      <c r="C718" s="160"/>
      <c r="D718" s="160"/>
      <c r="E718" s="160"/>
      <c r="F718" s="160"/>
      <c r="G718" s="160"/>
      <c r="H718" s="160"/>
      <c r="I718" s="160"/>
      <c r="J718" s="162"/>
      <c r="K718" s="160"/>
      <c r="L718" s="160"/>
      <c r="M718" s="160"/>
      <c r="N718" s="160"/>
      <c r="O718" s="160"/>
      <c r="P718" s="160"/>
      <c r="Q718" s="160"/>
      <c r="R718" s="160"/>
    </row>
    <row r="719" spans="1:18">
      <c r="A719" s="160"/>
      <c r="B719" s="160"/>
      <c r="C719" s="160"/>
      <c r="D719" s="160"/>
      <c r="E719" s="160"/>
      <c r="F719" s="160"/>
      <c r="G719" s="160"/>
      <c r="H719" s="160"/>
      <c r="I719" s="160"/>
      <c r="J719" s="162"/>
      <c r="K719" s="160"/>
      <c r="L719" s="160"/>
      <c r="M719" s="160"/>
      <c r="N719" s="160"/>
      <c r="O719" s="160"/>
      <c r="P719" s="160"/>
      <c r="Q719" s="160"/>
      <c r="R719" s="160"/>
    </row>
    <row r="720" spans="1:18">
      <c r="A720" s="160"/>
      <c r="B720" s="160"/>
      <c r="C720" s="160"/>
      <c r="D720" s="160"/>
      <c r="E720" s="160"/>
      <c r="F720" s="160"/>
      <c r="G720" s="160"/>
      <c r="H720" s="160"/>
      <c r="I720" s="160"/>
      <c r="J720" s="162"/>
      <c r="K720" s="160"/>
      <c r="L720" s="160"/>
      <c r="M720" s="160"/>
      <c r="N720" s="160"/>
      <c r="O720" s="160"/>
      <c r="P720" s="160"/>
      <c r="Q720" s="160"/>
      <c r="R720" s="160"/>
    </row>
    <row r="721" spans="1:18">
      <c r="A721" s="160"/>
      <c r="B721" s="160"/>
      <c r="C721" s="160"/>
      <c r="D721" s="160"/>
      <c r="E721" s="160"/>
      <c r="F721" s="160"/>
      <c r="G721" s="160"/>
      <c r="H721" s="160"/>
      <c r="I721" s="160"/>
      <c r="J721" s="162"/>
      <c r="K721" s="160"/>
      <c r="L721" s="160"/>
      <c r="M721" s="160"/>
      <c r="N721" s="160"/>
      <c r="O721" s="160"/>
      <c r="P721" s="160"/>
      <c r="Q721" s="160"/>
      <c r="R721" s="160"/>
    </row>
    <row r="722" spans="1:18">
      <c r="A722" s="160"/>
      <c r="B722" s="160"/>
      <c r="C722" s="160"/>
      <c r="D722" s="160"/>
      <c r="E722" s="160"/>
      <c r="F722" s="160"/>
      <c r="G722" s="160"/>
      <c r="H722" s="160"/>
      <c r="I722" s="160"/>
      <c r="J722" s="162"/>
      <c r="K722" s="160"/>
      <c r="L722" s="160"/>
      <c r="M722" s="160"/>
      <c r="N722" s="160"/>
      <c r="O722" s="160"/>
      <c r="P722" s="160"/>
      <c r="Q722" s="160"/>
      <c r="R722" s="160"/>
    </row>
    <row r="723" spans="1:18">
      <c r="A723" s="160"/>
      <c r="B723" s="160"/>
      <c r="C723" s="160"/>
      <c r="D723" s="160"/>
      <c r="E723" s="160"/>
      <c r="F723" s="160"/>
      <c r="G723" s="160"/>
      <c r="H723" s="160"/>
      <c r="I723" s="160"/>
      <c r="J723" s="162"/>
      <c r="K723" s="160"/>
      <c r="L723" s="160"/>
      <c r="M723" s="160"/>
      <c r="N723" s="160"/>
      <c r="O723" s="160"/>
      <c r="P723" s="160"/>
      <c r="Q723" s="160"/>
      <c r="R723" s="160"/>
    </row>
    <row r="724" spans="1:18">
      <c r="A724" s="160"/>
      <c r="B724" s="160"/>
      <c r="C724" s="160"/>
      <c r="D724" s="160"/>
      <c r="E724" s="160"/>
      <c r="F724" s="160"/>
      <c r="G724" s="160"/>
      <c r="H724" s="160"/>
      <c r="I724" s="160"/>
      <c r="J724" s="162"/>
      <c r="K724" s="160"/>
      <c r="L724" s="160"/>
      <c r="M724" s="160"/>
      <c r="N724" s="160"/>
      <c r="O724" s="160"/>
      <c r="P724" s="160"/>
      <c r="Q724" s="160"/>
      <c r="R724" s="160"/>
    </row>
    <row r="725" spans="1:18">
      <c r="A725" s="160"/>
      <c r="B725" s="160"/>
      <c r="C725" s="160"/>
      <c r="D725" s="160"/>
      <c r="E725" s="160"/>
      <c r="F725" s="160"/>
      <c r="G725" s="160"/>
      <c r="H725" s="160"/>
      <c r="I725" s="160"/>
      <c r="J725" s="162"/>
      <c r="K725" s="160"/>
      <c r="L725" s="160"/>
      <c r="M725" s="160"/>
      <c r="N725" s="160"/>
      <c r="O725" s="160"/>
      <c r="P725" s="160"/>
      <c r="Q725" s="160"/>
      <c r="R725" s="160"/>
    </row>
    <row r="726" spans="1:18">
      <c r="A726" s="160"/>
      <c r="B726" s="160"/>
      <c r="C726" s="160"/>
      <c r="D726" s="160"/>
      <c r="E726" s="160"/>
      <c r="F726" s="160"/>
      <c r="G726" s="160"/>
      <c r="H726" s="160"/>
      <c r="I726" s="160"/>
      <c r="J726" s="162"/>
      <c r="K726" s="160"/>
      <c r="L726" s="160"/>
      <c r="M726" s="160"/>
      <c r="N726" s="160"/>
      <c r="O726" s="160"/>
      <c r="P726" s="160"/>
      <c r="Q726" s="160"/>
      <c r="R726" s="160"/>
    </row>
    <row r="727" spans="1:18">
      <c r="A727" s="160"/>
      <c r="B727" s="160"/>
      <c r="C727" s="160"/>
      <c r="D727" s="160"/>
      <c r="E727" s="160"/>
      <c r="F727" s="160"/>
      <c r="G727" s="160"/>
      <c r="H727" s="160"/>
      <c r="I727" s="160"/>
      <c r="J727" s="162"/>
      <c r="K727" s="160"/>
      <c r="L727" s="160"/>
      <c r="M727" s="160"/>
      <c r="N727" s="160"/>
      <c r="O727" s="160"/>
      <c r="P727" s="160"/>
      <c r="Q727" s="160"/>
      <c r="R727" s="160"/>
    </row>
    <row r="728" spans="1:18">
      <c r="A728" s="160"/>
      <c r="B728" s="160"/>
      <c r="C728" s="160"/>
      <c r="D728" s="160"/>
      <c r="E728" s="160"/>
      <c r="F728" s="160"/>
      <c r="G728" s="160"/>
      <c r="H728" s="160"/>
      <c r="I728" s="160"/>
      <c r="J728" s="162"/>
      <c r="K728" s="160"/>
      <c r="L728" s="160"/>
      <c r="M728" s="160"/>
      <c r="N728" s="160"/>
      <c r="O728" s="160"/>
      <c r="P728" s="160"/>
      <c r="Q728" s="160"/>
      <c r="R728" s="160"/>
    </row>
    <row r="729" spans="1:18">
      <c r="A729" s="160"/>
      <c r="B729" s="160"/>
      <c r="C729" s="160"/>
      <c r="D729" s="160"/>
      <c r="E729" s="160"/>
      <c r="F729" s="160"/>
      <c r="G729" s="160"/>
      <c r="H729" s="160"/>
      <c r="I729" s="160"/>
      <c r="J729" s="162"/>
      <c r="K729" s="160"/>
      <c r="L729" s="160"/>
      <c r="M729" s="160"/>
      <c r="N729" s="160"/>
      <c r="O729" s="160"/>
      <c r="P729" s="160"/>
      <c r="Q729" s="160"/>
      <c r="R729" s="160"/>
    </row>
    <row r="730" spans="1:18">
      <c r="A730" s="160"/>
      <c r="B730" s="160"/>
      <c r="C730" s="160"/>
      <c r="D730" s="160"/>
      <c r="E730" s="160"/>
      <c r="F730" s="160"/>
      <c r="G730" s="160"/>
      <c r="H730" s="160"/>
      <c r="I730" s="160"/>
      <c r="J730" s="162"/>
      <c r="K730" s="160"/>
      <c r="L730" s="160"/>
      <c r="M730" s="160"/>
      <c r="N730" s="160"/>
      <c r="O730" s="160"/>
      <c r="P730" s="160"/>
      <c r="Q730" s="160"/>
      <c r="R730" s="160"/>
    </row>
    <row r="731" spans="1:18">
      <c r="A731" s="160"/>
      <c r="B731" s="160"/>
      <c r="C731" s="160"/>
      <c r="D731" s="160"/>
      <c r="E731" s="160"/>
      <c r="F731" s="160"/>
      <c r="G731" s="160"/>
      <c r="H731" s="160"/>
      <c r="I731" s="160"/>
      <c r="J731" s="162"/>
      <c r="K731" s="160"/>
      <c r="L731" s="160"/>
      <c r="M731" s="160"/>
      <c r="N731" s="160"/>
      <c r="O731" s="160"/>
      <c r="P731" s="160"/>
      <c r="Q731" s="160"/>
      <c r="R731" s="160"/>
    </row>
    <row r="732" spans="1:18">
      <c r="A732" s="160"/>
      <c r="B732" s="160"/>
      <c r="C732" s="160"/>
      <c r="D732" s="160"/>
      <c r="E732" s="160"/>
      <c r="F732" s="160"/>
      <c r="G732" s="160"/>
      <c r="H732" s="160"/>
      <c r="I732" s="160"/>
      <c r="J732" s="162"/>
      <c r="K732" s="160"/>
      <c r="L732" s="160"/>
      <c r="M732" s="160"/>
      <c r="N732" s="160"/>
      <c r="O732" s="160"/>
      <c r="P732" s="160"/>
      <c r="Q732" s="160"/>
      <c r="R732" s="160"/>
    </row>
    <row r="733" spans="1:18">
      <c r="A733" s="160"/>
      <c r="B733" s="160"/>
      <c r="C733" s="160"/>
      <c r="D733" s="160"/>
      <c r="E733" s="160"/>
      <c r="F733" s="160"/>
      <c r="G733" s="160"/>
      <c r="H733" s="160"/>
      <c r="I733" s="160"/>
      <c r="J733" s="162"/>
      <c r="K733" s="160"/>
      <c r="L733" s="160"/>
      <c r="M733" s="160"/>
      <c r="N733" s="160"/>
      <c r="O733" s="160"/>
      <c r="P733" s="160"/>
      <c r="Q733" s="160"/>
      <c r="R733" s="160"/>
    </row>
    <row r="734" spans="1:18">
      <c r="A734" s="160"/>
      <c r="B734" s="160"/>
      <c r="C734" s="160"/>
      <c r="D734" s="160"/>
      <c r="E734" s="160"/>
      <c r="F734" s="160"/>
      <c r="G734" s="160"/>
      <c r="H734" s="160"/>
      <c r="I734" s="160"/>
      <c r="J734" s="162"/>
      <c r="K734" s="160"/>
      <c r="L734" s="160"/>
      <c r="M734" s="160"/>
      <c r="N734" s="160"/>
      <c r="O734" s="160"/>
      <c r="P734" s="160"/>
      <c r="Q734" s="160"/>
      <c r="R734" s="160"/>
    </row>
    <row r="735" spans="1:18">
      <c r="A735" s="160"/>
      <c r="B735" s="160"/>
      <c r="C735" s="160"/>
      <c r="D735" s="160"/>
      <c r="E735" s="160"/>
      <c r="F735" s="160"/>
      <c r="G735" s="160"/>
      <c r="H735" s="160"/>
      <c r="I735" s="160"/>
      <c r="J735" s="162"/>
      <c r="K735" s="160"/>
      <c r="L735" s="160"/>
      <c r="M735" s="160"/>
      <c r="N735" s="160"/>
      <c r="O735" s="160"/>
      <c r="P735" s="160"/>
      <c r="Q735" s="160"/>
      <c r="R735" s="160"/>
    </row>
    <row r="736" spans="1:18">
      <c r="A736" s="160"/>
      <c r="B736" s="160"/>
      <c r="C736" s="160"/>
      <c r="D736" s="160"/>
      <c r="E736" s="160"/>
      <c r="F736" s="160"/>
      <c r="G736" s="160"/>
      <c r="H736" s="160"/>
      <c r="I736" s="160"/>
      <c r="J736" s="162"/>
      <c r="K736" s="160"/>
      <c r="L736" s="160"/>
      <c r="M736" s="160"/>
      <c r="N736" s="160"/>
      <c r="O736" s="160"/>
      <c r="P736" s="160"/>
      <c r="Q736" s="160"/>
      <c r="R736" s="160"/>
    </row>
    <row r="737" spans="1:18">
      <c r="A737" s="160"/>
      <c r="B737" s="160"/>
      <c r="C737" s="160"/>
      <c r="D737" s="160"/>
      <c r="E737" s="160"/>
      <c r="F737" s="160"/>
      <c r="G737" s="160"/>
      <c r="H737" s="160"/>
      <c r="I737" s="160"/>
      <c r="J737" s="162"/>
      <c r="K737" s="160"/>
      <c r="L737" s="160"/>
      <c r="M737" s="160"/>
      <c r="N737" s="160"/>
      <c r="O737" s="160"/>
      <c r="P737" s="160"/>
      <c r="Q737" s="160"/>
      <c r="R737" s="160"/>
    </row>
    <row r="738" spans="1:18">
      <c r="A738" s="160"/>
      <c r="B738" s="160"/>
      <c r="C738" s="160"/>
      <c r="D738" s="160"/>
      <c r="E738" s="160"/>
      <c r="F738" s="160"/>
      <c r="G738" s="160"/>
      <c r="H738" s="160"/>
      <c r="I738" s="160"/>
      <c r="J738" s="162"/>
      <c r="K738" s="160"/>
      <c r="L738" s="160"/>
      <c r="M738" s="160"/>
      <c r="N738" s="160"/>
      <c r="O738" s="160"/>
      <c r="P738" s="160"/>
      <c r="Q738" s="160"/>
      <c r="R738" s="160"/>
    </row>
    <row r="739" spans="1:18">
      <c r="A739" s="160"/>
      <c r="B739" s="160"/>
      <c r="C739" s="160"/>
      <c r="D739" s="160"/>
      <c r="E739" s="160"/>
      <c r="F739" s="160"/>
      <c r="G739" s="160"/>
      <c r="H739" s="160"/>
      <c r="I739" s="160"/>
      <c r="J739" s="162"/>
      <c r="K739" s="160"/>
      <c r="L739" s="160"/>
      <c r="M739" s="160"/>
      <c r="N739" s="160"/>
      <c r="O739" s="160"/>
      <c r="P739" s="160"/>
      <c r="Q739" s="160"/>
      <c r="R739" s="160"/>
    </row>
    <row r="740" spans="1:18">
      <c r="A740" s="160"/>
      <c r="B740" s="160"/>
      <c r="C740" s="160"/>
      <c r="D740" s="160"/>
      <c r="E740" s="160"/>
      <c r="F740" s="160"/>
      <c r="G740" s="160"/>
      <c r="H740" s="160"/>
      <c r="I740" s="160"/>
      <c r="J740" s="162"/>
      <c r="K740" s="160"/>
      <c r="L740" s="160"/>
      <c r="M740" s="160"/>
      <c r="N740" s="160"/>
      <c r="O740" s="160"/>
      <c r="P740" s="160"/>
      <c r="Q740" s="160"/>
      <c r="R740" s="160"/>
    </row>
    <row r="741" spans="1:18">
      <c r="A741" s="160"/>
      <c r="B741" s="160"/>
      <c r="C741" s="160"/>
      <c r="D741" s="160"/>
      <c r="E741" s="160"/>
      <c r="F741" s="160"/>
      <c r="G741" s="160"/>
      <c r="H741" s="160"/>
      <c r="I741" s="160"/>
      <c r="J741" s="162"/>
      <c r="K741" s="160"/>
      <c r="L741" s="160"/>
      <c r="M741" s="160"/>
      <c r="N741" s="160"/>
      <c r="O741" s="160"/>
      <c r="P741" s="160"/>
      <c r="Q741" s="160"/>
      <c r="R741" s="160"/>
    </row>
    <row r="742" spans="1:18">
      <c r="A742" s="160"/>
      <c r="B742" s="160"/>
      <c r="C742" s="160"/>
      <c r="D742" s="160"/>
      <c r="E742" s="160"/>
      <c r="F742" s="160"/>
      <c r="G742" s="160"/>
      <c r="H742" s="160"/>
      <c r="I742" s="160"/>
      <c r="J742" s="162"/>
      <c r="K742" s="160"/>
      <c r="L742" s="160"/>
      <c r="M742" s="160"/>
      <c r="N742" s="160"/>
      <c r="O742" s="160"/>
      <c r="P742" s="160"/>
      <c r="Q742" s="160"/>
      <c r="R742" s="160"/>
    </row>
    <row r="743" spans="1:18">
      <c r="A743" s="160"/>
      <c r="B743" s="160"/>
      <c r="C743" s="160"/>
      <c r="D743" s="160"/>
      <c r="E743" s="160"/>
      <c r="F743" s="160"/>
      <c r="G743" s="160"/>
      <c r="H743" s="160"/>
      <c r="I743" s="160"/>
      <c r="J743" s="162"/>
      <c r="K743" s="160"/>
      <c r="L743" s="160"/>
      <c r="M743" s="160"/>
      <c r="N743" s="160"/>
      <c r="O743" s="160"/>
      <c r="P743" s="160"/>
      <c r="Q743" s="160"/>
      <c r="R743" s="160"/>
    </row>
    <row r="744" spans="1:18">
      <c r="A744" s="160"/>
      <c r="B744" s="160"/>
      <c r="C744" s="160"/>
      <c r="D744" s="160"/>
      <c r="E744" s="160"/>
      <c r="F744" s="160"/>
      <c r="G744" s="160"/>
      <c r="H744" s="160"/>
      <c r="I744" s="160"/>
      <c r="J744" s="162"/>
      <c r="K744" s="160"/>
      <c r="L744" s="160"/>
      <c r="M744" s="160"/>
      <c r="N744" s="160"/>
      <c r="O744" s="160"/>
      <c r="P744" s="160"/>
      <c r="Q744" s="160"/>
      <c r="R744" s="160"/>
    </row>
    <row r="745" spans="1:18">
      <c r="A745" s="160"/>
      <c r="B745" s="160"/>
      <c r="C745" s="160"/>
      <c r="D745" s="160"/>
      <c r="E745" s="160"/>
      <c r="F745" s="160"/>
      <c r="G745" s="160"/>
      <c r="H745" s="160"/>
      <c r="I745" s="160"/>
      <c r="J745" s="162"/>
      <c r="K745" s="160"/>
      <c r="L745" s="160"/>
      <c r="M745" s="160"/>
      <c r="N745" s="160"/>
      <c r="O745" s="160"/>
      <c r="P745" s="160"/>
      <c r="Q745" s="160"/>
      <c r="R745" s="160"/>
    </row>
    <row r="746" spans="1:18">
      <c r="A746" s="160"/>
      <c r="B746" s="160"/>
      <c r="C746" s="160"/>
      <c r="D746" s="160"/>
      <c r="E746" s="160"/>
      <c r="F746" s="160"/>
      <c r="G746" s="160"/>
      <c r="H746" s="160"/>
      <c r="I746" s="160"/>
      <c r="J746" s="162"/>
      <c r="K746" s="160"/>
      <c r="L746" s="160"/>
      <c r="M746" s="160"/>
      <c r="N746" s="160"/>
      <c r="O746" s="160"/>
      <c r="P746" s="160"/>
      <c r="Q746" s="160"/>
      <c r="R746" s="160"/>
    </row>
    <row r="747" spans="1:18">
      <c r="A747" s="160"/>
      <c r="B747" s="160"/>
      <c r="C747" s="160"/>
      <c r="D747" s="160"/>
      <c r="E747" s="160"/>
      <c r="F747" s="160"/>
      <c r="G747" s="160"/>
      <c r="H747" s="160"/>
      <c r="I747" s="160"/>
      <c r="J747" s="162"/>
      <c r="K747" s="160"/>
      <c r="L747" s="160"/>
      <c r="M747" s="160"/>
      <c r="N747" s="160"/>
      <c r="O747" s="160"/>
      <c r="P747" s="160"/>
      <c r="Q747" s="160"/>
      <c r="R747" s="160"/>
    </row>
    <row r="748" spans="1:18">
      <c r="A748" s="160"/>
      <c r="B748" s="160"/>
      <c r="C748" s="160"/>
      <c r="D748" s="160"/>
      <c r="E748" s="160"/>
      <c r="F748" s="160"/>
      <c r="G748" s="160"/>
      <c r="H748" s="160"/>
      <c r="I748" s="160"/>
      <c r="J748" s="162"/>
      <c r="K748" s="160"/>
      <c r="L748" s="160"/>
      <c r="M748" s="160"/>
      <c r="N748" s="160"/>
      <c r="O748" s="160"/>
      <c r="P748" s="160"/>
      <c r="Q748" s="160"/>
      <c r="R748" s="160"/>
    </row>
    <row r="749" spans="1:18">
      <c r="A749" s="160"/>
      <c r="B749" s="160"/>
      <c r="C749" s="160"/>
      <c r="D749" s="160"/>
      <c r="E749" s="160"/>
      <c r="F749" s="160"/>
      <c r="G749" s="160"/>
      <c r="H749" s="160"/>
      <c r="I749" s="160"/>
      <c r="J749" s="162"/>
      <c r="K749" s="160"/>
      <c r="L749" s="160"/>
      <c r="M749" s="160"/>
      <c r="N749" s="160"/>
      <c r="O749" s="160"/>
      <c r="P749" s="160"/>
      <c r="Q749" s="160"/>
      <c r="R749" s="160"/>
    </row>
    <row r="750" spans="1:18">
      <c r="A750" s="160"/>
      <c r="B750" s="160"/>
      <c r="C750" s="160"/>
      <c r="D750" s="160"/>
      <c r="E750" s="160"/>
      <c r="F750" s="160"/>
      <c r="G750" s="160"/>
      <c r="H750" s="160"/>
      <c r="I750" s="160"/>
      <c r="J750" s="162"/>
      <c r="K750" s="160"/>
      <c r="L750" s="160"/>
      <c r="M750" s="160"/>
      <c r="N750" s="160"/>
      <c r="O750" s="160"/>
      <c r="P750" s="160"/>
      <c r="Q750" s="160"/>
      <c r="R750" s="160"/>
    </row>
    <row r="751" spans="1:18">
      <c r="A751" s="160"/>
      <c r="B751" s="160"/>
      <c r="C751" s="160"/>
      <c r="D751" s="160"/>
      <c r="E751" s="160"/>
      <c r="F751" s="160"/>
      <c r="G751" s="160"/>
      <c r="H751" s="160"/>
      <c r="I751" s="160"/>
      <c r="J751" s="162"/>
      <c r="K751" s="160"/>
      <c r="L751" s="160"/>
      <c r="M751" s="160"/>
      <c r="N751" s="160"/>
      <c r="O751" s="160"/>
      <c r="P751" s="160"/>
      <c r="Q751" s="160"/>
      <c r="R751" s="160"/>
    </row>
    <row r="752" spans="1:18">
      <c r="A752" s="160"/>
      <c r="B752" s="160"/>
      <c r="C752" s="160"/>
      <c r="D752" s="160"/>
      <c r="E752" s="160"/>
      <c r="F752" s="160"/>
      <c r="G752" s="160"/>
      <c r="H752" s="160"/>
      <c r="I752" s="160"/>
      <c r="J752" s="162"/>
      <c r="K752" s="160"/>
      <c r="L752" s="160"/>
      <c r="M752" s="160"/>
      <c r="N752" s="160"/>
      <c r="O752" s="160"/>
      <c r="P752" s="160"/>
      <c r="Q752" s="160"/>
      <c r="R752" s="160"/>
    </row>
    <row r="753" spans="1:18">
      <c r="A753" s="160"/>
      <c r="B753" s="160"/>
      <c r="C753" s="160"/>
      <c r="D753" s="160"/>
      <c r="E753" s="160"/>
      <c r="F753" s="160"/>
      <c r="G753" s="160"/>
      <c r="H753" s="160"/>
      <c r="I753" s="160"/>
      <c r="J753" s="162"/>
      <c r="K753" s="160"/>
      <c r="L753" s="160"/>
      <c r="M753" s="160"/>
      <c r="N753" s="160"/>
      <c r="O753" s="160"/>
      <c r="P753" s="160"/>
      <c r="Q753" s="160"/>
      <c r="R753" s="160"/>
    </row>
    <row r="754" spans="1:18">
      <c r="A754" s="160"/>
      <c r="B754" s="160"/>
      <c r="C754" s="160"/>
      <c r="D754" s="160"/>
      <c r="E754" s="160"/>
      <c r="F754" s="160"/>
      <c r="G754" s="160"/>
      <c r="H754" s="160"/>
      <c r="I754" s="160"/>
      <c r="J754" s="162"/>
      <c r="K754" s="160"/>
      <c r="L754" s="160"/>
      <c r="M754" s="160"/>
      <c r="N754" s="160"/>
      <c r="O754" s="160"/>
      <c r="P754" s="160"/>
      <c r="Q754" s="160"/>
      <c r="R754" s="160"/>
    </row>
    <row r="755" spans="1:18">
      <c r="A755" s="160"/>
      <c r="B755" s="160"/>
      <c r="C755" s="160"/>
      <c r="D755" s="160"/>
      <c r="E755" s="160"/>
      <c r="F755" s="160"/>
      <c r="G755" s="160"/>
      <c r="H755" s="160"/>
      <c r="I755" s="160"/>
      <c r="J755" s="162"/>
      <c r="K755" s="160"/>
      <c r="L755" s="160"/>
      <c r="M755" s="160"/>
      <c r="N755" s="160"/>
      <c r="O755" s="160"/>
      <c r="P755" s="160"/>
      <c r="Q755" s="160"/>
      <c r="R755" s="160"/>
    </row>
    <row r="756" spans="1:18">
      <c r="A756" s="160"/>
      <c r="B756" s="160"/>
      <c r="C756" s="160"/>
      <c r="D756" s="160"/>
      <c r="E756" s="160"/>
      <c r="F756" s="160"/>
      <c r="G756" s="160"/>
      <c r="H756" s="160"/>
      <c r="I756" s="160"/>
      <c r="J756" s="162"/>
      <c r="K756" s="160"/>
      <c r="L756" s="160"/>
      <c r="M756" s="160"/>
      <c r="N756" s="160"/>
      <c r="O756" s="160"/>
      <c r="P756" s="160"/>
      <c r="Q756" s="160"/>
      <c r="R756" s="160"/>
    </row>
    <row r="757" spans="1:18">
      <c r="A757" s="160"/>
      <c r="B757" s="160"/>
      <c r="C757" s="160"/>
      <c r="D757" s="160"/>
      <c r="E757" s="160"/>
      <c r="F757" s="160"/>
      <c r="G757" s="160"/>
      <c r="H757" s="160"/>
      <c r="I757" s="160"/>
      <c r="J757" s="162"/>
      <c r="K757" s="160"/>
      <c r="L757" s="160"/>
      <c r="M757" s="160"/>
      <c r="N757" s="160"/>
      <c r="O757" s="160"/>
      <c r="P757" s="160"/>
      <c r="Q757" s="160"/>
      <c r="R757" s="160"/>
    </row>
    <row r="758" spans="1:18">
      <c r="A758" s="160"/>
      <c r="B758" s="160"/>
      <c r="C758" s="160"/>
      <c r="D758" s="160"/>
      <c r="E758" s="160"/>
      <c r="F758" s="160"/>
      <c r="G758" s="160"/>
      <c r="H758" s="160"/>
      <c r="I758" s="160"/>
      <c r="J758" s="162"/>
      <c r="K758" s="160"/>
      <c r="L758" s="160"/>
      <c r="M758" s="160"/>
      <c r="N758" s="160"/>
      <c r="O758" s="160"/>
      <c r="P758" s="160"/>
      <c r="Q758" s="160"/>
      <c r="R758" s="160"/>
    </row>
    <row r="759" spans="1:18">
      <c r="A759" s="160"/>
      <c r="B759" s="160"/>
      <c r="C759" s="160"/>
      <c r="D759" s="160"/>
      <c r="E759" s="160"/>
      <c r="F759" s="160"/>
      <c r="G759" s="160"/>
      <c r="H759" s="160"/>
      <c r="I759" s="160"/>
      <c r="J759" s="162"/>
      <c r="K759" s="160"/>
      <c r="L759" s="160"/>
      <c r="M759" s="160"/>
      <c r="N759" s="160"/>
      <c r="O759" s="160"/>
      <c r="P759" s="160"/>
      <c r="Q759" s="160"/>
      <c r="R759" s="160"/>
    </row>
    <row r="760" spans="1:18">
      <c r="A760" s="160"/>
      <c r="B760" s="160"/>
      <c r="C760" s="160"/>
      <c r="D760" s="160"/>
      <c r="E760" s="160"/>
      <c r="F760" s="160"/>
      <c r="G760" s="160"/>
      <c r="H760" s="160"/>
      <c r="I760" s="160"/>
      <c r="J760" s="162"/>
      <c r="K760" s="160"/>
      <c r="L760" s="160"/>
      <c r="M760" s="160"/>
      <c r="N760" s="160"/>
      <c r="O760" s="160"/>
      <c r="P760" s="160"/>
      <c r="Q760" s="160"/>
      <c r="R760" s="160"/>
    </row>
    <row r="761" spans="1:18">
      <c r="A761" s="160"/>
      <c r="B761" s="160"/>
      <c r="C761" s="160"/>
      <c r="D761" s="160"/>
      <c r="E761" s="160"/>
      <c r="F761" s="160"/>
      <c r="G761" s="160"/>
      <c r="H761" s="160"/>
      <c r="I761" s="160"/>
      <c r="J761" s="162"/>
      <c r="K761" s="160"/>
      <c r="L761" s="160"/>
      <c r="M761" s="160"/>
      <c r="N761" s="160"/>
      <c r="O761" s="160"/>
      <c r="P761" s="160"/>
      <c r="Q761" s="160"/>
      <c r="R761" s="160"/>
    </row>
    <row r="762" spans="1:18">
      <c r="A762" s="160"/>
      <c r="B762" s="160"/>
      <c r="C762" s="160"/>
      <c r="D762" s="160"/>
      <c r="E762" s="160"/>
      <c r="F762" s="160"/>
      <c r="G762" s="160"/>
      <c r="H762" s="160"/>
      <c r="I762" s="160"/>
      <c r="J762" s="162"/>
      <c r="K762" s="160"/>
      <c r="L762" s="160"/>
      <c r="M762" s="160"/>
      <c r="N762" s="160"/>
      <c r="O762" s="160"/>
      <c r="P762" s="160"/>
      <c r="Q762" s="160"/>
      <c r="R762" s="160"/>
    </row>
    <row r="763" spans="1:18">
      <c r="A763" s="160"/>
      <c r="B763" s="160"/>
      <c r="C763" s="160"/>
      <c r="D763" s="160"/>
      <c r="E763" s="160"/>
      <c r="F763" s="160"/>
      <c r="G763" s="160"/>
      <c r="H763" s="160"/>
      <c r="I763" s="160"/>
      <c r="J763" s="162"/>
      <c r="K763" s="160"/>
      <c r="L763" s="160"/>
      <c r="M763" s="160"/>
      <c r="N763" s="160"/>
      <c r="O763" s="160"/>
      <c r="P763" s="160"/>
      <c r="Q763" s="160"/>
      <c r="R763" s="160"/>
    </row>
    <row r="764" spans="1:18">
      <c r="A764" s="160"/>
      <c r="B764" s="160"/>
      <c r="C764" s="160"/>
      <c r="D764" s="160"/>
      <c r="E764" s="160"/>
      <c r="F764" s="160"/>
      <c r="G764" s="160"/>
      <c r="H764" s="160"/>
      <c r="I764" s="160"/>
      <c r="J764" s="162"/>
      <c r="K764" s="160"/>
      <c r="L764" s="160"/>
      <c r="M764" s="160"/>
      <c r="N764" s="160"/>
      <c r="O764" s="160"/>
      <c r="P764" s="160"/>
      <c r="Q764" s="160"/>
      <c r="R764" s="160"/>
    </row>
    <row r="765" spans="1:18">
      <c r="A765" s="160"/>
      <c r="B765" s="160"/>
      <c r="C765" s="160"/>
      <c r="D765" s="160"/>
      <c r="E765" s="160"/>
      <c r="F765" s="160"/>
      <c r="G765" s="160"/>
      <c r="H765" s="160"/>
      <c r="I765" s="160"/>
      <c r="J765" s="162"/>
      <c r="K765" s="160"/>
      <c r="L765" s="160"/>
      <c r="M765" s="160"/>
      <c r="N765" s="160"/>
      <c r="O765" s="160"/>
      <c r="P765" s="160"/>
      <c r="Q765" s="160"/>
      <c r="R765" s="160"/>
    </row>
    <row r="766" spans="1:18">
      <c r="A766" s="160"/>
      <c r="B766" s="160"/>
      <c r="C766" s="160"/>
      <c r="D766" s="160"/>
      <c r="E766" s="160"/>
      <c r="F766" s="160"/>
      <c r="G766" s="160"/>
      <c r="H766" s="160"/>
      <c r="I766" s="160"/>
      <c r="J766" s="162"/>
      <c r="K766" s="160"/>
      <c r="L766" s="160"/>
      <c r="M766" s="160"/>
      <c r="N766" s="160"/>
      <c r="O766" s="160"/>
      <c r="P766" s="160"/>
      <c r="Q766" s="160"/>
      <c r="R766" s="160"/>
    </row>
    <row r="767" spans="1:18">
      <c r="A767" s="160"/>
      <c r="B767" s="160"/>
      <c r="C767" s="160"/>
      <c r="D767" s="160"/>
      <c r="E767" s="160"/>
      <c r="F767" s="160"/>
      <c r="G767" s="160"/>
      <c r="H767" s="160"/>
      <c r="I767" s="160"/>
      <c r="J767" s="162"/>
      <c r="K767" s="160"/>
      <c r="L767" s="160"/>
      <c r="M767" s="160"/>
      <c r="N767" s="160"/>
      <c r="O767" s="160"/>
      <c r="P767" s="160"/>
      <c r="Q767" s="160"/>
      <c r="R767" s="160"/>
    </row>
    <row r="768" spans="1:18">
      <c r="A768" s="160"/>
      <c r="B768" s="160"/>
      <c r="C768" s="160"/>
      <c r="D768" s="160"/>
      <c r="E768" s="160"/>
      <c r="F768" s="160"/>
      <c r="G768" s="160"/>
      <c r="H768" s="160"/>
      <c r="I768" s="160"/>
      <c r="J768" s="162"/>
      <c r="K768" s="160"/>
      <c r="L768" s="160"/>
      <c r="M768" s="160"/>
      <c r="N768" s="160"/>
      <c r="O768" s="160"/>
      <c r="P768" s="160"/>
      <c r="Q768" s="160"/>
      <c r="R768" s="160"/>
    </row>
    <row r="769" spans="1:18">
      <c r="A769" s="160"/>
      <c r="B769" s="160"/>
      <c r="C769" s="160"/>
      <c r="D769" s="160"/>
      <c r="E769" s="160"/>
      <c r="F769" s="160"/>
      <c r="G769" s="160"/>
      <c r="H769" s="160"/>
      <c r="I769" s="160"/>
      <c r="J769" s="162"/>
      <c r="K769" s="160"/>
      <c r="L769" s="160"/>
      <c r="M769" s="160"/>
      <c r="N769" s="160"/>
      <c r="O769" s="160"/>
      <c r="P769" s="160"/>
      <c r="Q769" s="160"/>
      <c r="R769" s="160"/>
    </row>
    <row r="770" spans="1:18">
      <c r="A770" s="160"/>
      <c r="B770" s="160"/>
      <c r="C770" s="160"/>
      <c r="D770" s="160"/>
      <c r="E770" s="160"/>
      <c r="F770" s="160"/>
      <c r="G770" s="160"/>
      <c r="H770" s="160"/>
      <c r="I770" s="160"/>
      <c r="J770" s="162"/>
      <c r="K770" s="160"/>
      <c r="L770" s="160"/>
      <c r="M770" s="160"/>
      <c r="N770" s="160"/>
      <c r="O770" s="160"/>
      <c r="P770" s="160"/>
      <c r="Q770" s="160"/>
      <c r="R770" s="160"/>
    </row>
    <row r="771" spans="1:18">
      <c r="A771" s="160"/>
      <c r="B771" s="160"/>
      <c r="C771" s="160"/>
      <c r="D771" s="160"/>
      <c r="E771" s="160"/>
      <c r="F771" s="160"/>
      <c r="G771" s="160"/>
      <c r="H771" s="160"/>
      <c r="I771" s="160"/>
      <c r="J771" s="162"/>
      <c r="K771" s="160"/>
      <c r="L771" s="160"/>
      <c r="M771" s="160"/>
      <c r="N771" s="160"/>
      <c r="O771" s="160"/>
      <c r="P771" s="160"/>
      <c r="Q771" s="160"/>
      <c r="R771" s="160"/>
    </row>
    <row r="772" spans="1:18">
      <c r="A772" s="160"/>
      <c r="B772" s="160"/>
      <c r="C772" s="160"/>
      <c r="D772" s="160"/>
      <c r="E772" s="160"/>
      <c r="F772" s="160"/>
      <c r="G772" s="160"/>
      <c r="H772" s="160"/>
      <c r="I772" s="160"/>
      <c r="J772" s="162"/>
      <c r="K772" s="160"/>
      <c r="L772" s="160"/>
      <c r="M772" s="160"/>
      <c r="N772" s="160"/>
      <c r="O772" s="160"/>
      <c r="P772" s="160"/>
      <c r="Q772" s="160"/>
      <c r="R772" s="160"/>
    </row>
    <row r="773" spans="1:18">
      <c r="A773" s="160"/>
      <c r="B773" s="160"/>
      <c r="C773" s="160"/>
      <c r="D773" s="160"/>
      <c r="E773" s="160"/>
      <c r="F773" s="160"/>
      <c r="G773" s="160"/>
      <c r="H773" s="160"/>
      <c r="I773" s="160"/>
      <c r="J773" s="162"/>
      <c r="K773" s="160"/>
      <c r="L773" s="160"/>
      <c r="M773" s="160"/>
      <c r="N773" s="160"/>
      <c r="O773" s="160"/>
      <c r="P773" s="160"/>
      <c r="Q773" s="160"/>
      <c r="R773" s="160"/>
    </row>
    <row r="774" spans="1:18">
      <c r="A774" s="160"/>
      <c r="B774" s="160"/>
      <c r="C774" s="160"/>
      <c r="D774" s="160"/>
      <c r="E774" s="160"/>
      <c r="F774" s="160"/>
      <c r="G774" s="160"/>
      <c r="H774" s="160"/>
      <c r="I774" s="160"/>
      <c r="J774" s="162"/>
      <c r="K774" s="160"/>
      <c r="L774" s="160"/>
      <c r="M774" s="160"/>
      <c r="N774" s="160"/>
      <c r="O774" s="160"/>
      <c r="P774" s="160"/>
      <c r="Q774" s="160"/>
      <c r="R774" s="160"/>
    </row>
    <row r="775" spans="1:18">
      <c r="A775" s="160"/>
      <c r="B775" s="160"/>
      <c r="C775" s="160"/>
      <c r="D775" s="160"/>
      <c r="E775" s="160"/>
      <c r="F775" s="160"/>
      <c r="G775" s="160"/>
      <c r="H775" s="160"/>
      <c r="I775" s="160"/>
      <c r="J775" s="162"/>
      <c r="K775" s="160"/>
      <c r="L775" s="160"/>
      <c r="M775" s="160"/>
      <c r="N775" s="160"/>
      <c r="O775" s="160"/>
      <c r="P775" s="160"/>
      <c r="Q775" s="160"/>
      <c r="R775" s="160"/>
    </row>
    <row r="776" spans="1:18">
      <c r="A776" s="160"/>
      <c r="B776" s="160"/>
      <c r="C776" s="160"/>
      <c r="D776" s="160"/>
      <c r="E776" s="160"/>
      <c r="F776" s="160"/>
      <c r="G776" s="160"/>
      <c r="H776" s="160"/>
      <c r="I776" s="160"/>
      <c r="J776" s="162"/>
      <c r="K776" s="160"/>
      <c r="L776" s="160"/>
      <c r="M776" s="160"/>
      <c r="N776" s="160"/>
      <c r="O776" s="160"/>
      <c r="P776" s="160"/>
      <c r="Q776" s="160"/>
      <c r="R776" s="160"/>
    </row>
    <row r="777" spans="1:18">
      <c r="A777" s="160"/>
      <c r="B777" s="160"/>
      <c r="C777" s="160"/>
      <c r="D777" s="160"/>
      <c r="E777" s="160"/>
      <c r="F777" s="160"/>
      <c r="G777" s="160"/>
      <c r="H777" s="160"/>
      <c r="I777" s="160"/>
      <c r="J777" s="162"/>
      <c r="K777" s="160"/>
      <c r="L777" s="160"/>
      <c r="M777" s="160"/>
      <c r="N777" s="160"/>
      <c r="O777" s="160"/>
      <c r="P777" s="160"/>
      <c r="Q777" s="160"/>
      <c r="R777" s="160"/>
    </row>
    <row r="778" spans="1:18">
      <c r="A778" s="160"/>
      <c r="B778" s="160"/>
      <c r="C778" s="160"/>
      <c r="D778" s="160"/>
      <c r="E778" s="160"/>
      <c r="F778" s="160"/>
      <c r="G778" s="160"/>
      <c r="H778" s="160"/>
      <c r="I778" s="160"/>
      <c r="J778" s="162"/>
      <c r="K778" s="160"/>
      <c r="L778" s="160"/>
      <c r="M778" s="160"/>
      <c r="N778" s="160"/>
      <c r="O778" s="160"/>
      <c r="P778" s="160"/>
      <c r="Q778" s="160"/>
      <c r="R778" s="160"/>
    </row>
    <row r="779" spans="1:18">
      <c r="A779" s="160"/>
      <c r="B779" s="160"/>
      <c r="C779" s="160"/>
      <c r="D779" s="160"/>
      <c r="E779" s="160"/>
      <c r="F779" s="160"/>
      <c r="G779" s="160"/>
      <c r="H779" s="160"/>
      <c r="I779" s="160"/>
      <c r="J779" s="162"/>
      <c r="K779" s="160"/>
      <c r="L779" s="160"/>
      <c r="M779" s="160"/>
      <c r="N779" s="160"/>
      <c r="O779" s="160"/>
      <c r="P779" s="160"/>
      <c r="Q779" s="160"/>
      <c r="R779" s="160"/>
    </row>
    <row r="780" spans="1:18">
      <c r="A780" s="160"/>
      <c r="B780" s="160"/>
      <c r="C780" s="160"/>
      <c r="D780" s="160"/>
      <c r="E780" s="160"/>
      <c r="F780" s="160"/>
      <c r="G780" s="160"/>
      <c r="H780" s="160"/>
      <c r="I780" s="160"/>
      <c r="J780" s="162"/>
      <c r="K780" s="160"/>
      <c r="L780" s="160"/>
      <c r="M780" s="160"/>
      <c r="N780" s="160"/>
      <c r="O780" s="160"/>
      <c r="P780" s="160"/>
      <c r="Q780" s="160"/>
      <c r="R780" s="160"/>
    </row>
    <row r="781" spans="1:18">
      <c r="A781" s="160"/>
      <c r="B781" s="160"/>
      <c r="C781" s="160"/>
      <c r="D781" s="160"/>
      <c r="E781" s="160"/>
      <c r="F781" s="160"/>
      <c r="G781" s="160"/>
      <c r="H781" s="160"/>
      <c r="I781" s="160"/>
      <c r="J781" s="162"/>
      <c r="K781" s="160"/>
      <c r="L781" s="160"/>
      <c r="M781" s="160"/>
      <c r="N781" s="160"/>
      <c r="O781" s="160"/>
      <c r="P781" s="160"/>
      <c r="Q781" s="160"/>
      <c r="R781" s="160"/>
    </row>
    <row r="782" spans="1:18">
      <c r="A782" s="160"/>
      <c r="B782" s="160"/>
      <c r="C782" s="160"/>
      <c r="D782" s="160"/>
      <c r="E782" s="160"/>
      <c r="F782" s="160"/>
      <c r="G782" s="160"/>
      <c r="H782" s="160"/>
      <c r="I782" s="160"/>
      <c r="J782" s="162"/>
      <c r="K782" s="160"/>
      <c r="L782" s="160"/>
      <c r="M782" s="160"/>
      <c r="N782" s="160"/>
      <c r="O782" s="160"/>
      <c r="P782" s="160"/>
      <c r="Q782" s="160"/>
      <c r="R782" s="160"/>
    </row>
    <row r="783" spans="1:18">
      <c r="A783" s="160"/>
      <c r="B783" s="160"/>
      <c r="C783" s="160"/>
      <c r="D783" s="160"/>
      <c r="E783" s="160"/>
      <c r="F783" s="160"/>
      <c r="G783" s="160"/>
      <c r="H783" s="160"/>
      <c r="I783" s="160"/>
      <c r="J783" s="162"/>
      <c r="K783" s="160"/>
      <c r="L783" s="160"/>
      <c r="M783" s="160"/>
      <c r="N783" s="160"/>
      <c r="O783" s="160"/>
      <c r="P783" s="160"/>
      <c r="Q783" s="160"/>
      <c r="R783" s="160"/>
    </row>
    <row r="784" spans="1:18">
      <c r="A784" s="160"/>
      <c r="B784" s="160"/>
      <c r="C784" s="160"/>
      <c r="D784" s="160"/>
      <c r="E784" s="160"/>
      <c r="F784" s="160"/>
      <c r="G784" s="160"/>
      <c r="H784" s="160"/>
      <c r="I784" s="160"/>
      <c r="J784" s="162"/>
      <c r="K784" s="160"/>
      <c r="L784" s="160"/>
      <c r="M784" s="160"/>
      <c r="N784" s="160"/>
      <c r="O784" s="160"/>
      <c r="P784" s="160"/>
      <c r="Q784" s="160"/>
      <c r="R784" s="160"/>
    </row>
    <row r="785" spans="1:18">
      <c r="A785" s="160"/>
      <c r="B785" s="160"/>
      <c r="C785" s="160"/>
      <c r="D785" s="160"/>
      <c r="E785" s="160"/>
      <c r="F785" s="160"/>
      <c r="G785" s="160"/>
      <c r="H785" s="160"/>
      <c r="I785" s="160"/>
      <c r="J785" s="162"/>
      <c r="K785" s="160"/>
      <c r="L785" s="160"/>
      <c r="M785" s="160"/>
      <c r="N785" s="160"/>
      <c r="O785" s="160"/>
      <c r="P785" s="160"/>
      <c r="Q785" s="160"/>
      <c r="R785" s="160"/>
    </row>
    <row r="786" spans="1:18">
      <c r="A786" s="160"/>
      <c r="B786" s="160"/>
      <c r="C786" s="160"/>
      <c r="D786" s="160"/>
      <c r="E786" s="160"/>
      <c r="F786" s="160"/>
      <c r="G786" s="160"/>
      <c r="H786" s="160"/>
      <c r="I786" s="160"/>
      <c r="J786" s="162"/>
      <c r="K786" s="160"/>
      <c r="L786" s="160"/>
      <c r="M786" s="160"/>
      <c r="N786" s="160"/>
      <c r="O786" s="160"/>
      <c r="P786" s="160"/>
      <c r="Q786" s="160"/>
      <c r="R786" s="160"/>
    </row>
    <row r="787" spans="1:18">
      <c r="A787" s="160"/>
      <c r="B787" s="160"/>
      <c r="C787" s="160"/>
      <c r="D787" s="160"/>
      <c r="E787" s="160"/>
      <c r="F787" s="160"/>
      <c r="G787" s="160"/>
      <c r="H787" s="160"/>
      <c r="I787" s="160"/>
      <c r="J787" s="162"/>
      <c r="K787" s="160"/>
      <c r="L787" s="160"/>
      <c r="M787" s="160"/>
      <c r="N787" s="160"/>
      <c r="O787" s="160"/>
      <c r="P787" s="160"/>
      <c r="Q787" s="160"/>
      <c r="R787" s="160"/>
    </row>
    <row r="788" spans="1:18">
      <c r="A788" s="160"/>
      <c r="B788" s="160"/>
      <c r="C788" s="160"/>
      <c r="D788" s="160"/>
      <c r="E788" s="160"/>
      <c r="F788" s="160"/>
      <c r="G788" s="160"/>
      <c r="H788" s="160"/>
      <c r="I788" s="160"/>
      <c r="J788" s="162"/>
      <c r="K788" s="160"/>
      <c r="L788" s="160"/>
      <c r="M788" s="160"/>
      <c r="N788" s="160"/>
      <c r="O788" s="160"/>
      <c r="P788" s="160"/>
      <c r="Q788" s="160"/>
      <c r="R788" s="160"/>
    </row>
    <row r="789" spans="1:18">
      <c r="A789" s="160"/>
      <c r="B789" s="160"/>
      <c r="C789" s="160"/>
      <c r="D789" s="160"/>
      <c r="E789" s="160"/>
      <c r="F789" s="160"/>
      <c r="G789" s="160"/>
      <c r="H789" s="160"/>
      <c r="I789" s="160"/>
      <c r="J789" s="162"/>
      <c r="K789" s="160"/>
      <c r="L789" s="160"/>
      <c r="M789" s="160"/>
      <c r="N789" s="160"/>
      <c r="O789" s="160"/>
      <c r="P789" s="160"/>
      <c r="Q789" s="160"/>
      <c r="R789" s="160"/>
    </row>
    <row r="790" spans="1:18">
      <c r="A790" s="160"/>
      <c r="B790" s="160"/>
      <c r="C790" s="160"/>
      <c r="D790" s="160"/>
      <c r="E790" s="160"/>
      <c r="F790" s="160"/>
      <c r="G790" s="160"/>
      <c r="H790" s="160"/>
      <c r="I790" s="160"/>
      <c r="J790" s="162"/>
      <c r="K790" s="160"/>
      <c r="L790" s="160"/>
      <c r="M790" s="160"/>
      <c r="N790" s="160"/>
      <c r="O790" s="160"/>
      <c r="P790" s="160"/>
      <c r="Q790" s="160"/>
      <c r="R790" s="160"/>
    </row>
    <row r="791" spans="1:18">
      <c r="A791" s="160"/>
      <c r="B791" s="160"/>
      <c r="C791" s="160"/>
      <c r="D791" s="160"/>
      <c r="E791" s="160"/>
      <c r="F791" s="160"/>
      <c r="G791" s="160"/>
      <c r="H791" s="160"/>
      <c r="I791" s="160"/>
      <c r="J791" s="162"/>
      <c r="K791" s="160"/>
      <c r="L791" s="160"/>
      <c r="M791" s="160"/>
      <c r="N791" s="160"/>
      <c r="O791" s="160"/>
      <c r="P791" s="160"/>
      <c r="Q791" s="160"/>
      <c r="R791" s="160"/>
    </row>
    <row r="792" spans="1:18">
      <c r="A792" s="160"/>
      <c r="B792" s="160"/>
      <c r="C792" s="160"/>
      <c r="D792" s="160"/>
      <c r="E792" s="160"/>
      <c r="F792" s="160"/>
      <c r="G792" s="160"/>
      <c r="H792" s="160"/>
      <c r="I792" s="160"/>
      <c r="J792" s="162"/>
      <c r="K792" s="160"/>
      <c r="L792" s="160"/>
      <c r="M792" s="160"/>
      <c r="N792" s="160"/>
      <c r="O792" s="160"/>
      <c r="P792" s="160"/>
      <c r="Q792" s="160"/>
      <c r="R792" s="160"/>
    </row>
    <row r="793" spans="1:18">
      <c r="A793" s="160"/>
      <c r="B793" s="160"/>
      <c r="C793" s="160"/>
      <c r="D793" s="160"/>
      <c r="E793" s="160"/>
      <c r="F793" s="160"/>
      <c r="G793" s="160"/>
      <c r="H793" s="160"/>
      <c r="I793" s="160"/>
      <c r="J793" s="162"/>
      <c r="K793" s="160"/>
      <c r="L793" s="160"/>
      <c r="M793" s="160"/>
      <c r="N793" s="160"/>
      <c r="O793" s="160"/>
      <c r="P793" s="160"/>
      <c r="Q793" s="160"/>
      <c r="R793" s="160"/>
    </row>
    <row r="794" spans="1:18">
      <c r="A794" s="160"/>
      <c r="B794" s="160"/>
      <c r="C794" s="160"/>
      <c r="D794" s="160"/>
      <c r="E794" s="160"/>
      <c r="F794" s="160"/>
      <c r="G794" s="160"/>
      <c r="H794" s="160"/>
      <c r="I794" s="160"/>
      <c r="J794" s="162"/>
      <c r="K794" s="160"/>
      <c r="L794" s="160"/>
      <c r="M794" s="160"/>
      <c r="N794" s="160"/>
      <c r="O794" s="160"/>
      <c r="P794" s="160"/>
      <c r="Q794" s="160"/>
      <c r="R794" s="160"/>
    </row>
    <row r="795" spans="1:18">
      <c r="A795" s="160"/>
      <c r="B795" s="160"/>
      <c r="C795" s="160"/>
      <c r="D795" s="160"/>
      <c r="E795" s="160"/>
      <c r="F795" s="160"/>
      <c r="G795" s="160"/>
      <c r="H795" s="160"/>
      <c r="I795" s="160"/>
      <c r="J795" s="162"/>
      <c r="K795" s="160"/>
      <c r="L795" s="160"/>
      <c r="M795" s="160"/>
      <c r="N795" s="160"/>
      <c r="O795" s="160"/>
      <c r="P795" s="160"/>
      <c r="Q795" s="160"/>
      <c r="R795" s="160"/>
    </row>
    <row r="796" spans="1:18">
      <c r="A796" s="160"/>
      <c r="B796" s="160"/>
      <c r="C796" s="160"/>
      <c r="D796" s="160"/>
      <c r="E796" s="160"/>
      <c r="F796" s="160"/>
      <c r="G796" s="160"/>
      <c r="H796" s="160"/>
      <c r="I796" s="160"/>
      <c r="J796" s="162"/>
      <c r="K796" s="160"/>
      <c r="L796" s="160"/>
      <c r="M796" s="160"/>
      <c r="N796" s="160"/>
      <c r="O796" s="160"/>
      <c r="P796" s="160"/>
      <c r="Q796" s="160"/>
      <c r="R796" s="160"/>
    </row>
    <row r="797" spans="1:18">
      <c r="A797" s="160"/>
      <c r="B797" s="160"/>
      <c r="C797" s="160"/>
      <c r="D797" s="160"/>
      <c r="E797" s="160"/>
      <c r="F797" s="160"/>
      <c r="G797" s="160"/>
      <c r="H797" s="160"/>
      <c r="I797" s="160"/>
      <c r="J797" s="162"/>
      <c r="K797" s="160"/>
      <c r="L797" s="160"/>
      <c r="M797" s="160"/>
      <c r="N797" s="160"/>
      <c r="O797" s="160"/>
      <c r="P797" s="160"/>
      <c r="Q797" s="160"/>
      <c r="R797" s="160"/>
    </row>
    <row r="798" spans="1:18">
      <c r="A798" s="160"/>
      <c r="B798" s="160"/>
      <c r="C798" s="160"/>
      <c r="D798" s="160"/>
      <c r="E798" s="160"/>
      <c r="F798" s="160"/>
      <c r="G798" s="160"/>
      <c r="H798" s="160"/>
      <c r="I798" s="160"/>
      <c r="J798" s="162"/>
      <c r="K798" s="160"/>
      <c r="L798" s="160"/>
      <c r="M798" s="160"/>
      <c r="N798" s="160"/>
      <c r="O798" s="160"/>
      <c r="P798" s="160"/>
      <c r="Q798" s="160"/>
      <c r="R798" s="160"/>
    </row>
    <row r="799" spans="1:18">
      <c r="A799" s="160"/>
      <c r="B799" s="160"/>
      <c r="C799" s="160"/>
      <c r="D799" s="160"/>
      <c r="E799" s="160"/>
      <c r="F799" s="160"/>
      <c r="G799" s="160"/>
      <c r="H799" s="160"/>
      <c r="I799" s="160"/>
      <c r="J799" s="162"/>
      <c r="K799" s="160"/>
      <c r="L799" s="160"/>
      <c r="M799" s="160"/>
      <c r="N799" s="160"/>
      <c r="O799" s="160"/>
      <c r="P799" s="160"/>
      <c r="Q799" s="160"/>
      <c r="R799" s="160"/>
    </row>
    <row r="800" spans="1:18">
      <c r="A800" s="160"/>
      <c r="B800" s="160"/>
      <c r="C800" s="160"/>
      <c r="D800" s="160"/>
      <c r="E800" s="160"/>
      <c r="F800" s="160"/>
      <c r="G800" s="160"/>
      <c r="H800" s="160"/>
      <c r="I800" s="160"/>
      <c r="J800" s="162"/>
      <c r="K800" s="160"/>
      <c r="L800" s="160"/>
      <c r="M800" s="160"/>
      <c r="N800" s="160"/>
      <c r="O800" s="160"/>
      <c r="P800" s="160"/>
      <c r="Q800" s="160"/>
      <c r="R800" s="160"/>
    </row>
    <row r="801" spans="1:18">
      <c r="A801" s="160"/>
      <c r="B801" s="160"/>
      <c r="C801" s="160"/>
      <c r="D801" s="160"/>
      <c r="E801" s="160"/>
      <c r="F801" s="160"/>
      <c r="G801" s="160"/>
      <c r="H801" s="160"/>
      <c r="I801" s="160"/>
      <c r="J801" s="162"/>
      <c r="K801" s="160"/>
      <c r="L801" s="160"/>
      <c r="M801" s="160"/>
      <c r="N801" s="160"/>
      <c r="O801" s="160"/>
      <c r="P801" s="160"/>
      <c r="Q801" s="160"/>
      <c r="R801" s="160"/>
    </row>
    <row r="802" spans="1:18">
      <c r="A802" s="160"/>
      <c r="B802" s="160"/>
      <c r="C802" s="160"/>
      <c r="D802" s="160"/>
      <c r="E802" s="160"/>
      <c r="F802" s="160"/>
      <c r="G802" s="160"/>
      <c r="H802" s="160"/>
      <c r="I802" s="160"/>
      <c r="J802" s="162"/>
      <c r="K802" s="160"/>
      <c r="L802" s="160"/>
      <c r="M802" s="160"/>
      <c r="N802" s="160"/>
      <c r="O802" s="160"/>
      <c r="P802" s="160"/>
      <c r="Q802" s="160"/>
      <c r="R802" s="160"/>
    </row>
    <row r="803" spans="1:18">
      <c r="A803" s="160"/>
      <c r="B803" s="160"/>
      <c r="C803" s="160"/>
      <c r="D803" s="160"/>
      <c r="E803" s="160"/>
      <c r="F803" s="160"/>
      <c r="G803" s="160"/>
      <c r="H803" s="160"/>
      <c r="I803" s="160"/>
      <c r="J803" s="162"/>
      <c r="K803" s="160"/>
      <c r="L803" s="160"/>
      <c r="M803" s="160"/>
      <c r="N803" s="160"/>
      <c r="O803" s="160"/>
      <c r="P803" s="160"/>
      <c r="Q803" s="160"/>
      <c r="R803" s="160"/>
    </row>
    <row r="804" spans="1:18">
      <c r="A804" s="160"/>
      <c r="B804" s="160"/>
      <c r="C804" s="160"/>
      <c r="D804" s="160"/>
      <c r="E804" s="160"/>
      <c r="F804" s="160"/>
      <c r="G804" s="160"/>
      <c r="H804" s="160"/>
      <c r="I804" s="160"/>
      <c r="J804" s="162"/>
      <c r="K804" s="160"/>
      <c r="L804" s="160"/>
      <c r="M804" s="160"/>
      <c r="N804" s="160"/>
      <c r="O804" s="160"/>
      <c r="P804" s="160"/>
      <c r="Q804" s="160"/>
      <c r="R804" s="160"/>
    </row>
    <row r="805" spans="1:18">
      <c r="A805" s="160"/>
      <c r="B805" s="160"/>
      <c r="C805" s="160"/>
      <c r="D805" s="160"/>
      <c r="E805" s="160"/>
      <c r="F805" s="160"/>
      <c r="G805" s="160"/>
      <c r="H805" s="160"/>
      <c r="I805" s="160"/>
      <c r="J805" s="162"/>
      <c r="K805" s="160"/>
      <c r="L805" s="160"/>
      <c r="M805" s="160"/>
      <c r="N805" s="160"/>
      <c r="O805" s="160"/>
      <c r="P805" s="160"/>
      <c r="Q805" s="160"/>
      <c r="R805" s="160"/>
    </row>
    <row r="806" spans="1:18">
      <c r="A806" s="160"/>
      <c r="B806" s="160"/>
      <c r="C806" s="160"/>
      <c r="D806" s="160"/>
      <c r="E806" s="160"/>
      <c r="F806" s="160"/>
      <c r="G806" s="160"/>
      <c r="H806" s="160"/>
      <c r="I806" s="160"/>
      <c r="J806" s="162"/>
      <c r="K806" s="160"/>
      <c r="L806" s="160"/>
      <c r="M806" s="160"/>
      <c r="N806" s="160"/>
      <c r="O806" s="160"/>
      <c r="P806" s="160"/>
      <c r="Q806" s="160"/>
      <c r="R806" s="160"/>
    </row>
    <row r="807" spans="1:18">
      <c r="A807" s="160"/>
      <c r="B807" s="160"/>
      <c r="C807" s="160"/>
      <c r="D807" s="160"/>
      <c r="E807" s="160"/>
      <c r="F807" s="160"/>
      <c r="G807" s="160"/>
      <c r="H807" s="160"/>
      <c r="I807" s="160"/>
      <c r="J807" s="162"/>
      <c r="K807" s="160"/>
      <c r="L807" s="160"/>
      <c r="M807" s="160"/>
      <c r="N807" s="160"/>
      <c r="O807" s="160"/>
      <c r="P807" s="160"/>
      <c r="Q807" s="160"/>
      <c r="R807" s="160"/>
    </row>
    <row r="808" spans="1:18">
      <c r="A808" s="160"/>
      <c r="B808" s="160"/>
      <c r="C808" s="160"/>
      <c r="D808" s="160"/>
      <c r="E808" s="160"/>
      <c r="F808" s="160"/>
      <c r="G808" s="160"/>
      <c r="H808" s="160"/>
      <c r="I808" s="160"/>
      <c r="J808" s="162"/>
      <c r="K808" s="160"/>
      <c r="L808" s="160"/>
      <c r="M808" s="160"/>
      <c r="N808" s="160"/>
      <c r="O808" s="160"/>
      <c r="P808" s="160"/>
      <c r="Q808" s="160"/>
      <c r="R808" s="160"/>
    </row>
    <row r="809" spans="1:18">
      <c r="A809" s="160"/>
      <c r="B809" s="160"/>
      <c r="C809" s="160"/>
      <c r="D809" s="160"/>
      <c r="E809" s="160"/>
      <c r="F809" s="160"/>
      <c r="G809" s="160"/>
      <c r="H809" s="160"/>
      <c r="I809" s="160"/>
      <c r="J809" s="162"/>
      <c r="K809" s="160"/>
      <c r="L809" s="160"/>
      <c r="M809" s="160"/>
      <c r="N809" s="160"/>
      <c r="O809" s="160"/>
      <c r="P809" s="160"/>
      <c r="Q809" s="160"/>
      <c r="R809" s="160"/>
    </row>
    <row r="810" spans="1:18">
      <c r="A810" s="160"/>
      <c r="B810" s="160"/>
      <c r="C810" s="160"/>
      <c r="D810" s="160"/>
      <c r="E810" s="160"/>
      <c r="F810" s="160"/>
      <c r="G810" s="160"/>
      <c r="H810" s="160"/>
      <c r="I810" s="160"/>
      <c r="J810" s="162"/>
      <c r="K810" s="160"/>
      <c r="L810" s="160"/>
      <c r="M810" s="160"/>
      <c r="N810" s="160"/>
      <c r="O810" s="160"/>
      <c r="P810" s="160"/>
      <c r="Q810" s="160"/>
      <c r="R810" s="160"/>
    </row>
    <row r="811" spans="1:18">
      <c r="A811" s="160"/>
      <c r="B811" s="160"/>
      <c r="C811" s="160"/>
      <c r="D811" s="160"/>
      <c r="E811" s="160"/>
      <c r="F811" s="160"/>
      <c r="G811" s="160"/>
      <c r="H811" s="160"/>
      <c r="I811" s="160"/>
      <c r="J811" s="162"/>
      <c r="K811" s="160"/>
      <c r="L811" s="160"/>
      <c r="M811" s="160"/>
      <c r="N811" s="160"/>
      <c r="O811" s="160"/>
      <c r="P811" s="160"/>
      <c r="Q811" s="160"/>
      <c r="R811" s="160"/>
    </row>
    <row r="812" spans="1:18">
      <c r="A812" s="160"/>
      <c r="B812" s="160"/>
      <c r="C812" s="160"/>
      <c r="D812" s="160"/>
      <c r="E812" s="160"/>
      <c r="F812" s="160"/>
      <c r="G812" s="160"/>
      <c r="H812" s="160"/>
      <c r="I812" s="160"/>
      <c r="J812" s="162"/>
      <c r="K812" s="160"/>
      <c r="L812" s="160"/>
      <c r="M812" s="160"/>
      <c r="N812" s="160"/>
      <c r="O812" s="160"/>
      <c r="P812" s="160"/>
      <c r="Q812" s="160"/>
      <c r="R812" s="160"/>
    </row>
    <row r="813" spans="1:18">
      <c r="A813" s="160"/>
      <c r="B813" s="160"/>
      <c r="C813" s="160"/>
      <c r="D813" s="160"/>
      <c r="E813" s="160"/>
      <c r="F813" s="160"/>
      <c r="G813" s="160"/>
      <c r="H813" s="160"/>
      <c r="I813" s="160"/>
      <c r="J813" s="162"/>
      <c r="K813" s="160"/>
      <c r="L813" s="160"/>
      <c r="M813" s="160"/>
      <c r="N813" s="160"/>
      <c r="O813" s="160"/>
      <c r="P813" s="160"/>
      <c r="Q813" s="160"/>
      <c r="R813" s="160"/>
    </row>
    <row r="814" spans="1:18">
      <c r="A814" s="160"/>
      <c r="B814" s="160"/>
      <c r="C814" s="160"/>
      <c r="D814" s="160"/>
      <c r="E814" s="160"/>
      <c r="F814" s="160"/>
      <c r="G814" s="160"/>
      <c r="H814" s="160"/>
      <c r="I814" s="160"/>
      <c r="J814" s="162"/>
      <c r="K814" s="160"/>
      <c r="L814" s="160"/>
      <c r="M814" s="160"/>
      <c r="N814" s="160"/>
      <c r="O814" s="160"/>
      <c r="P814" s="160"/>
      <c r="Q814" s="160"/>
      <c r="R814" s="160"/>
    </row>
    <row r="815" spans="1:18">
      <c r="A815" s="160"/>
      <c r="B815" s="160"/>
      <c r="C815" s="160"/>
      <c r="D815" s="160"/>
      <c r="E815" s="160"/>
      <c r="F815" s="160"/>
      <c r="G815" s="160"/>
      <c r="H815" s="160"/>
      <c r="I815" s="160"/>
      <c r="J815" s="162"/>
      <c r="K815" s="160"/>
      <c r="L815" s="160"/>
      <c r="M815" s="160"/>
      <c r="N815" s="160"/>
      <c r="O815" s="160"/>
      <c r="P815" s="160"/>
      <c r="Q815" s="160"/>
      <c r="R815" s="160"/>
    </row>
    <row r="816" spans="1:18">
      <c r="A816" s="160"/>
      <c r="B816" s="160"/>
      <c r="C816" s="160"/>
      <c r="D816" s="160"/>
      <c r="E816" s="160"/>
      <c r="F816" s="160"/>
      <c r="G816" s="160"/>
      <c r="H816" s="160"/>
      <c r="I816" s="160"/>
      <c r="J816" s="162"/>
      <c r="K816" s="160"/>
      <c r="L816" s="160"/>
      <c r="M816" s="160"/>
      <c r="N816" s="160"/>
      <c r="O816" s="160"/>
      <c r="P816" s="160"/>
      <c r="Q816" s="160"/>
      <c r="R816" s="160"/>
    </row>
    <row r="817" spans="1:18">
      <c r="A817" s="160"/>
      <c r="B817" s="160"/>
      <c r="C817" s="160"/>
      <c r="D817" s="160"/>
      <c r="E817" s="160"/>
      <c r="F817" s="160"/>
      <c r="G817" s="160"/>
      <c r="H817" s="160"/>
      <c r="I817" s="160"/>
      <c r="J817" s="162"/>
      <c r="K817" s="160"/>
      <c r="L817" s="160"/>
      <c r="M817" s="160"/>
      <c r="N817" s="160"/>
      <c r="O817" s="160"/>
      <c r="P817" s="160"/>
      <c r="Q817" s="160"/>
      <c r="R817" s="160"/>
    </row>
    <row r="818" spans="1:18">
      <c r="A818" s="160"/>
      <c r="B818" s="160"/>
      <c r="C818" s="160"/>
      <c r="D818" s="160"/>
      <c r="E818" s="160"/>
      <c r="F818" s="160"/>
      <c r="G818" s="160"/>
      <c r="H818" s="160"/>
      <c r="I818" s="160"/>
      <c r="J818" s="162"/>
      <c r="K818" s="160"/>
      <c r="L818" s="160"/>
      <c r="M818" s="160"/>
      <c r="N818" s="160"/>
      <c r="O818" s="160"/>
      <c r="P818" s="160"/>
      <c r="Q818" s="160"/>
      <c r="R818" s="160"/>
    </row>
    <row r="819" spans="1:18">
      <c r="A819" s="160"/>
      <c r="B819" s="160"/>
      <c r="C819" s="160"/>
      <c r="D819" s="160"/>
      <c r="E819" s="160"/>
      <c r="F819" s="160"/>
      <c r="G819" s="160"/>
      <c r="H819" s="160"/>
      <c r="I819" s="160"/>
      <c r="J819" s="162"/>
      <c r="K819" s="160"/>
      <c r="L819" s="160"/>
      <c r="M819" s="160"/>
      <c r="N819" s="160"/>
      <c r="O819" s="160"/>
      <c r="P819" s="160"/>
      <c r="Q819" s="160"/>
      <c r="R819" s="160"/>
    </row>
    <row r="820" spans="1:18">
      <c r="A820" s="160"/>
      <c r="B820" s="160"/>
      <c r="C820" s="160"/>
      <c r="D820" s="160"/>
      <c r="E820" s="160"/>
      <c r="F820" s="160"/>
      <c r="G820" s="160"/>
      <c r="H820" s="160"/>
      <c r="I820" s="160"/>
      <c r="J820" s="162"/>
      <c r="K820" s="160"/>
      <c r="L820" s="160"/>
      <c r="M820" s="160"/>
      <c r="N820" s="160"/>
      <c r="O820" s="160"/>
      <c r="P820" s="160"/>
      <c r="Q820" s="160"/>
      <c r="R820" s="160"/>
    </row>
    <row r="821" spans="1:18">
      <c r="A821" s="160"/>
      <c r="B821" s="160"/>
      <c r="C821" s="160"/>
      <c r="D821" s="160"/>
      <c r="E821" s="160"/>
      <c r="F821" s="160"/>
      <c r="G821" s="160"/>
      <c r="H821" s="160"/>
      <c r="I821" s="160"/>
      <c r="J821" s="162"/>
      <c r="K821" s="160"/>
      <c r="L821" s="160"/>
      <c r="M821" s="160"/>
      <c r="N821" s="160"/>
      <c r="O821" s="160"/>
      <c r="P821" s="160"/>
      <c r="Q821" s="160"/>
      <c r="R821" s="160"/>
    </row>
    <row r="822" spans="1:18">
      <c r="A822" s="160"/>
      <c r="B822" s="160"/>
      <c r="C822" s="160"/>
      <c r="D822" s="160"/>
      <c r="E822" s="160"/>
      <c r="F822" s="160"/>
      <c r="G822" s="160"/>
      <c r="H822" s="160"/>
      <c r="I822" s="160"/>
      <c r="J822" s="162"/>
      <c r="K822" s="160"/>
      <c r="L822" s="160"/>
      <c r="M822" s="160"/>
      <c r="N822" s="160"/>
      <c r="O822" s="160"/>
      <c r="P822" s="160"/>
      <c r="Q822" s="160"/>
      <c r="R822" s="160"/>
    </row>
    <row r="823" spans="1:18">
      <c r="A823" s="160"/>
      <c r="B823" s="160"/>
      <c r="C823" s="160"/>
      <c r="D823" s="160"/>
      <c r="E823" s="160"/>
      <c r="F823" s="160"/>
      <c r="G823" s="160"/>
      <c r="H823" s="160"/>
      <c r="I823" s="160"/>
      <c r="J823" s="162"/>
      <c r="K823" s="160"/>
      <c r="L823" s="160"/>
      <c r="M823" s="160"/>
      <c r="N823" s="160"/>
      <c r="O823" s="160"/>
      <c r="P823" s="160"/>
      <c r="Q823" s="160"/>
      <c r="R823" s="160"/>
    </row>
    <row r="824" spans="1:18">
      <c r="A824" s="160"/>
      <c r="B824" s="160"/>
      <c r="C824" s="160"/>
      <c r="D824" s="160"/>
      <c r="E824" s="160"/>
      <c r="F824" s="160"/>
      <c r="G824" s="160"/>
      <c r="H824" s="160"/>
      <c r="I824" s="160"/>
      <c r="J824" s="162"/>
      <c r="K824" s="160"/>
      <c r="L824" s="160"/>
      <c r="M824" s="160"/>
      <c r="N824" s="160"/>
      <c r="O824" s="160"/>
      <c r="P824" s="160"/>
      <c r="Q824" s="160"/>
      <c r="R824" s="160"/>
    </row>
    <row r="825" spans="1:18">
      <c r="A825" s="160"/>
      <c r="B825" s="160"/>
      <c r="C825" s="160"/>
      <c r="D825" s="160"/>
      <c r="E825" s="160"/>
      <c r="F825" s="160"/>
      <c r="G825" s="160"/>
      <c r="H825" s="160"/>
      <c r="I825" s="160"/>
      <c r="J825" s="162"/>
      <c r="K825" s="160"/>
      <c r="L825" s="160"/>
      <c r="M825" s="160"/>
      <c r="N825" s="160"/>
      <c r="O825" s="160"/>
      <c r="P825" s="160"/>
      <c r="Q825" s="160"/>
      <c r="R825" s="160"/>
    </row>
    <row r="826" spans="1:18">
      <c r="A826" s="160"/>
      <c r="B826" s="160"/>
      <c r="C826" s="160"/>
      <c r="D826" s="160"/>
      <c r="E826" s="160"/>
      <c r="F826" s="160"/>
      <c r="G826" s="160"/>
      <c r="H826" s="160"/>
      <c r="I826" s="160"/>
      <c r="J826" s="162"/>
      <c r="K826" s="160"/>
      <c r="L826" s="160"/>
      <c r="M826" s="160"/>
      <c r="N826" s="160"/>
      <c r="O826" s="160"/>
      <c r="P826" s="160"/>
      <c r="Q826" s="160"/>
      <c r="R826" s="160"/>
    </row>
    <row r="827" spans="1:18">
      <c r="A827" s="160"/>
      <c r="B827" s="160"/>
      <c r="C827" s="160"/>
      <c r="D827" s="160"/>
      <c r="E827" s="160"/>
      <c r="F827" s="160"/>
      <c r="G827" s="160"/>
      <c r="H827" s="160"/>
      <c r="I827" s="160"/>
      <c r="J827" s="162"/>
      <c r="K827" s="160"/>
      <c r="L827" s="160"/>
      <c r="M827" s="160"/>
      <c r="N827" s="160"/>
      <c r="O827" s="160"/>
      <c r="P827" s="160"/>
      <c r="Q827" s="160"/>
      <c r="R827" s="160"/>
    </row>
    <row r="828" spans="1:18">
      <c r="A828" s="160"/>
      <c r="B828" s="160"/>
      <c r="C828" s="160"/>
      <c r="D828" s="160"/>
      <c r="E828" s="160"/>
      <c r="F828" s="160"/>
      <c r="G828" s="160"/>
      <c r="H828" s="160"/>
      <c r="I828" s="160"/>
      <c r="J828" s="162"/>
      <c r="K828" s="160"/>
      <c r="L828" s="160"/>
      <c r="M828" s="160"/>
      <c r="N828" s="160"/>
      <c r="O828" s="160"/>
      <c r="P828" s="160"/>
      <c r="Q828" s="160"/>
      <c r="R828" s="160"/>
    </row>
    <row r="829" spans="1:18">
      <c r="A829" s="160"/>
      <c r="B829" s="160"/>
      <c r="C829" s="160"/>
      <c r="D829" s="160"/>
      <c r="E829" s="160"/>
      <c r="F829" s="160"/>
      <c r="G829" s="160"/>
      <c r="H829" s="160"/>
      <c r="I829" s="160"/>
      <c r="J829" s="162"/>
      <c r="K829" s="160"/>
      <c r="L829" s="160"/>
      <c r="M829" s="160"/>
      <c r="N829" s="160"/>
      <c r="O829" s="160"/>
      <c r="P829" s="160"/>
      <c r="Q829" s="160"/>
      <c r="R829" s="160"/>
    </row>
    <row r="830" spans="1:18">
      <c r="A830" s="160"/>
      <c r="B830" s="160"/>
      <c r="C830" s="160"/>
      <c r="D830" s="160"/>
      <c r="E830" s="160"/>
      <c r="F830" s="160"/>
      <c r="G830" s="160"/>
      <c r="H830" s="160"/>
      <c r="I830" s="160"/>
      <c r="J830" s="162"/>
      <c r="K830" s="160"/>
      <c r="L830" s="160"/>
      <c r="M830" s="160"/>
      <c r="N830" s="160"/>
      <c r="O830" s="160"/>
      <c r="P830" s="160"/>
      <c r="Q830" s="160"/>
      <c r="R830" s="160"/>
    </row>
    <row r="831" spans="1:18">
      <c r="A831" s="160"/>
      <c r="B831" s="160"/>
      <c r="C831" s="160"/>
      <c r="D831" s="160"/>
      <c r="E831" s="160"/>
      <c r="F831" s="160"/>
      <c r="G831" s="160"/>
      <c r="H831" s="160"/>
      <c r="I831" s="160"/>
      <c r="J831" s="162"/>
      <c r="K831" s="160"/>
      <c r="L831" s="160"/>
      <c r="M831" s="160"/>
      <c r="N831" s="160"/>
      <c r="O831" s="160"/>
      <c r="P831" s="160"/>
      <c r="Q831" s="160"/>
      <c r="R831" s="160"/>
    </row>
    <row r="832" spans="1:18">
      <c r="A832" s="160"/>
      <c r="B832" s="160"/>
      <c r="C832" s="160"/>
      <c r="D832" s="160"/>
      <c r="E832" s="160"/>
      <c r="F832" s="160"/>
      <c r="G832" s="160"/>
      <c r="H832" s="160"/>
      <c r="I832" s="160"/>
      <c r="J832" s="162"/>
      <c r="K832" s="160"/>
      <c r="L832" s="160"/>
      <c r="M832" s="160"/>
      <c r="N832" s="160"/>
      <c r="O832" s="160"/>
      <c r="P832" s="160"/>
      <c r="Q832" s="160"/>
      <c r="R832" s="160"/>
    </row>
    <row r="833" spans="1:18">
      <c r="A833" s="160"/>
      <c r="B833" s="160"/>
      <c r="C833" s="160"/>
      <c r="D833" s="160"/>
      <c r="E833" s="160"/>
      <c r="F833" s="160"/>
      <c r="G833" s="160"/>
      <c r="H833" s="160"/>
      <c r="I833" s="160"/>
      <c r="J833" s="162"/>
      <c r="K833" s="160"/>
      <c r="L833" s="160"/>
      <c r="M833" s="160"/>
      <c r="N833" s="160"/>
      <c r="O833" s="160"/>
      <c r="P833" s="160"/>
      <c r="Q833" s="160"/>
      <c r="R833" s="160"/>
    </row>
    <row r="834" spans="1:18">
      <c r="A834" s="160"/>
      <c r="B834" s="160"/>
      <c r="C834" s="160"/>
      <c r="D834" s="160"/>
      <c r="E834" s="160"/>
      <c r="F834" s="160"/>
      <c r="G834" s="160"/>
      <c r="H834" s="160"/>
      <c r="I834" s="160"/>
      <c r="J834" s="162"/>
      <c r="K834" s="160"/>
      <c r="L834" s="160"/>
      <c r="M834" s="160"/>
      <c r="N834" s="160"/>
      <c r="O834" s="160"/>
      <c r="P834" s="160"/>
      <c r="Q834" s="160"/>
      <c r="R834" s="160"/>
    </row>
    <row r="835" spans="1:18">
      <c r="A835" s="160"/>
      <c r="B835" s="160"/>
      <c r="C835" s="160"/>
      <c r="D835" s="160"/>
      <c r="E835" s="160"/>
      <c r="F835" s="160"/>
      <c r="G835" s="160"/>
      <c r="H835" s="160"/>
      <c r="I835" s="160"/>
      <c r="J835" s="162"/>
      <c r="K835" s="160"/>
      <c r="L835" s="160"/>
      <c r="M835" s="160"/>
      <c r="N835" s="160"/>
      <c r="O835" s="160"/>
      <c r="P835" s="160"/>
      <c r="Q835" s="160"/>
      <c r="R835" s="160"/>
    </row>
    <row r="836" spans="1:18">
      <c r="A836" s="160"/>
      <c r="B836" s="160"/>
      <c r="C836" s="160"/>
      <c r="D836" s="160"/>
      <c r="E836" s="160"/>
      <c r="F836" s="160"/>
      <c r="G836" s="160"/>
      <c r="H836" s="160"/>
      <c r="I836" s="160"/>
      <c r="J836" s="162"/>
      <c r="K836" s="160"/>
      <c r="L836" s="160"/>
      <c r="M836" s="160"/>
      <c r="N836" s="160"/>
      <c r="O836" s="160"/>
      <c r="P836" s="160"/>
      <c r="Q836" s="160"/>
      <c r="R836" s="160"/>
    </row>
    <row r="837" spans="1:18">
      <c r="A837" s="160"/>
      <c r="B837" s="160"/>
      <c r="C837" s="160"/>
      <c r="D837" s="160"/>
      <c r="E837" s="160"/>
      <c r="F837" s="160"/>
      <c r="G837" s="160"/>
      <c r="H837" s="160"/>
      <c r="I837" s="160"/>
      <c r="J837" s="162"/>
      <c r="K837" s="160"/>
      <c r="L837" s="160"/>
      <c r="M837" s="160"/>
      <c r="N837" s="160"/>
      <c r="O837" s="160"/>
      <c r="P837" s="160"/>
      <c r="Q837" s="160"/>
      <c r="R837" s="160"/>
    </row>
    <row r="838" spans="1:18">
      <c r="A838" s="160"/>
      <c r="B838" s="160"/>
      <c r="C838" s="160"/>
      <c r="D838" s="160"/>
      <c r="E838" s="160"/>
      <c r="F838" s="160"/>
      <c r="G838" s="160"/>
      <c r="H838" s="160"/>
      <c r="I838" s="160"/>
      <c r="J838" s="162"/>
      <c r="K838" s="160"/>
      <c r="L838" s="160"/>
      <c r="M838" s="160"/>
      <c r="N838" s="160"/>
      <c r="O838" s="160"/>
      <c r="P838" s="160"/>
      <c r="Q838" s="160"/>
      <c r="R838" s="160"/>
    </row>
    <row r="839" spans="1:18">
      <c r="A839" s="160"/>
      <c r="B839" s="160"/>
      <c r="C839" s="160"/>
      <c r="D839" s="160"/>
      <c r="E839" s="160"/>
      <c r="F839" s="160"/>
      <c r="G839" s="160"/>
      <c r="H839" s="160"/>
      <c r="I839" s="160"/>
      <c r="J839" s="162"/>
      <c r="K839" s="160"/>
      <c r="L839" s="160"/>
      <c r="M839" s="160"/>
      <c r="N839" s="160"/>
      <c r="O839" s="160"/>
      <c r="P839" s="160"/>
      <c r="Q839" s="160"/>
      <c r="R839" s="160"/>
    </row>
    <row r="840" spans="1:18">
      <c r="A840" s="160"/>
      <c r="B840" s="160"/>
      <c r="C840" s="160"/>
      <c r="D840" s="160"/>
      <c r="E840" s="160"/>
      <c r="F840" s="160"/>
      <c r="G840" s="160"/>
      <c r="H840" s="160"/>
      <c r="I840" s="160"/>
      <c r="J840" s="162"/>
      <c r="K840" s="160"/>
      <c r="L840" s="160"/>
      <c r="M840" s="160"/>
      <c r="N840" s="160"/>
      <c r="O840" s="160"/>
      <c r="P840" s="160"/>
      <c r="Q840" s="160"/>
      <c r="R840" s="160"/>
    </row>
    <row r="841" spans="1:18">
      <c r="A841" s="160"/>
      <c r="B841" s="160"/>
      <c r="C841" s="160"/>
      <c r="D841" s="160"/>
      <c r="E841" s="160"/>
      <c r="F841" s="160"/>
      <c r="G841" s="160"/>
      <c r="H841" s="160"/>
      <c r="I841" s="160"/>
      <c r="J841" s="162"/>
      <c r="K841" s="160"/>
      <c r="L841" s="160"/>
      <c r="M841" s="160"/>
      <c r="N841" s="160"/>
      <c r="O841" s="160"/>
      <c r="P841" s="160"/>
      <c r="Q841" s="160"/>
      <c r="R841" s="160"/>
    </row>
    <row r="842" spans="1:18">
      <c r="A842" s="160"/>
      <c r="B842" s="160"/>
      <c r="C842" s="160"/>
      <c r="D842" s="160"/>
      <c r="E842" s="160"/>
      <c r="F842" s="160"/>
      <c r="G842" s="160"/>
      <c r="H842" s="160"/>
      <c r="I842" s="160"/>
      <c r="J842" s="162"/>
      <c r="K842" s="160"/>
      <c r="L842" s="160"/>
      <c r="M842" s="160"/>
      <c r="N842" s="160"/>
      <c r="O842" s="160"/>
      <c r="P842" s="160"/>
      <c r="Q842" s="160"/>
      <c r="R842" s="160"/>
    </row>
    <row r="843" spans="1:18">
      <c r="A843" s="160"/>
      <c r="B843" s="160"/>
      <c r="C843" s="160"/>
      <c r="D843" s="160"/>
      <c r="E843" s="160"/>
      <c r="F843" s="160"/>
      <c r="G843" s="160"/>
      <c r="H843" s="160"/>
      <c r="I843" s="160"/>
      <c r="J843" s="162"/>
      <c r="K843" s="160"/>
      <c r="L843" s="160"/>
      <c r="M843" s="160"/>
      <c r="N843" s="160"/>
      <c r="O843" s="160"/>
      <c r="P843" s="160"/>
      <c r="Q843" s="160"/>
      <c r="R843" s="160"/>
    </row>
    <row r="844" spans="1:18">
      <c r="A844" s="160"/>
      <c r="B844" s="160"/>
      <c r="C844" s="160"/>
      <c r="D844" s="160"/>
      <c r="E844" s="160"/>
      <c r="F844" s="160"/>
      <c r="G844" s="160"/>
      <c r="H844" s="160"/>
      <c r="I844" s="160"/>
      <c r="J844" s="162"/>
      <c r="K844" s="160"/>
      <c r="L844" s="160"/>
      <c r="M844" s="160"/>
      <c r="N844" s="160"/>
      <c r="O844" s="160"/>
      <c r="P844" s="160"/>
      <c r="Q844" s="160"/>
      <c r="R844" s="160"/>
    </row>
    <row r="845" spans="1:18">
      <c r="A845" s="160"/>
      <c r="B845" s="160"/>
      <c r="C845" s="160"/>
      <c r="D845" s="160"/>
      <c r="E845" s="160"/>
      <c r="F845" s="160"/>
      <c r="G845" s="160"/>
      <c r="H845" s="160"/>
      <c r="I845" s="160"/>
      <c r="J845" s="162"/>
      <c r="K845" s="160"/>
      <c r="L845" s="160"/>
      <c r="M845" s="160"/>
      <c r="N845" s="160"/>
      <c r="O845" s="160"/>
      <c r="P845" s="160"/>
      <c r="Q845" s="160"/>
      <c r="R845" s="160"/>
    </row>
    <row r="846" spans="1:18">
      <c r="A846" s="160"/>
      <c r="B846" s="160"/>
      <c r="C846" s="160"/>
      <c r="D846" s="160"/>
      <c r="E846" s="160"/>
      <c r="F846" s="160"/>
      <c r="G846" s="160"/>
      <c r="H846" s="160"/>
      <c r="I846" s="160"/>
      <c r="J846" s="162"/>
      <c r="K846" s="160"/>
      <c r="L846" s="160"/>
      <c r="M846" s="160"/>
      <c r="N846" s="160"/>
      <c r="O846" s="160"/>
      <c r="P846" s="160"/>
      <c r="Q846" s="160"/>
      <c r="R846" s="160"/>
    </row>
    <row r="847" spans="1:18">
      <c r="A847" s="160"/>
      <c r="B847" s="160"/>
      <c r="C847" s="160"/>
      <c r="D847" s="160"/>
      <c r="E847" s="160"/>
      <c r="F847" s="160"/>
      <c r="G847" s="160"/>
      <c r="H847" s="160"/>
      <c r="I847" s="160"/>
      <c r="J847" s="162"/>
      <c r="K847" s="160"/>
      <c r="L847" s="160"/>
      <c r="M847" s="160"/>
      <c r="N847" s="160"/>
      <c r="O847" s="160"/>
      <c r="P847" s="160"/>
      <c r="Q847" s="160"/>
      <c r="R847" s="160"/>
    </row>
    <row r="848" spans="1:18">
      <c r="A848" s="160"/>
      <c r="B848" s="160"/>
      <c r="C848" s="160"/>
      <c r="D848" s="160"/>
      <c r="E848" s="160"/>
      <c r="F848" s="160"/>
      <c r="G848" s="160"/>
      <c r="H848" s="160"/>
      <c r="I848" s="160"/>
      <c r="J848" s="162"/>
      <c r="K848" s="160"/>
      <c r="L848" s="160"/>
      <c r="M848" s="160"/>
      <c r="N848" s="160"/>
      <c r="O848" s="160"/>
      <c r="P848" s="160"/>
      <c r="Q848" s="160"/>
      <c r="R848" s="160"/>
    </row>
    <row r="849" spans="1:18">
      <c r="A849" s="160"/>
      <c r="B849" s="160"/>
      <c r="C849" s="160"/>
      <c r="D849" s="160"/>
      <c r="E849" s="160"/>
      <c r="F849" s="160"/>
      <c r="G849" s="160"/>
      <c r="H849" s="160"/>
      <c r="I849" s="160"/>
      <c r="J849" s="162"/>
      <c r="K849" s="160"/>
      <c r="L849" s="160"/>
      <c r="M849" s="160"/>
      <c r="N849" s="160"/>
      <c r="O849" s="160"/>
      <c r="P849" s="160"/>
      <c r="Q849" s="160"/>
      <c r="R849" s="160"/>
    </row>
    <row r="850" spans="1:18">
      <c r="A850" s="160"/>
      <c r="B850" s="160"/>
      <c r="C850" s="160"/>
      <c r="D850" s="160"/>
      <c r="E850" s="160"/>
      <c r="F850" s="160"/>
      <c r="G850" s="160"/>
      <c r="H850" s="160"/>
      <c r="I850" s="160"/>
      <c r="J850" s="162"/>
      <c r="K850" s="160"/>
      <c r="L850" s="160"/>
      <c r="M850" s="160"/>
      <c r="N850" s="160"/>
      <c r="O850" s="160"/>
      <c r="P850" s="160"/>
      <c r="Q850" s="160"/>
      <c r="R850" s="160"/>
    </row>
    <row r="851" spans="1:18">
      <c r="A851" s="160"/>
      <c r="B851" s="160"/>
      <c r="C851" s="160"/>
      <c r="D851" s="160"/>
      <c r="E851" s="160"/>
      <c r="F851" s="160"/>
      <c r="G851" s="160"/>
      <c r="H851" s="160"/>
      <c r="I851" s="160"/>
      <c r="J851" s="162"/>
      <c r="K851" s="160"/>
      <c r="L851" s="160"/>
      <c r="M851" s="160"/>
      <c r="N851" s="160"/>
      <c r="O851" s="160"/>
      <c r="P851" s="160"/>
      <c r="Q851" s="160"/>
      <c r="R851" s="160"/>
    </row>
    <row r="852" spans="1:18">
      <c r="A852" s="160"/>
      <c r="B852" s="160"/>
      <c r="C852" s="160"/>
      <c r="D852" s="160"/>
      <c r="E852" s="160"/>
      <c r="F852" s="160"/>
      <c r="G852" s="160"/>
      <c r="H852" s="160"/>
      <c r="I852" s="160"/>
      <c r="J852" s="162"/>
      <c r="K852" s="160"/>
      <c r="L852" s="160"/>
      <c r="M852" s="160"/>
      <c r="N852" s="160"/>
      <c r="O852" s="160"/>
      <c r="P852" s="160"/>
      <c r="Q852" s="160"/>
      <c r="R852" s="160"/>
    </row>
    <row r="853" spans="1:18">
      <c r="A853" s="160"/>
      <c r="B853" s="160"/>
      <c r="C853" s="160"/>
      <c r="D853" s="160"/>
      <c r="E853" s="160"/>
      <c r="F853" s="160"/>
      <c r="G853" s="160"/>
      <c r="H853" s="160"/>
      <c r="I853" s="160"/>
      <c r="J853" s="162"/>
      <c r="K853" s="160"/>
      <c r="L853" s="160"/>
      <c r="M853" s="160"/>
      <c r="N853" s="160"/>
      <c r="O853" s="160"/>
      <c r="P853" s="160"/>
      <c r="Q853" s="160"/>
      <c r="R853" s="160"/>
    </row>
    <row r="854" spans="1:18">
      <c r="A854" s="160"/>
      <c r="B854" s="160"/>
      <c r="C854" s="160"/>
      <c r="D854" s="160"/>
      <c r="E854" s="160"/>
      <c r="F854" s="160"/>
      <c r="G854" s="160"/>
      <c r="H854" s="160"/>
      <c r="I854" s="160"/>
      <c r="J854" s="162"/>
      <c r="K854" s="160"/>
      <c r="L854" s="160"/>
      <c r="M854" s="160"/>
      <c r="N854" s="160"/>
      <c r="O854" s="160"/>
      <c r="P854" s="160"/>
      <c r="Q854" s="160"/>
      <c r="R854" s="160"/>
    </row>
    <row r="855" spans="1:18">
      <c r="A855" s="160"/>
      <c r="B855" s="160"/>
      <c r="C855" s="160"/>
      <c r="D855" s="160"/>
      <c r="E855" s="160"/>
      <c r="F855" s="160"/>
      <c r="G855" s="160"/>
      <c r="H855" s="160"/>
      <c r="I855" s="160"/>
      <c r="J855" s="162"/>
      <c r="K855" s="160"/>
      <c r="L855" s="160"/>
      <c r="M855" s="160"/>
      <c r="N855" s="160"/>
      <c r="O855" s="160"/>
      <c r="P855" s="160"/>
      <c r="Q855" s="160"/>
      <c r="R855" s="160"/>
    </row>
    <row r="856" spans="1:18">
      <c r="A856" s="160"/>
      <c r="B856" s="160"/>
      <c r="C856" s="160"/>
      <c r="D856" s="160"/>
      <c r="E856" s="160"/>
      <c r="F856" s="160"/>
      <c r="G856" s="160"/>
      <c r="H856" s="160"/>
      <c r="I856" s="160"/>
      <c r="J856" s="162"/>
      <c r="K856" s="160"/>
      <c r="L856" s="160"/>
      <c r="M856" s="160"/>
      <c r="N856" s="160"/>
      <c r="O856" s="160"/>
      <c r="P856" s="160"/>
      <c r="Q856" s="160"/>
      <c r="R856" s="160"/>
    </row>
    <row r="857" spans="1:18">
      <c r="A857" s="160"/>
      <c r="B857" s="160"/>
      <c r="C857" s="160"/>
      <c r="D857" s="160"/>
      <c r="E857" s="160"/>
      <c r="F857" s="160"/>
      <c r="G857" s="160"/>
      <c r="H857" s="160"/>
      <c r="I857" s="160"/>
      <c r="J857" s="162"/>
      <c r="K857" s="160"/>
      <c r="L857" s="160"/>
      <c r="M857" s="160"/>
      <c r="N857" s="160"/>
      <c r="O857" s="160"/>
      <c r="P857" s="160"/>
      <c r="Q857" s="160"/>
      <c r="R857" s="160"/>
    </row>
    <row r="858" spans="1:18">
      <c r="A858" s="160"/>
      <c r="B858" s="160"/>
      <c r="C858" s="160"/>
      <c r="D858" s="160"/>
      <c r="E858" s="160"/>
      <c r="F858" s="160"/>
      <c r="G858" s="160"/>
      <c r="H858" s="160"/>
      <c r="I858" s="160"/>
      <c r="J858" s="162"/>
      <c r="K858" s="160"/>
      <c r="L858" s="160"/>
      <c r="M858" s="160"/>
      <c r="N858" s="160"/>
      <c r="O858" s="160"/>
      <c r="P858" s="160"/>
      <c r="Q858" s="160"/>
      <c r="R858" s="160"/>
    </row>
    <row r="859" spans="1:18">
      <c r="A859" s="160"/>
      <c r="B859" s="160"/>
      <c r="C859" s="160"/>
      <c r="D859" s="160"/>
      <c r="E859" s="160"/>
      <c r="F859" s="160"/>
      <c r="G859" s="160"/>
      <c r="H859" s="160"/>
      <c r="I859" s="160"/>
      <c r="J859" s="162"/>
      <c r="K859" s="160"/>
      <c r="L859" s="160"/>
      <c r="M859" s="160"/>
      <c r="N859" s="160"/>
      <c r="O859" s="160"/>
      <c r="P859" s="160"/>
      <c r="Q859" s="160"/>
      <c r="R859" s="160"/>
    </row>
    <row r="860" spans="1:18">
      <c r="A860" s="160"/>
      <c r="B860" s="160"/>
      <c r="C860" s="160"/>
      <c r="D860" s="160"/>
      <c r="E860" s="160"/>
      <c r="F860" s="160"/>
      <c r="G860" s="160"/>
      <c r="H860" s="160"/>
      <c r="I860" s="160"/>
      <c r="J860" s="162"/>
      <c r="K860" s="160"/>
      <c r="L860" s="160"/>
      <c r="M860" s="160"/>
      <c r="N860" s="160"/>
      <c r="O860" s="160"/>
      <c r="P860" s="160"/>
      <c r="Q860" s="160"/>
      <c r="R860" s="160"/>
    </row>
    <row r="861" spans="1:18">
      <c r="A861" s="160"/>
      <c r="B861" s="160"/>
      <c r="C861" s="160"/>
      <c r="D861" s="160"/>
      <c r="E861" s="160"/>
      <c r="F861" s="160"/>
      <c r="G861" s="160"/>
      <c r="H861" s="160"/>
      <c r="I861" s="160"/>
      <c r="J861" s="162"/>
      <c r="K861" s="160"/>
      <c r="L861" s="160"/>
      <c r="M861" s="160"/>
      <c r="N861" s="160"/>
      <c r="O861" s="160"/>
      <c r="P861" s="160"/>
      <c r="Q861" s="160"/>
      <c r="R861" s="160"/>
    </row>
    <row r="862" spans="1:18">
      <c r="A862" s="160"/>
      <c r="B862" s="160"/>
      <c r="C862" s="160"/>
      <c r="D862" s="160"/>
      <c r="E862" s="160"/>
      <c r="F862" s="160"/>
      <c r="G862" s="160"/>
      <c r="H862" s="160"/>
      <c r="I862" s="160"/>
      <c r="J862" s="162"/>
      <c r="K862" s="160"/>
      <c r="L862" s="160"/>
      <c r="M862" s="160"/>
      <c r="N862" s="160"/>
      <c r="O862" s="160"/>
      <c r="P862" s="160"/>
      <c r="Q862" s="160"/>
      <c r="R862" s="160"/>
    </row>
    <row r="863" spans="1:18">
      <c r="A863" s="160"/>
      <c r="B863" s="160"/>
      <c r="C863" s="160"/>
      <c r="D863" s="160"/>
      <c r="E863" s="160"/>
      <c r="F863" s="160"/>
      <c r="G863" s="160"/>
      <c r="H863" s="160"/>
      <c r="I863" s="160"/>
      <c r="J863" s="162"/>
      <c r="K863" s="160"/>
      <c r="L863" s="160"/>
      <c r="M863" s="160"/>
      <c r="N863" s="160"/>
      <c r="O863" s="160"/>
      <c r="P863" s="160"/>
      <c r="Q863" s="160"/>
      <c r="R863" s="160"/>
    </row>
    <row r="864" spans="1:18">
      <c r="A864" s="160"/>
      <c r="B864" s="160"/>
      <c r="C864" s="160"/>
      <c r="D864" s="160"/>
      <c r="E864" s="160"/>
      <c r="F864" s="160"/>
      <c r="G864" s="160"/>
      <c r="H864" s="160"/>
      <c r="I864" s="160"/>
      <c r="J864" s="162"/>
      <c r="K864" s="160"/>
      <c r="L864" s="160"/>
      <c r="M864" s="160"/>
      <c r="N864" s="160"/>
      <c r="O864" s="160"/>
      <c r="P864" s="160"/>
      <c r="Q864" s="160"/>
      <c r="R864" s="160"/>
    </row>
    <row r="865" spans="1:18">
      <c r="A865" s="160"/>
      <c r="B865" s="160"/>
      <c r="C865" s="160"/>
      <c r="D865" s="160"/>
      <c r="E865" s="160"/>
      <c r="F865" s="160"/>
      <c r="G865" s="160"/>
      <c r="H865" s="160"/>
      <c r="I865" s="160"/>
      <c r="J865" s="162"/>
      <c r="K865" s="160"/>
      <c r="L865" s="160"/>
      <c r="M865" s="160"/>
      <c r="N865" s="160"/>
      <c r="O865" s="160"/>
      <c r="P865" s="160"/>
      <c r="Q865" s="160"/>
      <c r="R865" s="160"/>
    </row>
    <row r="866" spans="1:18">
      <c r="A866" s="160"/>
      <c r="B866" s="160"/>
      <c r="C866" s="160"/>
      <c r="D866" s="160"/>
      <c r="E866" s="160"/>
      <c r="F866" s="160"/>
      <c r="G866" s="160"/>
      <c r="H866" s="160"/>
      <c r="I866" s="160"/>
      <c r="J866" s="162"/>
      <c r="K866" s="160"/>
      <c r="L866" s="160"/>
      <c r="M866" s="160"/>
      <c r="N866" s="160"/>
      <c r="O866" s="160"/>
      <c r="P866" s="160"/>
      <c r="Q866" s="160"/>
      <c r="R866" s="160"/>
    </row>
    <row r="867" spans="1:18">
      <c r="A867" s="160"/>
      <c r="B867" s="160"/>
      <c r="C867" s="160"/>
      <c r="D867" s="160"/>
      <c r="E867" s="160"/>
      <c r="F867" s="160"/>
      <c r="G867" s="160"/>
      <c r="H867" s="160"/>
      <c r="I867" s="160"/>
      <c r="J867" s="162"/>
      <c r="K867" s="160"/>
      <c r="L867" s="160"/>
      <c r="M867" s="160"/>
      <c r="N867" s="160"/>
      <c r="O867" s="160"/>
      <c r="P867" s="160"/>
      <c r="Q867" s="160"/>
      <c r="R867" s="160"/>
    </row>
    <row r="868" spans="1:18">
      <c r="A868" s="160"/>
      <c r="B868" s="160"/>
      <c r="C868" s="160"/>
      <c r="D868" s="160"/>
      <c r="E868" s="160"/>
      <c r="F868" s="160"/>
      <c r="G868" s="160"/>
      <c r="H868" s="160"/>
      <c r="I868" s="160"/>
      <c r="J868" s="162"/>
      <c r="K868" s="160"/>
      <c r="L868" s="160"/>
      <c r="M868" s="160"/>
      <c r="N868" s="160"/>
      <c r="O868" s="160"/>
      <c r="P868" s="160"/>
      <c r="Q868" s="160"/>
      <c r="R868" s="160"/>
    </row>
    <row r="869" spans="1:18">
      <c r="A869" s="160"/>
      <c r="B869" s="160"/>
      <c r="C869" s="160"/>
      <c r="D869" s="160"/>
      <c r="E869" s="160"/>
      <c r="F869" s="160"/>
      <c r="G869" s="160"/>
      <c r="H869" s="160"/>
      <c r="I869" s="160"/>
      <c r="J869" s="162"/>
      <c r="K869" s="160"/>
      <c r="L869" s="160"/>
      <c r="M869" s="160"/>
      <c r="N869" s="160"/>
      <c r="O869" s="160"/>
      <c r="P869" s="160"/>
      <c r="Q869" s="160"/>
      <c r="R869" s="160"/>
    </row>
    <row r="870" spans="1:18">
      <c r="A870" s="160"/>
      <c r="B870" s="160"/>
      <c r="C870" s="160"/>
      <c r="D870" s="160"/>
      <c r="E870" s="160"/>
      <c r="F870" s="160"/>
      <c r="G870" s="160"/>
      <c r="H870" s="160"/>
      <c r="I870" s="160"/>
      <c r="J870" s="162"/>
      <c r="K870" s="160"/>
      <c r="L870" s="160"/>
      <c r="M870" s="160"/>
      <c r="N870" s="160"/>
      <c r="O870" s="160"/>
      <c r="P870" s="160"/>
      <c r="Q870" s="160"/>
      <c r="R870" s="160"/>
    </row>
    <row r="871" spans="1:18">
      <c r="A871" s="160"/>
      <c r="B871" s="160"/>
      <c r="C871" s="160"/>
      <c r="D871" s="160"/>
      <c r="E871" s="160"/>
      <c r="F871" s="160"/>
      <c r="G871" s="160"/>
      <c r="H871" s="160"/>
      <c r="I871" s="160"/>
      <c r="J871" s="162"/>
      <c r="K871" s="160"/>
      <c r="L871" s="160"/>
      <c r="M871" s="160"/>
      <c r="N871" s="160"/>
      <c r="O871" s="160"/>
      <c r="P871" s="160"/>
      <c r="Q871" s="160"/>
      <c r="R871" s="160"/>
    </row>
    <row r="872" spans="1:18">
      <c r="A872" s="160"/>
      <c r="B872" s="160"/>
      <c r="C872" s="160"/>
      <c r="D872" s="160"/>
      <c r="E872" s="160"/>
      <c r="F872" s="160"/>
      <c r="G872" s="160"/>
      <c r="H872" s="160"/>
      <c r="I872" s="160"/>
      <c r="J872" s="162"/>
      <c r="K872" s="160"/>
      <c r="L872" s="160"/>
      <c r="M872" s="160"/>
      <c r="N872" s="160"/>
      <c r="O872" s="160"/>
      <c r="P872" s="160"/>
      <c r="Q872" s="160"/>
      <c r="R872" s="160"/>
    </row>
    <row r="873" spans="1:18">
      <c r="A873" s="160"/>
      <c r="B873" s="160"/>
      <c r="C873" s="160"/>
      <c r="D873" s="160"/>
      <c r="E873" s="160"/>
      <c r="F873" s="160"/>
      <c r="G873" s="160"/>
      <c r="H873" s="160"/>
      <c r="I873" s="160"/>
      <c r="J873" s="162"/>
      <c r="K873" s="160"/>
      <c r="L873" s="160"/>
      <c r="M873" s="160"/>
      <c r="N873" s="160"/>
      <c r="O873" s="160"/>
      <c r="P873" s="160"/>
      <c r="Q873" s="160"/>
      <c r="R873" s="160"/>
    </row>
    <row r="874" spans="1:18">
      <c r="A874" s="160"/>
      <c r="B874" s="160"/>
      <c r="C874" s="160"/>
      <c r="D874" s="160"/>
      <c r="E874" s="160"/>
      <c r="F874" s="160"/>
      <c r="G874" s="160"/>
      <c r="H874" s="160"/>
      <c r="I874" s="160"/>
      <c r="J874" s="162"/>
      <c r="K874" s="160"/>
      <c r="L874" s="160"/>
      <c r="M874" s="160"/>
      <c r="N874" s="160"/>
      <c r="O874" s="160"/>
      <c r="P874" s="160"/>
      <c r="Q874" s="160"/>
      <c r="R874" s="160"/>
    </row>
    <row r="875" spans="1:18">
      <c r="A875" s="160"/>
      <c r="B875" s="160"/>
      <c r="C875" s="160"/>
      <c r="D875" s="160"/>
      <c r="E875" s="160"/>
      <c r="F875" s="160"/>
      <c r="G875" s="160"/>
      <c r="H875" s="160"/>
      <c r="I875" s="160"/>
      <c r="J875" s="162"/>
      <c r="K875" s="160"/>
      <c r="L875" s="160"/>
      <c r="M875" s="160"/>
      <c r="N875" s="160"/>
      <c r="O875" s="160"/>
      <c r="P875" s="160"/>
      <c r="Q875" s="160"/>
      <c r="R875" s="160"/>
    </row>
    <row r="876" spans="1:18">
      <c r="A876" s="160"/>
      <c r="B876" s="160"/>
      <c r="C876" s="160"/>
      <c r="D876" s="160"/>
      <c r="E876" s="160"/>
      <c r="F876" s="160"/>
      <c r="G876" s="160"/>
      <c r="H876" s="160"/>
      <c r="I876" s="160"/>
      <c r="J876" s="162"/>
      <c r="K876" s="160"/>
      <c r="L876" s="160"/>
      <c r="M876" s="160"/>
      <c r="N876" s="160"/>
      <c r="O876" s="160"/>
      <c r="P876" s="160"/>
      <c r="Q876" s="160"/>
      <c r="R876" s="160"/>
    </row>
    <row r="877" spans="1:18">
      <c r="A877" s="160"/>
      <c r="B877" s="160"/>
      <c r="C877" s="160"/>
      <c r="D877" s="160"/>
      <c r="E877" s="160"/>
      <c r="F877" s="160"/>
      <c r="G877" s="160"/>
      <c r="H877" s="160"/>
      <c r="I877" s="160"/>
      <c r="J877" s="162"/>
      <c r="K877" s="160"/>
      <c r="L877" s="160"/>
      <c r="M877" s="160"/>
      <c r="N877" s="160"/>
      <c r="O877" s="160"/>
      <c r="P877" s="160"/>
      <c r="Q877" s="160"/>
      <c r="R877" s="160"/>
    </row>
    <row r="878" spans="1:18">
      <c r="A878" s="160"/>
      <c r="B878" s="160"/>
      <c r="C878" s="160"/>
      <c r="D878" s="160"/>
      <c r="E878" s="160"/>
      <c r="F878" s="160"/>
      <c r="G878" s="160"/>
      <c r="H878" s="160"/>
      <c r="I878" s="160"/>
      <c r="J878" s="162"/>
      <c r="K878" s="160"/>
      <c r="L878" s="160"/>
      <c r="M878" s="160"/>
      <c r="N878" s="160"/>
      <c r="O878" s="160"/>
      <c r="P878" s="160"/>
      <c r="Q878" s="160"/>
      <c r="R878" s="160"/>
    </row>
    <row r="879" spans="1:18">
      <c r="A879" s="160"/>
      <c r="B879" s="160"/>
      <c r="C879" s="160"/>
      <c r="D879" s="160"/>
      <c r="E879" s="160"/>
      <c r="F879" s="160"/>
      <c r="G879" s="160"/>
      <c r="H879" s="160"/>
      <c r="I879" s="160"/>
      <c r="J879" s="162"/>
      <c r="K879" s="160"/>
      <c r="L879" s="160"/>
      <c r="M879" s="160"/>
      <c r="N879" s="160"/>
      <c r="O879" s="160"/>
      <c r="P879" s="160"/>
      <c r="Q879" s="160"/>
      <c r="R879" s="160"/>
    </row>
    <row r="880" spans="1:18">
      <c r="A880" s="160"/>
      <c r="B880" s="160"/>
      <c r="C880" s="160"/>
      <c r="D880" s="160"/>
      <c r="E880" s="160"/>
      <c r="F880" s="160"/>
      <c r="G880" s="160"/>
      <c r="H880" s="160"/>
      <c r="I880" s="160"/>
      <c r="J880" s="162"/>
      <c r="K880" s="160"/>
      <c r="L880" s="160"/>
      <c r="M880" s="160"/>
      <c r="N880" s="160"/>
      <c r="O880" s="160"/>
      <c r="P880" s="160"/>
      <c r="Q880" s="160"/>
      <c r="R880" s="160"/>
    </row>
    <row r="881" spans="1:18">
      <c r="A881" s="160"/>
      <c r="B881" s="160"/>
      <c r="C881" s="160"/>
      <c r="D881" s="160"/>
      <c r="E881" s="160"/>
      <c r="F881" s="160"/>
      <c r="G881" s="160"/>
      <c r="H881" s="160"/>
      <c r="I881" s="160"/>
      <c r="J881" s="162"/>
      <c r="K881" s="160"/>
      <c r="L881" s="160"/>
      <c r="M881" s="160"/>
      <c r="N881" s="160"/>
      <c r="O881" s="160"/>
      <c r="P881" s="160"/>
      <c r="Q881" s="160"/>
      <c r="R881" s="160"/>
    </row>
    <row r="882" spans="1:18">
      <c r="A882" s="160"/>
      <c r="B882" s="160"/>
      <c r="C882" s="160"/>
      <c r="D882" s="160"/>
      <c r="E882" s="160"/>
      <c r="F882" s="160"/>
      <c r="G882" s="160"/>
      <c r="H882" s="160"/>
      <c r="I882" s="160"/>
      <c r="J882" s="162"/>
      <c r="K882" s="160"/>
      <c r="L882" s="160"/>
      <c r="M882" s="160"/>
      <c r="N882" s="160"/>
      <c r="O882" s="160"/>
      <c r="P882" s="160"/>
      <c r="Q882" s="160"/>
      <c r="R882" s="160"/>
    </row>
    <row r="883" spans="1:18">
      <c r="A883" s="160"/>
      <c r="B883" s="160"/>
      <c r="C883" s="160"/>
      <c r="D883" s="160"/>
      <c r="E883" s="160"/>
      <c r="F883" s="160"/>
      <c r="G883" s="160"/>
      <c r="H883" s="160"/>
      <c r="I883" s="160"/>
      <c r="J883" s="162"/>
      <c r="K883" s="160"/>
      <c r="L883" s="160"/>
      <c r="M883" s="160"/>
      <c r="N883" s="160"/>
      <c r="O883" s="160"/>
      <c r="P883" s="160"/>
      <c r="Q883" s="160"/>
      <c r="R883" s="160"/>
    </row>
    <row r="884" spans="1:18">
      <c r="A884" s="160"/>
      <c r="B884" s="160"/>
      <c r="C884" s="160"/>
      <c r="D884" s="160"/>
      <c r="E884" s="160"/>
      <c r="F884" s="160"/>
      <c r="G884" s="160"/>
      <c r="H884" s="160"/>
      <c r="I884" s="160"/>
      <c r="J884" s="162"/>
      <c r="K884" s="160"/>
      <c r="L884" s="160"/>
      <c r="M884" s="160"/>
      <c r="N884" s="160"/>
      <c r="O884" s="160"/>
      <c r="P884" s="160"/>
      <c r="Q884" s="160"/>
      <c r="R884" s="160"/>
    </row>
    <row r="885" spans="1:18">
      <c r="A885" s="160"/>
      <c r="B885" s="160"/>
      <c r="C885" s="160"/>
      <c r="D885" s="160"/>
      <c r="E885" s="160"/>
      <c r="F885" s="160"/>
      <c r="G885" s="160"/>
      <c r="H885" s="160"/>
      <c r="I885" s="160"/>
      <c r="J885" s="162"/>
      <c r="K885" s="160"/>
      <c r="L885" s="160"/>
      <c r="M885" s="160"/>
      <c r="N885" s="160"/>
      <c r="O885" s="160"/>
      <c r="P885" s="160"/>
      <c r="Q885" s="160"/>
      <c r="R885" s="160"/>
    </row>
    <row r="886" spans="1:18">
      <c r="A886" s="160"/>
      <c r="B886" s="160"/>
      <c r="C886" s="160"/>
      <c r="D886" s="160"/>
      <c r="E886" s="160"/>
      <c r="F886" s="160"/>
      <c r="G886" s="160"/>
      <c r="H886" s="160"/>
      <c r="I886" s="160"/>
      <c r="J886" s="162"/>
      <c r="K886" s="160"/>
      <c r="L886" s="160"/>
      <c r="M886" s="160"/>
      <c r="N886" s="160"/>
      <c r="O886" s="160"/>
      <c r="P886" s="160"/>
      <c r="Q886" s="160"/>
      <c r="R886" s="160"/>
    </row>
    <row r="887" spans="1:18">
      <c r="A887" s="160"/>
      <c r="B887" s="160"/>
      <c r="C887" s="160"/>
      <c r="D887" s="160"/>
      <c r="E887" s="160"/>
      <c r="F887" s="160"/>
      <c r="G887" s="160"/>
      <c r="H887" s="160"/>
      <c r="I887" s="160"/>
      <c r="J887" s="162"/>
      <c r="K887" s="160"/>
      <c r="L887" s="160"/>
      <c r="M887" s="160"/>
      <c r="N887" s="160"/>
      <c r="O887" s="160"/>
      <c r="P887" s="160"/>
      <c r="Q887" s="160"/>
      <c r="R887" s="160"/>
    </row>
    <row r="888" spans="1:18">
      <c r="A888" s="160"/>
      <c r="B888" s="160"/>
      <c r="C888" s="160"/>
      <c r="D888" s="160"/>
      <c r="E888" s="160"/>
      <c r="F888" s="160"/>
      <c r="G888" s="160"/>
      <c r="H888" s="160"/>
      <c r="I888" s="160"/>
      <c r="J888" s="162"/>
      <c r="K888" s="160"/>
      <c r="L888" s="160"/>
      <c r="M888" s="160"/>
      <c r="N888" s="160"/>
      <c r="O888" s="160"/>
      <c r="P888" s="160"/>
      <c r="Q888" s="160"/>
      <c r="R888" s="160"/>
    </row>
    <row r="889" spans="1:18">
      <c r="A889" s="160"/>
      <c r="B889" s="160"/>
      <c r="C889" s="160"/>
      <c r="D889" s="160"/>
      <c r="E889" s="160"/>
      <c r="F889" s="160"/>
      <c r="G889" s="160"/>
      <c r="H889" s="160"/>
      <c r="I889" s="160"/>
      <c r="J889" s="162"/>
      <c r="K889" s="160"/>
      <c r="L889" s="160"/>
      <c r="M889" s="160"/>
      <c r="N889" s="160"/>
      <c r="O889" s="160"/>
      <c r="P889" s="160"/>
      <c r="Q889" s="160"/>
      <c r="R889" s="160"/>
    </row>
    <row r="890" spans="1:18">
      <c r="A890" s="160"/>
      <c r="B890" s="160"/>
      <c r="C890" s="160"/>
      <c r="D890" s="160"/>
      <c r="E890" s="160"/>
      <c r="F890" s="160"/>
      <c r="G890" s="160"/>
      <c r="H890" s="160"/>
      <c r="I890" s="160"/>
      <c r="J890" s="162"/>
      <c r="K890" s="160"/>
      <c r="L890" s="160"/>
      <c r="M890" s="160"/>
      <c r="N890" s="160"/>
      <c r="O890" s="160"/>
      <c r="P890" s="160"/>
      <c r="Q890" s="160"/>
      <c r="R890" s="160"/>
    </row>
    <row r="891" spans="1:18">
      <c r="A891" s="160"/>
      <c r="B891" s="160"/>
      <c r="C891" s="160"/>
      <c r="D891" s="160"/>
      <c r="E891" s="160"/>
      <c r="F891" s="160"/>
      <c r="G891" s="160"/>
      <c r="H891" s="160"/>
      <c r="I891" s="160"/>
      <c r="J891" s="162"/>
      <c r="K891" s="160"/>
      <c r="L891" s="160"/>
      <c r="M891" s="160"/>
      <c r="N891" s="160"/>
      <c r="O891" s="160"/>
      <c r="P891" s="160"/>
      <c r="Q891" s="160"/>
      <c r="R891" s="160"/>
    </row>
    <row r="892" spans="1:18">
      <c r="A892" s="160"/>
      <c r="B892" s="160"/>
      <c r="C892" s="160"/>
      <c r="D892" s="160"/>
      <c r="E892" s="160"/>
      <c r="F892" s="160"/>
      <c r="G892" s="160"/>
      <c r="H892" s="160"/>
      <c r="I892" s="160"/>
      <c r="J892" s="162"/>
      <c r="K892" s="160"/>
      <c r="L892" s="160"/>
      <c r="M892" s="160"/>
      <c r="N892" s="160"/>
      <c r="O892" s="160"/>
      <c r="P892" s="160"/>
      <c r="Q892" s="160"/>
      <c r="R892" s="160"/>
    </row>
    <row r="893" spans="1:18">
      <c r="A893" s="160"/>
      <c r="B893" s="160"/>
      <c r="C893" s="160"/>
      <c r="D893" s="160"/>
      <c r="E893" s="160"/>
      <c r="F893" s="160"/>
      <c r="G893" s="160"/>
      <c r="H893" s="160"/>
      <c r="I893" s="160"/>
      <c r="J893" s="162"/>
      <c r="K893" s="160"/>
      <c r="L893" s="160"/>
      <c r="M893" s="160"/>
      <c r="N893" s="160"/>
      <c r="O893" s="160"/>
      <c r="P893" s="160"/>
      <c r="Q893" s="160"/>
      <c r="R893" s="160"/>
    </row>
    <row r="894" spans="1:18">
      <c r="A894" s="160"/>
      <c r="B894" s="160"/>
      <c r="C894" s="160"/>
      <c r="D894" s="160"/>
      <c r="E894" s="160"/>
      <c r="F894" s="160"/>
      <c r="G894" s="160"/>
      <c r="H894" s="160"/>
      <c r="I894" s="160"/>
      <c r="J894" s="162"/>
      <c r="K894" s="160"/>
      <c r="L894" s="160"/>
      <c r="M894" s="160"/>
      <c r="N894" s="160"/>
      <c r="O894" s="160"/>
      <c r="P894" s="160"/>
      <c r="Q894" s="160"/>
      <c r="R894" s="160"/>
    </row>
    <row r="895" spans="1:18">
      <c r="A895" s="160"/>
      <c r="B895" s="160"/>
      <c r="C895" s="160"/>
      <c r="D895" s="160"/>
      <c r="E895" s="160"/>
      <c r="F895" s="160"/>
      <c r="G895" s="160"/>
      <c r="H895" s="160"/>
      <c r="I895" s="160"/>
      <c r="J895" s="162"/>
      <c r="K895" s="160"/>
      <c r="L895" s="160"/>
      <c r="M895" s="160"/>
      <c r="N895" s="160"/>
      <c r="O895" s="160"/>
      <c r="P895" s="160"/>
      <c r="Q895" s="160"/>
      <c r="R895" s="160"/>
    </row>
    <row r="896" spans="1:18">
      <c r="A896" s="160"/>
      <c r="B896" s="160"/>
      <c r="C896" s="160"/>
      <c r="D896" s="160"/>
      <c r="E896" s="160"/>
      <c r="F896" s="160"/>
      <c r="G896" s="160"/>
      <c r="H896" s="160"/>
      <c r="I896" s="160"/>
      <c r="J896" s="162"/>
      <c r="K896" s="160"/>
      <c r="L896" s="160"/>
      <c r="M896" s="160"/>
      <c r="N896" s="160"/>
      <c r="O896" s="160"/>
      <c r="P896" s="160"/>
      <c r="Q896" s="160"/>
      <c r="R896" s="160"/>
    </row>
    <row r="897" spans="1:18">
      <c r="A897" s="160"/>
      <c r="B897" s="160"/>
      <c r="C897" s="160"/>
      <c r="D897" s="160"/>
      <c r="E897" s="160"/>
      <c r="F897" s="160"/>
      <c r="G897" s="160"/>
      <c r="H897" s="160"/>
      <c r="I897" s="160"/>
      <c r="J897" s="162"/>
      <c r="K897" s="160"/>
      <c r="L897" s="160"/>
      <c r="M897" s="160"/>
      <c r="N897" s="160"/>
      <c r="O897" s="160"/>
      <c r="P897" s="160"/>
      <c r="Q897" s="160"/>
      <c r="R897" s="160"/>
    </row>
    <row r="898" spans="1:18">
      <c r="A898" s="160"/>
      <c r="B898" s="160"/>
      <c r="C898" s="160"/>
      <c r="D898" s="160"/>
      <c r="E898" s="160"/>
      <c r="F898" s="160"/>
      <c r="G898" s="160"/>
      <c r="H898" s="160"/>
      <c r="I898" s="160"/>
      <c r="J898" s="162"/>
      <c r="K898" s="160"/>
      <c r="L898" s="160"/>
      <c r="M898" s="160"/>
      <c r="N898" s="160"/>
      <c r="O898" s="160"/>
      <c r="P898" s="160"/>
      <c r="Q898" s="160"/>
      <c r="R898" s="160"/>
    </row>
    <row r="899" spans="1:18">
      <c r="A899" s="160"/>
      <c r="B899" s="160"/>
      <c r="C899" s="160"/>
      <c r="D899" s="160"/>
      <c r="E899" s="160"/>
      <c r="F899" s="160"/>
      <c r="G899" s="160"/>
      <c r="H899" s="160"/>
      <c r="I899" s="160"/>
      <c r="J899" s="162"/>
      <c r="K899" s="160"/>
      <c r="L899" s="160"/>
      <c r="M899" s="160"/>
      <c r="N899" s="160"/>
      <c r="O899" s="160"/>
      <c r="P899" s="160"/>
      <c r="Q899" s="160"/>
      <c r="R899" s="160"/>
    </row>
    <row r="900" spans="1:18">
      <c r="A900" s="160"/>
      <c r="B900" s="160"/>
      <c r="C900" s="160"/>
      <c r="D900" s="160"/>
      <c r="E900" s="160"/>
      <c r="F900" s="160"/>
      <c r="G900" s="160"/>
      <c r="H900" s="160"/>
      <c r="I900" s="160"/>
      <c r="J900" s="162"/>
      <c r="K900" s="160"/>
      <c r="L900" s="160"/>
      <c r="M900" s="160"/>
      <c r="N900" s="160"/>
      <c r="O900" s="160"/>
      <c r="P900" s="160"/>
      <c r="Q900" s="160"/>
      <c r="R900" s="160"/>
    </row>
    <row r="901" spans="1:18">
      <c r="A901" s="160"/>
      <c r="B901" s="160"/>
      <c r="C901" s="160"/>
      <c r="D901" s="160"/>
      <c r="E901" s="160"/>
      <c r="F901" s="160"/>
      <c r="G901" s="160"/>
      <c r="H901" s="160"/>
      <c r="I901" s="160"/>
      <c r="J901" s="162"/>
      <c r="K901" s="160"/>
      <c r="L901" s="160"/>
      <c r="M901" s="160"/>
      <c r="N901" s="160"/>
      <c r="O901" s="160"/>
      <c r="P901" s="160"/>
      <c r="Q901" s="160"/>
      <c r="R901" s="160"/>
    </row>
    <row r="902" spans="1:18">
      <c r="A902" s="160"/>
      <c r="B902" s="160"/>
      <c r="C902" s="160"/>
      <c r="D902" s="160"/>
      <c r="E902" s="160"/>
      <c r="F902" s="160"/>
      <c r="G902" s="160"/>
      <c r="H902" s="160"/>
      <c r="I902" s="160"/>
      <c r="J902" s="162"/>
      <c r="K902" s="160"/>
      <c r="L902" s="160"/>
      <c r="M902" s="160"/>
      <c r="N902" s="160"/>
      <c r="O902" s="160"/>
      <c r="P902" s="160"/>
      <c r="Q902" s="160"/>
      <c r="R902" s="160"/>
    </row>
    <row r="903" spans="1:18">
      <c r="A903" s="160"/>
      <c r="B903" s="160"/>
      <c r="C903" s="160"/>
      <c r="D903" s="160"/>
      <c r="E903" s="160"/>
      <c r="F903" s="160"/>
      <c r="G903" s="160"/>
      <c r="H903" s="160"/>
      <c r="I903" s="160"/>
      <c r="J903" s="162"/>
      <c r="K903" s="160"/>
      <c r="L903" s="160"/>
      <c r="M903" s="160"/>
      <c r="N903" s="160"/>
      <c r="O903" s="160"/>
      <c r="P903" s="160"/>
      <c r="Q903" s="160"/>
      <c r="R903" s="160"/>
    </row>
    <row r="904" spans="1:18">
      <c r="A904" s="160"/>
      <c r="B904" s="160"/>
      <c r="C904" s="160"/>
      <c r="D904" s="160"/>
      <c r="E904" s="160"/>
      <c r="F904" s="160"/>
      <c r="G904" s="160"/>
      <c r="H904" s="160"/>
      <c r="I904" s="160"/>
      <c r="J904" s="162"/>
      <c r="K904" s="160"/>
      <c r="L904" s="160"/>
      <c r="M904" s="160"/>
      <c r="N904" s="160"/>
      <c r="O904" s="160"/>
      <c r="P904" s="160"/>
      <c r="Q904" s="160"/>
      <c r="R904" s="160"/>
    </row>
    <row r="905" spans="1:18">
      <c r="A905" s="160"/>
      <c r="B905" s="160"/>
      <c r="C905" s="160"/>
      <c r="D905" s="160"/>
      <c r="E905" s="160"/>
      <c r="F905" s="160"/>
      <c r="G905" s="160"/>
      <c r="H905" s="160"/>
      <c r="I905" s="160"/>
      <c r="J905" s="162"/>
      <c r="K905" s="160"/>
      <c r="L905" s="160"/>
      <c r="M905" s="160"/>
      <c r="N905" s="160"/>
      <c r="O905" s="160"/>
      <c r="P905" s="160"/>
      <c r="Q905" s="160"/>
      <c r="R905" s="160"/>
    </row>
    <row r="906" spans="1:18">
      <c r="A906" s="160"/>
      <c r="B906" s="160"/>
      <c r="C906" s="160"/>
      <c r="D906" s="160"/>
      <c r="E906" s="160"/>
      <c r="F906" s="160"/>
      <c r="G906" s="160"/>
      <c r="H906" s="160"/>
      <c r="I906" s="160"/>
      <c r="J906" s="162"/>
      <c r="K906" s="160"/>
      <c r="L906" s="160"/>
      <c r="M906" s="160"/>
      <c r="N906" s="160"/>
      <c r="O906" s="160"/>
      <c r="P906" s="160"/>
      <c r="Q906" s="160"/>
      <c r="R906" s="160"/>
    </row>
    <row r="907" spans="1:18">
      <c r="A907" s="160"/>
      <c r="B907" s="160"/>
      <c r="C907" s="160"/>
      <c r="D907" s="160"/>
      <c r="E907" s="160"/>
      <c r="F907" s="160"/>
      <c r="G907" s="160"/>
      <c r="H907" s="160"/>
      <c r="I907" s="160"/>
      <c r="J907" s="162"/>
      <c r="K907" s="160"/>
      <c r="L907" s="160"/>
      <c r="M907" s="160"/>
      <c r="N907" s="160"/>
      <c r="O907" s="160"/>
      <c r="P907" s="160"/>
      <c r="Q907" s="160"/>
      <c r="R907" s="160"/>
    </row>
    <row r="908" spans="1:18">
      <c r="A908" s="160"/>
      <c r="B908" s="160"/>
      <c r="C908" s="160"/>
      <c r="D908" s="160"/>
      <c r="E908" s="160"/>
      <c r="F908" s="160"/>
      <c r="G908" s="160"/>
      <c r="H908" s="160"/>
      <c r="I908" s="160"/>
      <c r="J908" s="162"/>
      <c r="K908" s="160"/>
      <c r="L908" s="160"/>
      <c r="M908" s="160"/>
      <c r="N908" s="160"/>
      <c r="O908" s="160"/>
      <c r="P908" s="160"/>
      <c r="Q908" s="160"/>
      <c r="R908" s="160"/>
    </row>
    <row r="909" spans="1:18">
      <c r="A909" s="160"/>
      <c r="B909" s="160"/>
      <c r="C909" s="160"/>
      <c r="D909" s="160"/>
      <c r="E909" s="160"/>
      <c r="F909" s="160"/>
      <c r="G909" s="160"/>
      <c r="H909" s="160"/>
      <c r="I909" s="160"/>
      <c r="J909" s="162"/>
      <c r="K909" s="160"/>
      <c r="L909" s="160"/>
      <c r="M909" s="160"/>
      <c r="N909" s="160"/>
      <c r="O909" s="160"/>
      <c r="P909" s="160"/>
      <c r="Q909" s="160"/>
      <c r="R909" s="160"/>
    </row>
    <row r="910" spans="1:18">
      <c r="A910" s="160"/>
      <c r="B910" s="160"/>
      <c r="C910" s="160"/>
      <c r="D910" s="160"/>
      <c r="E910" s="160"/>
      <c r="F910" s="160"/>
      <c r="G910" s="160"/>
      <c r="H910" s="160"/>
      <c r="I910" s="160"/>
      <c r="J910" s="162"/>
      <c r="K910" s="160"/>
      <c r="L910" s="160"/>
      <c r="M910" s="160"/>
      <c r="N910" s="160"/>
      <c r="O910" s="160"/>
      <c r="P910" s="160"/>
      <c r="Q910" s="160"/>
      <c r="R910" s="160"/>
    </row>
    <row r="911" spans="1:18">
      <c r="A911" s="160"/>
      <c r="B911" s="160"/>
      <c r="C911" s="160"/>
      <c r="D911" s="160"/>
      <c r="E911" s="160"/>
      <c r="F911" s="160"/>
      <c r="G911" s="160"/>
      <c r="H911" s="160"/>
      <c r="I911" s="160"/>
      <c r="J911" s="162"/>
      <c r="K911" s="160"/>
      <c r="L911" s="160"/>
      <c r="M911" s="160"/>
      <c r="N911" s="160"/>
      <c r="O911" s="160"/>
      <c r="P911" s="160"/>
      <c r="Q911" s="160"/>
      <c r="R911" s="160"/>
    </row>
    <row r="912" spans="1:18">
      <c r="A912" s="160"/>
      <c r="B912" s="160"/>
      <c r="C912" s="160"/>
      <c r="D912" s="160"/>
      <c r="E912" s="160"/>
      <c r="F912" s="160"/>
      <c r="G912" s="160"/>
      <c r="H912" s="160"/>
      <c r="I912" s="160"/>
      <c r="J912" s="162"/>
      <c r="K912" s="160"/>
      <c r="L912" s="160"/>
      <c r="M912" s="160"/>
      <c r="N912" s="160"/>
      <c r="O912" s="160"/>
      <c r="P912" s="160"/>
      <c r="Q912" s="160"/>
      <c r="R912" s="160"/>
    </row>
    <row r="913" spans="1:18">
      <c r="A913" s="160"/>
      <c r="B913" s="160"/>
      <c r="C913" s="160"/>
      <c r="D913" s="160"/>
      <c r="E913" s="160"/>
      <c r="F913" s="160"/>
      <c r="G913" s="160"/>
      <c r="H913" s="160"/>
      <c r="I913" s="160"/>
      <c r="J913" s="162"/>
      <c r="K913" s="160"/>
      <c r="L913" s="160"/>
      <c r="M913" s="160"/>
      <c r="N913" s="160"/>
      <c r="O913" s="160"/>
      <c r="P913" s="160"/>
      <c r="Q913" s="160"/>
      <c r="R913" s="160"/>
    </row>
    <row r="914" spans="1:18">
      <c r="A914" s="160"/>
      <c r="B914" s="160"/>
      <c r="C914" s="160"/>
      <c r="D914" s="160"/>
      <c r="E914" s="160"/>
      <c r="F914" s="160"/>
      <c r="G914" s="160"/>
      <c r="H914" s="160"/>
      <c r="I914" s="160"/>
      <c r="J914" s="162"/>
      <c r="K914" s="160"/>
      <c r="L914" s="160"/>
      <c r="M914" s="160"/>
      <c r="N914" s="160"/>
      <c r="O914" s="160"/>
      <c r="P914" s="160"/>
      <c r="Q914" s="160"/>
      <c r="R914" s="160"/>
    </row>
    <row r="915" spans="1:18">
      <c r="A915" s="160"/>
      <c r="B915" s="160"/>
      <c r="C915" s="160"/>
      <c r="D915" s="160"/>
      <c r="E915" s="160"/>
      <c r="F915" s="160"/>
      <c r="G915" s="160"/>
      <c r="H915" s="160"/>
      <c r="I915" s="160"/>
      <c r="J915" s="162"/>
      <c r="K915" s="160"/>
      <c r="L915" s="160"/>
      <c r="M915" s="160"/>
      <c r="N915" s="160"/>
      <c r="O915" s="160"/>
      <c r="P915" s="160"/>
      <c r="Q915" s="160"/>
      <c r="R915" s="160"/>
    </row>
    <row r="916" spans="1:18">
      <c r="A916" s="160"/>
      <c r="B916" s="160"/>
      <c r="C916" s="160"/>
      <c r="D916" s="160"/>
      <c r="E916" s="160"/>
      <c r="F916" s="160"/>
      <c r="G916" s="160"/>
      <c r="H916" s="160"/>
      <c r="I916" s="160"/>
      <c r="J916" s="162"/>
      <c r="K916" s="160"/>
      <c r="L916" s="160"/>
      <c r="M916" s="160"/>
      <c r="N916" s="160"/>
      <c r="O916" s="160"/>
      <c r="P916" s="160"/>
      <c r="Q916" s="160"/>
      <c r="R916" s="160"/>
    </row>
    <row r="917" spans="1:18">
      <c r="A917" s="160"/>
      <c r="B917" s="160"/>
      <c r="C917" s="160"/>
      <c r="D917" s="160"/>
      <c r="E917" s="160"/>
      <c r="F917" s="160"/>
      <c r="G917" s="160"/>
      <c r="H917" s="160"/>
      <c r="I917" s="160"/>
      <c r="J917" s="162"/>
      <c r="K917" s="160"/>
      <c r="L917" s="160"/>
      <c r="M917" s="160"/>
      <c r="N917" s="160"/>
      <c r="O917" s="160"/>
      <c r="P917" s="160"/>
      <c r="Q917" s="160"/>
      <c r="R917" s="160"/>
    </row>
    <row r="918" spans="1:18">
      <c r="A918" s="160"/>
      <c r="B918" s="160"/>
      <c r="C918" s="160"/>
      <c r="D918" s="160"/>
      <c r="E918" s="160"/>
      <c r="F918" s="160"/>
      <c r="G918" s="160"/>
      <c r="H918" s="160"/>
      <c r="I918" s="160"/>
      <c r="J918" s="162"/>
      <c r="K918" s="160"/>
      <c r="L918" s="160"/>
      <c r="M918" s="160"/>
      <c r="N918" s="160"/>
      <c r="O918" s="160"/>
      <c r="P918" s="160"/>
      <c r="Q918" s="160"/>
      <c r="R918" s="160"/>
    </row>
    <row r="919" spans="1:18">
      <c r="A919" s="160"/>
      <c r="B919" s="160"/>
      <c r="C919" s="160"/>
      <c r="D919" s="160"/>
      <c r="E919" s="160"/>
      <c r="F919" s="160"/>
      <c r="G919" s="160"/>
      <c r="H919" s="160"/>
      <c r="I919" s="160"/>
      <c r="J919" s="162"/>
      <c r="K919" s="160"/>
      <c r="L919" s="160"/>
      <c r="M919" s="160"/>
      <c r="N919" s="160"/>
      <c r="O919" s="160"/>
      <c r="P919" s="160"/>
      <c r="Q919" s="160"/>
      <c r="R919" s="160"/>
    </row>
    <row r="920" spans="1:18">
      <c r="A920" s="160"/>
      <c r="B920" s="160"/>
      <c r="C920" s="160"/>
      <c r="D920" s="160"/>
      <c r="E920" s="160"/>
      <c r="F920" s="160"/>
      <c r="G920" s="160"/>
      <c r="H920" s="160"/>
      <c r="I920" s="160"/>
      <c r="J920" s="162"/>
      <c r="K920" s="160"/>
      <c r="L920" s="160"/>
      <c r="M920" s="160"/>
      <c r="N920" s="160"/>
      <c r="O920" s="160"/>
      <c r="P920" s="160"/>
      <c r="Q920" s="160"/>
      <c r="R920" s="160"/>
    </row>
    <row r="921" spans="1:18">
      <c r="A921" s="160"/>
      <c r="B921" s="160"/>
      <c r="C921" s="160"/>
      <c r="D921" s="160"/>
      <c r="E921" s="160"/>
      <c r="F921" s="160"/>
      <c r="G921" s="160"/>
      <c r="H921" s="160"/>
      <c r="I921" s="160"/>
      <c r="J921" s="162"/>
      <c r="K921" s="160"/>
      <c r="L921" s="160"/>
      <c r="M921" s="160"/>
      <c r="N921" s="160"/>
      <c r="O921" s="160"/>
      <c r="P921" s="160"/>
      <c r="Q921" s="160"/>
      <c r="R921" s="160"/>
    </row>
    <row r="922" spans="1:18">
      <c r="A922" s="160"/>
      <c r="B922" s="160"/>
      <c r="C922" s="160"/>
      <c r="D922" s="160"/>
      <c r="E922" s="160"/>
      <c r="F922" s="160"/>
      <c r="G922" s="160"/>
      <c r="H922" s="160"/>
      <c r="I922" s="160"/>
      <c r="J922" s="162"/>
      <c r="K922" s="160"/>
      <c r="L922" s="160"/>
      <c r="M922" s="160"/>
      <c r="N922" s="160"/>
      <c r="O922" s="160"/>
      <c r="P922" s="160"/>
      <c r="Q922" s="160"/>
      <c r="R922" s="160"/>
    </row>
    <row r="923" spans="1:18">
      <c r="A923" s="160"/>
      <c r="B923" s="160"/>
      <c r="C923" s="160"/>
      <c r="D923" s="160"/>
      <c r="E923" s="160"/>
      <c r="F923" s="160"/>
      <c r="G923" s="160"/>
      <c r="H923" s="160"/>
      <c r="I923" s="160"/>
      <c r="J923" s="162"/>
      <c r="K923" s="160"/>
      <c r="L923" s="160"/>
      <c r="M923" s="160"/>
      <c r="N923" s="160"/>
      <c r="O923" s="160"/>
      <c r="P923" s="160"/>
      <c r="Q923" s="160"/>
      <c r="R923" s="160"/>
    </row>
    <row r="924" spans="1:18">
      <c r="A924" s="160"/>
      <c r="B924" s="160"/>
      <c r="C924" s="160"/>
      <c r="D924" s="160"/>
      <c r="E924" s="160"/>
      <c r="F924" s="160"/>
      <c r="G924" s="160"/>
      <c r="H924" s="160"/>
      <c r="I924" s="160"/>
      <c r="J924" s="162"/>
      <c r="K924" s="160"/>
      <c r="L924" s="160"/>
      <c r="M924" s="160"/>
      <c r="N924" s="160"/>
      <c r="O924" s="160"/>
      <c r="P924" s="160"/>
      <c r="Q924" s="160"/>
      <c r="R924" s="160"/>
    </row>
    <row r="925" spans="1:18">
      <c r="A925" s="160"/>
      <c r="B925" s="160"/>
      <c r="C925" s="160"/>
      <c r="D925" s="160"/>
      <c r="E925" s="160"/>
      <c r="F925" s="160"/>
      <c r="G925" s="160"/>
      <c r="H925" s="160"/>
      <c r="I925" s="160"/>
      <c r="J925" s="162"/>
      <c r="K925" s="160"/>
      <c r="L925" s="160"/>
      <c r="M925" s="160"/>
      <c r="N925" s="160"/>
      <c r="O925" s="160"/>
      <c r="P925" s="160"/>
      <c r="Q925" s="160"/>
      <c r="R925" s="160"/>
    </row>
    <row r="926" spans="1:18">
      <c r="A926" s="160"/>
      <c r="B926" s="160"/>
      <c r="C926" s="160"/>
      <c r="D926" s="160"/>
      <c r="E926" s="160"/>
      <c r="F926" s="160"/>
      <c r="G926" s="160"/>
      <c r="H926" s="160"/>
      <c r="I926" s="160"/>
      <c r="J926" s="162"/>
      <c r="K926" s="160"/>
      <c r="L926" s="160"/>
      <c r="M926" s="160"/>
      <c r="N926" s="160"/>
      <c r="O926" s="160"/>
      <c r="P926" s="160"/>
      <c r="Q926" s="160"/>
      <c r="R926" s="160"/>
    </row>
    <row r="927" spans="1:18">
      <c r="A927" s="160"/>
      <c r="B927" s="160"/>
      <c r="C927" s="160"/>
      <c r="D927" s="160"/>
      <c r="E927" s="160"/>
      <c r="F927" s="160"/>
      <c r="G927" s="160"/>
      <c r="H927" s="160"/>
      <c r="I927" s="160"/>
      <c r="J927" s="162"/>
      <c r="K927" s="160"/>
      <c r="L927" s="160"/>
      <c r="M927" s="160"/>
      <c r="N927" s="160"/>
      <c r="O927" s="160"/>
      <c r="P927" s="160"/>
      <c r="Q927" s="160"/>
      <c r="R927" s="160"/>
    </row>
    <row r="928" spans="1:18">
      <c r="A928" s="160"/>
      <c r="B928" s="160"/>
      <c r="C928" s="160"/>
      <c r="D928" s="160"/>
      <c r="E928" s="160"/>
      <c r="F928" s="160"/>
      <c r="G928" s="160"/>
      <c r="H928" s="160"/>
      <c r="I928" s="160"/>
      <c r="J928" s="162"/>
      <c r="K928" s="160"/>
      <c r="L928" s="160"/>
      <c r="M928" s="160"/>
      <c r="N928" s="160"/>
      <c r="O928" s="160"/>
      <c r="P928" s="160"/>
      <c r="Q928" s="160"/>
      <c r="R928" s="160"/>
    </row>
    <row r="929" spans="1:18">
      <c r="A929" s="160"/>
      <c r="B929" s="160"/>
      <c r="C929" s="160"/>
      <c r="D929" s="160"/>
      <c r="E929" s="160"/>
      <c r="F929" s="160"/>
      <c r="G929" s="160"/>
      <c r="H929" s="160"/>
      <c r="I929" s="160"/>
      <c r="J929" s="162"/>
      <c r="K929" s="160"/>
      <c r="L929" s="160"/>
      <c r="M929" s="160"/>
      <c r="N929" s="160"/>
      <c r="O929" s="160"/>
      <c r="P929" s="160"/>
      <c r="Q929" s="160"/>
      <c r="R929" s="160"/>
    </row>
    <row r="930" spans="1:18">
      <c r="A930" s="160"/>
      <c r="B930" s="160"/>
      <c r="C930" s="160"/>
      <c r="D930" s="160"/>
      <c r="E930" s="160"/>
      <c r="F930" s="160"/>
      <c r="G930" s="160"/>
      <c r="H930" s="160"/>
      <c r="I930" s="160"/>
      <c r="J930" s="162"/>
      <c r="K930" s="160"/>
      <c r="L930" s="160"/>
      <c r="M930" s="160"/>
      <c r="N930" s="160"/>
      <c r="O930" s="160"/>
      <c r="P930" s="160"/>
      <c r="Q930" s="160"/>
      <c r="R930" s="160"/>
    </row>
    <row r="931" spans="1:18">
      <c r="A931" s="160"/>
      <c r="B931" s="160"/>
      <c r="C931" s="160"/>
      <c r="D931" s="160"/>
      <c r="E931" s="160"/>
      <c r="F931" s="160"/>
      <c r="G931" s="160"/>
      <c r="H931" s="160"/>
      <c r="I931" s="160"/>
      <c r="J931" s="162"/>
      <c r="K931" s="160"/>
      <c r="L931" s="160"/>
      <c r="M931" s="160"/>
      <c r="N931" s="160"/>
      <c r="O931" s="160"/>
      <c r="P931" s="160"/>
      <c r="Q931" s="160"/>
      <c r="R931" s="160"/>
    </row>
    <row r="932" spans="1:18">
      <c r="A932" s="160"/>
      <c r="B932" s="160"/>
      <c r="C932" s="160"/>
      <c r="D932" s="160"/>
      <c r="E932" s="160"/>
      <c r="F932" s="160"/>
      <c r="G932" s="160"/>
      <c r="H932" s="160"/>
      <c r="I932" s="160"/>
      <c r="J932" s="162"/>
      <c r="K932" s="160"/>
      <c r="L932" s="160"/>
      <c r="M932" s="160"/>
      <c r="N932" s="160"/>
      <c r="O932" s="160"/>
      <c r="P932" s="160"/>
      <c r="Q932" s="160"/>
      <c r="R932" s="160"/>
    </row>
    <row r="933" spans="1:18">
      <c r="A933" s="160"/>
      <c r="B933" s="160"/>
      <c r="C933" s="160"/>
      <c r="D933" s="160"/>
      <c r="E933" s="160"/>
      <c r="F933" s="160"/>
      <c r="G933" s="160"/>
      <c r="H933" s="160"/>
      <c r="I933" s="160"/>
      <c r="J933" s="162"/>
      <c r="K933" s="160"/>
      <c r="L933" s="160"/>
      <c r="M933" s="160"/>
      <c r="N933" s="160"/>
      <c r="O933" s="160"/>
      <c r="P933" s="160"/>
      <c r="Q933" s="160"/>
      <c r="R933" s="160"/>
    </row>
    <row r="934" spans="1:18">
      <c r="A934" s="160"/>
      <c r="B934" s="160"/>
      <c r="C934" s="160"/>
      <c r="D934" s="160"/>
      <c r="E934" s="160"/>
      <c r="F934" s="160"/>
      <c r="G934" s="160"/>
      <c r="H934" s="160"/>
      <c r="I934" s="160"/>
      <c r="J934" s="162"/>
      <c r="K934" s="160"/>
      <c r="L934" s="160"/>
      <c r="M934" s="160"/>
      <c r="N934" s="160"/>
      <c r="O934" s="160"/>
      <c r="P934" s="160"/>
      <c r="Q934" s="160"/>
      <c r="R934" s="160"/>
    </row>
    <row r="935" spans="1:18">
      <c r="A935" s="160"/>
      <c r="B935" s="160"/>
      <c r="C935" s="160"/>
      <c r="D935" s="160"/>
      <c r="E935" s="160"/>
      <c r="F935" s="160"/>
      <c r="G935" s="160"/>
      <c r="H935" s="160"/>
      <c r="I935" s="160"/>
      <c r="J935" s="162"/>
      <c r="K935" s="160"/>
      <c r="L935" s="160"/>
      <c r="M935" s="160"/>
      <c r="N935" s="160"/>
      <c r="O935" s="160"/>
      <c r="P935" s="160"/>
      <c r="Q935" s="160"/>
      <c r="R935" s="160"/>
    </row>
    <row r="936" spans="1:18">
      <c r="A936" s="160"/>
      <c r="B936" s="160"/>
      <c r="C936" s="160"/>
      <c r="D936" s="160"/>
      <c r="E936" s="160"/>
      <c r="F936" s="160"/>
      <c r="G936" s="160"/>
      <c r="H936" s="160"/>
      <c r="I936" s="160"/>
      <c r="J936" s="162"/>
      <c r="K936" s="160"/>
      <c r="L936" s="160"/>
      <c r="M936" s="160"/>
      <c r="N936" s="160"/>
      <c r="O936" s="160"/>
      <c r="P936" s="160"/>
      <c r="Q936" s="160"/>
      <c r="R936" s="160"/>
    </row>
    <row r="937" spans="1:18">
      <c r="A937" s="160"/>
      <c r="B937" s="160"/>
      <c r="C937" s="160"/>
      <c r="D937" s="160"/>
      <c r="E937" s="160"/>
      <c r="F937" s="160"/>
      <c r="G937" s="160"/>
      <c r="H937" s="160"/>
      <c r="I937" s="160"/>
      <c r="J937" s="162"/>
      <c r="K937" s="160"/>
      <c r="L937" s="160"/>
      <c r="M937" s="160"/>
      <c r="N937" s="160"/>
      <c r="O937" s="160"/>
      <c r="P937" s="160"/>
      <c r="Q937" s="160"/>
      <c r="R937" s="160"/>
    </row>
    <row r="938" spans="1:18">
      <c r="A938" s="160"/>
      <c r="B938" s="160"/>
      <c r="C938" s="160"/>
      <c r="D938" s="160"/>
      <c r="E938" s="160"/>
      <c r="F938" s="160"/>
      <c r="G938" s="160"/>
      <c r="H938" s="160"/>
      <c r="I938" s="160"/>
      <c r="J938" s="162"/>
      <c r="K938" s="160"/>
      <c r="L938" s="160"/>
      <c r="M938" s="160"/>
      <c r="N938" s="160"/>
      <c r="O938" s="160"/>
      <c r="P938" s="160"/>
      <c r="Q938" s="160"/>
      <c r="R938" s="160"/>
    </row>
    <row r="939" spans="1:18">
      <c r="A939" s="160"/>
      <c r="B939" s="160"/>
      <c r="C939" s="160"/>
      <c r="D939" s="160"/>
      <c r="E939" s="160"/>
      <c r="F939" s="160"/>
      <c r="G939" s="160"/>
      <c r="H939" s="160"/>
      <c r="I939" s="160"/>
      <c r="J939" s="162"/>
      <c r="K939" s="160"/>
      <c r="L939" s="160"/>
      <c r="M939" s="160"/>
      <c r="N939" s="160"/>
      <c r="O939" s="160"/>
      <c r="P939" s="160"/>
      <c r="Q939" s="160"/>
      <c r="R939" s="160"/>
    </row>
    <row r="940" spans="1:18">
      <c r="A940" s="160"/>
      <c r="B940" s="160"/>
      <c r="C940" s="160"/>
      <c r="D940" s="160"/>
      <c r="E940" s="160"/>
      <c r="F940" s="160"/>
      <c r="G940" s="160"/>
      <c r="H940" s="160"/>
      <c r="I940" s="160"/>
      <c r="J940" s="162"/>
      <c r="K940" s="160"/>
      <c r="L940" s="160"/>
      <c r="M940" s="160"/>
      <c r="N940" s="160"/>
      <c r="O940" s="160"/>
      <c r="P940" s="160"/>
      <c r="Q940" s="160"/>
      <c r="R940" s="160"/>
    </row>
    <row r="941" spans="1:18">
      <c r="A941" s="160"/>
      <c r="B941" s="160"/>
      <c r="C941" s="160"/>
      <c r="D941" s="160"/>
      <c r="E941" s="160"/>
      <c r="F941" s="160"/>
      <c r="G941" s="160"/>
      <c r="H941" s="160"/>
      <c r="I941" s="160"/>
      <c r="J941" s="162"/>
      <c r="K941" s="160"/>
      <c r="L941" s="160"/>
      <c r="M941" s="160"/>
      <c r="N941" s="160"/>
      <c r="O941" s="160"/>
      <c r="P941" s="160"/>
      <c r="Q941" s="160"/>
      <c r="R941" s="160"/>
    </row>
    <row r="942" spans="1:18">
      <c r="A942" s="160"/>
      <c r="B942" s="160"/>
      <c r="C942" s="160"/>
      <c r="D942" s="160"/>
      <c r="E942" s="160"/>
      <c r="F942" s="160"/>
      <c r="G942" s="160"/>
      <c r="H942" s="160"/>
      <c r="I942" s="160"/>
      <c r="J942" s="162"/>
      <c r="K942" s="160"/>
      <c r="L942" s="160"/>
      <c r="M942" s="160"/>
      <c r="N942" s="160"/>
      <c r="O942" s="160"/>
      <c r="P942" s="160"/>
      <c r="Q942" s="160"/>
      <c r="R942" s="160"/>
    </row>
    <row r="943" spans="1:18">
      <c r="A943" s="160"/>
      <c r="B943" s="160"/>
      <c r="C943" s="160"/>
      <c r="D943" s="160"/>
      <c r="E943" s="160"/>
      <c r="F943" s="160"/>
      <c r="G943" s="160"/>
      <c r="H943" s="160"/>
      <c r="I943" s="160"/>
      <c r="J943" s="162"/>
      <c r="K943" s="160"/>
      <c r="L943" s="160"/>
      <c r="M943" s="160"/>
      <c r="N943" s="160"/>
      <c r="O943" s="160"/>
      <c r="P943" s="160"/>
      <c r="Q943" s="160"/>
      <c r="R943" s="160"/>
    </row>
    <row r="944" spans="1:18">
      <c r="A944" s="160"/>
      <c r="B944" s="160"/>
      <c r="C944" s="160"/>
      <c r="D944" s="160"/>
      <c r="E944" s="160"/>
      <c r="F944" s="160"/>
      <c r="G944" s="160"/>
      <c r="H944" s="160"/>
      <c r="I944" s="160"/>
      <c r="J944" s="162"/>
      <c r="K944" s="160"/>
      <c r="L944" s="160"/>
      <c r="M944" s="160"/>
      <c r="N944" s="160"/>
      <c r="O944" s="160"/>
      <c r="P944" s="160"/>
      <c r="Q944" s="160"/>
      <c r="R944" s="160"/>
    </row>
    <row r="945" spans="1:18">
      <c r="A945" s="160"/>
      <c r="B945" s="160"/>
      <c r="C945" s="160"/>
      <c r="D945" s="160"/>
      <c r="E945" s="160"/>
      <c r="F945" s="160"/>
      <c r="G945" s="160"/>
      <c r="H945" s="160"/>
      <c r="I945" s="160"/>
      <c r="J945" s="162"/>
      <c r="K945" s="160"/>
      <c r="L945" s="160"/>
      <c r="M945" s="160"/>
      <c r="N945" s="160"/>
      <c r="O945" s="160"/>
      <c r="P945" s="160"/>
      <c r="Q945" s="160"/>
      <c r="R945" s="160"/>
    </row>
    <row r="946" spans="1:18">
      <c r="A946" s="160"/>
      <c r="B946" s="160"/>
      <c r="C946" s="160"/>
      <c r="D946" s="160"/>
      <c r="E946" s="160"/>
      <c r="F946" s="160"/>
      <c r="G946" s="160"/>
      <c r="H946" s="160"/>
      <c r="I946" s="160"/>
      <c r="J946" s="162"/>
      <c r="K946" s="160"/>
      <c r="L946" s="160"/>
      <c r="M946" s="160"/>
      <c r="N946" s="160"/>
      <c r="O946" s="160"/>
      <c r="P946" s="160"/>
      <c r="Q946" s="160"/>
      <c r="R946" s="160"/>
    </row>
    <row r="947" spans="1:18">
      <c r="A947" s="160"/>
      <c r="B947" s="160"/>
      <c r="C947" s="160"/>
      <c r="D947" s="160"/>
      <c r="E947" s="160"/>
      <c r="F947" s="160"/>
      <c r="G947" s="160"/>
      <c r="H947" s="160"/>
      <c r="I947" s="160"/>
      <c r="J947" s="162"/>
      <c r="K947" s="160"/>
      <c r="L947" s="160"/>
      <c r="M947" s="160"/>
      <c r="N947" s="160"/>
      <c r="O947" s="160"/>
      <c r="P947" s="160"/>
      <c r="Q947" s="160"/>
      <c r="R947" s="160"/>
    </row>
    <row r="948" spans="1:18">
      <c r="A948" s="160"/>
      <c r="B948" s="160"/>
      <c r="C948" s="160"/>
      <c r="D948" s="160"/>
      <c r="E948" s="160"/>
      <c r="F948" s="160"/>
      <c r="G948" s="160"/>
      <c r="H948" s="160"/>
      <c r="I948" s="160"/>
      <c r="J948" s="162"/>
      <c r="K948" s="160"/>
      <c r="L948" s="160"/>
      <c r="M948" s="160"/>
      <c r="N948" s="160"/>
      <c r="O948" s="160"/>
      <c r="P948" s="160"/>
      <c r="Q948" s="160"/>
      <c r="R948" s="160"/>
    </row>
    <row r="949" spans="1:18">
      <c r="A949" s="160"/>
      <c r="B949" s="160"/>
      <c r="C949" s="160"/>
      <c r="D949" s="160"/>
      <c r="E949" s="160"/>
      <c r="F949" s="160"/>
      <c r="G949" s="160"/>
      <c r="H949" s="160"/>
      <c r="I949" s="160"/>
      <c r="J949" s="162"/>
      <c r="K949" s="160"/>
      <c r="L949" s="160"/>
      <c r="M949" s="160"/>
      <c r="N949" s="160"/>
      <c r="O949" s="160"/>
      <c r="P949" s="160"/>
      <c r="Q949" s="160"/>
      <c r="R949" s="160"/>
    </row>
    <row r="950" spans="1:18">
      <c r="A950" s="160"/>
      <c r="B950" s="160"/>
      <c r="C950" s="160"/>
      <c r="D950" s="160"/>
      <c r="E950" s="160"/>
      <c r="F950" s="160"/>
      <c r="G950" s="160"/>
      <c r="H950" s="160"/>
      <c r="I950" s="160"/>
      <c r="J950" s="162"/>
      <c r="K950" s="160"/>
      <c r="L950" s="160"/>
      <c r="M950" s="160"/>
      <c r="N950" s="160"/>
      <c r="O950" s="160"/>
      <c r="P950" s="160"/>
      <c r="Q950" s="160"/>
      <c r="R950" s="160"/>
    </row>
    <row r="951" spans="1:18">
      <c r="A951" s="160"/>
      <c r="B951" s="160"/>
      <c r="C951" s="160"/>
      <c r="D951" s="160"/>
      <c r="E951" s="160"/>
      <c r="F951" s="160"/>
      <c r="G951" s="160"/>
      <c r="H951" s="160"/>
      <c r="I951" s="160"/>
      <c r="J951" s="162"/>
      <c r="K951" s="160"/>
      <c r="L951" s="160"/>
      <c r="M951" s="160"/>
      <c r="N951" s="160"/>
      <c r="O951" s="160"/>
      <c r="P951" s="160"/>
      <c r="Q951" s="160"/>
      <c r="R951" s="160"/>
    </row>
    <row r="952" spans="1:18">
      <c r="A952" s="160"/>
      <c r="B952" s="160"/>
      <c r="C952" s="160"/>
      <c r="D952" s="160"/>
      <c r="E952" s="160"/>
      <c r="F952" s="160"/>
      <c r="G952" s="160"/>
      <c r="H952" s="160"/>
      <c r="I952" s="160"/>
      <c r="J952" s="162"/>
      <c r="K952" s="160"/>
      <c r="L952" s="160"/>
      <c r="M952" s="160"/>
      <c r="N952" s="160"/>
      <c r="O952" s="160"/>
      <c r="P952" s="160"/>
      <c r="Q952" s="160"/>
      <c r="R952" s="160"/>
    </row>
    <row r="953" spans="1:18">
      <c r="A953" s="160"/>
      <c r="B953" s="160"/>
      <c r="C953" s="160"/>
      <c r="D953" s="160"/>
      <c r="E953" s="160"/>
      <c r="F953" s="160"/>
      <c r="G953" s="160"/>
      <c r="H953" s="160"/>
      <c r="I953" s="160"/>
      <c r="J953" s="162"/>
      <c r="K953" s="160"/>
      <c r="L953" s="160"/>
      <c r="M953" s="160"/>
      <c r="N953" s="160"/>
      <c r="O953" s="160"/>
      <c r="P953" s="160"/>
      <c r="Q953" s="160"/>
      <c r="R953" s="160"/>
    </row>
    <row r="954" spans="1:18">
      <c r="A954" s="160"/>
      <c r="B954" s="160"/>
      <c r="C954" s="160"/>
      <c r="D954" s="160"/>
      <c r="E954" s="160"/>
      <c r="F954" s="160"/>
      <c r="G954" s="160"/>
      <c r="H954" s="160"/>
      <c r="I954" s="160"/>
      <c r="J954" s="162"/>
      <c r="K954" s="160"/>
      <c r="L954" s="160"/>
      <c r="M954" s="160"/>
      <c r="N954" s="160"/>
      <c r="O954" s="160"/>
      <c r="P954" s="160"/>
      <c r="Q954" s="160"/>
      <c r="R954" s="160"/>
    </row>
    <row r="955" spans="1:18">
      <c r="A955" s="160"/>
      <c r="B955" s="160"/>
      <c r="C955" s="160"/>
      <c r="D955" s="160"/>
      <c r="E955" s="160"/>
      <c r="F955" s="160"/>
      <c r="G955" s="160"/>
      <c r="H955" s="160"/>
      <c r="I955" s="160"/>
      <c r="J955" s="162"/>
      <c r="K955" s="160"/>
      <c r="L955" s="160"/>
      <c r="M955" s="160"/>
      <c r="N955" s="160"/>
      <c r="O955" s="160"/>
      <c r="P955" s="160"/>
      <c r="Q955" s="160"/>
      <c r="R955" s="160"/>
    </row>
    <row r="956" spans="1:18">
      <c r="A956" s="160"/>
      <c r="B956" s="160"/>
      <c r="C956" s="160"/>
      <c r="D956" s="160"/>
      <c r="E956" s="160"/>
      <c r="F956" s="160"/>
      <c r="G956" s="160"/>
      <c r="H956" s="160"/>
      <c r="I956" s="160"/>
      <c r="J956" s="162"/>
      <c r="K956" s="160"/>
      <c r="L956" s="160"/>
      <c r="M956" s="160"/>
      <c r="N956" s="160"/>
      <c r="O956" s="160"/>
      <c r="P956" s="160"/>
      <c r="Q956" s="160"/>
      <c r="R956" s="160"/>
    </row>
    <row r="957" spans="1:18">
      <c r="A957" s="160"/>
      <c r="B957" s="160"/>
      <c r="C957" s="160"/>
      <c r="D957" s="160"/>
      <c r="E957" s="160"/>
      <c r="F957" s="160"/>
      <c r="G957" s="160"/>
      <c r="H957" s="160"/>
      <c r="I957" s="160"/>
      <c r="J957" s="162"/>
      <c r="K957" s="160"/>
      <c r="L957" s="160"/>
      <c r="M957" s="160"/>
      <c r="N957" s="160"/>
      <c r="O957" s="160"/>
      <c r="P957" s="160"/>
      <c r="Q957" s="160"/>
      <c r="R957" s="160"/>
    </row>
    <row r="958" spans="1:18">
      <c r="A958" s="160"/>
      <c r="B958" s="160"/>
      <c r="C958" s="160"/>
      <c r="D958" s="160"/>
      <c r="E958" s="160"/>
      <c r="F958" s="160"/>
      <c r="G958" s="160"/>
      <c r="H958" s="160"/>
      <c r="I958" s="160"/>
      <c r="J958" s="162"/>
      <c r="K958" s="160"/>
      <c r="L958" s="160"/>
      <c r="M958" s="160"/>
      <c r="N958" s="160"/>
      <c r="O958" s="160"/>
      <c r="P958" s="160"/>
      <c r="Q958" s="160"/>
      <c r="R958" s="160"/>
    </row>
    <row r="959" spans="1:18">
      <c r="A959" s="160"/>
      <c r="B959" s="160"/>
      <c r="C959" s="160"/>
      <c r="D959" s="160"/>
      <c r="E959" s="160"/>
      <c r="F959" s="160"/>
      <c r="G959" s="160"/>
      <c r="H959" s="160"/>
      <c r="I959" s="160"/>
      <c r="J959" s="162"/>
      <c r="K959" s="160"/>
      <c r="L959" s="160"/>
      <c r="M959" s="160"/>
      <c r="N959" s="160"/>
      <c r="O959" s="160"/>
      <c r="P959" s="160"/>
      <c r="Q959" s="160"/>
      <c r="R959" s="160"/>
    </row>
    <row r="960" spans="1:18">
      <c r="A960" s="160"/>
      <c r="B960" s="160"/>
      <c r="C960" s="160"/>
      <c r="D960" s="160"/>
      <c r="E960" s="160"/>
      <c r="F960" s="160"/>
      <c r="G960" s="160"/>
      <c r="H960" s="160"/>
      <c r="I960" s="160"/>
      <c r="J960" s="162"/>
      <c r="K960" s="160"/>
      <c r="L960" s="160"/>
      <c r="M960" s="160"/>
      <c r="N960" s="160"/>
      <c r="O960" s="160"/>
      <c r="P960" s="160"/>
      <c r="Q960" s="160"/>
      <c r="R960" s="160"/>
    </row>
    <row r="961" spans="1:18">
      <c r="A961" s="160"/>
      <c r="B961" s="160"/>
      <c r="C961" s="160"/>
      <c r="D961" s="160"/>
      <c r="E961" s="160"/>
      <c r="F961" s="160"/>
      <c r="G961" s="160"/>
      <c r="H961" s="160"/>
      <c r="I961" s="160"/>
      <c r="J961" s="162"/>
      <c r="K961" s="160"/>
      <c r="L961" s="160"/>
      <c r="M961" s="160"/>
      <c r="N961" s="160"/>
      <c r="O961" s="160"/>
      <c r="P961" s="160"/>
      <c r="Q961" s="160"/>
      <c r="R961" s="160"/>
    </row>
    <row r="962" spans="1:18">
      <c r="A962" s="160"/>
      <c r="B962" s="160"/>
      <c r="C962" s="160"/>
      <c r="D962" s="160"/>
      <c r="E962" s="160"/>
      <c r="F962" s="160"/>
      <c r="G962" s="160"/>
      <c r="H962" s="160"/>
      <c r="I962" s="160"/>
      <c r="J962" s="162"/>
      <c r="K962" s="160"/>
      <c r="L962" s="160"/>
      <c r="M962" s="160"/>
      <c r="N962" s="160"/>
      <c r="O962" s="160"/>
      <c r="P962" s="160"/>
      <c r="Q962" s="160"/>
      <c r="R962" s="160"/>
    </row>
    <row r="963" spans="1:18">
      <c r="A963" s="160"/>
      <c r="B963" s="160"/>
      <c r="C963" s="160"/>
      <c r="D963" s="160"/>
      <c r="E963" s="160"/>
      <c r="F963" s="160"/>
      <c r="G963" s="160"/>
      <c r="H963" s="160"/>
      <c r="I963" s="160"/>
      <c r="J963" s="162"/>
      <c r="K963" s="160"/>
      <c r="L963" s="160"/>
      <c r="M963" s="160"/>
      <c r="N963" s="160"/>
      <c r="O963" s="160"/>
      <c r="P963" s="160"/>
      <c r="Q963" s="160"/>
      <c r="R963" s="160"/>
    </row>
    <row r="964" spans="1:18">
      <c r="A964" s="160"/>
      <c r="B964" s="160"/>
      <c r="C964" s="160"/>
      <c r="D964" s="160"/>
      <c r="E964" s="160"/>
      <c r="F964" s="160"/>
      <c r="G964" s="160"/>
      <c r="H964" s="160"/>
      <c r="I964" s="160"/>
      <c r="J964" s="162"/>
      <c r="K964" s="160"/>
      <c r="L964" s="160"/>
      <c r="M964" s="160"/>
      <c r="N964" s="160"/>
      <c r="O964" s="160"/>
      <c r="P964" s="160"/>
      <c r="Q964" s="160"/>
      <c r="R964" s="160"/>
    </row>
    <row r="965" spans="1:18">
      <c r="A965" s="160"/>
      <c r="B965" s="160"/>
      <c r="C965" s="160"/>
      <c r="D965" s="160"/>
      <c r="E965" s="160"/>
      <c r="F965" s="160"/>
      <c r="G965" s="160"/>
      <c r="H965" s="160"/>
      <c r="I965" s="160"/>
      <c r="J965" s="162"/>
      <c r="K965" s="160"/>
      <c r="L965" s="160"/>
      <c r="M965" s="160"/>
      <c r="N965" s="160"/>
      <c r="O965" s="160"/>
      <c r="P965" s="160"/>
      <c r="Q965" s="160"/>
      <c r="R965" s="160"/>
    </row>
    <row r="966" spans="1:18">
      <c r="A966" s="160"/>
      <c r="B966" s="160"/>
      <c r="C966" s="160"/>
      <c r="D966" s="160"/>
      <c r="E966" s="160"/>
      <c r="F966" s="160"/>
      <c r="G966" s="160"/>
      <c r="H966" s="160"/>
      <c r="I966" s="160"/>
      <c r="J966" s="162"/>
      <c r="K966" s="160"/>
      <c r="L966" s="160"/>
      <c r="M966" s="160"/>
      <c r="N966" s="160"/>
      <c r="O966" s="160"/>
      <c r="P966" s="160"/>
      <c r="Q966" s="160"/>
      <c r="R966" s="160"/>
    </row>
    <row r="967" spans="1:18">
      <c r="A967" s="160"/>
      <c r="B967" s="160"/>
      <c r="C967" s="160"/>
      <c r="D967" s="160"/>
      <c r="E967" s="160"/>
      <c r="F967" s="160"/>
      <c r="G967" s="160"/>
      <c r="H967" s="160"/>
      <c r="I967" s="160"/>
      <c r="J967" s="162"/>
      <c r="K967" s="160"/>
      <c r="L967" s="160"/>
      <c r="M967" s="160"/>
      <c r="N967" s="160"/>
      <c r="O967" s="160"/>
      <c r="P967" s="160"/>
      <c r="Q967" s="160"/>
      <c r="R967" s="160"/>
    </row>
    <row r="968" spans="1:18">
      <c r="A968" s="160"/>
      <c r="B968" s="160"/>
      <c r="C968" s="160"/>
      <c r="D968" s="160"/>
      <c r="E968" s="160"/>
      <c r="F968" s="160"/>
      <c r="G968" s="160"/>
      <c r="H968" s="160"/>
      <c r="I968" s="160"/>
      <c r="J968" s="162"/>
      <c r="K968" s="160"/>
      <c r="L968" s="160"/>
      <c r="M968" s="160"/>
      <c r="N968" s="160"/>
      <c r="O968" s="160"/>
      <c r="P968" s="160"/>
      <c r="Q968" s="160"/>
      <c r="R968" s="160"/>
    </row>
    <row r="969" spans="1:18">
      <c r="A969" s="160"/>
      <c r="B969" s="160"/>
      <c r="C969" s="160"/>
      <c r="D969" s="160"/>
      <c r="E969" s="160"/>
      <c r="F969" s="160"/>
      <c r="G969" s="160"/>
      <c r="H969" s="160"/>
      <c r="I969" s="160"/>
      <c r="J969" s="162"/>
      <c r="K969" s="160"/>
      <c r="L969" s="160"/>
      <c r="M969" s="160"/>
      <c r="N969" s="160"/>
      <c r="O969" s="160"/>
      <c r="P969" s="160"/>
      <c r="Q969" s="160"/>
      <c r="R969" s="160"/>
    </row>
    <row r="970" spans="1:18">
      <c r="A970" s="160"/>
      <c r="B970" s="160"/>
      <c r="C970" s="160"/>
      <c r="D970" s="160"/>
      <c r="E970" s="160"/>
      <c r="F970" s="160"/>
      <c r="G970" s="160"/>
      <c r="H970" s="160"/>
      <c r="I970" s="160"/>
      <c r="J970" s="162"/>
      <c r="K970" s="160"/>
      <c r="L970" s="160"/>
      <c r="M970" s="160"/>
      <c r="N970" s="160"/>
      <c r="O970" s="160"/>
      <c r="P970" s="160"/>
      <c r="Q970" s="160"/>
      <c r="R970" s="160"/>
    </row>
    <row r="971" spans="1:18">
      <c r="A971" s="160"/>
      <c r="B971" s="160"/>
      <c r="C971" s="160"/>
      <c r="D971" s="160"/>
      <c r="E971" s="160"/>
      <c r="F971" s="160"/>
      <c r="G971" s="160"/>
      <c r="H971" s="160"/>
      <c r="I971" s="160"/>
      <c r="J971" s="162"/>
      <c r="K971" s="160"/>
      <c r="L971" s="160"/>
      <c r="M971" s="160"/>
      <c r="N971" s="160"/>
      <c r="O971" s="160"/>
      <c r="P971" s="160"/>
      <c r="Q971" s="160"/>
      <c r="R971" s="160"/>
    </row>
    <row r="972" spans="1:18">
      <c r="A972" s="160"/>
      <c r="B972" s="160"/>
      <c r="C972" s="160"/>
      <c r="D972" s="160"/>
      <c r="E972" s="160"/>
      <c r="F972" s="160"/>
      <c r="G972" s="160"/>
      <c r="H972" s="160"/>
      <c r="I972" s="160"/>
      <c r="J972" s="162"/>
      <c r="K972" s="160"/>
      <c r="L972" s="160"/>
      <c r="M972" s="160"/>
      <c r="N972" s="160"/>
      <c r="O972" s="160"/>
      <c r="P972" s="160"/>
      <c r="Q972" s="160"/>
      <c r="R972" s="160"/>
    </row>
    <row r="973" spans="1:18">
      <c r="A973" s="160"/>
      <c r="B973" s="160"/>
      <c r="C973" s="160"/>
      <c r="D973" s="160"/>
      <c r="E973" s="160"/>
      <c r="F973" s="160"/>
      <c r="G973" s="160"/>
      <c r="H973" s="160"/>
      <c r="I973" s="160"/>
      <c r="J973" s="162"/>
      <c r="K973" s="160"/>
      <c r="L973" s="160"/>
      <c r="M973" s="160"/>
      <c r="N973" s="160"/>
      <c r="O973" s="160"/>
      <c r="P973" s="160"/>
      <c r="Q973" s="160"/>
      <c r="R973" s="160"/>
    </row>
    <row r="974" spans="1:18">
      <c r="A974" s="160"/>
      <c r="B974" s="160"/>
      <c r="C974" s="160"/>
      <c r="D974" s="160"/>
      <c r="E974" s="160"/>
      <c r="F974" s="160"/>
      <c r="G974" s="160"/>
      <c r="H974" s="160"/>
      <c r="I974" s="160"/>
      <c r="J974" s="162"/>
      <c r="K974" s="160"/>
      <c r="L974" s="160"/>
      <c r="M974" s="160"/>
      <c r="N974" s="160"/>
      <c r="O974" s="160"/>
      <c r="P974" s="160"/>
      <c r="Q974" s="160"/>
      <c r="R974" s="160"/>
    </row>
    <row r="975" spans="1:18">
      <c r="A975" s="160"/>
      <c r="B975" s="160"/>
      <c r="C975" s="160"/>
      <c r="D975" s="160"/>
      <c r="E975" s="160"/>
      <c r="F975" s="160"/>
      <c r="G975" s="160"/>
      <c r="H975" s="160"/>
      <c r="I975" s="160"/>
      <c r="J975" s="162"/>
      <c r="K975" s="160"/>
      <c r="L975" s="160"/>
      <c r="M975" s="160"/>
      <c r="N975" s="160"/>
      <c r="O975" s="160"/>
      <c r="P975" s="160"/>
      <c r="Q975" s="160"/>
      <c r="R975" s="160"/>
    </row>
    <row r="976" spans="1:18">
      <c r="A976" s="160"/>
      <c r="B976" s="160"/>
      <c r="C976" s="160"/>
      <c r="D976" s="160"/>
      <c r="E976" s="160"/>
      <c r="F976" s="160"/>
      <c r="G976" s="160"/>
      <c r="H976" s="160"/>
      <c r="I976" s="160"/>
      <c r="J976" s="162"/>
      <c r="K976" s="160"/>
      <c r="L976" s="160"/>
      <c r="M976" s="160"/>
      <c r="N976" s="160"/>
      <c r="O976" s="160"/>
      <c r="P976" s="160"/>
      <c r="Q976" s="160"/>
      <c r="R976" s="160"/>
    </row>
    <row r="977" spans="1:18">
      <c r="A977" s="160"/>
      <c r="B977" s="160"/>
      <c r="C977" s="160"/>
      <c r="D977" s="160"/>
      <c r="E977" s="160"/>
      <c r="F977" s="160"/>
      <c r="G977" s="160"/>
      <c r="H977" s="160"/>
      <c r="I977" s="160"/>
      <c r="J977" s="162"/>
      <c r="K977" s="160"/>
      <c r="L977" s="160"/>
      <c r="M977" s="160"/>
      <c r="N977" s="160"/>
      <c r="O977" s="160"/>
      <c r="P977" s="160"/>
      <c r="Q977" s="160"/>
      <c r="R977" s="160"/>
    </row>
    <row r="978" spans="1:18">
      <c r="A978" s="160"/>
      <c r="B978" s="160"/>
      <c r="C978" s="160"/>
      <c r="D978" s="160"/>
      <c r="E978" s="160"/>
      <c r="F978" s="160"/>
      <c r="G978" s="160"/>
      <c r="H978" s="160"/>
      <c r="I978" s="160"/>
      <c r="J978" s="162"/>
      <c r="K978" s="160"/>
      <c r="L978" s="160"/>
      <c r="M978" s="160"/>
      <c r="N978" s="160"/>
      <c r="O978" s="160"/>
      <c r="P978" s="160"/>
      <c r="Q978" s="160"/>
      <c r="R978" s="160"/>
    </row>
    <row r="979" spans="1:18">
      <c r="A979" s="160"/>
      <c r="B979" s="160"/>
      <c r="C979" s="160"/>
      <c r="D979" s="160"/>
      <c r="E979" s="160"/>
      <c r="F979" s="160"/>
      <c r="G979" s="160"/>
      <c r="H979" s="160"/>
      <c r="I979" s="160"/>
      <c r="J979" s="162"/>
      <c r="K979" s="160"/>
      <c r="L979" s="160"/>
      <c r="M979" s="160"/>
      <c r="N979" s="160"/>
      <c r="O979" s="160"/>
      <c r="P979" s="160"/>
      <c r="Q979" s="160"/>
      <c r="R979" s="160"/>
    </row>
    <row r="980" spans="1:18">
      <c r="A980" s="160"/>
      <c r="B980" s="160"/>
      <c r="C980" s="160"/>
      <c r="D980" s="160"/>
      <c r="E980" s="160"/>
      <c r="F980" s="160"/>
      <c r="G980" s="160"/>
      <c r="H980" s="160"/>
      <c r="I980" s="160"/>
      <c r="J980" s="162"/>
      <c r="K980" s="160"/>
      <c r="L980" s="160"/>
      <c r="M980" s="160"/>
      <c r="N980" s="160"/>
      <c r="O980" s="160"/>
      <c r="P980" s="160"/>
      <c r="Q980" s="160"/>
      <c r="R980" s="160"/>
    </row>
    <row r="981" spans="1:18">
      <c r="I981" s="160"/>
      <c r="J981" s="162"/>
      <c r="K981" s="160"/>
      <c r="L981" s="160"/>
      <c r="M981" s="160"/>
      <c r="N981" s="160"/>
      <c r="O981" s="160"/>
      <c r="P981" s="160"/>
      <c r="Q981" s="160"/>
      <c r="R981" s="160"/>
    </row>
  </sheetData>
  <autoFilter ref="C2:J26"/>
  <phoneticPr fontId="28" type="noConversion"/>
  <pageMargins left="0.69930555555555596" right="0.69930555555555596" top="0.75" bottom="0.75" header="0" footer="0"/>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9</vt:i4>
      </vt:variant>
    </vt:vector>
  </HeadingPairs>
  <TitlesOfParts>
    <vt:vector size="9" baseType="lpstr">
      <vt:lpstr>Release version</vt:lpstr>
      <vt:lpstr>Post-RTS</vt:lpstr>
      <vt:lpstr>Combine Schedule</vt:lpstr>
      <vt:lpstr>S&amp;G&amp;E Schedu_DVT2 Start</vt:lpstr>
      <vt:lpstr>RF Schedule DVT2</vt:lpstr>
      <vt:lpstr>Compare</vt:lpstr>
      <vt:lpstr>S&amp;G&amp;E_DVT1_Schedule</vt:lpstr>
      <vt:lpstr>RF Schedule DVT1</vt:lpstr>
      <vt:lpstr>Post-RTS (DVT1)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 MonicaTY (LKE)</dc:creator>
  <cp:lastModifiedBy>Huang. Monica (TPE)</cp:lastModifiedBy>
  <dcterms:created xsi:type="dcterms:W3CDTF">2017-07-13T16:33:25Z</dcterms:created>
  <dcterms:modified xsi:type="dcterms:W3CDTF">2021-12-16T08:29:24Z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2052-9.1.0.4468</vt:lpwstr>
  </property>
</Properties>
</file>