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王傳鈞\文件\課程資料\投資學(研究所)\Homework\HW4\"/>
    </mc:Choice>
  </mc:AlternateContent>
  <xr:revisionPtr revIDLastSave="0" documentId="13_ncr:1_{0847AA16-70A1-42A1-BF44-3A51F9FBFCA0}" xr6:coauthVersionLast="36" xr6:coauthVersionMax="36" xr10:uidLastSave="{00000000-0000-0000-0000-000000000000}"/>
  <bookViews>
    <workbookView xWindow="0" yWindow="0" windowWidth="17256" windowHeight="5580" firstSheet="5" activeTab="9" xr2:uid="{56F9E204-974D-40A7-80CB-635DDB09D5A4}"/>
  </bookViews>
  <sheets>
    <sheet name="VFINX" sheetId="2" r:id="rId1"/>
    <sheet name="JLGRX" sheetId="3" r:id="rId2"/>
    <sheet name="AGRYX" sheetId="4" r:id="rId3"/>
    <sheet name="Mkt&amp;r_f" sheetId="5" r:id="rId4"/>
    <sheet name="Summary(CAPM)" sheetId="6" r:id="rId5"/>
    <sheet name="Summary(3fa)" sheetId="20" r:id="rId6"/>
    <sheet name="Summary(4fa)" sheetId="22" r:id="rId7"/>
    <sheet name="Summary(5fa)" sheetId="23" r:id="rId8"/>
    <sheet name="Summary(timing-TM)" sheetId="24" r:id="rId9"/>
    <sheet name="Summary(timing-HM)" sheetId="25" r:id="rId10"/>
    <sheet name="Equation" sheetId="21" r:id="rId11"/>
  </sheets>
  <definedNames>
    <definedName name="solver_adj" localSheetId="5" hidden="1">'Summary(3fa)'!$Q$48</definedName>
    <definedName name="solver_adj" localSheetId="6" hidden="1">'Summary(4fa)'!$R$48</definedName>
    <definedName name="solver_adj" localSheetId="7" hidden="1">'Summary(5fa)'!$S$48</definedName>
    <definedName name="solver_adj" localSheetId="4" hidden="1">'Summary(CAPM)'!$N$52</definedName>
    <definedName name="solver_adj" localSheetId="9" hidden="1">'Summary(timing-HM)'!$Q$48</definedName>
    <definedName name="solver_adj" localSheetId="8" hidden="1">'Summary(timing-TM)'!$P$48</definedName>
    <definedName name="solver_cvg" localSheetId="5" hidden="1">0.00000001</definedName>
    <definedName name="solver_cvg" localSheetId="6" hidden="1">0.00000001</definedName>
    <definedName name="solver_cvg" localSheetId="7" hidden="1">0.00000001</definedName>
    <definedName name="solver_cvg" localSheetId="4" hidden="1">0.0001</definedName>
    <definedName name="solver_cvg" localSheetId="9" hidden="1">0.00000001</definedName>
    <definedName name="solver_cvg" localSheetId="8" hidden="1">0.00000001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4" hidden="1">1</definedName>
    <definedName name="solver_drv" localSheetId="9" hidden="1">1</definedName>
    <definedName name="solver_drv" localSheetId="8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4" hidden="1">1</definedName>
    <definedName name="solver_eng" localSheetId="9" hidden="1">1</definedName>
    <definedName name="solver_eng" localSheetId="8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4" hidden="1">1</definedName>
    <definedName name="solver_est" localSheetId="9" hidden="1">1</definedName>
    <definedName name="solver_est" localSheetId="8" hidden="1">1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4" hidden="1">2147483647</definedName>
    <definedName name="solver_itr" localSheetId="9" hidden="1">2147483647</definedName>
    <definedName name="solver_itr" localSheetId="8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4" hidden="1">2147483647</definedName>
    <definedName name="solver_mip" localSheetId="9" hidden="1">2147483647</definedName>
    <definedName name="solver_mip" localSheetId="8" hidden="1">2147483647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4" hidden="1">30</definedName>
    <definedName name="solver_mni" localSheetId="9" hidden="1">30</definedName>
    <definedName name="solver_mni" localSheetId="8" hidden="1">30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4" hidden="1">0.075</definedName>
    <definedName name="solver_mrt" localSheetId="9" hidden="1">0.075</definedName>
    <definedName name="solver_mrt" localSheetId="8" hidden="1">0.075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4" hidden="1">2</definedName>
    <definedName name="solver_msl" localSheetId="9" hidden="1">2</definedName>
    <definedName name="solver_msl" localSheetId="8" hidden="1">2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4" hidden="1">1</definedName>
    <definedName name="solver_neg" localSheetId="9" hidden="1">1</definedName>
    <definedName name="solver_neg" localSheetId="8" hidden="1">1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4" hidden="1">2147483647</definedName>
    <definedName name="solver_nod" localSheetId="9" hidden="1">2147483647</definedName>
    <definedName name="solver_nod" localSheetId="8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4" hidden="1">0</definedName>
    <definedName name="solver_num" localSheetId="9" hidden="1">0</definedName>
    <definedName name="solver_num" localSheetId="8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4" hidden="1">1</definedName>
    <definedName name="solver_nwt" localSheetId="9" hidden="1">1</definedName>
    <definedName name="solver_nwt" localSheetId="8" hidden="1">1</definedName>
    <definedName name="solver_opt" localSheetId="5" hidden="1">'Summary(3fa)'!$T$48</definedName>
    <definedName name="solver_opt" localSheetId="6" hidden="1">'Summary(4fa)'!$U$48</definedName>
    <definedName name="solver_opt" localSheetId="7" hidden="1">'Summary(5fa)'!$V$48</definedName>
    <definedName name="solver_opt" localSheetId="4" hidden="1">'Summary(CAPM)'!$Q$52</definedName>
    <definedName name="solver_opt" localSheetId="9" hidden="1">'Summary(timing-HM)'!$T$48</definedName>
    <definedName name="solver_opt" localSheetId="8" hidden="1">'Summary(timing-TM)'!$S$48</definedName>
    <definedName name="solver_pre" localSheetId="5" hidden="1">0.00000001</definedName>
    <definedName name="solver_pre" localSheetId="6" hidden="1">0.00000001</definedName>
    <definedName name="solver_pre" localSheetId="7" hidden="1">0.00000001</definedName>
    <definedName name="solver_pre" localSheetId="4" hidden="1">0.000001</definedName>
    <definedName name="solver_pre" localSheetId="9" hidden="1">0.00000001</definedName>
    <definedName name="solver_pre" localSheetId="8" hidden="1">0.00000001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4" hidden="1">1</definedName>
    <definedName name="solver_rbv" localSheetId="9" hidden="1">1</definedName>
    <definedName name="solver_rbv" localSheetId="8" hidden="1">1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4" hidden="1">2</definedName>
    <definedName name="solver_rlx" localSheetId="9" hidden="1">2</definedName>
    <definedName name="solver_rlx" localSheetId="8" hidden="1">2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4" hidden="1">0</definedName>
    <definedName name="solver_rsd" localSheetId="9" hidden="1">0</definedName>
    <definedName name="solver_rsd" localSheetId="8" hidden="1">0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4" hidden="1">1</definedName>
    <definedName name="solver_scl" localSheetId="9" hidden="1">2</definedName>
    <definedName name="solver_scl" localSheetId="8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4" hidden="1">2</definedName>
    <definedName name="solver_sho" localSheetId="9" hidden="1">2</definedName>
    <definedName name="solver_sho" localSheetId="8" hidden="1">2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4" hidden="1">100</definedName>
    <definedName name="solver_ssz" localSheetId="9" hidden="1">100</definedName>
    <definedName name="solver_ssz" localSheetId="8" hidden="1">100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4" hidden="1">2147483647</definedName>
    <definedName name="solver_tim" localSheetId="9" hidden="1">2147483647</definedName>
    <definedName name="solver_tim" localSheetId="8" hidden="1">2147483647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4" hidden="1">0.01</definedName>
    <definedName name="solver_tol" localSheetId="9" hidden="1">0.01</definedName>
    <definedName name="solver_tol" localSheetId="8" hidden="1">0.01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typ" localSheetId="4" hidden="1">3</definedName>
    <definedName name="solver_typ" localSheetId="9" hidden="1">3</definedName>
    <definedName name="solver_typ" localSheetId="8" hidden="1">3</definedName>
    <definedName name="solver_val" localSheetId="5" hidden="1">3.25394710634549</definedName>
    <definedName name="solver_val" localSheetId="6" hidden="1">3.25394710634549</definedName>
    <definedName name="solver_val" localSheetId="7" hidden="1">3.25394710634549</definedName>
    <definedName name="solver_val" localSheetId="4" hidden="1">3.25394710634549</definedName>
    <definedName name="solver_val" localSheetId="9" hidden="1">3.25394710634549</definedName>
    <definedName name="solver_val" localSheetId="8" hidden="1">3.25394710634549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4" hidden="1">3</definedName>
    <definedName name="solver_ver" localSheetId="9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25" l="1"/>
  <c r="V33" i="25"/>
  <c r="U33" i="25"/>
  <c r="T33" i="25"/>
  <c r="S29" i="25"/>
  <c r="R29" i="25"/>
  <c r="Q29" i="25"/>
  <c r="S21" i="25"/>
  <c r="R21" i="25"/>
  <c r="Q21" i="25"/>
  <c r="Q13" i="25"/>
  <c r="R13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4" i="25"/>
  <c r="L4" i="25" s="1"/>
  <c r="R42" i="24"/>
  <c r="P37" i="24"/>
  <c r="U33" i="24"/>
  <c r="T33" i="24"/>
  <c r="S33" i="24"/>
  <c r="R29" i="24"/>
  <c r="Q29" i="24"/>
  <c r="P29" i="24"/>
  <c r="R21" i="24"/>
  <c r="Q21" i="24"/>
  <c r="P21" i="24"/>
  <c r="I62" i="25"/>
  <c r="H62" i="25"/>
  <c r="G62" i="25"/>
  <c r="E62" i="25"/>
  <c r="I61" i="25"/>
  <c r="H61" i="25"/>
  <c r="G61" i="25"/>
  <c r="E61" i="25"/>
  <c r="I60" i="25"/>
  <c r="H60" i="25"/>
  <c r="G60" i="25"/>
  <c r="E60" i="25"/>
  <c r="I59" i="25"/>
  <c r="H59" i="25"/>
  <c r="G59" i="25"/>
  <c r="E59" i="25"/>
  <c r="I58" i="25"/>
  <c r="H58" i="25"/>
  <c r="G58" i="25"/>
  <c r="E58" i="25"/>
  <c r="I57" i="25"/>
  <c r="H57" i="25"/>
  <c r="G57" i="25"/>
  <c r="E57" i="25"/>
  <c r="I56" i="25"/>
  <c r="H56" i="25"/>
  <c r="G56" i="25"/>
  <c r="E56" i="25"/>
  <c r="I55" i="25"/>
  <c r="H55" i="25"/>
  <c r="G55" i="25"/>
  <c r="E55" i="25"/>
  <c r="I54" i="25"/>
  <c r="H54" i="25"/>
  <c r="G54" i="25"/>
  <c r="E54" i="25"/>
  <c r="I53" i="25"/>
  <c r="H53" i="25"/>
  <c r="G53" i="25"/>
  <c r="E53" i="25"/>
  <c r="I52" i="25"/>
  <c r="H52" i="25"/>
  <c r="G52" i="25"/>
  <c r="E52" i="25"/>
  <c r="I51" i="25"/>
  <c r="H51" i="25"/>
  <c r="G51" i="25"/>
  <c r="E51" i="25"/>
  <c r="I50" i="25"/>
  <c r="H50" i="25"/>
  <c r="G50" i="25"/>
  <c r="E50" i="25"/>
  <c r="I49" i="25"/>
  <c r="H49" i="25"/>
  <c r="G49" i="25"/>
  <c r="E49" i="25"/>
  <c r="R48" i="25"/>
  <c r="I48" i="25"/>
  <c r="H48" i="25"/>
  <c r="G48" i="25"/>
  <c r="E48" i="25"/>
  <c r="I47" i="25"/>
  <c r="H47" i="25"/>
  <c r="G47" i="25"/>
  <c r="E47" i="25"/>
  <c r="I46" i="25"/>
  <c r="H46" i="25"/>
  <c r="G46" i="25"/>
  <c r="E46" i="25"/>
  <c r="R45" i="25"/>
  <c r="I45" i="25"/>
  <c r="H45" i="25"/>
  <c r="G45" i="25"/>
  <c r="E45" i="25"/>
  <c r="I44" i="25"/>
  <c r="H44" i="25"/>
  <c r="G44" i="25"/>
  <c r="E44" i="25"/>
  <c r="I43" i="25"/>
  <c r="H43" i="25"/>
  <c r="G43" i="25"/>
  <c r="E43" i="25"/>
  <c r="R42" i="25"/>
  <c r="I42" i="25"/>
  <c r="H42" i="25"/>
  <c r="G42" i="25"/>
  <c r="E42" i="25"/>
  <c r="I41" i="25"/>
  <c r="H41" i="25"/>
  <c r="G41" i="25"/>
  <c r="E41" i="25"/>
  <c r="I40" i="25"/>
  <c r="H40" i="25"/>
  <c r="G40" i="25"/>
  <c r="E40" i="25"/>
  <c r="I39" i="25"/>
  <c r="H39" i="25"/>
  <c r="G39" i="25"/>
  <c r="E39" i="25"/>
  <c r="I38" i="25"/>
  <c r="H38" i="25"/>
  <c r="G38" i="25"/>
  <c r="E38" i="25"/>
  <c r="I37" i="25"/>
  <c r="H37" i="25"/>
  <c r="G37" i="25"/>
  <c r="E37" i="25"/>
  <c r="I36" i="25"/>
  <c r="H36" i="25"/>
  <c r="G36" i="25"/>
  <c r="E36" i="25"/>
  <c r="I35" i="25"/>
  <c r="H35" i="25"/>
  <c r="G35" i="25"/>
  <c r="E35" i="25"/>
  <c r="I34" i="25"/>
  <c r="H34" i="25"/>
  <c r="G34" i="25"/>
  <c r="E34" i="25"/>
  <c r="I33" i="25"/>
  <c r="H33" i="25"/>
  <c r="G33" i="25"/>
  <c r="E33" i="25"/>
  <c r="I32" i="25"/>
  <c r="H32" i="25"/>
  <c r="G32" i="25"/>
  <c r="E32" i="25"/>
  <c r="I31" i="25"/>
  <c r="H31" i="25"/>
  <c r="G31" i="25"/>
  <c r="E31" i="25"/>
  <c r="I30" i="25"/>
  <c r="H30" i="25"/>
  <c r="G30" i="25"/>
  <c r="E30" i="25"/>
  <c r="I29" i="25"/>
  <c r="H29" i="25"/>
  <c r="G29" i="25"/>
  <c r="E29" i="25"/>
  <c r="I28" i="25"/>
  <c r="H28" i="25"/>
  <c r="G28" i="25"/>
  <c r="E28" i="25"/>
  <c r="I27" i="25"/>
  <c r="H27" i="25"/>
  <c r="G27" i="25"/>
  <c r="E27" i="25"/>
  <c r="I26" i="25"/>
  <c r="H26" i="25"/>
  <c r="G26" i="25"/>
  <c r="E26" i="25"/>
  <c r="I25" i="25"/>
  <c r="H25" i="25"/>
  <c r="G25" i="25"/>
  <c r="E25" i="25"/>
  <c r="I24" i="25"/>
  <c r="H24" i="25"/>
  <c r="G24" i="25"/>
  <c r="E24" i="25"/>
  <c r="I23" i="25"/>
  <c r="H23" i="25"/>
  <c r="G23" i="25"/>
  <c r="E23" i="25"/>
  <c r="I22" i="25"/>
  <c r="H22" i="25"/>
  <c r="G22" i="25"/>
  <c r="E22" i="25"/>
  <c r="I21" i="25"/>
  <c r="H21" i="25"/>
  <c r="G21" i="25"/>
  <c r="E21" i="25"/>
  <c r="I20" i="25"/>
  <c r="H20" i="25"/>
  <c r="G20" i="25"/>
  <c r="E20" i="25"/>
  <c r="I19" i="25"/>
  <c r="H19" i="25"/>
  <c r="G19" i="25"/>
  <c r="E19" i="25"/>
  <c r="I18" i="25"/>
  <c r="H18" i="25"/>
  <c r="G18" i="25"/>
  <c r="E18" i="25"/>
  <c r="S17" i="25"/>
  <c r="T48" i="25" s="1"/>
  <c r="R17" i="25"/>
  <c r="T45" i="25" s="1"/>
  <c r="Q17" i="25"/>
  <c r="T42" i="25" s="1"/>
  <c r="I17" i="25"/>
  <c r="H17" i="25"/>
  <c r="G17" i="25"/>
  <c r="E17" i="25"/>
  <c r="I16" i="25"/>
  <c r="H16" i="25"/>
  <c r="G16" i="25"/>
  <c r="E16" i="25"/>
  <c r="I15" i="25"/>
  <c r="H15" i="25"/>
  <c r="G15" i="25"/>
  <c r="E15" i="25"/>
  <c r="I14" i="25"/>
  <c r="H14" i="25"/>
  <c r="G14" i="25"/>
  <c r="E14" i="25"/>
  <c r="I13" i="25"/>
  <c r="H13" i="25"/>
  <c r="G13" i="25"/>
  <c r="E13" i="25"/>
  <c r="I12" i="25"/>
  <c r="H12" i="25"/>
  <c r="G12" i="25"/>
  <c r="E12" i="25"/>
  <c r="I11" i="25"/>
  <c r="H11" i="25"/>
  <c r="G11" i="25"/>
  <c r="E11" i="25"/>
  <c r="I10" i="25"/>
  <c r="H10" i="25"/>
  <c r="G10" i="25"/>
  <c r="E10" i="25"/>
  <c r="T9" i="25"/>
  <c r="I9" i="25"/>
  <c r="H9" i="25"/>
  <c r="G9" i="25"/>
  <c r="E9" i="25"/>
  <c r="I8" i="25"/>
  <c r="H8" i="25"/>
  <c r="G8" i="25"/>
  <c r="E8" i="25"/>
  <c r="I7" i="25"/>
  <c r="H7" i="25"/>
  <c r="G7" i="25"/>
  <c r="E7" i="25"/>
  <c r="I6" i="25"/>
  <c r="H6" i="25"/>
  <c r="G6" i="25"/>
  <c r="E6" i="25"/>
  <c r="U5" i="25"/>
  <c r="S5" i="25"/>
  <c r="S25" i="25" s="1"/>
  <c r="R5" i="25"/>
  <c r="Q5" i="25"/>
  <c r="I5" i="25"/>
  <c r="H5" i="25"/>
  <c r="G5" i="25"/>
  <c r="E5" i="25"/>
  <c r="I4" i="25"/>
  <c r="H4" i="25"/>
  <c r="G4" i="25"/>
  <c r="E4" i="25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4" i="24"/>
  <c r="Q13" i="24" s="1"/>
  <c r="I62" i="24"/>
  <c r="H62" i="24"/>
  <c r="G62" i="24"/>
  <c r="E62" i="24"/>
  <c r="I61" i="24"/>
  <c r="H61" i="24"/>
  <c r="G61" i="24"/>
  <c r="E61" i="24"/>
  <c r="I60" i="24"/>
  <c r="H60" i="24"/>
  <c r="G60" i="24"/>
  <c r="E60" i="24"/>
  <c r="I59" i="24"/>
  <c r="H59" i="24"/>
  <c r="G59" i="24"/>
  <c r="E59" i="24"/>
  <c r="I58" i="24"/>
  <c r="H58" i="24"/>
  <c r="G58" i="24"/>
  <c r="E58" i="24"/>
  <c r="I57" i="24"/>
  <c r="H57" i="24"/>
  <c r="G57" i="24"/>
  <c r="E57" i="24"/>
  <c r="I56" i="24"/>
  <c r="H56" i="24"/>
  <c r="G56" i="24"/>
  <c r="E56" i="24"/>
  <c r="I55" i="24"/>
  <c r="H55" i="24"/>
  <c r="G55" i="24"/>
  <c r="E55" i="24"/>
  <c r="I54" i="24"/>
  <c r="H54" i="24"/>
  <c r="G54" i="24"/>
  <c r="E54" i="24"/>
  <c r="I53" i="24"/>
  <c r="H53" i="24"/>
  <c r="G53" i="24"/>
  <c r="E53" i="24"/>
  <c r="I52" i="24"/>
  <c r="H52" i="24"/>
  <c r="G52" i="24"/>
  <c r="E52" i="24"/>
  <c r="I51" i="24"/>
  <c r="H51" i="24"/>
  <c r="G51" i="24"/>
  <c r="E51" i="24"/>
  <c r="I50" i="24"/>
  <c r="H50" i="24"/>
  <c r="G50" i="24"/>
  <c r="E50" i="24"/>
  <c r="I49" i="24"/>
  <c r="H49" i="24"/>
  <c r="G49" i="24"/>
  <c r="E49" i="24"/>
  <c r="Q48" i="24"/>
  <c r="I48" i="24"/>
  <c r="H48" i="24"/>
  <c r="G48" i="24"/>
  <c r="E48" i="24"/>
  <c r="I47" i="24"/>
  <c r="H47" i="24"/>
  <c r="G47" i="24"/>
  <c r="E47" i="24"/>
  <c r="I46" i="24"/>
  <c r="H46" i="24"/>
  <c r="G46" i="24"/>
  <c r="E46" i="24"/>
  <c r="Q45" i="24"/>
  <c r="I45" i="24"/>
  <c r="H45" i="24"/>
  <c r="G45" i="24"/>
  <c r="E45" i="24"/>
  <c r="I44" i="24"/>
  <c r="H44" i="24"/>
  <c r="G44" i="24"/>
  <c r="E44" i="24"/>
  <c r="I43" i="24"/>
  <c r="H43" i="24"/>
  <c r="G43" i="24"/>
  <c r="E43" i="24"/>
  <c r="Q42" i="24"/>
  <c r="I42" i="24"/>
  <c r="H42" i="24"/>
  <c r="G42" i="24"/>
  <c r="E42" i="24"/>
  <c r="I41" i="24"/>
  <c r="H41" i="24"/>
  <c r="G41" i="24"/>
  <c r="E41" i="24"/>
  <c r="I40" i="24"/>
  <c r="H40" i="24"/>
  <c r="G40" i="24"/>
  <c r="E40" i="24"/>
  <c r="I39" i="24"/>
  <c r="H39" i="24"/>
  <c r="G39" i="24"/>
  <c r="E39" i="24"/>
  <c r="I38" i="24"/>
  <c r="H38" i="24"/>
  <c r="G38" i="24"/>
  <c r="E38" i="24"/>
  <c r="I37" i="24"/>
  <c r="H37" i="24"/>
  <c r="G37" i="24"/>
  <c r="E37" i="24"/>
  <c r="I36" i="24"/>
  <c r="H36" i="24"/>
  <c r="G36" i="24"/>
  <c r="E36" i="24"/>
  <c r="I35" i="24"/>
  <c r="H35" i="24"/>
  <c r="G35" i="24"/>
  <c r="E35" i="24"/>
  <c r="I34" i="24"/>
  <c r="H34" i="24"/>
  <c r="G34" i="24"/>
  <c r="E34" i="24"/>
  <c r="I33" i="24"/>
  <c r="H33" i="24"/>
  <c r="G33" i="24"/>
  <c r="E33" i="24"/>
  <c r="I32" i="24"/>
  <c r="H32" i="24"/>
  <c r="G32" i="24"/>
  <c r="E32" i="24"/>
  <c r="I31" i="24"/>
  <c r="H31" i="24"/>
  <c r="G31" i="24"/>
  <c r="E31" i="24"/>
  <c r="I30" i="24"/>
  <c r="H30" i="24"/>
  <c r="G30" i="24"/>
  <c r="E30" i="24"/>
  <c r="I29" i="24"/>
  <c r="H29" i="24"/>
  <c r="G29" i="24"/>
  <c r="E29" i="24"/>
  <c r="I28" i="24"/>
  <c r="H28" i="24"/>
  <c r="G28" i="24"/>
  <c r="E28" i="24"/>
  <c r="I27" i="24"/>
  <c r="H27" i="24"/>
  <c r="G27" i="24"/>
  <c r="E27" i="24"/>
  <c r="I26" i="24"/>
  <c r="H26" i="24"/>
  <c r="G26" i="24"/>
  <c r="E26" i="24"/>
  <c r="I25" i="24"/>
  <c r="H25" i="24"/>
  <c r="G25" i="24"/>
  <c r="E25" i="24"/>
  <c r="I24" i="24"/>
  <c r="H24" i="24"/>
  <c r="G24" i="24"/>
  <c r="E24" i="24"/>
  <c r="I23" i="24"/>
  <c r="H23" i="24"/>
  <c r="G23" i="24"/>
  <c r="E23" i="24"/>
  <c r="I22" i="24"/>
  <c r="H22" i="24"/>
  <c r="G22" i="24"/>
  <c r="E22" i="24"/>
  <c r="I21" i="24"/>
  <c r="H21" i="24"/>
  <c r="G21" i="24"/>
  <c r="E21" i="24"/>
  <c r="I20" i="24"/>
  <c r="H20" i="24"/>
  <c r="G20" i="24"/>
  <c r="E20" i="24"/>
  <c r="I19" i="24"/>
  <c r="H19" i="24"/>
  <c r="G19" i="24"/>
  <c r="E19" i="24"/>
  <c r="I18" i="24"/>
  <c r="H18" i="24"/>
  <c r="G18" i="24"/>
  <c r="E18" i="24"/>
  <c r="R17" i="24"/>
  <c r="S48" i="24" s="1"/>
  <c r="Q17" i="24"/>
  <c r="S45" i="24" s="1"/>
  <c r="P17" i="24"/>
  <c r="S42" i="24" s="1"/>
  <c r="I17" i="24"/>
  <c r="H17" i="24"/>
  <c r="G17" i="24"/>
  <c r="E17" i="24"/>
  <c r="I16" i="24"/>
  <c r="H16" i="24"/>
  <c r="G16" i="24"/>
  <c r="E16" i="24"/>
  <c r="I15" i="24"/>
  <c r="H15" i="24"/>
  <c r="G15" i="24"/>
  <c r="E15" i="24"/>
  <c r="I14" i="24"/>
  <c r="H14" i="24"/>
  <c r="G14" i="24"/>
  <c r="E14" i="24"/>
  <c r="P13" i="24"/>
  <c r="I13" i="24"/>
  <c r="H13" i="24"/>
  <c r="G13" i="24"/>
  <c r="E13" i="24"/>
  <c r="I12" i="24"/>
  <c r="H12" i="24"/>
  <c r="G12" i="24"/>
  <c r="E12" i="24"/>
  <c r="I11" i="24"/>
  <c r="H11" i="24"/>
  <c r="G11" i="24"/>
  <c r="E11" i="24"/>
  <c r="I10" i="24"/>
  <c r="H10" i="24"/>
  <c r="G10" i="24"/>
  <c r="E10" i="24"/>
  <c r="S9" i="24"/>
  <c r="I9" i="24"/>
  <c r="H9" i="24"/>
  <c r="G9" i="24"/>
  <c r="E9" i="24"/>
  <c r="I8" i="24"/>
  <c r="H8" i="24"/>
  <c r="G8" i="24"/>
  <c r="E8" i="24"/>
  <c r="I7" i="24"/>
  <c r="H7" i="24"/>
  <c r="G7" i="24"/>
  <c r="E7" i="24"/>
  <c r="I6" i="24"/>
  <c r="H6" i="24"/>
  <c r="G6" i="24"/>
  <c r="E6" i="24"/>
  <c r="T5" i="24"/>
  <c r="R5" i="24"/>
  <c r="Q5" i="24"/>
  <c r="P5" i="24"/>
  <c r="I5" i="24"/>
  <c r="H5" i="24"/>
  <c r="G5" i="24"/>
  <c r="E5" i="24"/>
  <c r="I4" i="24"/>
  <c r="H4" i="24"/>
  <c r="G4" i="24"/>
  <c r="E4" i="24"/>
  <c r="X33" i="23"/>
  <c r="W33" i="23"/>
  <c r="V33" i="23"/>
  <c r="S33" i="23"/>
  <c r="U29" i="23"/>
  <c r="T29" i="23"/>
  <c r="S29" i="23"/>
  <c r="U21" i="23"/>
  <c r="T21" i="23"/>
  <c r="S21" i="23"/>
  <c r="W13" i="23"/>
  <c r="V13" i="23"/>
  <c r="I62" i="23"/>
  <c r="H62" i="23"/>
  <c r="G62" i="23"/>
  <c r="E62" i="23"/>
  <c r="I61" i="23"/>
  <c r="H61" i="23"/>
  <c r="G61" i="23"/>
  <c r="E61" i="23"/>
  <c r="I60" i="23"/>
  <c r="H60" i="23"/>
  <c r="G60" i="23"/>
  <c r="E60" i="23"/>
  <c r="I59" i="23"/>
  <c r="H59" i="23"/>
  <c r="G59" i="23"/>
  <c r="E59" i="23"/>
  <c r="I58" i="23"/>
  <c r="H58" i="23"/>
  <c r="G58" i="23"/>
  <c r="E58" i="23"/>
  <c r="I57" i="23"/>
  <c r="H57" i="23"/>
  <c r="G57" i="23"/>
  <c r="E57" i="23"/>
  <c r="I56" i="23"/>
  <c r="H56" i="23"/>
  <c r="G56" i="23"/>
  <c r="E56" i="23"/>
  <c r="I55" i="23"/>
  <c r="H55" i="23"/>
  <c r="G55" i="23"/>
  <c r="E55" i="23"/>
  <c r="I54" i="23"/>
  <c r="H54" i="23"/>
  <c r="G54" i="23"/>
  <c r="E54" i="23"/>
  <c r="I53" i="23"/>
  <c r="H53" i="23"/>
  <c r="G53" i="23"/>
  <c r="E53" i="23"/>
  <c r="I52" i="23"/>
  <c r="H52" i="23"/>
  <c r="G52" i="23"/>
  <c r="E52" i="23"/>
  <c r="I51" i="23"/>
  <c r="H51" i="23"/>
  <c r="G51" i="23"/>
  <c r="E51" i="23"/>
  <c r="I50" i="23"/>
  <c r="H50" i="23"/>
  <c r="G50" i="23"/>
  <c r="E50" i="23"/>
  <c r="I49" i="23"/>
  <c r="H49" i="23"/>
  <c r="G49" i="23"/>
  <c r="E49" i="23"/>
  <c r="T48" i="23"/>
  <c r="I48" i="23"/>
  <c r="H48" i="23"/>
  <c r="G48" i="23"/>
  <c r="E48" i="23"/>
  <c r="I47" i="23"/>
  <c r="H47" i="23"/>
  <c r="G47" i="23"/>
  <c r="E47" i="23"/>
  <c r="I46" i="23"/>
  <c r="H46" i="23"/>
  <c r="G46" i="23"/>
  <c r="E46" i="23"/>
  <c r="V45" i="23"/>
  <c r="U45" i="23"/>
  <c r="T52" i="23" s="1"/>
  <c r="T45" i="23"/>
  <c r="I45" i="23"/>
  <c r="H45" i="23"/>
  <c r="G45" i="23"/>
  <c r="E45" i="23"/>
  <c r="I44" i="23"/>
  <c r="H44" i="23"/>
  <c r="G44" i="23"/>
  <c r="E44" i="23"/>
  <c r="I43" i="23"/>
  <c r="H43" i="23"/>
  <c r="G43" i="23"/>
  <c r="E43" i="23"/>
  <c r="T42" i="23"/>
  <c r="I42" i="23"/>
  <c r="H42" i="23"/>
  <c r="G42" i="23"/>
  <c r="E42" i="23"/>
  <c r="I41" i="23"/>
  <c r="H41" i="23"/>
  <c r="G41" i="23"/>
  <c r="E41" i="23"/>
  <c r="I40" i="23"/>
  <c r="H40" i="23"/>
  <c r="G40" i="23"/>
  <c r="E40" i="23"/>
  <c r="I39" i="23"/>
  <c r="H39" i="23"/>
  <c r="G39" i="23"/>
  <c r="E39" i="23"/>
  <c r="I38" i="23"/>
  <c r="H38" i="23"/>
  <c r="G38" i="23"/>
  <c r="E38" i="23"/>
  <c r="I37" i="23"/>
  <c r="H37" i="23"/>
  <c r="G37" i="23"/>
  <c r="E37" i="23"/>
  <c r="I36" i="23"/>
  <c r="H36" i="23"/>
  <c r="G36" i="23"/>
  <c r="E36" i="23"/>
  <c r="I35" i="23"/>
  <c r="H35" i="23"/>
  <c r="G35" i="23"/>
  <c r="E35" i="23"/>
  <c r="I34" i="23"/>
  <c r="H34" i="23"/>
  <c r="G34" i="23"/>
  <c r="E34" i="23"/>
  <c r="I33" i="23"/>
  <c r="H33" i="23"/>
  <c r="G33" i="23"/>
  <c r="E33" i="23"/>
  <c r="I32" i="23"/>
  <c r="H32" i="23"/>
  <c r="G32" i="23"/>
  <c r="E32" i="23"/>
  <c r="I31" i="23"/>
  <c r="H31" i="23"/>
  <c r="G31" i="23"/>
  <c r="E31" i="23"/>
  <c r="I30" i="23"/>
  <c r="H30" i="23"/>
  <c r="G30" i="23"/>
  <c r="E30" i="23"/>
  <c r="I29" i="23"/>
  <c r="H29" i="23"/>
  <c r="G29" i="23"/>
  <c r="E29" i="23"/>
  <c r="I28" i="23"/>
  <c r="H28" i="23"/>
  <c r="G28" i="23"/>
  <c r="E28" i="23"/>
  <c r="I27" i="23"/>
  <c r="H27" i="23"/>
  <c r="G27" i="23"/>
  <c r="E27" i="23"/>
  <c r="I26" i="23"/>
  <c r="H26" i="23"/>
  <c r="G26" i="23"/>
  <c r="E26" i="23"/>
  <c r="I25" i="23"/>
  <c r="H25" i="23"/>
  <c r="G25" i="23"/>
  <c r="E25" i="23"/>
  <c r="I24" i="23"/>
  <c r="H24" i="23"/>
  <c r="G24" i="23"/>
  <c r="E24" i="23"/>
  <c r="I23" i="23"/>
  <c r="H23" i="23"/>
  <c r="G23" i="23"/>
  <c r="E23" i="23"/>
  <c r="I22" i="23"/>
  <c r="H22" i="23"/>
  <c r="G22" i="23"/>
  <c r="E22" i="23"/>
  <c r="I21" i="23"/>
  <c r="H21" i="23"/>
  <c r="G21" i="23"/>
  <c r="E21" i="23"/>
  <c r="I20" i="23"/>
  <c r="H20" i="23"/>
  <c r="G20" i="23"/>
  <c r="E20" i="23"/>
  <c r="I19" i="23"/>
  <c r="H19" i="23"/>
  <c r="G19" i="23"/>
  <c r="E19" i="23"/>
  <c r="I18" i="23"/>
  <c r="H18" i="23"/>
  <c r="G18" i="23"/>
  <c r="E18" i="23"/>
  <c r="U17" i="23"/>
  <c r="V48" i="23" s="1"/>
  <c r="T17" i="23"/>
  <c r="S17" i="23"/>
  <c r="V42" i="23" s="1"/>
  <c r="I17" i="23"/>
  <c r="H17" i="23"/>
  <c r="G17" i="23"/>
  <c r="E17" i="23"/>
  <c r="I16" i="23"/>
  <c r="H16" i="23"/>
  <c r="G16" i="23"/>
  <c r="E16" i="23"/>
  <c r="I15" i="23"/>
  <c r="H15" i="23"/>
  <c r="G15" i="23"/>
  <c r="E15" i="23"/>
  <c r="I14" i="23"/>
  <c r="H14" i="23"/>
  <c r="G14" i="23"/>
  <c r="E14" i="23"/>
  <c r="U13" i="23"/>
  <c r="T13" i="23"/>
  <c r="S13" i="23"/>
  <c r="I13" i="23"/>
  <c r="H13" i="23"/>
  <c r="G13" i="23"/>
  <c r="E13" i="23"/>
  <c r="I12" i="23"/>
  <c r="H12" i="23"/>
  <c r="G12" i="23"/>
  <c r="E12" i="23"/>
  <c r="I11" i="23"/>
  <c r="H11" i="23"/>
  <c r="G11" i="23"/>
  <c r="E11" i="23"/>
  <c r="I10" i="23"/>
  <c r="H10" i="23"/>
  <c r="G10" i="23"/>
  <c r="E10" i="23"/>
  <c r="V9" i="23"/>
  <c r="I9" i="23"/>
  <c r="H9" i="23"/>
  <c r="G9" i="23"/>
  <c r="E9" i="23"/>
  <c r="I8" i="23"/>
  <c r="H8" i="23"/>
  <c r="G8" i="23"/>
  <c r="E8" i="23"/>
  <c r="I7" i="23"/>
  <c r="H7" i="23"/>
  <c r="G7" i="23"/>
  <c r="E7" i="23"/>
  <c r="I6" i="23"/>
  <c r="H6" i="23"/>
  <c r="G6" i="23"/>
  <c r="E6" i="23"/>
  <c r="W5" i="23"/>
  <c r="V5" i="23"/>
  <c r="U5" i="23"/>
  <c r="U48" i="23" s="1"/>
  <c r="U52" i="23" s="1"/>
  <c r="T5" i="23"/>
  <c r="T25" i="23" s="1"/>
  <c r="S5" i="23"/>
  <c r="I5" i="23"/>
  <c r="H5" i="23"/>
  <c r="G5" i="23"/>
  <c r="E5" i="23"/>
  <c r="I4" i="23"/>
  <c r="U9" i="23" s="1"/>
  <c r="H4" i="23"/>
  <c r="T9" i="23" s="1"/>
  <c r="G4" i="23"/>
  <c r="S9" i="23" s="1"/>
  <c r="E4" i="23"/>
  <c r="V17" i="23" s="1"/>
  <c r="R37" i="22"/>
  <c r="T29" i="22"/>
  <c r="S29" i="22"/>
  <c r="S33" i="22" s="1"/>
  <c r="V33" i="22" s="1"/>
  <c r="R29" i="22"/>
  <c r="W33" i="22"/>
  <c r="U33" i="22"/>
  <c r="T33" i="22"/>
  <c r="R33" i="22"/>
  <c r="R25" i="22"/>
  <c r="T21" i="22"/>
  <c r="S21" i="22"/>
  <c r="R21" i="22"/>
  <c r="U13" i="22"/>
  <c r="I62" i="22"/>
  <c r="H62" i="22"/>
  <c r="G62" i="22"/>
  <c r="E62" i="22"/>
  <c r="I61" i="22"/>
  <c r="H61" i="22"/>
  <c r="G61" i="22"/>
  <c r="E61" i="22"/>
  <c r="I60" i="22"/>
  <c r="H60" i="22"/>
  <c r="G60" i="22"/>
  <c r="E60" i="22"/>
  <c r="I59" i="22"/>
  <c r="H59" i="22"/>
  <c r="G59" i="22"/>
  <c r="E59" i="22"/>
  <c r="I58" i="22"/>
  <c r="H58" i="22"/>
  <c r="G58" i="22"/>
  <c r="E58" i="22"/>
  <c r="I57" i="22"/>
  <c r="H57" i="22"/>
  <c r="G57" i="22"/>
  <c r="E57" i="22"/>
  <c r="I56" i="22"/>
  <c r="H56" i="22"/>
  <c r="G56" i="22"/>
  <c r="E56" i="22"/>
  <c r="I55" i="22"/>
  <c r="H55" i="22"/>
  <c r="G55" i="22"/>
  <c r="E55" i="22"/>
  <c r="I54" i="22"/>
  <c r="H54" i="22"/>
  <c r="G54" i="22"/>
  <c r="E54" i="22"/>
  <c r="I53" i="22"/>
  <c r="H53" i="22"/>
  <c r="G53" i="22"/>
  <c r="E53" i="22"/>
  <c r="I52" i="22"/>
  <c r="H52" i="22"/>
  <c r="G52" i="22"/>
  <c r="E52" i="22"/>
  <c r="I51" i="22"/>
  <c r="H51" i="22"/>
  <c r="G51" i="22"/>
  <c r="E51" i="22"/>
  <c r="I50" i="22"/>
  <c r="H50" i="22"/>
  <c r="G50" i="22"/>
  <c r="E50" i="22"/>
  <c r="I49" i="22"/>
  <c r="H49" i="22"/>
  <c r="G49" i="22"/>
  <c r="E49" i="22"/>
  <c r="S48" i="22"/>
  <c r="I48" i="22"/>
  <c r="H48" i="22"/>
  <c r="G48" i="22"/>
  <c r="E48" i="22"/>
  <c r="I47" i="22"/>
  <c r="H47" i="22"/>
  <c r="G47" i="22"/>
  <c r="E47" i="22"/>
  <c r="I46" i="22"/>
  <c r="H46" i="22"/>
  <c r="G46" i="22"/>
  <c r="E46" i="22"/>
  <c r="S45" i="22"/>
  <c r="I45" i="22"/>
  <c r="H45" i="22"/>
  <c r="G45" i="22"/>
  <c r="E45" i="22"/>
  <c r="I44" i="22"/>
  <c r="H44" i="22"/>
  <c r="G44" i="22"/>
  <c r="E44" i="22"/>
  <c r="I43" i="22"/>
  <c r="H43" i="22"/>
  <c r="G43" i="22"/>
  <c r="E43" i="22"/>
  <c r="S42" i="22"/>
  <c r="I42" i="22"/>
  <c r="H42" i="22"/>
  <c r="G42" i="22"/>
  <c r="E42" i="22"/>
  <c r="I41" i="22"/>
  <c r="H41" i="22"/>
  <c r="G41" i="22"/>
  <c r="E41" i="22"/>
  <c r="I40" i="22"/>
  <c r="H40" i="22"/>
  <c r="G40" i="22"/>
  <c r="E40" i="22"/>
  <c r="I39" i="22"/>
  <c r="H39" i="22"/>
  <c r="G39" i="22"/>
  <c r="E39" i="22"/>
  <c r="I38" i="22"/>
  <c r="H38" i="22"/>
  <c r="G38" i="22"/>
  <c r="E38" i="22"/>
  <c r="I37" i="22"/>
  <c r="H37" i="22"/>
  <c r="G37" i="22"/>
  <c r="E37" i="22"/>
  <c r="I36" i="22"/>
  <c r="H36" i="22"/>
  <c r="G36" i="22"/>
  <c r="E36" i="22"/>
  <c r="I35" i="22"/>
  <c r="H35" i="22"/>
  <c r="G35" i="22"/>
  <c r="E35" i="22"/>
  <c r="I34" i="22"/>
  <c r="H34" i="22"/>
  <c r="G34" i="22"/>
  <c r="E34" i="22"/>
  <c r="I33" i="22"/>
  <c r="H33" i="22"/>
  <c r="G33" i="22"/>
  <c r="E33" i="22"/>
  <c r="I32" i="22"/>
  <c r="H32" i="22"/>
  <c r="G32" i="22"/>
  <c r="E32" i="22"/>
  <c r="I31" i="22"/>
  <c r="H31" i="22"/>
  <c r="G31" i="22"/>
  <c r="E31" i="22"/>
  <c r="I30" i="22"/>
  <c r="H30" i="22"/>
  <c r="G30" i="22"/>
  <c r="E30" i="22"/>
  <c r="I29" i="22"/>
  <c r="H29" i="22"/>
  <c r="G29" i="22"/>
  <c r="E29" i="22"/>
  <c r="I28" i="22"/>
  <c r="H28" i="22"/>
  <c r="G28" i="22"/>
  <c r="E28" i="22"/>
  <c r="I27" i="22"/>
  <c r="H27" i="22"/>
  <c r="G27" i="22"/>
  <c r="E27" i="22"/>
  <c r="I26" i="22"/>
  <c r="H26" i="22"/>
  <c r="G26" i="22"/>
  <c r="E26" i="22"/>
  <c r="I25" i="22"/>
  <c r="H25" i="22"/>
  <c r="G25" i="22"/>
  <c r="E25" i="22"/>
  <c r="I24" i="22"/>
  <c r="H24" i="22"/>
  <c r="G24" i="22"/>
  <c r="E24" i="22"/>
  <c r="I23" i="22"/>
  <c r="H23" i="22"/>
  <c r="G23" i="22"/>
  <c r="E23" i="22"/>
  <c r="I22" i="22"/>
  <c r="H22" i="22"/>
  <c r="G22" i="22"/>
  <c r="E22" i="22"/>
  <c r="I21" i="22"/>
  <c r="H21" i="22"/>
  <c r="G21" i="22"/>
  <c r="E21" i="22"/>
  <c r="I20" i="22"/>
  <c r="H20" i="22"/>
  <c r="G20" i="22"/>
  <c r="E20" i="22"/>
  <c r="I19" i="22"/>
  <c r="H19" i="22"/>
  <c r="G19" i="22"/>
  <c r="E19" i="22"/>
  <c r="I18" i="22"/>
  <c r="H18" i="22"/>
  <c r="G18" i="22"/>
  <c r="E18" i="22"/>
  <c r="T17" i="22"/>
  <c r="U48" i="22" s="1"/>
  <c r="S17" i="22"/>
  <c r="U45" i="22" s="1"/>
  <c r="R17" i="22"/>
  <c r="U42" i="22" s="1"/>
  <c r="I17" i="22"/>
  <c r="H17" i="22"/>
  <c r="G17" i="22"/>
  <c r="E17" i="22"/>
  <c r="I16" i="22"/>
  <c r="H16" i="22"/>
  <c r="G16" i="22"/>
  <c r="E16" i="22"/>
  <c r="I15" i="22"/>
  <c r="H15" i="22"/>
  <c r="G15" i="22"/>
  <c r="E15" i="22"/>
  <c r="I14" i="22"/>
  <c r="H14" i="22"/>
  <c r="G14" i="22"/>
  <c r="E14" i="22"/>
  <c r="T13" i="22"/>
  <c r="S13" i="22"/>
  <c r="R13" i="22"/>
  <c r="I13" i="22"/>
  <c r="H13" i="22"/>
  <c r="G13" i="22"/>
  <c r="E13" i="22"/>
  <c r="I12" i="22"/>
  <c r="H12" i="22"/>
  <c r="G12" i="22"/>
  <c r="E12" i="22"/>
  <c r="I11" i="22"/>
  <c r="H11" i="22"/>
  <c r="G11" i="22"/>
  <c r="E11" i="22"/>
  <c r="I10" i="22"/>
  <c r="H10" i="22"/>
  <c r="G10" i="22"/>
  <c r="E10" i="22"/>
  <c r="U9" i="22"/>
  <c r="I9" i="22"/>
  <c r="H9" i="22"/>
  <c r="G9" i="22"/>
  <c r="E9" i="22"/>
  <c r="I8" i="22"/>
  <c r="H8" i="22"/>
  <c r="G8" i="22"/>
  <c r="E8" i="22"/>
  <c r="I7" i="22"/>
  <c r="H7" i="22"/>
  <c r="G7" i="22"/>
  <c r="E7" i="22"/>
  <c r="I6" i="22"/>
  <c r="H6" i="22"/>
  <c r="G6" i="22"/>
  <c r="E6" i="22"/>
  <c r="V5" i="22"/>
  <c r="T5" i="22"/>
  <c r="T48" i="22" s="1"/>
  <c r="S5" i="22"/>
  <c r="R5" i="22"/>
  <c r="I5" i="22"/>
  <c r="H5" i="22"/>
  <c r="G5" i="22"/>
  <c r="E5" i="22"/>
  <c r="I4" i="22"/>
  <c r="T9" i="22" s="1"/>
  <c r="H4" i="22"/>
  <c r="S9" i="22" s="1"/>
  <c r="G4" i="22"/>
  <c r="R9" i="22" s="1"/>
  <c r="E4" i="22"/>
  <c r="U17" i="22" s="1"/>
  <c r="P60" i="6"/>
  <c r="O60" i="6"/>
  <c r="N60" i="6"/>
  <c r="N56" i="6"/>
  <c r="Q46" i="6"/>
  <c r="Q52" i="6"/>
  <c r="Q49" i="6"/>
  <c r="N41" i="6"/>
  <c r="S37" i="6"/>
  <c r="R37" i="6"/>
  <c r="Q37" i="6"/>
  <c r="N37" i="6"/>
  <c r="P33" i="6"/>
  <c r="O33" i="6"/>
  <c r="N33" i="6"/>
  <c r="P29" i="6"/>
  <c r="O29" i="6"/>
  <c r="N29" i="6"/>
  <c r="N25" i="6"/>
  <c r="P21" i="6"/>
  <c r="O21" i="6"/>
  <c r="N21" i="6"/>
  <c r="Q17" i="6"/>
  <c r="O17" i="6"/>
  <c r="P17" i="6"/>
  <c r="N17" i="6"/>
  <c r="N13" i="6"/>
  <c r="O9" i="6"/>
  <c r="P9" i="6"/>
  <c r="Q9" i="6"/>
  <c r="N9" i="6"/>
  <c r="N5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I62" i="6"/>
  <c r="H62" i="6"/>
  <c r="G62" i="6"/>
  <c r="I61" i="6"/>
  <c r="H61" i="6"/>
  <c r="G61" i="6"/>
  <c r="I60" i="6"/>
  <c r="H60" i="6"/>
  <c r="G60" i="6"/>
  <c r="I59" i="6"/>
  <c r="H59" i="6"/>
  <c r="G59" i="6"/>
  <c r="I58" i="6"/>
  <c r="H58" i="6"/>
  <c r="G58" i="6"/>
  <c r="I57" i="6"/>
  <c r="H57" i="6"/>
  <c r="G57" i="6"/>
  <c r="I56" i="6"/>
  <c r="H56" i="6"/>
  <c r="G56" i="6"/>
  <c r="I55" i="6"/>
  <c r="H55" i="6"/>
  <c r="G55" i="6"/>
  <c r="I54" i="6"/>
  <c r="H54" i="6"/>
  <c r="G54" i="6"/>
  <c r="I53" i="6"/>
  <c r="H53" i="6"/>
  <c r="G53" i="6"/>
  <c r="I52" i="6"/>
  <c r="H52" i="6"/>
  <c r="G52" i="6"/>
  <c r="I51" i="6"/>
  <c r="H51" i="6"/>
  <c r="G51" i="6"/>
  <c r="I50" i="6"/>
  <c r="H50" i="6"/>
  <c r="G50" i="6"/>
  <c r="I49" i="6"/>
  <c r="H49" i="6"/>
  <c r="G49" i="6"/>
  <c r="I48" i="6"/>
  <c r="H48" i="6"/>
  <c r="G48" i="6"/>
  <c r="I47" i="6"/>
  <c r="H47" i="6"/>
  <c r="G47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S52" i="20"/>
  <c r="R52" i="20"/>
  <c r="Q52" i="20"/>
  <c r="T48" i="20"/>
  <c r="T45" i="20"/>
  <c r="T42" i="20"/>
  <c r="Q37" i="20"/>
  <c r="V33" i="20"/>
  <c r="U33" i="20"/>
  <c r="T33" i="20"/>
  <c r="Q33" i="20"/>
  <c r="S29" i="20"/>
  <c r="R29" i="20"/>
  <c r="Q29" i="20"/>
  <c r="S25" i="20"/>
  <c r="R25" i="20"/>
  <c r="Q25" i="20"/>
  <c r="R21" i="20"/>
  <c r="S21" i="20"/>
  <c r="Q21" i="20"/>
  <c r="Q17" i="20"/>
  <c r="T17" i="20"/>
  <c r="S13" i="20"/>
  <c r="R13" i="20"/>
  <c r="Q13" i="20"/>
  <c r="T9" i="20"/>
  <c r="R5" i="20"/>
  <c r="Q5" i="20"/>
  <c r="H5" i="20"/>
  <c r="I5" i="20"/>
  <c r="H6" i="20"/>
  <c r="I6" i="20"/>
  <c r="H7" i="20"/>
  <c r="I7" i="20"/>
  <c r="H8" i="20"/>
  <c r="I8" i="20"/>
  <c r="H9" i="20"/>
  <c r="I9" i="20"/>
  <c r="H10" i="20"/>
  <c r="I10" i="20"/>
  <c r="H11" i="20"/>
  <c r="I11" i="20"/>
  <c r="H12" i="20"/>
  <c r="I12" i="20"/>
  <c r="H13" i="20"/>
  <c r="I13" i="20"/>
  <c r="H14" i="20"/>
  <c r="I14" i="20"/>
  <c r="H15" i="20"/>
  <c r="I15" i="20"/>
  <c r="H16" i="20"/>
  <c r="I16" i="20"/>
  <c r="H17" i="20"/>
  <c r="I17" i="20"/>
  <c r="H18" i="20"/>
  <c r="I18" i="20"/>
  <c r="H19" i="20"/>
  <c r="I19" i="20"/>
  <c r="H20" i="20"/>
  <c r="I20" i="20"/>
  <c r="H21" i="20"/>
  <c r="I21" i="20"/>
  <c r="H22" i="20"/>
  <c r="I22" i="20"/>
  <c r="H23" i="20"/>
  <c r="I23" i="20"/>
  <c r="H24" i="20"/>
  <c r="I24" i="20"/>
  <c r="H25" i="20"/>
  <c r="I25" i="20"/>
  <c r="H26" i="20"/>
  <c r="I26" i="20"/>
  <c r="H27" i="20"/>
  <c r="I27" i="20"/>
  <c r="H28" i="20"/>
  <c r="I28" i="20"/>
  <c r="H29" i="20"/>
  <c r="I29" i="20"/>
  <c r="H30" i="20"/>
  <c r="I30" i="20"/>
  <c r="H31" i="20"/>
  <c r="I31" i="20"/>
  <c r="H32" i="20"/>
  <c r="I32" i="20"/>
  <c r="H33" i="20"/>
  <c r="I33" i="20"/>
  <c r="H34" i="20"/>
  <c r="I34" i="20"/>
  <c r="H35" i="20"/>
  <c r="I35" i="20"/>
  <c r="H36" i="20"/>
  <c r="I36" i="20"/>
  <c r="H37" i="20"/>
  <c r="I37" i="20"/>
  <c r="H38" i="20"/>
  <c r="I38" i="20"/>
  <c r="H39" i="20"/>
  <c r="I39" i="20"/>
  <c r="H40" i="20"/>
  <c r="I40" i="20"/>
  <c r="H41" i="20"/>
  <c r="I41" i="20"/>
  <c r="H42" i="20"/>
  <c r="I42" i="20"/>
  <c r="H43" i="20"/>
  <c r="I43" i="20"/>
  <c r="H44" i="20"/>
  <c r="I44" i="20"/>
  <c r="H45" i="20"/>
  <c r="I45" i="20"/>
  <c r="H46" i="20"/>
  <c r="I46" i="20"/>
  <c r="H47" i="20"/>
  <c r="I47" i="20"/>
  <c r="H48" i="20"/>
  <c r="I48" i="20"/>
  <c r="H49" i="20"/>
  <c r="I49" i="20"/>
  <c r="H50" i="20"/>
  <c r="I50" i="20"/>
  <c r="H51" i="20"/>
  <c r="I51" i="20"/>
  <c r="H52" i="20"/>
  <c r="I52" i="20"/>
  <c r="H53" i="20"/>
  <c r="I53" i="20"/>
  <c r="H54" i="20"/>
  <c r="I54" i="20"/>
  <c r="H55" i="20"/>
  <c r="I55" i="20"/>
  <c r="H56" i="20"/>
  <c r="I56" i="20"/>
  <c r="H57" i="20"/>
  <c r="I57" i="20"/>
  <c r="H58" i="20"/>
  <c r="I58" i="20"/>
  <c r="H59" i="20"/>
  <c r="I59" i="20"/>
  <c r="H60" i="20"/>
  <c r="I60" i="20"/>
  <c r="H61" i="20"/>
  <c r="I61" i="20"/>
  <c r="H62" i="20"/>
  <c r="I62" i="20"/>
  <c r="I4" i="20"/>
  <c r="H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4" i="20"/>
  <c r="Q9" i="20" s="1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4" i="20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4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4" i="3"/>
  <c r="S9" i="25" l="1"/>
  <c r="R9" i="25"/>
  <c r="T5" i="25"/>
  <c r="S45" i="25"/>
  <c r="R52" i="25" s="1"/>
  <c r="T17" i="25"/>
  <c r="Q25" i="25"/>
  <c r="S48" i="25"/>
  <c r="S52" i="25" s="1"/>
  <c r="Q9" i="25"/>
  <c r="S33" i="25"/>
  <c r="R25" i="25"/>
  <c r="R9" i="24"/>
  <c r="S42" i="25"/>
  <c r="Q52" i="25" s="1"/>
  <c r="R33" i="24"/>
  <c r="S5" i="24"/>
  <c r="P9" i="24"/>
  <c r="Q25" i="24"/>
  <c r="Q9" i="24"/>
  <c r="R48" i="24"/>
  <c r="R52" i="24"/>
  <c r="R45" i="24"/>
  <c r="S17" i="24"/>
  <c r="P25" i="24"/>
  <c r="Q33" i="24"/>
  <c r="P52" i="24"/>
  <c r="P33" i="24"/>
  <c r="R25" i="24"/>
  <c r="U33" i="23"/>
  <c r="U37" i="23" s="1"/>
  <c r="T33" i="23"/>
  <c r="U42" i="23"/>
  <c r="S52" i="23" s="1"/>
  <c r="S25" i="23"/>
  <c r="U25" i="23"/>
  <c r="T45" i="22"/>
  <c r="U5" i="22"/>
  <c r="T52" i="22" s="1"/>
  <c r="T42" i="22"/>
  <c r="S25" i="22"/>
  <c r="T25" i="22"/>
  <c r="R33" i="25" l="1"/>
  <c r="R37" i="25" s="1"/>
  <c r="Q33" i="25"/>
  <c r="S37" i="25"/>
  <c r="Q52" i="24"/>
  <c r="R37" i="24"/>
  <c r="Q37" i="24"/>
  <c r="S37" i="23"/>
  <c r="T37" i="23"/>
  <c r="S52" i="22"/>
  <c r="S37" i="22"/>
  <c r="R52" i="22"/>
  <c r="T37" i="22"/>
  <c r="S17" i="20" l="1"/>
  <c r="R17" i="20"/>
  <c r="R9" i="20"/>
  <c r="U5" i="20"/>
  <c r="R48" i="20" l="1"/>
  <c r="S48" i="20" s="1"/>
  <c r="R45" i="20"/>
  <c r="S45" i="20" s="1"/>
  <c r="R42" i="20"/>
  <c r="S42" i="20" s="1"/>
  <c r="T5" i="20"/>
  <c r="S5" i="20"/>
  <c r="S9" i="20" l="1"/>
  <c r="R33" i="20"/>
  <c r="R37" i="20" s="1"/>
  <c r="S33" i="20"/>
  <c r="S37" i="20" s="1"/>
  <c r="R5" i="6" l="1"/>
  <c r="C5" i="2" l="1"/>
  <c r="D5" i="2" s="1"/>
  <c r="C4" i="2"/>
  <c r="D4" i="2" s="1"/>
  <c r="O52" i="6"/>
  <c r="O49" i="6"/>
  <c r="O46" i="6"/>
  <c r="P46" i="6" s="1"/>
  <c r="P5" i="6" l="1"/>
  <c r="O5" i="6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Q5" i="6" l="1"/>
  <c r="P25" i="6"/>
  <c r="P37" i="6"/>
  <c r="P41" i="6" s="1"/>
  <c r="O37" i="6"/>
  <c r="O41" i="6" s="1"/>
  <c r="P52" i="6"/>
  <c r="P49" i="6"/>
  <c r="O56" i="6" s="1"/>
  <c r="O25" i="6"/>
  <c r="P56" i="6" l="1"/>
</calcChain>
</file>

<file path=xl/sharedStrings.xml><?xml version="1.0" encoding="utf-8"?>
<sst xmlns="http://schemas.openxmlformats.org/spreadsheetml/2006/main" count="1137" uniqueCount="97">
  <si>
    <t>Date</t>
  </si>
  <si>
    <t>Adj Close</t>
  </si>
  <si>
    <t>Monthly Return</t>
    <phoneticPr fontId="1" type="noConversion"/>
  </si>
  <si>
    <t>-</t>
    <phoneticPr fontId="1" type="noConversion"/>
  </si>
  <si>
    <t>Mkt-RF</t>
  </si>
  <si>
    <t>RF</t>
  </si>
  <si>
    <t>Excess Return</t>
    <phoneticPr fontId="1" type="noConversion"/>
  </si>
  <si>
    <t>Date</t>
    <phoneticPr fontId="1" type="noConversion"/>
  </si>
  <si>
    <t>VFINX</t>
    <phoneticPr fontId="1" type="noConversion"/>
  </si>
  <si>
    <t>JLGRX</t>
    <phoneticPr fontId="1" type="noConversion"/>
  </si>
  <si>
    <t>AGRYX</t>
    <phoneticPr fontId="1" type="noConversion"/>
  </si>
  <si>
    <t>r_M</t>
    <phoneticPr fontId="1" type="noConversion"/>
  </si>
  <si>
    <t>r_f</t>
    <phoneticPr fontId="1" type="noConversion"/>
  </si>
  <si>
    <t>Mean Return</t>
    <phoneticPr fontId="1" type="noConversion"/>
  </si>
  <si>
    <t>Standard Deviation</t>
    <phoneticPr fontId="1" type="noConversion"/>
  </si>
  <si>
    <t>STD of Residuals</t>
    <phoneticPr fontId="1" type="noConversion"/>
  </si>
  <si>
    <t>weight</t>
    <phoneticPr fontId="1" type="noConversion"/>
  </si>
  <si>
    <t>Sharpe Ratio</t>
    <phoneticPr fontId="1" type="noConversion"/>
  </si>
  <si>
    <t>Treynor Measure</t>
    <phoneticPr fontId="1" type="noConversion"/>
  </si>
  <si>
    <t>Expected Return by CAPM</t>
    <phoneticPr fontId="1" type="noConversion"/>
  </si>
  <si>
    <t>Jensen's Alpha</t>
    <phoneticPr fontId="1" type="noConversion"/>
  </si>
  <si>
    <t>Information Ratio</t>
    <phoneticPr fontId="1" type="noConversion"/>
  </si>
  <si>
    <t>ANOVA</t>
  </si>
  <si>
    <t>SS</t>
  </si>
  <si>
    <t>MS</t>
  </si>
  <si>
    <t>F</t>
  </si>
  <si>
    <r>
      <rPr>
        <sz val="12"/>
        <color theme="1"/>
        <rFont val="新細明體"/>
        <family val="2"/>
        <charset val="136"/>
      </rPr>
      <t>迴歸統計</t>
    </r>
  </si>
  <si>
    <r>
      <t xml:space="preserve">R </t>
    </r>
    <r>
      <rPr>
        <sz val="12"/>
        <color theme="1"/>
        <rFont val="新細明體"/>
        <family val="2"/>
        <charset val="136"/>
      </rPr>
      <t>的倍數</t>
    </r>
  </si>
  <si>
    <r>
      <t xml:space="preserve">R </t>
    </r>
    <r>
      <rPr>
        <sz val="12"/>
        <color theme="1"/>
        <rFont val="新細明體"/>
        <family val="2"/>
        <charset val="136"/>
      </rPr>
      <t>平方</t>
    </r>
  </si>
  <si>
    <r>
      <rPr>
        <sz val="12"/>
        <color theme="1"/>
        <rFont val="新細明體"/>
        <family val="2"/>
        <charset val="136"/>
      </rPr>
      <t>調整的</t>
    </r>
    <r>
      <rPr>
        <sz val="12"/>
        <color theme="1"/>
        <rFont val="Inconsolata"/>
        <family val="3"/>
      </rPr>
      <t xml:space="preserve"> R </t>
    </r>
    <r>
      <rPr>
        <sz val="12"/>
        <color theme="1"/>
        <rFont val="新細明體"/>
        <family val="2"/>
        <charset val="136"/>
      </rPr>
      <t>平方</t>
    </r>
  </si>
  <si>
    <r>
      <rPr>
        <sz val="12"/>
        <color theme="1"/>
        <rFont val="新細明體"/>
        <family val="2"/>
        <charset val="136"/>
      </rPr>
      <t>標準誤</t>
    </r>
  </si>
  <si>
    <r>
      <rPr>
        <sz val="12"/>
        <color theme="1"/>
        <rFont val="新細明體"/>
        <family val="2"/>
        <charset val="136"/>
      </rPr>
      <t>觀察值個數</t>
    </r>
  </si>
  <si>
    <r>
      <rPr>
        <sz val="12"/>
        <color theme="1"/>
        <rFont val="新細明體"/>
        <family val="2"/>
        <charset val="136"/>
      </rPr>
      <t>自由度</t>
    </r>
  </si>
  <si>
    <r>
      <rPr>
        <sz val="12"/>
        <color theme="1"/>
        <rFont val="新細明體"/>
        <family val="2"/>
        <charset val="136"/>
      </rPr>
      <t>顯著值</t>
    </r>
  </si>
  <si>
    <r>
      <rPr>
        <sz val="12"/>
        <color theme="1"/>
        <rFont val="新細明體"/>
        <family val="2"/>
        <charset val="136"/>
      </rPr>
      <t>迴歸</t>
    </r>
  </si>
  <si>
    <r>
      <rPr>
        <sz val="12"/>
        <color theme="1"/>
        <rFont val="新細明體"/>
        <family val="2"/>
        <charset val="136"/>
      </rPr>
      <t>殘差</t>
    </r>
  </si>
  <si>
    <r>
      <rPr>
        <sz val="12"/>
        <color theme="1"/>
        <rFont val="新細明體"/>
        <family val="2"/>
        <charset val="136"/>
      </rPr>
      <t>總和</t>
    </r>
  </si>
  <si>
    <r>
      <rPr>
        <sz val="12"/>
        <color theme="1"/>
        <rFont val="新細明體"/>
        <family val="2"/>
        <charset val="136"/>
      </rPr>
      <t>係數</t>
    </r>
  </si>
  <si>
    <r>
      <t xml:space="preserve">t </t>
    </r>
    <r>
      <rPr>
        <sz val="12"/>
        <color theme="1"/>
        <rFont val="新細明體"/>
        <family val="2"/>
        <charset val="136"/>
      </rPr>
      <t>統計</t>
    </r>
  </si>
  <si>
    <r>
      <t>P-</t>
    </r>
    <r>
      <rPr>
        <sz val="12"/>
        <color theme="1"/>
        <rFont val="新細明體"/>
        <family val="2"/>
        <charset val="136"/>
      </rPr>
      <t>值</t>
    </r>
  </si>
  <si>
    <r>
      <rPr>
        <sz val="12"/>
        <color theme="1"/>
        <rFont val="新細明體"/>
        <family val="2"/>
        <charset val="136"/>
      </rPr>
      <t>下限</t>
    </r>
    <r>
      <rPr>
        <sz val="12"/>
        <color theme="1"/>
        <rFont val="Inconsolata"/>
        <family val="3"/>
      </rPr>
      <t xml:space="preserve"> 95%</t>
    </r>
  </si>
  <si>
    <r>
      <rPr>
        <sz val="12"/>
        <color theme="1"/>
        <rFont val="新細明體"/>
        <family val="2"/>
        <charset val="136"/>
      </rPr>
      <t>上限</t>
    </r>
    <r>
      <rPr>
        <sz val="12"/>
        <color theme="1"/>
        <rFont val="Inconsolata"/>
        <family val="3"/>
      </rPr>
      <t xml:space="preserve"> 95%</t>
    </r>
  </si>
  <si>
    <r>
      <rPr>
        <sz val="12"/>
        <color theme="1"/>
        <rFont val="新細明體"/>
        <family val="2"/>
        <charset val="136"/>
      </rPr>
      <t>下限</t>
    </r>
    <r>
      <rPr>
        <sz val="12"/>
        <color theme="1"/>
        <rFont val="Inconsolata"/>
        <family val="3"/>
      </rPr>
      <t xml:space="preserve"> 95.0%</t>
    </r>
  </si>
  <si>
    <r>
      <rPr>
        <sz val="12"/>
        <color theme="1"/>
        <rFont val="新細明體"/>
        <family val="2"/>
        <charset val="136"/>
      </rPr>
      <t>上限</t>
    </r>
    <r>
      <rPr>
        <sz val="12"/>
        <color theme="1"/>
        <rFont val="Inconsolata"/>
        <family val="3"/>
      </rPr>
      <t xml:space="preserve"> 95.0%</t>
    </r>
  </si>
  <si>
    <r>
      <rPr>
        <sz val="12"/>
        <color theme="1"/>
        <rFont val="新細明體"/>
        <family val="2"/>
        <charset val="136"/>
      </rPr>
      <t>殘差輸出</t>
    </r>
  </si>
  <si>
    <r>
      <rPr>
        <sz val="12"/>
        <color theme="1"/>
        <rFont val="新細明體"/>
        <family val="2"/>
        <charset val="136"/>
      </rPr>
      <t>觀察值</t>
    </r>
  </si>
  <si>
    <r>
      <rPr>
        <sz val="12"/>
        <color theme="1"/>
        <rFont val="新細明體"/>
        <family val="2"/>
        <charset val="136"/>
      </rPr>
      <t>預測</t>
    </r>
    <r>
      <rPr>
        <sz val="12"/>
        <color theme="1"/>
        <rFont val="Inconsolata"/>
        <family val="3"/>
      </rPr>
      <t xml:space="preserve"> Y</t>
    </r>
  </si>
  <si>
    <t>alpha</t>
    <phoneticPr fontId="1" type="noConversion"/>
  </si>
  <si>
    <t>beta</t>
    <phoneticPr fontId="1" type="noConversion"/>
  </si>
  <si>
    <t>r(VFINX)-r_f=alpha+beta(r_M-r_f)+e</t>
    <phoneticPr fontId="1" type="noConversion"/>
  </si>
  <si>
    <t>r(JLGRX)-r_f=alpha+beta(r_M-r_f)+e</t>
    <phoneticPr fontId="1" type="noConversion"/>
  </si>
  <si>
    <t>r(AGRYX)-r_f=alpha+beta(r_M-r_f)+e</t>
    <phoneticPr fontId="1" type="noConversion"/>
  </si>
  <si>
    <t>Sigma</t>
    <phoneticPr fontId="1" type="noConversion"/>
  </si>
  <si>
    <t>M Square</t>
    <phoneticPr fontId="1" type="noConversion"/>
  </si>
  <si>
    <t>Mu(r_P*)</t>
    <phoneticPr fontId="1" type="noConversion"/>
  </si>
  <si>
    <t>Treynor Square</t>
    <phoneticPr fontId="1" type="noConversion"/>
  </si>
  <si>
    <t>Mean of Excess Return</t>
    <phoneticPr fontId="1" type="noConversion"/>
  </si>
  <si>
    <t>SMB</t>
    <phoneticPr fontId="1" type="noConversion"/>
  </si>
  <si>
    <t>HML</t>
    <phoneticPr fontId="1" type="noConversion"/>
  </si>
  <si>
    <t>RMW</t>
    <phoneticPr fontId="1" type="noConversion"/>
  </si>
  <si>
    <t>CMA</t>
    <phoneticPr fontId="1" type="noConversion"/>
  </si>
  <si>
    <t>3 Factors</t>
    <phoneticPr fontId="1" type="noConversion"/>
  </si>
  <si>
    <t>4 Factors</t>
    <phoneticPr fontId="1" type="noConversion"/>
  </si>
  <si>
    <t>MOM</t>
    <phoneticPr fontId="1" type="noConversion"/>
  </si>
  <si>
    <t>5 Factors</t>
    <phoneticPr fontId="1" type="noConversion"/>
  </si>
  <si>
    <t>r_M-r_f</t>
    <phoneticPr fontId="1" type="noConversion"/>
  </si>
  <si>
    <r>
      <rPr>
        <sz val="12"/>
        <color theme="1"/>
        <rFont val="新細明體"/>
        <family val="2"/>
        <charset val="136"/>
      </rPr>
      <t>摘要輸出</t>
    </r>
  </si>
  <si>
    <t>the same as CAPM</t>
    <phoneticPr fontId="1" type="noConversion"/>
  </si>
  <si>
    <t>Expected Return by 3fa</t>
    <phoneticPr fontId="1" type="noConversion"/>
  </si>
  <si>
    <t>Same STD as the r_M</t>
    <phoneticPr fontId="1" type="noConversion"/>
  </si>
  <si>
    <t>beta_(RMW)</t>
    <phoneticPr fontId="1" type="noConversion"/>
  </si>
  <si>
    <t>beta_(CMA)</t>
    <phoneticPr fontId="1" type="noConversion"/>
  </si>
  <si>
    <t>Expected Return by 5fa</t>
    <phoneticPr fontId="1" type="noConversion"/>
  </si>
  <si>
    <t>Decimals</t>
    <phoneticPr fontId="1" type="noConversion"/>
  </si>
  <si>
    <t>Percentage</t>
    <phoneticPr fontId="1" type="noConversion"/>
  </si>
  <si>
    <t>-</t>
    <phoneticPr fontId="1" type="noConversion"/>
  </si>
  <si>
    <t>Mean of 3 Factors</t>
    <phoneticPr fontId="1" type="noConversion"/>
  </si>
  <si>
    <t>alpha</t>
  </si>
  <si>
    <t>beta_(r_M-r_f)</t>
  </si>
  <si>
    <t>beta_(SMB)</t>
  </si>
  <si>
    <t>beta_(HML)</t>
  </si>
  <si>
    <t>Y/N ? = alpha in regression</t>
    <phoneticPr fontId="1" type="noConversion"/>
  </si>
  <si>
    <t>Mean of 1 Factor</t>
    <phoneticPr fontId="1" type="noConversion"/>
  </si>
  <si>
    <t>1 Factor</t>
    <phoneticPr fontId="1" type="noConversion"/>
  </si>
  <si>
    <t>All in Percentage</t>
    <phoneticPr fontId="1" type="noConversion"/>
  </si>
  <si>
    <t>Mean of 4 Factors</t>
    <phoneticPr fontId="1" type="noConversion"/>
  </si>
  <si>
    <t>beta_(MOM)</t>
  </si>
  <si>
    <t>Expected Return by 4fa</t>
    <phoneticPr fontId="1" type="noConversion"/>
  </si>
  <si>
    <t>Mean of 5 Factors</t>
    <phoneticPr fontId="1" type="noConversion"/>
  </si>
  <si>
    <t>Timing Factors</t>
    <phoneticPr fontId="1" type="noConversion"/>
  </si>
  <si>
    <t>(r_M-r_f)^2</t>
    <phoneticPr fontId="1" type="noConversion"/>
  </si>
  <si>
    <t>(r_M-r_f)D</t>
    <phoneticPr fontId="1" type="noConversion"/>
  </si>
  <si>
    <t>Dummy</t>
    <phoneticPr fontId="1" type="noConversion"/>
  </si>
  <si>
    <t>beta_(r_M-r_f)^2</t>
    <phoneticPr fontId="1" type="noConversion"/>
  </si>
  <si>
    <t>Mean of Timing Factors</t>
    <phoneticPr fontId="1" type="noConversion"/>
  </si>
  <si>
    <t>Expected Return by tfa</t>
    <phoneticPr fontId="1" type="noConversion"/>
  </si>
  <si>
    <t>beta_(r_M-r_f)D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</si>
</sst>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0.00_ "/>
    <numFmt numFmtId="178" formatCode="0.000000000000000000000000000000_ "/>
    <numFmt numFmtId="179" formatCode="0.0000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Inconsolata"/>
      <family val="3"/>
    </font>
    <font>
      <sz val="12"/>
      <color theme="1"/>
      <name val="新細明體"/>
      <family val="2"/>
      <charset val="136"/>
    </font>
    <font>
      <b/>
      <sz val="12"/>
      <color theme="1"/>
      <name val="Inconsolata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0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Font="1" applyFill="1" applyBorder="1" applyAlignment="1">
      <alignment vertical="center"/>
    </xf>
    <xf numFmtId="176" fontId="3" fillId="0" borderId="0" xfId="1" applyNumberFormat="1" applyFont="1" applyAlignment="1">
      <alignment vertical="center" shrinkToFit="1"/>
    </xf>
    <xf numFmtId="176" fontId="3" fillId="0" borderId="0" xfId="0" applyNumberFormat="1" applyFont="1" applyAlignment="1">
      <alignment vertical="center" shrinkToFit="1"/>
    </xf>
    <xf numFmtId="177" fontId="3" fillId="0" borderId="0" xfId="0" applyNumberFormat="1" applyFont="1">
      <alignment vertical="center"/>
    </xf>
    <xf numFmtId="176" fontId="3" fillId="0" borderId="0" xfId="0" applyNumberFormat="1" applyFont="1" applyAlignment="1">
      <alignment vertical="center"/>
    </xf>
    <xf numFmtId="176" fontId="5" fillId="0" borderId="0" xfId="0" applyNumberFormat="1" applyFont="1" applyFill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0" xfId="0" applyFont="1" applyFill="1" applyAlignment="1">
      <alignment horizontal="center" vertical="center" shrinkToFit="1"/>
    </xf>
    <xf numFmtId="10" fontId="3" fillId="0" borderId="0" xfId="0" applyNumberFormat="1" applyFont="1" applyAlignment="1">
      <alignment vertical="center" shrinkToFit="1"/>
    </xf>
    <xf numFmtId="176" fontId="3" fillId="0" borderId="0" xfId="0" applyNumberFormat="1" applyFont="1" applyFill="1" applyAlignment="1">
      <alignment horizontal="center" vertical="center" shrinkToFit="1"/>
    </xf>
    <xf numFmtId="176" fontId="3" fillId="0" borderId="0" xfId="0" applyNumberFormat="1" applyFont="1" applyFill="1" applyAlignment="1">
      <alignment vertical="center" shrinkToFit="1"/>
    </xf>
    <xf numFmtId="0" fontId="3" fillId="0" borderId="0" xfId="0" applyFont="1" applyBorder="1">
      <alignment vertical="center"/>
    </xf>
    <xf numFmtId="0" fontId="3" fillId="0" borderId="0" xfId="0" applyFont="1" applyFill="1" applyAlignment="1">
      <alignment horizontal="center" vertical="center"/>
    </xf>
    <xf numFmtId="177" fontId="3" fillId="0" borderId="0" xfId="0" applyNumberFormat="1" applyFont="1" applyAlignment="1">
      <alignment vertical="center" shrinkToFit="1"/>
    </xf>
    <xf numFmtId="178" fontId="3" fillId="0" borderId="0" xfId="0" applyNumberFormat="1" applyFont="1" applyAlignment="1">
      <alignment vertical="center" shrinkToFit="1"/>
    </xf>
    <xf numFmtId="0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176" fontId="3" fillId="2" borderId="0" xfId="0" applyNumberFormat="1" applyFont="1" applyFill="1" applyAlignment="1">
      <alignment vertical="center" shrinkToFi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 shrinkToFit="1"/>
    </xf>
    <xf numFmtId="176" fontId="5" fillId="2" borderId="0" xfId="0" applyNumberFormat="1" applyFont="1" applyFill="1" applyAlignment="1">
      <alignment horizontal="center" vertical="center" shrinkToFit="1"/>
    </xf>
    <xf numFmtId="176" fontId="3" fillId="0" borderId="0" xfId="0" applyNumberFormat="1" applyFont="1" applyAlignment="1">
      <alignment horizontal="center" vertical="center" shrinkToFit="1"/>
    </xf>
    <xf numFmtId="0" fontId="3" fillId="0" borderId="0" xfId="0" applyFont="1" applyFill="1" applyAlignment="1">
      <alignment horizontal="center" vertical="center"/>
    </xf>
    <xf numFmtId="179" fontId="3" fillId="2" borderId="0" xfId="0" applyNumberFormat="1" applyFont="1" applyFill="1" applyAlignment="1">
      <alignment horizontal="center" vertical="center"/>
    </xf>
    <xf numFmtId="179" fontId="3" fillId="0" borderId="0" xfId="0" applyNumberFormat="1" applyFont="1">
      <alignment vertical="center"/>
    </xf>
    <xf numFmtId="179" fontId="3" fillId="0" borderId="0" xfId="0" applyNumberFormat="1" applyFont="1" applyFill="1" applyBorder="1" applyAlignment="1">
      <alignment vertical="center"/>
    </xf>
    <xf numFmtId="179" fontId="3" fillId="0" borderId="1" xfId="0" applyNumberFormat="1" applyFont="1" applyFill="1" applyBorder="1" applyAlignment="1">
      <alignment vertical="center"/>
    </xf>
    <xf numFmtId="179" fontId="3" fillId="2" borderId="0" xfId="0" applyNumberFormat="1" applyFont="1" applyFill="1">
      <alignment vertical="center"/>
    </xf>
    <xf numFmtId="179" fontId="3" fillId="2" borderId="0" xfId="0" applyNumberFormat="1" applyFont="1" applyFill="1" applyAlignment="1">
      <alignment vertical="center"/>
    </xf>
    <xf numFmtId="179" fontId="3" fillId="0" borderId="2" xfId="0" applyNumberFormat="1" applyFont="1" applyFill="1" applyBorder="1" applyAlignment="1">
      <alignment horizontal="centerContinuous" vertical="center"/>
    </xf>
    <xf numFmtId="179" fontId="3" fillId="0" borderId="2" xfId="0" applyNumberFormat="1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98612</xdr:rowOff>
    </xdr:from>
    <xdr:to>
      <xdr:col>10</xdr:col>
      <xdr:colOff>173196</xdr:colOff>
      <xdr:row>3</xdr:row>
      <xdr:rowOff>49863</xdr:rowOff>
    </xdr:to>
    <xdr:pic>
      <xdr:nvPicPr>
        <xdr:cNvPr id="2" name="圖片 1" descr="http://www.sciweavers.org/upload/Tex2Img_1559270719/eqn.png">
          <a:extLst>
            <a:ext uri="{FF2B5EF4-FFF2-40B4-BE49-F238E27FC236}">
              <a16:creationId xmlns:a16="http://schemas.microsoft.com/office/drawing/2014/main" id="{B256E6B6-46CF-4396-9A21-F09283585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6269196" cy="363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53788</xdr:rowOff>
    </xdr:from>
    <xdr:to>
      <xdr:col>26</xdr:col>
      <xdr:colOff>396792</xdr:colOff>
      <xdr:row>8</xdr:row>
      <xdr:rowOff>155307</xdr:rowOff>
    </xdr:to>
    <xdr:pic>
      <xdr:nvPicPr>
        <xdr:cNvPr id="3" name="圖片 2" descr="http://www.sciweavers.org/upload/Tex2Img_1559270972/eqn.png">
          <a:extLst>
            <a:ext uri="{FF2B5EF4-FFF2-40B4-BE49-F238E27FC236}">
              <a16:creationId xmlns:a16="http://schemas.microsoft.com/office/drawing/2014/main" id="{6664A149-B4C2-4952-92CA-35F87E4CF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4729"/>
          <a:ext cx="16246392" cy="720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7B14-0733-4A35-940B-FF198F80F1E7}">
  <dimension ref="A1:D62"/>
  <sheetViews>
    <sheetView workbookViewId="0"/>
  </sheetViews>
  <sheetFormatPr defaultRowHeight="16.2" x14ac:dyDescent="0.3"/>
  <sheetData>
    <row r="1" spans="1:4" x14ac:dyDescent="0.3">
      <c r="C1" s="24" t="s">
        <v>2</v>
      </c>
      <c r="D1" s="24"/>
    </row>
    <row r="2" spans="1:4" x14ac:dyDescent="0.3">
      <c r="A2" t="s">
        <v>0</v>
      </c>
      <c r="B2" t="s">
        <v>1</v>
      </c>
      <c r="C2" t="s">
        <v>73</v>
      </c>
      <c r="D2" t="s">
        <v>74</v>
      </c>
    </row>
    <row r="3" spans="1:4" x14ac:dyDescent="0.3">
      <c r="A3" s="1">
        <v>41640</v>
      </c>
      <c r="B3">
        <v>148.906982</v>
      </c>
      <c r="C3" t="s">
        <v>3</v>
      </c>
      <c r="D3" t="s">
        <v>75</v>
      </c>
    </row>
    <row r="4" spans="1:4" x14ac:dyDescent="0.3">
      <c r="A4" s="1">
        <v>41671</v>
      </c>
      <c r="B4">
        <v>155.69811999999999</v>
      </c>
      <c r="C4">
        <f>(B4-B3)/B3</f>
        <v>4.5606578743231728E-2</v>
      </c>
      <c r="D4">
        <f>C4*100</f>
        <v>4.5606578743231729</v>
      </c>
    </row>
    <row r="5" spans="1:4" x14ac:dyDescent="0.3">
      <c r="A5" s="1">
        <v>41699</v>
      </c>
      <c r="B5">
        <v>156.31384299999999</v>
      </c>
      <c r="C5">
        <f>(B5-B4)/B4</f>
        <v>3.9545949559314057E-3</v>
      </c>
      <c r="D5">
        <f t="shared" ref="D5:D62" si="0">C5*100</f>
        <v>0.39545949559314059</v>
      </c>
    </row>
    <row r="6" spans="1:4" x14ac:dyDescent="0.3">
      <c r="A6" s="1">
        <v>41730</v>
      </c>
      <c r="B6">
        <v>158.11544799999999</v>
      </c>
      <c r="C6">
        <f t="shared" ref="C6:C62" si="1">(B6-B5)/B5</f>
        <v>1.1525562710399201E-2</v>
      </c>
      <c r="D6">
        <f t="shared" si="0"/>
        <v>1.15255627103992</v>
      </c>
    </row>
    <row r="7" spans="1:4" x14ac:dyDescent="0.3">
      <c r="A7" s="1">
        <v>41760</v>
      </c>
      <c r="B7">
        <v>161.80735799999999</v>
      </c>
      <c r="C7">
        <f t="shared" si="1"/>
        <v>2.334945792266931E-2</v>
      </c>
      <c r="D7">
        <f t="shared" si="0"/>
        <v>2.334945792266931</v>
      </c>
    </row>
    <row r="8" spans="1:4" x14ac:dyDescent="0.3">
      <c r="A8" s="1">
        <v>41791</v>
      </c>
      <c r="B8">
        <v>164.43533300000001</v>
      </c>
      <c r="C8">
        <f t="shared" si="1"/>
        <v>1.6241381309742543E-2</v>
      </c>
      <c r="D8">
        <f t="shared" si="0"/>
        <v>1.6241381309742544</v>
      </c>
    </row>
    <row r="9" spans="1:4" x14ac:dyDescent="0.3">
      <c r="A9" s="1">
        <v>41821</v>
      </c>
      <c r="B9">
        <v>162.836716</v>
      </c>
      <c r="C9">
        <f t="shared" si="1"/>
        <v>-9.7218582577992436E-3</v>
      </c>
      <c r="D9">
        <f t="shared" si="0"/>
        <v>-0.97218582577992441</v>
      </c>
    </row>
    <row r="10" spans="1:4" x14ac:dyDescent="0.3">
      <c r="A10" s="1">
        <v>41852</v>
      </c>
      <c r="B10">
        <v>169.329376</v>
      </c>
      <c r="C10">
        <f t="shared" si="1"/>
        <v>3.9872211620873031E-2</v>
      </c>
      <c r="D10">
        <f t="shared" si="0"/>
        <v>3.987221162087303</v>
      </c>
    </row>
    <row r="11" spans="1:4" x14ac:dyDescent="0.3">
      <c r="A11" s="1">
        <v>41883</v>
      </c>
      <c r="B11">
        <v>166.18803399999999</v>
      </c>
      <c r="C11">
        <f t="shared" si="1"/>
        <v>-1.8551665837355999E-2</v>
      </c>
      <c r="D11">
        <f t="shared" si="0"/>
        <v>-1.8551665837355999</v>
      </c>
    </row>
    <row r="12" spans="1:4" x14ac:dyDescent="0.3">
      <c r="A12" s="1">
        <v>41913</v>
      </c>
      <c r="B12">
        <v>170.97297699999999</v>
      </c>
      <c r="C12">
        <f t="shared" si="1"/>
        <v>2.8792343737576189E-2</v>
      </c>
      <c r="D12">
        <f t="shared" si="0"/>
        <v>2.8792343737576189</v>
      </c>
    </row>
    <row r="13" spans="1:4" x14ac:dyDescent="0.3">
      <c r="A13" s="1">
        <v>41944</v>
      </c>
      <c r="B13">
        <v>175.55917400000001</v>
      </c>
      <c r="C13">
        <f t="shared" si="1"/>
        <v>2.682410448991613E-2</v>
      </c>
      <c r="D13">
        <f t="shared" si="0"/>
        <v>2.6824104489916132</v>
      </c>
    </row>
    <row r="14" spans="1:4" x14ac:dyDescent="0.3">
      <c r="A14" s="1">
        <v>41974</v>
      </c>
      <c r="B14">
        <v>174.174103</v>
      </c>
      <c r="C14">
        <f t="shared" si="1"/>
        <v>-7.8894823234928781E-3</v>
      </c>
      <c r="D14">
        <f t="shared" si="0"/>
        <v>-0.78894823234928779</v>
      </c>
    </row>
    <row r="15" spans="1:4" x14ac:dyDescent="0.3">
      <c r="A15" s="1">
        <v>42005</v>
      </c>
      <c r="B15">
        <v>169.839035</v>
      </c>
      <c r="C15">
        <f t="shared" si="1"/>
        <v>-2.4889279894841812E-2</v>
      </c>
      <c r="D15">
        <f t="shared" si="0"/>
        <v>-2.4889279894841811</v>
      </c>
    </row>
    <row r="16" spans="1:4" x14ac:dyDescent="0.3">
      <c r="A16" s="1">
        <v>42036</v>
      </c>
      <c r="B16">
        <v>179.57728599999999</v>
      </c>
      <c r="C16">
        <f t="shared" si="1"/>
        <v>5.7338120179498145E-2</v>
      </c>
      <c r="D16">
        <f t="shared" si="0"/>
        <v>5.7338120179498144</v>
      </c>
    </row>
    <row r="17" spans="1:4" x14ac:dyDescent="0.3">
      <c r="A17" s="1">
        <v>42064</v>
      </c>
      <c r="B17">
        <v>175.87013200000001</v>
      </c>
      <c r="C17">
        <f t="shared" si="1"/>
        <v>-2.0643780082520987E-2</v>
      </c>
      <c r="D17">
        <f t="shared" si="0"/>
        <v>-2.0643780082520986</v>
      </c>
    </row>
    <row r="18" spans="1:4" x14ac:dyDescent="0.3">
      <c r="A18" s="1">
        <v>42095</v>
      </c>
      <c r="B18">
        <v>178.40033</v>
      </c>
      <c r="C18">
        <f t="shared" si="1"/>
        <v>1.4386740779838524E-2</v>
      </c>
      <c r="D18">
        <f t="shared" si="0"/>
        <v>1.4386740779838525</v>
      </c>
    </row>
    <row r="19" spans="1:4" x14ac:dyDescent="0.3">
      <c r="A19" s="1">
        <v>42125</v>
      </c>
      <c r="B19">
        <v>180.67060900000001</v>
      </c>
      <c r="C19">
        <f t="shared" si="1"/>
        <v>1.2725755608187589E-2</v>
      </c>
      <c r="D19">
        <f t="shared" si="0"/>
        <v>1.2725755608187588</v>
      </c>
    </row>
    <row r="20" spans="1:4" x14ac:dyDescent="0.3">
      <c r="A20" s="1">
        <v>42156</v>
      </c>
      <c r="B20">
        <v>176.39875799999999</v>
      </c>
      <c r="C20">
        <f t="shared" si="1"/>
        <v>-2.3644415788735322E-2</v>
      </c>
      <c r="D20">
        <f t="shared" si="0"/>
        <v>-2.364441578873532</v>
      </c>
    </row>
    <row r="21" spans="1:4" x14ac:dyDescent="0.3">
      <c r="A21" s="1">
        <v>42186</v>
      </c>
      <c r="B21">
        <v>180.85998499999999</v>
      </c>
      <c r="C21">
        <f t="shared" si="1"/>
        <v>2.5290580560663634E-2</v>
      </c>
      <c r="D21">
        <f t="shared" si="0"/>
        <v>2.5290580560663631</v>
      </c>
    </row>
    <row r="22" spans="1:4" x14ac:dyDescent="0.3">
      <c r="A22" s="1">
        <v>42217</v>
      </c>
      <c r="B22">
        <v>169.93315100000001</v>
      </c>
      <c r="C22">
        <f t="shared" si="1"/>
        <v>-6.0415984221164155E-2</v>
      </c>
      <c r="D22">
        <f t="shared" si="0"/>
        <v>-6.0415984221164152</v>
      </c>
    </row>
    <row r="23" spans="1:4" x14ac:dyDescent="0.3">
      <c r="A23" s="1">
        <v>42248</v>
      </c>
      <c r="B23">
        <v>164.86999499999999</v>
      </c>
      <c r="C23">
        <f t="shared" si="1"/>
        <v>-2.979498685338931E-2</v>
      </c>
      <c r="D23">
        <f t="shared" si="0"/>
        <v>-2.9794986853389309</v>
      </c>
    </row>
    <row r="24" spans="1:4" x14ac:dyDescent="0.3">
      <c r="A24" s="1">
        <v>42278</v>
      </c>
      <c r="B24">
        <v>179.64370700000001</v>
      </c>
      <c r="C24">
        <f t="shared" si="1"/>
        <v>8.9608251640936956E-2</v>
      </c>
      <c r="D24">
        <f t="shared" si="0"/>
        <v>8.9608251640936949</v>
      </c>
    </row>
    <row r="25" spans="1:4" x14ac:dyDescent="0.3">
      <c r="A25" s="1">
        <v>42309</v>
      </c>
      <c r="B25">
        <v>180.158188</v>
      </c>
      <c r="C25">
        <f t="shared" si="1"/>
        <v>2.863896590599688E-3</v>
      </c>
      <c r="D25">
        <f t="shared" si="0"/>
        <v>0.28638965905996877</v>
      </c>
    </row>
    <row r="26" spans="1:4" x14ac:dyDescent="0.3">
      <c r="A26" s="1">
        <v>42339</v>
      </c>
      <c r="B26">
        <v>176.29513499999999</v>
      </c>
      <c r="C26">
        <f t="shared" si="1"/>
        <v>-2.1442561356134465E-2</v>
      </c>
      <c r="D26">
        <f t="shared" si="0"/>
        <v>-2.1442561356134466</v>
      </c>
    </row>
    <row r="27" spans="1:4" x14ac:dyDescent="0.3">
      <c r="A27" s="1">
        <v>42370</v>
      </c>
      <c r="B27">
        <v>168.44903600000001</v>
      </c>
      <c r="C27">
        <f t="shared" si="1"/>
        <v>-4.4505476569163302E-2</v>
      </c>
      <c r="D27">
        <f t="shared" si="0"/>
        <v>-4.4505476569163305</v>
      </c>
    </row>
    <row r="28" spans="1:4" x14ac:dyDescent="0.3">
      <c r="A28" s="1">
        <v>42401</v>
      </c>
      <c r="B28">
        <v>168.204498</v>
      </c>
      <c r="C28">
        <f t="shared" si="1"/>
        <v>-1.45170317270326E-3</v>
      </c>
      <c r="D28">
        <f t="shared" si="0"/>
        <v>-0.145170317270326</v>
      </c>
    </row>
    <row r="29" spans="1:4" x14ac:dyDescent="0.3">
      <c r="A29" s="1">
        <v>42430</v>
      </c>
      <c r="B29">
        <v>178.69139100000001</v>
      </c>
      <c r="C29">
        <f t="shared" si="1"/>
        <v>6.2346091363145409E-2</v>
      </c>
      <c r="D29">
        <f t="shared" si="0"/>
        <v>6.2346091363145408</v>
      </c>
    </row>
    <row r="30" spans="1:4" x14ac:dyDescent="0.3">
      <c r="A30" s="1">
        <v>42461</v>
      </c>
      <c r="B30">
        <v>180.27629099999999</v>
      </c>
      <c r="C30">
        <f t="shared" si="1"/>
        <v>8.8694815745207125E-3</v>
      </c>
      <c r="D30">
        <f t="shared" si="0"/>
        <v>0.88694815745207123</v>
      </c>
    </row>
    <row r="31" spans="1:4" x14ac:dyDescent="0.3">
      <c r="A31" s="1">
        <v>42491</v>
      </c>
      <c r="B31">
        <v>183.49044799999999</v>
      </c>
      <c r="C31">
        <f t="shared" si="1"/>
        <v>1.782906106050296E-2</v>
      </c>
      <c r="D31">
        <f t="shared" si="0"/>
        <v>1.782906106050296</v>
      </c>
    </row>
    <row r="32" spans="1:4" x14ac:dyDescent="0.3">
      <c r="A32" s="1">
        <v>42522</v>
      </c>
      <c r="B32">
        <v>183.083969</v>
      </c>
      <c r="C32">
        <f t="shared" si="1"/>
        <v>-2.2152597283973622E-3</v>
      </c>
      <c r="D32">
        <f t="shared" si="0"/>
        <v>-0.22152597283973621</v>
      </c>
    </row>
    <row r="33" spans="1:4" x14ac:dyDescent="0.3">
      <c r="A33" s="1">
        <v>42552</v>
      </c>
      <c r="B33">
        <v>190.71698000000001</v>
      </c>
      <c r="C33">
        <f t="shared" si="1"/>
        <v>4.1691312689425095E-2</v>
      </c>
      <c r="D33">
        <f t="shared" si="0"/>
        <v>4.1691312689425093</v>
      </c>
    </row>
    <row r="34" spans="1:4" x14ac:dyDescent="0.3">
      <c r="A34" s="1">
        <v>42583</v>
      </c>
      <c r="B34">
        <v>190.96395899999999</v>
      </c>
      <c r="C34">
        <f t="shared" si="1"/>
        <v>1.2950026788384643E-3</v>
      </c>
      <c r="D34">
        <f t="shared" si="0"/>
        <v>0.12950026788384644</v>
      </c>
    </row>
    <row r="35" spans="1:4" x14ac:dyDescent="0.3">
      <c r="A35" s="1">
        <v>42614</v>
      </c>
      <c r="B35">
        <v>190.16609199999999</v>
      </c>
      <c r="C35">
        <f t="shared" si="1"/>
        <v>-4.1781025287603961E-3</v>
      </c>
      <c r="D35">
        <f t="shared" si="0"/>
        <v>-0.41781025287603962</v>
      </c>
    </row>
    <row r="36" spans="1:4" x14ac:dyDescent="0.3">
      <c r="A36" s="1">
        <v>42644</v>
      </c>
      <c r="B36">
        <v>187.490555</v>
      </c>
      <c r="C36">
        <f t="shared" si="1"/>
        <v>-1.4069474593819763E-2</v>
      </c>
      <c r="D36">
        <f t="shared" si="0"/>
        <v>-1.4069474593819762</v>
      </c>
    </row>
    <row r="37" spans="1:4" x14ac:dyDescent="0.3">
      <c r="A37" s="1">
        <v>42675</v>
      </c>
      <c r="B37">
        <v>194.42584199999999</v>
      </c>
      <c r="C37">
        <f t="shared" si="1"/>
        <v>3.6990060645988213E-2</v>
      </c>
      <c r="D37">
        <f t="shared" si="0"/>
        <v>3.6990060645988212</v>
      </c>
    </row>
    <row r="38" spans="1:4" x14ac:dyDescent="0.3">
      <c r="A38" s="1">
        <v>42705</v>
      </c>
      <c r="B38">
        <v>197.05877699999999</v>
      </c>
      <c r="C38">
        <f t="shared" si="1"/>
        <v>1.3542104140662554E-2</v>
      </c>
      <c r="D38">
        <f t="shared" si="0"/>
        <v>1.3542104140662554</v>
      </c>
    </row>
    <row r="39" spans="1:4" x14ac:dyDescent="0.3">
      <c r="A39" s="1">
        <v>42736</v>
      </c>
      <c r="B39">
        <v>201.971878</v>
      </c>
      <c r="C39">
        <f t="shared" si="1"/>
        <v>2.4932160215325055E-2</v>
      </c>
      <c r="D39">
        <f t="shared" si="0"/>
        <v>2.4932160215325054</v>
      </c>
    </row>
    <row r="40" spans="1:4" x14ac:dyDescent="0.3">
      <c r="A40" s="1">
        <v>42767</v>
      </c>
      <c r="B40">
        <v>209.97551000000001</v>
      </c>
      <c r="C40">
        <f t="shared" si="1"/>
        <v>3.9627457442367349E-2</v>
      </c>
      <c r="D40">
        <f t="shared" si="0"/>
        <v>3.9627457442367349</v>
      </c>
    </row>
    <row r="41" spans="1:4" x14ac:dyDescent="0.3">
      <c r="A41" s="1">
        <v>42795</v>
      </c>
      <c r="B41">
        <v>209.25573700000001</v>
      </c>
      <c r="C41">
        <f t="shared" si="1"/>
        <v>-3.4278902334848645E-3</v>
      </c>
      <c r="D41">
        <f t="shared" si="0"/>
        <v>-0.34278902334848643</v>
      </c>
    </row>
    <row r="42" spans="1:4" x14ac:dyDescent="0.3">
      <c r="A42" s="1">
        <v>42826</v>
      </c>
      <c r="B42">
        <v>212.31384299999999</v>
      </c>
      <c r="C42">
        <f t="shared" si="1"/>
        <v>1.461420386290284E-2</v>
      </c>
      <c r="D42">
        <f t="shared" si="0"/>
        <v>1.4614203862902841</v>
      </c>
    </row>
    <row r="43" spans="1:4" x14ac:dyDescent="0.3">
      <c r="A43" s="1">
        <v>42856</v>
      </c>
      <c r="B43">
        <v>215.272964</v>
      </c>
      <c r="C43">
        <f t="shared" si="1"/>
        <v>1.3937484990086164E-2</v>
      </c>
      <c r="D43">
        <f t="shared" si="0"/>
        <v>1.3937484990086164</v>
      </c>
    </row>
    <row r="44" spans="1:4" x14ac:dyDescent="0.3">
      <c r="A44" s="1">
        <v>42887</v>
      </c>
      <c r="B44">
        <v>215.66815199999999</v>
      </c>
      <c r="C44">
        <f t="shared" si="1"/>
        <v>1.8357530488593557E-3</v>
      </c>
      <c r="D44">
        <f t="shared" si="0"/>
        <v>0.18357530488593557</v>
      </c>
    </row>
    <row r="45" spans="1:4" x14ac:dyDescent="0.3">
      <c r="A45" s="1">
        <v>42917</v>
      </c>
      <c r="B45">
        <v>221.01289399999999</v>
      </c>
      <c r="C45">
        <f t="shared" si="1"/>
        <v>2.4782249722249194E-2</v>
      </c>
      <c r="D45">
        <f t="shared" si="0"/>
        <v>2.4782249722249192</v>
      </c>
    </row>
    <row r="46" spans="1:4" x14ac:dyDescent="0.3">
      <c r="A46" s="1">
        <v>42948</v>
      </c>
      <c r="B46">
        <v>221.66142300000001</v>
      </c>
      <c r="C46">
        <f t="shared" si="1"/>
        <v>2.9343491606422965E-3</v>
      </c>
      <c r="D46">
        <f t="shared" si="0"/>
        <v>0.29343491606422967</v>
      </c>
    </row>
    <row r="47" spans="1:4" x14ac:dyDescent="0.3">
      <c r="A47" s="1">
        <v>42979</v>
      </c>
      <c r="B47">
        <v>225.12686199999999</v>
      </c>
      <c r="C47">
        <f t="shared" si="1"/>
        <v>1.5633929229083649E-2</v>
      </c>
      <c r="D47">
        <f t="shared" si="0"/>
        <v>1.563392922908365</v>
      </c>
    </row>
    <row r="48" spans="1:4" x14ac:dyDescent="0.3">
      <c r="A48" s="1">
        <v>43009</v>
      </c>
      <c r="B48">
        <v>231.46983299999999</v>
      </c>
      <c r="C48">
        <f t="shared" si="1"/>
        <v>2.8175096226411248E-2</v>
      </c>
      <c r="D48">
        <f t="shared" si="0"/>
        <v>2.8175096226411247</v>
      </c>
    </row>
    <row r="49" spans="1:4" x14ac:dyDescent="0.3">
      <c r="A49" s="1">
        <v>43040</v>
      </c>
      <c r="B49">
        <v>238.55128500000001</v>
      </c>
      <c r="C49">
        <f t="shared" si="1"/>
        <v>3.0593412144553685E-2</v>
      </c>
      <c r="D49">
        <f t="shared" si="0"/>
        <v>3.0593412144553684</v>
      </c>
    </row>
    <row r="50" spans="1:4" x14ac:dyDescent="0.3">
      <c r="A50" s="1">
        <v>43070</v>
      </c>
      <c r="B50">
        <v>240.08819600000001</v>
      </c>
      <c r="C50">
        <f t="shared" si="1"/>
        <v>6.4426858987575919E-3</v>
      </c>
      <c r="D50">
        <f t="shared" si="0"/>
        <v>0.64426858987575919</v>
      </c>
    </row>
    <row r="51" spans="1:4" x14ac:dyDescent="0.3">
      <c r="A51" s="1">
        <v>43101</v>
      </c>
      <c r="B51">
        <v>254.95716899999999</v>
      </c>
      <c r="C51">
        <f t="shared" si="1"/>
        <v>6.1931295447777791E-2</v>
      </c>
      <c r="D51">
        <f t="shared" si="0"/>
        <v>6.1931295447777792</v>
      </c>
    </row>
    <row r="52" spans="1:4" x14ac:dyDescent="0.3">
      <c r="A52" s="1">
        <v>43132</v>
      </c>
      <c r="B52">
        <v>245.52769499999999</v>
      </c>
      <c r="C52">
        <f t="shared" si="1"/>
        <v>-3.6984541509401524E-2</v>
      </c>
      <c r="D52">
        <f t="shared" si="0"/>
        <v>-3.6984541509401523</v>
      </c>
    </row>
    <row r="53" spans="1:4" x14ac:dyDescent="0.3">
      <c r="A53" s="1">
        <v>43160</v>
      </c>
      <c r="B53">
        <v>238.23819</v>
      </c>
      <c r="C53">
        <f t="shared" si="1"/>
        <v>-2.9689135476142485E-2</v>
      </c>
      <c r="D53">
        <f t="shared" si="0"/>
        <v>-2.9689135476142483</v>
      </c>
    </row>
    <row r="54" spans="1:4" x14ac:dyDescent="0.3">
      <c r="A54" s="1">
        <v>43191</v>
      </c>
      <c r="B54">
        <v>240.13468900000001</v>
      </c>
      <c r="C54">
        <f t="shared" si="1"/>
        <v>7.9605163219213758E-3</v>
      </c>
      <c r="D54">
        <f t="shared" si="0"/>
        <v>0.79605163219213759</v>
      </c>
    </row>
    <row r="55" spans="1:4" x14ac:dyDescent="0.3">
      <c r="A55" s="1">
        <v>43221</v>
      </c>
      <c r="B55">
        <v>245.884872</v>
      </c>
      <c r="C55">
        <f t="shared" si="1"/>
        <v>2.3945657430609672E-2</v>
      </c>
      <c r="D55">
        <f t="shared" si="0"/>
        <v>2.394565743060967</v>
      </c>
    </row>
    <row r="56" spans="1:4" x14ac:dyDescent="0.3">
      <c r="A56" s="1">
        <v>43252</v>
      </c>
      <c r="B56">
        <v>246.287216</v>
      </c>
      <c r="C56">
        <f t="shared" si="1"/>
        <v>1.6363105087652541E-3</v>
      </c>
      <c r="D56">
        <f t="shared" si="0"/>
        <v>0.16363105087652541</v>
      </c>
    </row>
    <row r="57" spans="1:4" x14ac:dyDescent="0.3">
      <c r="A57" s="1">
        <v>43282</v>
      </c>
      <c r="B57">
        <v>256.53842200000003</v>
      </c>
      <c r="C57">
        <f t="shared" si="1"/>
        <v>4.1622972424196082E-2</v>
      </c>
      <c r="D57">
        <f t="shared" si="0"/>
        <v>4.1622972424196085</v>
      </c>
    </row>
    <row r="58" spans="1:4" x14ac:dyDescent="0.3">
      <c r="A58" s="1">
        <v>43313</v>
      </c>
      <c r="B58">
        <v>264.86630200000002</v>
      </c>
      <c r="C58">
        <f t="shared" si="1"/>
        <v>3.2462505752841937E-2</v>
      </c>
      <c r="D58">
        <f t="shared" si="0"/>
        <v>3.2462505752841939</v>
      </c>
    </row>
    <row r="59" spans="1:4" x14ac:dyDescent="0.3">
      <c r="A59" s="1">
        <v>43344</v>
      </c>
      <c r="B59">
        <v>265.20138500000002</v>
      </c>
      <c r="C59">
        <f t="shared" si="1"/>
        <v>1.2651024213718109E-3</v>
      </c>
      <c r="D59">
        <f t="shared" si="0"/>
        <v>0.12651024213718109</v>
      </c>
    </row>
    <row r="60" spans="1:4" x14ac:dyDescent="0.3">
      <c r="A60" s="1">
        <v>43374</v>
      </c>
      <c r="B60">
        <v>248.091812</v>
      </c>
      <c r="C60">
        <f t="shared" si="1"/>
        <v>-6.4515398364152626E-2</v>
      </c>
      <c r="D60">
        <f t="shared" si="0"/>
        <v>-6.4515398364152627</v>
      </c>
    </row>
    <row r="61" spans="1:4" x14ac:dyDescent="0.3">
      <c r="A61" s="1">
        <v>43405</v>
      </c>
      <c r="B61">
        <v>253.119766</v>
      </c>
      <c r="C61">
        <f t="shared" si="1"/>
        <v>2.0266505208160573E-2</v>
      </c>
      <c r="D61">
        <f t="shared" si="0"/>
        <v>2.0266505208160575</v>
      </c>
    </row>
    <row r="62" spans="1:4" x14ac:dyDescent="0.3">
      <c r="A62" s="1">
        <v>43435</v>
      </c>
      <c r="B62">
        <v>229.068726</v>
      </c>
      <c r="C62">
        <f t="shared" si="1"/>
        <v>-9.5018419067280591E-2</v>
      </c>
      <c r="D62">
        <f t="shared" si="0"/>
        <v>-9.5018419067280586</v>
      </c>
    </row>
  </sheetData>
  <mergeCells count="1">
    <mergeCell ref="C1:D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1836-32FA-413E-BEF1-F726B12700E6}">
  <dimension ref="A1:BF130"/>
  <sheetViews>
    <sheetView tabSelected="1" zoomScaleNormal="100" workbookViewId="0">
      <selection activeCell="C1" sqref="C1"/>
    </sheetView>
  </sheetViews>
  <sheetFormatPr defaultRowHeight="15" x14ac:dyDescent="0.3"/>
  <cols>
    <col min="1" max="1" width="13.77734375" style="2" bestFit="1" customWidth="1"/>
    <col min="2" max="15" width="8.88671875" style="2" customWidth="1"/>
    <col min="16" max="16" width="9.33203125" style="11" customWidth="1"/>
    <col min="17" max="21" width="8.88671875" style="7" customWidth="1"/>
    <col min="22" max="24" width="8.88671875" style="2"/>
    <col min="25" max="26" width="13.109375" style="31" bestFit="1" customWidth="1"/>
    <col min="27" max="29" width="14.44140625" style="31" bestFit="1" customWidth="1"/>
    <col min="30" max="30" width="13.109375" style="31" bestFit="1" customWidth="1"/>
    <col min="31" max="31" width="11.88671875" style="31" bestFit="1" customWidth="1"/>
    <col min="32" max="32" width="13.109375" style="31" bestFit="1" customWidth="1"/>
    <col min="33" max="33" width="11.88671875" style="31" bestFit="1" customWidth="1"/>
    <col min="34" max="34" width="8.88671875" style="31"/>
    <col min="35" max="35" width="13.109375" style="31" bestFit="1" customWidth="1"/>
    <col min="36" max="36" width="14.44140625" style="31" bestFit="1" customWidth="1"/>
    <col min="37" max="37" width="15.6640625" style="31" bestFit="1" customWidth="1"/>
    <col min="38" max="38" width="14.44140625" style="31" bestFit="1" customWidth="1"/>
    <col min="39" max="40" width="13.109375" style="31" bestFit="1" customWidth="1"/>
    <col min="41" max="41" width="11.88671875" style="31" bestFit="1" customWidth="1"/>
    <col min="42" max="42" width="13.109375" style="31" bestFit="1" customWidth="1"/>
    <col min="43" max="43" width="11.88671875" style="31" bestFit="1" customWidth="1"/>
    <col min="44" max="44" width="8.88671875" style="31"/>
    <col min="45" max="45" width="13.109375" style="31" bestFit="1" customWidth="1"/>
    <col min="46" max="46" width="14.44140625" style="31" bestFit="1" customWidth="1"/>
    <col min="47" max="47" width="15.6640625" style="31" bestFit="1" customWidth="1"/>
    <col min="48" max="48" width="14.44140625" style="31" bestFit="1" customWidth="1"/>
    <col min="49" max="50" width="13.109375" style="31" bestFit="1" customWidth="1"/>
    <col min="51" max="51" width="11.88671875" style="31" bestFit="1" customWidth="1"/>
    <col min="52" max="52" width="13.109375" style="31" bestFit="1" customWidth="1"/>
    <col min="53" max="53" width="11.88671875" style="31" bestFit="1" customWidth="1"/>
    <col min="54" max="16384" width="8.88671875" style="2"/>
  </cols>
  <sheetData>
    <row r="1" spans="1:58" x14ac:dyDescent="0.3">
      <c r="A1" s="2" t="s">
        <v>84</v>
      </c>
      <c r="Y1" s="34"/>
      <c r="Z1" s="34"/>
      <c r="AA1" s="35" t="s">
        <v>49</v>
      </c>
      <c r="AB1" s="34"/>
      <c r="AC1" s="34"/>
      <c r="AD1" s="34"/>
      <c r="AE1" s="34"/>
      <c r="AF1" s="34"/>
      <c r="AG1" s="34"/>
      <c r="AI1" s="34"/>
      <c r="AJ1" s="35"/>
      <c r="AK1" s="35" t="s">
        <v>50</v>
      </c>
      <c r="AL1" s="35"/>
      <c r="AM1" s="35"/>
      <c r="AN1" s="35"/>
      <c r="AO1" s="35"/>
      <c r="AP1" s="35"/>
      <c r="AQ1" s="35"/>
      <c r="AS1" s="34"/>
      <c r="AT1" s="35"/>
      <c r="AU1" s="35" t="s">
        <v>51</v>
      </c>
      <c r="AV1" s="35"/>
      <c r="AW1" s="35"/>
      <c r="AX1" s="35"/>
      <c r="AY1" s="35"/>
      <c r="AZ1" s="35"/>
      <c r="BA1" s="35"/>
    </row>
    <row r="2" spans="1:58" ht="16.2" customHeight="1" x14ac:dyDescent="0.3">
      <c r="B2" s="3"/>
      <c r="C2" s="3"/>
      <c r="D2" s="3"/>
      <c r="E2" s="3"/>
      <c r="F2" s="3"/>
      <c r="G2" s="25" t="s">
        <v>6</v>
      </c>
      <c r="H2" s="25"/>
      <c r="I2" s="25"/>
      <c r="J2" s="25"/>
      <c r="K2" s="29" t="s">
        <v>89</v>
      </c>
      <c r="L2" s="29"/>
      <c r="M2" s="29"/>
      <c r="N2" s="17"/>
      <c r="O2" s="17"/>
      <c r="P2" s="12"/>
      <c r="Y2" s="31" t="s">
        <v>66</v>
      </c>
      <c r="AI2" s="31" t="s">
        <v>66</v>
      </c>
      <c r="AS2" s="31" t="s">
        <v>66</v>
      </c>
    </row>
    <row r="3" spans="1:58" ht="15.6" thickBot="1" x14ac:dyDescent="0.35">
      <c r="A3" s="2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2" t="s">
        <v>8</v>
      </c>
      <c r="H3" s="2" t="s">
        <v>9</v>
      </c>
      <c r="I3" s="2" t="s">
        <v>10</v>
      </c>
      <c r="J3" s="3" t="s">
        <v>65</v>
      </c>
      <c r="K3" s="3" t="s">
        <v>65</v>
      </c>
      <c r="L3" s="13" t="s">
        <v>91</v>
      </c>
      <c r="M3" s="13" t="s">
        <v>92</v>
      </c>
      <c r="P3" s="7" t="s">
        <v>67</v>
      </c>
      <c r="Q3" s="26" t="s">
        <v>13</v>
      </c>
      <c r="R3" s="26"/>
      <c r="S3" s="26"/>
      <c r="T3" s="26"/>
      <c r="U3" s="26"/>
    </row>
    <row r="4" spans="1:58" ht="16.2" x14ac:dyDescent="0.3">
      <c r="A4" s="4">
        <v>41671</v>
      </c>
      <c r="B4" s="18">
        <v>4.5606578743231729</v>
      </c>
      <c r="C4" s="18">
        <v>5.7269969630566377</v>
      </c>
      <c r="D4" s="18">
        <v>5.502506966895397</v>
      </c>
      <c r="E4" s="18">
        <f t="shared" ref="E4:E35" si="0">F4+J4</f>
        <v>4.6500000000000004</v>
      </c>
      <c r="F4" s="18">
        <v>0</v>
      </c>
      <c r="G4" s="18">
        <f>B4-$F4</f>
        <v>4.5606578743231729</v>
      </c>
      <c r="H4" s="18">
        <f>C4-$F4</f>
        <v>5.7269969630566377</v>
      </c>
      <c r="I4" s="18">
        <f>D4-$F4</f>
        <v>5.502506966895397</v>
      </c>
      <c r="J4" s="18">
        <v>4.6500000000000004</v>
      </c>
      <c r="K4" s="18">
        <v>4.6500000000000004</v>
      </c>
      <c r="L4" s="2">
        <f>K4*M4</f>
        <v>4.6500000000000004</v>
      </c>
      <c r="M4" s="7">
        <f>IF(K4&gt;0, 1, 0)</f>
        <v>1</v>
      </c>
      <c r="N4" s="8"/>
      <c r="O4" s="8"/>
      <c r="P4" s="13"/>
      <c r="Q4" s="7" t="s">
        <v>8</v>
      </c>
      <c r="R4" s="7" t="s">
        <v>9</v>
      </c>
      <c r="S4" s="7" t="s">
        <v>10</v>
      </c>
      <c r="T4" s="7" t="s">
        <v>11</v>
      </c>
      <c r="U4" s="7" t="s">
        <v>12</v>
      </c>
      <c r="Y4" s="36" t="s">
        <v>26</v>
      </c>
      <c r="Z4" s="36"/>
      <c r="AI4" s="36" t="s">
        <v>26</v>
      </c>
      <c r="AJ4" s="36"/>
      <c r="AS4" s="36" t="s">
        <v>26</v>
      </c>
      <c r="AT4" s="36"/>
    </row>
    <row r="5" spans="1:58" ht="16.2" x14ac:dyDescent="0.3">
      <c r="A5" s="4">
        <v>41699</v>
      </c>
      <c r="B5" s="18">
        <v>0.39545949559314059</v>
      </c>
      <c r="C5" s="18">
        <v>-5.0556661936186611</v>
      </c>
      <c r="D5" s="18">
        <v>-3.2411966723326913</v>
      </c>
      <c r="E5" s="18">
        <f t="shared" si="0"/>
        <v>0.43</v>
      </c>
      <c r="F5" s="18">
        <v>0</v>
      </c>
      <c r="G5" s="18">
        <f t="shared" ref="G5:I62" si="1">B5-$F5</f>
        <v>0.39545949559314059</v>
      </c>
      <c r="H5" s="18">
        <f t="shared" si="1"/>
        <v>-5.0556661936186611</v>
      </c>
      <c r="I5" s="18">
        <f t="shared" si="1"/>
        <v>-3.2411966723326913</v>
      </c>
      <c r="J5" s="18">
        <v>0.43</v>
      </c>
      <c r="K5" s="18">
        <v>0.43</v>
      </c>
      <c r="L5" s="2">
        <f>K5*M5</f>
        <v>0.43</v>
      </c>
      <c r="M5" s="7">
        <f t="shared" ref="M5:M62" si="2">IF(K5&gt;0, 1, 0)</f>
        <v>1</v>
      </c>
      <c r="N5" s="8"/>
      <c r="O5" s="8"/>
      <c r="P5" s="13"/>
      <c r="Q5" s="7">
        <f>AVERAGE(B4:B62)</f>
        <v>0.78388631627337269</v>
      </c>
      <c r="R5" s="7">
        <f>AVERAGE(C4:C62)</f>
        <v>0.76961306325539502</v>
      </c>
      <c r="S5" s="7">
        <f>AVERAGE(D4:D62)</f>
        <v>0.90124216072041041</v>
      </c>
      <c r="T5" s="7">
        <f>AVERAGE(E4:E62)</f>
        <v>0.76847457627118643</v>
      </c>
      <c r="U5" s="7">
        <f>AVERAGE(F4:F62)</f>
        <v>4.7457627118644069E-2</v>
      </c>
      <c r="Y5" s="32" t="s">
        <v>27</v>
      </c>
      <c r="Z5" s="32">
        <v>0.98292311180375058</v>
      </c>
      <c r="AI5" s="32" t="s">
        <v>27</v>
      </c>
      <c r="AJ5" s="32">
        <v>0.77190382393416379</v>
      </c>
      <c r="AS5" s="32" t="s">
        <v>27</v>
      </c>
      <c r="AT5" s="32">
        <v>0.7595410435587413</v>
      </c>
    </row>
    <row r="6" spans="1:58" ht="16.2" x14ac:dyDescent="0.3">
      <c r="A6" s="4">
        <v>41730</v>
      </c>
      <c r="B6" s="18">
        <v>1.15255627103992</v>
      </c>
      <c r="C6" s="18">
        <v>-1.616483904652835</v>
      </c>
      <c r="D6" s="18">
        <v>-0.64615659860346053</v>
      </c>
      <c r="E6" s="18">
        <f t="shared" si="0"/>
        <v>-0.19</v>
      </c>
      <c r="F6" s="18">
        <v>0</v>
      </c>
      <c r="G6" s="18">
        <f t="shared" si="1"/>
        <v>1.15255627103992</v>
      </c>
      <c r="H6" s="18">
        <f t="shared" si="1"/>
        <v>-1.616483904652835</v>
      </c>
      <c r="I6" s="18">
        <f t="shared" si="1"/>
        <v>-0.64615659860346053</v>
      </c>
      <c r="J6" s="18">
        <v>-0.19</v>
      </c>
      <c r="K6" s="18">
        <v>-0.19</v>
      </c>
      <c r="L6" s="2">
        <f t="shared" ref="L6:L62" si="3">K6*M6</f>
        <v>0</v>
      </c>
      <c r="M6" s="7">
        <f t="shared" si="2"/>
        <v>0</v>
      </c>
      <c r="N6" s="8"/>
      <c r="O6" s="8"/>
      <c r="P6" s="13"/>
      <c r="Y6" s="32" t="s">
        <v>28</v>
      </c>
      <c r="Z6" s="32">
        <v>0.9661378437179684</v>
      </c>
      <c r="AI6" s="32" t="s">
        <v>28</v>
      </c>
      <c r="AJ6" s="32">
        <v>0.59583551340418461</v>
      </c>
      <c r="AS6" s="32" t="s">
        <v>28</v>
      </c>
      <c r="AT6" s="32">
        <v>0.57690259685030176</v>
      </c>
    </row>
    <row r="7" spans="1:58" ht="16.2" x14ac:dyDescent="0.3">
      <c r="A7" s="4">
        <v>41760</v>
      </c>
      <c r="B7" s="18">
        <v>2.334945792266931</v>
      </c>
      <c r="C7" s="18">
        <v>4.0270638347741352</v>
      </c>
      <c r="D7" s="18">
        <v>3.200419681016029</v>
      </c>
      <c r="E7" s="18">
        <f t="shared" si="0"/>
        <v>2.06</v>
      </c>
      <c r="F7" s="18">
        <v>0</v>
      </c>
      <c r="G7" s="18">
        <f t="shared" si="1"/>
        <v>2.334945792266931</v>
      </c>
      <c r="H7" s="18">
        <f t="shared" si="1"/>
        <v>4.0270638347741352</v>
      </c>
      <c r="I7" s="18">
        <f t="shared" si="1"/>
        <v>3.200419681016029</v>
      </c>
      <c r="J7" s="18">
        <v>2.06</v>
      </c>
      <c r="K7" s="18">
        <v>2.06</v>
      </c>
      <c r="L7" s="2">
        <f t="shared" si="3"/>
        <v>2.06</v>
      </c>
      <c r="M7" s="7">
        <f t="shared" si="2"/>
        <v>1</v>
      </c>
      <c r="N7" s="8"/>
      <c r="O7" s="8"/>
      <c r="P7" s="7" t="s">
        <v>67</v>
      </c>
      <c r="Q7" s="26" t="s">
        <v>56</v>
      </c>
      <c r="R7" s="26"/>
      <c r="S7" s="26"/>
      <c r="T7" s="26"/>
      <c r="U7" s="15"/>
      <c r="V7" s="15"/>
      <c r="W7" s="14"/>
      <c r="Y7" s="32" t="s">
        <v>29</v>
      </c>
      <c r="Z7" s="32">
        <v>0.96492848099361006</v>
      </c>
      <c r="AI7" s="32" t="s">
        <v>29</v>
      </c>
      <c r="AJ7" s="32">
        <v>0.58140106745433406</v>
      </c>
      <c r="AS7" s="32" t="s">
        <v>29</v>
      </c>
      <c r="AT7" s="32">
        <v>0.56179197530924108</v>
      </c>
    </row>
    <row r="8" spans="1:58" ht="16.2" x14ac:dyDescent="0.3">
      <c r="A8" s="4">
        <v>41791</v>
      </c>
      <c r="B8" s="18">
        <v>1.6241381309742544</v>
      </c>
      <c r="C8" s="18">
        <v>1.424589755456797</v>
      </c>
      <c r="D8" s="18">
        <v>2.0729735277060426</v>
      </c>
      <c r="E8" s="18">
        <f t="shared" si="0"/>
        <v>2.61</v>
      </c>
      <c r="F8" s="18">
        <v>0</v>
      </c>
      <c r="G8" s="18">
        <f t="shared" si="1"/>
        <v>1.6241381309742544</v>
      </c>
      <c r="H8" s="18">
        <f t="shared" si="1"/>
        <v>1.424589755456797</v>
      </c>
      <c r="I8" s="18">
        <f t="shared" si="1"/>
        <v>2.0729735277060426</v>
      </c>
      <c r="J8" s="18">
        <v>2.61</v>
      </c>
      <c r="K8" s="18">
        <v>2.61</v>
      </c>
      <c r="L8" s="2">
        <f t="shared" si="3"/>
        <v>2.61</v>
      </c>
      <c r="M8" s="7">
        <f t="shared" si="2"/>
        <v>1</v>
      </c>
      <c r="N8" s="8"/>
      <c r="O8" s="8"/>
      <c r="P8" s="13"/>
      <c r="Q8" s="7" t="s">
        <v>8</v>
      </c>
      <c r="R8" s="7" t="s">
        <v>9</v>
      </c>
      <c r="S8" s="7" t="s">
        <v>10</v>
      </c>
      <c r="T8" s="3" t="s">
        <v>65</v>
      </c>
      <c r="Y8" s="32" t="s">
        <v>30</v>
      </c>
      <c r="Z8" s="32">
        <v>0.60485830793056206</v>
      </c>
      <c r="AI8" s="32" t="s">
        <v>30</v>
      </c>
      <c r="AJ8" s="32">
        <v>3.4510088547267999</v>
      </c>
      <c r="AS8" s="32" t="s">
        <v>30</v>
      </c>
      <c r="AT8" s="32">
        <v>3.2113070144027782</v>
      </c>
    </row>
    <row r="9" spans="1:58" ht="16.8" thickBot="1" x14ac:dyDescent="0.35">
      <c r="A9" s="4">
        <v>41821</v>
      </c>
      <c r="B9" s="18">
        <v>-0.97218582577992441</v>
      </c>
      <c r="C9" s="18">
        <v>3.0530971114944579E-2</v>
      </c>
      <c r="D9" s="18">
        <v>-1.1697838219098822</v>
      </c>
      <c r="E9" s="18">
        <f t="shared" si="0"/>
        <v>-2.04</v>
      </c>
      <c r="F9" s="18">
        <v>0</v>
      </c>
      <c r="G9" s="18">
        <f t="shared" si="1"/>
        <v>-0.97218582577992441</v>
      </c>
      <c r="H9" s="18">
        <f t="shared" si="1"/>
        <v>3.0530971114944579E-2</v>
      </c>
      <c r="I9" s="18">
        <f t="shared" si="1"/>
        <v>-1.1697838219098822</v>
      </c>
      <c r="J9" s="18">
        <v>-2.04</v>
      </c>
      <c r="K9" s="18">
        <v>-2.04</v>
      </c>
      <c r="L9" s="2">
        <f t="shared" si="3"/>
        <v>0</v>
      </c>
      <c r="M9" s="7">
        <f t="shared" si="2"/>
        <v>0</v>
      </c>
      <c r="N9" s="8"/>
      <c r="O9" s="8"/>
      <c r="P9" s="13"/>
      <c r="Q9" s="7">
        <f>AVERAGE(G4:G62)</f>
        <v>0.73642868915472859</v>
      </c>
      <c r="R9" s="7">
        <f>AVERAGE(H4:H62)</f>
        <v>0.72215543613675059</v>
      </c>
      <c r="S9" s="7">
        <f t="shared" ref="S9" si="4">AVERAGE(I4:I62)</f>
        <v>0.85378453360176698</v>
      </c>
      <c r="T9" s="7">
        <f>AVERAGE(J4:J62)</f>
        <v>0.721016949152542</v>
      </c>
      <c r="V9" s="7"/>
      <c r="W9" s="7"/>
      <c r="Y9" s="33" t="s">
        <v>31</v>
      </c>
      <c r="Z9" s="33">
        <v>59</v>
      </c>
      <c r="AI9" s="33" t="s">
        <v>31</v>
      </c>
      <c r="AJ9" s="33">
        <v>59</v>
      </c>
      <c r="AS9" s="33" t="s">
        <v>31</v>
      </c>
      <c r="AT9" s="33">
        <v>59</v>
      </c>
    </row>
    <row r="10" spans="1:58" x14ac:dyDescent="0.3">
      <c r="A10" s="4">
        <v>41852</v>
      </c>
      <c r="B10" s="18">
        <v>3.987221162087303</v>
      </c>
      <c r="C10" s="18">
        <v>5.0976862551327411</v>
      </c>
      <c r="D10" s="18">
        <v>4.0769372001976771</v>
      </c>
      <c r="E10" s="18">
        <f t="shared" si="0"/>
        <v>4.24</v>
      </c>
      <c r="F10" s="18">
        <v>0</v>
      </c>
      <c r="G10" s="18">
        <f t="shared" si="1"/>
        <v>3.987221162087303</v>
      </c>
      <c r="H10" s="18">
        <f t="shared" si="1"/>
        <v>5.0976862551327411</v>
      </c>
      <c r="I10" s="18">
        <f t="shared" si="1"/>
        <v>4.0769372001976771</v>
      </c>
      <c r="J10" s="18">
        <v>4.24</v>
      </c>
      <c r="K10" s="18">
        <v>4.24</v>
      </c>
      <c r="L10" s="2">
        <f t="shared" si="3"/>
        <v>4.24</v>
      </c>
      <c r="M10" s="7">
        <f t="shared" si="2"/>
        <v>1</v>
      </c>
      <c r="N10" s="8"/>
      <c r="O10" s="8"/>
      <c r="P10" s="13"/>
    </row>
    <row r="11" spans="1:58" ht="15.6" thickBot="1" x14ac:dyDescent="0.35">
      <c r="A11" s="4">
        <v>41883</v>
      </c>
      <c r="B11" s="18">
        <v>-1.8551665837355999</v>
      </c>
      <c r="C11" s="18">
        <v>-1.5684053745633837</v>
      </c>
      <c r="D11" s="18">
        <v>-0.3001142641533262</v>
      </c>
      <c r="E11" s="18">
        <f t="shared" si="0"/>
        <v>-1.97</v>
      </c>
      <c r="F11" s="18">
        <v>0</v>
      </c>
      <c r="G11" s="18">
        <f t="shared" si="1"/>
        <v>-1.8551665837355999</v>
      </c>
      <c r="H11" s="18">
        <f t="shared" si="1"/>
        <v>-1.5684053745633837</v>
      </c>
      <c r="I11" s="18">
        <f t="shared" si="1"/>
        <v>-0.3001142641533262</v>
      </c>
      <c r="J11" s="18">
        <v>-1.97</v>
      </c>
      <c r="K11" s="18">
        <v>-1.97</v>
      </c>
      <c r="L11" s="2">
        <f t="shared" si="3"/>
        <v>0</v>
      </c>
      <c r="M11" s="7">
        <f t="shared" si="2"/>
        <v>0</v>
      </c>
      <c r="N11" s="8"/>
      <c r="O11" s="8"/>
      <c r="Q11" s="26" t="s">
        <v>94</v>
      </c>
      <c r="R11" s="26"/>
      <c r="S11" s="15"/>
      <c r="T11" s="15"/>
      <c r="U11" s="15"/>
      <c r="V11" s="15"/>
      <c r="W11" s="9"/>
      <c r="Y11" s="31" t="s">
        <v>22</v>
      </c>
      <c r="AI11" s="31" t="s">
        <v>22</v>
      </c>
      <c r="AS11" s="31" t="s">
        <v>22</v>
      </c>
    </row>
    <row r="12" spans="1:58" ht="16.2" x14ac:dyDescent="0.3">
      <c r="A12" s="4">
        <v>41913</v>
      </c>
      <c r="B12" s="18">
        <v>2.8792343737576189</v>
      </c>
      <c r="C12" s="18">
        <v>3.3343123947674047</v>
      </c>
      <c r="D12" s="18">
        <v>3.6121734724874517</v>
      </c>
      <c r="E12" s="18">
        <f t="shared" si="0"/>
        <v>2.52</v>
      </c>
      <c r="F12" s="18">
        <v>0</v>
      </c>
      <c r="G12" s="18">
        <f t="shared" si="1"/>
        <v>2.8792343737576189</v>
      </c>
      <c r="H12" s="18">
        <f t="shared" si="1"/>
        <v>3.3343123947674047</v>
      </c>
      <c r="I12" s="18">
        <f t="shared" si="1"/>
        <v>3.6121734724874517</v>
      </c>
      <c r="J12" s="18">
        <v>2.52</v>
      </c>
      <c r="K12" s="18">
        <v>2.52</v>
      </c>
      <c r="L12" s="2">
        <f t="shared" si="3"/>
        <v>2.52</v>
      </c>
      <c r="M12" s="7">
        <f t="shared" si="2"/>
        <v>1</v>
      </c>
      <c r="N12" s="8"/>
      <c r="O12" s="8"/>
      <c r="Q12" s="3" t="s">
        <v>65</v>
      </c>
      <c r="R12" s="13" t="s">
        <v>91</v>
      </c>
      <c r="S12" s="2"/>
      <c r="Y12" s="37"/>
      <c r="Z12" s="37" t="s">
        <v>32</v>
      </c>
      <c r="AA12" s="37" t="s">
        <v>23</v>
      </c>
      <c r="AB12" s="37" t="s">
        <v>24</v>
      </c>
      <c r="AC12" s="37" t="s">
        <v>25</v>
      </c>
      <c r="AD12" s="37" t="s">
        <v>33</v>
      </c>
      <c r="AI12" s="37"/>
      <c r="AJ12" s="37" t="s">
        <v>32</v>
      </c>
      <c r="AK12" s="37" t="s">
        <v>23</v>
      </c>
      <c r="AL12" s="37" t="s">
        <v>24</v>
      </c>
      <c r="AM12" s="37" t="s">
        <v>25</v>
      </c>
      <c r="AN12" s="37" t="s">
        <v>33</v>
      </c>
      <c r="AS12" s="37"/>
      <c r="AT12" s="37" t="s">
        <v>32</v>
      </c>
      <c r="AU12" s="37" t="s">
        <v>23</v>
      </c>
      <c r="AV12" s="37" t="s">
        <v>24</v>
      </c>
      <c r="AW12" s="37" t="s">
        <v>25</v>
      </c>
      <c r="AX12" s="37" t="s">
        <v>33</v>
      </c>
      <c r="BE12" s="5"/>
      <c r="BF12" s="5"/>
    </row>
    <row r="13" spans="1:58" ht="16.2" x14ac:dyDescent="0.3">
      <c r="A13" s="4">
        <v>41944</v>
      </c>
      <c r="B13" s="18">
        <v>2.6824104489916132</v>
      </c>
      <c r="C13" s="18">
        <v>1.7704238717250242</v>
      </c>
      <c r="D13" s="18">
        <v>3.0581003229857977</v>
      </c>
      <c r="E13" s="18">
        <f t="shared" si="0"/>
        <v>2.5499999999999998</v>
      </c>
      <c r="F13" s="18">
        <v>0</v>
      </c>
      <c r="G13" s="18">
        <f t="shared" si="1"/>
        <v>2.6824104489916132</v>
      </c>
      <c r="H13" s="18">
        <f t="shared" si="1"/>
        <v>1.7704238717250242</v>
      </c>
      <c r="I13" s="18">
        <f t="shared" si="1"/>
        <v>3.0581003229857977</v>
      </c>
      <c r="J13" s="18">
        <v>2.5499999999999998</v>
      </c>
      <c r="K13" s="18">
        <v>2.5499999999999998</v>
      </c>
      <c r="L13" s="2">
        <f t="shared" si="3"/>
        <v>2.5499999999999998</v>
      </c>
      <c r="M13" s="7">
        <f t="shared" si="2"/>
        <v>1</v>
      </c>
      <c r="N13" s="8"/>
      <c r="O13" s="7"/>
      <c r="Q13" s="7">
        <f>AVERAGE(K4:K62)</f>
        <v>0.721016949152542</v>
      </c>
      <c r="R13" s="7">
        <f>AVERAGE(L4:L62)</f>
        <v>1.6100000000000005</v>
      </c>
      <c r="Y13" s="32" t="s">
        <v>34</v>
      </c>
      <c r="Z13" s="32">
        <v>2</v>
      </c>
      <c r="AA13" s="32">
        <v>584.54750539132533</v>
      </c>
      <c r="AB13" s="32">
        <v>292.27375269566267</v>
      </c>
      <c r="AC13" s="32">
        <v>798.88177819490227</v>
      </c>
      <c r="AD13" s="32">
        <v>6.7921782249112729E-42</v>
      </c>
      <c r="AI13" s="32" t="s">
        <v>34</v>
      </c>
      <c r="AJ13" s="32">
        <v>2</v>
      </c>
      <c r="AK13" s="32">
        <v>983.21480416394832</v>
      </c>
      <c r="AL13" s="32">
        <v>491.60740208197416</v>
      </c>
      <c r="AM13" s="32">
        <v>41.278724204191143</v>
      </c>
      <c r="AN13" s="32">
        <v>9.6300423963373866E-12</v>
      </c>
      <c r="AS13" s="32" t="s">
        <v>34</v>
      </c>
      <c r="AT13" s="32">
        <v>2</v>
      </c>
      <c r="AU13" s="32">
        <v>787.43337274032444</v>
      </c>
      <c r="AV13" s="32">
        <v>393.71668637016222</v>
      </c>
      <c r="AW13" s="32">
        <v>38.17861464418673</v>
      </c>
      <c r="AX13" s="32">
        <v>3.4700047829697576E-11</v>
      </c>
      <c r="BE13" s="5"/>
      <c r="BF13" s="5"/>
    </row>
    <row r="14" spans="1:58" ht="16.2" x14ac:dyDescent="0.3">
      <c r="A14" s="4">
        <v>41974</v>
      </c>
      <c r="B14" s="18">
        <v>-0.78894823234928779</v>
      </c>
      <c r="C14" s="18">
        <v>-2.1324377023646703</v>
      </c>
      <c r="D14" s="18">
        <v>-5.1483701111688225</v>
      </c>
      <c r="E14" s="18">
        <f t="shared" si="0"/>
        <v>-0.06</v>
      </c>
      <c r="F14" s="18">
        <v>0</v>
      </c>
      <c r="G14" s="18">
        <f t="shared" si="1"/>
        <v>-0.78894823234928779</v>
      </c>
      <c r="H14" s="18">
        <f t="shared" si="1"/>
        <v>-2.1324377023646703</v>
      </c>
      <c r="I14" s="18">
        <f t="shared" si="1"/>
        <v>-5.1483701111688225</v>
      </c>
      <c r="J14" s="18">
        <v>-0.06</v>
      </c>
      <c r="K14" s="18">
        <v>-0.06</v>
      </c>
      <c r="L14" s="2">
        <f t="shared" si="3"/>
        <v>0</v>
      </c>
      <c r="M14" s="7">
        <f t="shared" si="2"/>
        <v>0</v>
      </c>
      <c r="N14" s="8"/>
      <c r="O14" s="7"/>
      <c r="Y14" s="32" t="s">
        <v>35</v>
      </c>
      <c r="Z14" s="32">
        <v>56</v>
      </c>
      <c r="AA14" s="32">
        <v>20.487800069666868</v>
      </c>
      <c r="AB14" s="32">
        <v>0.36585357267262264</v>
      </c>
      <c r="AC14" s="32"/>
      <c r="AD14" s="32"/>
      <c r="AI14" s="32" t="s">
        <v>35</v>
      </c>
      <c r="AJ14" s="32">
        <v>56</v>
      </c>
      <c r="AK14" s="32">
        <v>666.92987846255562</v>
      </c>
      <c r="AL14" s="32">
        <v>11.909462115402778</v>
      </c>
      <c r="AM14" s="32"/>
      <c r="AN14" s="32"/>
      <c r="AS14" s="32" t="s">
        <v>35</v>
      </c>
      <c r="AT14" s="32">
        <v>56</v>
      </c>
      <c r="AU14" s="32">
        <v>577.49959348213918</v>
      </c>
      <c r="AV14" s="32">
        <v>10.312492740752486</v>
      </c>
      <c r="AW14" s="32"/>
      <c r="AX14" s="32"/>
      <c r="BE14" s="5"/>
      <c r="BF14" s="5"/>
    </row>
    <row r="15" spans="1:58" ht="16.8" thickBot="1" x14ac:dyDescent="0.35">
      <c r="A15" s="4">
        <v>42005</v>
      </c>
      <c r="B15" s="18">
        <v>-2.4889279894841811</v>
      </c>
      <c r="C15" s="18">
        <v>1.1764795455563521</v>
      </c>
      <c r="D15" s="18">
        <v>3.1363255412090951</v>
      </c>
      <c r="E15" s="18">
        <f t="shared" si="0"/>
        <v>-3.11</v>
      </c>
      <c r="F15" s="18">
        <v>0</v>
      </c>
      <c r="G15" s="18">
        <f t="shared" si="1"/>
        <v>-2.4889279894841811</v>
      </c>
      <c r="H15" s="18">
        <f t="shared" si="1"/>
        <v>1.1764795455563521</v>
      </c>
      <c r="I15" s="18">
        <f t="shared" si="1"/>
        <v>3.1363255412090951</v>
      </c>
      <c r="J15" s="18">
        <v>-3.11</v>
      </c>
      <c r="K15" s="18">
        <v>-3.11</v>
      </c>
      <c r="L15" s="2">
        <f t="shared" si="3"/>
        <v>0</v>
      </c>
      <c r="M15" s="7">
        <f t="shared" si="2"/>
        <v>0</v>
      </c>
      <c r="N15" s="8"/>
      <c r="O15" s="19"/>
      <c r="P15" s="7" t="s">
        <v>67</v>
      </c>
      <c r="Q15" s="26" t="s">
        <v>14</v>
      </c>
      <c r="R15" s="26"/>
      <c r="S15" s="26"/>
      <c r="T15" s="26"/>
      <c r="U15" s="26"/>
      <c r="Y15" s="33" t="s">
        <v>36</v>
      </c>
      <c r="Z15" s="33">
        <v>58</v>
      </c>
      <c r="AA15" s="33">
        <v>605.03530546099216</v>
      </c>
      <c r="AB15" s="33"/>
      <c r="AC15" s="33"/>
      <c r="AD15" s="33"/>
      <c r="AI15" s="33" t="s">
        <v>36</v>
      </c>
      <c r="AJ15" s="33">
        <v>58</v>
      </c>
      <c r="AK15" s="33">
        <v>1650.1446826265039</v>
      </c>
      <c r="AL15" s="33"/>
      <c r="AM15" s="33"/>
      <c r="AN15" s="33"/>
      <c r="AS15" s="33" t="s">
        <v>36</v>
      </c>
      <c r="AT15" s="33">
        <v>58</v>
      </c>
      <c r="AU15" s="33">
        <v>1364.9329662224636</v>
      </c>
      <c r="AV15" s="33"/>
      <c r="AW15" s="33"/>
      <c r="AX15" s="33"/>
      <c r="BE15" s="5"/>
      <c r="BF15" s="5"/>
    </row>
    <row r="16" spans="1:58" ht="15.6" thickBot="1" x14ac:dyDescent="0.35">
      <c r="A16" s="4">
        <v>42036</v>
      </c>
      <c r="B16" s="18">
        <v>5.7338120179498144</v>
      </c>
      <c r="C16" s="18">
        <v>6.5474495641602219</v>
      </c>
      <c r="D16" s="18">
        <v>7.4380171911944144</v>
      </c>
      <c r="E16" s="18">
        <f t="shared" si="0"/>
        <v>6.13</v>
      </c>
      <c r="F16" s="18">
        <v>0</v>
      </c>
      <c r="G16" s="18">
        <f t="shared" si="1"/>
        <v>5.7338120179498144</v>
      </c>
      <c r="H16" s="18">
        <f t="shared" si="1"/>
        <v>6.5474495641602219</v>
      </c>
      <c r="I16" s="18">
        <f t="shared" si="1"/>
        <v>7.4380171911944144</v>
      </c>
      <c r="J16" s="18">
        <v>6.13</v>
      </c>
      <c r="K16" s="18">
        <v>6.13</v>
      </c>
      <c r="L16" s="2">
        <f t="shared" si="3"/>
        <v>6.13</v>
      </c>
      <c r="M16" s="7">
        <f t="shared" si="2"/>
        <v>1</v>
      </c>
      <c r="N16" s="8"/>
      <c r="O16" s="8"/>
      <c r="P16" s="13"/>
      <c r="Q16" s="7" t="s">
        <v>8</v>
      </c>
      <c r="R16" s="7" t="s">
        <v>9</v>
      </c>
      <c r="S16" s="7" t="s">
        <v>10</v>
      </c>
      <c r="T16" s="7" t="s">
        <v>11</v>
      </c>
      <c r="U16" s="7" t="s">
        <v>12</v>
      </c>
      <c r="W16" s="3"/>
      <c r="BE16" s="5"/>
      <c r="BF16" s="5"/>
    </row>
    <row r="17" spans="1:58" ht="16.2" x14ac:dyDescent="0.3">
      <c r="A17" s="4">
        <v>42064</v>
      </c>
      <c r="B17" s="18">
        <v>-2.0643780082520986</v>
      </c>
      <c r="C17" s="18">
        <v>-1.3806094225594319</v>
      </c>
      <c r="D17" s="18">
        <v>-0.4437851065462719</v>
      </c>
      <c r="E17" s="18">
        <f t="shared" si="0"/>
        <v>-1.1200000000000001</v>
      </c>
      <c r="F17" s="18">
        <v>0</v>
      </c>
      <c r="G17" s="18">
        <f t="shared" si="1"/>
        <v>-2.0643780082520986</v>
      </c>
      <c r="H17" s="18">
        <f t="shared" si="1"/>
        <v>-1.3806094225594319</v>
      </c>
      <c r="I17" s="18">
        <f t="shared" si="1"/>
        <v>-0.4437851065462719</v>
      </c>
      <c r="J17" s="18">
        <v>-1.1200000000000001</v>
      </c>
      <c r="K17" s="18">
        <v>-1.1200000000000001</v>
      </c>
      <c r="L17" s="2">
        <f t="shared" si="3"/>
        <v>0</v>
      </c>
      <c r="M17" s="7">
        <f t="shared" si="2"/>
        <v>0</v>
      </c>
      <c r="N17" s="8"/>
      <c r="O17" s="8"/>
      <c r="P17" s="13"/>
      <c r="Q17" s="6">
        <f>_xlfn.STDEV.S(B4:B62)</f>
        <v>3.2198951330556258</v>
      </c>
      <c r="R17" s="6">
        <f>_xlfn.STDEV.S(C4:C62)</f>
        <v>5.3239041115929782</v>
      </c>
      <c r="S17" s="6">
        <f>_xlfn.STDEV.S(D4:D62)</f>
        <v>4.84232497947702</v>
      </c>
      <c r="T17" s="6">
        <f>_xlfn.STDEV.S(E4:E62)</f>
        <v>3.2539471063454939</v>
      </c>
      <c r="U17" s="6">
        <v>0</v>
      </c>
      <c r="W17" s="16"/>
      <c r="Y17" s="37"/>
      <c r="Z17" s="37" t="s">
        <v>37</v>
      </c>
      <c r="AA17" s="37" t="s">
        <v>30</v>
      </c>
      <c r="AB17" s="37" t="s">
        <v>38</v>
      </c>
      <c r="AC17" s="37" t="s">
        <v>39</v>
      </c>
      <c r="AD17" s="37" t="s">
        <v>40</v>
      </c>
      <c r="AE17" s="37" t="s">
        <v>41</v>
      </c>
      <c r="AF17" s="37" t="s">
        <v>42</v>
      </c>
      <c r="AG17" s="37" t="s">
        <v>43</v>
      </c>
      <c r="AI17" s="37"/>
      <c r="AJ17" s="37" t="s">
        <v>37</v>
      </c>
      <c r="AK17" s="37" t="s">
        <v>30</v>
      </c>
      <c r="AL17" s="37" t="s">
        <v>38</v>
      </c>
      <c r="AM17" s="37" t="s">
        <v>39</v>
      </c>
      <c r="AN17" s="37" t="s">
        <v>40</v>
      </c>
      <c r="AO17" s="37" t="s">
        <v>41</v>
      </c>
      <c r="AP17" s="37" t="s">
        <v>42</v>
      </c>
      <c r="AQ17" s="37" t="s">
        <v>43</v>
      </c>
      <c r="AS17" s="37"/>
      <c r="AT17" s="37" t="s">
        <v>37</v>
      </c>
      <c r="AU17" s="37" t="s">
        <v>30</v>
      </c>
      <c r="AV17" s="37" t="s">
        <v>38</v>
      </c>
      <c r="AW17" s="37" t="s">
        <v>39</v>
      </c>
      <c r="AX17" s="37" t="s">
        <v>40</v>
      </c>
      <c r="AY17" s="37" t="s">
        <v>41</v>
      </c>
      <c r="AZ17" s="37" t="s">
        <v>42</v>
      </c>
      <c r="BA17" s="37" t="s">
        <v>43</v>
      </c>
      <c r="BE17" s="5"/>
      <c r="BF17" s="5"/>
    </row>
    <row r="18" spans="1:58" x14ac:dyDescent="0.3">
      <c r="A18" s="4">
        <v>42095</v>
      </c>
      <c r="B18" s="18">
        <v>1.4386740779838525</v>
      </c>
      <c r="C18" s="18">
        <v>0.57644909108662112</v>
      </c>
      <c r="D18" s="18">
        <v>-0.89153882476432966</v>
      </c>
      <c r="E18" s="18">
        <f t="shared" si="0"/>
        <v>0.59</v>
      </c>
      <c r="F18" s="18">
        <v>0</v>
      </c>
      <c r="G18" s="18">
        <f t="shared" si="1"/>
        <v>1.4386740779838525</v>
      </c>
      <c r="H18" s="18">
        <f t="shared" si="1"/>
        <v>0.57644909108662112</v>
      </c>
      <c r="I18" s="18">
        <f t="shared" si="1"/>
        <v>-0.89153882476432966</v>
      </c>
      <c r="J18" s="18">
        <v>0.59</v>
      </c>
      <c r="K18" s="18">
        <v>0.59</v>
      </c>
      <c r="L18" s="2">
        <f t="shared" si="3"/>
        <v>0.59</v>
      </c>
      <c r="M18" s="7">
        <f t="shared" si="2"/>
        <v>1</v>
      </c>
      <c r="N18" s="8"/>
      <c r="O18" s="8"/>
      <c r="P18" s="13"/>
      <c r="V18" s="16"/>
      <c r="W18" s="16"/>
      <c r="Y18" s="32" t="s">
        <v>77</v>
      </c>
      <c r="Z18" s="32">
        <v>-7.2725576008408704E-2</v>
      </c>
      <c r="AA18" s="32">
        <v>0.12161250406494627</v>
      </c>
      <c r="AB18" s="32">
        <v>-0.59801067799385288</v>
      </c>
      <c r="AC18" s="32">
        <v>0.55224373982650499</v>
      </c>
      <c r="AD18" s="32">
        <v>-0.31634469607236149</v>
      </c>
      <c r="AE18" s="32">
        <v>0.17089354405554411</v>
      </c>
      <c r="AF18" s="32">
        <v>-0.31634469607236149</v>
      </c>
      <c r="AG18" s="32">
        <v>0.17089354405554411</v>
      </c>
      <c r="AI18" s="32" t="s">
        <v>77</v>
      </c>
      <c r="AJ18" s="32">
        <v>0.37843438791005535</v>
      </c>
      <c r="AK18" s="32">
        <v>0.69385808687909856</v>
      </c>
      <c r="AL18" s="32">
        <v>0.54540603484527195</v>
      </c>
      <c r="AM18" s="32">
        <v>0.58764021651286269</v>
      </c>
      <c r="AN18" s="32">
        <v>-1.0115303848280397</v>
      </c>
      <c r="AO18" s="32">
        <v>1.7683991606481504</v>
      </c>
      <c r="AP18" s="32">
        <v>-1.0115303848280397</v>
      </c>
      <c r="AQ18" s="32">
        <v>1.7683991606481504</v>
      </c>
      <c r="AS18" s="32" t="s">
        <v>77</v>
      </c>
      <c r="AT18" s="32">
        <v>-9.2933189069039079E-2</v>
      </c>
      <c r="AU18" s="32">
        <v>0.64566375665568598</v>
      </c>
      <c r="AV18" s="32">
        <v>-0.14393434370608121</v>
      </c>
      <c r="AW18" s="32">
        <v>0.88606903822235861</v>
      </c>
      <c r="AX18" s="32">
        <v>-1.3863531170859933</v>
      </c>
      <c r="AY18" s="32">
        <v>1.2004867389479152</v>
      </c>
      <c r="AZ18" s="32">
        <v>-1.3863531170859933</v>
      </c>
      <c r="BA18" s="32">
        <v>1.2004867389479152</v>
      </c>
      <c r="BE18" s="5"/>
      <c r="BF18" s="5"/>
    </row>
    <row r="19" spans="1:58" x14ac:dyDescent="0.3">
      <c r="A19" s="4">
        <v>42125</v>
      </c>
      <c r="B19" s="18">
        <v>1.2725755608187588</v>
      </c>
      <c r="C19" s="18">
        <v>2.7565574608647148</v>
      </c>
      <c r="D19" s="18">
        <v>1.9340349469274698</v>
      </c>
      <c r="E19" s="18">
        <f t="shared" si="0"/>
        <v>1.36</v>
      </c>
      <c r="F19" s="18">
        <v>0</v>
      </c>
      <c r="G19" s="18">
        <f t="shared" si="1"/>
        <v>1.2725755608187588</v>
      </c>
      <c r="H19" s="18">
        <f t="shared" si="1"/>
        <v>2.7565574608647148</v>
      </c>
      <c r="I19" s="18">
        <f t="shared" si="1"/>
        <v>1.9340349469274698</v>
      </c>
      <c r="J19" s="18">
        <v>1.36</v>
      </c>
      <c r="K19" s="18">
        <v>1.36</v>
      </c>
      <c r="L19" s="2">
        <f t="shared" si="3"/>
        <v>1.36</v>
      </c>
      <c r="M19" s="7">
        <f t="shared" si="2"/>
        <v>1</v>
      </c>
      <c r="N19" s="8"/>
      <c r="O19" s="8"/>
      <c r="P19" s="13"/>
      <c r="Q19" s="26" t="s">
        <v>15</v>
      </c>
      <c r="R19" s="26"/>
      <c r="S19" s="26"/>
      <c r="V19" s="5"/>
      <c r="Y19" s="32" t="s">
        <v>78</v>
      </c>
      <c r="Z19" s="32">
        <v>0.93030812335077606</v>
      </c>
      <c r="AA19" s="32">
        <v>4.2880688055101715E-2</v>
      </c>
      <c r="AB19" s="32">
        <v>21.695270424656652</v>
      </c>
      <c r="AC19" s="32">
        <v>6.2412970008711768E-29</v>
      </c>
      <c r="AD19" s="32">
        <v>0.8444077829865827</v>
      </c>
      <c r="AE19" s="32">
        <v>1.0162084637149693</v>
      </c>
      <c r="AF19" s="32">
        <v>0.8444077829865827</v>
      </c>
      <c r="AG19" s="32">
        <v>1.0162084637149693</v>
      </c>
      <c r="AI19" s="32" t="s">
        <v>78</v>
      </c>
      <c r="AJ19" s="32">
        <v>1.4696632794796534</v>
      </c>
      <c r="AK19" s="32">
        <v>0.24465504108099662</v>
      </c>
      <c r="AL19" s="32">
        <v>6.0070835777019607</v>
      </c>
      <c r="AM19" s="32">
        <v>1.4803161042550912E-7</v>
      </c>
      <c r="AN19" s="32">
        <v>0.97956033911480189</v>
      </c>
      <c r="AO19" s="32">
        <v>1.9597662198445049</v>
      </c>
      <c r="AP19" s="32">
        <v>0.97956033911480189</v>
      </c>
      <c r="AQ19" s="32">
        <v>1.9597662198445049</v>
      </c>
      <c r="AS19" s="32" t="s">
        <v>78</v>
      </c>
      <c r="AT19" s="32">
        <v>1.076729713472669</v>
      </c>
      <c r="AU19" s="32">
        <v>0.22766167303694196</v>
      </c>
      <c r="AV19" s="32">
        <v>4.7295168269186503</v>
      </c>
      <c r="AW19" s="32">
        <v>1.5645198677438772E-5</v>
      </c>
      <c r="AX19" s="32">
        <v>0.62066857992403601</v>
      </c>
      <c r="AY19" s="32">
        <v>1.5327908470213019</v>
      </c>
      <c r="AZ19" s="32">
        <v>0.62066857992403601</v>
      </c>
      <c r="BA19" s="32">
        <v>1.5327908470213019</v>
      </c>
      <c r="BE19" s="5"/>
      <c r="BF19" s="5"/>
    </row>
    <row r="20" spans="1:58" ht="15.6" thickBot="1" x14ac:dyDescent="0.35">
      <c r="A20" s="4">
        <v>42156</v>
      </c>
      <c r="B20" s="18">
        <v>-2.364441578873532</v>
      </c>
      <c r="C20" s="18">
        <v>-1.0624320010765054</v>
      </c>
      <c r="D20" s="18">
        <v>0.1617906948082799</v>
      </c>
      <c r="E20" s="18">
        <f t="shared" si="0"/>
        <v>-1.53</v>
      </c>
      <c r="F20" s="18">
        <v>0</v>
      </c>
      <c r="G20" s="18">
        <f t="shared" si="1"/>
        <v>-2.364441578873532</v>
      </c>
      <c r="H20" s="18">
        <f t="shared" si="1"/>
        <v>-1.0624320010765054</v>
      </c>
      <c r="I20" s="18">
        <f t="shared" si="1"/>
        <v>0.1617906948082799</v>
      </c>
      <c r="J20" s="18">
        <v>-1.53</v>
      </c>
      <c r="K20" s="18">
        <v>-1.53</v>
      </c>
      <c r="L20" s="2">
        <f t="shared" si="3"/>
        <v>0</v>
      </c>
      <c r="M20" s="7">
        <f t="shared" si="2"/>
        <v>0</v>
      </c>
      <c r="N20" s="8"/>
      <c r="O20" s="8"/>
      <c r="P20" s="13"/>
      <c r="Q20" s="7" t="s">
        <v>8</v>
      </c>
      <c r="R20" s="7" t="s">
        <v>9</v>
      </c>
      <c r="S20" s="7" t="s">
        <v>10</v>
      </c>
      <c r="V20" s="5"/>
      <c r="W20" s="14"/>
      <c r="Y20" s="33" t="s">
        <v>96</v>
      </c>
      <c r="Z20" s="33">
        <v>8.5954248629151506E-2</v>
      </c>
      <c r="AA20" s="33">
        <v>7.2333042152136817E-2</v>
      </c>
      <c r="AB20" s="33">
        <v>1.1883123683415036</v>
      </c>
      <c r="AC20" s="33">
        <v>0.2397255896975807</v>
      </c>
      <c r="AD20" s="33">
        <v>-5.8946246728148535E-2</v>
      </c>
      <c r="AE20" s="33">
        <v>0.23085474398645156</v>
      </c>
      <c r="AF20" s="33">
        <v>-5.8946246728148535E-2</v>
      </c>
      <c r="AG20" s="33">
        <v>0.23085474398645156</v>
      </c>
      <c r="AI20" s="33" t="s">
        <v>96</v>
      </c>
      <c r="AJ20" s="33">
        <v>-0.44467769305915772</v>
      </c>
      <c r="AK20" s="33">
        <v>0.41269494968234394</v>
      </c>
      <c r="AL20" s="33">
        <v>-1.0774972977048332</v>
      </c>
      <c r="AM20" s="33">
        <v>0.28587792964489056</v>
      </c>
      <c r="AN20" s="33">
        <v>-1.2714050207257031</v>
      </c>
      <c r="AO20" s="33">
        <v>0.38204963460738761</v>
      </c>
      <c r="AP20" s="33">
        <v>-1.2714050207257031</v>
      </c>
      <c r="AQ20" s="33">
        <v>0.38204963460738761</v>
      </c>
      <c r="AS20" s="33" t="s">
        <v>96</v>
      </c>
      <c r="AT20" s="33">
        <v>0.1058244407458705</v>
      </c>
      <c r="AU20" s="33">
        <v>0.38402978448121938</v>
      </c>
      <c r="AV20" s="33">
        <v>0.27556310740019108</v>
      </c>
      <c r="AW20" s="33">
        <v>0.78389793813066344</v>
      </c>
      <c r="AX20" s="33">
        <v>-0.66347966077728104</v>
      </c>
      <c r="AY20" s="33">
        <v>0.87512854226902204</v>
      </c>
      <c r="AZ20" s="33">
        <v>-0.66347966077728104</v>
      </c>
      <c r="BA20" s="33">
        <v>0.87512854226902204</v>
      </c>
      <c r="BE20" s="5"/>
      <c r="BF20" s="5"/>
    </row>
    <row r="21" spans="1:58" x14ac:dyDescent="0.3">
      <c r="A21" s="4">
        <v>42186</v>
      </c>
      <c r="B21" s="18">
        <v>2.5290580560663631</v>
      </c>
      <c r="C21" s="18">
        <v>4.4832207178455086</v>
      </c>
      <c r="D21" s="18">
        <v>3.4508074756862981</v>
      </c>
      <c r="E21" s="18">
        <f t="shared" si="0"/>
        <v>1.54</v>
      </c>
      <c r="F21" s="18">
        <v>0</v>
      </c>
      <c r="G21" s="18">
        <f t="shared" si="1"/>
        <v>2.5290580560663631</v>
      </c>
      <c r="H21" s="18">
        <f t="shared" si="1"/>
        <v>4.4832207178455086</v>
      </c>
      <c r="I21" s="18">
        <f t="shared" si="1"/>
        <v>3.4508074756862981</v>
      </c>
      <c r="J21" s="18">
        <v>1.54</v>
      </c>
      <c r="K21" s="18">
        <v>1.54</v>
      </c>
      <c r="L21" s="2">
        <f t="shared" si="3"/>
        <v>1.54</v>
      </c>
      <c r="M21" s="7">
        <f t="shared" si="2"/>
        <v>1</v>
      </c>
      <c r="N21" s="8"/>
      <c r="O21" s="8"/>
      <c r="P21" s="13"/>
      <c r="Q21" s="6">
        <f>_xlfn.STDEV.S(AA27:AA85)</f>
        <v>0.59433823050148427</v>
      </c>
      <c r="R21" s="6">
        <f>_xlfn.STDEV.S(AK27:AK85)</f>
        <v>3.3909867307282542</v>
      </c>
      <c r="S21" s="6">
        <f>_xlfn.STDEV.S(AU27:AU85)</f>
        <v>3.1554539360915257</v>
      </c>
      <c r="T21" s="6"/>
      <c r="V21" s="5"/>
      <c r="BE21" s="5"/>
      <c r="BF21" s="5"/>
    </row>
    <row r="22" spans="1:58" x14ac:dyDescent="0.3">
      <c r="A22" s="4">
        <v>42217</v>
      </c>
      <c r="B22" s="18">
        <v>-6.0415984221164152</v>
      </c>
      <c r="C22" s="18">
        <v>-6.3206537019306994</v>
      </c>
      <c r="D22" s="18">
        <v>-5.5784247733343877</v>
      </c>
      <c r="E22" s="18">
        <f t="shared" si="0"/>
        <v>-6.04</v>
      </c>
      <c r="F22" s="18">
        <v>0</v>
      </c>
      <c r="G22" s="18">
        <f t="shared" si="1"/>
        <v>-6.0415984221164152</v>
      </c>
      <c r="H22" s="18">
        <f t="shared" si="1"/>
        <v>-6.3206537019306994</v>
      </c>
      <c r="I22" s="18">
        <f t="shared" si="1"/>
        <v>-5.5784247733343877</v>
      </c>
      <c r="J22" s="18">
        <v>-6.04</v>
      </c>
      <c r="K22" s="18">
        <v>-6.04</v>
      </c>
      <c r="L22" s="2">
        <f t="shared" si="3"/>
        <v>0</v>
      </c>
      <c r="M22" s="7">
        <f t="shared" si="2"/>
        <v>0</v>
      </c>
      <c r="N22" s="8"/>
      <c r="O22" s="8"/>
      <c r="P22" s="13"/>
      <c r="V22" s="5"/>
      <c r="W22" s="7"/>
      <c r="BE22" s="5"/>
      <c r="BF22" s="5"/>
    </row>
    <row r="23" spans="1:58" x14ac:dyDescent="0.3">
      <c r="A23" s="4">
        <v>42248</v>
      </c>
      <c r="B23" s="18">
        <v>-2.9794986853389309</v>
      </c>
      <c r="C23" s="18">
        <v>-4.0592442155605548</v>
      </c>
      <c r="D23" s="18">
        <v>-2.1196627624216933</v>
      </c>
      <c r="E23" s="18">
        <f t="shared" si="0"/>
        <v>-3.08</v>
      </c>
      <c r="F23" s="18">
        <v>0</v>
      </c>
      <c r="G23" s="18">
        <f t="shared" si="1"/>
        <v>-2.9794986853389309</v>
      </c>
      <c r="H23" s="18">
        <f t="shared" si="1"/>
        <v>-4.0592442155605548</v>
      </c>
      <c r="I23" s="18">
        <f t="shared" si="1"/>
        <v>-2.1196627624216933</v>
      </c>
      <c r="J23" s="18">
        <v>-3.08</v>
      </c>
      <c r="K23" s="18">
        <v>-3.08</v>
      </c>
      <c r="L23" s="2">
        <f t="shared" si="3"/>
        <v>0</v>
      </c>
      <c r="M23" s="7">
        <f t="shared" si="2"/>
        <v>0</v>
      </c>
      <c r="N23" s="8"/>
      <c r="O23" s="8"/>
      <c r="P23" s="7" t="s">
        <v>67</v>
      </c>
      <c r="Q23" s="27" t="s">
        <v>17</v>
      </c>
      <c r="R23" s="27"/>
      <c r="S23" s="27"/>
      <c r="T23" s="9"/>
      <c r="V23" s="16"/>
      <c r="BE23" s="5"/>
      <c r="BF23" s="5"/>
    </row>
    <row r="24" spans="1:58" ht="16.2" x14ac:dyDescent="0.3">
      <c r="A24" s="4">
        <v>42278</v>
      </c>
      <c r="B24" s="18">
        <v>8.9608251640936949</v>
      </c>
      <c r="C24" s="18">
        <v>7.1755326843628469</v>
      </c>
      <c r="D24" s="18">
        <v>7.495002348081206</v>
      </c>
      <c r="E24" s="18">
        <f t="shared" si="0"/>
        <v>7.75</v>
      </c>
      <c r="F24" s="18">
        <v>0</v>
      </c>
      <c r="G24" s="18">
        <f t="shared" si="1"/>
        <v>8.9608251640936949</v>
      </c>
      <c r="H24" s="18">
        <f t="shared" si="1"/>
        <v>7.1755326843628469</v>
      </c>
      <c r="I24" s="18">
        <f t="shared" si="1"/>
        <v>7.495002348081206</v>
      </c>
      <c r="J24" s="18">
        <v>7.75</v>
      </c>
      <c r="K24" s="18">
        <v>7.75</v>
      </c>
      <c r="L24" s="2">
        <f t="shared" si="3"/>
        <v>7.75</v>
      </c>
      <c r="M24" s="7">
        <f t="shared" si="2"/>
        <v>1</v>
      </c>
      <c r="N24" s="8"/>
      <c r="O24" s="8"/>
      <c r="P24" s="13"/>
      <c r="Q24" s="7" t="s">
        <v>8</v>
      </c>
      <c r="R24" s="7" t="s">
        <v>9</v>
      </c>
      <c r="S24" s="7" t="s">
        <v>10</v>
      </c>
      <c r="V24" s="16"/>
      <c r="W24" s="9"/>
      <c r="Y24" s="31" t="s">
        <v>44</v>
      </c>
      <c r="AI24" s="31" t="s">
        <v>44</v>
      </c>
      <c r="AS24" s="31" t="s">
        <v>44</v>
      </c>
      <c r="BE24" s="5"/>
      <c r="BF24" s="5"/>
    </row>
    <row r="25" spans="1:58" ht="15.6" thickBot="1" x14ac:dyDescent="0.35">
      <c r="A25" s="4">
        <v>42309</v>
      </c>
      <c r="B25" s="18">
        <v>0.28638965905996877</v>
      </c>
      <c r="C25" s="18">
        <v>1.1736395205942316</v>
      </c>
      <c r="D25" s="18">
        <v>0.78584503097204073</v>
      </c>
      <c r="E25" s="18">
        <f t="shared" si="0"/>
        <v>0.56000000000000005</v>
      </c>
      <c r="F25" s="18">
        <v>0</v>
      </c>
      <c r="G25" s="18">
        <f t="shared" si="1"/>
        <v>0.28638965905996877</v>
      </c>
      <c r="H25" s="18">
        <f t="shared" si="1"/>
        <v>1.1736395205942316</v>
      </c>
      <c r="I25" s="18">
        <f t="shared" si="1"/>
        <v>0.78584503097204073</v>
      </c>
      <c r="J25" s="18">
        <v>0.56000000000000005</v>
      </c>
      <c r="K25" s="18">
        <v>0.56000000000000005</v>
      </c>
      <c r="L25" s="2">
        <f t="shared" si="3"/>
        <v>0.56000000000000005</v>
      </c>
      <c r="M25" s="7">
        <f t="shared" si="2"/>
        <v>1</v>
      </c>
      <c r="N25" s="8"/>
      <c r="O25" s="8"/>
      <c r="P25" s="13"/>
      <c r="Q25" s="7">
        <f>(Q5-$U$5)/Q17</f>
        <v>0.22871201039888223</v>
      </c>
      <c r="R25" s="7">
        <f>(R5-$U$5)/R17</f>
        <v>0.13564395995867645</v>
      </c>
      <c r="S25" s="7">
        <f>(S5-$U$5)/S17</f>
        <v>0.17631706612429318</v>
      </c>
      <c r="V25" s="16"/>
      <c r="BE25" s="5"/>
      <c r="BF25" s="5"/>
    </row>
    <row r="26" spans="1:58" ht="16.2" x14ac:dyDescent="0.3">
      <c r="A26" s="4">
        <v>42339</v>
      </c>
      <c r="B26" s="18">
        <v>-2.1442561356134466</v>
      </c>
      <c r="C26" s="18">
        <v>-5.1410487362228636</v>
      </c>
      <c r="D26" s="18">
        <v>-9.2855201909925142</v>
      </c>
      <c r="E26" s="18">
        <f t="shared" si="0"/>
        <v>-2.16</v>
      </c>
      <c r="F26" s="18">
        <v>0.01</v>
      </c>
      <c r="G26" s="18">
        <f t="shared" si="1"/>
        <v>-2.1542561356134464</v>
      </c>
      <c r="H26" s="18">
        <f t="shared" si="1"/>
        <v>-5.1510487362228634</v>
      </c>
      <c r="I26" s="18">
        <f t="shared" si="1"/>
        <v>-9.295520190992514</v>
      </c>
      <c r="J26" s="18">
        <v>-2.17</v>
      </c>
      <c r="K26" s="18">
        <v>-2.17</v>
      </c>
      <c r="L26" s="2">
        <f t="shared" si="3"/>
        <v>0</v>
      </c>
      <c r="M26" s="7">
        <f t="shared" si="2"/>
        <v>0</v>
      </c>
      <c r="N26" s="8"/>
      <c r="O26" s="8"/>
      <c r="Y26" s="37" t="s">
        <v>45</v>
      </c>
      <c r="Z26" s="37" t="s">
        <v>46</v>
      </c>
      <c r="AA26" s="37" t="s">
        <v>35</v>
      </c>
      <c r="AI26" s="37" t="s">
        <v>45</v>
      </c>
      <c r="AJ26" s="37" t="s">
        <v>46</v>
      </c>
      <c r="AK26" s="37" t="s">
        <v>35</v>
      </c>
      <c r="AS26" s="37" t="s">
        <v>45</v>
      </c>
      <c r="AT26" s="37" t="s">
        <v>46</v>
      </c>
      <c r="AU26" s="37" t="s">
        <v>35</v>
      </c>
      <c r="BE26" s="5"/>
      <c r="BF26" s="5"/>
    </row>
    <row r="27" spans="1:58" x14ac:dyDescent="0.3">
      <c r="A27" s="4">
        <v>42370</v>
      </c>
      <c r="B27" s="18">
        <v>-4.4505476569163305</v>
      </c>
      <c r="C27" s="18">
        <v>-5.1829546433764788</v>
      </c>
      <c r="D27" s="18">
        <v>2.7342054486057723</v>
      </c>
      <c r="E27" s="18">
        <f t="shared" si="0"/>
        <v>-5.76</v>
      </c>
      <c r="F27" s="18">
        <v>0.01</v>
      </c>
      <c r="G27" s="18">
        <f t="shared" si="1"/>
        <v>-4.4605476569163303</v>
      </c>
      <c r="H27" s="18">
        <f t="shared" si="1"/>
        <v>-5.1929546433764786</v>
      </c>
      <c r="I27" s="18">
        <f t="shared" si="1"/>
        <v>2.7242054486057725</v>
      </c>
      <c r="J27" s="18">
        <v>-5.77</v>
      </c>
      <c r="K27" s="18">
        <v>-5.77</v>
      </c>
      <c r="L27" s="2">
        <f t="shared" si="3"/>
        <v>0</v>
      </c>
      <c r="M27" s="7">
        <f t="shared" si="2"/>
        <v>0</v>
      </c>
      <c r="N27" s="8"/>
      <c r="O27" s="8"/>
      <c r="P27" s="13"/>
      <c r="Q27" s="26" t="s">
        <v>95</v>
      </c>
      <c r="R27" s="26"/>
      <c r="S27" s="26"/>
      <c r="Y27" s="32">
        <v>1</v>
      </c>
      <c r="Z27" s="32">
        <v>4.6528944536982548</v>
      </c>
      <c r="AA27" s="32">
        <v>-9.2236579375081895E-2</v>
      </c>
      <c r="AI27" s="32">
        <v>1</v>
      </c>
      <c r="AJ27" s="32">
        <v>5.1446173647653604</v>
      </c>
      <c r="AK27" s="32">
        <v>0.58237959829127739</v>
      </c>
      <c r="AS27" s="32">
        <v>1</v>
      </c>
      <c r="AT27" s="32">
        <v>5.4059436280471704</v>
      </c>
      <c r="AU27" s="32">
        <v>9.6563338848226543E-2</v>
      </c>
      <c r="BE27" s="5"/>
      <c r="BF27" s="5"/>
    </row>
    <row r="28" spans="1:58" x14ac:dyDescent="0.3">
      <c r="A28" s="4">
        <v>42401</v>
      </c>
      <c r="B28" s="18">
        <v>-0.145170317270326</v>
      </c>
      <c r="C28" s="18">
        <v>-2.356893748814231</v>
      </c>
      <c r="D28" s="18">
        <v>-0.41494589613458926</v>
      </c>
      <c r="E28" s="18">
        <f t="shared" si="0"/>
        <v>-0.05</v>
      </c>
      <c r="F28" s="18">
        <v>0.02</v>
      </c>
      <c r="G28" s="18">
        <f t="shared" si="1"/>
        <v>-0.16517031727032599</v>
      </c>
      <c r="H28" s="18">
        <f t="shared" si="1"/>
        <v>-2.376893748814231</v>
      </c>
      <c r="I28" s="18">
        <f t="shared" si="1"/>
        <v>-0.43494589613458928</v>
      </c>
      <c r="J28" s="18">
        <v>-7.0000000000000007E-2</v>
      </c>
      <c r="K28" s="18">
        <v>-7.0000000000000007E-2</v>
      </c>
      <c r="L28" s="2">
        <f t="shared" si="3"/>
        <v>0</v>
      </c>
      <c r="M28" s="7">
        <f t="shared" si="2"/>
        <v>0</v>
      </c>
      <c r="N28" s="8"/>
      <c r="O28" s="8"/>
      <c r="P28" s="13"/>
      <c r="Q28" s="7" t="s">
        <v>8</v>
      </c>
      <c r="R28" s="7" t="s">
        <v>9</v>
      </c>
      <c r="S28" s="7" t="s">
        <v>10</v>
      </c>
      <c r="Y28" s="32">
        <v>2</v>
      </c>
      <c r="Z28" s="32">
        <v>0.36426724394296012</v>
      </c>
      <c r="AA28" s="32">
        <v>3.1192251650180469E-2</v>
      </c>
      <c r="AI28" s="32">
        <v>2</v>
      </c>
      <c r="AJ28" s="32">
        <v>0.81917819007086845</v>
      </c>
      <c r="AK28" s="32">
        <v>-5.8748443836895294</v>
      </c>
      <c r="AS28" s="32">
        <v>2</v>
      </c>
      <c r="AT28" s="32">
        <v>0.4155650972449329</v>
      </c>
      <c r="AU28" s="32">
        <v>-3.6567617695776242</v>
      </c>
      <c r="BE28" s="5"/>
      <c r="BF28" s="5"/>
    </row>
    <row r="29" spans="1:58" x14ac:dyDescent="0.3">
      <c r="A29" s="4">
        <v>42430</v>
      </c>
      <c r="B29" s="18">
        <v>6.2346091363145408</v>
      </c>
      <c r="C29" s="18">
        <v>5.611281605030439</v>
      </c>
      <c r="D29" s="18">
        <v>5.5500045440074963</v>
      </c>
      <c r="E29" s="18">
        <f t="shared" si="0"/>
        <v>6.9799999999999995</v>
      </c>
      <c r="F29" s="18">
        <v>0.02</v>
      </c>
      <c r="G29" s="18">
        <f t="shared" si="1"/>
        <v>6.2146091363145413</v>
      </c>
      <c r="H29" s="18">
        <f t="shared" si="1"/>
        <v>5.5912816050304395</v>
      </c>
      <c r="I29" s="18">
        <f t="shared" si="1"/>
        <v>5.5300045440074967</v>
      </c>
      <c r="J29" s="18">
        <v>6.96</v>
      </c>
      <c r="K29" s="18">
        <v>6.96</v>
      </c>
      <c r="L29" s="2">
        <f t="shared" si="3"/>
        <v>6.96</v>
      </c>
      <c r="M29" s="7">
        <f t="shared" si="2"/>
        <v>1</v>
      </c>
      <c r="N29" s="8"/>
      <c r="O29" s="8"/>
      <c r="P29" s="13"/>
      <c r="Q29" s="6">
        <f>$U$5+Z19*$Q$13+Z20*$R$13</f>
        <v>0.85661189228178136</v>
      </c>
      <c r="R29" s="6">
        <f>$U$5+AJ19*$Q$13+AJ20*$R$13</f>
        <v>0.39117867534533923</v>
      </c>
      <c r="S29" s="6">
        <f>$U$5+AT19*$Q$13+AT20*$R$13</f>
        <v>0.9941753497894501</v>
      </c>
      <c r="W29" s="3"/>
      <c r="Y29" s="32">
        <v>3</v>
      </c>
      <c r="Z29" s="32">
        <v>-0.24948411944505616</v>
      </c>
      <c r="AA29" s="32">
        <v>1.4020403904849761</v>
      </c>
      <c r="AI29" s="32">
        <v>3</v>
      </c>
      <c r="AJ29" s="32">
        <v>9.9198364808921191E-2</v>
      </c>
      <c r="AK29" s="32">
        <v>-1.7156822694617562</v>
      </c>
      <c r="AS29" s="32">
        <v>3</v>
      </c>
      <c r="AT29" s="32">
        <v>-0.29751183462884623</v>
      </c>
      <c r="AU29" s="32">
        <v>-0.3486447639746143</v>
      </c>
      <c r="BE29" s="5"/>
      <c r="BF29" s="5"/>
    </row>
    <row r="30" spans="1:58" x14ac:dyDescent="0.3">
      <c r="A30" s="4">
        <v>42461</v>
      </c>
      <c r="B30" s="18">
        <v>0.88694815745207123</v>
      </c>
      <c r="C30" s="18">
        <v>-1.1576087973508573</v>
      </c>
      <c r="D30" s="18">
        <v>-1.1211122879676303</v>
      </c>
      <c r="E30" s="18">
        <f t="shared" si="0"/>
        <v>0.93</v>
      </c>
      <c r="F30" s="18">
        <v>0.01</v>
      </c>
      <c r="G30" s="18">
        <f t="shared" si="1"/>
        <v>0.87694815745207122</v>
      </c>
      <c r="H30" s="18">
        <f t="shared" si="1"/>
        <v>-1.1676087973508573</v>
      </c>
      <c r="I30" s="18">
        <f t="shared" si="1"/>
        <v>-1.1311122879676303</v>
      </c>
      <c r="J30" s="18">
        <v>0.92</v>
      </c>
      <c r="K30" s="18">
        <v>0.92</v>
      </c>
      <c r="L30" s="2">
        <f t="shared" si="3"/>
        <v>0.92</v>
      </c>
      <c r="M30" s="7">
        <f t="shared" si="2"/>
        <v>1</v>
      </c>
      <c r="N30" s="8"/>
      <c r="O30" s="8"/>
      <c r="P30" s="13"/>
      <c r="W30" s="16"/>
      <c r="Y30" s="32">
        <v>4</v>
      </c>
      <c r="Z30" s="32">
        <v>2.0207749102702421</v>
      </c>
      <c r="AA30" s="32">
        <v>0.31417088199668886</v>
      </c>
      <c r="AI30" s="32">
        <v>4</v>
      </c>
      <c r="AJ30" s="32">
        <v>2.4899046959362767</v>
      </c>
      <c r="AK30" s="32">
        <v>1.5371591388378585</v>
      </c>
      <c r="AS30" s="32">
        <v>4</v>
      </c>
      <c r="AT30" s="32">
        <v>2.3431283686211524</v>
      </c>
      <c r="AU30" s="32">
        <v>0.85729131239487666</v>
      </c>
    </row>
    <row r="31" spans="1:58" x14ac:dyDescent="0.3">
      <c r="A31" s="4">
        <v>42491</v>
      </c>
      <c r="B31" s="18">
        <v>1.782906106050296</v>
      </c>
      <c r="C31" s="18">
        <v>2.9129100231551455</v>
      </c>
      <c r="D31" s="18">
        <v>1.9802011200879353</v>
      </c>
      <c r="E31" s="18">
        <f t="shared" si="0"/>
        <v>1.79</v>
      </c>
      <c r="F31" s="18">
        <v>0.01</v>
      </c>
      <c r="G31" s="18">
        <f t="shared" si="1"/>
        <v>1.772906106050296</v>
      </c>
      <c r="H31" s="18">
        <f t="shared" si="1"/>
        <v>2.9029100231551457</v>
      </c>
      <c r="I31" s="18">
        <f t="shared" si="1"/>
        <v>1.9702011200879352</v>
      </c>
      <c r="J31" s="18">
        <v>1.78</v>
      </c>
      <c r="K31" s="18">
        <v>1.78</v>
      </c>
      <c r="L31" s="2">
        <f t="shared" si="3"/>
        <v>1.78</v>
      </c>
      <c r="M31" s="7">
        <f t="shared" si="2"/>
        <v>1</v>
      </c>
      <c r="N31" s="8"/>
      <c r="O31" s="8"/>
      <c r="P31" s="13"/>
      <c r="Q31" s="27" t="s">
        <v>20</v>
      </c>
      <c r="R31" s="27"/>
      <c r="S31" s="27"/>
      <c r="T31" s="28" t="s">
        <v>81</v>
      </c>
      <c r="U31" s="28"/>
      <c r="V31" s="28"/>
      <c r="Y31" s="32">
        <v>5</v>
      </c>
      <c r="Z31" s="32">
        <v>2.5797192148592023</v>
      </c>
      <c r="AA31" s="32">
        <v>-0.95558108388494789</v>
      </c>
      <c r="AI31" s="32">
        <v>5</v>
      </c>
      <c r="AJ31" s="32">
        <v>3.0536467684675488</v>
      </c>
      <c r="AK31" s="32">
        <v>-1.6290570130107518</v>
      </c>
      <c r="AS31" s="32">
        <v>5</v>
      </c>
      <c r="AT31" s="32">
        <v>2.9935331534413487</v>
      </c>
      <c r="AU31" s="32">
        <v>-0.92055962573530614</v>
      </c>
    </row>
    <row r="32" spans="1:58" x14ac:dyDescent="0.3">
      <c r="A32" s="4">
        <v>42522</v>
      </c>
      <c r="B32" s="18">
        <v>-0.22152597283973621</v>
      </c>
      <c r="C32" s="18">
        <v>-2.3635836961499401</v>
      </c>
      <c r="D32" s="18">
        <v>-1.4719699544437577</v>
      </c>
      <c r="E32" s="18">
        <f t="shared" si="0"/>
        <v>-3.0000000000000002E-2</v>
      </c>
      <c r="F32" s="18">
        <v>0.02</v>
      </c>
      <c r="G32" s="18">
        <f t="shared" si="1"/>
        <v>-0.2415259728397362</v>
      </c>
      <c r="H32" s="18">
        <f t="shared" si="1"/>
        <v>-2.3835836961499401</v>
      </c>
      <c r="I32" s="18">
        <f t="shared" si="1"/>
        <v>-1.4919699544437577</v>
      </c>
      <c r="J32" s="18">
        <v>-0.05</v>
      </c>
      <c r="K32" s="18">
        <v>-0.05</v>
      </c>
      <c r="L32" s="2">
        <f t="shared" si="3"/>
        <v>0</v>
      </c>
      <c r="M32" s="7">
        <f t="shared" si="2"/>
        <v>0</v>
      </c>
      <c r="N32" s="8"/>
      <c r="O32" s="8"/>
      <c r="P32" s="13"/>
      <c r="Q32" s="7" t="s">
        <v>8</v>
      </c>
      <c r="R32" s="7" t="s">
        <v>9</v>
      </c>
      <c r="S32" s="7" t="s">
        <v>10</v>
      </c>
      <c r="T32" s="7" t="s">
        <v>8</v>
      </c>
      <c r="U32" s="7" t="s">
        <v>9</v>
      </c>
      <c r="V32" s="7" t="s">
        <v>10</v>
      </c>
      <c r="Y32" s="32">
        <v>6</v>
      </c>
      <c r="Z32" s="32">
        <v>-1.9705541476439918</v>
      </c>
      <c r="AA32" s="32">
        <v>0.99836832186406743</v>
      </c>
      <c r="AI32" s="32">
        <v>6</v>
      </c>
      <c r="AJ32" s="32">
        <v>-2.6196787022284376</v>
      </c>
      <c r="AK32" s="32">
        <v>2.6502096733433822</v>
      </c>
      <c r="AS32" s="32">
        <v>6</v>
      </c>
      <c r="AT32" s="32">
        <v>-2.2894618045532837</v>
      </c>
      <c r="AU32" s="32">
        <v>1.1196779826434016</v>
      </c>
    </row>
    <row r="33" spans="1:47" x14ac:dyDescent="0.3">
      <c r="A33" s="4">
        <v>42552</v>
      </c>
      <c r="B33" s="18">
        <v>4.1691312689425093</v>
      </c>
      <c r="C33" s="18">
        <v>5.2002494503388164</v>
      </c>
      <c r="D33" s="18">
        <v>5.4672605957045022</v>
      </c>
      <c r="E33" s="18">
        <f t="shared" si="0"/>
        <v>3.97</v>
      </c>
      <c r="F33" s="18">
        <v>0.02</v>
      </c>
      <c r="G33" s="18">
        <f t="shared" si="1"/>
        <v>4.1491312689425097</v>
      </c>
      <c r="H33" s="18">
        <f t="shared" si="1"/>
        <v>5.1802494503388168</v>
      </c>
      <c r="I33" s="18">
        <f t="shared" si="1"/>
        <v>5.4472605957045026</v>
      </c>
      <c r="J33" s="18">
        <v>3.95</v>
      </c>
      <c r="K33" s="18">
        <v>3.95</v>
      </c>
      <c r="L33" s="2">
        <f t="shared" si="3"/>
        <v>3.95</v>
      </c>
      <c r="M33" s="7">
        <f t="shared" si="2"/>
        <v>1</v>
      </c>
      <c r="N33" s="8"/>
      <c r="O33" s="8"/>
      <c r="P33" s="13"/>
      <c r="Q33" s="7">
        <f>Q5-Q29</f>
        <v>-7.2725576008408677E-2</v>
      </c>
      <c r="R33" s="7">
        <f>R5-R29</f>
        <v>0.37843438791005579</v>
      </c>
      <c r="S33" s="7">
        <f>S5-S29</f>
        <v>-9.293318906903969E-2</v>
      </c>
      <c r="T33" s="7" t="str">
        <f>IF((Q33-Z18)&lt;0.0000001, "Y", "N")</f>
        <v>Y</v>
      </c>
      <c r="U33" s="7" t="str">
        <f>IF((R33-AJ18)&lt;0.0000001, "Y", "N")</f>
        <v>Y</v>
      </c>
      <c r="V33" s="7" t="str">
        <f>IF((S33-AT18)&lt;0.0000001, "Y", "N")</f>
        <v>Y</v>
      </c>
      <c r="Y33" s="32">
        <v>7</v>
      </c>
      <c r="Z33" s="32">
        <v>4.2362268811864849</v>
      </c>
      <c r="AA33" s="32">
        <v>-0.2490057190991819</v>
      </c>
      <c r="AI33" s="32">
        <v>7</v>
      </c>
      <c r="AJ33" s="32">
        <v>4.7243732743329572</v>
      </c>
      <c r="AK33" s="32">
        <v>0.37331298079978392</v>
      </c>
      <c r="AS33" s="32">
        <v>7</v>
      </c>
      <c r="AT33" s="32">
        <v>4.9210964248175681</v>
      </c>
      <c r="AU33" s="32">
        <v>-0.84415922461989101</v>
      </c>
    </row>
    <row r="34" spans="1:47" x14ac:dyDescent="0.3">
      <c r="A34" s="4">
        <v>42583</v>
      </c>
      <c r="B34" s="18">
        <v>0.12950026788384644</v>
      </c>
      <c r="C34" s="18">
        <v>-0.39772200182035611</v>
      </c>
      <c r="D34" s="18">
        <v>-0.13563526332404915</v>
      </c>
      <c r="E34" s="18">
        <f t="shared" si="0"/>
        <v>0.52</v>
      </c>
      <c r="F34" s="18">
        <v>0.02</v>
      </c>
      <c r="G34" s="18">
        <f t="shared" si="1"/>
        <v>0.10950026788384644</v>
      </c>
      <c r="H34" s="18">
        <f t="shared" si="1"/>
        <v>-0.41772200182035613</v>
      </c>
      <c r="I34" s="18">
        <f t="shared" si="1"/>
        <v>-0.15563526332404914</v>
      </c>
      <c r="J34" s="18">
        <v>0.5</v>
      </c>
      <c r="K34" s="18">
        <v>0.5</v>
      </c>
      <c r="L34" s="2">
        <f t="shared" si="3"/>
        <v>0.5</v>
      </c>
      <c r="M34" s="7">
        <f t="shared" si="2"/>
        <v>1</v>
      </c>
      <c r="N34" s="8"/>
      <c r="O34" s="8"/>
      <c r="P34" s="13"/>
      <c r="Y34" s="32">
        <v>8</v>
      </c>
      <c r="Z34" s="32">
        <v>-1.9054325790094375</v>
      </c>
      <c r="AA34" s="32">
        <v>5.0265995273837571E-2</v>
      </c>
      <c r="AI34" s="32">
        <v>8</v>
      </c>
      <c r="AJ34" s="32">
        <v>-2.5168022726648616</v>
      </c>
      <c r="AK34" s="32">
        <v>0.94839689810147787</v>
      </c>
      <c r="AS34" s="32">
        <v>8</v>
      </c>
      <c r="AT34" s="32">
        <v>-2.2140907246101968</v>
      </c>
      <c r="AU34" s="32">
        <v>1.9139764604568708</v>
      </c>
    </row>
    <row r="35" spans="1:47" x14ac:dyDescent="0.3">
      <c r="A35" s="4">
        <v>42614</v>
      </c>
      <c r="B35" s="18">
        <v>-0.41781025287603962</v>
      </c>
      <c r="C35" s="18">
        <v>1.5687314525951619</v>
      </c>
      <c r="D35" s="18">
        <v>-0.12070497601024345</v>
      </c>
      <c r="E35" s="18">
        <f t="shared" si="0"/>
        <v>0.27</v>
      </c>
      <c r="F35" s="18">
        <v>0.02</v>
      </c>
      <c r="G35" s="18">
        <f t="shared" si="1"/>
        <v>-0.43781025287603964</v>
      </c>
      <c r="H35" s="18">
        <f t="shared" si="1"/>
        <v>1.5487314525951619</v>
      </c>
      <c r="I35" s="18">
        <f t="shared" si="1"/>
        <v>-0.14070497601024345</v>
      </c>
      <c r="J35" s="18">
        <v>0.25</v>
      </c>
      <c r="K35" s="18">
        <v>0.25</v>
      </c>
      <c r="L35" s="2">
        <f t="shared" si="3"/>
        <v>0.25</v>
      </c>
      <c r="M35" s="7">
        <f t="shared" si="2"/>
        <v>1</v>
      </c>
      <c r="N35" s="8"/>
      <c r="O35" s="8"/>
      <c r="P35" s="13"/>
      <c r="Q35" s="27" t="s">
        <v>21</v>
      </c>
      <c r="R35" s="27"/>
      <c r="S35" s="27"/>
      <c r="Y35" s="32">
        <v>9</v>
      </c>
      <c r="Z35" s="32">
        <v>2.4882556013810091</v>
      </c>
      <c r="AA35" s="32">
        <v>0.39097877237660983</v>
      </c>
      <c r="AI35" s="32">
        <v>9</v>
      </c>
      <c r="AJ35" s="32">
        <v>2.9613980656897048</v>
      </c>
      <c r="AK35" s="32">
        <v>0.37291432907769995</v>
      </c>
      <c r="AS35" s="32">
        <v>9</v>
      </c>
      <c r="AT35" s="32">
        <v>2.8871032795616807</v>
      </c>
      <c r="AU35" s="32">
        <v>0.72507019292577102</v>
      </c>
    </row>
    <row r="36" spans="1:47" x14ac:dyDescent="0.3">
      <c r="A36" s="4">
        <v>42644</v>
      </c>
      <c r="B36" s="18">
        <v>-1.4069474593819762</v>
      </c>
      <c r="C36" s="18">
        <v>-1.5725997202419695</v>
      </c>
      <c r="D36" s="18">
        <v>-2.3870740914690152</v>
      </c>
      <c r="E36" s="18">
        <f t="shared" ref="E36:E67" si="5">F36+J36</f>
        <v>-2</v>
      </c>
      <c r="F36" s="18">
        <v>0.02</v>
      </c>
      <c r="G36" s="18">
        <f t="shared" si="1"/>
        <v>-1.4269474593819762</v>
      </c>
      <c r="H36" s="18">
        <f t="shared" si="1"/>
        <v>-1.5925997202419695</v>
      </c>
      <c r="I36" s="18">
        <f t="shared" si="1"/>
        <v>-2.4070740914690152</v>
      </c>
      <c r="J36" s="18">
        <v>-2.02</v>
      </c>
      <c r="K36" s="18">
        <v>-2.02</v>
      </c>
      <c r="L36" s="2">
        <f t="shared" si="3"/>
        <v>0</v>
      </c>
      <c r="M36" s="7">
        <f t="shared" si="2"/>
        <v>0</v>
      </c>
      <c r="N36" s="8"/>
      <c r="O36" s="8"/>
      <c r="P36" s="13"/>
      <c r="Q36" s="7" t="s">
        <v>8</v>
      </c>
      <c r="R36" s="7" t="s">
        <v>9</v>
      </c>
      <c r="S36" s="7" t="s">
        <v>10</v>
      </c>
      <c r="Y36" s="32">
        <v>10</v>
      </c>
      <c r="Z36" s="32">
        <v>2.5187434725404065</v>
      </c>
      <c r="AA36" s="32">
        <v>0.16366697645120665</v>
      </c>
      <c r="AI36" s="32">
        <v>10</v>
      </c>
      <c r="AJ36" s="32">
        <v>2.9921476332823187</v>
      </c>
      <c r="AK36" s="32">
        <v>-1.2217237615572945</v>
      </c>
      <c r="AS36" s="32">
        <v>10</v>
      </c>
      <c r="AT36" s="32">
        <v>2.9225799041882365</v>
      </c>
      <c r="AU36" s="32">
        <v>0.13552041879756116</v>
      </c>
    </row>
    <row r="37" spans="1:47" x14ac:dyDescent="0.3">
      <c r="A37" s="4">
        <v>42675</v>
      </c>
      <c r="B37" s="18">
        <v>3.6990060645988212</v>
      </c>
      <c r="C37" s="18">
        <v>0.45649182953891371</v>
      </c>
      <c r="D37" s="18">
        <v>1.0060413123920628</v>
      </c>
      <c r="E37" s="18">
        <f t="shared" si="5"/>
        <v>4.87</v>
      </c>
      <c r="F37" s="18">
        <v>0.01</v>
      </c>
      <c r="G37" s="18">
        <f t="shared" si="1"/>
        <v>3.6890060645988214</v>
      </c>
      <c r="H37" s="18">
        <f t="shared" si="1"/>
        <v>0.4464918295389137</v>
      </c>
      <c r="I37" s="18">
        <f t="shared" si="1"/>
        <v>0.99604131239206284</v>
      </c>
      <c r="J37" s="18">
        <v>4.8600000000000003</v>
      </c>
      <c r="K37" s="18">
        <v>4.8600000000000003</v>
      </c>
      <c r="L37" s="2">
        <f t="shared" si="3"/>
        <v>4.8600000000000003</v>
      </c>
      <c r="M37" s="7">
        <f t="shared" si="2"/>
        <v>1</v>
      </c>
      <c r="N37" s="8"/>
      <c r="O37" s="8"/>
      <c r="P37" s="13"/>
      <c r="Q37" s="7">
        <f>Q33/Q21</f>
        <v>-0.12236395418656659</v>
      </c>
      <c r="R37" s="7">
        <f>R33/R21</f>
        <v>0.11160007925739732</v>
      </c>
      <c r="S37" s="7">
        <f>S33/S21</f>
        <v>-2.9451606948238496E-2</v>
      </c>
      <c r="Y37" s="32">
        <v>11</v>
      </c>
      <c r="Z37" s="32">
        <v>-0.12854406340945526</v>
      </c>
      <c r="AA37" s="32">
        <v>-0.66040416893983256</v>
      </c>
      <c r="AI37" s="32">
        <v>11</v>
      </c>
      <c r="AJ37" s="32">
        <v>0.29025459114127616</v>
      </c>
      <c r="AK37" s="32">
        <v>-2.4226922935059463</v>
      </c>
      <c r="AS37" s="32">
        <v>11</v>
      </c>
      <c r="AT37" s="32">
        <v>-0.15753697187739923</v>
      </c>
      <c r="AU37" s="32">
        <v>-4.9908331392914231</v>
      </c>
    </row>
    <row r="38" spans="1:47" x14ac:dyDescent="0.3">
      <c r="A38" s="4">
        <v>42705</v>
      </c>
      <c r="B38" s="18">
        <v>1.3542104140662554</v>
      </c>
      <c r="C38" s="18">
        <v>1.1076435681992907</v>
      </c>
      <c r="D38" s="18">
        <v>1.3331198077780029</v>
      </c>
      <c r="E38" s="18">
        <f t="shared" si="5"/>
        <v>1.85</v>
      </c>
      <c r="F38" s="18">
        <v>0.03</v>
      </c>
      <c r="G38" s="18">
        <f t="shared" si="1"/>
        <v>1.3242104140662554</v>
      </c>
      <c r="H38" s="18">
        <f t="shared" si="1"/>
        <v>1.0776435681992906</v>
      </c>
      <c r="I38" s="18">
        <f t="shared" si="1"/>
        <v>1.3031198077780028</v>
      </c>
      <c r="J38" s="18">
        <v>1.82</v>
      </c>
      <c r="K38" s="18">
        <v>1.82</v>
      </c>
      <c r="L38" s="2">
        <f t="shared" si="3"/>
        <v>1.82</v>
      </c>
      <c r="M38" s="7">
        <f t="shared" si="2"/>
        <v>1</v>
      </c>
      <c r="N38" s="8"/>
      <c r="O38" s="8"/>
      <c r="P38" s="13"/>
      <c r="Y38" s="32">
        <v>12</v>
      </c>
      <c r="Z38" s="32">
        <v>-2.9659838396293221</v>
      </c>
      <c r="AA38" s="32">
        <v>0.47705585014514096</v>
      </c>
      <c r="AI38" s="32">
        <v>12</v>
      </c>
      <c r="AJ38" s="32">
        <v>-4.1922184112716661</v>
      </c>
      <c r="AK38" s="32">
        <v>5.3686979568280186</v>
      </c>
      <c r="AS38" s="32">
        <v>12</v>
      </c>
      <c r="AT38" s="32">
        <v>-3.4415625979690394</v>
      </c>
      <c r="AU38" s="32">
        <v>6.5778881391781345</v>
      </c>
    </row>
    <row r="39" spans="1:47" x14ac:dyDescent="0.3">
      <c r="A39" s="4">
        <v>42736</v>
      </c>
      <c r="B39" s="18">
        <v>2.4932160215325054</v>
      </c>
      <c r="C39" s="18">
        <v>4.5869343531743594</v>
      </c>
      <c r="D39" s="18">
        <v>2.9735042695011145</v>
      </c>
      <c r="E39" s="18">
        <f t="shared" si="5"/>
        <v>1.98</v>
      </c>
      <c r="F39" s="18">
        <v>0.04</v>
      </c>
      <c r="G39" s="18">
        <f t="shared" si="1"/>
        <v>2.4532160215325054</v>
      </c>
      <c r="H39" s="18">
        <f t="shared" si="1"/>
        <v>4.5469343531743593</v>
      </c>
      <c r="I39" s="18">
        <f t="shared" si="1"/>
        <v>2.9335042695011144</v>
      </c>
      <c r="J39" s="18">
        <v>1.94</v>
      </c>
      <c r="K39" s="18">
        <v>1.94</v>
      </c>
      <c r="L39" s="2">
        <f t="shared" si="3"/>
        <v>1.94</v>
      </c>
      <c r="M39" s="7">
        <f t="shared" si="2"/>
        <v>1</v>
      </c>
      <c r="N39" s="8"/>
      <c r="O39" s="8"/>
      <c r="P39" s="7" t="s">
        <v>67</v>
      </c>
      <c r="Q39" s="26" t="s">
        <v>69</v>
      </c>
      <c r="R39" s="26"/>
      <c r="S39" s="26"/>
      <c r="T39" s="26"/>
      <c r="Y39" s="32">
        <v>13</v>
      </c>
      <c r="Z39" s="32">
        <v>6.1569627642285463</v>
      </c>
      <c r="AA39" s="32">
        <v>-0.42315074627873184</v>
      </c>
      <c r="AI39" s="32">
        <v>13</v>
      </c>
      <c r="AJ39" s="32">
        <v>6.6615960326676937</v>
      </c>
      <c r="AK39" s="32">
        <v>-0.11414646850747179</v>
      </c>
      <c r="AS39" s="32">
        <v>13</v>
      </c>
      <c r="AT39" s="32">
        <v>7.1561237762906078</v>
      </c>
      <c r="AU39" s="32">
        <v>0.28189341490380659</v>
      </c>
    </row>
    <row r="40" spans="1:47" x14ac:dyDescent="0.3">
      <c r="A40" s="4">
        <v>42767</v>
      </c>
      <c r="B40" s="18">
        <v>3.9627457442367349</v>
      </c>
      <c r="C40" s="18">
        <v>3.3853344128159706</v>
      </c>
      <c r="D40" s="18">
        <v>4.3581494288896918</v>
      </c>
      <c r="E40" s="18">
        <f t="shared" si="5"/>
        <v>3.61</v>
      </c>
      <c r="F40" s="18">
        <v>0.04</v>
      </c>
      <c r="G40" s="18">
        <f t="shared" si="1"/>
        <v>3.9227457442367348</v>
      </c>
      <c r="H40" s="18">
        <f t="shared" si="1"/>
        <v>3.3453344128159705</v>
      </c>
      <c r="I40" s="18">
        <f t="shared" si="1"/>
        <v>4.3181494288896918</v>
      </c>
      <c r="J40" s="18">
        <v>3.57</v>
      </c>
      <c r="K40" s="18">
        <v>3.57</v>
      </c>
      <c r="L40" s="2">
        <f t="shared" si="3"/>
        <v>3.57</v>
      </c>
      <c r="M40" s="7">
        <f t="shared" si="2"/>
        <v>1</v>
      </c>
      <c r="N40" s="8"/>
      <c r="O40" s="8"/>
      <c r="P40" s="13"/>
      <c r="Q40" s="28" t="s">
        <v>16</v>
      </c>
      <c r="R40" s="28"/>
      <c r="Y40" s="32">
        <v>14</v>
      </c>
      <c r="Z40" s="32">
        <v>-1.114670674161278</v>
      </c>
      <c r="AA40" s="32">
        <v>-0.94970733409082064</v>
      </c>
      <c r="AI40" s="32">
        <v>14</v>
      </c>
      <c r="AJ40" s="32">
        <v>-1.2675884851071566</v>
      </c>
      <c r="AK40" s="32">
        <v>-0.11302093745227526</v>
      </c>
      <c r="AS40" s="32">
        <v>14</v>
      </c>
      <c r="AT40" s="32">
        <v>-1.2988704681584284</v>
      </c>
      <c r="AU40" s="32">
        <v>0.85508536161215654</v>
      </c>
    </row>
    <row r="41" spans="1:47" x14ac:dyDescent="0.3">
      <c r="A41" s="4">
        <v>42795</v>
      </c>
      <c r="B41" s="18">
        <v>-0.34278902334848643</v>
      </c>
      <c r="C41" s="18">
        <v>2.3917988395518459</v>
      </c>
      <c r="D41" s="18">
        <v>1.2073770420928502</v>
      </c>
      <c r="E41" s="18">
        <f t="shared" si="5"/>
        <v>0.2</v>
      </c>
      <c r="F41" s="18">
        <v>0.03</v>
      </c>
      <c r="G41" s="18">
        <f t="shared" si="1"/>
        <v>-0.3727890233484864</v>
      </c>
      <c r="H41" s="18">
        <f t="shared" si="1"/>
        <v>2.3617988395518461</v>
      </c>
      <c r="I41" s="18">
        <f t="shared" si="1"/>
        <v>1.1773770420928502</v>
      </c>
      <c r="J41" s="18">
        <v>0.17</v>
      </c>
      <c r="K41" s="18">
        <v>0.17</v>
      </c>
      <c r="L41" s="2">
        <f t="shared" si="3"/>
        <v>0.17</v>
      </c>
      <c r="M41" s="7">
        <f t="shared" si="2"/>
        <v>1</v>
      </c>
      <c r="N41" s="8"/>
      <c r="O41" s="8"/>
      <c r="P41" s="13"/>
      <c r="Q41" s="7" t="s">
        <v>8</v>
      </c>
      <c r="R41" s="7" t="s">
        <v>12</v>
      </c>
      <c r="S41" s="7" t="s">
        <v>54</v>
      </c>
      <c r="T41" s="7" t="s">
        <v>52</v>
      </c>
      <c r="Y41" s="32">
        <v>15</v>
      </c>
      <c r="Z41" s="32">
        <v>0.52686922345974851</v>
      </c>
      <c r="AA41" s="32">
        <v>0.91180485452410398</v>
      </c>
      <c r="AI41" s="32">
        <v>15</v>
      </c>
      <c r="AJ41" s="32">
        <v>0.9831758838981477</v>
      </c>
      <c r="AK41" s="32">
        <v>-0.40672679281152657</v>
      </c>
      <c r="AS41" s="32">
        <v>15</v>
      </c>
      <c r="AT41" s="32">
        <v>0.60477376191989918</v>
      </c>
      <c r="AU41" s="32">
        <v>-1.4963125866842288</v>
      </c>
    </row>
    <row r="42" spans="1:47" x14ac:dyDescent="0.3">
      <c r="A42" s="4">
        <v>42826</v>
      </c>
      <c r="B42" s="18">
        <v>1.4614203862902841</v>
      </c>
      <c r="C42" s="18">
        <v>2.9477198053791822</v>
      </c>
      <c r="D42" s="18">
        <v>4.1263263970933526</v>
      </c>
      <c r="E42" s="18">
        <f t="shared" si="5"/>
        <v>1.1400000000000001</v>
      </c>
      <c r="F42" s="18">
        <v>0.05</v>
      </c>
      <c r="G42" s="18">
        <f t="shared" si="1"/>
        <v>1.4114203862902841</v>
      </c>
      <c r="H42" s="18">
        <f t="shared" si="1"/>
        <v>2.8977198053791824</v>
      </c>
      <c r="I42" s="18">
        <f t="shared" si="1"/>
        <v>4.0763263970933528</v>
      </c>
      <c r="J42" s="18">
        <v>1.0900000000000001</v>
      </c>
      <c r="K42" s="18">
        <v>1.0900000000000001</v>
      </c>
      <c r="L42" s="2">
        <f t="shared" si="3"/>
        <v>1.0900000000000001</v>
      </c>
      <c r="M42" s="7">
        <f t="shared" si="2"/>
        <v>1</v>
      </c>
      <c r="N42" s="8"/>
      <c r="O42" s="8"/>
      <c r="P42" s="13"/>
      <c r="Q42" s="7">
        <v>1.010575494506105</v>
      </c>
      <c r="R42" s="7">
        <f>1-Q42</f>
        <v>-1.0575494506104954E-2</v>
      </c>
      <c r="S42" s="7">
        <f>Q42*Q5+R42*U5</f>
        <v>0.79167441382966652</v>
      </c>
      <c r="T42" s="7">
        <f>Q42*Q17</f>
        <v>3.2539471163454898</v>
      </c>
      <c r="Y42" s="32">
        <v>16</v>
      </c>
      <c r="Z42" s="32">
        <v>1.309391249884293</v>
      </c>
      <c r="AA42" s="32">
        <v>-3.6815689065534229E-2</v>
      </c>
      <c r="AI42" s="32">
        <v>16</v>
      </c>
      <c r="AJ42" s="32">
        <v>1.7724147854419297</v>
      </c>
      <c r="AK42" s="32">
        <v>0.98414267542278511</v>
      </c>
      <c r="AS42" s="32">
        <v>16</v>
      </c>
      <c r="AT42" s="32">
        <v>1.5153404606681748</v>
      </c>
      <c r="AU42" s="32">
        <v>0.41869448625929495</v>
      </c>
    </row>
    <row r="43" spans="1:47" x14ac:dyDescent="0.3">
      <c r="A43" s="4">
        <v>42856</v>
      </c>
      <c r="B43" s="18">
        <v>1.3937484990086164</v>
      </c>
      <c r="C43" s="18">
        <v>6.0507875785282845</v>
      </c>
      <c r="D43" s="18">
        <v>3.0462194964131535</v>
      </c>
      <c r="E43" s="18">
        <f t="shared" si="5"/>
        <v>1.1200000000000001</v>
      </c>
      <c r="F43" s="18">
        <v>0.06</v>
      </c>
      <c r="G43" s="18">
        <f t="shared" si="1"/>
        <v>1.3337484990086164</v>
      </c>
      <c r="H43" s="18">
        <f t="shared" si="1"/>
        <v>5.9907875785282849</v>
      </c>
      <c r="I43" s="18">
        <f t="shared" si="1"/>
        <v>2.9862194964131534</v>
      </c>
      <c r="J43" s="18">
        <v>1.06</v>
      </c>
      <c r="K43" s="18">
        <v>1.06</v>
      </c>
      <c r="L43" s="2">
        <f t="shared" si="3"/>
        <v>1.06</v>
      </c>
      <c r="M43" s="7">
        <f t="shared" si="2"/>
        <v>1</v>
      </c>
      <c r="N43" s="8"/>
      <c r="O43" s="8"/>
      <c r="P43" s="13"/>
      <c r="Q43" s="28" t="s">
        <v>16</v>
      </c>
      <c r="R43" s="28"/>
      <c r="Y43" s="32">
        <v>17</v>
      </c>
      <c r="Z43" s="32">
        <v>-1.4960970047350961</v>
      </c>
      <c r="AA43" s="32">
        <v>-0.86834457413843591</v>
      </c>
      <c r="AI43" s="32">
        <v>17</v>
      </c>
      <c r="AJ43" s="32">
        <v>-1.8701504296938143</v>
      </c>
      <c r="AK43" s="32">
        <v>0.80771842861730891</v>
      </c>
      <c r="AS43" s="32">
        <v>17</v>
      </c>
      <c r="AT43" s="32">
        <v>-1.7403296506822226</v>
      </c>
      <c r="AU43" s="32">
        <v>1.9021203454905025</v>
      </c>
    </row>
    <row r="44" spans="1:47" x14ac:dyDescent="0.3">
      <c r="A44" s="4">
        <v>42887</v>
      </c>
      <c r="B44" s="18">
        <v>0.18357530488593557</v>
      </c>
      <c r="C44" s="18">
        <v>-0.58584379830186806</v>
      </c>
      <c r="D44" s="18">
        <v>-0.31392914374672348</v>
      </c>
      <c r="E44" s="18">
        <f t="shared" si="5"/>
        <v>0.84000000000000008</v>
      </c>
      <c r="F44" s="18">
        <v>0.06</v>
      </c>
      <c r="G44" s="18">
        <f t="shared" si="1"/>
        <v>0.12357530488593557</v>
      </c>
      <c r="H44" s="18">
        <f t="shared" si="1"/>
        <v>-0.64584379830186811</v>
      </c>
      <c r="I44" s="18">
        <f t="shared" si="1"/>
        <v>-0.37392914374672348</v>
      </c>
      <c r="J44" s="18">
        <v>0.78</v>
      </c>
      <c r="K44" s="18">
        <v>0.78</v>
      </c>
      <c r="L44" s="2">
        <f t="shared" si="3"/>
        <v>0.78</v>
      </c>
      <c r="M44" s="7">
        <f t="shared" si="2"/>
        <v>1</v>
      </c>
      <c r="N44" s="8"/>
      <c r="O44" s="8"/>
      <c r="P44" s="13"/>
      <c r="Q44" s="7" t="s">
        <v>9</v>
      </c>
      <c r="R44" s="7" t="s">
        <v>12</v>
      </c>
      <c r="S44" s="7" t="s">
        <v>54</v>
      </c>
      <c r="T44" s="7" t="s">
        <v>52</v>
      </c>
      <c r="Y44" s="32">
        <v>18</v>
      </c>
      <c r="Z44" s="32">
        <v>1.4923184768406799</v>
      </c>
      <c r="AA44" s="32">
        <v>1.0367395792256833</v>
      </c>
      <c r="AI44" s="32">
        <v>18</v>
      </c>
      <c r="AJ44" s="32">
        <v>1.9569121909976186</v>
      </c>
      <c r="AK44" s="32">
        <v>2.52630852684789</v>
      </c>
      <c r="AS44" s="32">
        <v>18</v>
      </c>
      <c r="AT44" s="32">
        <v>1.7282002084275119</v>
      </c>
      <c r="AU44" s="32">
        <v>1.7226072672587862</v>
      </c>
    </row>
    <row r="45" spans="1:47" x14ac:dyDescent="0.3">
      <c r="A45" s="4">
        <v>42917</v>
      </c>
      <c r="B45" s="18">
        <v>2.4782249722249192</v>
      </c>
      <c r="C45" s="18">
        <v>2.8696014349450336</v>
      </c>
      <c r="D45" s="18">
        <v>1.6139663171103393</v>
      </c>
      <c r="E45" s="18">
        <f t="shared" si="5"/>
        <v>1.9400000000000002</v>
      </c>
      <c r="F45" s="18">
        <v>7.0000000000000007E-2</v>
      </c>
      <c r="G45" s="18">
        <f t="shared" si="1"/>
        <v>2.4082249722249194</v>
      </c>
      <c r="H45" s="18">
        <f t="shared" si="1"/>
        <v>2.7996014349450338</v>
      </c>
      <c r="I45" s="18">
        <f t="shared" si="1"/>
        <v>1.5439663171103393</v>
      </c>
      <c r="J45" s="18">
        <v>1.87</v>
      </c>
      <c r="K45" s="18">
        <v>1.87</v>
      </c>
      <c r="L45" s="2">
        <f t="shared" si="3"/>
        <v>1.87</v>
      </c>
      <c r="M45" s="7">
        <f t="shared" si="2"/>
        <v>1</v>
      </c>
      <c r="N45" s="8"/>
      <c r="O45" s="8"/>
      <c r="P45" s="13"/>
      <c r="Q45" s="7">
        <v>0.61119566170621142</v>
      </c>
      <c r="R45" s="7">
        <f>1-Q45</f>
        <v>0.38880433829378858</v>
      </c>
      <c r="S45" s="7">
        <f>Q45*R5+R45*U5</f>
        <v>0.48883589676298328</v>
      </c>
      <c r="T45" s="7">
        <f>Q45*R17</f>
        <v>3.25394709634549</v>
      </c>
      <c r="Y45" s="32">
        <v>19</v>
      </c>
      <c r="Z45" s="32">
        <v>-5.6917866410470968</v>
      </c>
      <c r="AA45" s="32">
        <v>-0.34981178106931843</v>
      </c>
      <c r="AI45" s="32">
        <v>19</v>
      </c>
      <c r="AJ45" s="32">
        <v>-8.498331820147051</v>
      </c>
      <c r="AK45" s="32">
        <v>2.1776781182163516</v>
      </c>
      <c r="AS45" s="32">
        <v>19</v>
      </c>
      <c r="AT45" s="32">
        <v>-6.5963806584439597</v>
      </c>
      <c r="AU45" s="32">
        <v>1.017955885109572</v>
      </c>
    </row>
    <row r="46" spans="1:47" x14ac:dyDescent="0.3">
      <c r="A46" s="4">
        <v>42948</v>
      </c>
      <c r="B46" s="18">
        <v>0.29343491606422967</v>
      </c>
      <c r="C46" s="18">
        <v>1.5691127031005991</v>
      </c>
      <c r="D46" s="18">
        <v>2.143592047709816</v>
      </c>
      <c r="E46" s="18">
        <f t="shared" si="5"/>
        <v>0.25</v>
      </c>
      <c r="F46" s="18">
        <v>0.09</v>
      </c>
      <c r="G46" s="18">
        <f t="shared" si="1"/>
        <v>0.20343491606422967</v>
      </c>
      <c r="H46" s="18">
        <f t="shared" si="1"/>
        <v>1.4791127031005991</v>
      </c>
      <c r="I46" s="18">
        <f t="shared" si="1"/>
        <v>2.0535920477098162</v>
      </c>
      <c r="J46" s="18">
        <v>0.16</v>
      </c>
      <c r="K46" s="18">
        <v>0.16</v>
      </c>
      <c r="L46" s="2">
        <f t="shared" si="3"/>
        <v>0.16</v>
      </c>
      <c r="M46" s="7">
        <f t="shared" si="2"/>
        <v>1</v>
      </c>
      <c r="N46" s="8"/>
      <c r="O46" s="8"/>
      <c r="P46" s="13"/>
      <c r="Q46" s="28" t="s">
        <v>16</v>
      </c>
      <c r="R46" s="28"/>
      <c r="Y46" s="32">
        <v>20</v>
      </c>
      <c r="Z46" s="32">
        <v>-2.938074595928799</v>
      </c>
      <c r="AA46" s="32">
        <v>-4.142408941013187E-2</v>
      </c>
      <c r="AI46" s="32">
        <v>20</v>
      </c>
      <c r="AJ46" s="32">
        <v>-4.1481285128872765</v>
      </c>
      <c r="AK46" s="32">
        <v>8.8884297326721651E-2</v>
      </c>
      <c r="AS46" s="32">
        <v>20</v>
      </c>
      <c r="AT46" s="32">
        <v>-3.4092607065648597</v>
      </c>
      <c r="AU46" s="32">
        <v>1.2895979441431664</v>
      </c>
    </row>
    <row r="47" spans="1:47" x14ac:dyDescent="0.3">
      <c r="A47" s="4">
        <v>42979</v>
      </c>
      <c r="B47" s="18">
        <v>1.563392922908365</v>
      </c>
      <c r="C47" s="18">
        <v>1.0299178642201372</v>
      </c>
      <c r="D47" s="18">
        <v>1.3653622057220203</v>
      </c>
      <c r="E47" s="18">
        <f t="shared" si="5"/>
        <v>2.5999999999999996</v>
      </c>
      <c r="F47" s="18">
        <v>0.09</v>
      </c>
      <c r="G47" s="18">
        <f t="shared" si="1"/>
        <v>1.4733929229083649</v>
      </c>
      <c r="H47" s="18">
        <f t="shared" si="1"/>
        <v>0.93991786422013723</v>
      </c>
      <c r="I47" s="18">
        <f t="shared" si="1"/>
        <v>1.2753622057220202</v>
      </c>
      <c r="J47" s="18">
        <v>2.5099999999999998</v>
      </c>
      <c r="K47" s="18">
        <v>2.5099999999999998</v>
      </c>
      <c r="L47" s="2">
        <f t="shared" si="3"/>
        <v>2.5099999999999998</v>
      </c>
      <c r="M47" s="7">
        <f t="shared" si="2"/>
        <v>1</v>
      </c>
      <c r="N47" s="8"/>
      <c r="O47" s="8"/>
      <c r="P47" s="13"/>
      <c r="Q47" s="7" t="s">
        <v>10</v>
      </c>
      <c r="R47" s="7" t="s">
        <v>12</v>
      </c>
      <c r="S47" s="7" t="s">
        <v>54</v>
      </c>
      <c r="T47" s="7" t="s">
        <v>52</v>
      </c>
      <c r="Y47" s="32">
        <v>21</v>
      </c>
      <c r="Z47" s="32">
        <v>7.8033078068360293</v>
      </c>
      <c r="AA47" s="32">
        <v>1.1575173572576656</v>
      </c>
      <c r="AI47" s="32">
        <v>21</v>
      </c>
      <c r="AJ47" s="32">
        <v>8.322072682668896</v>
      </c>
      <c r="AK47" s="32">
        <v>-1.1465399983060491</v>
      </c>
      <c r="AS47" s="32">
        <v>21</v>
      </c>
      <c r="AT47" s="32">
        <v>9.071861506124641</v>
      </c>
      <c r="AU47" s="32">
        <v>-1.576859158043435</v>
      </c>
    </row>
    <row r="48" spans="1:47" x14ac:dyDescent="0.3">
      <c r="A48" s="4">
        <v>43009</v>
      </c>
      <c r="B48" s="18">
        <v>2.8175096226411247</v>
      </c>
      <c r="C48" s="18">
        <v>-8.8349458879238814</v>
      </c>
      <c r="D48" s="18">
        <v>3.4297828731889481</v>
      </c>
      <c r="E48" s="18">
        <f t="shared" si="5"/>
        <v>2.34</v>
      </c>
      <c r="F48" s="18">
        <v>0.09</v>
      </c>
      <c r="G48" s="18">
        <f t="shared" si="1"/>
        <v>2.7275096226411248</v>
      </c>
      <c r="H48" s="18">
        <f t="shared" si="1"/>
        <v>-8.9249458879238812</v>
      </c>
      <c r="I48" s="18">
        <f t="shared" si="1"/>
        <v>3.3397828731889483</v>
      </c>
      <c r="J48" s="18">
        <v>2.25</v>
      </c>
      <c r="K48" s="18">
        <v>2.25</v>
      </c>
      <c r="L48" s="2">
        <f t="shared" si="3"/>
        <v>2.25</v>
      </c>
      <c r="M48" s="7">
        <f t="shared" si="2"/>
        <v>1</v>
      </c>
      <c r="N48" s="8"/>
      <c r="O48" s="8"/>
      <c r="P48" s="13"/>
      <c r="Q48" s="7">
        <v>0.67198032146469489</v>
      </c>
      <c r="R48" s="7">
        <f>1-Q48</f>
        <v>0.32801967853530511</v>
      </c>
      <c r="S48" s="7">
        <f>Q48*S5+R48*U5</f>
        <v>0.62118403246994358</v>
      </c>
      <c r="T48" s="7">
        <f>Q48*S17</f>
        <v>3.25394709634549</v>
      </c>
      <c r="Y48" s="32">
        <v>22</v>
      </c>
      <c r="Z48" s="32">
        <v>0.4963813523003508</v>
      </c>
      <c r="AA48" s="32">
        <v>-0.20999169324038203</v>
      </c>
      <c r="AI48" s="32">
        <v>22</v>
      </c>
      <c r="AJ48" s="32">
        <v>0.95242631630553309</v>
      </c>
      <c r="AK48" s="32">
        <v>0.22121320428869851</v>
      </c>
      <c r="AS48" s="32">
        <v>22</v>
      </c>
      <c r="AT48" s="32">
        <v>0.56929713729334319</v>
      </c>
      <c r="AU48" s="32">
        <v>0.21654789367869753</v>
      </c>
    </row>
    <row r="49" spans="1:47" x14ac:dyDescent="0.3">
      <c r="A49" s="4">
        <v>43040</v>
      </c>
      <c r="B49" s="18">
        <v>3.0593412144553684</v>
      </c>
      <c r="C49" s="18">
        <v>18.506625732608189</v>
      </c>
      <c r="D49" s="18">
        <v>4.5821797888047895</v>
      </c>
      <c r="E49" s="18">
        <f t="shared" si="5"/>
        <v>3.2</v>
      </c>
      <c r="F49" s="18">
        <v>0.08</v>
      </c>
      <c r="G49" s="18">
        <f t="shared" si="1"/>
        <v>2.9793412144553684</v>
      </c>
      <c r="H49" s="18">
        <f t="shared" si="1"/>
        <v>18.426625732608191</v>
      </c>
      <c r="I49" s="18">
        <f t="shared" si="1"/>
        <v>4.5021797888047894</v>
      </c>
      <c r="J49" s="18">
        <v>3.12</v>
      </c>
      <c r="K49" s="18">
        <v>3.12</v>
      </c>
      <c r="L49" s="2">
        <f t="shared" si="3"/>
        <v>3.12</v>
      </c>
      <c r="M49" s="7">
        <f t="shared" si="2"/>
        <v>1</v>
      </c>
      <c r="N49" s="8"/>
      <c r="O49" s="8"/>
      <c r="P49" s="13"/>
      <c r="Y49" s="32">
        <v>23</v>
      </c>
      <c r="Z49" s="32">
        <v>-2.0914942036795927</v>
      </c>
      <c r="AA49" s="32">
        <v>-6.276193193385371E-2</v>
      </c>
      <c r="AI49" s="32">
        <v>23</v>
      </c>
      <c r="AJ49" s="32">
        <v>-2.8107349285607928</v>
      </c>
      <c r="AK49" s="32">
        <v>-2.3403138076620706</v>
      </c>
      <c r="AS49" s="32">
        <v>23</v>
      </c>
      <c r="AT49" s="32">
        <v>-2.4294366673047305</v>
      </c>
      <c r="AU49" s="32">
        <v>-6.8660835236877835</v>
      </c>
    </row>
    <row r="50" spans="1:47" x14ac:dyDescent="0.3">
      <c r="A50" s="4">
        <v>43070</v>
      </c>
      <c r="B50" s="18">
        <v>0.64426858987575919</v>
      </c>
      <c r="C50" s="18">
        <v>5.1825467688652135E-2</v>
      </c>
      <c r="D50" s="18">
        <v>-8.1517304472538292</v>
      </c>
      <c r="E50" s="18">
        <f t="shared" si="5"/>
        <v>1.1500000000000001</v>
      </c>
      <c r="F50" s="18">
        <v>0.09</v>
      </c>
      <c r="G50" s="18">
        <f t="shared" si="1"/>
        <v>0.55426858987575922</v>
      </c>
      <c r="H50" s="18">
        <f t="shared" si="1"/>
        <v>-3.8174532311347861E-2</v>
      </c>
      <c r="I50" s="18">
        <f t="shared" si="1"/>
        <v>-8.2417304472538291</v>
      </c>
      <c r="J50" s="18">
        <v>1.06</v>
      </c>
      <c r="K50" s="18">
        <v>1.06</v>
      </c>
      <c r="L50" s="2">
        <f t="shared" si="3"/>
        <v>1.06</v>
      </c>
      <c r="M50" s="7">
        <f t="shared" si="2"/>
        <v>1</v>
      </c>
      <c r="N50" s="8"/>
      <c r="O50" s="8"/>
      <c r="P50" s="7" t="s">
        <v>67</v>
      </c>
      <c r="Q50" s="27" t="s">
        <v>53</v>
      </c>
      <c r="R50" s="27"/>
      <c r="S50" s="27"/>
      <c r="Y50" s="32">
        <v>24</v>
      </c>
      <c r="Z50" s="32">
        <v>-5.4406034477423866</v>
      </c>
      <c r="AA50" s="32">
        <v>0.98005579082605632</v>
      </c>
      <c r="AI50" s="32">
        <v>24</v>
      </c>
      <c r="AJ50" s="32">
        <v>-8.1015227346875438</v>
      </c>
      <c r="AK50" s="32">
        <v>2.9085680913110652</v>
      </c>
      <c r="AS50" s="32">
        <v>24</v>
      </c>
      <c r="AT50" s="32">
        <v>-6.3056636358063383</v>
      </c>
      <c r="AU50" s="32">
        <v>9.0298690844121108</v>
      </c>
    </row>
    <row r="51" spans="1:47" x14ac:dyDescent="0.3">
      <c r="A51" s="4">
        <v>43101</v>
      </c>
      <c r="B51" s="18">
        <v>6.1931295447777792</v>
      </c>
      <c r="C51" s="18">
        <v>9.893813716011076</v>
      </c>
      <c r="D51" s="18">
        <v>16.203172498557525</v>
      </c>
      <c r="E51" s="18">
        <f t="shared" si="5"/>
        <v>5.69</v>
      </c>
      <c r="F51" s="18">
        <v>0.11</v>
      </c>
      <c r="G51" s="18">
        <f t="shared" si="1"/>
        <v>6.0831295447777789</v>
      </c>
      <c r="H51" s="18">
        <f t="shared" si="1"/>
        <v>9.7838137160110765</v>
      </c>
      <c r="I51" s="18">
        <f t="shared" si="1"/>
        <v>16.093172498557525</v>
      </c>
      <c r="J51" s="18">
        <v>5.58</v>
      </c>
      <c r="K51" s="18">
        <v>5.58</v>
      </c>
      <c r="L51" s="2">
        <f t="shared" si="3"/>
        <v>5.58</v>
      </c>
      <c r="M51" s="7">
        <f t="shared" si="2"/>
        <v>1</v>
      </c>
      <c r="N51" s="8"/>
      <c r="O51" s="8"/>
      <c r="P51" s="13"/>
      <c r="Q51" s="7" t="s">
        <v>8</v>
      </c>
      <c r="R51" s="7" t="s">
        <v>9</v>
      </c>
      <c r="S51" s="7" t="s">
        <v>10</v>
      </c>
      <c r="Y51" s="32">
        <v>25</v>
      </c>
      <c r="Z51" s="32">
        <v>-0.13784714464296305</v>
      </c>
      <c r="AA51" s="32">
        <v>-2.7323172627362946E-2</v>
      </c>
      <c r="AI51" s="32">
        <v>25</v>
      </c>
      <c r="AJ51" s="32">
        <v>0.27555795834647961</v>
      </c>
      <c r="AK51" s="32">
        <v>-2.6524517071607105</v>
      </c>
      <c r="AS51" s="32">
        <v>25</v>
      </c>
      <c r="AT51" s="32">
        <v>-0.16830426901212592</v>
      </c>
      <c r="AU51" s="32">
        <v>-0.26664162712246336</v>
      </c>
    </row>
    <row r="52" spans="1:47" x14ac:dyDescent="0.3">
      <c r="A52" s="4">
        <v>43132</v>
      </c>
      <c r="B52" s="18">
        <v>-3.6984541509401523</v>
      </c>
      <c r="C52" s="18">
        <v>-1.3669656199038411</v>
      </c>
      <c r="D52" s="18">
        <v>-1.5608488012380506</v>
      </c>
      <c r="E52" s="18">
        <f t="shared" si="5"/>
        <v>-3.54</v>
      </c>
      <c r="F52" s="18">
        <v>0.11</v>
      </c>
      <c r="G52" s="18">
        <f t="shared" si="1"/>
        <v>-3.8084541509401522</v>
      </c>
      <c r="H52" s="18">
        <f t="shared" si="1"/>
        <v>-1.4769656199038412</v>
      </c>
      <c r="I52" s="18">
        <f t="shared" si="1"/>
        <v>-1.6708488012380507</v>
      </c>
      <c r="J52" s="18">
        <v>-3.65</v>
      </c>
      <c r="K52" s="18">
        <v>-3.65</v>
      </c>
      <c r="L52" s="2">
        <f t="shared" si="3"/>
        <v>0</v>
      </c>
      <c r="M52" s="7">
        <f t="shared" si="2"/>
        <v>0</v>
      </c>
      <c r="N52" s="8"/>
      <c r="O52" s="8"/>
      <c r="P52" s="13"/>
      <c r="Q52" s="7">
        <f>S42-$T$5</f>
        <v>2.3199837558480096E-2</v>
      </c>
      <c r="R52" s="7">
        <f>S45-$T$5</f>
        <v>-0.27963867950820315</v>
      </c>
      <c r="S52" s="7">
        <f>S48-$T$5</f>
        <v>-0.14729054380124285</v>
      </c>
      <c r="Y52" s="32">
        <v>26</v>
      </c>
      <c r="Z52" s="32">
        <v>7.0004605329718865</v>
      </c>
      <c r="AA52" s="32">
        <v>-0.78585139665734527</v>
      </c>
      <c r="AI52" s="32">
        <v>26</v>
      </c>
      <c r="AJ52" s="32">
        <v>7.5123340693967045</v>
      </c>
      <c r="AK52" s="32">
        <v>-1.921052464366265</v>
      </c>
      <c r="AS52" s="32">
        <v>26</v>
      </c>
      <c r="AT52" s="32">
        <v>8.1376437242919959</v>
      </c>
      <c r="AU52" s="32">
        <v>-2.6076391802844991</v>
      </c>
    </row>
    <row r="53" spans="1:47" x14ac:dyDescent="0.3">
      <c r="A53" s="4">
        <v>43160</v>
      </c>
      <c r="B53" s="18">
        <v>-2.9689135476142483</v>
      </c>
      <c r="C53" s="18">
        <v>-2.939061294633742</v>
      </c>
      <c r="D53" s="18">
        <v>-1.311391841185034</v>
      </c>
      <c r="E53" s="18">
        <f t="shared" si="5"/>
        <v>-2.23</v>
      </c>
      <c r="F53" s="18">
        <v>0.12</v>
      </c>
      <c r="G53" s="18">
        <f t="shared" si="1"/>
        <v>-3.0889135476142484</v>
      </c>
      <c r="H53" s="18">
        <f t="shared" si="1"/>
        <v>-3.0590612946337421</v>
      </c>
      <c r="I53" s="18">
        <f t="shared" si="1"/>
        <v>-1.4313918411850342</v>
      </c>
      <c r="J53" s="18">
        <v>-2.35</v>
      </c>
      <c r="K53" s="18">
        <v>-2.35</v>
      </c>
      <c r="L53" s="2">
        <f t="shared" si="3"/>
        <v>0</v>
      </c>
      <c r="M53" s="7">
        <f t="shared" si="2"/>
        <v>0</v>
      </c>
      <c r="N53" s="8"/>
      <c r="O53" s="8"/>
      <c r="P53" s="13"/>
      <c r="Y53" s="32">
        <v>27</v>
      </c>
      <c r="Z53" s="32">
        <v>0.86223580621312468</v>
      </c>
      <c r="AA53" s="32">
        <v>1.4712351238946542E-2</v>
      </c>
      <c r="AI53" s="32">
        <v>27</v>
      </c>
      <c r="AJ53" s="32">
        <v>1.3214211274169114</v>
      </c>
      <c r="AK53" s="32">
        <v>-2.4890299247677685</v>
      </c>
      <c r="AS53" s="32">
        <v>27</v>
      </c>
      <c r="AT53" s="32">
        <v>0.99501663281201735</v>
      </c>
      <c r="AU53" s="32">
        <v>-2.1261289207796477</v>
      </c>
    </row>
    <row r="54" spans="1:47" x14ac:dyDescent="0.3">
      <c r="A54" s="4">
        <v>43191</v>
      </c>
      <c r="B54" s="18">
        <v>0.79605163219213759</v>
      </c>
      <c r="C54" s="18">
        <v>1.1078207005195324</v>
      </c>
      <c r="D54" s="18">
        <v>0.6160869251168497</v>
      </c>
      <c r="E54" s="18">
        <f t="shared" si="5"/>
        <v>0.43</v>
      </c>
      <c r="F54" s="18">
        <v>0.14000000000000001</v>
      </c>
      <c r="G54" s="18">
        <f t="shared" si="1"/>
        <v>0.65605163219213758</v>
      </c>
      <c r="H54" s="18">
        <f t="shared" si="1"/>
        <v>0.9678207005195324</v>
      </c>
      <c r="I54" s="18">
        <f t="shared" si="1"/>
        <v>0.47608692511684969</v>
      </c>
      <c r="J54" s="18">
        <v>0.28999999999999998</v>
      </c>
      <c r="K54" s="18">
        <v>0.28999999999999998</v>
      </c>
      <c r="L54" s="2">
        <f t="shared" si="3"/>
        <v>0.28999999999999998</v>
      </c>
      <c r="M54" s="7">
        <f t="shared" si="2"/>
        <v>1</v>
      </c>
      <c r="N54" s="8"/>
      <c r="O54" s="8"/>
      <c r="Y54" s="32">
        <v>28</v>
      </c>
      <c r="Z54" s="32">
        <v>1.7362214461158625</v>
      </c>
      <c r="AA54" s="32">
        <v>3.6684659934433483E-2</v>
      </c>
      <c r="AI54" s="32">
        <v>28</v>
      </c>
      <c r="AJ54" s="32">
        <v>2.2029087317385376</v>
      </c>
      <c r="AK54" s="32">
        <v>0.70000129141660805</v>
      </c>
      <c r="AS54" s="32">
        <v>28</v>
      </c>
      <c r="AT54" s="32">
        <v>2.0120132054399611</v>
      </c>
      <c r="AU54" s="32">
        <v>-4.1812085352025852E-2</v>
      </c>
    </row>
    <row r="55" spans="1:47" x14ac:dyDescent="0.3">
      <c r="A55" s="4">
        <v>43221</v>
      </c>
      <c r="B55" s="18">
        <v>2.394565743060967</v>
      </c>
      <c r="C55" s="18">
        <v>4.8940968193305707</v>
      </c>
      <c r="D55" s="18">
        <v>3.9860802202162064</v>
      </c>
      <c r="E55" s="18">
        <f t="shared" si="5"/>
        <v>2.79</v>
      </c>
      <c r="F55" s="18">
        <v>0.14000000000000001</v>
      </c>
      <c r="G55" s="18">
        <f t="shared" si="1"/>
        <v>2.2545657430609669</v>
      </c>
      <c r="H55" s="18">
        <f t="shared" si="1"/>
        <v>4.754096819330571</v>
      </c>
      <c r="I55" s="18">
        <f t="shared" si="1"/>
        <v>3.8460802202162063</v>
      </c>
      <c r="J55" s="18">
        <v>2.65</v>
      </c>
      <c r="K55" s="18">
        <v>2.65</v>
      </c>
      <c r="L55" s="2">
        <f t="shared" si="3"/>
        <v>2.65</v>
      </c>
      <c r="M55" s="7">
        <f t="shared" si="2"/>
        <v>1</v>
      </c>
      <c r="N55" s="8"/>
      <c r="O55" s="8"/>
      <c r="Y55" s="32">
        <v>29</v>
      </c>
      <c r="Z55" s="32">
        <v>-0.1192409821759475</v>
      </c>
      <c r="AA55" s="32">
        <v>-0.1222849906637887</v>
      </c>
      <c r="AI55" s="32">
        <v>29</v>
      </c>
      <c r="AJ55" s="32">
        <v>0.30495122393607266</v>
      </c>
      <c r="AK55" s="32">
        <v>-2.6885349200860129</v>
      </c>
      <c r="AS55" s="32">
        <v>29</v>
      </c>
      <c r="AT55" s="32">
        <v>-0.14676967474267252</v>
      </c>
      <c r="AU55" s="32">
        <v>-1.3452002797010851</v>
      </c>
    </row>
    <row r="56" spans="1:47" x14ac:dyDescent="0.3">
      <c r="A56" s="4">
        <v>43252</v>
      </c>
      <c r="B56" s="18">
        <v>0.16363105087652541</v>
      </c>
      <c r="C56" s="18">
        <v>1.3231125205738694</v>
      </c>
      <c r="D56" s="18">
        <v>1.893542107035491</v>
      </c>
      <c r="E56" s="18">
        <f t="shared" si="5"/>
        <v>0.62</v>
      </c>
      <c r="F56" s="18">
        <v>0.14000000000000001</v>
      </c>
      <c r="G56" s="18">
        <f t="shared" si="1"/>
        <v>2.3631050876525395E-2</v>
      </c>
      <c r="H56" s="18">
        <f t="shared" si="1"/>
        <v>1.1831125205738693</v>
      </c>
      <c r="I56" s="18">
        <f t="shared" si="1"/>
        <v>1.7535421070354911</v>
      </c>
      <c r="J56" s="18">
        <v>0.48</v>
      </c>
      <c r="K56" s="18">
        <v>0.48</v>
      </c>
      <c r="L56" s="2">
        <f t="shared" si="3"/>
        <v>0.48</v>
      </c>
      <c r="M56" s="7">
        <f t="shared" si="2"/>
        <v>1</v>
      </c>
      <c r="N56" s="8"/>
      <c r="O56" s="8"/>
      <c r="Y56" s="32">
        <v>30</v>
      </c>
      <c r="Z56" s="32">
        <v>3.9415107933123057</v>
      </c>
      <c r="AA56" s="32">
        <v>0.20762047563020403</v>
      </c>
      <c r="AI56" s="32">
        <v>30</v>
      </c>
      <c r="AJ56" s="32">
        <v>4.4271274542710133</v>
      </c>
      <c r="AK56" s="32">
        <v>0.7531219960678035</v>
      </c>
      <c r="AS56" s="32">
        <v>30</v>
      </c>
      <c r="AT56" s="32">
        <v>4.578155720094192</v>
      </c>
      <c r="AU56" s="32">
        <v>0.86910487561031058</v>
      </c>
    </row>
    <row r="57" spans="1:47" x14ac:dyDescent="0.3">
      <c r="A57" s="4">
        <v>43282</v>
      </c>
      <c r="B57" s="18">
        <v>4.1622972424196085</v>
      </c>
      <c r="C57" s="18">
        <v>1.2142072511710587</v>
      </c>
      <c r="D57" s="18">
        <v>2.5042501510819921</v>
      </c>
      <c r="E57" s="18">
        <f t="shared" si="5"/>
        <v>3.35</v>
      </c>
      <c r="F57" s="18">
        <v>0.16</v>
      </c>
      <c r="G57" s="18">
        <f t="shared" si="1"/>
        <v>4.0022972424196084</v>
      </c>
      <c r="H57" s="18">
        <f t="shared" si="1"/>
        <v>1.0542072511710587</v>
      </c>
      <c r="I57" s="18">
        <f t="shared" si="1"/>
        <v>2.344250151081992</v>
      </c>
      <c r="J57" s="18">
        <v>3.19</v>
      </c>
      <c r="K57" s="18">
        <v>3.19</v>
      </c>
      <c r="L57" s="2">
        <f t="shared" si="3"/>
        <v>3.19</v>
      </c>
      <c r="M57" s="7">
        <f t="shared" si="2"/>
        <v>1</v>
      </c>
      <c r="N57" s="8"/>
      <c r="O57" s="8"/>
      <c r="Y57" s="32">
        <v>31</v>
      </c>
      <c r="Z57" s="32">
        <v>0.43540560998155503</v>
      </c>
      <c r="AA57" s="32">
        <v>-0.32590534209770861</v>
      </c>
      <c r="AI57" s="32">
        <v>31</v>
      </c>
      <c r="AJ57" s="32">
        <v>0.89092718112030322</v>
      </c>
      <c r="AK57" s="32">
        <v>-1.3086491829406595</v>
      </c>
      <c r="AS57" s="32">
        <v>31</v>
      </c>
      <c r="AT57" s="32">
        <v>0.49834388804023066</v>
      </c>
      <c r="AU57" s="32">
        <v>-0.65397915136427986</v>
      </c>
    </row>
    <row r="58" spans="1:47" x14ac:dyDescent="0.3">
      <c r="A58" s="4">
        <v>43313</v>
      </c>
      <c r="B58" s="18">
        <v>3.2462505752841939</v>
      </c>
      <c r="C58" s="18">
        <v>6.9714750098541254</v>
      </c>
      <c r="D58" s="18">
        <v>4.4771220854537299</v>
      </c>
      <c r="E58" s="18">
        <f t="shared" si="5"/>
        <v>3.6</v>
      </c>
      <c r="F58" s="18">
        <v>0.16</v>
      </c>
      <c r="G58" s="18">
        <f t="shared" si="1"/>
        <v>3.0862505752841938</v>
      </c>
      <c r="H58" s="18">
        <f t="shared" si="1"/>
        <v>6.8114750098541252</v>
      </c>
      <c r="I58" s="18">
        <f t="shared" si="1"/>
        <v>4.3171220854537298</v>
      </c>
      <c r="J58" s="18">
        <v>3.44</v>
      </c>
      <c r="K58" s="18">
        <v>3.44</v>
      </c>
      <c r="L58" s="2">
        <f t="shared" si="3"/>
        <v>3.44</v>
      </c>
      <c r="M58" s="7">
        <f t="shared" si="2"/>
        <v>1</v>
      </c>
      <c r="N58" s="8"/>
      <c r="O58" s="8"/>
      <c r="Y58" s="32">
        <v>32</v>
      </c>
      <c r="Z58" s="32">
        <v>0.18134001698657318</v>
      </c>
      <c r="AA58" s="32">
        <v>-0.61915026986261279</v>
      </c>
      <c r="AI58" s="32">
        <v>32</v>
      </c>
      <c r="AJ58" s="32">
        <v>0.63468078451517929</v>
      </c>
      <c r="AK58" s="32">
        <v>0.91405066807998259</v>
      </c>
      <c r="AS58" s="32">
        <v>32</v>
      </c>
      <c r="AT58" s="32">
        <v>0.20270534948559579</v>
      </c>
      <c r="AU58" s="32">
        <v>-0.34341032549583927</v>
      </c>
    </row>
    <row r="59" spans="1:47" x14ac:dyDescent="0.3">
      <c r="A59" s="4">
        <v>43344</v>
      </c>
      <c r="B59" s="18">
        <v>0.12651024213718109</v>
      </c>
      <c r="C59" s="18">
        <v>0.93102825882013984</v>
      </c>
      <c r="D59" s="18">
        <v>0.21160837986441858</v>
      </c>
      <c r="E59" s="18">
        <f t="shared" si="5"/>
        <v>0.21</v>
      </c>
      <c r="F59" s="18">
        <v>0.15</v>
      </c>
      <c r="G59" s="18">
        <f t="shared" si="1"/>
        <v>-2.34897578628189E-2</v>
      </c>
      <c r="H59" s="18">
        <f t="shared" si="1"/>
        <v>0.78102825882013982</v>
      </c>
      <c r="I59" s="18">
        <f t="shared" si="1"/>
        <v>6.1608379864418583E-2</v>
      </c>
      <c r="J59" s="18">
        <v>0.06</v>
      </c>
      <c r="K59" s="18">
        <v>0.06</v>
      </c>
      <c r="L59" s="2">
        <f t="shared" si="3"/>
        <v>0.06</v>
      </c>
      <c r="M59" s="7">
        <f t="shared" si="2"/>
        <v>1</v>
      </c>
      <c r="N59" s="8"/>
      <c r="O59" s="8"/>
      <c r="Y59" s="32">
        <v>33</v>
      </c>
      <c r="Z59" s="32">
        <v>-1.9519479851769763</v>
      </c>
      <c r="AA59" s="32">
        <v>0.52500052579500012</v>
      </c>
      <c r="AI59" s="32">
        <v>33</v>
      </c>
      <c r="AJ59" s="32">
        <v>-2.5902854366388448</v>
      </c>
      <c r="AK59" s="32">
        <v>0.99768571639687531</v>
      </c>
      <c r="AS59" s="32">
        <v>33</v>
      </c>
      <c r="AT59" s="32">
        <v>-2.2679272102838306</v>
      </c>
      <c r="AU59" s="32">
        <v>-0.13914688118518459</v>
      </c>
    </row>
    <row r="60" spans="1:47" x14ac:dyDescent="0.3">
      <c r="A60" s="4">
        <v>43374</v>
      </c>
      <c r="B60" s="18">
        <v>-6.4515398364152627</v>
      </c>
      <c r="C60" s="18">
        <v>-10.461220522257559</v>
      </c>
      <c r="D60" s="18">
        <v>-7.8766726535734923</v>
      </c>
      <c r="E60" s="18">
        <f t="shared" si="5"/>
        <v>-7.4899999999999993</v>
      </c>
      <c r="F60" s="18">
        <v>0.19</v>
      </c>
      <c r="G60" s="18">
        <f t="shared" si="1"/>
        <v>-6.6415398364152631</v>
      </c>
      <c r="H60" s="18">
        <f t="shared" si="1"/>
        <v>-10.651220522257558</v>
      </c>
      <c r="I60" s="18">
        <f t="shared" si="1"/>
        <v>-8.0666726535734927</v>
      </c>
      <c r="J60" s="18">
        <v>-7.68</v>
      </c>
      <c r="K60" s="18">
        <v>-7.68</v>
      </c>
      <c r="L60" s="2">
        <f t="shared" si="3"/>
        <v>0</v>
      </c>
      <c r="M60" s="7">
        <f t="shared" si="2"/>
        <v>0</v>
      </c>
      <c r="N60" s="8"/>
      <c r="O60" s="8"/>
      <c r="Y60" s="32">
        <v>34</v>
      </c>
      <c r="Z60" s="32">
        <v>4.8663095518140391</v>
      </c>
      <c r="AA60" s="32">
        <v>-1.1773034872152177</v>
      </c>
      <c r="AI60" s="32">
        <v>34</v>
      </c>
      <c r="AJ60" s="32">
        <v>5.359864337913665</v>
      </c>
      <c r="AK60" s="32">
        <v>-4.913372508374751</v>
      </c>
      <c r="AS60" s="32">
        <v>34</v>
      </c>
      <c r="AT60" s="32">
        <v>5.6542800004330633</v>
      </c>
      <c r="AU60" s="32">
        <v>-4.6582386880410009</v>
      </c>
    </row>
    <row r="61" spans="1:47" x14ac:dyDescent="0.3">
      <c r="A61" s="4">
        <v>43405</v>
      </c>
      <c r="B61" s="18">
        <v>2.0266505208160575</v>
      </c>
      <c r="C61" s="18">
        <v>-0.51510108311630554</v>
      </c>
      <c r="D61" s="18">
        <v>3.8051541326471714</v>
      </c>
      <c r="E61" s="18">
        <f t="shared" si="5"/>
        <v>1.8699999999999999</v>
      </c>
      <c r="F61" s="18">
        <v>0.18</v>
      </c>
      <c r="G61" s="18">
        <f t="shared" si="1"/>
        <v>1.8466505208160575</v>
      </c>
      <c r="H61" s="18">
        <f t="shared" si="1"/>
        <v>-0.69510108311630558</v>
      </c>
      <c r="I61" s="18">
        <f t="shared" si="1"/>
        <v>3.6251541326471712</v>
      </c>
      <c r="J61" s="18">
        <v>1.69</v>
      </c>
      <c r="K61" s="18">
        <v>1.69</v>
      </c>
      <c r="L61" s="2">
        <f t="shared" si="3"/>
        <v>1.69</v>
      </c>
      <c r="M61" s="7">
        <f t="shared" si="2"/>
        <v>1</v>
      </c>
      <c r="N61" s="8"/>
      <c r="O61" s="8"/>
      <c r="Y61" s="32">
        <v>35</v>
      </c>
      <c r="Z61" s="32">
        <v>1.7768719409950595</v>
      </c>
      <c r="AA61" s="32">
        <v>-0.45266152692880413</v>
      </c>
      <c r="AI61" s="32">
        <v>35</v>
      </c>
      <c r="AJ61" s="32">
        <v>2.2439081551953577</v>
      </c>
      <c r="AK61" s="32">
        <v>-1.1662645869960671</v>
      </c>
      <c r="AS61" s="32">
        <v>35</v>
      </c>
      <c r="AT61" s="32">
        <v>2.0593153716087031</v>
      </c>
      <c r="AU61" s="32">
        <v>-0.7561955638307003</v>
      </c>
    </row>
    <row r="62" spans="1:47" x14ac:dyDescent="0.3">
      <c r="A62" s="4">
        <v>43435</v>
      </c>
      <c r="B62" s="18">
        <v>-9.5018419067280586</v>
      </c>
      <c r="C62" s="18">
        <v>-20.404800229139656</v>
      </c>
      <c r="D62" s="18">
        <v>-19.675387630164387</v>
      </c>
      <c r="E62" s="18">
        <f t="shared" si="5"/>
        <v>-9.3600000000000012</v>
      </c>
      <c r="F62" s="18">
        <v>0.19</v>
      </c>
      <c r="G62" s="18">
        <f t="shared" si="1"/>
        <v>-9.6918419067280581</v>
      </c>
      <c r="H62" s="18">
        <f t="shared" si="1"/>
        <v>-20.594800229139658</v>
      </c>
      <c r="I62" s="18">
        <f t="shared" si="1"/>
        <v>-19.865387630164388</v>
      </c>
      <c r="J62" s="18">
        <v>-9.5500000000000007</v>
      </c>
      <c r="K62" s="18">
        <v>-9.5500000000000007</v>
      </c>
      <c r="L62" s="2">
        <f t="shared" si="3"/>
        <v>0</v>
      </c>
      <c r="M62" s="7">
        <f t="shared" si="2"/>
        <v>0</v>
      </c>
      <c r="N62" s="8"/>
      <c r="O62" s="8"/>
      <c r="Y62" s="32">
        <v>36</v>
      </c>
      <c r="Z62" s="32">
        <v>1.8988234256326508</v>
      </c>
      <c r="AA62" s="32">
        <v>0.55439259589985457</v>
      </c>
      <c r="AI62" s="32">
        <v>36</v>
      </c>
      <c r="AJ62" s="32">
        <v>2.3669064255658174</v>
      </c>
      <c r="AK62" s="32">
        <v>2.1800279276085419</v>
      </c>
      <c r="AS62" s="32">
        <v>36</v>
      </c>
      <c r="AT62" s="32">
        <v>2.2012218701149275</v>
      </c>
      <c r="AU62" s="32">
        <v>0.73228239938618689</v>
      </c>
    </row>
    <row r="63" spans="1:47" x14ac:dyDescent="0.3">
      <c r="Y63" s="32">
        <v>37</v>
      </c>
      <c r="Z63" s="32">
        <v>3.5553310919599328</v>
      </c>
      <c r="AA63" s="32">
        <v>0.36741465227680203</v>
      </c>
      <c r="AI63" s="32">
        <v>37</v>
      </c>
      <c r="AJ63" s="32">
        <v>4.0376329314312249</v>
      </c>
      <c r="AK63" s="32">
        <v>-0.69229851861525438</v>
      </c>
      <c r="AS63" s="32">
        <v>37</v>
      </c>
      <c r="AT63" s="32">
        <v>4.1287851414911465</v>
      </c>
      <c r="AU63" s="32">
        <v>0.18936428739854527</v>
      </c>
    </row>
    <row r="64" spans="1:47" x14ac:dyDescent="0.3">
      <c r="Y64" s="32">
        <v>38</v>
      </c>
      <c r="Z64" s="32">
        <v>0.10003902722817899</v>
      </c>
      <c r="AA64" s="32">
        <v>-0.47282805057666538</v>
      </c>
      <c r="AI64" s="32">
        <v>38</v>
      </c>
      <c r="AJ64" s="32">
        <v>0.55268193760153961</v>
      </c>
      <c r="AK64" s="32">
        <v>1.8091169019503064</v>
      </c>
      <c r="AS64" s="32">
        <v>38</v>
      </c>
      <c r="AT64" s="32">
        <v>0.10810101714811265</v>
      </c>
      <c r="AU64" s="32">
        <v>1.0692760249447375</v>
      </c>
    </row>
    <row r="65" spans="13:47" x14ac:dyDescent="0.3">
      <c r="Y65" s="32">
        <v>39</v>
      </c>
      <c r="Z65" s="32">
        <v>1.0350004094497125</v>
      </c>
      <c r="AA65" s="32">
        <v>0.3764199768405716</v>
      </c>
      <c r="AI65" s="32">
        <v>39</v>
      </c>
      <c r="AJ65" s="32">
        <v>1.4956686771083958</v>
      </c>
      <c r="AK65" s="32">
        <v>1.4020511282707866</v>
      </c>
      <c r="AS65" s="32">
        <v>39</v>
      </c>
      <c r="AT65" s="32">
        <v>1.1960508390291691</v>
      </c>
      <c r="AU65" s="32">
        <v>2.8802755580641834</v>
      </c>
    </row>
    <row r="66" spans="13:47" x14ac:dyDescent="0.3">
      <c r="Y66" s="32">
        <v>40</v>
      </c>
      <c r="Z66" s="32">
        <v>1.0045125382903146</v>
      </c>
      <c r="AA66" s="32">
        <v>0.32923596071830175</v>
      </c>
      <c r="AI66" s="32">
        <v>40</v>
      </c>
      <c r="AJ66" s="32">
        <v>1.4649191095157807</v>
      </c>
      <c r="AK66" s="32">
        <v>4.5258684690125044</v>
      </c>
      <c r="AS66" s="32">
        <v>40</v>
      </c>
      <c r="AT66" s="32">
        <v>1.1605742144026128</v>
      </c>
      <c r="AU66" s="32">
        <v>1.8256452820105407</v>
      </c>
    </row>
    <row r="67" spans="13:47" x14ac:dyDescent="0.3">
      <c r="Y67" s="32">
        <v>41</v>
      </c>
      <c r="Z67" s="32">
        <v>0.71995907413593485</v>
      </c>
      <c r="AA67" s="32">
        <v>-0.59638376924999925</v>
      </c>
      <c r="AI67" s="32">
        <v>41</v>
      </c>
      <c r="AJ67" s="32">
        <v>1.1779231453180419</v>
      </c>
      <c r="AK67" s="32">
        <v>-1.82376694361991</v>
      </c>
      <c r="AS67" s="32">
        <v>41</v>
      </c>
      <c r="AT67" s="32">
        <v>0.82945905122142172</v>
      </c>
      <c r="AU67" s="32">
        <v>-1.2033881949681451</v>
      </c>
    </row>
    <row r="68" spans="13:47" x14ac:dyDescent="0.3">
      <c r="Y68" s="32">
        <v>42</v>
      </c>
      <c r="Z68" s="32">
        <v>1.8276850595940559</v>
      </c>
      <c r="AA68" s="32">
        <v>0.58053991263086346</v>
      </c>
      <c r="AI68" s="32">
        <v>42</v>
      </c>
      <c r="AJ68" s="32">
        <v>2.2951574345163821</v>
      </c>
      <c r="AK68" s="32">
        <v>0.50444400042865167</v>
      </c>
      <c r="AS68" s="32">
        <v>42</v>
      </c>
      <c r="AT68" s="32">
        <v>2.1184430793196301</v>
      </c>
      <c r="AU68" s="32">
        <v>-0.57447676220929078</v>
      </c>
    </row>
    <row r="69" spans="13:47" x14ac:dyDescent="0.3">
      <c r="Y69" s="32">
        <v>43</v>
      </c>
      <c r="Z69" s="32">
        <v>8.9876403508379721E-2</v>
      </c>
      <c r="AA69" s="32">
        <v>0.11355851255584995</v>
      </c>
      <c r="AI69" s="32">
        <v>43</v>
      </c>
      <c r="AJ69" s="32">
        <v>0.5424320817373347</v>
      </c>
      <c r="AK69" s="32">
        <v>0.93668062136326435</v>
      </c>
      <c r="AS69" s="32">
        <v>43</v>
      </c>
      <c r="AT69" s="32">
        <v>9.6275475605927252E-2</v>
      </c>
      <c r="AU69" s="32">
        <v>1.957316572103889</v>
      </c>
    </row>
    <row r="70" spans="13:47" x14ac:dyDescent="0.3">
      <c r="Y70" s="32">
        <v>44</v>
      </c>
      <c r="Z70" s="32">
        <v>2.4780929776612095</v>
      </c>
      <c r="AA70" s="32">
        <v>-1.0047000547528446</v>
      </c>
      <c r="AI70" s="32">
        <v>44</v>
      </c>
      <c r="AJ70" s="32">
        <v>2.9511482098254995</v>
      </c>
      <c r="AK70" s="32">
        <v>-2.0112303456053624</v>
      </c>
      <c r="AS70" s="32">
        <v>44</v>
      </c>
      <c r="AT70" s="32">
        <v>2.8752777380194949</v>
      </c>
      <c r="AU70" s="32">
        <v>-1.5999155322974747</v>
      </c>
    </row>
    <row r="71" spans="13:47" x14ac:dyDescent="0.3">
      <c r="Y71" s="32">
        <v>45</v>
      </c>
      <c r="Z71" s="32">
        <v>2.2138647609464281</v>
      </c>
      <c r="AA71" s="32">
        <v>0.5136448616946967</v>
      </c>
      <c r="AI71" s="32">
        <v>45</v>
      </c>
      <c r="AJ71" s="32">
        <v>2.6846519573561709</v>
      </c>
      <c r="AK71" s="32">
        <v>-11.609597845280053</v>
      </c>
      <c r="AS71" s="32">
        <v>45</v>
      </c>
      <c r="AT71" s="32">
        <v>2.5678136579226751</v>
      </c>
      <c r="AU71" s="32">
        <v>0.77196921526627316</v>
      </c>
    </row>
    <row r="72" spans="13:47" x14ac:dyDescent="0.3">
      <c r="Y72" s="32">
        <v>46</v>
      </c>
      <c r="Z72" s="32">
        <v>3.0980130245689654</v>
      </c>
      <c r="AA72" s="32">
        <v>-0.11867181011359706</v>
      </c>
      <c r="AI72" s="32">
        <v>46</v>
      </c>
      <c r="AJ72" s="32">
        <v>3.5763894175420017</v>
      </c>
      <c r="AK72" s="32">
        <v>14.850236315066189</v>
      </c>
      <c r="AS72" s="32">
        <v>46</v>
      </c>
      <c r="AT72" s="32">
        <v>3.5966357720928044</v>
      </c>
      <c r="AU72" s="32">
        <v>0.90554401671198503</v>
      </c>
    </row>
    <row r="73" spans="13:47" x14ac:dyDescent="0.3">
      <c r="Y73" s="32">
        <v>47</v>
      </c>
      <c r="Z73" s="32">
        <v>1.0045125382903146</v>
      </c>
      <c r="AA73" s="32">
        <v>-0.45024394841455539</v>
      </c>
      <c r="AI73" s="32">
        <v>47</v>
      </c>
      <c r="AJ73" s="32">
        <v>1.4649191095157807</v>
      </c>
      <c r="AK73" s="32">
        <v>-1.5030936418271286</v>
      </c>
      <c r="AS73" s="32">
        <v>47</v>
      </c>
      <c r="AT73" s="32">
        <v>1.1605742144026128</v>
      </c>
      <c r="AU73" s="32">
        <v>-9.4023046616564425</v>
      </c>
    </row>
    <row r="74" spans="13:47" x14ac:dyDescent="0.3">
      <c r="Y74" s="32">
        <v>48</v>
      </c>
      <c r="Z74" s="32">
        <v>5.5980184596395866</v>
      </c>
      <c r="AA74" s="32">
        <v>0.48511108513819234</v>
      </c>
      <c r="AI74" s="32">
        <v>48</v>
      </c>
      <c r="AJ74" s="32">
        <v>6.0978539601364208</v>
      </c>
      <c r="AK74" s="32">
        <v>3.6859597558746557</v>
      </c>
      <c r="AS74" s="32">
        <v>48</v>
      </c>
      <c r="AT74" s="32">
        <v>6.5057189914704114</v>
      </c>
      <c r="AU74" s="32">
        <v>9.5874535070871136</v>
      </c>
    </row>
    <row r="75" spans="13:47" x14ac:dyDescent="0.3">
      <c r="Y75" s="32">
        <v>49</v>
      </c>
      <c r="Z75" s="32">
        <v>-3.4683502262387411</v>
      </c>
      <c r="AA75" s="32">
        <v>-0.34010392470141104</v>
      </c>
      <c r="AI75" s="32">
        <v>49</v>
      </c>
      <c r="AJ75" s="32">
        <v>-4.9858365821906787</v>
      </c>
      <c r="AK75" s="32">
        <v>3.5088709622868377</v>
      </c>
      <c r="AS75" s="32">
        <v>49</v>
      </c>
      <c r="AT75" s="32">
        <v>-4.022996643244281</v>
      </c>
      <c r="AU75" s="32">
        <v>2.3521478420062305</v>
      </c>
    </row>
    <row r="76" spans="13:47" x14ac:dyDescent="0.3">
      <c r="Y76" s="32">
        <v>50</v>
      </c>
      <c r="Z76" s="32">
        <v>-2.2589496658827324</v>
      </c>
      <c r="AA76" s="32">
        <v>-0.82996388173151603</v>
      </c>
      <c r="AI76" s="32">
        <v>50</v>
      </c>
      <c r="AJ76" s="32">
        <v>-3.0752743188671303</v>
      </c>
      <c r="AK76" s="32">
        <v>1.6213024233388218E-2</v>
      </c>
      <c r="AS76" s="32">
        <v>50</v>
      </c>
      <c r="AT76" s="32">
        <v>-2.623248015729811</v>
      </c>
      <c r="AU76" s="32">
        <v>1.1918561745447769</v>
      </c>
    </row>
    <row r="77" spans="13:47" x14ac:dyDescent="0.3">
      <c r="Y77" s="32">
        <v>51</v>
      </c>
      <c r="Z77" s="32">
        <v>0.22199051186577026</v>
      </c>
      <c r="AA77" s="32">
        <v>0.43406112032636734</v>
      </c>
      <c r="AI77" s="32">
        <v>51</v>
      </c>
      <c r="AJ77" s="32">
        <v>0.67568020797199901</v>
      </c>
      <c r="AK77" s="32">
        <v>0.29214049254753338</v>
      </c>
      <c r="AS77" s="32">
        <v>51</v>
      </c>
      <c r="AT77" s="32">
        <v>0.25000751565433732</v>
      </c>
      <c r="AU77" s="32">
        <v>0.22607940946251237</v>
      </c>
    </row>
    <row r="78" spans="13:47" x14ac:dyDescent="0.3">
      <c r="M78" s="7"/>
      <c r="T78" s="2"/>
      <c r="U78" s="2"/>
      <c r="Y78" s="32">
        <v>52</v>
      </c>
      <c r="Z78" s="32">
        <v>2.6203697097383993</v>
      </c>
      <c r="AA78" s="32">
        <v>-0.36580396667743242</v>
      </c>
      <c r="AI78" s="32">
        <v>52</v>
      </c>
      <c r="AJ78" s="32">
        <v>3.0946461919243688</v>
      </c>
      <c r="AK78" s="32">
        <v>1.6594506274062022</v>
      </c>
      <c r="AS78" s="32">
        <v>52</v>
      </c>
      <c r="AT78" s="32">
        <v>3.0408353196100903</v>
      </c>
      <c r="AU78" s="32">
        <v>0.80524490060611598</v>
      </c>
    </row>
    <row r="79" spans="13:47" x14ac:dyDescent="0.3">
      <c r="M79" s="7"/>
      <c r="T79" s="2"/>
      <c r="U79" s="2"/>
      <c r="Y79" s="32">
        <v>53</v>
      </c>
      <c r="Z79" s="32">
        <v>0.41508036254195652</v>
      </c>
      <c r="AA79" s="32">
        <v>-0.39144931166543112</v>
      </c>
      <c r="AI79" s="32">
        <v>53</v>
      </c>
      <c r="AJ79" s="32">
        <v>0.8704274693918933</v>
      </c>
      <c r="AK79" s="32">
        <v>0.31268505118197598</v>
      </c>
      <c r="AS79" s="32">
        <v>53</v>
      </c>
      <c r="AT79" s="32">
        <v>0.47469280495585986</v>
      </c>
      <c r="AU79" s="32">
        <v>1.2788493020796312</v>
      </c>
    </row>
    <row r="80" spans="13:47" x14ac:dyDescent="0.3">
      <c r="M80" s="7"/>
      <c r="T80" s="2"/>
      <c r="U80" s="2"/>
      <c r="Y80" s="32">
        <v>54</v>
      </c>
      <c r="Z80" s="32">
        <v>3.1691513906075599</v>
      </c>
      <c r="AA80" s="32">
        <v>0.83314585181204848</v>
      </c>
      <c r="AI80" s="32">
        <v>54</v>
      </c>
      <c r="AJ80" s="32">
        <v>3.648138408591437</v>
      </c>
      <c r="AK80" s="32">
        <v>-2.5939311574203785</v>
      </c>
      <c r="AS80" s="32">
        <v>54</v>
      </c>
      <c r="AT80" s="32">
        <v>3.6794145628881019</v>
      </c>
      <c r="AU80" s="32">
        <v>-1.3351644118061099</v>
      </c>
    </row>
    <row r="81" spans="13:47" x14ac:dyDescent="0.3">
      <c r="M81" s="7"/>
      <c r="T81" s="2"/>
      <c r="U81" s="2"/>
      <c r="Y81" s="32">
        <v>55</v>
      </c>
      <c r="Z81" s="32">
        <v>3.4232169836025421</v>
      </c>
      <c r="AA81" s="32">
        <v>-0.33696640831834834</v>
      </c>
      <c r="AI81" s="32">
        <v>55</v>
      </c>
      <c r="AJ81" s="32">
        <v>3.9043848051965604</v>
      </c>
      <c r="AK81" s="32">
        <v>2.9070902046575648</v>
      </c>
      <c r="AS81" s="32">
        <v>55</v>
      </c>
      <c r="AT81" s="32">
        <v>3.9750531014427368</v>
      </c>
      <c r="AU81" s="32">
        <v>0.34206898401099295</v>
      </c>
    </row>
    <row r="82" spans="13:47" x14ac:dyDescent="0.3">
      <c r="M82" s="7"/>
      <c r="T82" s="2"/>
      <c r="U82" s="2"/>
      <c r="Y82" s="32">
        <v>56</v>
      </c>
      <c r="Z82" s="32">
        <v>-1.174983368961305E-2</v>
      </c>
      <c r="AA82" s="32">
        <v>-1.173992417320585E-2</v>
      </c>
      <c r="AI82" s="32">
        <v>56</v>
      </c>
      <c r="AJ82" s="32">
        <v>0.43993352309528505</v>
      </c>
      <c r="AK82" s="32">
        <v>0.34109473572485477</v>
      </c>
      <c r="AS82" s="32">
        <v>56</v>
      </c>
      <c r="AT82" s="32">
        <v>-2.1979939815926709E-2</v>
      </c>
      <c r="AU82" s="32">
        <v>8.3588319680345288E-2</v>
      </c>
    </row>
    <row r="83" spans="13:47" x14ac:dyDescent="0.3">
      <c r="M83" s="7"/>
      <c r="T83" s="2"/>
      <c r="U83" s="2"/>
      <c r="Y83" s="32">
        <v>57</v>
      </c>
      <c r="Z83" s="32">
        <v>-7.2174919633423693</v>
      </c>
      <c r="AA83" s="32">
        <v>0.57595212692710618</v>
      </c>
      <c r="AI83" s="32">
        <v>57</v>
      </c>
      <c r="AJ83" s="32">
        <v>-10.908579598493683</v>
      </c>
      <c r="AK83" s="32">
        <v>0.2573590762361242</v>
      </c>
      <c r="AS83" s="32">
        <v>57</v>
      </c>
      <c r="AT83" s="32">
        <v>-8.362217388539138</v>
      </c>
      <c r="AU83" s="32">
        <v>0.29554473496564526</v>
      </c>
    </row>
    <row r="84" spans="13:47" x14ac:dyDescent="0.3">
      <c r="M84" s="7"/>
      <c r="T84" s="2"/>
      <c r="U84" s="2"/>
      <c r="Y84" s="32">
        <v>58</v>
      </c>
      <c r="Z84" s="32">
        <v>1.6447578326376688</v>
      </c>
      <c r="AA84" s="32">
        <v>0.20189268817838868</v>
      </c>
      <c r="AI84" s="32">
        <v>58</v>
      </c>
      <c r="AJ84" s="32">
        <v>2.1106600289606932</v>
      </c>
      <c r="AK84" s="32">
        <v>-2.8057611120769987</v>
      </c>
      <c r="AS84" s="32">
        <v>58</v>
      </c>
      <c r="AT84" s="32">
        <v>1.9055833315602926</v>
      </c>
      <c r="AU84" s="32">
        <v>1.7195708010868787</v>
      </c>
    </row>
    <row r="85" spans="13:47" ht="15.6" thickBot="1" x14ac:dyDescent="0.35">
      <c r="M85" s="7"/>
      <c r="T85" s="2"/>
      <c r="U85" s="2"/>
      <c r="Y85" s="33">
        <v>59</v>
      </c>
      <c r="Z85" s="33">
        <v>-8.9571681540083219</v>
      </c>
      <c r="AA85" s="33">
        <v>-0.73467375271973623</v>
      </c>
      <c r="AI85" s="33">
        <v>59</v>
      </c>
      <c r="AJ85" s="33">
        <v>-13.656849931120636</v>
      </c>
      <c r="AK85" s="33">
        <v>-6.9379502980190217</v>
      </c>
      <c r="AS85" s="33">
        <v>59</v>
      </c>
      <c r="AT85" s="33">
        <v>-10.37570195273303</v>
      </c>
      <c r="AU85" s="33">
        <v>-9.4896856774313587</v>
      </c>
    </row>
    <row r="86" spans="13:47" x14ac:dyDescent="0.3">
      <c r="M86" s="7"/>
      <c r="T86" s="2"/>
      <c r="U86" s="2"/>
    </row>
    <row r="87" spans="13:47" x14ac:dyDescent="0.3">
      <c r="M87" s="7"/>
      <c r="T87" s="2"/>
      <c r="U87" s="2"/>
    </row>
    <row r="88" spans="13:47" x14ac:dyDescent="0.3">
      <c r="M88" s="5"/>
      <c r="N88" s="5"/>
      <c r="O88" s="5"/>
      <c r="P88" s="5"/>
      <c r="Q88" s="2"/>
      <c r="R88" s="2"/>
      <c r="S88" s="2"/>
      <c r="T88" s="2"/>
      <c r="U88" s="2"/>
    </row>
    <row r="89" spans="13:47" x14ac:dyDescent="0.3">
      <c r="M89" s="5"/>
      <c r="N89" s="5"/>
      <c r="O89" s="5"/>
      <c r="P89" s="5"/>
      <c r="Q89" s="2"/>
      <c r="R89" s="2"/>
      <c r="S89" s="2"/>
      <c r="T89" s="2"/>
      <c r="U89" s="2"/>
    </row>
    <row r="90" spans="13:47" x14ac:dyDescent="0.3">
      <c r="M90" s="5"/>
      <c r="N90" s="5"/>
      <c r="O90" s="5"/>
      <c r="P90" s="5"/>
      <c r="Q90" s="2"/>
      <c r="R90" s="2"/>
      <c r="S90" s="2"/>
      <c r="T90" s="2"/>
      <c r="U90" s="2"/>
    </row>
    <row r="91" spans="13:47" x14ac:dyDescent="0.3">
      <c r="M91" s="5"/>
      <c r="N91" s="5"/>
      <c r="O91" s="5"/>
      <c r="P91" s="5"/>
      <c r="Q91" s="2"/>
      <c r="R91" s="2"/>
      <c r="S91" s="2"/>
      <c r="T91" s="2"/>
      <c r="U91" s="2"/>
    </row>
    <row r="92" spans="13:47" x14ac:dyDescent="0.3">
      <c r="M92" s="5"/>
      <c r="N92" s="5"/>
      <c r="O92" s="5"/>
      <c r="P92" s="5"/>
      <c r="Q92" s="2"/>
      <c r="R92" s="2"/>
      <c r="S92" s="2"/>
      <c r="T92" s="2"/>
      <c r="U92" s="2"/>
    </row>
    <row r="93" spans="13:47" x14ac:dyDescent="0.3">
      <c r="M93" s="5"/>
      <c r="N93" s="5"/>
      <c r="O93" s="5"/>
      <c r="P93" s="5"/>
      <c r="Q93" s="2"/>
      <c r="R93" s="2"/>
      <c r="S93" s="2"/>
      <c r="T93" s="2"/>
      <c r="U93" s="2"/>
    </row>
    <row r="94" spans="13:47" x14ac:dyDescent="0.3">
      <c r="M94" s="5"/>
      <c r="N94" s="5"/>
      <c r="O94" s="5"/>
      <c r="P94" s="5"/>
      <c r="Q94" s="2"/>
      <c r="R94" s="2"/>
      <c r="S94" s="2"/>
      <c r="T94" s="2"/>
      <c r="U94" s="2"/>
    </row>
    <row r="95" spans="13:47" x14ac:dyDescent="0.3">
      <c r="M95" s="5"/>
      <c r="N95" s="5"/>
      <c r="O95" s="5"/>
      <c r="P95" s="5"/>
      <c r="Q95" s="2"/>
      <c r="R95" s="2"/>
      <c r="S95" s="2"/>
      <c r="T95" s="2"/>
      <c r="U95" s="2"/>
    </row>
    <row r="96" spans="13:47" x14ac:dyDescent="0.3">
      <c r="M96" s="5"/>
      <c r="N96" s="5"/>
      <c r="O96" s="5"/>
      <c r="P96" s="5"/>
      <c r="Q96" s="2"/>
      <c r="R96" s="2"/>
      <c r="S96" s="2"/>
      <c r="T96" s="2"/>
      <c r="U96" s="2"/>
    </row>
    <row r="97" spans="13:21" x14ac:dyDescent="0.3">
      <c r="M97" s="5"/>
      <c r="N97" s="5"/>
      <c r="O97" s="5"/>
      <c r="P97" s="5"/>
      <c r="Q97" s="2"/>
      <c r="R97" s="2"/>
      <c r="S97" s="2"/>
      <c r="T97" s="2"/>
      <c r="U97" s="2"/>
    </row>
    <row r="98" spans="13:21" x14ac:dyDescent="0.3">
      <c r="M98" s="5"/>
      <c r="N98" s="5"/>
      <c r="O98" s="5"/>
      <c r="P98" s="5"/>
      <c r="Q98" s="2"/>
      <c r="R98" s="2"/>
      <c r="S98" s="2"/>
      <c r="T98" s="2"/>
      <c r="U98" s="2"/>
    </row>
    <row r="99" spans="13:21" x14ac:dyDescent="0.3">
      <c r="M99" s="5"/>
      <c r="N99" s="5"/>
      <c r="O99" s="5"/>
      <c r="P99" s="5"/>
      <c r="Q99" s="2"/>
      <c r="R99" s="2"/>
      <c r="S99" s="2"/>
      <c r="T99" s="2"/>
      <c r="U99" s="2"/>
    </row>
    <row r="100" spans="13:21" x14ac:dyDescent="0.3">
      <c r="M100" s="5"/>
      <c r="N100" s="5"/>
      <c r="O100" s="5"/>
      <c r="P100" s="5"/>
      <c r="Q100" s="2"/>
      <c r="R100" s="2"/>
      <c r="S100" s="2"/>
      <c r="T100" s="2"/>
      <c r="U100" s="2"/>
    </row>
    <row r="101" spans="13:21" x14ac:dyDescent="0.3">
      <c r="M101" s="5"/>
      <c r="N101" s="5"/>
      <c r="O101" s="5"/>
      <c r="P101" s="5"/>
      <c r="Q101" s="2"/>
      <c r="R101" s="2"/>
      <c r="S101" s="2"/>
      <c r="T101" s="2"/>
      <c r="U101" s="2"/>
    </row>
    <row r="102" spans="13:21" x14ac:dyDescent="0.3">
      <c r="M102" s="5"/>
      <c r="N102" s="5"/>
      <c r="O102" s="5"/>
      <c r="P102" s="5"/>
      <c r="Q102" s="2"/>
      <c r="R102" s="2"/>
      <c r="S102" s="2"/>
      <c r="T102" s="2"/>
      <c r="U102" s="2"/>
    </row>
    <row r="103" spans="13:21" x14ac:dyDescent="0.3">
      <c r="M103" s="5"/>
      <c r="N103" s="5"/>
      <c r="O103" s="5"/>
      <c r="P103" s="5"/>
      <c r="Q103" s="2"/>
      <c r="R103" s="2"/>
      <c r="S103" s="2"/>
      <c r="T103" s="2"/>
      <c r="U103" s="2"/>
    </row>
    <row r="104" spans="13:21" x14ac:dyDescent="0.3">
      <c r="M104" s="5"/>
      <c r="N104" s="5"/>
      <c r="O104" s="5"/>
      <c r="P104" s="5"/>
      <c r="Q104" s="2"/>
      <c r="R104" s="2"/>
      <c r="S104" s="2"/>
      <c r="T104" s="2"/>
      <c r="U104" s="2"/>
    </row>
    <row r="105" spans="13:21" x14ac:dyDescent="0.3">
      <c r="M105" s="5"/>
      <c r="N105" s="5"/>
      <c r="O105" s="5"/>
      <c r="P105" s="5"/>
      <c r="Q105" s="2"/>
      <c r="R105" s="2"/>
      <c r="S105" s="2"/>
      <c r="T105" s="2"/>
      <c r="U105" s="2"/>
    </row>
    <row r="106" spans="13:21" x14ac:dyDescent="0.3">
      <c r="M106" s="5"/>
      <c r="N106" s="5"/>
      <c r="O106" s="5"/>
      <c r="P106" s="5"/>
      <c r="Q106" s="2"/>
      <c r="R106" s="2"/>
      <c r="S106" s="2"/>
      <c r="T106" s="2"/>
      <c r="U106" s="2"/>
    </row>
    <row r="107" spans="13:21" x14ac:dyDescent="0.3">
      <c r="M107" s="5"/>
      <c r="N107" s="5"/>
      <c r="O107" s="5"/>
      <c r="P107" s="5"/>
      <c r="Q107" s="2"/>
      <c r="R107" s="2"/>
      <c r="S107" s="2"/>
      <c r="T107" s="2"/>
      <c r="U107" s="2"/>
    </row>
    <row r="108" spans="13:21" x14ac:dyDescent="0.3">
      <c r="M108" s="5"/>
      <c r="N108" s="5"/>
      <c r="O108" s="5"/>
      <c r="P108" s="5"/>
      <c r="Q108" s="2"/>
      <c r="R108" s="2"/>
      <c r="S108" s="2"/>
      <c r="T108" s="2"/>
      <c r="U108" s="2"/>
    </row>
    <row r="109" spans="13:21" x14ac:dyDescent="0.3">
      <c r="M109" s="5"/>
      <c r="N109" s="5"/>
      <c r="O109" s="5"/>
      <c r="P109" s="5"/>
      <c r="Q109" s="2"/>
      <c r="R109" s="2"/>
      <c r="S109" s="2"/>
      <c r="T109" s="2"/>
      <c r="U109" s="2"/>
    </row>
    <row r="110" spans="13:21" x14ac:dyDescent="0.3">
      <c r="M110" s="5"/>
      <c r="N110" s="5"/>
      <c r="O110" s="5"/>
      <c r="P110" s="5"/>
      <c r="Q110" s="2"/>
      <c r="R110" s="2"/>
      <c r="S110" s="2"/>
      <c r="T110" s="2"/>
      <c r="U110" s="2"/>
    </row>
    <row r="111" spans="13:21" x14ac:dyDescent="0.3">
      <c r="U111" s="2"/>
    </row>
    <row r="112" spans="13:21" x14ac:dyDescent="0.3">
      <c r="U112" s="2"/>
    </row>
    <row r="113" spans="13:21" x14ac:dyDescent="0.3">
      <c r="U113" s="2"/>
    </row>
    <row r="114" spans="13:21" x14ac:dyDescent="0.3">
      <c r="U114" s="2"/>
    </row>
    <row r="115" spans="13:21" x14ac:dyDescent="0.3">
      <c r="U115" s="2"/>
    </row>
    <row r="116" spans="13:21" x14ac:dyDescent="0.3">
      <c r="U116" s="2"/>
    </row>
    <row r="117" spans="13:21" x14ac:dyDescent="0.3">
      <c r="M117" s="5"/>
      <c r="N117" s="5"/>
      <c r="O117" s="5"/>
      <c r="P117" s="5"/>
      <c r="Q117" s="2"/>
      <c r="R117" s="2"/>
      <c r="S117" s="2"/>
      <c r="T117" s="2"/>
      <c r="U117" s="2"/>
    </row>
    <row r="118" spans="13:21" x14ac:dyDescent="0.3">
      <c r="M118" s="5"/>
      <c r="N118" s="5"/>
      <c r="O118" s="5"/>
      <c r="P118" s="5"/>
      <c r="Q118" s="2"/>
      <c r="R118" s="2"/>
      <c r="S118" s="2"/>
      <c r="T118" s="2"/>
      <c r="U118" s="2"/>
    </row>
    <row r="119" spans="13:21" x14ac:dyDescent="0.3">
      <c r="M119" s="5"/>
      <c r="N119" s="5"/>
      <c r="O119" s="5"/>
      <c r="P119" s="5"/>
      <c r="Q119" s="2"/>
      <c r="R119" s="2"/>
      <c r="S119" s="2"/>
      <c r="T119" s="2"/>
      <c r="U119" s="2"/>
    </row>
    <row r="120" spans="13:21" x14ac:dyDescent="0.3">
      <c r="M120" s="5"/>
      <c r="N120" s="5"/>
      <c r="O120" s="5"/>
      <c r="P120" s="5"/>
      <c r="Q120" s="2"/>
      <c r="R120" s="2"/>
      <c r="S120" s="2"/>
      <c r="T120" s="2"/>
      <c r="U120" s="2"/>
    </row>
    <row r="121" spans="13:21" x14ac:dyDescent="0.3">
      <c r="M121" s="5"/>
      <c r="N121" s="5"/>
      <c r="O121" s="5"/>
      <c r="P121" s="5"/>
      <c r="Q121" s="2"/>
      <c r="R121" s="2"/>
      <c r="S121" s="2"/>
      <c r="T121" s="2"/>
      <c r="U121" s="2"/>
    </row>
    <row r="122" spans="13:21" x14ac:dyDescent="0.3">
      <c r="M122" s="5"/>
      <c r="N122" s="5"/>
      <c r="O122" s="5"/>
      <c r="P122" s="5"/>
      <c r="Q122" s="2"/>
      <c r="R122" s="2"/>
      <c r="S122" s="2"/>
      <c r="T122" s="2"/>
      <c r="U122" s="2"/>
    </row>
    <row r="123" spans="13:21" x14ac:dyDescent="0.3">
      <c r="M123" s="5"/>
      <c r="N123" s="5"/>
      <c r="O123" s="5"/>
      <c r="P123" s="5"/>
      <c r="Q123" s="2"/>
      <c r="R123" s="2"/>
      <c r="S123" s="2"/>
      <c r="T123" s="2"/>
      <c r="U123" s="2"/>
    </row>
    <row r="124" spans="13:21" x14ac:dyDescent="0.3">
      <c r="M124" s="5"/>
      <c r="N124" s="5"/>
      <c r="O124" s="5"/>
      <c r="P124" s="5"/>
      <c r="Q124" s="2"/>
      <c r="R124" s="2"/>
      <c r="S124" s="2"/>
      <c r="T124" s="2"/>
      <c r="U124" s="2"/>
    </row>
    <row r="125" spans="13:21" x14ac:dyDescent="0.3">
      <c r="N125" s="5"/>
      <c r="O125" s="5"/>
      <c r="P125" s="5"/>
      <c r="Q125" s="5"/>
      <c r="R125" s="2"/>
      <c r="S125" s="2"/>
      <c r="T125" s="2"/>
      <c r="U125" s="2"/>
    </row>
    <row r="126" spans="13:21" x14ac:dyDescent="0.3">
      <c r="N126" s="5"/>
      <c r="O126" s="5"/>
      <c r="P126" s="5"/>
      <c r="Q126" s="5"/>
      <c r="R126" s="2"/>
      <c r="S126" s="2"/>
      <c r="T126" s="2"/>
      <c r="U126" s="2"/>
    </row>
    <row r="127" spans="13:21" x14ac:dyDescent="0.3">
      <c r="N127" s="5"/>
      <c r="O127" s="5"/>
      <c r="P127" s="5"/>
      <c r="Q127" s="5"/>
      <c r="R127" s="2"/>
      <c r="S127" s="2"/>
      <c r="T127" s="2"/>
      <c r="U127" s="2"/>
    </row>
    <row r="128" spans="13:21" x14ac:dyDescent="0.3">
      <c r="N128" s="5"/>
      <c r="O128" s="5"/>
      <c r="P128" s="5"/>
      <c r="Q128" s="5"/>
      <c r="R128" s="2"/>
      <c r="S128" s="2"/>
      <c r="T128" s="2"/>
      <c r="U128" s="2"/>
    </row>
    <row r="129" spans="14:21" x14ac:dyDescent="0.3">
      <c r="N129" s="5"/>
      <c r="O129" s="5"/>
      <c r="P129" s="5"/>
      <c r="Q129" s="5"/>
      <c r="R129" s="2"/>
      <c r="S129" s="2"/>
      <c r="T129" s="2"/>
      <c r="U129" s="2"/>
    </row>
    <row r="130" spans="14:21" x14ac:dyDescent="0.3">
      <c r="N130" s="5"/>
      <c r="O130" s="5"/>
      <c r="P130" s="5"/>
      <c r="Q130" s="5"/>
      <c r="R130" s="2"/>
      <c r="S130" s="2"/>
      <c r="T130" s="2"/>
      <c r="U130" s="2"/>
    </row>
  </sheetData>
  <scenarios current="0">
    <scenario name="123" count="1" user="a2468834@gmail.com" comment="建立者 a2468834@gmail.com 於 5/29/2019">
      <inputCells r="Q42" val="1.01057549139976" numFmtId="176"/>
    </scenario>
  </scenarios>
  <mergeCells count="17">
    <mergeCell ref="T31:V31"/>
    <mergeCell ref="Q35:S35"/>
    <mergeCell ref="G2:J2"/>
    <mergeCell ref="K2:M2"/>
    <mergeCell ref="Q3:U3"/>
    <mergeCell ref="Q7:T7"/>
    <mergeCell ref="Q15:U15"/>
    <mergeCell ref="Q11:R11"/>
    <mergeCell ref="Q19:S19"/>
    <mergeCell ref="Q23:S23"/>
    <mergeCell ref="Q27:S27"/>
    <mergeCell ref="Q31:S31"/>
    <mergeCell ref="Q39:T39"/>
    <mergeCell ref="Q40:R40"/>
    <mergeCell ref="Q43:R43"/>
    <mergeCell ref="Q46:R46"/>
    <mergeCell ref="Q50:S50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DFFE-E4D0-4AEC-A938-530B55DA6DD3}">
  <dimension ref="A1"/>
  <sheetViews>
    <sheetView zoomScale="85" zoomScaleNormal="85" workbookViewId="0">
      <selection activeCell="A18" sqref="A18"/>
    </sheetView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DD64-1B79-4CEE-AA84-5A2AEB0005B5}">
  <dimension ref="A1:D62"/>
  <sheetViews>
    <sheetView workbookViewId="0"/>
  </sheetViews>
  <sheetFormatPr defaultRowHeight="16.2" x14ac:dyDescent="0.3"/>
  <sheetData>
    <row r="1" spans="1:4" x14ac:dyDescent="0.3">
      <c r="C1" t="s">
        <v>2</v>
      </c>
    </row>
    <row r="2" spans="1:4" x14ac:dyDescent="0.3">
      <c r="A2" t="s">
        <v>0</v>
      </c>
      <c r="B2" t="s">
        <v>1</v>
      </c>
      <c r="C2" t="s">
        <v>73</v>
      </c>
      <c r="D2" t="s">
        <v>74</v>
      </c>
    </row>
    <row r="3" spans="1:4" x14ac:dyDescent="0.3">
      <c r="A3" s="1">
        <v>41640</v>
      </c>
      <c r="B3">
        <v>20.356323</v>
      </c>
      <c r="C3" t="s">
        <v>3</v>
      </c>
      <c r="D3" t="s">
        <v>75</v>
      </c>
    </row>
    <row r="4" spans="1:4" x14ac:dyDescent="0.3">
      <c r="A4" s="1">
        <v>41671</v>
      </c>
      <c r="B4">
        <v>21.522129</v>
      </c>
      <c r="C4">
        <f>(B4-B3)/B3</f>
        <v>5.7269969630566381E-2</v>
      </c>
      <c r="D4">
        <f>C4*100</f>
        <v>5.7269969630566377</v>
      </c>
    </row>
    <row r="5" spans="1:4" x14ac:dyDescent="0.3">
      <c r="A5" s="1">
        <v>41699</v>
      </c>
      <c r="B5">
        <v>20.434042000000002</v>
      </c>
      <c r="C5">
        <f t="shared" ref="C5:C62" si="0">(B5-B4)/B4</f>
        <v>-5.055666193618661E-2</v>
      </c>
      <c r="D5">
        <f t="shared" ref="D5:D62" si="1">C5*100</f>
        <v>-5.0556661936186611</v>
      </c>
    </row>
    <row r="6" spans="1:4" x14ac:dyDescent="0.3">
      <c r="A6" s="1">
        <v>41730</v>
      </c>
      <c r="B6">
        <v>20.103729000000001</v>
      </c>
      <c r="C6">
        <f t="shared" si="0"/>
        <v>-1.6164839046528351E-2</v>
      </c>
      <c r="D6">
        <f t="shared" si="1"/>
        <v>-1.616483904652835</v>
      </c>
    </row>
    <row r="7" spans="1:4" x14ac:dyDescent="0.3">
      <c r="A7" s="1">
        <v>41760</v>
      </c>
      <c r="B7">
        <v>20.913319000000001</v>
      </c>
      <c r="C7">
        <f t="shared" si="0"/>
        <v>4.0270638347741354E-2</v>
      </c>
      <c r="D7">
        <f t="shared" si="1"/>
        <v>4.0270638347741352</v>
      </c>
    </row>
    <row r="8" spans="1:4" x14ac:dyDescent="0.3">
      <c r="A8" s="1">
        <v>41791</v>
      </c>
      <c r="B8">
        <v>21.211248000000001</v>
      </c>
      <c r="C8">
        <f t="shared" si="0"/>
        <v>1.424589755456797E-2</v>
      </c>
      <c r="D8">
        <f t="shared" si="1"/>
        <v>1.424589755456797</v>
      </c>
    </row>
    <row r="9" spans="1:4" x14ac:dyDescent="0.3">
      <c r="A9" s="1">
        <v>41821</v>
      </c>
      <c r="B9">
        <v>21.217724</v>
      </c>
      <c r="C9">
        <f t="shared" si="0"/>
        <v>3.0530971114944578E-4</v>
      </c>
      <c r="D9">
        <f t="shared" si="1"/>
        <v>3.0530971114944579E-2</v>
      </c>
    </row>
    <row r="10" spans="1:4" x14ac:dyDescent="0.3">
      <c r="A10" s="1">
        <v>41852</v>
      </c>
      <c r="B10">
        <v>22.299337000000001</v>
      </c>
      <c r="C10">
        <f t="shared" si="0"/>
        <v>5.0976862551327412E-2</v>
      </c>
      <c r="D10">
        <f t="shared" si="1"/>
        <v>5.0976862551327411</v>
      </c>
    </row>
    <row r="11" spans="1:4" x14ac:dyDescent="0.3">
      <c r="A11" s="1">
        <v>41883</v>
      </c>
      <c r="B11">
        <v>21.949593</v>
      </c>
      <c r="C11">
        <f t="shared" si="0"/>
        <v>-1.5684053745633836E-2</v>
      </c>
      <c r="D11">
        <f t="shared" si="1"/>
        <v>-1.5684053745633837</v>
      </c>
    </row>
    <row r="12" spans="1:4" x14ac:dyDescent="0.3">
      <c r="A12" s="1">
        <v>41913</v>
      </c>
      <c r="B12">
        <v>22.681460999999999</v>
      </c>
      <c r="C12">
        <f t="shared" si="0"/>
        <v>3.3343123947674046E-2</v>
      </c>
      <c r="D12">
        <f t="shared" si="1"/>
        <v>3.3343123947674047</v>
      </c>
    </row>
    <row r="13" spans="1:4" x14ac:dyDescent="0.3">
      <c r="A13" s="1">
        <v>41944</v>
      </c>
      <c r="B13">
        <v>23.083019</v>
      </c>
      <c r="C13">
        <f t="shared" si="0"/>
        <v>1.7704238717250242E-2</v>
      </c>
      <c r="D13">
        <f t="shared" si="1"/>
        <v>1.7704238717250242</v>
      </c>
    </row>
    <row r="14" spans="1:4" x14ac:dyDescent="0.3">
      <c r="A14" s="1">
        <v>41974</v>
      </c>
      <c r="B14">
        <v>22.590788</v>
      </c>
      <c r="C14">
        <f t="shared" si="0"/>
        <v>-2.1324377023646705E-2</v>
      </c>
      <c r="D14">
        <f t="shared" si="1"/>
        <v>-2.1324377023646703</v>
      </c>
    </row>
    <row r="15" spans="1:4" x14ac:dyDescent="0.3">
      <c r="A15" s="1">
        <v>42005</v>
      </c>
      <c r="B15">
        <v>22.856563999999999</v>
      </c>
      <c r="C15">
        <f t="shared" si="0"/>
        <v>1.1764795455563521E-2</v>
      </c>
      <c r="D15">
        <f t="shared" si="1"/>
        <v>1.1764795455563521</v>
      </c>
    </row>
    <row r="16" spans="1:4" x14ac:dyDescent="0.3">
      <c r="A16" s="1">
        <v>42036</v>
      </c>
      <c r="B16">
        <v>24.353086000000001</v>
      </c>
      <c r="C16">
        <f t="shared" si="0"/>
        <v>6.5474495641602223E-2</v>
      </c>
      <c r="D16">
        <f t="shared" si="1"/>
        <v>6.5474495641602219</v>
      </c>
    </row>
    <row r="17" spans="1:4" x14ac:dyDescent="0.3">
      <c r="A17" s="1">
        <v>42064</v>
      </c>
      <c r="B17">
        <v>24.016864999999999</v>
      </c>
      <c r="C17">
        <f t="shared" si="0"/>
        <v>-1.3806094225594319E-2</v>
      </c>
      <c r="D17">
        <f t="shared" si="1"/>
        <v>-1.3806094225594319</v>
      </c>
    </row>
    <row r="18" spans="1:4" x14ac:dyDescent="0.3">
      <c r="A18" s="1">
        <v>42095</v>
      </c>
      <c r="B18">
        <v>24.15531</v>
      </c>
      <c r="C18">
        <f t="shared" si="0"/>
        <v>5.7644909108662112E-3</v>
      </c>
      <c r="D18">
        <f t="shared" si="1"/>
        <v>0.57644909108662112</v>
      </c>
    </row>
    <row r="19" spans="1:4" x14ac:dyDescent="0.3">
      <c r="A19" s="1">
        <v>42125</v>
      </c>
      <c r="B19">
        <v>24.821165000000001</v>
      </c>
      <c r="C19">
        <f t="shared" si="0"/>
        <v>2.7565574608647149E-2</v>
      </c>
      <c r="D19">
        <f t="shared" si="1"/>
        <v>2.7565574608647148</v>
      </c>
    </row>
    <row r="20" spans="1:4" x14ac:dyDescent="0.3">
      <c r="A20" s="1">
        <v>42156</v>
      </c>
      <c r="B20">
        <v>24.557456999999999</v>
      </c>
      <c r="C20">
        <f t="shared" si="0"/>
        <v>-1.0624320010765053E-2</v>
      </c>
      <c r="D20">
        <f t="shared" si="1"/>
        <v>-1.0624320010765054</v>
      </c>
    </row>
    <row r="21" spans="1:4" x14ac:dyDescent="0.3">
      <c r="A21" s="1">
        <v>42186</v>
      </c>
      <c r="B21">
        <v>25.658422000000002</v>
      </c>
      <c r="C21">
        <f t="shared" si="0"/>
        <v>4.483220717845509E-2</v>
      </c>
      <c r="D21">
        <f t="shared" si="1"/>
        <v>4.4832207178455086</v>
      </c>
    </row>
    <row r="22" spans="1:4" x14ac:dyDescent="0.3">
      <c r="A22" s="1">
        <v>42217</v>
      </c>
      <c r="B22">
        <v>24.036642000000001</v>
      </c>
      <c r="C22">
        <f t="shared" si="0"/>
        <v>-6.3206537019306994E-2</v>
      </c>
      <c r="D22">
        <f t="shared" si="1"/>
        <v>-6.3206537019306994</v>
      </c>
    </row>
    <row r="23" spans="1:4" x14ac:dyDescent="0.3">
      <c r="A23" s="1">
        <v>42248</v>
      </c>
      <c r="B23">
        <v>23.060936000000002</v>
      </c>
      <c r="C23">
        <f t="shared" si="0"/>
        <v>-4.0592442155605549E-2</v>
      </c>
      <c r="D23">
        <f t="shared" si="1"/>
        <v>-4.0592442155605548</v>
      </c>
    </row>
    <row r="24" spans="1:4" x14ac:dyDescent="0.3">
      <c r="A24" s="1">
        <v>42278</v>
      </c>
      <c r="B24">
        <v>24.715681</v>
      </c>
      <c r="C24">
        <f t="shared" si="0"/>
        <v>7.1755326843628467E-2</v>
      </c>
      <c r="D24">
        <f t="shared" si="1"/>
        <v>7.1755326843628469</v>
      </c>
    </row>
    <row r="25" spans="1:4" x14ac:dyDescent="0.3">
      <c r="A25" s="1">
        <v>42309</v>
      </c>
      <c r="B25">
        <v>25.005754</v>
      </c>
      <c r="C25">
        <f t="shared" si="0"/>
        <v>1.1736395205942315E-2</v>
      </c>
      <c r="D25">
        <f t="shared" si="1"/>
        <v>1.1736395205942316</v>
      </c>
    </row>
    <row r="26" spans="1:4" x14ac:dyDescent="0.3">
      <c r="A26" s="1">
        <v>42339</v>
      </c>
      <c r="B26">
        <v>23.720196000000001</v>
      </c>
      <c r="C26">
        <f t="shared" si="0"/>
        <v>-5.1410487362228641E-2</v>
      </c>
      <c r="D26">
        <f t="shared" si="1"/>
        <v>-5.1410487362228636</v>
      </c>
    </row>
    <row r="27" spans="1:4" x14ac:dyDescent="0.3">
      <c r="A27" s="1">
        <v>42370</v>
      </c>
      <c r="B27">
        <v>22.490788999999999</v>
      </c>
      <c r="C27">
        <f t="shared" si="0"/>
        <v>-5.1829546433764792E-2</v>
      </c>
      <c r="D27">
        <f t="shared" si="1"/>
        <v>-5.1829546433764788</v>
      </c>
    </row>
    <row r="28" spans="1:4" x14ac:dyDescent="0.3">
      <c r="A28" s="1">
        <v>42401</v>
      </c>
      <c r="B28">
        <v>21.960705000000001</v>
      </c>
      <c r="C28">
        <f t="shared" si="0"/>
        <v>-2.3568937488142309E-2</v>
      </c>
      <c r="D28">
        <f t="shared" si="1"/>
        <v>-2.356893748814231</v>
      </c>
    </row>
    <row r="29" spans="1:4" x14ac:dyDescent="0.3">
      <c r="A29" s="1">
        <v>42430</v>
      </c>
      <c r="B29">
        <v>23.192982000000001</v>
      </c>
      <c r="C29">
        <f t="shared" si="0"/>
        <v>5.6112816050304389E-2</v>
      </c>
      <c r="D29">
        <f t="shared" si="1"/>
        <v>5.611281605030439</v>
      </c>
    </row>
    <row r="30" spans="1:4" x14ac:dyDescent="0.3">
      <c r="A30" s="1">
        <v>42461</v>
      </c>
      <c r="B30">
        <v>22.924498</v>
      </c>
      <c r="C30">
        <f t="shared" si="0"/>
        <v>-1.1576087973508573E-2</v>
      </c>
      <c r="D30">
        <f t="shared" si="1"/>
        <v>-1.1576087973508573</v>
      </c>
    </row>
    <row r="31" spans="1:4" x14ac:dyDescent="0.3">
      <c r="A31" s="1">
        <v>42491</v>
      </c>
      <c r="B31">
        <v>23.592268000000001</v>
      </c>
      <c r="C31">
        <f t="shared" si="0"/>
        <v>2.9129100231551457E-2</v>
      </c>
      <c r="D31">
        <f t="shared" si="1"/>
        <v>2.9129100231551455</v>
      </c>
    </row>
    <row r="32" spans="1:4" x14ac:dyDescent="0.3">
      <c r="A32" s="1">
        <v>42522</v>
      </c>
      <c r="B32">
        <v>23.034645000000001</v>
      </c>
      <c r="C32">
        <f t="shared" si="0"/>
        <v>-2.3635836961499401E-2</v>
      </c>
      <c r="D32">
        <f t="shared" si="1"/>
        <v>-2.3635836961499401</v>
      </c>
    </row>
    <row r="33" spans="1:4" x14ac:dyDescent="0.3">
      <c r="A33" s="1">
        <v>42552</v>
      </c>
      <c r="B33">
        <v>24.232503999999999</v>
      </c>
      <c r="C33">
        <f t="shared" si="0"/>
        <v>5.2002494503388161E-2</v>
      </c>
      <c r="D33">
        <f t="shared" si="1"/>
        <v>5.2002494503388164</v>
      </c>
    </row>
    <row r="34" spans="1:4" x14ac:dyDescent="0.3">
      <c r="A34" s="1">
        <v>42583</v>
      </c>
      <c r="B34">
        <v>24.136126000000001</v>
      </c>
      <c r="C34">
        <f t="shared" si="0"/>
        <v>-3.9772200182035611E-3</v>
      </c>
      <c r="D34">
        <f t="shared" si="1"/>
        <v>-0.39772200182035611</v>
      </c>
    </row>
    <row r="35" spans="1:4" x14ac:dyDescent="0.3">
      <c r="A35" s="1">
        <v>42614</v>
      </c>
      <c r="B35">
        <v>24.514756999999999</v>
      </c>
      <c r="C35">
        <f t="shared" si="0"/>
        <v>1.568731452595162E-2</v>
      </c>
      <c r="D35">
        <f t="shared" si="1"/>
        <v>1.5687314525951619</v>
      </c>
    </row>
    <row r="36" spans="1:4" x14ac:dyDescent="0.3">
      <c r="A36" s="1">
        <v>42644</v>
      </c>
      <c r="B36">
        <v>24.129238000000001</v>
      </c>
      <c r="C36">
        <f t="shared" si="0"/>
        <v>-1.5725997202419694E-2</v>
      </c>
      <c r="D36">
        <f t="shared" si="1"/>
        <v>-1.5725997202419695</v>
      </c>
    </row>
    <row r="37" spans="1:4" x14ac:dyDescent="0.3">
      <c r="A37" s="1">
        <v>42675</v>
      </c>
      <c r="B37">
        <v>24.239386</v>
      </c>
      <c r="C37">
        <f t="shared" si="0"/>
        <v>4.564918295389137E-3</v>
      </c>
      <c r="D37">
        <f t="shared" si="1"/>
        <v>0.45649182953891371</v>
      </c>
    </row>
    <row r="38" spans="1:4" x14ac:dyDescent="0.3">
      <c r="A38" s="1">
        <v>42705</v>
      </c>
      <c r="B38">
        <v>24.507871999999999</v>
      </c>
      <c r="C38">
        <f t="shared" si="0"/>
        <v>1.1076435681992907E-2</v>
      </c>
      <c r="D38">
        <f t="shared" si="1"/>
        <v>1.1076435681992907</v>
      </c>
    </row>
    <row r="39" spans="1:4" x14ac:dyDescent="0.3">
      <c r="A39" s="1">
        <v>42736</v>
      </c>
      <c r="B39">
        <v>25.632031999999999</v>
      </c>
      <c r="C39">
        <f t="shared" si="0"/>
        <v>4.5869343531743594E-2</v>
      </c>
      <c r="D39">
        <f t="shared" si="1"/>
        <v>4.5869343531743594</v>
      </c>
    </row>
    <row r="40" spans="1:4" x14ac:dyDescent="0.3">
      <c r="A40" s="1">
        <v>42767</v>
      </c>
      <c r="B40">
        <v>26.499762</v>
      </c>
      <c r="C40">
        <f t="shared" si="0"/>
        <v>3.3853344128159706E-2</v>
      </c>
      <c r="D40">
        <f t="shared" si="1"/>
        <v>3.3853344128159706</v>
      </c>
    </row>
    <row r="41" spans="1:4" x14ac:dyDescent="0.3">
      <c r="A41" s="1">
        <v>42795</v>
      </c>
      <c r="B41">
        <v>27.133583000000002</v>
      </c>
      <c r="C41">
        <f t="shared" si="0"/>
        <v>2.3917988395518459E-2</v>
      </c>
      <c r="D41">
        <f t="shared" si="1"/>
        <v>2.3917988395518459</v>
      </c>
    </row>
    <row r="42" spans="1:4" x14ac:dyDescent="0.3">
      <c r="A42" s="1">
        <v>42826</v>
      </c>
      <c r="B42">
        <v>27.933405</v>
      </c>
      <c r="C42">
        <f t="shared" si="0"/>
        <v>2.9477198053791821E-2</v>
      </c>
      <c r="D42">
        <f t="shared" si="1"/>
        <v>2.9477198053791822</v>
      </c>
    </row>
    <row r="43" spans="1:4" x14ac:dyDescent="0.3">
      <c r="A43" s="1">
        <v>42856</v>
      </c>
      <c r="B43">
        <v>29.623595999999999</v>
      </c>
      <c r="C43">
        <f t="shared" si="0"/>
        <v>6.0507875785282841E-2</v>
      </c>
      <c r="D43">
        <f t="shared" si="1"/>
        <v>6.0507875785282845</v>
      </c>
    </row>
    <row r="44" spans="1:4" x14ac:dyDescent="0.3">
      <c r="A44" s="1">
        <v>42887</v>
      </c>
      <c r="B44">
        <v>29.450047999999999</v>
      </c>
      <c r="C44">
        <f t="shared" si="0"/>
        <v>-5.8584379830186805E-3</v>
      </c>
      <c r="D44">
        <f t="shared" si="1"/>
        <v>-0.58584379830186806</v>
      </c>
    </row>
    <row r="45" spans="1:4" x14ac:dyDescent="0.3">
      <c r="A45" s="1">
        <v>42917</v>
      </c>
      <c r="B45">
        <v>30.295147</v>
      </c>
      <c r="C45">
        <f t="shared" si="0"/>
        <v>2.8696014349450336E-2</v>
      </c>
      <c r="D45">
        <f t="shared" si="1"/>
        <v>2.8696014349450336</v>
      </c>
    </row>
    <row r="46" spans="1:4" x14ac:dyDescent="0.3">
      <c r="A46" s="1">
        <v>42948</v>
      </c>
      <c r="B46">
        <v>30.770512</v>
      </c>
      <c r="C46">
        <f t="shared" si="0"/>
        <v>1.5691127031005992E-2</v>
      </c>
      <c r="D46">
        <f t="shared" si="1"/>
        <v>1.5691127031005991</v>
      </c>
    </row>
    <row r="47" spans="1:4" x14ac:dyDescent="0.3">
      <c r="A47" s="1">
        <v>42979</v>
      </c>
      <c r="B47">
        <v>31.087423000000001</v>
      </c>
      <c r="C47">
        <f t="shared" si="0"/>
        <v>1.0299178642201373E-2</v>
      </c>
      <c r="D47">
        <f t="shared" si="1"/>
        <v>1.0299178642201372</v>
      </c>
    </row>
    <row r="48" spans="1:4" x14ac:dyDescent="0.3">
      <c r="A48" s="1">
        <v>43009</v>
      </c>
      <c r="B48">
        <v>28.340865999999998</v>
      </c>
      <c r="C48">
        <f t="shared" si="0"/>
        <v>-8.8349458879238812E-2</v>
      </c>
      <c r="D48">
        <f t="shared" si="1"/>
        <v>-8.8349458879238814</v>
      </c>
    </row>
    <row r="49" spans="1:4" x14ac:dyDescent="0.3">
      <c r="A49" s="1">
        <v>43040</v>
      </c>
      <c r="B49">
        <v>33.585804000000003</v>
      </c>
      <c r="C49">
        <f t="shared" si="0"/>
        <v>0.1850662573260819</v>
      </c>
      <c r="D49">
        <f t="shared" si="1"/>
        <v>18.506625732608189</v>
      </c>
    </row>
    <row r="50" spans="1:4" x14ac:dyDescent="0.3">
      <c r="A50" s="1">
        <v>43070</v>
      </c>
      <c r="B50">
        <v>33.603209999999997</v>
      </c>
      <c r="C50">
        <f t="shared" si="0"/>
        <v>5.1825467688652134E-4</v>
      </c>
      <c r="D50">
        <f t="shared" si="1"/>
        <v>5.1825467688652135E-2</v>
      </c>
    </row>
    <row r="51" spans="1:4" x14ac:dyDescent="0.3">
      <c r="A51" s="1">
        <v>43101</v>
      </c>
      <c r="B51">
        <v>36.927849000000002</v>
      </c>
      <c r="C51">
        <f t="shared" si="0"/>
        <v>9.8938137160110753E-2</v>
      </c>
      <c r="D51">
        <f t="shared" si="1"/>
        <v>9.893813716011076</v>
      </c>
    </row>
    <row r="52" spans="1:4" x14ac:dyDescent="0.3">
      <c r="A52" s="1">
        <v>43132</v>
      </c>
      <c r="B52">
        <v>36.423057999999997</v>
      </c>
      <c r="C52">
        <f t="shared" si="0"/>
        <v>-1.3669656199038411E-2</v>
      </c>
      <c r="D52">
        <f t="shared" si="1"/>
        <v>-1.3669656199038411</v>
      </c>
    </row>
    <row r="53" spans="1:4" x14ac:dyDescent="0.3">
      <c r="A53" s="1">
        <v>43160</v>
      </c>
      <c r="B53">
        <v>35.352561999999999</v>
      </c>
      <c r="C53">
        <f t="shared" si="0"/>
        <v>-2.9390612946337418E-2</v>
      </c>
      <c r="D53">
        <f t="shared" si="1"/>
        <v>-2.939061294633742</v>
      </c>
    </row>
    <row r="54" spans="1:4" x14ac:dyDescent="0.3">
      <c r="A54" s="1">
        <v>43191</v>
      </c>
      <c r="B54">
        <v>35.744205000000001</v>
      </c>
      <c r="C54">
        <f t="shared" si="0"/>
        <v>1.1078207005195323E-2</v>
      </c>
      <c r="D54">
        <f t="shared" si="1"/>
        <v>1.1078207005195324</v>
      </c>
    </row>
    <row r="55" spans="1:4" x14ac:dyDescent="0.3">
      <c r="A55" s="1">
        <v>43221</v>
      </c>
      <c r="B55">
        <v>37.493561</v>
      </c>
      <c r="C55">
        <f t="shared" si="0"/>
        <v>4.8940968193305706E-2</v>
      </c>
      <c r="D55">
        <f t="shared" si="1"/>
        <v>4.8940968193305707</v>
      </c>
    </row>
    <row r="56" spans="1:4" x14ac:dyDescent="0.3">
      <c r="A56" s="1">
        <v>43252</v>
      </c>
      <c r="B56">
        <v>37.989643000000001</v>
      </c>
      <c r="C56">
        <f t="shared" si="0"/>
        <v>1.3231125205738693E-2</v>
      </c>
      <c r="D56">
        <f t="shared" si="1"/>
        <v>1.3231125205738694</v>
      </c>
    </row>
    <row r="57" spans="1:4" x14ac:dyDescent="0.3">
      <c r="A57" s="1">
        <v>43282</v>
      </c>
      <c r="B57">
        <v>38.450915999999999</v>
      </c>
      <c r="C57">
        <f t="shared" si="0"/>
        <v>1.2142072511710586E-2</v>
      </c>
      <c r="D57">
        <f t="shared" si="1"/>
        <v>1.2142072511710587</v>
      </c>
    </row>
    <row r="58" spans="1:4" x14ac:dyDescent="0.3">
      <c r="A58" s="1">
        <v>43313</v>
      </c>
      <c r="B58">
        <v>41.131512000000001</v>
      </c>
      <c r="C58">
        <f t="shared" si="0"/>
        <v>6.971475009854125E-2</v>
      </c>
      <c r="D58">
        <f t="shared" si="1"/>
        <v>6.9714750098541254</v>
      </c>
    </row>
    <row r="59" spans="1:4" x14ac:dyDescent="0.3">
      <c r="A59" s="1">
        <v>43344</v>
      </c>
      <c r="B59">
        <v>41.514457999999998</v>
      </c>
      <c r="C59">
        <f t="shared" si="0"/>
        <v>9.3102825882013986E-3</v>
      </c>
      <c r="D59">
        <f t="shared" si="1"/>
        <v>0.93102825882013984</v>
      </c>
    </row>
    <row r="60" spans="1:4" x14ac:dyDescent="0.3">
      <c r="A60" s="1">
        <v>43374</v>
      </c>
      <c r="B60">
        <v>37.171539000000003</v>
      </c>
      <c r="C60">
        <f t="shared" si="0"/>
        <v>-0.1046122052225756</v>
      </c>
      <c r="D60">
        <f t="shared" si="1"/>
        <v>-10.461220522257559</v>
      </c>
    </row>
    <row r="61" spans="1:4" x14ac:dyDescent="0.3">
      <c r="A61" s="1">
        <v>43405</v>
      </c>
      <c r="B61">
        <v>36.980068000000003</v>
      </c>
      <c r="C61">
        <f t="shared" si="0"/>
        <v>-5.1510108311630552E-3</v>
      </c>
      <c r="D61">
        <f t="shared" si="1"/>
        <v>-0.51510108311630554</v>
      </c>
    </row>
    <row r="62" spans="1:4" x14ac:dyDescent="0.3">
      <c r="A62" s="1">
        <v>43435</v>
      </c>
      <c r="B62">
        <v>29.434359000000001</v>
      </c>
      <c r="C62">
        <f t="shared" si="0"/>
        <v>-0.20404800229139658</v>
      </c>
      <c r="D62">
        <f t="shared" si="1"/>
        <v>-20.404800229139656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5D64-2717-48AF-A43C-CF01B656E6DA}">
  <dimension ref="A1:D62"/>
  <sheetViews>
    <sheetView workbookViewId="0"/>
  </sheetViews>
  <sheetFormatPr defaultRowHeight="16.2" x14ac:dyDescent="0.3"/>
  <cols>
    <col min="3" max="4" width="8.88671875" style="20"/>
  </cols>
  <sheetData>
    <row r="1" spans="1:4" x14ac:dyDescent="0.3">
      <c r="C1" s="21" t="s">
        <v>2</v>
      </c>
    </row>
    <row r="2" spans="1:4" x14ac:dyDescent="0.3">
      <c r="A2" t="s">
        <v>0</v>
      </c>
      <c r="B2" t="s">
        <v>1</v>
      </c>
      <c r="C2" s="20" t="s">
        <v>73</v>
      </c>
      <c r="D2" s="20" t="s">
        <v>74</v>
      </c>
    </row>
    <row r="3" spans="1:4" x14ac:dyDescent="0.3">
      <c r="A3" s="1">
        <v>41640</v>
      </c>
      <c r="B3">
        <v>40.342574999999997</v>
      </c>
      <c r="C3" s="21" t="s">
        <v>3</v>
      </c>
      <c r="D3" s="20" t="s">
        <v>75</v>
      </c>
    </row>
    <row r="4" spans="1:4" x14ac:dyDescent="0.3">
      <c r="A4" s="1">
        <v>41671</v>
      </c>
      <c r="B4">
        <v>42.562427999999997</v>
      </c>
      <c r="C4" s="21">
        <f>(B4-B3)/B3</f>
        <v>5.5025069668953971E-2</v>
      </c>
      <c r="D4" s="20">
        <f>C4*100</f>
        <v>5.502506966895397</v>
      </c>
    </row>
    <row r="5" spans="1:4" x14ac:dyDescent="0.3">
      <c r="A5" s="1">
        <v>41699</v>
      </c>
      <c r="B5">
        <v>41.182896</v>
      </c>
      <c r="C5" s="21">
        <f t="shared" ref="C5:C62" si="0">(B5-B4)/B4</f>
        <v>-3.2411966723326913E-2</v>
      </c>
      <c r="D5" s="20">
        <f t="shared" ref="D5:D62" si="1">C5*100</f>
        <v>-3.2411966723326913</v>
      </c>
    </row>
    <row r="6" spans="1:4" x14ac:dyDescent="0.3">
      <c r="A6" s="1">
        <v>41730</v>
      </c>
      <c r="B6">
        <v>40.916789999999999</v>
      </c>
      <c r="C6" s="21">
        <f t="shared" si="0"/>
        <v>-6.4615659860346054E-3</v>
      </c>
      <c r="D6" s="20">
        <f t="shared" si="1"/>
        <v>-0.64615659860346053</v>
      </c>
    </row>
    <row r="7" spans="1:4" x14ac:dyDescent="0.3">
      <c r="A7" s="1">
        <v>41760</v>
      </c>
      <c r="B7">
        <v>42.226298999999997</v>
      </c>
      <c r="C7" s="21">
        <f t="shared" si="0"/>
        <v>3.2004196810160292E-2</v>
      </c>
      <c r="D7" s="20">
        <f t="shared" si="1"/>
        <v>3.200419681016029</v>
      </c>
    </row>
    <row r="8" spans="1:4" x14ac:dyDescent="0.3">
      <c r="A8" s="1">
        <v>41791</v>
      </c>
      <c r="B8">
        <v>43.101638999999999</v>
      </c>
      <c r="C8" s="21">
        <f t="shared" si="0"/>
        <v>2.0729735277060426E-2</v>
      </c>
      <c r="D8" s="20">
        <f t="shared" si="1"/>
        <v>2.0729735277060426</v>
      </c>
    </row>
    <row r="9" spans="1:4" x14ac:dyDescent="0.3">
      <c r="A9" s="1">
        <v>41821</v>
      </c>
      <c r="B9">
        <v>42.597442999999998</v>
      </c>
      <c r="C9" s="21">
        <f t="shared" si="0"/>
        <v>-1.1697838219098821E-2</v>
      </c>
      <c r="D9" s="20">
        <f t="shared" si="1"/>
        <v>-1.1697838219098822</v>
      </c>
    </row>
    <row r="10" spans="1:4" x14ac:dyDescent="0.3">
      <c r="A10" s="1">
        <v>41852</v>
      </c>
      <c r="B10">
        <v>44.334114</v>
      </c>
      <c r="C10" s="21">
        <f t="shared" si="0"/>
        <v>4.0769372001976771E-2</v>
      </c>
      <c r="D10" s="20">
        <f t="shared" si="1"/>
        <v>4.0769372001976771</v>
      </c>
    </row>
    <row r="11" spans="1:4" x14ac:dyDescent="0.3">
      <c r="A11" s="1">
        <v>41883</v>
      </c>
      <c r="B11">
        <v>44.201061000000003</v>
      </c>
      <c r="C11" s="21">
        <f t="shared" si="0"/>
        <v>-3.0011426415332619E-3</v>
      </c>
      <c r="D11" s="20">
        <f t="shared" si="1"/>
        <v>-0.3001142641533262</v>
      </c>
    </row>
    <row r="12" spans="1:4" x14ac:dyDescent="0.3">
      <c r="A12" s="1">
        <v>41913</v>
      </c>
      <c r="B12">
        <v>45.79768</v>
      </c>
      <c r="C12" s="21">
        <f t="shared" si="0"/>
        <v>3.6121734724874517E-2</v>
      </c>
      <c r="D12" s="20">
        <f t="shared" si="1"/>
        <v>3.6121734724874517</v>
      </c>
    </row>
    <row r="13" spans="1:4" x14ac:dyDescent="0.3">
      <c r="A13" s="1">
        <v>41944</v>
      </c>
      <c r="B13">
        <v>47.198219000000002</v>
      </c>
      <c r="C13" s="21">
        <f t="shared" si="0"/>
        <v>3.0581003229857975E-2</v>
      </c>
      <c r="D13" s="20">
        <f t="shared" si="1"/>
        <v>3.0581003229857977</v>
      </c>
    </row>
    <row r="14" spans="1:4" x14ac:dyDescent="0.3">
      <c r="A14" s="1">
        <v>41974</v>
      </c>
      <c r="B14">
        <v>44.768279999999997</v>
      </c>
      <c r="C14" s="21">
        <f t="shared" si="0"/>
        <v>-5.1483701111688228E-2</v>
      </c>
      <c r="D14" s="20">
        <f t="shared" si="1"/>
        <v>-5.1483701111688225</v>
      </c>
    </row>
    <row r="15" spans="1:4" x14ac:dyDescent="0.3">
      <c r="A15" s="1">
        <v>42005</v>
      </c>
      <c r="B15">
        <v>46.172359</v>
      </c>
      <c r="C15" s="21">
        <f t="shared" si="0"/>
        <v>3.1363255412090951E-2</v>
      </c>
      <c r="D15" s="20">
        <f t="shared" si="1"/>
        <v>3.1363255412090951</v>
      </c>
    </row>
    <row r="16" spans="1:4" x14ac:dyDescent="0.3">
      <c r="A16" s="1">
        <v>42036</v>
      </c>
      <c r="B16">
        <v>49.606667000000002</v>
      </c>
      <c r="C16" s="21">
        <f t="shared" si="0"/>
        <v>7.438017191194414E-2</v>
      </c>
      <c r="D16" s="20">
        <f t="shared" si="1"/>
        <v>7.4380171911944144</v>
      </c>
    </row>
    <row r="17" spans="1:4" x14ac:dyDescent="0.3">
      <c r="A17" s="1">
        <v>42064</v>
      </c>
      <c r="B17">
        <v>49.386519999999997</v>
      </c>
      <c r="C17" s="21">
        <f t="shared" si="0"/>
        <v>-4.437851065462719E-3</v>
      </c>
      <c r="D17" s="20">
        <f t="shared" si="1"/>
        <v>-0.4437851065462719</v>
      </c>
    </row>
    <row r="18" spans="1:4" x14ac:dyDescent="0.3">
      <c r="A18" s="1">
        <v>42095</v>
      </c>
      <c r="B18">
        <v>48.946219999999997</v>
      </c>
      <c r="C18" s="21">
        <f t="shared" si="0"/>
        <v>-8.9153882476432963E-3</v>
      </c>
      <c r="D18" s="20">
        <f t="shared" si="1"/>
        <v>-0.89153882476432966</v>
      </c>
    </row>
    <row r="19" spans="1:4" x14ac:dyDescent="0.3">
      <c r="A19" s="1">
        <v>42125</v>
      </c>
      <c r="B19">
        <v>49.892856999999999</v>
      </c>
      <c r="C19" s="21">
        <f t="shared" si="0"/>
        <v>1.9340349469274699E-2</v>
      </c>
      <c r="D19" s="20">
        <f t="shared" si="1"/>
        <v>1.9340349469274698</v>
      </c>
    </row>
    <row r="20" spans="1:4" x14ac:dyDescent="0.3">
      <c r="A20" s="1">
        <v>42156</v>
      </c>
      <c r="B20">
        <v>49.973579000000001</v>
      </c>
      <c r="C20" s="21">
        <f t="shared" si="0"/>
        <v>1.617906948082799E-3</v>
      </c>
      <c r="D20" s="20">
        <f t="shared" si="1"/>
        <v>0.1617906948082799</v>
      </c>
    </row>
    <row r="21" spans="1:4" x14ac:dyDescent="0.3">
      <c r="A21" s="1">
        <v>42186</v>
      </c>
      <c r="B21">
        <v>51.698070999999999</v>
      </c>
      <c r="C21" s="21">
        <f t="shared" si="0"/>
        <v>3.4508074756862982E-2</v>
      </c>
      <c r="D21" s="20">
        <f t="shared" si="1"/>
        <v>3.4508074756862981</v>
      </c>
    </row>
    <row r="22" spans="1:4" x14ac:dyDescent="0.3">
      <c r="A22" s="1">
        <v>42217</v>
      </c>
      <c r="B22">
        <v>48.814132999999998</v>
      </c>
      <c r="C22" s="21">
        <f t="shared" si="0"/>
        <v>-5.5784247733343874E-2</v>
      </c>
      <c r="D22" s="20">
        <f t="shared" si="1"/>
        <v>-5.5784247733343877</v>
      </c>
    </row>
    <row r="23" spans="1:4" x14ac:dyDescent="0.3">
      <c r="A23" s="1">
        <v>42248</v>
      </c>
      <c r="B23">
        <v>47.779437999999999</v>
      </c>
      <c r="C23" s="21">
        <f t="shared" si="0"/>
        <v>-2.1196627624216931E-2</v>
      </c>
      <c r="D23" s="20">
        <f t="shared" si="1"/>
        <v>-2.1196627624216933</v>
      </c>
    </row>
    <row r="24" spans="1:4" x14ac:dyDescent="0.3">
      <c r="A24" s="1">
        <v>42278</v>
      </c>
      <c r="B24">
        <v>51.360508000000003</v>
      </c>
      <c r="C24" s="21">
        <f t="shared" si="0"/>
        <v>7.4950023480812061E-2</v>
      </c>
      <c r="D24" s="20">
        <f t="shared" si="1"/>
        <v>7.495002348081206</v>
      </c>
    </row>
    <row r="25" spans="1:4" x14ac:dyDescent="0.3">
      <c r="A25" s="1">
        <v>42309</v>
      </c>
      <c r="B25">
        <v>51.764122</v>
      </c>
      <c r="C25" s="21">
        <f t="shared" si="0"/>
        <v>7.8584503097204068E-3</v>
      </c>
      <c r="D25" s="20">
        <f t="shared" si="1"/>
        <v>0.78584503097204073</v>
      </c>
    </row>
    <row r="26" spans="1:4" x14ac:dyDescent="0.3">
      <c r="A26" s="1">
        <v>42339</v>
      </c>
      <c r="B26">
        <v>46.957554000000002</v>
      </c>
      <c r="C26" s="21">
        <f t="shared" si="0"/>
        <v>-9.2855201909925147E-2</v>
      </c>
      <c r="D26" s="20">
        <f t="shared" si="1"/>
        <v>-9.2855201909925142</v>
      </c>
    </row>
    <row r="27" spans="1:4" x14ac:dyDescent="0.3">
      <c r="A27" s="1">
        <v>42370</v>
      </c>
      <c r="B27">
        <v>48.24147</v>
      </c>
      <c r="C27" s="21">
        <f t="shared" si="0"/>
        <v>2.7342054486057723E-2</v>
      </c>
      <c r="D27" s="20">
        <f t="shared" si="1"/>
        <v>2.7342054486057723</v>
      </c>
    </row>
    <row r="28" spans="1:4" x14ac:dyDescent="0.3">
      <c r="A28" s="1">
        <v>42401</v>
      </c>
      <c r="B28">
        <v>48.041294000000001</v>
      </c>
      <c r="C28" s="21">
        <f t="shared" si="0"/>
        <v>-4.1494589613458926E-3</v>
      </c>
      <c r="D28" s="20">
        <f t="shared" si="1"/>
        <v>-0.41494589613458926</v>
      </c>
    </row>
    <row r="29" spans="1:4" x14ac:dyDescent="0.3">
      <c r="A29" s="1">
        <v>42430</v>
      </c>
      <c r="B29">
        <v>50.707588000000001</v>
      </c>
      <c r="C29" s="21">
        <f t="shared" si="0"/>
        <v>5.550004544007496E-2</v>
      </c>
      <c r="D29" s="20">
        <f t="shared" si="1"/>
        <v>5.5500045440074963</v>
      </c>
    </row>
    <row r="30" spans="1:4" x14ac:dyDescent="0.3">
      <c r="A30" s="1">
        <v>42461</v>
      </c>
      <c r="B30">
        <v>50.139099000000002</v>
      </c>
      <c r="C30" s="21">
        <f t="shared" si="0"/>
        <v>-1.1211122879676303E-2</v>
      </c>
      <c r="D30" s="20">
        <f t="shared" si="1"/>
        <v>-1.1211122879676303</v>
      </c>
    </row>
    <row r="31" spans="1:4" x14ac:dyDescent="0.3">
      <c r="A31" s="1">
        <v>42491</v>
      </c>
      <c r="B31">
        <v>51.131954</v>
      </c>
      <c r="C31" s="21">
        <f t="shared" si="0"/>
        <v>1.9802011200879353E-2</v>
      </c>
      <c r="D31" s="20">
        <f t="shared" si="1"/>
        <v>1.9802011200879353</v>
      </c>
    </row>
    <row r="32" spans="1:4" x14ac:dyDescent="0.3">
      <c r="A32" s="1">
        <v>42522</v>
      </c>
      <c r="B32">
        <v>50.379306999999997</v>
      </c>
      <c r="C32" s="21">
        <f t="shared" si="0"/>
        <v>-1.4719699544437578E-2</v>
      </c>
      <c r="D32" s="20">
        <f t="shared" si="1"/>
        <v>-1.4719699544437577</v>
      </c>
    </row>
    <row r="33" spans="1:4" x14ac:dyDescent="0.3">
      <c r="A33" s="1">
        <v>42552</v>
      </c>
      <c r="B33">
        <v>53.133674999999997</v>
      </c>
      <c r="C33" s="21">
        <f t="shared" si="0"/>
        <v>5.4672605957045019E-2</v>
      </c>
      <c r="D33" s="20">
        <f t="shared" si="1"/>
        <v>5.4672605957045022</v>
      </c>
    </row>
    <row r="34" spans="1:4" x14ac:dyDescent="0.3">
      <c r="A34" s="1">
        <v>42583</v>
      </c>
      <c r="B34">
        <v>53.061607000000002</v>
      </c>
      <c r="C34" s="21">
        <f t="shared" si="0"/>
        <v>-1.3563526332404916E-3</v>
      </c>
      <c r="D34" s="20">
        <f t="shared" si="1"/>
        <v>-0.13563526332404915</v>
      </c>
    </row>
    <row r="35" spans="1:4" x14ac:dyDescent="0.3">
      <c r="A35" s="1">
        <v>42614</v>
      </c>
      <c r="B35">
        <v>52.997559000000003</v>
      </c>
      <c r="C35" s="21">
        <f t="shared" si="0"/>
        <v>-1.2070497601024345E-3</v>
      </c>
      <c r="D35" s="20">
        <f t="shared" si="1"/>
        <v>-0.12070497601024345</v>
      </c>
    </row>
    <row r="36" spans="1:4" x14ac:dyDescent="0.3">
      <c r="A36" s="1">
        <v>42644</v>
      </c>
      <c r="B36">
        <v>51.732467999999997</v>
      </c>
      <c r="C36" s="21">
        <f t="shared" si="0"/>
        <v>-2.3870740914690151E-2</v>
      </c>
      <c r="D36" s="20">
        <f t="shared" si="1"/>
        <v>-2.3870740914690152</v>
      </c>
    </row>
    <row r="37" spans="1:4" x14ac:dyDescent="0.3">
      <c r="A37" s="1">
        <v>42675</v>
      </c>
      <c r="B37">
        <v>52.252918000000001</v>
      </c>
      <c r="C37" s="21">
        <f t="shared" si="0"/>
        <v>1.0060413123920628E-2</v>
      </c>
      <c r="D37" s="20">
        <f t="shared" si="1"/>
        <v>1.0060413123920628</v>
      </c>
    </row>
    <row r="38" spans="1:4" x14ac:dyDescent="0.3">
      <c r="A38" s="1">
        <v>42705</v>
      </c>
      <c r="B38">
        <v>52.949511999999999</v>
      </c>
      <c r="C38" s="21">
        <f t="shared" si="0"/>
        <v>1.333119807778003E-2</v>
      </c>
      <c r="D38" s="20">
        <f t="shared" si="1"/>
        <v>1.3331198077780029</v>
      </c>
    </row>
    <row r="39" spans="1:4" x14ac:dyDescent="0.3">
      <c r="A39" s="1">
        <v>42736</v>
      </c>
      <c r="B39">
        <v>54.523968000000004</v>
      </c>
      <c r="C39" s="21">
        <f t="shared" si="0"/>
        <v>2.9735042695011146E-2</v>
      </c>
      <c r="D39" s="20">
        <f t="shared" si="1"/>
        <v>2.9735042695011145</v>
      </c>
    </row>
    <row r="40" spans="1:4" x14ac:dyDescent="0.3">
      <c r="A40" s="1">
        <v>42767</v>
      </c>
      <c r="B40">
        <v>56.900204000000002</v>
      </c>
      <c r="C40" s="21">
        <f t="shared" si="0"/>
        <v>4.3581494288896919E-2</v>
      </c>
      <c r="D40" s="20">
        <f t="shared" si="1"/>
        <v>4.3581494288896918</v>
      </c>
    </row>
    <row r="41" spans="1:4" x14ac:dyDescent="0.3">
      <c r="A41" s="1">
        <v>42795</v>
      </c>
      <c r="B41">
        <v>57.587204</v>
      </c>
      <c r="C41" s="21">
        <f t="shared" si="0"/>
        <v>1.2073770420928501E-2</v>
      </c>
      <c r="D41" s="20">
        <f t="shared" si="1"/>
        <v>1.2073770420928502</v>
      </c>
    </row>
    <row r="42" spans="1:4" x14ac:dyDescent="0.3">
      <c r="A42" s="1">
        <v>42826</v>
      </c>
      <c r="B42">
        <v>59.963439999999999</v>
      </c>
      <c r="C42" s="21">
        <f t="shared" si="0"/>
        <v>4.1263263970933522E-2</v>
      </c>
      <c r="D42" s="20">
        <f t="shared" si="1"/>
        <v>4.1263263970933526</v>
      </c>
    </row>
    <row r="43" spans="1:4" x14ac:dyDescent="0.3">
      <c r="A43" s="1">
        <v>42856</v>
      </c>
      <c r="B43">
        <v>61.790058000000002</v>
      </c>
      <c r="C43" s="21">
        <f t="shared" si="0"/>
        <v>3.0462194964131536E-2</v>
      </c>
      <c r="D43" s="20">
        <f t="shared" si="1"/>
        <v>3.0462194964131535</v>
      </c>
    </row>
    <row r="44" spans="1:4" x14ac:dyDescent="0.3">
      <c r="A44" s="1">
        <v>42887</v>
      </c>
      <c r="B44">
        <v>61.596080999999998</v>
      </c>
      <c r="C44" s="21">
        <f t="shared" si="0"/>
        <v>-3.139291437467235E-3</v>
      </c>
      <c r="D44" s="20">
        <f t="shared" si="1"/>
        <v>-0.31392914374672348</v>
      </c>
    </row>
    <row r="45" spans="1:4" x14ac:dyDescent="0.3">
      <c r="A45" s="1">
        <v>42917</v>
      </c>
      <c r="B45">
        <v>62.590221</v>
      </c>
      <c r="C45" s="21">
        <f t="shared" si="0"/>
        <v>1.6139663171103394E-2</v>
      </c>
      <c r="D45" s="20">
        <f t="shared" si="1"/>
        <v>1.6139663171103393</v>
      </c>
    </row>
    <row r="46" spans="1:4" x14ac:dyDescent="0.3">
      <c r="A46" s="1">
        <v>42948</v>
      </c>
      <c r="B46">
        <v>63.931899999999999</v>
      </c>
      <c r="C46" s="21">
        <f t="shared" si="0"/>
        <v>2.143592047709816E-2</v>
      </c>
      <c r="D46" s="20">
        <f t="shared" si="1"/>
        <v>2.143592047709816</v>
      </c>
    </row>
    <row r="47" spans="1:4" x14ac:dyDescent="0.3">
      <c r="A47" s="1">
        <v>42979</v>
      </c>
      <c r="B47">
        <v>64.804801999999995</v>
      </c>
      <c r="C47" s="21">
        <f t="shared" si="0"/>
        <v>1.3653622057220203E-2</v>
      </c>
      <c r="D47" s="20">
        <f t="shared" si="1"/>
        <v>1.3653622057220203</v>
      </c>
    </row>
    <row r="48" spans="1:4" x14ac:dyDescent="0.3">
      <c r="A48" s="1">
        <v>43009</v>
      </c>
      <c r="B48">
        <v>67.027466000000004</v>
      </c>
      <c r="C48" s="21">
        <f t="shared" si="0"/>
        <v>3.4297828731889482E-2</v>
      </c>
      <c r="D48" s="20">
        <f t="shared" si="1"/>
        <v>3.4297828731889481</v>
      </c>
    </row>
    <row r="49" spans="1:4" x14ac:dyDescent="0.3">
      <c r="A49" s="1">
        <v>43040</v>
      </c>
      <c r="B49">
        <v>70.098785000000007</v>
      </c>
      <c r="C49" s="21">
        <f t="shared" si="0"/>
        <v>4.5821797888047897E-2</v>
      </c>
      <c r="D49" s="20">
        <f t="shared" si="1"/>
        <v>4.5821797888047895</v>
      </c>
    </row>
    <row r="50" spans="1:4" x14ac:dyDescent="0.3">
      <c r="A50" s="1">
        <v>43070</v>
      </c>
      <c r="B50">
        <v>64.384521000000007</v>
      </c>
      <c r="C50" s="21">
        <f t="shared" si="0"/>
        <v>-8.1517304472538285E-2</v>
      </c>
      <c r="D50" s="20">
        <f t="shared" si="1"/>
        <v>-8.1517304472538292</v>
      </c>
    </row>
    <row r="51" spans="1:4" x14ac:dyDescent="0.3">
      <c r="A51" s="1">
        <v>43101</v>
      </c>
      <c r="B51">
        <v>74.816856000000001</v>
      </c>
      <c r="C51" s="21">
        <f t="shared" si="0"/>
        <v>0.16203172498557525</v>
      </c>
      <c r="D51" s="20">
        <f t="shared" si="1"/>
        <v>16.203172498557525</v>
      </c>
    </row>
    <row r="52" spans="1:4" x14ac:dyDescent="0.3">
      <c r="A52" s="1">
        <v>43132</v>
      </c>
      <c r="B52">
        <v>73.649078000000003</v>
      </c>
      <c r="C52" s="21">
        <f t="shared" si="0"/>
        <v>-1.5608488012380505E-2</v>
      </c>
      <c r="D52" s="20">
        <f t="shared" si="1"/>
        <v>-1.5608488012380506</v>
      </c>
    </row>
    <row r="53" spans="1:4" x14ac:dyDescent="0.3">
      <c r="A53" s="1">
        <v>43160</v>
      </c>
      <c r="B53">
        <v>72.683250000000001</v>
      </c>
      <c r="C53" s="21">
        <f t="shared" si="0"/>
        <v>-1.3113918411850341E-2</v>
      </c>
      <c r="D53" s="20">
        <f t="shared" si="1"/>
        <v>-1.311391841185034</v>
      </c>
    </row>
    <row r="54" spans="1:4" x14ac:dyDescent="0.3">
      <c r="A54" s="1">
        <v>43191</v>
      </c>
      <c r="B54">
        <v>73.131041999999994</v>
      </c>
      <c r="C54" s="21">
        <f t="shared" si="0"/>
        <v>6.1608692511684968E-3</v>
      </c>
      <c r="D54" s="20">
        <f t="shared" si="1"/>
        <v>0.6160869251168497</v>
      </c>
    </row>
    <row r="55" spans="1:4" x14ac:dyDescent="0.3">
      <c r="A55" s="1">
        <v>43221</v>
      </c>
      <c r="B55">
        <v>76.046104</v>
      </c>
      <c r="C55" s="21">
        <f t="shared" si="0"/>
        <v>3.9860802202162066E-2</v>
      </c>
      <c r="D55" s="20">
        <f t="shared" si="1"/>
        <v>3.9860802202162064</v>
      </c>
    </row>
    <row r="56" spans="1:4" x14ac:dyDescent="0.3">
      <c r="A56" s="1">
        <v>43252</v>
      </c>
      <c r="B56">
        <v>77.486069000000001</v>
      </c>
      <c r="C56" s="21">
        <f t="shared" si="0"/>
        <v>1.893542107035491E-2</v>
      </c>
      <c r="D56" s="20">
        <f t="shared" si="1"/>
        <v>1.893542107035491</v>
      </c>
    </row>
    <row r="57" spans="1:4" x14ac:dyDescent="0.3">
      <c r="A57" s="1">
        <v>43282</v>
      </c>
      <c r="B57">
        <v>79.426513999999997</v>
      </c>
      <c r="C57" s="21">
        <f t="shared" si="0"/>
        <v>2.5042501510819923E-2</v>
      </c>
      <c r="D57" s="20">
        <f t="shared" si="1"/>
        <v>2.5042501510819921</v>
      </c>
    </row>
    <row r="58" spans="1:4" x14ac:dyDescent="0.3">
      <c r="A58" s="1">
        <v>43313</v>
      </c>
      <c r="B58">
        <v>82.982535999999996</v>
      </c>
      <c r="C58" s="21">
        <f t="shared" si="0"/>
        <v>4.4771220854537302E-2</v>
      </c>
      <c r="D58" s="20">
        <f t="shared" si="1"/>
        <v>4.4771220854537299</v>
      </c>
    </row>
    <row r="59" spans="1:4" x14ac:dyDescent="0.3">
      <c r="A59" s="1">
        <v>43344</v>
      </c>
      <c r="B59">
        <v>83.158134000000004</v>
      </c>
      <c r="C59" s="21">
        <f t="shared" si="0"/>
        <v>2.1160837986441859E-3</v>
      </c>
      <c r="D59" s="20">
        <f t="shared" si="1"/>
        <v>0.21160837986441858</v>
      </c>
    </row>
    <row r="60" spans="1:4" x14ac:dyDescent="0.3">
      <c r="A60" s="1">
        <v>43374</v>
      </c>
      <c r="B60">
        <v>76.608040000000003</v>
      </c>
      <c r="C60" s="21">
        <f t="shared" si="0"/>
        <v>-7.8766726535734924E-2</v>
      </c>
      <c r="D60" s="20">
        <f t="shared" si="1"/>
        <v>-7.8766726535734923</v>
      </c>
    </row>
    <row r="61" spans="1:4" x14ac:dyDescent="0.3">
      <c r="A61" s="1">
        <v>43405</v>
      </c>
      <c r="B61">
        <v>79.523094</v>
      </c>
      <c r="C61" s="21">
        <f t="shared" si="0"/>
        <v>3.8051541326471712E-2</v>
      </c>
      <c r="D61" s="20">
        <f t="shared" si="1"/>
        <v>3.8051541326471714</v>
      </c>
    </row>
    <row r="62" spans="1:4" x14ac:dyDescent="0.3">
      <c r="A62" s="1">
        <v>43435</v>
      </c>
      <c r="B62">
        <v>63.876617000000003</v>
      </c>
      <c r="C62" s="21">
        <f t="shared" si="0"/>
        <v>-0.19675387630164387</v>
      </c>
      <c r="D62" s="20">
        <f t="shared" si="1"/>
        <v>-19.675387630164387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DFA-FACF-4655-B97D-75285E14920F}">
  <dimension ref="A1:C60"/>
  <sheetViews>
    <sheetView workbookViewId="0"/>
  </sheetViews>
  <sheetFormatPr defaultRowHeight="16.2" x14ac:dyDescent="0.3"/>
  <sheetData>
    <row r="1" spans="1:3" x14ac:dyDescent="0.3">
      <c r="B1" t="s">
        <v>4</v>
      </c>
      <c r="C1" t="s">
        <v>5</v>
      </c>
    </row>
    <row r="2" spans="1:3" x14ac:dyDescent="0.3">
      <c r="A2">
        <v>201402</v>
      </c>
      <c r="B2">
        <v>4.6500000000000004</v>
      </c>
      <c r="C2">
        <v>0</v>
      </c>
    </row>
    <row r="3" spans="1:3" x14ac:dyDescent="0.3">
      <c r="A3">
        <v>201403</v>
      </c>
      <c r="B3">
        <v>0.43</v>
      </c>
      <c r="C3">
        <v>0</v>
      </c>
    </row>
    <row r="4" spans="1:3" x14ac:dyDescent="0.3">
      <c r="A4">
        <v>201404</v>
      </c>
      <c r="B4">
        <v>-0.19</v>
      </c>
      <c r="C4">
        <v>0</v>
      </c>
    </row>
    <row r="5" spans="1:3" x14ac:dyDescent="0.3">
      <c r="A5">
        <v>201405</v>
      </c>
      <c r="B5">
        <v>2.06</v>
      </c>
      <c r="C5">
        <v>0</v>
      </c>
    </row>
    <row r="6" spans="1:3" x14ac:dyDescent="0.3">
      <c r="A6">
        <v>201406</v>
      </c>
      <c r="B6">
        <v>2.61</v>
      </c>
      <c r="C6">
        <v>0</v>
      </c>
    </row>
    <row r="7" spans="1:3" x14ac:dyDescent="0.3">
      <c r="A7">
        <v>201407</v>
      </c>
      <c r="B7">
        <v>-2.04</v>
      </c>
      <c r="C7">
        <v>0</v>
      </c>
    </row>
    <row r="8" spans="1:3" x14ac:dyDescent="0.3">
      <c r="A8">
        <v>201408</v>
      </c>
      <c r="B8">
        <v>4.24</v>
      </c>
      <c r="C8">
        <v>0</v>
      </c>
    </row>
    <row r="9" spans="1:3" x14ac:dyDescent="0.3">
      <c r="A9">
        <v>201409</v>
      </c>
      <c r="B9">
        <v>-1.97</v>
      </c>
      <c r="C9">
        <v>0</v>
      </c>
    </row>
    <row r="10" spans="1:3" x14ac:dyDescent="0.3">
      <c r="A10">
        <v>201410</v>
      </c>
      <c r="B10">
        <v>2.52</v>
      </c>
      <c r="C10">
        <v>0</v>
      </c>
    </row>
    <row r="11" spans="1:3" x14ac:dyDescent="0.3">
      <c r="A11">
        <v>201411</v>
      </c>
      <c r="B11">
        <v>2.5499999999999998</v>
      </c>
      <c r="C11">
        <v>0</v>
      </c>
    </row>
    <row r="12" spans="1:3" x14ac:dyDescent="0.3">
      <c r="A12">
        <v>201412</v>
      </c>
      <c r="B12">
        <v>-0.06</v>
      </c>
      <c r="C12">
        <v>0</v>
      </c>
    </row>
    <row r="13" spans="1:3" x14ac:dyDescent="0.3">
      <c r="A13">
        <v>201501</v>
      </c>
      <c r="B13">
        <v>-3.11</v>
      </c>
      <c r="C13">
        <v>0</v>
      </c>
    </row>
    <row r="14" spans="1:3" x14ac:dyDescent="0.3">
      <c r="A14">
        <v>201502</v>
      </c>
      <c r="B14">
        <v>6.13</v>
      </c>
      <c r="C14">
        <v>0</v>
      </c>
    </row>
    <row r="15" spans="1:3" x14ac:dyDescent="0.3">
      <c r="A15">
        <v>201503</v>
      </c>
      <c r="B15">
        <v>-1.1200000000000001</v>
      </c>
      <c r="C15">
        <v>0</v>
      </c>
    </row>
    <row r="16" spans="1:3" x14ac:dyDescent="0.3">
      <c r="A16">
        <v>201504</v>
      </c>
      <c r="B16">
        <v>0.59</v>
      </c>
      <c r="C16">
        <v>0</v>
      </c>
    </row>
    <row r="17" spans="1:3" x14ac:dyDescent="0.3">
      <c r="A17">
        <v>201505</v>
      </c>
      <c r="B17">
        <v>1.36</v>
      </c>
      <c r="C17">
        <v>0</v>
      </c>
    </row>
    <row r="18" spans="1:3" x14ac:dyDescent="0.3">
      <c r="A18">
        <v>201506</v>
      </c>
      <c r="B18">
        <v>-1.53</v>
      </c>
      <c r="C18">
        <v>0</v>
      </c>
    </row>
    <row r="19" spans="1:3" x14ac:dyDescent="0.3">
      <c r="A19">
        <v>201507</v>
      </c>
      <c r="B19">
        <v>1.54</v>
      </c>
      <c r="C19">
        <v>0</v>
      </c>
    </row>
    <row r="20" spans="1:3" x14ac:dyDescent="0.3">
      <c r="A20">
        <v>201508</v>
      </c>
      <c r="B20">
        <v>-6.04</v>
      </c>
      <c r="C20">
        <v>0</v>
      </c>
    </row>
    <row r="21" spans="1:3" x14ac:dyDescent="0.3">
      <c r="A21">
        <v>201509</v>
      </c>
      <c r="B21">
        <v>-3.08</v>
      </c>
      <c r="C21">
        <v>0</v>
      </c>
    </row>
    <row r="22" spans="1:3" x14ac:dyDescent="0.3">
      <c r="A22">
        <v>201510</v>
      </c>
      <c r="B22">
        <v>7.75</v>
      </c>
      <c r="C22">
        <v>0</v>
      </c>
    </row>
    <row r="23" spans="1:3" x14ac:dyDescent="0.3">
      <c r="A23">
        <v>201511</v>
      </c>
      <c r="B23">
        <v>0.56000000000000005</v>
      </c>
      <c r="C23">
        <v>0</v>
      </c>
    </row>
    <row r="24" spans="1:3" x14ac:dyDescent="0.3">
      <c r="A24">
        <v>201512</v>
      </c>
      <c r="B24">
        <v>-2.17</v>
      </c>
      <c r="C24">
        <v>0.01</v>
      </c>
    </row>
    <row r="25" spans="1:3" x14ac:dyDescent="0.3">
      <c r="A25">
        <v>201601</v>
      </c>
      <c r="B25">
        <v>-5.77</v>
      </c>
      <c r="C25">
        <v>0.01</v>
      </c>
    </row>
    <row r="26" spans="1:3" x14ac:dyDescent="0.3">
      <c r="A26">
        <v>201602</v>
      </c>
      <c r="B26">
        <v>-7.0000000000000007E-2</v>
      </c>
      <c r="C26">
        <v>0.02</v>
      </c>
    </row>
    <row r="27" spans="1:3" x14ac:dyDescent="0.3">
      <c r="A27">
        <v>201603</v>
      </c>
      <c r="B27">
        <v>6.96</v>
      </c>
      <c r="C27">
        <v>0.02</v>
      </c>
    </row>
    <row r="28" spans="1:3" x14ac:dyDescent="0.3">
      <c r="A28">
        <v>201604</v>
      </c>
      <c r="B28">
        <v>0.92</v>
      </c>
      <c r="C28">
        <v>0.01</v>
      </c>
    </row>
    <row r="29" spans="1:3" x14ac:dyDescent="0.3">
      <c r="A29">
        <v>201605</v>
      </c>
      <c r="B29">
        <v>1.78</v>
      </c>
      <c r="C29">
        <v>0.01</v>
      </c>
    </row>
    <row r="30" spans="1:3" x14ac:dyDescent="0.3">
      <c r="A30">
        <v>201606</v>
      </c>
      <c r="B30">
        <v>-0.05</v>
      </c>
      <c r="C30">
        <v>0.02</v>
      </c>
    </row>
    <row r="31" spans="1:3" x14ac:dyDescent="0.3">
      <c r="A31">
        <v>201607</v>
      </c>
      <c r="B31">
        <v>3.95</v>
      </c>
      <c r="C31">
        <v>0.02</v>
      </c>
    </row>
    <row r="32" spans="1:3" x14ac:dyDescent="0.3">
      <c r="A32">
        <v>201608</v>
      </c>
      <c r="B32">
        <v>0.5</v>
      </c>
      <c r="C32">
        <v>0.02</v>
      </c>
    </row>
    <row r="33" spans="1:3" x14ac:dyDescent="0.3">
      <c r="A33">
        <v>201609</v>
      </c>
      <c r="B33">
        <v>0.25</v>
      </c>
      <c r="C33">
        <v>0.02</v>
      </c>
    </row>
    <row r="34" spans="1:3" x14ac:dyDescent="0.3">
      <c r="A34">
        <v>201610</v>
      </c>
      <c r="B34">
        <v>-2.02</v>
      </c>
      <c r="C34">
        <v>0.02</v>
      </c>
    </row>
    <row r="35" spans="1:3" x14ac:dyDescent="0.3">
      <c r="A35">
        <v>201611</v>
      </c>
      <c r="B35">
        <v>4.8600000000000003</v>
      </c>
      <c r="C35">
        <v>0.01</v>
      </c>
    </row>
    <row r="36" spans="1:3" x14ac:dyDescent="0.3">
      <c r="A36">
        <v>201612</v>
      </c>
      <c r="B36">
        <v>1.82</v>
      </c>
      <c r="C36">
        <v>0.03</v>
      </c>
    </row>
    <row r="37" spans="1:3" x14ac:dyDescent="0.3">
      <c r="A37">
        <v>201701</v>
      </c>
      <c r="B37">
        <v>1.94</v>
      </c>
      <c r="C37">
        <v>0.04</v>
      </c>
    </row>
    <row r="38" spans="1:3" x14ac:dyDescent="0.3">
      <c r="A38">
        <v>201702</v>
      </c>
      <c r="B38">
        <v>3.57</v>
      </c>
      <c r="C38">
        <v>0.04</v>
      </c>
    </row>
    <row r="39" spans="1:3" x14ac:dyDescent="0.3">
      <c r="A39">
        <v>201703</v>
      </c>
      <c r="B39">
        <v>0.17</v>
      </c>
      <c r="C39">
        <v>0.03</v>
      </c>
    </row>
    <row r="40" spans="1:3" x14ac:dyDescent="0.3">
      <c r="A40">
        <v>201704</v>
      </c>
      <c r="B40">
        <v>1.0900000000000001</v>
      </c>
      <c r="C40">
        <v>0.05</v>
      </c>
    </row>
    <row r="41" spans="1:3" x14ac:dyDescent="0.3">
      <c r="A41">
        <v>201705</v>
      </c>
      <c r="B41">
        <v>1.06</v>
      </c>
      <c r="C41">
        <v>0.06</v>
      </c>
    </row>
    <row r="42" spans="1:3" x14ac:dyDescent="0.3">
      <c r="A42">
        <v>201706</v>
      </c>
      <c r="B42">
        <v>0.78</v>
      </c>
      <c r="C42">
        <v>0.06</v>
      </c>
    </row>
    <row r="43" spans="1:3" x14ac:dyDescent="0.3">
      <c r="A43">
        <v>201707</v>
      </c>
      <c r="B43">
        <v>1.87</v>
      </c>
      <c r="C43">
        <v>7.0000000000000007E-2</v>
      </c>
    </row>
    <row r="44" spans="1:3" x14ac:dyDescent="0.3">
      <c r="A44">
        <v>201708</v>
      </c>
      <c r="B44">
        <v>0.16</v>
      </c>
      <c r="C44">
        <v>0.09</v>
      </c>
    </row>
    <row r="45" spans="1:3" x14ac:dyDescent="0.3">
      <c r="A45">
        <v>201709</v>
      </c>
      <c r="B45">
        <v>2.5099999999999998</v>
      </c>
      <c r="C45">
        <v>0.09</v>
      </c>
    </row>
    <row r="46" spans="1:3" x14ac:dyDescent="0.3">
      <c r="A46">
        <v>201710</v>
      </c>
      <c r="B46">
        <v>2.25</v>
      </c>
      <c r="C46">
        <v>0.09</v>
      </c>
    </row>
    <row r="47" spans="1:3" x14ac:dyDescent="0.3">
      <c r="A47">
        <v>201711</v>
      </c>
      <c r="B47">
        <v>3.12</v>
      </c>
      <c r="C47">
        <v>0.08</v>
      </c>
    </row>
    <row r="48" spans="1:3" x14ac:dyDescent="0.3">
      <c r="A48">
        <v>201712</v>
      </c>
      <c r="B48">
        <v>1.06</v>
      </c>
      <c r="C48">
        <v>0.09</v>
      </c>
    </row>
    <row r="49" spans="1:3" x14ac:dyDescent="0.3">
      <c r="A49">
        <v>201801</v>
      </c>
      <c r="B49">
        <v>5.58</v>
      </c>
      <c r="C49">
        <v>0.11</v>
      </c>
    </row>
    <row r="50" spans="1:3" x14ac:dyDescent="0.3">
      <c r="A50">
        <v>201802</v>
      </c>
      <c r="B50">
        <v>-3.65</v>
      </c>
      <c r="C50">
        <v>0.11</v>
      </c>
    </row>
    <row r="51" spans="1:3" x14ac:dyDescent="0.3">
      <c r="A51">
        <v>201803</v>
      </c>
      <c r="B51">
        <v>-2.35</v>
      </c>
      <c r="C51">
        <v>0.12</v>
      </c>
    </row>
    <row r="52" spans="1:3" x14ac:dyDescent="0.3">
      <c r="A52">
        <v>201804</v>
      </c>
      <c r="B52">
        <v>0.28999999999999998</v>
      </c>
      <c r="C52">
        <v>0.14000000000000001</v>
      </c>
    </row>
    <row r="53" spans="1:3" x14ac:dyDescent="0.3">
      <c r="A53">
        <v>201805</v>
      </c>
      <c r="B53">
        <v>2.65</v>
      </c>
      <c r="C53">
        <v>0.14000000000000001</v>
      </c>
    </row>
    <row r="54" spans="1:3" x14ac:dyDescent="0.3">
      <c r="A54">
        <v>201806</v>
      </c>
      <c r="B54">
        <v>0.48</v>
      </c>
      <c r="C54">
        <v>0.14000000000000001</v>
      </c>
    </row>
    <row r="55" spans="1:3" x14ac:dyDescent="0.3">
      <c r="A55">
        <v>201807</v>
      </c>
      <c r="B55">
        <v>3.19</v>
      </c>
      <c r="C55">
        <v>0.16</v>
      </c>
    </row>
    <row r="56" spans="1:3" x14ac:dyDescent="0.3">
      <c r="A56">
        <v>201808</v>
      </c>
      <c r="B56">
        <v>3.44</v>
      </c>
      <c r="C56">
        <v>0.16</v>
      </c>
    </row>
    <row r="57" spans="1:3" x14ac:dyDescent="0.3">
      <c r="A57">
        <v>201809</v>
      </c>
      <c r="B57">
        <v>0.06</v>
      </c>
      <c r="C57">
        <v>0.15</v>
      </c>
    </row>
    <row r="58" spans="1:3" x14ac:dyDescent="0.3">
      <c r="A58">
        <v>201810</v>
      </c>
      <c r="B58">
        <v>-7.68</v>
      </c>
      <c r="C58">
        <v>0.19</v>
      </c>
    </row>
    <row r="59" spans="1:3" x14ac:dyDescent="0.3">
      <c r="A59">
        <v>201811</v>
      </c>
      <c r="B59">
        <v>1.69</v>
      </c>
      <c r="C59">
        <v>0.18</v>
      </c>
    </row>
    <row r="60" spans="1:3" x14ac:dyDescent="0.3">
      <c r="A60">
        <v>201812</v>
      </c>
      <c r="B60">
        <v>-9.5500000000000007</v>
      </c>
      <c r="C60">
        <v>0.19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EFB7B-4ADC-4572-99D0-25012BF5C29C}">
  <dimension ref="A1:AW113"/>
  <sheetViews>
    <sheetView zoomScaleNormal="100" workbookViewId="0">
      <selection activeCell="B1" sqref="B1"/>
    </sheetView>
  </sheetViews>
  <sheetFormatPr defaultRowHeight="15" x14ac:dyDescent="0.3"/>
  <cols>
    <col min="1" max="1" width="13.77734375" style="2" bestFit="1" customWidth="1"/>
    <col min="2" max="11" width="8.88671875" style="2" customWidth="1"/>
    <col min="12" max="13" width="9.33203125" style="2" customWidth="1"/>
    <col min="14" max="18" width="8.88671875" style="7" customWidth="1"/>
    <col min="19" max="20" width="8.88671875" style="2"/>
    <col min="21" max="22" width="12.88671875" style="31" bestFit="1" customWidth="1"/>
    <col min="23" max="24" width="14.109375" style="31" bestFit="1" customWidth="1"/>
    <col min="25" max="25" width="15.33203125" style="31" bestFit="1" customWidth="1"/>
    <col min="26" max="26" width="12.88671875" style="31" bestFit="1" customWidth="1"/>
    <col min="27" max="27" width="11.6640625" style="31" bestFit="1" customWidth="1"/>
    <col min="28" max="28" width="12.88671875" style="31" bestFit="1" customWidth="1"/>
    <col min="29" max="29" width="11.6640625" style="31" bestFit="1" customWidth="1"/>
    <col min="30" max="30" width="8.88671875" style="31"/>
    <col min="31" max="31" width="12.88671875" style="31" bestFit="1" customWidth="1"/>
    <col min="32" max="32" width="14.109375" style="31" bestFit="1" customWidth="1"/>
    <col min="33" max="33" width="15.33203125" style="31" bestFit="1" customWidth="1"/>
    <col min="34" max="34" width="14.109375" style="31" bestFit="1" customWidth="1"/>
    <col min="35" max="36" width="12.88671875" style="31" bestFit="1" customWidth="1"/>
    <col min="37" max="37" width="11.6640625" style="31" bestFit="1" customWidth="1"/>
    <col min="38" max="38" width="12.88671875" style="31" bestFit="1" customWidth="1"/>
    <col min="39" max="39" width="11.6640625" style="31" bestFit="1" customWidth="1"/>
    <col min="40" max="40" width="8.88671875" style="31"/>
    <col min="41" max="41" width="12.88671875" style="31" bestFit="1" customWidth="1"/>
    <col min="42" max="42" width="14.109375" style="31" bestFit="1" customWidth="1"/>
    <col min="43" max="43" width="15.33203125" style="31" bestFit="1" customWidth="1"/>
    <col min="44" max="44" width="14.109375" style="31" bestFit="1" customWidth="1"/>
    <col min="45" max="46" width="12.88671875" style="31" bestFit="1" customWidth="1"/>
    <col min="47" max="47" width="11.6640625" style="31" bestFit="1" customWidth="1"/>
    <col min="48" max="48" width="12.88671875" style="31" bestFit="1" customWidth="1"/>
    <col min="49" max="49" width="11.6640625" style="31" bestFit="1" customWidth="1"/>
    <col min="50" max="16384" width="8.88671875" style="2"/>
  </cols>
  <sheetData>
    <row r="1" spans="1:49" ht="16.2" customHeight="1" x14ac:dyDescent="0.3">
      <c r="A1" s="2" t="s">
        <v>84</v>
      </c>
      <c r="U1" s="30" t="s">
        <v>49</v>
      </c>
      <c r="V1" s="30"/>
      <c r="W1" s="30"/>
      <c r="X1" s="30"/>
      <c r="Y1" s="30"/>
      <c r="Z1" s="30"/>
      <c r="AA1" s="30"/>
      <c r="AB1" s="30"/>
      <c r="AC1" s="30"/>
      <c r="AE1" s="30" t="s">
        <v>50</v>
      </c>
      <c r="AF1" s="30"/>
      <c r="AG1" s="30"/>
      <c r="AH1" s="30"/>
      <c r="AI1" s="30"/>
      <c r="AJ1" s="30"/>
      <c r="AK1" s="30"/>
      <c r="AL1" s="30"/>
      <c r="AM1" s="30"/>
      <c r="AO1" s="30" t="s">
        <v>51</v>
      </c>
      <c r="AP1" s="30"/>
      <c r="AQ1" s="30"/>
      <c r="AR1" s="30"/>
      <c r="AS1" s="30"/>
      <c r="AT1" s="30"/>
      <c r="AU1" s="30"/>
      <c r="AV1" s="30"/>
      <c r="AW1" s="30"/>
    </row>
    <row r="2" spans="1:49" ht="16.2" customHeight="1" x14ac:dyDescent="0.3">
      <c r="B2" s="3"/>
      <c r="C2" s="3"/>
      <c r="D2" s="3"/>
      <c r="E2" s="3"/>
      <c r="F2" s="3"/>
      <c r="G2" s="25" t="s">
        <v>6</v>
      </c>
      <c r="H2" s="25"/>
      <c r="I2" s="25"/>
      <c r="J2" s="25"/>
      <c r="K2" s="17" t="s">
        <v>83</v>
      </c>
      <c r="L2" s="17"/>
      <c r="M2" s="17"/>
      <c r="U2" s="31" t="s">
        <v>66</v>
      </c>
      <c r="AE2" s="31" t="s">
        <v>66</v>
      </c>
      <c r="AO2" s="31" t="s">
        <v>66</v>
      </c>
    </row>
    <row r="3" spans="1:49" ht="15.6" thickBot="1" x14ac:dyDescent="0.35">
      <c r="A3" s="2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2" t="s">
        <v>8</v>
      </c>
      <c r="H3" s="2" t="s">
        <v>9</v>
      </c>
      <c r="I3" s="2" t="s">
        <v>10</v>
      </c>
      <c r="J3" s="3" t="s">
        <v>65</v>
      </c>
      <c r="K3" s="3" t="s">
        <v>65</v>
      </c>
      <c r="N3" s="26" t="s">
        <v>13</v>
      </c>
      <c r="O3" s="26"/>
      <c r="P3" s="26"/>
      <c r="Q3" s="26"/>
      <c r="R3" s="26"/>
    </row>
    <row r="4" spans="1:49" ht="16.2" x14ac:dyDescent="0.3">
      <c r="A4" s="4">
        <v>41671</v>
      </c>
      <c r="B4" s="18">
        <v>4.5606578743231729</v>
      </c>
      <c r="C4" s="18">
        <v>5.7269969630566377</v>
      </c>
      <c r="D4" s="18">
        <v>5.502506966895397</v>
      </c>
      <c r="E4" s="18">
        <f>F4+J4</f>
        <v>4.6500000000000004</v>
      </c>
      <c r="F4" s="18">
        <v>0</v>
      </c>
      <c r="G4" s="18">
        <f>B4-$F4</f>
        <v>4.5606578743231729</v>
      </c>
      <c r="H4" s="18">
        <f>C4-$F4</f>
        <v>5.7269969630566377</v>
      </c>
      <c r="I4" s="18">
        <f>D4-$F4</f>
        <v>5.502506966895397</v>
      </c>
      <c r="J4" s="18">
        <v>4.6500000000000004</v>
      </c>
      <c r="K4" s="18">
        <v>4.6500000000000004</v>
      </c>
      <c r="L4" s="3"/>
      <c r="M4" s="3"/>
      <c r="N4" s="7" t="s">
        <v>8</v>
      </c>
      <c r="O4" s="7" t="s">
        <v>9</v>
      </c>
      <c r="P4" s="7" t="s">
        <v>10</v>
      </c>
      <c r="Q4" s="7" t="s">
        <v>11</v>
      </c>
      <c r="R4" s="7" t="s">
        <v>12</v>
      </c>
      <c r="U4" s="36" t="s">
        <v>26</v>
      </c>
      <c r="V4" s="36"/>
      <c r="AE4" s="36" t="s">
        <v>26</v>
      </c>
      <c r="AF4" s="36"/>
      <c r="AO4" s="36" t="s">
        <v>26</v>
      </c>
      <c r="AP4" s="36"/>
    </row>
    <row r="5" spans="1:49" ht="16.2" x14ac:dyDescent="0.3">
      <c r="A5" s="4">
        <v>41699</v>
      </c>
      <c r="B5" s="18">
        <v>0.39545949559314059</v>
      </c>
      <c r="C5" s="18">
        <v>-5.0556661936186611</v>
      </c>
      <c r="D5" s="18">
        <v>-3.2411966723326913</v>
      </c>
      <c r="E5" s="18">
        <f t="shared" ref="E5:E62" si="0">F5+J5</f>
        <v>0.43</v>
      </c>
      <c r="F5" s="18">
        <v>0</v>
      </c>
      <c r="G5" s="18">
        <f t="shared" ref="G5:I62" si="1">B5-$F5</f>
        <v>0.39545949559314059</v>
      </c>
      <c r="H5" s="18">
        <f t="shared" si="1"/>
        <v>-5.0556661936186611</v>
      </c>
      <c r="I5" s="18">
        <f t="shared" si="1"/>
        <v>-3.2411966723326913</v>
      </c>
      <c r="J5" s="18">
        <v>0.43</v>
      </c>
      <c r="K5" s="18">
        <v>0.43</v>
      </c>
      <c r="L5" s="3"/>
      <c r="M5" s="3"/>
      <c r="N5" s="7">
        <f>AVERAGE(B4:B62)</f>
        <v>0.78388631627337269</v>
      </c>
      <c r="O5" s="7">
        <f>AVERAGE(C4:C62)</f>
        <v>0.76961306325539502</v>
      </c>
      <c r="P5" s="7">
        <f>AVERAGE(D4:D62)</f>
        <v>0.90124216072041041</v>
      </c>
      <c r="Q5" s="7">
        <f>AVERAGE(E4:E62)</f>
        <v>0.76847457627118643</v>
      </c>
      <c r="R5" s="7">
        <f>AVERAGE(F4:F62)</f>
        <v>4.7457627118644069E-2</v>
      </c>
      <c r="U5" s="32" t="s">
        <v>27</v>
      </c>
      <c r="V5" s="32">
        <v>0.98248866734420359</v>
      </c>
      <c r="AE5" s="32" t="s">
        <v>27</v>
      </c>
      <c r="AF5" s="32">
        <v>0.76645698799848461</v>
      </c>
      <c r="AO5" s="32" t="s">
        <v>27</v>
      </c>
      <c r="AP5" s="32">
        <v>0.75916327896526581</v>
      </c>
    </row>
    <row r="6" spans="1:49" ht="16.2" x14ac:dyDescent="0.3">
      <c r="A6" s="4">
        <v>41730</v>
      </c>
      <c r="B6" s="18">
        <v>1.15255627103992</v>
      </c>
      <c r="C6" s="18">
        <v>-1.616483904652835</v>
      </c>
      <c r="D6" s="18">
        <v>-0.64615659860346053</v>
      </c>
      <c r="E6" s="18">
        <f t="shared" si="0"/>
        <v>-0.19</v>
      </c>
      <c r="F6" s="18">
        <v>0</v>
      </c>
      <c r="G6" s="18">
        <f t="shared" si="1"/>
        <v>1.15255627103992</v>
      </c>
      <c r="H6" s="18">
        <f t="shared" si="1"/>
        <v>-1.616483904652835</v>
      </c>
      <c r="I6" s="18">
        <f t="shared" si="1"/>
        <v>-0.64615659860346053</v>
      </c>
      <c r="J6" s="18">
        <v>-0.19</v>
      </c>
      <c r="K6" s="18">
        <v>-0.19</v>
      </c>
      <c r="L6" s="3"/>
      <c r="M6" s="3"/>
      <c r="U6" s="32" t="s">
        <v>28</v>
      </c>
      <c r="V6" s="32">
        <v>0.96528398145978911</v>
      </c>
      <c r="AE6" s="32" t="s">
        <v>28</v>
      </c>
      <c r="AF6" s="32">
        <v>0.58745631445170921</v>
      </c>
      <c r="AO6" s="32" t="s">
        <v>28</v>
      </c>
      <c r="AP6" s="32">
        <v>0.57632888412929406</v>
      </c>
    </row>
    <row r="7" spans="1:49" ht="16.2" x14ac:dyDescent="0.3">
      <c r="A7" s="4">
        <v>41760</v>
      </c>
      <c r="B7" s="18">
        <v>2.334945792266931</v>
      </c>
      <c r="C7" s="18">
        <v>4.0270638347741352</v>
      </c>
      <c r="D7" s="18">
        <v>3.200419681016029</v>
      </c>
      <c r="E7" s="18">
        <f t="shared" si="0"/>
        <v>2.06</v>
      </c>
      <c r="F7" s="18">
        <v>0</v>
      </c>
      <c r="G7" s="18">
        <f t="shared" si="1"/>
        <v>2.334945792266931</v>
      </c>
      <c r="H7" s="18">
        <f t="shared" si="1"/>
        <v>4.0270638347741352</v>
      </c>
      <c r="I7" s="18">
        <f t="shared" si="1"/>
        <v>3.200419681016029</v>
      </c>
      <c r="J7" s="18">
        <v>2.06</v>
      </c>
      <c r="K7" s="18">
        <v>2.06</v>
      </c>
      <c r="L7" s="3"/>
      <c r="M7" s="3"/>
      <c r="N7" s="26" t="s">
        <v>56</v>
      </c>
      <c r="O7" s="26"/>
      <c r="P7" s="26"/>
      <c r="Q7" s="26"/>
      <c r="U7" s="32" t="s">
        <v>29</v>
      </c>
      <c r="V7" s="32">
        <v>0.96467492850294334</v>
      </c>
      <c r="AE7" s="32" t="s">
        <v>29</v>
      </c>
      <c r="AF7" s="32">
        <v>0.58021870593331815</v>
      </c>
      <c r="AO7" s="32" t="s">
        <v>29</v>
      </c>
      <c r="AP7" s="32">
        <v>0.56889605753507122</v>
      </c>
    </row>
    <row r="8" spans="1:49" ht="16.2" x14ac:dyDescent="0.3">
      <c r="A8" s="4">
        <v>41791</v>
      </c>
      <c r="B8" s="18">
        <v>1.6241381309742544</v>
      </c>
      <c r="C8" s="18">
        <v>1.424589755456797</v>
      </c>
      <c r="D8" s="18">
        <v>2.0729735277060426</v>
      </c>
      <c r="E8" s="18">
        <f t="shared" si="0"/>
        <v>2.61</v>
      </c>
      <c r="F8" s="18">
        <v>0</v>
      </c>
      <c r="G8" s="18">
        <f t="shared" si="1"/>
        <v>1.6241381309742544</v>
      </c>
      <c r="H8" s="18">
        <f t="shared" si="1"/>
        <v>1.424589755456797</v>
      </c>
      <c r="I8" s="18">
        <f t="shared" si="1"/>
        <v>2.0729735277060426</v>
      </c>
      <c r="J8" s="18">
        <v>2.61</v>
      </c>
      <c r="K8" s="18">
        <v>2.61</v>
      </c>
      <c r="L8" s="3"/>
      <c r="M8" s="3"/>
      <c r="N8" s="7" t="s">
        <v>8</v>
      </c>
      <c r="O8" s="7" t="s">
        <v>9</v>
      </c>
      <c r="P8" s="7" t="s">
        <v>10</v>
      </c>
      <c r="Q8" s="3" t="s">
        <v>65</v>
      </c>
      <c r="U8" s="32" t="s">
        <v>30</v>
      </c>
      <c r="V8" s="32">
        <v>0.60704080734916088</v>
      </c>
      <c r="AE8" s="32" t="s">
        <v>30</v>
      </c>
      <c r="AF8" s="32">
        <v>3.4558792240984504</v>
      </c>
      <c r="AO8" s="32" t="s">
        <v>30</v>
      </c>
      <c r="AP8" s="32">
        <v>3.1851703330700998</v>
      </c>
    </row>
    <row r="9" spans="1:49" ht="16.8" thickBot="1" x14ac:dyDescent="0.35">
      <c r="A9" s="4">
        <v>41821</v>
      </c>
      <c r="B9" s="18">
        <v>-0.97218582577992441</v>
      </c>
      <c r="C9" s="18">
        <v>3.0530971114944579E-2</v>
      </c>
      <c r="D9" s="18">
        <v>-1.1697838219098822</v>
      </c>
      <c r="E9" s="18">
        <f t="shared" si="0"/>
        <v>-2.04</v>
      </c>
      <c r="F9" s="18">
        <v>0</v>
      </c>
      <c r="G9" s="18">
        <f t="shared" si="1"/>
        <v>-0.97218582577992441</v>
      </c>
      <c r="H9" s="18">
        <f t="shared" si="1"/>
        <v>3.0530971114944579E-2</v>
      </c>
      <c r="I9" s="18">
        <f t="shared" si="1"/>
        <v>-1.1697838219098822</v>
      </c>
      <c r="J9" s="18">
        <v>-2.04</v>
      </c>
      <c r="K9" s="18">
        <v>-2.04</v>
      </c>
      <c r="L9" s="3"/>
      <c r="M9" s="3"/>
      <c r="N9" s="7">
        <f>AVERAGE(G4:G62)</f>
        <v>0.73642868915472859</v>
      </c>
      <c r="O9" s="7">
        <f t="shared" ref="O9:Q9" si="2">AVERAGE(H4:H62)</f>
        <v>0.72215543613675059</v>
      </c>
      <c r="P9" s="7">
        <f t="shared" si="2"/>
        <v>0.85378453360176698</v>
      </c>
      <c r="Q9" s="7">
        <f t="shared" si="2"/>
        <v>0.721016949152542</v>
      </c>
      <c r="U9" s="33" t="s">
        <v>31</v>
      </c>
      <c r="V9" s="33">
        <v>59</v>
      </c>
      <c r="AE9" s="33" t="s">
        <v>31</v>
      </c>
      <c r="AF9" s="33">
        <v>59</v>
      </c>
      <c r="AO9" s="33" t="s">
        <v>31</v>
      </c>
      <c r="AP9" s="33">
        <v>59</v>
      </c>
    </row>
    <row r="10" spans="1:49" x14ac:dyDescent="0.3">
      <c r="A10" s="4">
        <v>41852</v>
      </c>
      <c r="B10" s="18">
        <v>3.987221162087303</v>
      </c>
      <c r="C10" s="18">
        <v>5.0976862551327411</v>
      </c>
      <c r="D10" s="18">
        <v>4.0769372001976771</v>
      </c>
      <c r="E10" s="18">
        <f t="shared" si="0"/>
        <v>4.24</v>
      </c>
      <c r="F10" s="18">
        <v>0</v>
      </c>
      <c r="G10" s="18">
        <f t="shared" si="1"/>
        <v>3.987221162087303</v>
      </c>
      <c r="H10" s="18">
        <f t="shared" si="1"/>
        <v>5.0976862551327411</v>
      </c>
      <c r="I10" s="18">
        <f t="shared" si="1"/>
        <v>4.0769372001976771</v>
      </c>
      <c r="J10" s="18">
        <v>4.24</v>
      </c>
      <c r="K10" s="18">
        <v>4.24</v>
      </c>
      <c r="L10" s="3"/>
      <c r="M10" s="3"/>
    </row>
    <row r="11" spans="1:49" ht="15.6" thickBot="1" x14ac:dyDescent="0.35">
      <c r="A11" s="4">
        <v>41883</v>
      </c>
      <c r="B11" s="18">
        <v>-1.8551665837355999</v>
      </c>
      <c r="C11" s="18">
        <v>-1.5684053745633837</v>
      </c>
      <c r="D11" s="18">
        <v>-0.3001142641533262</v>
      </c>
      <c r="E11" s="18">
        <f t="shared" si="0"/>
        <v>-1.97</v>
      </c>
      <c r="F11" s="18">
        <v>0</v>
      </c>
      <c r="G11" s="18">
        <f t="shared" si="1"/>
        <v>-1.8551665837355999</v>
      </c>
      <c r="H11" s="18">
        <f t="shared" si="1"/>
        <v>-1.5684053745633837</v>
      </c>
      <c r="I11" s="18">
        <f t="shared" si="1"/>
        <v>-0.3001142641533262</v>
      </c>
      <c r="J11" s="18">
        <v>-1.97</v>
      </c>
      <c r="K11" s="18">
        <v>-1.97</v>
      </c>
      <c r="L11" s="3"/>
      <c r="M11" s="3"/>
      <c r="N11" s="22" t="s">
        <v>82</v>
      </c>
      <c r="O11" s="15"/>
      <c r="P11" s="15"/>
      <c r="Q11" s="15"/>
      <c r="U11" s="31" t="s">
        <v>22</v>
      </c>
      <c r="AE11" s="31" t="s">
        <v>22</v>
      </c>
      <c r="AO11" s="31" t="s">
        <v>22</v>
      </c>
    </row>
    <row r="12" spans="1:49" ht="16.2" x14ac:dyDescent="0.3">
      <c r="A12" s="4">
        <v>41913</v>
      </c>
      <c r="B12" s="18">
        <v>2.8792343737576189</v>
      </c>
      <c r="C12" s="18">
        <v>3.3343123947674047</v>
      </c>
      <c r="D12" s="18">
        <v>3.6121734724874517</v>
      </c>
      <c r="E12" s="18">
        <f t="shared" si="0"/>
        <v>2.52</v>
      </c>
      <c r="F12" s="18">
        <v>0</v>
      </c>
      <c r="G12" s="18">
        <f t="shared" si="1"/>
        <v>2.8792343737576189</v>
      </c>
      <c r="H12" s="18">
        <f t="shared" si="1"/>
        <v>3.3343123947674047</v>
      </c>
      <c r="I12" s="18">
        <f t="shared" si="1"/>
        <v>3.6121734724874517</v>
      </c>
      <c r="J12" s="18">
        <v>2.52</v>
      </c>
      <c r="K12" s="18">
        <v>2.52</v>
      </c>
      <c r="L12" s="3"/>
      <c r="M12" s="3"/>
      <c r="N12" s="3" t="s">
        <v>65</v>
      </c>
      <c r="U12" s="37"/>
      <c r="V12" s="37" t="s">
        <v>32</v>
      </c>
      <c r="W12" s="37" t="s">
        <v>23</v>
      </c>
      <c r="X12" s="37" t="s">
        <v>24</v>
      </c>
      <c r="Y12" s="37" t="s">
        <v>25</v>
      </c>
      <c r="Z12" s="37" t="s">
        <v>33</v>
      </c>
      <c r="AE12" s="37"/>
      <c r="AF12" s="37" t="s">
        <v>32</v>
      </c>
      <c r="AG12" s="37" t="s">
        <v>23</v>
      </c>
      <c r="AH12" s="37" t="s">
        <v>24</v>
      </c>
      <c r="AI12" s="37" t="s">
        <v>25</v>
      </c>
      <c r="AJ12" s="37" t="s">
        <v>33</v>
      </c>
      <c r="AO12" s="37"/>
      <c r="AP12" s="37" t="s">
        <v>32</v>
      </c>
      <c r="AQ12" s="37" t="s">
        <v>23</v>
      </c>
      <c r="AR12" s="37" t="s">
        <v>24</v>
      </c>
      <c r="AS12" s="37" t="s">
        <v>25</v>
      </c>
      <c r="AT12" s="37" t="s">
        <v>33</v>
      </c>
    </row>
    <row r="13" spans="1:49" ht="16.2" x14ac:dyDescent="0.3">
      <c r="A13" s="4">
        <v>41944</v>
      </c>
      <c r="B13" s="18">
        <v>2.6824104489916132</v>
      </c>
      <c r="C13" s="18">
        <v>1.7704238717250242</v>
      </c>
      <c r="D13" s="18">
        <v>3.0581003229857977</v>
      </c>
      <c r="E13" s="18">
        <f t="shared" si="0"/>
        <v>2.5499999999999998</v>
      </c>
      <c r="F13" s="18">
        <v>0</v>
      </c>
      <c r="G13" s="18">
        <f t="shared" si="1"/>
        <v>2.6824104489916132</v>
      </c>
      <c r="H13" s="18">
        <f t="shared" si="1"/>
        <v>1.7704238717250242</v>
      </c>
      <c r="I13" s="18">
        <f t="shared" si="1"/>
        <v>3.0581003229857977</v>
      </c>
      <c r="J13" s="18">
        <v>2.5499999999999998</v>
      </c>
      <c r="K13" s="18">
        <v>2.5499999999999998</v>
      </c>
      <c r="L13" s="3"/>
      <c r="M13" s="3"/>
      <c r="N13" s="7">
        <f>AVERAGE(K4:K62)</f>
        <v>0.721016949152542</v>
      </c>
      <c r="U13" s="32" t="s">
        <v>34</v>
      </c>
      <c r="V13" s="32">
        <v>1</v>
      </c>
      <c r="W13" s="32">
        <v>584.03088857912621</v>
      </c>
      <c r="X13" s="32">
        <v>584.03088857912621</v>
      </c>
      <c r="Y13" s="32">
        <v>1584.8933505862192</v>
      </c>
      <c r="Z13" s="32">
        <v>2.7202481079849162E-43</v>
      </c>
      <c r="AE13" s="32" t="s">
        <v>34</v>
      </c>
      <c r="AF13" s="32">
        <v>1</v>
      </c>
      <c r="AG13" s="32">
        <v>969.38791356785146</v>
      </c>
      <c r="AH13" s="32">
        <v>969.38791356785146</v>
      </c>
      <c r="AI13" s="32">
        <v>81.167185674516404</v>
      </c>
      <c r="AJ13" s="32">
        <v>1.4909894649733181E-12</v>
      </c>
      <c r="AO13" s="32" t="s">
        <v>34</v>
      </c>
      <c r="AP13" s="32">
        <v>1</v>
      </c>
      <c r="AQ13" s="32">
        <v>786.65029333427981</v>
      </c>
      <c r="AR13" s="32">
        <v>786.65029333427981</v>
      </c>
      <c r="AS13" s="32">
        <v>77.538319618170519</v>
      </c>
      <c r="AT13" s="32">
        <v>3.2123830818947534E-12</v>
      </c>
    </row>
    <row r="14" spans="1:49" ht="16.2" x14ac:dyDescent="0.3">
      <c r="A14" s="4">
        <v>41974</v>
      </c>
      <c r="B14" s="18">
        <v>-0.78894823234928779</v>
      </c>
      <c r="C14" s="18">
        <v>-2.1324377023646703</v>
      </c>
      <c r="D14" s="18">
        <v>-5.1483701111688225</v>
      </c>
      <c r="E14" s="18">
        <f t="shared" si="0"/>
        <v>-0.06</v>
      </c>
      <c r="F14" s="18">
        <v>0</v>
      </c>
      <c r="G14" s="18">
        <f t="shared" si="1"/>
        <v>-0.78894823234928779</v>
      </c>
      <c r="H14" s="18">
        <f t="shared" si="1"/>
        <v>-2.1324377023646703</v>
      </c>
      <c r="I14" s="18">
        <f t="shared" si="1"/>
        <v>-5.1483701111688225</v>
      </c>
      <c r="J14" s="18">
        <v>-0.06</v>
      </c>
      <c r="K14" s="18">
        <v>-0.06</v>
      </c>
      <c r="L14" s="3"/>
      <c r="M14" s="3"/>
      <c r="U14" s="32" t="s">
        <v>35</v>
      </c>
      <c r="V14" s="32">
        <v>57</v>
      </c>
      <c r="W14" s="32">
        <v>21.0044168818659</v>
      </c>
      <c r="X14" s="32">
        <v>0.36849854178712105</v>
      </c>
      <c r="Y14" s="32"/>
      <c r="Z14" s="32"/>
      <c r="AE14" s="32" t="s">
        <v>35</v>
      </c>
      <c r="AF14" s="32">
        <v>57</v>
      </c>
      <c r="AG14" s="32">
        <v>680.75676905865248</v>
      </c>
      <c r="AH14" s="32">
        <v>11.943101211555307</v>
      </c>
      <c r="AI14" s="32"/>
      <c r="AJ14" s="32"/>
      <c r="AO14" s="32" t="s">
        <v>35</v>
      </c>
      <c r="AP14" s="32">
        <v>57</v>
      </c>
      <c r="AQ14" s="32">
        <v>578.28267288818381</v>
      </c>
      <c r="AR14" s="32">
        <v>10.145310050669892</v>
      </c>
      <c r="AS14" s="32"/>
      <c r="AT14" s="32"/>
    </row>
    <row r="15" spans="1:49" ht="16.8" thickBot="1" x14ac:dyDescent="0.35">
      <c r="A15" s="4">
        <v>42005</v>
      </c>
      <c r="B15" s="18">
        <v>-2.4889279894841811</v>
      </c>
      <c r="C15" s="18">
        <v>1.1764795455563521</v>
      </c>
      <c r="D15" s="18">
        <v>3.1363255412090951</v>
      </c>
      <c r="E15" s="18">
        <f t="shared" si="0"/>
        <v>-3.11</v>
      </c>
      <c r="F15" s="18">
        <v>0</v>
      </c>
      <c r="G15" s="18">
        <f t="shared" si="1"/>
        <v>-2.4889279894841811</v>
      </c>
      <c r="H15" s="18">
        <f t="shared" si="1"/>
        <v>1.1764795455563521</v>
      </c>
      <c r="I15" s="18">
        <f t="shared" si="1"/>
        <v>3.1363255412090951</v>
      </c>
      <c r="J15" s="18">
        <v>-3.11</v>
      </c>
      <c r="K15" s="18">
        <v>-3.11</v>
      </c>
      <c r="L15" s="3"/>
      <c r="M15" s="3"/>
      <c r="N15" s="26" t="s">
        <v>14</v>
      </c>
      <c r="O15" s="26"/>
      <c r="P15" s="26"/>
      <c r="Q15" s="26"/>
      <c r="R15" s="26"/>
      <c r="U15" s="33" t="s">
        <v>36</v>
      </c>
      <c r="V15" s="33">
        <v>58</v>
      </c>
      <c r="W15" s="33">
        <v>605.03530546099216</v>
      </c>
      <c r="X15" s="33"/>
      <c r="Y15" s="33"/>
      <c r="Z15" s="33"/>
      <c r="AE15" s="33" t="s">
        <v>36</v>
      </c>
      <c r="AF15" s="33">
        <v>58</v>
      </c>
      <c r="AG15" s="33">
        <v>1650.1446826265039</v>
      </c>
      <c r="AH15" s="33"/>
      <c r="AI15" s="33"/>
      <c r="AJ15" s="33"/>
      <c r="AO15" s="33" t="s">
        <v>36</v>
      </c>
      <c r="AP15" s="33">
        <v>58</v>
      </c>
      <c r="AQ15" s="33">
        <v>1364.9329662224636</v>
      </c>
      <c r="AR15" s="33"/>
      <c r="AS15" s="33"/>
      <c r="AT15" s="33"/>
    </row>
    <row r="16" spans="1:49" ht="15.6" thickBot="1" x14ac:dyDescent="0.35">
      <c r="A16" s="4">
        <v>42036</v>
      </c>
      <c r="B16" s="18">
        <v>5.7338120179498144</v>
      </c>
      <c r="C16" s="18">
        <v>6.5474495641602219</v>
      </c>
      <c r="D16" s="18">
        <v>7.4380171911944144</v>
      </c>
      <c r="E16" s="18">
        <f t="shared" si="0"/>
        <v>6.13</v>
      </c>
      <c r="F16" s="18">
        <v>0</v>
      </c>
      <c r="G16" s="18">
        <f t="shared" si="1"/>
        <v>5.7338120179498144</v>
      </c>
      <c r="H16" s="18">
        <f t="shared" si="1"/>
        <v>6.5474495641602219</v>
      </c>
      <c r="I16" s="18">
        <f t="shared" si="1"/>
        <v>7.4380171911944144</v>
      </c>
      <c r="J16" s="18">
        <v>6.13</v>
      </c>
      <c r="K16" s="18">
        <v>6.13</v>
      </c>
      <c r="L16" s="3"/>
      <c r="M16" s="3"/>
      <c r="N16" s="7" t="s">
        <v>8</v>
      </c>
      <c r="O16" s="7" t="s">
        <v>9</v>
      </c>
      <c r="P16" s="7" t="s">
        <v>10</v>
      </c>
      <c r="Q16" s="7" t="s">
        <v>11</v>
      </c>
      <c r="R16" s="7" t="s">
        <v>12</v>
      </c>
    </row>
    <row r="17" spans="1:49" ht="16.2" x14ac:dyDescent="0.3">
      <c r="A17" s="4">
        <v>42064</v>
      </c>
      <c r="B17" s="18">
        <v>-2.0643780082520986</v>
      </c>
      <c r="C17" s="18">
        <v>-1.3806094225594319</v>
      </c>
      <c r="D17" s="18">
        <v>-0.4437851065462719</v>
      </c>
      <c r="E17" s="18">
        <f t="shared" si="0"/>
        <v>-1.1200000000000001</v>
      </c>
      <c r="F17" s="18">
        <v>0</v>
      </c>
      <c r="G17" s="18">
        <f t="shared" si="1"/>
        <v>-2.0643780082520986</v>
      </c>
      <c r="H17" s="18">
        <f t="shared" si="1"/>
        <v>-1.3806094225594319</v>
      </c>
      <c r="I17" s="18">
        <f t="shared" si="1"/>
        <v>-0.4437851065462719</v>
      </c>
      <c r="J17" s="18">
        <v>-1.1200000000000001</v>
      </c>
      <c r="K17" s="18">
        <v>-1.1200000000000001</v>
      </c>
      <c r="L17" s="3"/>
      <c r="M17" s="3"/>
      <c r="N17" s="6">
        <f>_xlfn.STDEV.S(B4:B62)</f>
        <v>3.2198951330556258</v>
      </c>
      <c r="O17" s="6">
        <f t="shared" ref="O17:Q17" si="3">_xlfn.STDEV.S(C4:C62)</f>
        <v>5.3239041115929782</v>
      </c>
      <c r="P17" s="6">
        <f t="shared" si="3"/>
        <v>4.84232497947702</v>
      </c>
      <c r="Q17" s="6">
        <f t="shared" si="3"/>
        <v>3.2539471063454939</v>
      </c>
      <c r="R17" s="6">
        <v>0</v>
      </c>
      <c r="U17" s="37"/>
      <c r="V17" s="37" t="s">
        <v>37</v>
      </c>
      <c r="W17" s="37" t="s">
        <v>30</v>
      </c>
      <c r="X17" s="37" t="s">
        <v>38</v>
      </c>
      <c r="Y17" s="37" t="s">
        <v>39</v>
      </c>
      <c r="Z17" s="37" t="s">
        <v>40</v>
      </c>
      <c r="AA17" s="37" t="s">
        <v>41</v>
      </c>
      <c r="AB17" s="37" t="s">
        <v>42</v>
      </c>
      <c r="AC17" s="37" t="s">
        <v>43</v>
      </c>
      <c r="AE17" s="37"/>
      <c r="AF17" s="37" t="s">
        <v>37</v>
      </c>
      <c r="AG17" s="37" t="s">
        <v>30</v>
      </c>
      <c r="AH17" s="37" t="s">
        <v>38</v>
      </c>
      <c r="AI17" s="37" t="s">
        <v>39</v>
      </c>
      <c r="AJ17" s="37" t="s">
        <v>40</v>
      </c>
      <c r="AK17" s="37" t="s">
        <v>41</v>
      </c>
      <c r="AL17" s="37" t="s">
        <v>42</v>
      </c>
      <c r="AM17" s="37" t="s">
        <v>43</v>
      </c>
      <c r="AO17" s="37"/>
      <c r="AP17" s="37" t="s">
        <v>37</v>
      </c>
      <c r="AQ17" s="37" t="s">
        <v>30</v>
      </c>
      <c r="AR17" s="37" t="s">
        <v>38</v>
      </c>
      <c r="AS17" s="37" t="s">
        <v>39</v>
      </c>
      <c r="AT17" s="37" t="s">
        <v>40</v>
      </c>
      <c r="AU17" s="37" t="s">
        <v>41</v>
      </c>
      <c r="AV17" s="37" t="s">
        <v>42</v>
      </c>
      <c r="AW17" s="37" t="s">
        <v>43</v>
      </c>
    </row>
    <row r="18" spans="1:49" x14ac:dyDescent="0.3">
      <c r="A18" s="4">
        <v>42095</v>
      </c>
      <c r="B18" s="18">
        <v>1.4386740779838525</v>
      </c>
      <c r="C18" s="18">
        <v>0.57644909108662112</v>
      </c>
      <c r="D18" s="18">
        <v>-0.89153882476432966</v>
      </c>
      <c r="E18" s="18">
        <f t="shared" si="0"/>
        <v>0.59</v>
      </c>
      <c r="F18" s="18">
        <v>0</v>
      </c>
      <c r="G18" s="18">
        <f t="shared" si="1"/>
        <v>1.4386740779838525</v>
      </c>
      <c r="H18" s="18">
        <f t="shared" si="1"/>
        <v>0.57644909108662112</v>
      </c>
      <c r="I18" s="18">
        <f t="shared" si="1"/>
        <v>-0.89153882476432966</v>
      </c>
      <c r="J18" s="18">
        <v>0.59</v>
      </c>
      <c r="K18" s="18">
        <v>0.59</v>
      </c>
      <c r="L18" s="3"/>
      <c r="M18" s="3"/>
      <c r="U18" s="32" t="s">
        <v>47</v>
      </c>
      <c r="V18" s="32">
        <v>3.5409863768825267E-2</v>
      </c>
      <c r="W18" s="32">
        <v>8.0967942351849467E-2</v>
      </c>
      <c r="X18" s="32">
        <v>0.43733189630718627</v>
      </c>
      <c r="Y18" s="32">
        <v>0.66352321812298132</v>
      </c>
      <c r="Z18" s="32">
        <v>-0.12672564410061871</v>
      </c>
      <c r="AA18" s="32">
        <v>0.19754537163826924</v>
      </c>
      <c r="AB18" s="32">
        <v>-0.12672564410061871</v>
      </c>
      <c r="AC18" s="32">
        <v>0.19754537163826924</v>
      </c>
      <c r="AE18" s="32" t="s">
        <v>47</v>
      </c>
      <c r="AF18" s="32">
        <v>-0.18099599121572518</v>
      </c>
      <c r="AG18" s="32">
        <v>0.46094994999374378</v>
      </c>
      <c r="AH18" s="32">
        <v>-0.39265866330646471</v>
      </c>
      <c r="AI18" s="32">
        <v>0.69603619044046838</v>
      </c>
      <c r="AJ18" s="32">
        <v>-1.1040323445401139</v>
      </c>
      <c r="AK18" s="32">
        <v>0.74204036210866342</v>
      </c>
      <c r="AL18" s="32">
        <v>-1.1040323445401139</v>
      </c>
      <c r="AM18" s="32">
        <v>0.74204036210866342</v>
      </c>
      <c r="AO18" s="32" t="s">
        <v>47</v>
      </c>
      <c r="AP18" s="32">
        <v>4.0200107094211845E-2</v>
      </c>
      <c r="AQ18" s="32">
        <v>0.42484242374912146</v>
      </c>
      <c r="AR18" s="32">
        <v>9.462357063933631E-2</v>
      </c>
      <c r="AS18" s="32">
        <v>0.92494568460406601</v>
      </c>
      <c r="AT18" s="32">
        <v>-0.81053217210487705</v>
      </c>
      <c r="AU18" s="32">
        <v>0.89093238629330074</v>
      </c>
      <c r="AV18" s="32">
        <v>-0.81053217210487705</v>
      </c>
      <c r="AW18" s="32">
        <v>0.89093238629330074</v>
      </c>
    </row>
    <row r="19" spans="1:49" ht="15.6" thickBot="1" x14ac:dyDescent="0.35">
      <c r="A19" s="4">
        <v>42125</v>
      </c>
      <c r="B19" s="18">
        <v>1.2725755608187588</v>
      </c>
      <c r="C19" s="18">
        <v>2.7565574608647148</v>
      </c>
      <c r="D19" s="18">
        <v>1.9340349469274698</v>
      </c>
      <c r="E19" s="18">
        <f t="shared" si="0"/>
        <v>1.36</v>
      </c>
      <c r="F19" s="18">
        <v>0</v>
      </c>
      <c r="G19" s="18">
        <f t="shared" si="1"/>
        <v>1.2725755608187588</v>
      </c>
      <c r="H19" s="18">
        <f t="shared" si="1"/>
        <v>2.7565574608647148</v>
      </c>
      <c r="I19" s="18">
        <f t="shared" si="1"/>
        <v>1.9340349469274698</v>
      </c>
      <c r="J19" s="18">
        <v>1.36</v>
      </c>
      <c r="K19" s="18">
        <v>1.36</v>
      </c>
      <c r="L19" s="3"/>
      <c r="M19" s="3"/>
      <c r="N19" s="26" t="s">
        <v>15</v>
      </c>
      <c r="O19" s="26"/>
      <c r="P19" s="26"/>
      <c r="U19" s="33" t="s">
        <v>48</v>
      </c>
      <c r="V19" s="33">
        <v>0.97226400323855944</v>
      </c>
      <c r="W19" s="33">
        <v>2.4422166357499102E-2</v>
      </c>
      <c r="X19" s="33">
        <v>39.810719041311209</v>
      </c>
      <c r="Y19" s="33">
        <v>2.7202481079849162E-43</v>
      </c>
      <c r="Z19" s="33">
        <v>0.92335945866660862</v>
      </c>
      <c r="AA19" s="33">
        <v>1.0211685478105101</v>
      </c>
      <c r="AB19" s="33">
        <v>0.92335945866660862</v>
      </c>
      <c r="AC19" s="33">
        <v>1.0211685478105101</v>
      </c>
      <c r="AE19" s="33" t="s">
        <v>48</v>
      </c>
      <c r="AF19" s="33">
        <v>1.2526077624305618</v>
      </c>
      <c r="AG19" s="33">
        <v>0.13903522844027125</v>
      </c>
      <c r="AH19" s="33">
        <v>9.0092833052644288</v>
      </c>
      <c r="AI19" s="33">
        <v>1.490989464973334E-12</v>
      </c>
      <c r="AJ19" s="33">
        <v>0.97419451985428407</v>
      </c>
      <c r="AK19" s="33">
        <v>1.5310210050068396</v>
      </c>
      <c r="AL19" s="33">
        <v>0.97419451985428407</v>
      </c>
      <c r="AM19" s="33">
        <v>1.5310210050068396</v>
      </c>
      <c r="AO19" s="33" t="s">
        <v>48</v>
      </c>
      <c r="AP19" s="33">
        <v>1.1283846065807659</v>
      </c>
      <c r="AQ19" s="33">
        <v>0.12814420185505893</v>
      </c>
      <c r="AR19" s="33">
        <v>8.8055845699289375</v>
      </c>
      <c r="AS19" s="33">
        <v>3.2123830818947074E-12</v>
      </c>
      <c r="AT19" s="33">
        <v>0.87178026855759594</v>
      </c>
      <c r="AU19" s="33">
        <v>1.3849889446039358</v>
      </c>
      <c r="AV19" s="33">
        <v>0.87178026855759594</v>
      </c>
      <c r="AW19" s="33">
        <v>1.3849889446039358</v>
      </c>
    </row>
    <row r="20" spans="1:49" x14ac:dyDescent="0.3">
      <c r="A20" s="4">
        <v>42156</v>
      </c>
      <c r="B20" s="18">
        <v>-2.364441578873532</v>
      </c>
      <c r="C20" s="18">
        <v>-1.0624320010765054</v>
      </c>
      <c r="D20" s="18">
        <v>0.1617906948082799</v>
      </c>
      <c r="E20" s="18">
        <f t="shared" si="0"/>
        <v>-1.53</v>
      </c>
      <c r="F20" s="18">
        <v>0</v>
      </c>
      <c r="G20" s="18">
        <f t="shared" si="1"/>
        <v>-2.364441578873532</v>
      </c>
      <c r="H20" s="18">
        <f t="shared" si="1"/>
        <v>-1.0624320010765054</v>
      </c>
      <c r="I20" s="18">
        <f t="shared" si="1"/>
        <v>0.1617906948082799</v>
      </c>
      <c r="J20" s="18">
        <v>-1.53</v>
      </c>
      <c r="K20" s="18">
        <v>-1.53</v>
      </c>
      <c r="L20" s="3"/>
      <c r="M20" s="3"/>
      <c r="N20" s="7" t="s">
        <v>8</v>
      </c>
      <c r="O20" s="7" t="s">
        <v>9</v>
      </c>
      <c r="P20" s="7" t="s">
        <v>10</v>
      </c>
    </row>
    <row r="21" spans="1:49" x14ac:dyDescent="0.3">
      <c r="A21" s="4">
        <v>42186</v>
      </c>
      <c r="B21" s="18">
        <v>2.5290580560663631</v>
      </c>
      <c r="C21" s="18">
        <v>4.4832207178455086</v>
      </c>
      <c r="D21" s="18">
        <v>3.4508074756862981</v>
      </c>
      <c r="E21" s="18">
        <f t="shared" si="0"/>
        <v>1.54</v>
      </c>
      <c r="F21" s="18">
        <v>0</v>
      </c>
      <c r="G21" s="18">
        <f t="shared" si="1"/>
        <v>2.5290580560663631</v>
      </c>
      <c r="H21" s="18">
        <f t="shared" si="1"/>
        <v>4.4832207178455086</v>
      </c>
      <c r="I21" s="18">
        <f t="shared" si="1"/>
        <v>3.4508074756862981</v>
      </c>
      <c r="J21" s="18">
        <v>1.54</v>
      </c>
      <c r="K21" s="18">
        <v>1.54</v>
      </c>
      <c r="L21" s="3"/>
      <c r="M21" s="3"/>
      <c r="N21" s="6">
        <f>_xlfn.STDEV.S(W26:W84)</f>
        <v>0.60178494385690695</v>
      </c>
      <c r="O21" s="6">
        <f>_xlfn.STDEV.S(AG26:AG84)</f>
        <v>3.4259576286675006</v>
      </c>
      <c r="P21" s="6">
        <f>_xlfn.STDEV.S(AQ26:AQ84)</f>
        <v>3.1575925816775716</v>
      </c>
    </row>
    <row r="22" spans="1:49" x14ac:dyDescent="0.3">
      <c r="A22" s="4">
        <v>42217</v>
      </c>
      <c r="B22" s="18">
        <v>-6.0415984221164152</v>
      </c>
      <c r="C22" s="18">
        <v>-6.3206537019306994</v>
      </c>
      <c r="D22" s="18">
        <v>-5.5784247733343877</v>
      </c>
      <c r="E22" s="18">
        <f t="shared" si="0"/>
        <v>-6.04</v>
      </c>
      <c r="F22" s="18">
        <v>0</v>
      </c>
      <c r="G22" s="18">
        <f t="shared" si="1"/>
        <v>-6.0415984221164152</v>
      </c>
      <c r="H22" s="18">
        <f t="shared" si="1"/>
        <v>-6.3206537019306994</v>
      </c>
      <c r="I22" s="18">
        <f t="shared" si="1"/>
        <v>-5.5784247733343877</v>
      </c>
      <c r="J22" s="18">
        <v>-6.04</v>
      </c>
      <c r="K22" s="18">
        <v>-6.04</v>
      </c>
      <c r="L22" s="3"/>
      <c r="M22" s="3"/>
    </row>
    <row r="23" spans="1:49" ht="16.2" x14ac:dyDescent="0.3">
      <c r="A23" s="4">
        <v>42248</v>
      </c>
      <c r="B23" s="18">
        <v>-2.9794986853389309</v>
      </c>
      <c r="C23" s="18">
        <v>-4.0592442155605548</v>
      </c>
      <c r="D23" s="18">
        <v>-2.1196627624216933</v>
      </c>
      <c r="E23" s="18">
        <f t="shared" si="0"/>
        <v>-3.08</v>
      </c>
      <c r="F23" s="18">
        <v>0</v>
      </c>
      <c r="G23" s="18">
        <f t="shared" si="1"/>
        <v>-2.9794986853389309</v>
      </c>
      <c r="H23" s="18">
        <f t="shared" si="1"/>
        <v>-4.0592442155605548</v>
      </c>
      <c r="I23" s="18">
        <f t="shared" si="1"/>
        <v>-2.1196627624216933</v>
      </c>
      <c r="J23" s="18">
        <v>-3.08</v>
      </c>
      <c r="K23" s="18">
        <v>-3.08</v>
      </c>
      <c r="L23" s="3"/>
      <c r="M23" s="3"/>
      <c r="N23" s="27" t="s">
        <v>17</v>
      </c>
      <c r="O23" s="27"/>
      <c r="P23" s="27"/>
      <c r="U23" s="31" t="s">
        <v>44</v>
      </c>
      <c r="AE23" s="31" t="s">
        <v>44</v>
      </c>
      <c r="AO23" s="31" t="s">
        <v>44</v>
      </c>
    </row>
    <row r="24" spans="1:49" ht="15.6" thickBot="1" x14ac:dyDescent="0.35">
      <c r="A24" s="4">
        <v>42278</v>
      </c>
      <c r="B24" s="18">
        <v>8.9608251640936949</v>
      </c>
      <c r="C24" s="18">
        <v>7.1755326843628469</v>
      </c>
      <c r="D24" s="18">
        <v>7.495002348081206</v>
      </c>
      <c r="E24" s="18">
        <f t="shared" si="0"/>
        <v>7.75</v>
      </c>
      <c r="F24" s="18">
        <v>0</v>
      </c>
      <c r="G24" s="18">
        <f t="shared" si="1"/>
        <v>8.9608251640936949</v>
      </c>
      <c r="H24" s="18">
        <f t="shared" si="1"/>
        <v>7.1755326843628469</v>
      </c>
      <c r="I24" s="18">
        <f t="shared" si="1"/>
        <v>7.495002348081206</v>
      </c>
      <c r="J24" s="18">
        <v>7.75</v>
      </c>
      <c r="K24" s="18">
        <v>7.75</v>
      </c>
      <c r="L24" s="3"/>
      <c r="M24" s="3"/>
      <c r="N24" s="7" t="s">
        <v>8</v>
      </c>
      <c r="O24" s="7" t="s">
        <v>9</v>
      </c>
      <c r="P24" s="7" t="s">
        <v>10</v>
      </c>
    </row>
    <row r="25" spans="1:49" ht="16.2" x14ac:dyDescent="0.3">
      <c r="A25" s="4">
        <v>42309</v>
      </c>
      <c r="B25" s="18">
        <v>0.28638965905996877</v>
      </c>
      <c r="C25" s="18">
        <v>1.1736395205942316</v>
      </c>
      <c r="D25" s="18">
        <v>0.78584503097204073</v>
      </c>
      <c r="E25" s="18">
        <f t="shared" si="0"/>
        <v>0.56000000000000005</v>
      </c>
      <c r="F25" s="18">
        <v>0</v>
      </c>
      <c r="G25" s="18">
        <f t="shared" si="1"/>
        <v>0.28638965905996877</v>
      </c>
      <c r="H25" s="18">
        <f t="shared" si="1"/>
        <v>1.1736395205942316</v>
      </c>
      <c r="I25" s="18">
        <f t="shared" si="1"/>
        <v>0.78584503097204073</v>
      </c>
      <c r="J25" s="18">
        <v>0.56000000000000005</v>
      </c>
      <c r="K25" s="18">
        <v>0.56000000000000005</v>
      </c>
      <c r="L25" s="3"/>
      <c r="M25" s="3"/>
      <c r="N25" s="7">
        <f>(N5-$R$5)/N17</f>
        <v>0.22871201039888223</v>
      </c>
      <c r="O25" s="7">
        <f>(O5-$R$5)/O17</f>
        <v>0.13564395995867645</v>
      </c>
      <c r="P25" s="7">
        <f>(P5-$R$5)/P17</f>
        <v>0.17631706612429318</v>
      </c>
      <c r="U25" s="37" t="s">
        <v>45</v>
      </c>
      <c r="V25" s="37" t="s">
        <v>46</v>
      </c>
      <c r="W25" s="37" t="s">
        <v>35</v>
      </c>
      <c r="AE25" s="37" t="s">
        <v>45</v>
      </c>
      <c r="AF25" s="37" t="s">
        <v>46</v>
      </c>
      <c r="AG25" s="37" t="s">
        <v>35</v>
      </c>
      <c r="AO25" s="37" t="s">
        <v>45</v>
      </c>
      <c r="AP25" s="37" t="s">
        <v>46</v>
      </c>
      <c r="AQ25" s="37" t="s">
        <v>35</v>
      </c>
    </row>
    <row r="26" spans="1:49" x14ac:dyDescent="0.3">
      <c r="A26" s="4">
        <v>42339</v>
      </c>
      <c r="B26" s="18">
        <v>-2.1442561356134466</v>
      </c>
      <c r="C26" s="18">
        <v>-5.1410487362228636</v>
      </c>
      <c r="D26" s="18">
        <v>-9.2855201909925142</v>
      </c>
      <c r="E26" s="18">
        <f t="shared" si="0"/>
        <v>-2.16</v>
      </c>
      <c r="F26" s="18">
        <v>0.01</v>
      </c>
      <c r="G26" s="18">
        <f t="shared" si="1"/>
        <v>-2.1542561356134464</v>
      </c>
      <c r="H26" s="18">
        <f t="shared" si="1"/>
        <v>-5.1510487362228634</v>
      </c>
      <c r="I26" s="18">
        <f t="shared" si="1"/>
        <v>-9.295520190992514</v>
      </c>
      <c r="J26" s="18">
        <v>-2.17</v>
      </c>
      <c r="K26" s="18">
        <v>-2.17</v>
      </c>
      <c r="L26" s="3"/>
      <c r="M26" s="3"/>
      <c r="U26" s="32">
        <v>1</v>
      </c>
      <c r="V26" s="32">
        <v>4.5564374788281263</v>
      </c>
      <c r="W26" s="32">
        <v>4.2203954950466027E-3</v>
      </c>
      <c r="AE26" s="32">
        <v>1</v>
      </c>
      <c r="AF26" s="32">
        <v>5.6436301040863883</v>
      </c>
      <c r="AG26" s="32">
        <v>8.3366858970249424E-2</v>
      </c>
      <c r="AO26" s="32">
        <v>1</v>
      </c>
      <c r="AP26" s="32">
        <v>5.2871885276947737</v>
      </c>
      <c r="AQ26" s="32">
        <v>0.21531843920062332</v>
      </c>
    </row>
    <row r="27" spans="1:49" x14ac:dyDescent="0.3">
      <c r="A27" s="4">
        <v>42370</v>
      </c>
      <c r="B27" s="18">
        <v>-4.4505476569163305</v>
      </c>
      <c r="C27" s="18">
        <v>-5.1829546433764788</v>
      </c>
      <c r="D27" s="18">
        <v>2.7342054486057723</v>
      </c>
      <c r="E27" s="18">
        <f t="shared" si="0"/>
        <v>-5.76</v>
      </c>
      <c r="F27" s="18">
        <v>0.01</v>
      </c>
      <c r="G27" s="18">
        <f t="shared" si="1"/>
        <v>-4.4605476569163303</v>
      </c>
      <c r="H27" s="18">
        <f t="shared" si="1"/>
        <v>-5.1929546433764786</v>
      </c>
      <c r="I27" s="18">
        <f t="shared" si="1"/>
        <v>2.7242054486057725</v>
      </c>
      <c r="J27" s="18">
        <v>-5.77</v>
      </c>
      <c r="K27" s="18">
        <v>-5.77</v>
      </c>
      <c r="L27" s="3"/>
      <c r="M27" s="3"/>
      <c r="N27" s="27" t="s">
        <v>18</v>
      </c>
      <c r="O27" s="27"/>
      <c r="P27" s="27"/>
      <c r="U27" s="32">
        <v>2</v>
      </c>
      <c r="V27" s="32">
        <v>0.45348338516140579</v>
      </c>
      <c r="W27" s="32">
        <v>-5.8023889568265208E-2</v>
      </c>
      <c r="AE27" s="32">
        <v>2</v>
      </c>
      <c r="AF27" s="32">
        <v>0.35762534662941636</v>
      </c>
      <c r="AG27" s="32">
        <v>-5.4132915402480775</v>
      </c>
      <c r="AO27" s="32">
        <v>2</v>
      </c>
      <c r="AP27" s="32">
        <v>0.52540548792394115</v>
      </c>
      <c r="AQ27" s="32">
        <v>-3.7666021602566326</v>
      </c>
    </row>
    <row r="28" spans="1:49" x14ac:dyDescent="0.3">
      <c r="A28" s="4">
        <v>42401</v>
      </c>
      <c r="B28" s="18">
        <v>-0.145170317270326</v>
      </c>
      <c r="C28" s="18">
        <v>-2.356893748814231</v>
      </c>
      <c r="D28" s="18">
        <v>-0.41494589613458926</v>
      </c>
      <c r="E28" s="18">
        <f t="shared" si="0"/>
        <v>-0.05</v>
      </c>
      <c r="F28" s="18">
        <v>0.02</v>
      </c>
      <c r="G28" s="18">
        <f t="shared" si="1"/>
        <v>-0.16517031727032599</v>
      </c>
      <c r="H28" s="18">
        <f t="shared" si="1"/>
        <v>-2.376893748814231</v>
      </c>
      <c r="I28" s="18">
        <f t="shared" si="1"/>
        <v>-0.43494589613458928</v>
      </c>
      <c r="J28" s="18">
        <v>-7.0000000000000007E-2</v>
      </c>
      <c r="K28" s="18">
        <v>-7.0000000000000007E-2</v>
      </c>
      <c r="L28" s="3"/>
      <c r="M28" s="3"/>
      <c r="N28" s="7" t="s">
        <v>8</v>
      </c>
      <c r="O28" s="7" t="s">
        <v>9</v>
      </c>
      <c r="P28" s="7" t="s">
        <v>10</v>
      </c>
      <c r="U28" s="32">
        <v>3</v>
      </c>
      <c r="V28" s="32">
        <v>-0.14932029684650103</v>
      </c>
      <c r="W28" s="32">
        <v>1.301876567886421</v>
      </c>
      <c r="AE28" s="32">
        <v>3</v>
      </c>
      <c r="AF28" s="32">
        <v>-0.4189914660775319</v>
      </c>
      <c r="AG28" s="32">
        <v>-1.1974924385753032</v>
      </c>
      <c r="AO28" s="32">
        <v>3</v>
      </c>
      <c r="AP28" s="32">
        <v>-0.17419296815613367</v>
      </c>
      <c r="AQ28" s="32">
        <v>-0.47196363044732687</v>
      </c>
    </row>
    <row r="29" spans="1:49" x14ac:dyDescent="0.3">
      <c r="A29" s="4">
        <v>42430</v>
      </c>
      <c r="B29" s="18">
        <v>6.2346091363145408</v>
      </c>
      <c r="C29" s="18">
        <v>5.611281605030439</v>
      </c>
      <c r="D29" s="18">
        <v>5.5500045440074963</v>
      </c>
      <c r="E29" s="18">
        <f t="shared" si="0"/>
        <v>6.9799999999999995</v>
      </c>
      <c r="F29" s="18">
        <v>0.02</v>
      </c>
      <c r="G29" s="18">
        <f t="shared" si="1"/>
        <v>6.2146091363145413</v>
      </c>
      <c r="H29" s="18">
        <f t="shared" si="1"/>
        <v>5.5912816050304395</v>
      </c>
      <c r="I29" s="18">
        <f t="shared" si="1"/>
        <v>5.5300045440074967</v>
      </c>
      <c r="J29" s="18">
        <v>6.96</v>
      </c>
      <c r="K29" s="18">
        <v>6.96</v>
      </c>
      <c r="L29" s="3"/>
      <c r="M29" s="3"/>
      <c r="N29" s="7">
        <f>(N5-$R$5)/V19</f>
        <v>0.75743695817362777</v>
      </c>
      <c r="O29" s="7">
        <f>(O5-$R$5)/AF19</f>
        <v>0.57652160380634998</v>
      </c>
      <c r="P29" s="7">
        <f>(P5-$R$5)/AP19</f>
        <v>0.7566431947249852</v>
      </c>
      <c r="U29" s="32">
        <v>4</v>
      </c>
      <c r="V29" s="32">
        <v>2.038273710440258</v>
      </c>
      <c r="W29" s="32">
        <v>0.29667208182667304</v>
      </c>
      <c r="AE29" s="32">
        <v>4</v>
      </c>
      <c r="AF29" s="32">
        <v>2.399375999391232</v>
      </c>
      <c r="AG29" s="32">
        <v>1.6276878353829032</v>
      </c>
      <c r="AO29" s="32">
        <v>4</v>
      </c>
      <c r="AP29" s="32">
        <v>2.3646723966505894</v>
      </c>
      <c r="AQ29" s="32">
        <v>0.83574728436543966</v>
      </c>
    </row>
    <row r="30" spans="1:49" x14ac:dyDescent="0.3">
      <c r="A30" s="4">
        <v>42461</v>
      </c>
      <c r="B30" s="18">
        <v>0.88694815745207123</v>
      </c>
      <c r="C30" s="18">
        <v>-1.1576087973508573</v>
      </c>
      <c r="D30" s="18">
        <v>-1.1211122879676303</v>
      </c>
      <c r="E30" s="18">
        <f t="shared" si="0"/>
        <v>0.93</v>
      </c>
      <c r="F30" s="18">
        <v>0.01</v>
      </c>
      <c r="G30" s="18">
        <f t="shared" si="1"/>
        <v>0.87694815745207122</v>
      </c>
      <c r="H30" s="18">
        <f t="shared" si="1"/>
        <v>-1.1676087973508573</v>
      </c>
      <c r="I30" s="18">
        <f t="shared" si="1"/>
        <v>-1.1311122879676303</v>
      </c>
      <c r="J30" s="18">
        <v>0.92</v>
      </c>
      <c r="K30" s="18">
        <v>0.92</v>
      </c>
      <c r="L30" s="3"/>
      <c r="M30" s="3"/>
      <c r="U30" s="32">
        <v>5</v>
      </c>
      <c r="V30" s="32">
        <v>2.5730189122214653</v>
      </c>
      <c r="W30" s="32">
        <v>-0.94888078124721087</v>
      </c>
      <c r="AE30" s="32">
        <v>5</v>
      </c>
      <c r="AF30" s="32">
        <v>3.088310268728041</v>
      </c>
      <c r="AG30" s="32">
        <v>-1.663720513271244</v>
      </c>
      <c r="AO30" s="32">
        <v>5</v>
      </c>
      <c r="AP30" s="32">
        <v>2.9852839302700107</v>
      </c>
      <c r="AQ30" s="32">
        <v>-0.91231040256396811</v>
      </c>
    </row>
    <row r="31" spans="1:49" x14ac:dyDescent="0.3">
      <c r="A31" s="4">
        <v>42491</v>
      </c>
      <c r="B31" s="18">
        <v>1.782906106050296</v>
      </c>
      <c r="C31" s="18">
        <v>2.9129100231551455</v>
      </c>
      <c r="D31" s="18">
        <v>1.9802011200879353</v>
      </c>
      <c r="E31" s="18">
        <f t="shared" si="0"/>
        <v>1.79</v>
      </c>
      <c r="F31" s="18">
        <v>0.01</v>
      </c>
      <c r="G31" s="18">
        <f t="shared" si="1"/>
        <v>1.772906106050296</v>
      </c>
      <c r="H31" s="18">
        <f t="shared" si="1"/>
        <v>2.9029100231551457</v>
      </c>
      <c r="I31" s="18">
        <f t="shared" si="1"/>
        <v>1.9702011200879352</v>
      </c>
      <c r="J31" s="18">
        <v>1.78</v>
      </c>
      <c r="K31" s="18">
        <v>1.78</v>
      </c>
      <c r="L31" s="3"/>
      <c r="M31" s="3"/>
      <c r="N31" s="26" t="s">
        <v>19</v>
      </c>
      <c r="O31" s="26"/>
      <c r="P31" s="26"/>
      <c r="U31" s="32">
        <v>6</v>
      </c>
      <c r="V31" s="32">
        <v>-1.9480087028378361</v>
      </c>
      <c r="W31" s="32">
        <v>0.97582287705791171</v>
      </c>
      <c r="AE31" s="32">
        <v>6</v>
      </c>
      <c r="AF31" s="32">
        <v>-2.7363158265740712</v>
      </c>
      <c r="AG31" s="32">
        <v>2.7668467976890159</v>
      </c>
      <c r="AO31" s="32">
        <v>6</v>
      </c>
      <c r="AP31" s="32">
        <v>-2.2617044903305508</v>
      </c>
      <c r="AQ31" s="32">
        <v>1.0919206684206686</v>
      </c>
    </row>
    <row r="32" spans="1:49" x14ac:dyDescent="0.3">
      <c r="A32" s="4">
        <v>42522</v>
      </c>
      <c r="B32" s="18">
        <v>-0.22152597283973621</v>
      </c>
      <c r="C32" s="18">
        <v>-2.3635836961499401</v>
      </c>
      <c r="D32" s="18">
        <v>-1.4719699544437577</v>
      </c>
      <c r="E32" s="18">
        <f t="shared" si="0"/>
        <v>-3.0000000000000002E-2</v>
      </c>
      <c r="F32" s="18">
        <v>0.02</v>
      </c>
      <c r="G32" s="18">
        <f t="shared" si="1"/>
        <v>-0.2415259728397362</v>
      </c>
      <c r="H32" s="18">
        <f t="shared" si="1"/>
        <v>-2.3835836961499401</v>
      </c>
      <c r="I32" s="18">
        <f t="shared" si="1"/>
        <v>-1.4919699544437577</v>
      </c>
      <c r="J32" s="18">
        <v>-0.05</v>
      </c>
      <c r="K32" s="18">
        <v>-0.05</v>
      </c>
      <c r="L32" s="3"/>
      <c r="M32" s="3"/>
      <c r="N32" s="7" t="s">
        <v>8</v>
      </c>
      <c r="O32" s="7" t="s">
        <v>9</v>
      </c>
      <c r="P32" s="7" t="s">
        <v>10</v>
      </c>
      <c r="U32" s="32">
        <v>7</v>
      </c>
      <c r="V32" s="32">
        <v>4.1578092375003175</v>
      </c>
      <c r="W32" s="32">
        <v>-0.17058807541301446</v>
      </c>
      <c r="AE32" s="32">
        <v>7</v>
      </c>
      <c r="AF32" s="32">
        <v>5.1300609214898572</v>
      </c>
      <c r="AG32" s="32">
        <v>-3.2374666357116055E-2</v>
      </c>
      <c r="AO32" s="32">
        <v>7</v>
      </c>
      <c r="AP32" s="32">
        <v>4.82455083899666</v>
      </c>
      <c r="AQ32" s="32">
        <v>-0.7476136387989829</v>
      </c>
    </row>
    <row r="33" spans="1:43" x14ac:dyDescent="0.3">
      <c r="A33" s="4">
        <v>42552</v>
      </c>
      <c r="B33" s="18">
        <v>4.1691312689425093</v>
      </c>
      <c r="C33" s="18">
        <v>5.2002494503388164</v>
      </c>
      <c r="D33" s="18">
        <v>5.4672605957045022</v>
      </c>
      <c r="E33" s="18">
        <f t="shared" si="0"/>
        <v>3.97</v>
      </c>
      <c r="F33" s="18">
        <v>0.02</v>
      </c>
      <c r="G33" s="18">
        <f t="shared" si="1"/>
        <v>4.1491312689425097</v>
      </c>
      <c r="H33" s="18">
        <f t="shared" si="1"/>
        <v>5.1802494503388168</v>
      </c>
      <c r="I33" s="18">
        <f t="shared" si="1"/>
        <v>5.4472605957045026</v>
      </c>
      <c r="J33" s="18">
        <v>3.95</v>
      </c>
      <c r="K33" s="18">
        <v>3.95</v>
      </c>
      <c r="L33" s="3"/>
      <c r="M33" s="3"/>
      <c r="N33" s="6">
        <f>$R$5+V19*$N$13</f>
        <v>0.74847645250454742</v>
      </c>
      <c r="O33" s="6">
        <f>$R$5+AF19*$N$13</f>
        <v>0.95060905447111987</v>
      </c>
      <c r="P33" s="6">
        <f>$R$5+AP19*$N$13</f>
        <v>0.86104205362619923</v>
      </c>
      <c r="U33" s="32">
        <v>8</v>
      </c>
      <c r="V33" s="32">
        <v>-1.8799502226111366</v>
      </c>
      <c r="W33" s="32">
        <v>2.4783638875536695E-2</v>
      </c>
      <c r="AE33" s="32">
        <v>8</v>
      </c>
      <c r="AF33" s="32">
        <v>-2.6486332832039321</v>
      </c>
      <c r="AG33" s="32">
        <v>1.0802279086405484</v>
      </c>
      <c r="AO33" s="32">
        <v>8</v>
      </c>
      <c r="AP33" s="32">
        <v>-2.1827175678698971</v>
      </c>
      <c r="AQ33" s="32">
        <v>1.882603303716571</v>
      </c>
    </row>
    <row r="34" spans="1:43" x14ac:dyDescent="0.3">
      <c r="A34" s="4">
        <v>42583</v>
      </c>
      <c r="B34" s="18">
        <v>0.12950026788384644</v>
      </c>
      <c r="C34" s="18">
        <v>-0.39772200182035611</v>
      </c>
      <c r="D34" s="18">
        <v>-0.13563526332404915</v>
      </c>
      <c r="E34" s="18">
        <f t="shared" si="0"/>
        <v>0.52</v>
      </c>
      <c r="F34" s="18">
        <v>0.02</v>
      </c>
      <c r="G34" s="18">
        <f t="shared" si="1"/>
        <v>0.10950026788384644</v>
      </c>
      <c r="H34" s="18">
        <f t="shared" si="1"/>
        <v>-0.41772200182035613</v>
      </c>
      <c r="I34" s="18">
        <f t="shared" si="1"/>
        <v>-0.15563526332404914</v>
      </c>
      <c r="J34" s="18">
        <v>0.5</v>
      </c>
      <c r="K34" s="18">
        <v>0.5</v>
      </c>
      <c r="L34" s="3"/>
      <c r="M34" s="3"/>
      <c r="U34" s="32">
        <v>9</v>
      </c>
      <c r="V34" s="32">
        <v>2.4855151519299952</v>
      </c>
      <c r="W34" s="32">
        <v>0.39371922182762376</v>
      </c>
      <c r="AE34" s="32">
        <v>9</v>
      </c>
      <c r="AF34" s="32">
        <v>2.9755755701092905</v>
      </c>
      <c r="AG34" s="32">
        <v>0.35873682465811418</v>
      </c>
      <c r="AO34" s="32">
        <v>9</v>
      </c>
      <c r="AP34" s="32">
        <v>2.8837293156777419</v>
      </c>
      <c r="AQ34" s="32">
        <v>0.72844415680970975</v>
      </c>
    </row>
    <row r="35" spans="1:43" x14ac:dyDescent="0.3">
      <c r="A35" s="4">
        <v>42614</v>
      </c>
      <c r="B35" s="18">
        <v>-0.41781025287603962</v>
      </c>
      <c r="C35" s="18">
        <v>1.5687314525951619</v>
      </c>
      <c r="D35" s="18">
        <v>-0.12070497601024345</v>
      </c>
      <c r="E35" s="18">
        <f t="shared" si="0"/>
        <v>0.27</v>
      </c>
      <c r="F35" s="18">
        <v>0.02</v>
      </c>
      <c r="G35" s="18">
        <f t="shared" si="1"/>
        <v>-0.43781025287603964</v>
      </c>
      <c r="H35" s="18">
        <f t="shared" si="1"/>
        <v>1.5487314525951619</v>
      </c>
      <c r="I35" s="18">
        <f t="shared" si="1"/>
        <v>-0.14070497601024345</v>
      </c>
      <c r="J35" s="18">
        <v>0.25</v>
      </c>
      <c r="K35" s="18">
        <v>0.25</v>
      </c>
      <c r="L35" s="3"/>
      <c r="M35" s="3"/>
      <c r="N35" s="27" t="s">
        <v>20</v>
      </c>
      <c r="O35" s="27"/>
      <c r="P35" s="27"/>
      <c r="Q35" s="28" t="s">
        <v>81</v>
      </c>
      <c r="R35" s="28"/>
      <c r="S35" s="28"/>
      <c r="U35" s="32">
        <v>10</v>
      </c>
      <c r="V35" s="32">
        <v>2.5146830720271516</v>
      </c>
      <c r="W35" s="32">
        <v>0.16772737696446161</v>
      </c>
      <c r="AE35" s="32">
        <v>10</v>
      </c>
      <c r="AF35" s="32">
        <v>3.0131538029822069</v>
      </c>
      <c r="AG35" s="32">
        <v>-1.2427299312571827</v>
      </c>
      <c r="AO35" s="32">
        <v>10</v>
      </c>
      <c r="AP35" s="32">
        <v>2.9175808538751644</v>
      </c>
      <c r="AQ35" s="32">
        <v>0.14051946911063329</v>
      </c>
    </row>
    <row r="36" spans="1:43" x14ac:dyDescent="0.3">
      <c r="A36" s="4">
        <v>42644</v>
      </c>
      <c r="B36" s="18">
        <v>-1.4069474593819762</v>
      </c>
      <c r="C36" s="18">
        <v>-1.5725997202419695</v>
      </c>
      <c r="D36" s="18">
        <v>-2.3870740914690152</v>
      </c>
      <c r="E36" s="18">
        <f t="shared" si="0"/>
        <v>-2</v>
      </c>
      <c r="F36" s="18">
        <v>0.02</v>
      </c>
      <c r="G36" s="18">
        <f t="shared" si="1"/>
        <v>-1.4269474593819762</v>
      </c>
      <c r="H36" s="18">
        <f t="shared" si="1"/>
        <v>-1.5925997202419695</v>
      </c>
      <c r="I36" s="18">
        <f t="shared" si="1"/>
        <v>-2.4070740914690152</v>
      </c>
      <c r="J36" s="18">
        <v>-2.02</v>
      </c>
      <c r="K36" s="18">
        <v>-2.02</v>
      </c>
      <c r="L36" s="3"/>
      <c r="M36" s="3"/>
      <c r="N36" s="7" t="s">
        <v>8</v>
      </c>
      <c r="O36" s="7" t="s">
        <v>9</v>
      </c>
      <c r="P36" s="7" t="s">
        <v>10</v>
      </c>
      <c r="Q36" s="7" t="s">
        <v>8</v>
      </c>
      <c r="R36" s="7" t="s">
        <v>9</v>
      </c>
      <c r="S36" s="7" t="s">
        <v>10</v>
      </c>
      <c r="U36" s="32">
        <v>11</v>
      </c>
      <c r="V36" s="32">
        <v>-2.2925976425488298E-2</v>
      </c>
      <c r="W36" s="32">
        <v>-0.76602225592379947</v>
      </c>
      <c r="AE36" s="32">
        <v>11</v>
      </c>
      <c r="AF36" s="32">
        <v>-0.25615245696155886</v>
      </c>
      <c r="AG36" s="32">
        <v>-1.8762852454031114</v>
      </c>
      <c r="AO36" s="32">
        <v>11</v>
      </c>
      <c r="AP36" s="32">
        <v>-2.7502969300634103E-2</v>
      </c>
      <c r="AQ36" s="32">
        <v>-5.1208671418681888</v>
      </c>
    </row>
    <row r="37" spans="1:43" x14ac:dyDescent="0.3">
      <c r="A37" s="4">
        <v>42675</v>
      </c>
      <c r="B37" s="18">
        <v>3.6990060645988212</v>
      </c>
      <c r="C37" s="18">
        <v>0.45649182953891371</v>
      </c>
      <c r="D37" s="18">
        <v>1.0060413123920628</v>
      </c>
      <c r="E37" s="18">
        <f t="shared" si="0"/>
        <v>4.87</v>
      </c>
      <c r="F37" s="18">
        <v>0.01</v>
      </c>
      <c r="G37" s="18">
        <f t="shared" si="1"/>
        <v>3.6890060645988214</v>
      </c>
      <c r="H37" s="18">
        <f t="shared" si="1"/>
        <v>0.4464918295389137</v>
      </c>
      <c r="I37" s="18">
        <f t="shared" si="1"/>
        <v>0.99604131239206284</v>
      </c>
      <c r="J37" s="18">
        <v>4.8600000000000003</v>
      </c>
      <c r="K37" s="18">
        <v>4.8600000000000003</v>
      </c>
      <c r="L37" s="3"/>
      <c r="M37" s="3"/>
      <c r="N37" s="7">
        <f>N5-N33</f>
        <v>3.5409863768825267E-2</v>
      </c>
      <c r="O37" s="7">
        <f>O5-O33</f>
        <v>-0.18099599121572485</v>
      </c>
      <c r="P37" s="7">
        <f>P5-P33</f>
        <v>4.0200107094211179E-2</v>
      </c>
      <c r="Q37" s="7" t="str">
        <f>IF((N37-V18)&lt;0.0000001, "Y", "N")</f>
        <v>Y</v>
      </c>
      <c r="R37" s="7" t="str">
        <f>IF((O37-AF18)&lt;0.0000001, "Y", "N")</f>
        <v>Y</v>
      </c>
      <c r="S37" s="7" t="str">
        <f>IF((P37-AP18)&lt;0.0000001, "Y", "N")</f>
        <v>Y</v>
      </c>
      <c r="U37" s="32">
        <v>12</v>
      </c>
      <c r="V37" s="32">
        <v>-2.9883311863030944</v>
      </c>
      <c r="W37" s="32">
        <v>0.49940319681891321</v>
      </c>
      <c r="AE37" s="32">
        <v>12</v>
      </c>
      <c r="AF37" s="32">
        <v>-4.0766061323747724</v>
      </c>
      <c r="AG37" s="32">
        <v>5.253085677931125</v>
      </c>
      <c r="AO37" s="32">
        <v>12</v>
      </c>
      <c r="AP37" s="32">
        <v>-3.4690760193719701</v>
      </c>
      <c r="AQ37" s="32">
        <v>6.6054015605810648</v>
      </c>
    </row>
    <row r="38" spans="1:43" x14ac:dyDescent="0.3">
      <c r="A38" s="4">
        <v>42705</v>
      </c>
      <c r="B38" s="18">
        <v>1.3542104140662554</v>
      </c>
      <c r="C38" s="18">
        <v>1.1076435681992907</v>
      </c>
      <c r="D38" s="18">
        <v>1.3331198077780029</v>
      </c>
      <c r="E38" s="18">
        <f t="shared" si="0"/>
        <v>1.85</v>
      </c>
      <c r="F38" s="18">
        <v>0.03</v>
      </c>
      <c r="G38" s="18">
        <f t="shared" si="1"/>
        <v>1.3242104140662554</v>
      </c>
      <c r="H38" s="18">
        <f t="shared" si="1"/>
        <v>1.0776435681992906</v>
      </c>
      <c r="I38" s="18">
        <f t="shared" si="1"/>
        <v>1.3031198077780028</v>
      </c>
      <c r="J38" s="18">
        <v>1.82</v>
      </c>
      <c r="K38" s="18">
        <v>1.82</v>
      </c>
      <c r="L38" s="3"/>
      <c r="M38" s="3"/>
      <c r="U38" s="32">
        <v>13</v>
      </c>
      <c r="V38" s="32">
        <v>5.9953882036211938</v>
      </c>
      <c r="W38" s="32">
        <v>-0.26157618567137941</v>
      </c>
      <c r="AE38" s="32">
        <v>13</v>
      </c>
      <c r="AF38" s="32">
        <v>7.4974895924836193</v>
      </c>
      <c r="AG38" s="32">
        <v>-0.9500400283233974</v>
      </c>
      <c r="AO38" s="32">
        <v>13</v>
      </c>
      <c r="AP38" s="32">
        <v>6.957197745434307</v>
      </c>
      <c r="AQ38" s="32">
        <v>0.48081944576010738</v>
      </c>
    </row>
    <row r="39" spans="1:43" x14ac:dyDescent="0.3">
      <c r="A39" s="4">
        <v>42736</v>
      </c>
      <c r="B39" s="18">
        <v>2.4932160215325054</v>
      </c>
      <c r="C39" s="18">
        <v>4.5869343531743594</v>
      </c>
      <c r="D39" s="18">
        <v>2.9735042695011145</v>
      </c>
      <c r="E39" s="18">
        <f t="shared" si="0"/>
        <v>1.98</v>
      </c>
      <c r="F39" s="18">
        <v>0.04</v>
      </c>
      <c r="G39" s="18">
        <f t="shared" si="1"/>
        <v>2.4532160215325054</v>
      </c>
      <c r="H39" s="18">
        <f t="shared" si="1"/>
        <v>4.5469343531743593</v>
      </c>
      <c r="I39" s="18">
        <f t="shared" si="1"/>
        <v>2.9335042695011144</v>
      </c>
      <c r="J39" s="18">
        <v>1.94</v>
      </c>
      <c r="K39" s="18">
        <v>1.94</v>
      </c>
      <c r="L39" s="3"/>
      <c r="M39" s="3"/>
      <c r="N39" s="27" t="s">
        <v>21</v>
      </c>
      <c r="O39" s="27"/>
      <c r="P39" s="27"/>
      <c r="U39" s="32">
        <v>14</v>
      </c>
      <c r="V39" s="32">
        <v>-1.0535258198583612</v>
      </c>
      <c r="W39" s="32">
        <v>-1.0108521883937374</v>
      </c>
      <c r="AE39" s="32">
        <v>14</v>
      </c>
      <c r="AF39" s="32">
        <v>-1.5839166851379547</v>
      </c>
      <c r="AG39" s="32">
        <v>0.20330726257852283</v>
      </c>
      <c r="AO39" s="32">
        <v>14</v>
      </c>
      <c r="AP39" s="32">
        <v>-1.2235906522762461</v>
      </c>
      <c r="AQ39" s="32">
        <v>0.77980554572997418</v>
      </c>
    </row>
    <row r="40" spans="1:43" x14ac:dyDescent="0.3">
      <c r="A40" s="4">
        <v>42767</v>
      </c>
      <c r="B40" s="18">
        <v>3.9627457442367349</v>
      </c>
      <c r="C40" s="18">
        <v>3.3853344128159706</v>
      </c>
      <c r="D40" s="18">
        <v>4.3581494288896918</v>
      </c>
      <c r="E40" s="18">
        <f t="shared" si="0"/>
        <v>3.61</v>
      </c>
      <c r="F40" s="18">
        <v>0.04</v>
      </c>
      <c r="G40" s="18">
        <f t="shared" si="1"/>
        <v>3.9227457442367348</v>
      </c>
      <c r="H40" s="18">
        <f t="shared" si="1"/>
        <v>3.3453344128159705</v>
      </c>
      <c r="I40" s="18">
        <f t="shared" si="1"/>
        <v>4.3181494288896918</v>
      </c>
      <c r="J40" s="18">
        <v>3.57</v>
      </c>
      <c r="K40" s="18">
        <v>3.57</v>
      </c>
      <c r="L40" s="3"/>
      <c r="M40" s="3"/>
      <c r="N40" s="7" t="s">
        <v>8</v>
      </c>
      <c r="O40" s="7" t="s">
        <v>9</v>
      </c>
      <c r="P40" s="7" t="s">
        <v>10</v>
      </c>
      <c r="U40" s="32">
        <v>15</v>
      </c>
      <c r="V40" s="32">
        <v>0.60904562567957532</v>
      </c>
      <c r="W40" s="32">
        <v>0.82962845230427718</v>
      </c>
      <c r="AE40" s="32">
        <v>15</v>
      </c>
      <c r="AF40" s="32">
        <v>0.55804258861830625</v>
      </c>
      <c r="AG40" s="32">
        <v>1.8406502468314878E-2</v>
      </c>
      <c r="AO40" s="32">
        <v>15</v>
      </c>
      <c r="AP40" s="32">
        <v>0.70594702497686368</v>
      </c>
      <c r="AQ40" s="32">
        <v>-1.5974858497411932</v>
      </c>
    </row>
    <row r="41" spans="1:43" x14ac:dyDescent="0.3">
      <c r="A41" s="4">
        <v>42795</v>
      </c>
      <c r="B41" s="18">
        <v>-0.34278902334848643</v>
      </c>
      <c r="C41" s="18">
        <v>2.3917988395518459</v>
      </c>
      <c r="D41" s="18">
        <v>1.2073770420928502</v>
      </c>
      <c r="E41" s="18">
        <f t="shared" si="0"/>
        <v>0.2</v>
      </c>
      <c r="F41" s="18">
        <v>0.03</v>
      </c>
      <c r="G41" s="18">
        <f t="shared" si="1"/>
        <v>-0.3727890233484864</v>
      </c>
      <c r="H41" s="18">
        <f t="shared" si="1"/>
        <v>2.3617988395518461</v>
      </c>
      <c r="I41" s="18">
        <f t="shared" si="1"/>
        <v>1.1773770420928502</v>
      </c>
      <c r="J41" s="18">
        <v>0.17</v>
      </c>
      <c r="K41" s="18">
        <v>0.17</v>
      </c>
      <c r="L41" s="3"/>
      <c r="M41" s="3"/>
      <c r="N41" s="7">
        <f>N37/N21</f>
        <v>5.8841391979466105E-2</v>
      </c>
      <c r="O41" s="7">
        <f>O37/O21</f>
        <v>-5.2830773416810126E-2</v>
      </c>
      <c r="P41" s="7">
        <f>P37/P21</f>
        <v>1.2731252070795528E-2</v>
      </c>
      <c r="U41" s="32">
        <v>16</v>
      </c>
      <c r="V41" s="32">
        <v>1.3576889081732664</v>
      </c>
      <c r="W41" s="32">
        <v>-8.5113347354507596E-2</v>
      </c>
      <c r="AE41" s="32">
        <v>16</v>
      </c>
      <c r="AF41" s="32">
        <v>1.5225505656898388</v>
      </c>
      <c r="AG41" s="32">
        <v>1.2340068951748759</v>
      </c>
      <c r="AO41" s="32">
        <v>16</v>
      </c>
      <c r="AP41" s="32">
        <v>1.5748031720440534</v>
      </c>
      <c r="AQ41" s="32">
        <v>0.3592317748834164</v>
      </c>
    </row>
    <row r="42" spans="1:43" x14ac:dyDescent="0.3">
      <c r="A42" s="4">
        <v>42826</v>
      </c>
      <c r="B42" s="18">
        <v>1.4614203862902841</v>
      </c>
      <c r="C42" s="18">
        <v>2.9477198053791822</v>
      </c>
      <c r="D42" s="18">
        <v>4.1263263970933526</v>
      </c>
      <c r="E42" s="18">
        <f t="shared" si="0"/>
        <v>1.1400000000000001</v>
      </c>
      <c r="F42" s="18">
        <v>0.05</v>
      </c>
      <c r="G42" s="18">
        <f t="shared" si="1"/>
        <v>1.4114203862902841</v>
      </c>
      <c r="H42" s="18">
        <f t="shared" si="1"/>
        <v>2.8977198053791824</v>
      </c>
      <c r="I42" s="18">
        <f t="shared" si="1"/>
        <v>4.0763263970933528</v>
      </c>
      <c r="J42" s="18">
        <v>1.0900000000000001</v>
      </c>
      <c r="K42" s="18">
        <v>1.0900000000000001</v>
      </c>
      <c r="L42" s="3"/>
      <c r="M42" s="3"/>
      <c r="U42" s="32">
        <v>17</v>
      </c>
      <c r="V42" s="32">
        <v>-1.4521540611861705</v>
      </c>
      <c r="W42" s="32">
        <v>-0.91228751768736149</v>
      </c>
      <c r="AE42" s="32">
        <v>17</v>
      </c>
      <c r="AF42" s="32">
        <v>-2.097485867734485</v>
      </c>
      <c r="AG42" s="32">
        <v>1.0350538666579796</v>
      </c>
      <c r="AO42" s="32">
        <v>17</v>
      </c>
      <c r="AP42" s="32">
        <v>-1.6862283409743601</v>
      </c>
      <c r="AQ42" s="32">
        <v>1.84801903578264</v>
      </c>
    </row>
    <row r="43" spans="1:43" x14ac:dyDescent="0.3">
      <c r="A43" s="4">
        <v>42856</v>
      </c>
      <c r="B43" s="18">
        <v>1.3937484990086164</v>
      </c>
      <c r="C43" s="18">
        <v>6.0507875785282845</v>
      </c>
      <c r="D43" s="18">
        <v>3.0462194964131535</v>
      </c>
      <c r="E43" s="18">
        <f t="shared" si="0"/>
        <v>1.1200000000000001</v>
      </c>
      <c r="F43" s="18">
        <v>0.06</v>
      </c>
      <c r="G43" s="18">
        <f t="shared" si="1"/>
        <v>1.3337484990086164</v>
      </c>
      <c r="H43" s="18">
        <f t="shared" si="1"/>
        <v>5.9907875785282849</v>
      </c>
      <c r="I43" s="18">
        <f t="shared" si="1"/>
        <v>2.9862194964131534</v>
      </c>
      <c r="J43" s="18">
        <v>1.06</v>
      </c>
      <c r="K43" s="18">
        <v>1.06</v>
      </c>
      <c r="L43" s="3"/>
      <c r="M43" s="3"/>
      <c r="N43" s="26" t="s">
        <v>69</v>
      </c>
      <c r="O43" s="26"/>
      <c r="P43" s="26"/>
      <c r="Q43" s="26"/>
      <c r="U43" s="32">
        <v>18</v>
      </c>
      <c r="V43" s="32">
        <v>1.532696428756207</v>
      </c>
      <c r="W43" s="32">
        <v>0.99636162731015609</v>
      </c>
      <c r="AE43" s="32">
        <v>18</v>
      </c>
      <c r="AF43" s="32">
        <v>1.7480199629273399</v>
      </c>
      <c r="AG43" s="32">
        <v>2.7352007549181687</v>
      </c>
      <c r="AO43" s="32">
        <v>18</v>
      </c>
      <c r="AP43" s="32">
        <v>1.7779124012285914</v>
      </c>
      <c r="AQ43" s="32">
        <v>1.6728950744577067</v>
      </c>
    </row>
    <row r="44" spans="1:43" x14ac:dyDescent="0.3">
      <c r="A44" s="4">
        <v>42887</v>
      </c>
      <c r="B44" s="18">
        <v>0.18357530488593557</v>
      </c>
      <c r="C44" s="18">
        <v>-0.58584379830186806</v>
      </c>
      <c r="D44" s="18">
        <v>-0.31392914374672348</v>
      </c>
      <c r="E44" s="18">
        <f t="shared" si="0"/>
        <v>0.84000000000000008</v>
      </c>
      <c r="F44" s="18">
        <v>0.06</v>
      </c>
      <c r="G44" s="18">
        <f t="shared" si="1"/>
        <v>0.12357530488593557</v>
      </c>
      <c r="H44" s="18">
        <f t="shared" si="1"/>
        <v>-0.64584379830186811</v>
      </c>
      <c r="I44" s="18">
        <f t="shared" si="1"/>
        <v>-0.37392914374672348</v>
      </c>
      <c r="J44" s="18">
        <v>0.78</v>
      </c>
      <c r="K44" s="18">
        <v>0.78</v>
      </c>
      <c r="L44" s="3"/>
      <c r="M44" s="3"/>
      <c r="N44" s="28" t="s">
        <v>16</v>
      </c>
      <c r="O44" s="28"/>
      <c r="U44" s="32">
        <v>19</v>
      </c>
      <c r="V44" s="32">
        <v>-5.8370647157920743</v>
      </c>
      <c r="W44" s="32">
        <v>-0.20453370632434087</v>
      </c>
      <c r="AE44" s="32">
        <v>19</v>
      </c>
      <c r="AF44" s="32">
        <v>-7.7467468762963181</v>
      </c>
      <c r="AG44" s="32">
        <v>1.4260931743656187</v>
      </c>
      <c r="AO44" s="32">
        <v>19</v>
      </c>
      <c r="AP44" s="32">
        <v>-6.7752429166536139</v>
      </c>
      <c r="AQ44" s="32">
        <v>1.1968181433192262</v>
      </c>
    </row>
    <row r="45" spans="1:43" x14ac:dyDescent="0.3">
      <c r="A45" s="4">
        <v>42917</v>
      </c>
      <c r="B45" s="18">
        <v>2.4782249722249192</v>
      </c>
      <c r="C45" s="18">
        <v>2.8696014349450336</v>
      </c>
      <c r="D45" s="18">
        <v>1.6139663171103393</v>
      </c>
      <c r="E45" s="18">
        <f t="shared" si="0"/>
        <v>1.9400000000000002</v>
      </c>
      <c r="F45" s="18">
        <v>7.0000000000000007E-2</v>
      </c>
      <c r="G45" s="18">
        <f t="shared" si="1"/>
        <v>2.4082249722249194</v>
      </c>
      <c r="H45" s="18">
        <f t="shared" si="1"/>
        <v>2.7996014349450338</v>
      </c>
      <c r="I45" s="18">
        <f t="shared" si="1"/>
        <v>1.5439663171103393</v>
      </c>
      <c r="J45" s="18">
        <v>1.87</v>
      </c>
      <c r="K45" s="18">
        <v>1.87</v>
      </c>
      <c r="L45" s="3"/>
      <c r="M45" s="3"/>
      <c r="N45" s="7" t="s">
        <v>8</v>
      </c>
      <c r="O45" s="7" t="s">
        <v>12</v>
      </c>
      <c r="P45" s="7" t="s">
        <v>54</v>
      </c>
      <c r="Q45" s="7" t="s">
        <v>52</v>
      </c>
      <c r="U45" s="32">
        <v>20</v>
      </c>
      <c r="V45" s="32">
        <v>-2.9591632662059379</v>
      </c>
      <c r="W45" s="32">
        <v>-2.0335419132992971E-2</v>
      </c>
      <c r="AE45" s="32">
        <v>20</v>
      </c>
      <c r="AF45" s="32">
        <v>-4.0390278995018551</v>
      </c>
      <c r="AG45" s="32">
        <v>-2.0216316058699668E-2</v>
      </c>
      <c r="AO45" s="32">
        <v>20</v>
      </c>
      <c r="AP45" s="32">
        <v>-3.4352244811745472</v>
      </c>
      <c r="AQ45" s="32">
        <v>1.3155617187528539</v>
      </c>
    </row>
    <row r="46" spans="1:43" x14ac:dyDescent="0.3">
      <c r="A46" s="4">
        <v>42948</v>
      </c>
      <c r="B46" s="18">
        <v>0.29343491606422967</v>
      </c>
      <c r="C46" s="18">
        <v>1.5691127031005991</v>
      </c>
      <c r="D46" s="18">
        <v>2.143592047709816</v>
      </c>
      <c r="E46" s="18">
        <f t="shared" si="0"/>
        <v>0.25</v>
      </c>
      <c r="F46" s="18">
        <v>0.09</v>
      </c>
      <c r="G46" s="18">
        <f t="shared" si="1"/>
        <v>0.20343491606422967</v>
      </c>
      <c r="H46" s="18">
        <f t="shared" si="1"/>
        <v>1.4791127031005991</v>
      </c>
      <c r="I46" s="18">
        <f t="shared" si="1"/>
        <v>2.0535920477098162</v>
      </c>
      <c r="J46" s="18">
        <v>0.16</v>
      </c>
      <c r="K46" s="18">
        <v>0.16</v>
      </c>
      <c r="L46" s="3"/>
      <c r="M46" s="3"/>
      <c r="N46" s="7">
        <v>1.0105754914004137</v>
      </c>
      <c r="O46" s="7">
        <f>1-N46</f>
        <v>-1.0575491400413695E-2</v>
      </c>
      <c r="P46" s="7">
        <f>N46*N5+O46*R5</f>
        <v>0.79167441154254647</v>
      </c>
      <c r="Q46" s="7">
        <f>N46*N17</f>
        <v>3.2539471063454894</v>
      </c>
      <c r="U46" s="32">
        <v>21</v>
      </c>
      <c r="V46" s="32">
        <v>7.5704558888676603</v>
      </c>
      <c r="W46" s="32">
        <v>1.3903692752260346</v>
      </c>
      <c r="AE46" s="32">
        <v>21</v>
      </c>
      <c r="AF46" s="32">
        <v>9.5267141676211278</v>
      </c>
      <c r="AG46" s="32">
        <v>-2.3511814832582809</v>
      </c>
      <c r="AO46" s="32">
        <v>21</v>
      </c>
      <c r="AP46" s="32">
        <v>8.7851808080951468</v>
      </c>
      <c r="AQ46" s="32">
        <v>-1.2901784600139408</v>
      </c>
    </row>
    <row r="47" spans="1:43" x14ac:dyDescent="0.3">
      <c r="A47" s="4">
        <v>42979</v>
      </c>
      <c r="B47" s="18">
        <v>1.563392922908365</v>
      </c>
      <c r="C47" s="18">
        <v>1.0299178642201372</v>
      </c>
      <c r="D47" s="18">
        <v>1.3653622057220203</v>
      </c>
      <c r="E47" s="18">
        <f t="shared" si="0"/>
        <v>2.5999999999999996</v>
      </c>
      <c r="F47" s="18">
        <v>0.09</v>
      </c>
      <c r="G47" s="18">
        <f t="shared" si="1"/>
        <v>1.4733929229083649</v>
      </c>
      <c r="H47" s="18">
        <f t="shared" si="1"/>
        <v>0.93991786422013723</v>
      </c>
      <c r="I47" s="18">
        <f t="shared" si="1"/>
        <v>1.2753622057220202</v>
      </c>
      <c r="J47" s="18">
        <v>2.5099999999999998</v>
      </c>
      <c r="K47" s="18">
        <v>2.5099999999999998</v>
      </c>
      <c r="L47" s="3"/>
      <c r="M47" s="3"/>
      <c r="N47" s="28" t="s">
        <v>16</v>
      </c>
      <c r="O47" s="28"/>
      <c r="U47" s="32">
        <v>22</v>
      </c>
      <c r="V47" s="32">
        <v>0.57987770558241858</v>
      </c>
      <c r="W47" s="32">
        <v>-0.29348804652244981</v>
      </c>
      <c r="AE47" s="32">
        <v>22</v>
      </c>
      <c r="AF47" s="32">
        <v>0.52046435574538952</v>
      </c>
      <c r="AG47" s="32">
        <v>0.65317516484884208</v>
      </c>
      <c r="AO47" s="32">
        <v>22</v>
      </c>
      <c r="AP47" s="32">
        <v>0.67209548677944075</v>
      </c>
      <c r="AQ47" s="32">
        <v>0.11374954419259997</v>
      </c>
    </row>
    <row r="48" spans="1:43" x14ac:dyDescent="0.3">
      <c r="A48" s="4">
        <v>43009</v>
      </c>
      <c r="B48" s="18">
        <v>2.8175096226411247</v>
      </c>
      <c r="C48" s="18">
        <v>-8.8349458879238814</v>
      </c>
      <c r="D48" s="18">
        <v>3.4297828731889481</v>
      </c>
      <c r="E48" s="18">
        <f t="shared" si="0"/>
        <v>2.34</v>
      </c>
      <c r="F48" s="18">
        <v>0.09</v>
      </c>
      <c r="G48" s="18">
        <f t="shared" si="1"/>
        <v>2.7275096226411248</v>
      </c>
      <c r="H48" s="18">
        <f t="shared" si="1"/>
        <v>-8.9249458879238812</v>
      </c>
      <c r="I48" s="18">
        <f t="shared" si="1"/>
        <v>3.3397828731889483</v>
      </c>
      <c r="J48" s="18">
        <v>2.25</v>
      </c>
      <c r="K48" s="18">
        <v>2.25</v>
      </c>
      <c r="L48" s="3"/>
      <c r="M48" s="3"/>
      <c r="N48" s="7" t="s">
        <v>9</v>
      </c>
      <c r="O48" s="7" t="s">
        <v>12</v>
      </c>
      <c r="P48" s="7" t="s">
        <v>54</v>
      </c>
      <c r="Q48" s="7" t="s">
        <v>52</v>
      </c>
      <c r="U48" s="32">
        <v>23</v>
      </c>
      <c r="V48" s="32">
        <v>-2.0744030232588484</v>
      </c>
      <c r="W48" s="32">
        <v>-7.9853112354598021E-2</v>
      </c>
      <c r="AE48" s="32">
        <v>23</v>
      </c>
      <c r="AF48" s="32">
        <v>-2.8991548356900445</v>
      </c>
      <c r="AG48" s="32">
        <v>-2.2518939005328189</v>
      </c>
      <c r="AO48" s="32">
        <v>23</v>
      </c>
      <c r="AP48" s="32">
        <v>-2.4083944891860503</v>
      </c>
      <c r="AQ48" s="32">
        <v>-6.8871257018064638</v>
      </c>
    </row>
    <row r="49" spans="1:43" x14ac:dyDescent="0.3">
      <c r="A49" s="4">
        <v>43040</v>
      </c>
      <c r="B49" s="18">
        <v>3.0593412144553684</v>
      </c>
      <c r="C49" s="18">
        <v>18.506625732608189</v>
      </c>
      <c r="D49" s="18">
        <v>4.5821797888047895</v>
      </c>
      <c r="E49" s="18">
        <f t="shared" si="0"/>
        <v>3.2</v>
      </c>
      <c r="F49" s="18">
        <v>0.08</v>
      </c>
      <c r="G49" s="18">
        <f t="shared" si="1"/>
        <v>2.9793412144553684</v>
      </c>
      <c r="H49" s="18">
        <f t="shared" si="1"/>
        <v>18.426625732608191</v>
      </c>
      <c r="I49" s="18">
        <f t="shared" si="1"/>
        <v>4.5021797888047894</v>
      </c>
      <c r="J49" s="18">
        <v>3.12</v>
      </c>
      <c r="K49" s="18">
        <v>3.12</v>
      </c>
      <c r="L49" s="3"/>
      <c r="M49" s="3"/>
      <c r="N49" s="7">
        <v>0.61119566358453237</v>
      </c>
      <c r="O49" s="7">
        <f>1-N49</f>
        <v>0.38880433641546763</v>
      </c>
      <c r="P49" s="7">
        <f>N49*O5+O49*R5</f>
        <v>0.48883589811942296</v>
      </c>
      <c r="Q49" s="7">
        <f>N49*O17</f>
        <v>3.2539471063454903</v>
      </c>
      <c r="U49" s="32">
        <v>24</v>
      </c>
      <c r="V49" s="32">
        <v>-5.5745534349176626</v>
      </c>
      <c r="W49" s="32">
        <v>1.1140057780013324</v>
      </c>
      <c r="AE49" s="32">
        <v>24</v>
      </c>
      <c r="AF49" s="32">
        <v>-7.4085427804400661</v>
      </c>
      <c r="AG49" s="32">
        <v>2.2155881370635875</v>
      </c>
      <c r="AO49" s="32">
        <v>24</v>
      </c>
      <c r="AP49" s="32">
        <v>-6.4705790728768067</v>
      </c>
      <c r="AQ49" s="32">
        <v>9.1947845214825783</v>
      </c>
    </row>
    <row r="50" spans="1:43" x14ac:dyDescent="0.3">
      <c r="A50" s="4">
        <v>43070</v>
      </c>
      <c r="B50" s="18">
        <v>0.64426858987575919</v>
      </c>
      <c r="C50" s="18">
        <v>5.1825467688652135E-2</v>
      </c>
      <c r="D50" s="18">
        <v>-8.1517304472538292</v>
      </c>
      <c r="E50" s="18">
        <f t="shared" si="0"/>
        <v>1.1500000000000001</v>
      </c>
      <c r="F50" s="18">
        <v>0.09</v>
      </c>
      <c r="G50" s="18">
        <f t="shared" si="1"/>
        <v>0.55426858987575922</v>
      </c>
      <c r="H50" s="18">
        <f t="shared" si="1"/>
        <v>-3.8174532311347861E-2</v>
      </c>
      <c r="I50" s="18">
        <f t="shared" si="1"/>
        <v>-8.2417304472538291</v>
      </c>
      <c r="J50" s="18">
        <v>1.06</v>
      </c>
      <c r="K50" s="18">
        <v>1.06</v>
      </c>
      <c r="L50" s="3"/>
      <c r="M50" s="3"/>
      <c r="N50" s="28" t="s">
        <v>16</v>
      </c>
      <c r="O50" s="28"/>
      <c r="U50" s="32">
        <v>25</v>
      </c>
      <c r="V50" s="32">
        <v>-3.2648616457873897E-2</v>
      </c>
      <c r="W50" s="32">
        <v>-0.1325217008124521</v>
      </c>
      <c r="AE50" s="32">
        <v>25</v>
      </c>
      <c r="AF50" s="32">
        <v>-0.26867853458586455</v>
      </c>
      <c r="AG50" s="32">
        <v>-2.1082152142283666</v>
      </c>
      <c r="AO50" s="32">
        <v>25</v>
      </c>
      <c r="AP50" s="32">
        <v>-3.8786815366441768E-2</v>
      </c>
      <c r="AQ50" s="32">
        <v>-0.39615908076814754</v>
      </c>
    </row>
    <row r="51" spans="1:43" x14ac:dyDescent="0.3">
      <c r="A51" s="4">
        <v>43101</v>
      </c>
      <c r="B51" s="18">
        <v>6.1931295447777792</v>
      </c>
      <c r="C51" s="18">
        <v>9.893813716011076</v>
      </c>
      <c r="D51" s="18">
        <v>16.203172498557525</v>
      </c>
      <c r="E51" s="18">
        <f t="shared" si="0"/>
        <v>5.69</v>
      </c>
      <c r="F51" s="18">
        <v>0.11</v>
      </c>
      <c r="G51" s="18">
        <f t="shared" si="1"/>
        <v>6.0831295447777789</v>
      </c>
      <c r="H51" s="18">
        <f t="shared" si="1"/>
        <v>9.7838137160110765</v>
      </c>
      <c r="I51" s="18">
        <f t="shared" si="1"/>
        <v>16.093172498557525</v>
      </c>
      <c r="J51" s="18">
        <v>5.58</v>
      </c>
      <c r="K51" s="18">
        <v>5.58</v>
      </c>
      <c r="L51" s="3"/>
      <c r="M51" s="3"/>
      <c r="N51" s="7" t="s">
        <v>10</v>
      </c>
      <c r="O51" s="7" t="s">
        <v>12</v>
      </c>
      <c r="P51" s="7" t="s">
        <v>54</v>
      </c>
      <c r="Q51" s="7" t="s">
        <v>52</v>
      </c>
      <c r="U51" s="32">
        <v>26</v>
      </c>
      <c r="V51" s="32">
        <v>6.8023673263091986</v>
      </c>
      <c r="W51" s="32">
        <v>-0.58775818999465734</v>
      </c>
      <c r="AE51" s="32">
        <v>26</v>
      </c>
      <c r="AF51" s="32">
        <v>8.5371540353009845</v>
      </c>
      <c r="AG51" s="32">
        <v>-2.945872430270545</v>
      </c>
      <c r="AO51" s="32">
        <v>26</v>
      </c>
      <c r="AP51" s="32">
        <v>7.8937569688963425</v>
      </c>
      <c r="AQ51" s="32">
        <v>-2.3637524248888457</v>
      </c>
    </row>
    <row r="52" spans="1:43" x14ac:dyDescent="0.3">
      <c r="A52" s="4">
        <v>43132</v>
      </c>
      <c r="B52" s="18">
        <v>-3.6984541509401523</v>
      </c>
      <c r="C52" s="18">
        <v>-1.3669656199038411</v>
      </c>
      <c r="D52" s="18">
        <v>-1.5608488012380506</v>
      </c>
      <c r="E52" s="18">
        <f t="shared" si="0"/>
        <v>-3.54</v>
      </c>
      <c r="F52" s="18">
        <v>0.11</v>
      </c>
      <c r="G52" s="18">
        <f t="shared" si="1"/>
        <v>-3.8084541509401522</v>
      </c>
      <c r="H52" s="18">
        <f t="shared" si="1"/>
        <v>-1.4769656199038412</v>
      </c>
      <c r="I52" s="18">
        <f t="shared" si="1"/>
        <v>-1.6708488012380507</v>
      </c>
      <c r="J52" s="18">
        <v>-3.65</v>
      </c>
      <c r="K52" s="18">
        <v>-3.65</v>
      </c>
      <c r="L52" s="3"/>
      <c r="M52" s="3"/>
      <c r="N52" s="7">
        <v>0.67198042352981879</v>
      </c>
      <c r="O52" s="7">
        <f>1-N52</f>
        <v>0.32801957647018121</v>
      </c>
      <c r="P52" s="7">
        <f>N52*P5+O52*R5</f>
        <v>0.62118411961156783</v>
      </c>
      <c r="Q52" s="7">
        <f>N52*P17</f>
        <v>3.2539475905779889</v>
      </c>
      <c r="U52" s="32">
        <v>27</v>
      </c>
      <c r="V52" s="32">
        <v>0.92989274674830003</v>
      </c>
      <c r="W52" s="32">
        <v>-5.2944589296228806E-2</v>
      </c>
      <c r="AE52" s="32">
        <v>27</v>
      </c>
      <c r="AF52" s="32">
        <v>0.97140315022039181</v>
      </c>
      <c r="AG52" s="32">
        <v>-2.139011947571249</v>
      </c>
      <c r="AO52" s="32">
        <v>27</v>
      </c>
      <c r="AP52" s="32">
        <v>1.0783139451485164</v>
      </c>
      <c r="AQ52" s="32">
        <v>-2.2094262331161465</v>
      </c>
    </row>
    <row r="53" spans="1:43" x14ac:dyDescent="0.3">
      <c r="A53" s="4">
        <v>43160</v>
      </c>
      <c r="B53" s="18">
        <v>-2.9689135476142483</v>
      </c>
      <c r="C53" s="18">
        <v>-2.939061294633742</v>
      </c>
      <c r="D53" s="18">
        <v>-1.311391841185034</v>
      </c>
      <c r="E53" s="18">
        <f t="shared" si="0"/>
        <v>-2.23</v>
      </c>
      <c r="F53" s="18">
        <v>0.12</v>
      </c>
      <c r="G53" s="18">
        <f t="shared" si="1"/>
        <v>-3.0889135476142484</v>
      </c>
      <c r="H53" s="18">
        <f t="shared" si="1"/>
        <v>-3.0590612946337421</v>
      </c>
      <c r="I53" s="18">
        <f t="shared" si="1"/>
        <v>-1.4313918411850342</v>
      </c>
      <c r="J53" s="18">
        <v>-2.35</v>
      </c>
      <c r="K53" s="18">
        <v>-2.35</v>
      </c>
      <c r="L53" s="3"/>
      <c r="M53" s="3"/>
      <c r="U53" s="32">
        <v>28</v>
      </c>
      <c r="V53" s="32">
        <v>1.766039789533461</v>
      </c>
      <c r="W53" s="32">
        <v>6.8663165168350027E-3</v>
      </c>
      <c r="AE53" s="32">
        <v>28</v>
      </c>
      <c r="AF53" s="32">
        <v>2.0486458259106746</v>
      </c>
      <c r="AG53" s="32">
        <v>0.85426419724447111</v>
      </c>
      <c r="AO53" s="32">
        <v>28</v>
      </c>
      <c r="AP53" s="32">
        <v>2.0487247068079752</v>
      </c>
      <c r="AQ53" s="32">
        <v>-7.8523586720040006E-2</v>
      </c>
    </row>
    <row r="54" spans="1:43" x14ac:dyDescent="0.3">
      <c r="A54" s="4">
        <v>43191</v>
      </c>
      <c r="B54" s="18">
        <v>0.79605163219213759</v>
      </c>
      <c r="C54" s="18">
        <v>1.1078207005195324</v>
      </c>
      <c r="D54" s="18">
        <v>0.6160869251168497</v>
      </c>
      <c r="E54" s="18">
        <f t="shared" si="0"/>
        <v>0.43</v>
      </c>
      <c r="F54" s="18">
        <v>0.14000000000000001</v>
      </c>
      <c r="G54" s="18">
        <f t="shared" si="1"/>
        <v>0.65605163219213758</v>
      </c>
      <c r="H54" s="18">
        <f t="shared" si="1"/>
        <v>0.9678207005195324</v>
      </c>
      <c r="I54" s="18">
        <f t="shared" si="1"/>
        <v>0.47608692511684969</v>
      </c>
      <c r="J54" s="18">
        <v>0.28999999999999998</v>
      </c>
      <c r="K54" s="18">
        <v>0.28999999999999998</v>
      </c>
      <c r="L54" s="3"/>
      <c r="M54" s="3"/>
      <c r="N54" s="27" t="s">
        <v>53</v>
      </c>
      <c r="O54" s="27"/>
      <c r="P54" s="27"/>
      <c r="U54" s="32">
        <v>29</v>
      </c>
      <c r="V54" s="32">
        <v>-1.3203336393102706E-2</v>
      </c>
      <c r="W54" s="32">
        <v>-0.2283226364466335</v>
      </c>
      <c r="AE54" s="32">
        <v>29</v>
      </c>
      <c r="AF54" s="32">
        <v>-0.24362637933725328</v>
      </c>
      <c r="AG54" s="32">
        <v>-2.1399573168126871</v>
      </c>
      <c r="AO54" s="32">
        <v>29</v>
      </c>
      <c r="AP54" s="32">
        <v>-1.6219123234826452E-2</v>
      </c>
      <c r="AQ54" s="32">
        <v>-1.4757508312089311</v>
      </c>
    </row>
    <row r="55" spans="1:43" x14ac:dyDescent="0.3">
      <c r="A55" s="4">
        <v>43221</v>
      </c>
      <c r="B55" s="18">
        <v>2.394565743060967</v>
      </c>
      <c r="C55" s="18">
        <v>4.8940968193305707</v>
      </c>
      <c r="D55" s="18">
        <v>3.9860802202162064</v>
      </c>
      <c r="E55" s="18">
        <f t="shared" si="0"/>
        <v>2.79</v>
      </c>
      <c r="F55" s="18">
        <v>0.14000000000000001</v>
      </c>
      <c r="G55" s="18">
        <f t="shared" si="1"/>
        <v>2.2545657430609669</v>
      </c>
      <c r="H55" s="18">
        <f t="shared" si="1"/>
        <v>4.754096819330571</v>
      </c>
      <c r="I55" s="18">
        <f t="shared" si="1"/>
        <v>3.8460802202162063</v>
      </c>
      <c r="J55" s="18">
        <v>2.65</v>
      </c>
      <c r="K55" s="18">
        <v>2.65</v>
      </c>
      <c r="L55" s="3"/>
      <c r="M55" s="3"/>
      <c r="N55" s="7" t="s">
        <v>8</v>
      </c>
      <c r="O55" s="7" t="s">
        <v>9</v>
      </c>
      <c r="P55" s="7" t="s">
        <v>10</v>
      </c>
      <c r="U55" s="32">
        <v>30</v>
      </c>
      <c r="V55" s="32">
        <v>3.8758526765611352</v>
      </c>
      <c r="W55" s="32">
        <v>0.27327859238137453</v>
      </c>
      <c r="AE55" s="32">
        <v>30</v>
      </c>
      <c r="AF55" s="32">
        <v>4.7668046703849942</v>
      </c>
      <c r="AG55" s="32">
        <v>0.41344477995382256</v>
      </c>
      <c r="AO55" s="32">
        <v>30</v>
      </c>
      <c r="AP55" s="32">
        <v>4.4973193030882372</v>
      </c>
      <c r="AQ55" s="32">
        <v>0.94994129261626536</v>
      </c>
    </row>
    <row r="56" spans="1:43" x14ac:dyDescent="0.3">
      <c r="A56" s="4">
        <v>43252</v>
      </c>
      <c r="B56" s="18">
        <v>0.16363105087652541</v>
      </c>
      <c r="C56" s="18">
        <v>1.3231125205738694</v>
      </c>
      <c r="D56" s="18">
        <v>1.893542107035491</v>
      </c>
      <c r="E56" s="18">
        <f t="shared" si="0"/>
        <v>0.62</v>
      </c>
      <c r="F56" s="18">
        <v>0.14000000000000001</v>
      </c>
      <c r="G56" s="18">
        <f t="shared" si="1"/>
        <v>2.3631050876525395E-2</v>
      </c>
      <c r="H56" s="18">
        <f t="shared" si="1"/>
        <v>1.1831125205738693</v>
      </c>
      <c r="I56" s="18">
        <f t="shared" si="1"/>
        <v>1.7535421070354911</v>
      </c>
      <c r="J56" s="18">
        <v>0.48</v>
      </c>
      <c r="K56" s="18">
        <v>0.48</v>
      </c>
      <c r="L56" s="3"/>
      <c r="M56" s="3"/>
      <c r="N56" s="7">
        <f>P46-$Q$5</f>
        <v>2.3199835271360048E-2</v>
      </c>
      <c r="O56" s="7">
        <f>P49-$Q$5</f>
        <v>-0.27963867815176346</v>
      </c>
      <c r="P56" s="7">
        <f>P52-$Q$5</f>
        <v>-0.1472904566596186</v>
      </c>
      <c r="U56" s="32">
        <v>31</v>
      </c>
      <c r="V56" s="32">
        <v>0.52154186538810499</v>
      </c>
      <c r="W56" s="32">
        <v>-0.41204159750425856</v>
      </c>
      <c r="AE56" s="32">
        <v>31</v>
      </c>
      <c r="AF56" s="32">
        <v>0.44530788999955573</v>
      </c>
      <c r="AG56" s="32">
        <v>-0.86302989181991185</v>
      </c>
      <c r="AO56" s="32">
        <v>31</v>
      </c>
      <c r="AP56" s="32">
        <v>0.60439241038459479</v>
      </c>
      <c r="AQ56" s="32">
        <v>-0.76002767370864399</v>
      </c>
    </row>
    <row r="57" spans="1:43" x14ac:dyDescent="0.3">
      <c r="A57" s="4">
        <v>43282</v>
      </c>
      <c r="B57" s="18">
        <v>4.1622972424196085</v>
      </c>
      <c r="C57" s="18">
        <v>1.2142072511710587</v>
      </c>
      <c r="D57" s="18">
        <v>2.5042501510819921</v>
      </c>
      <c r="E57" s="18">
        <f t="shared" si="0"/>
        <v>3.35</v>
      </c>
      <c r="F57" s="18">
        <v>0.16</v>
      </c>
      <c r="G57" s="18">
        <f t="shared" si="1"/>
        <v>4.0022972424196084</v>
      </c>
      <c r="H57" s="18">
        <f t="shared" si="1"/>
        <v>1.0542072511710587</v>
      </c>
      <c r="I57" s="18">
        <f t="shared" si="1"/>
        <v>2.344250151081992</v>
      </c>
      <c r="J57" s="18">
        <v>3.19</v>
      </c>
      <c r="K57" s="18">
        <v>3.19</v>
      </c>
      <c r="L57" s="3"/>
      <c r="M57" s="3"/>
      <c r="U57" s="32">
        <v>32</v>
      </c>
      <c r="V57" s="32">
        <v>0.27847586457846513</v>
      </c>
      <c r="W57" s="32">
        <v>-0.71628611745450477</v>
      </c>
      <c r="AE57" s="32">
        <v>32</v>
      </c>
      <c r="AF57" s="32">
        <v>0.13215594939191527</v>
      </c>
      <c r="AG57" s="32">
        <v>1.4165755032032465</v>
      </c>
      <c r="AO57" s="32">
        <v>32</v>
      </c>
      <c r="AP57" s="32">
        <v>0.32229625873940332</v>
      </c>
      <c r="AQ57" s="32">
        <v>-0.46300123474964677</v>
      </c>
    </row>
    <row r="58" spans="1:43" x14ac:dyDescent="0.3">
      <c r="A58" s="4">
        <v>43313</v>
      </c>
      <c r="B58" s="18">
        <v>3.2462505752841939</v>
      </c>
      <c r="C58" s="18">
        <v>6.9714750098541254</v>
      </c>
      <c r="D58" s="18">
        <v>4.4771220854537299</v>
      </c>
      <c r="E58" s="18">
        <f t="shared" si="0"/>
        <v>3.6</v>
      </c>
      <c r="F58" s="18">
        <v>0.16</v>
      </c>
      <c r="G58" s="18">
        <f t="shared" si="1"/>
        <v>3.0862505752841938</v>
      </c>
      <c r="H58" s="18">
        <f t="shared" si="1"/>
        <v>6.8114750098541252</v>
      </c>
      <c r="I58" s="18">
        <f t="shared" si="1"/>
        <v>4.3171220854537298</v>
      </c>
      <c r="J58" s="18">
        <v>3.44</v>
      </c>
      <c r="K58" s="18">
        <v>3.44</v>
      </c>
      <c r="L58" s="3"/>
      <c r="M58" s="3"/>
      <c r="N58" s="27" t="s">
        <v>55</v>
      </c>
      <c r="O58" s="27"/>
      <c r="P58" s="27"/>
      <c r="U58" s="32">
        <v>33</v>
      </c>
      <c r="V58" s="32">
        <v>-1.928563422773065</v>
      </c>
      <c r="W58" s="32">
        <v>0.50161596339108883</v>
      </c>
      <c r="AE58" s="32">
        <v>33</v>
      </c>
      <c r="AF58" s="32">
        <v>-2.7112636713254603</v>
      </c>
      <c r="AG58" s="32">
        <v>1.1186639510834908</v>
      </c>
      <c r="AO58" s="32">
        <v>33</v>
      </c>
      <c r="AP58" s="32">
        <v>-2.2391367981989352</v>
      </c>
      <c r="AQ58" s="32">
        <v>-0.16793729327008</v>
      </c>
    </row>
    <row r="59" spans="1:43" x14ac:dyDescent="0.3">
      <c r="A59" s="4">
        <v>43344</v>
      </c>
      <c r="B59" s="18">
        <v>0.12651024213718109</v>
      </c>
      <c r="C59" s="18">
        <v>0.93102825882013984</v>
      </c>
      <c r="D59" s="18">
        <v>0.21160837986441858</v>
      </c>
      <c r="E59" s="18">
        <f t="shared" si="0"/>
        <v>0.21</v>
      </c>
      <c r="F59" s="18">
        <v>0.15</v>
      </c>
      <c r="G59" s="18">
        <f t="shared" si="1"/>
        <v>-2.34897578628189E-2</v>
      </c>
      <c r="H59" s="18">
        <f t="shared" si="1"/>
        <v>0.78102825882013982</v>
      </c>
      <c r="I59" s="18">
        <f t="shared" si="1"/>
        <v>6.1608379864418583E-2</v>
      </c>
      <c r="J59" s="18">
        <v>0.06</v>
      </c>
      <c r="K59" s="18">
        <v>0.06</v>
      </c>
      <c r="L59" s="3"/>
      <c r="M59" s="3"/>
      <c r="N59" s="7" t="s">
        <v>8</v>
      </c>
      <c r="O59" s="7" t="s">
        <v>9</v>
      </c>
      <c r="P59" s="7" t="s">
        <v>10</v>
      </c>
      <c r="U59" s="32">
        <v>34</v>
      </c>
      <c r="V59" s="32">
        <v>4.7606129195082243</v>
      </c>
      <c r="W59" s="32">
        <v>-1.0716068549094029</v>
      </c>
      <c r="AE59" s="32">
        <v>34</v>
      </c>
      <c r="AF59" s="32">
        <v>5.9066777341968058</v>
      </c>
      <c r="AG59" s="32">
        <v>-5.4601859046578918</v>
      </c>
      <c r="AO59" s="32">
        <v>34</v>
      </c>
      <c r="AP59" s="32">
        <v>5.524149295076735</v>
      </c>
      <c r="AQ59" s="32">
        <v>-4.5281079826846717</v>
      </c>
    </row>
    <row r="60" spans="1:43" x14ac:dyDescent="0.3">
      <c r="A60" s="4">
        <v>43374</v>
      </c>
      <c r="B60" s="18">
        <v>-6.4515398364152627</v>
      </c>
      <c r="C60" s="18">
        <v>-10.461220522257559</v>
      </c>
      <c r="D60" s="18">
        <v>-7.8766726535734923</v>
      </c>
      <c r="E60" s="18">
        <f t="shared" si="0"/>
        <v>-7.4899999999999993</v>
      </c>
      <c r="F60" s="18">
        <v>0.19</v>
      </c>
      <c r="G60" s="18">
        <f t="shared" si="1"/>
        <v>-6.6415398364152631</v>
      </c>
      <c r="H60" s="18">
        <f t="shared" si="1"/>
        <v>-10.651220522257558</v>
      </c>
      <c r="I60" s="18">
        <f t="shared" si="1"/>
        <v>-8.0666726535734927</v>
      </c>
      <c r="J60" s="18">
        <v>-7.68</v>
      </c>
      <c r="K60" s="18">
        <v>-7.68</v>
      </c>
      <c r="L60" s="3"/>
      <c r="M60" s="3"/>
      <c r="N60" s="7">
        <f>(1/V19)*N9-$Q$9</f>
        <v>3.6420009021085664E-2</v>
      </c>
      <c r="O60" s="7">
        <f>(1/AF19)*O9-$Q$9</f>
        <v>-0.14449534534619224</v>
      </c>
      <c r="P60" s="7">
        <f>(1/AP19)*P9-$Q$9</f>
        <v>3.5626245572443871E-2</v>
      </c>
      <c r="U60" s="32">
        <v>35</v>
      </c>
      <c r="V60" s="32">
        <v>1.8049303496630036</v>
      </c>
      <c r="W60" s="32">
        <v>-0.48071993559674819</v>
      </c>
      <c r="AE60" s="32">
        <v>35</v>
      </c>
      <c r="AF60" s="32">
        <v>2.0987501364078973</v>
      </c>
      <c r="AG60" s="32">
        <v>-1.0211065682086067</v>
      </c>
      <c r="AO60" s="32">
        <v>35</v>
      </c>
      <c r="AP60" s="32">
        <v>2.0938600910712055</v>
      </c>
      <c r="AQ60" s="32">
        <v>-0.79074028329320267</v>
      </c>
    </row>
    <row r="61" spans="1:43" x14ac:dyDescent="0.3">
      <c r="A61" s="4">
        <v>43405</v>
      </c>
      <c r="B61" s="18">
        <v>2.0266505208160575</v>
      </c>
      <c r="C61" s="18">
        <v>-0.51510108311630554</v>
      </c>
      <c r="D61" s="18">
        <v>3.8051541326471714</v>
      </c>
      <c r="E61" s="18">
        <f t="shared" si="0"/>
        <v>1.8699999999999999</v>
      </c>
      <c r="F61" s="18">
        <v>0.18</v>
      </c>
      <c r="G61" s="18">
        <f t="shared" si="1"/>
        <v>1.8466505208160575</v>
      </c>
      <c r="H61" s="18">
        <f t="shared" si="1"/>
        <v>-0.69510108311630558</v>
      </c>
      <c r="I61" s="18">
        <f t="shared" si="1"/>
        <v>3.6251541326471712</v>
      </c>
      <c r="J61" s="18">
        <v>1.69</v>
      </c>
      <c r="K61" s="18">
        <v>1.69</v>
      </c>
      <c r="L61" s="3"/>
      <c r="M61" s="3"/>
      <c r="U61" s="32">
        <v>36</v>
      </c>
      <c r="V61" s="32">
        <v>1.9216020300516305</v>
      </c>
      <c r="W61" s="32">
        <v>0.53161399148087485</v>
      </c>
      <c r="AE61" s="32">
        <v>36</v>
      </c>
      <c r="AF61" s="32">
        <v>2.2490630678995647</v>
      </c>
      <c r="AG61" s="32">
        <v>2.2978712852747947</v>
      </c>
      <c r="AO61" s="32">
        <v>36</v>
      </c>
      <c r="AP61" s="32">
        <v>2.2292662438608977</v>
      </c>
      <c r="AQ61" s="32">
        <v>0.70423802564021676</v>
      </c>
    </row>
    <row r="62" spans="1:43" x14ac:dyDescent="0.3">
      <c r="A62" s="4">
        <v>43435</v>
      </c>
      <c r="B62" s="18">
        <v>-9.5018419067280586</v>
      </c>
      <c r="C62" s="18">
        <v>-20.404800229139656</v>
      </c>
      <c r="D62" s="18">
        <v>-19.675387630164387</v>
      </c>
      <c r="E62" s="18">
        <f t="shared" si="0"/>
        <v>-9.3600000000000012</v>
      </c>
      <c r="F62" s="18">
        <v>0.19</v>
      </c>
      <c r="G62" s="18">
        <f t="shared" si="1"/>
        <v>-9.6918419067280581</v>
      </c>
      <c r="H62" s="18">
        <f t="shared" si="1"/>
        <v>-20.594800229139658</v>
      </c>
      <c r="I62" s="18">
        <f t="shared" si="1"/>
        <v>-19.865387630164388</v>
      </c>
      <c r="J62" s="18">
        <v>-9.5500000000000007</v>
      </c>
      <c r="K62" s="18">
        <v>-9.5500000000000007</v>
      </c>
      <c r="L62" s="3"/>
      <c r="M62" s="3"/>
      <c r="U62" s="32">
        <v>37</v>
      </c>
      <c r="V62" s="32">
        <v>3.5063923553304823</v>
      </c>
      <c r="W62" s="32">
        <v>0.41635338890625251</v>
      </c>
      <c r="AE62" s="32">
        <v>37</v>
      </c>
      <c r="AF62" s="32">
        <v>4.2908137206613803</v>
      </c>
      <c r="AG62" s="32">
        <v>-0.94547930784540979</v>
      </c>
      <c r="AO62" s="32">
        <v>37</v>
      </c>
      <c r="AP62" s="32">
        <v>4.0685331525875466</v>
      </c>
      <c r="AQ62" s="32">
        <v>0.24961627630214522</v>
      </c>
    </row>
    <row r="63" spans="1:43" x14ac:dyDescent="0.3">
      <c r="U63" s="32">
        <v>38</v>
      </c>
      <c r="V63" s="32">
        <v>0.20069474431938039</v>
      </c>
      <c r="W63" s="32">
        <v>-0.5734837676678668</v>
      </c>
      <c r="AE63" s="32">
        <v>38</v>
      </c>
      <c r="AF63" s="32">
        <v>3.1947328397470331E-2</v>
      </c>
      <c r="AG63" s="32">
        <v>2.3298515111543758</v>
      </c>
      <c r="AO63" s="32">
        <v>38</v>
      </c>
      <c r="AP63" s="32">
        <v>0.23202549021294205</v>
      </c>
      <c r="AQ63" s="32">
        <v>0.94535155187990816</v>
      </c>
    </row>
    <row r="64" spans="1:43" x14ac:dyDescent="0.3">
      <c r="G64" s="8"/>
      <c r="U64" s="32">
        <v>39</v>
      </c>
      <c r="V64" s="32">
        <v>1.0951776272988551</v>
      </c>
      <c r="W64" s="32">
        <v>0.31624275899142895</v>
      </c>
      <c r="AE64" s="32">
        <v>39</v>
      </c>
      <c r="AF64" s="32">
        <v>1.1843464698335873</v>
      </c>
      <c r="AG64" s="32">
        <v>1.7133733355455951</v>
      </c>
      <c r="AO64" s="32">
        <v>39</v>
      </c>
      <c r="AP64" s="32">
        <v>1.2701393282672466</v>
      </c>
      <c r="AQ64" s="32">
        <v>2.8061870688261061</v>
      </c>
    </row>
    <row r="65" spans="7:43" x14ac:dyDescent="0.3">
      <c r="G65" s="8"/>
      <c r="U65" s="32">
        <v>40</v>
      </c>
      <c r="V65" s="32">
        <v>1.0660097072016983</v>
      </c>
      <c r="W65" s="32">
        <v>0.26773879180691806</v>
      </c>
      <c r="AE65" s="32">
        <v>40</v>
      </c>
      <c r="AF65" s="32">
        <v>1.1467682369606704</v>
      </c>
      <c r="AG65" s="32">
        <v>4.8440193415676145</v>
      </c>
      <c r="AO65" s="32">
        <v>40</v>
      </c>
      <c r="AP65" s="32">
        <v>1.2362877900698237</v>
      </c>
      <c r="AQ65" s="32">
        <v>1.7499317063433297</v>
      </c>
    </row>
    <row r="66" spans="7:43" x14ac:dyDescent="0.3">
      <c r="U66" s="32">
        <v>41</v>
      </c>
      <c r="V66" s="32">
        <v>0.79377578629490164</v>
      </c>
      <c r="W66" s="32">
        <v>-0.67020048140896604</v>
      </c>
      <c r="AE66" s="32">
        <v>41</v>
      </c>
      <c r="AF66" s="32">
        <v>0.79603806348011308</v>
      </c>
      <c r="AG66" s="32">
        <v>-1.4418818617819813</v>
      </c>
      <c r="AO66" s="32">
        <v>41</v>
      </c>
      <c r="AP66" s="32">
        <v>0.92034010022720925</v>
      </c>
      <c r="AQ66" s="32">
        <v>-1.2942692439739327</v>
      </c>
    </row>
    <row r="67" spans="7:43" x14ac:dyDescent="0.3">
      <c r="U67" s="32">
        <v>42</v>
      </c>
      <c r="V67" s="32">
        <v>1.8535435498249315</v>
      </c>
      <c r="W67" s="32">
        <v>0.55468142239998786</v>
      </c>
      <c r="AE67" s="32">
        <v>42</v>
      </c>
      <c r="AF67" s="32">
        <v>2.1613805245294255</v>
      </c>
      <c r="AG67" s="32">
        <v>0.63822091041560824</v>
      </c>
      <c r="AO67" s="32">
        <v>42</v>
      </c>
      <c r="AP67" s="32">
        <v>2.150279321400244</v>
      </c>
      <c r="AQ67" s="32">
        <v>-0.60631300428990476</v>
      </c>
    </row>
    <row r="68" spans="7:43" x14ac:dyDescent="0.3">
      <c r="U68" s="32">
        <v>43</v>
      </c>
      <c r="V68" s="32">
        <v>0.19097210428699479</v>
      </c>
      <c r="W68" s="32">
        <v>1.2462811777234878E-2</v>
      </c>
      <c r="AE68" s="32">
        <v>43</v>
      </c>
      <c r="AF68" s="32">
        <v>1.94212507731647E-2</v>
      </c>
      <c r="AG68" s="32">
        <v>1.4596914523274345</v>
      </c>
      <c r="AO68" s="32">
        <v>43</v>
      </c>
      <c r="AP68" s="32">
        <v>0.2207416441471344</v>
      </c>
      <c r="AQ68" s="32">
        <v>1.8328504035626818</v>
      </c>
    </row>
    <row r="69" spans="7:43" x14ac:dyDescent="0.3">
      <c r="U69" s="32">
        <v>44</v>
      </c>
      <c r="V69" s="32">
        <v>2.4757925118976094</v>
      </c>
      <c r="W69" s="32">
        <v>-1.0023995889892445</v>
      </c>
      <c r="AE69" s="32">
        <v>44</v>
      </c>
      <c r="AF69" s="32">
        <v>2.9630494924849846</v>
      </c>
      <c r="AG69" s="32">
        <v>-2.0231316282648475</v>
      </c>
      <c r="AO69" s="32">
        <v>44</v>
      </c>
      <c r="AP69" s="32">
        <v>2.8724454696119337</v>
      </c>
      <c r="AQ69" s="32">
        <v>-1.5970832638899135</v>
      </c>
    </row>
    <row r="70" spans="7:43" x14ac:dyDescent="0.3">
      <c r="U70" s="32">
        <v>45</v>
      </c>
      <c r="V70" s="32">
        <v>2.2230038710555839</v>
      </c>
      <c r="W70" s="32">
        <v>0.5045057515855409</v>
      </c>
      <c r="AE70" s="32">
        <v>45</v>
      </c>
      <c r="AF70" s="32">
        <v>2.637371474253039</v>
      </c>
      <c r="AG70" s="32">
        <v>-11.56231736217692</v>
      </c>
      <c r="AO70" s="32">
        <v>45</v>
      </c>
      <c r="AP70" s="32">
        <v>2.5790654719009352</v>
      </c>
      <c r="AQ70" s="32">
        <v>0.76071740128801313</v>
      </c>
    </row>
    <row r="71" spans="7:43" x14ac:dyDescent="0.3">
      <c r="U71" s="32">
        <v>46</v>
      </c>
      <c r="V71" s="32">
        <v>3.0688735538731309</v>
      </c>
      <c r="W71" s="32">
        <v>-8.9532339417762508E-2</v>
      </c>
      <c r="AE71" s="32">
        <v>46</v>
      </c>
      <c r="AF71" s="32">
        <v>3.7271402275676278</v>
      </c>
      <c r="AG71" s="32">
        <v>14.699485505040563</v>
      </c>
      <c r="AO71" s="32">
        <v>46</v>
      </c>
      <c r="AP71" s="32">
        <v>3.5607600796262013</v>
      </c>
      <c r="AQ71" s="32">
        <v>0.94141970917858808</v>
      </c>
    </row>
    <row r="72" spans="7:43" x14ac:dyDescent="0.3">
      <c r="U72" s="32">
        <v>47</v>
      </c>
      <c r="V72" s="32">
        <v>1.0660097072016983</v>
      </c>
      <c r="W72" s="32">
        <v>-0.51174111732593908</v>
      </c>
      <c r="AE72" s="32">
        <v>47</v>
      </c>
      <c r="AF72" s="32">
        <v>1.1467682369606704</v>
      </c>
      <c r="AG72" s="32">
        <v>-1.1849427692720182</v>
      </c>
      <c r="AO72" s="32">
        <v>47</v>
      </c>
      <c r="AP72" s="32">
        <v>1.2362877900698237</v>
      </c>
      <c r="AQ72" s="32">
        <v>-9.4780182373236528</v>
      </c>
    </row>
    <row r="73" spans="7:43" x14ac:dyDescent="0.3">
      <c r="U73" s="32">
        <v>48</v>
      </c>
      <c r="V73" s="32">
        <v>5.460643001839987</v>
      </c>
      <c r="W73" s="32">
        <v>0.62248654293779193</v>
      </c>
      <c r="AE73" s="32">
        <v>48</v>
      </c>
      <c r="AF73" s="32">
        <v>6.8085553231468099</v>
      </c>
      <c r="AG73" s="32">
        <v>2.9752583928642666</v>
      </c>
      <c r="AO73" s="32">
        <v>48</v>
      </c>
      <c r="AP73" s="32">
        <v>6.3365862118148861</v>
      </c>
      <c r="AQ73" s="32">
        <v>9.7565862867426389</v>
      </c>
    </row>
    <row r="74" spans="7:43" x14ac:dyDescent="0.3">
      <c r="U74" s="32">
        <v>49</v>
      </c>
      <c r="V74" s="32">
        <v>-3.5133537480519164</v>
      </c>
      <c r="W74" s="32">
        <v>-0.2951004028882358</v>
      </c>
      <c r="AE74" s="32">
        <v>49</v>
      </c>
      <c r="AF74" s="32">
        <v>-4.7530143240872755</v>
      </c>
      <c r="AG74" s="32">
        <v>3.2760487041834345</v>
      </c>
      <c r="AO74" s="32">
        <v>49</v>
      </c>
      <c r="AP74" s="32">
        <v>-4.0784037069255836</v>
      </c>
      <c r="AQ74" s="32">
        <v>2.4075549056875332</v>
      </c>
    </row>
    <row r="75" spans="7:43" x14ac:dyDescent="0.3">
      <c r="U75" s="32">
        <v>50</v>
      </c>
      <c r="V75" s="32">
        <v>-2.2494105438417895</v>
      </c>
      <c r="W75" s="32">
        <v>-0.8395030037724589</v>
      </c>
      <c r="AE75" s="32">
        <v>50</v>
      </c>
      <c r="AF75" s="32">
        <v>-3.1246242329275455</v>
      </c>
      <c r="AG75" s="32">
        <v>6.5562938293803441E-2</v>
      </c>
      <c r="AO75" s="32">
        <v>50</v>
      </c>
      <c r="AP75" s="32">
        <v>-2.6115037183705883</v>
      </c>
      <c r="AQ75" s="32">
        <v>1.1801118771855541</v>
      </c>
    </row>
    <row r="76" spans="7:43" x14ac:dyDescent="0.3">
      <c r="U76" s="32">
        <v>51</v>
      </c>
      <c r="V76" s="32">
        <v>0.31736642470800747</v>
      </c>
      <c r="W76" s="32">
        <v>0.33868520748413011</v>
      </c>
      <c r="AE76" s="32">
        <v>51</v>
      </c>
      <c r="AF76" s="32">
        <v>0.18226025988913774</v>
      </c>
      <c r="AG76" s="32">
        <v>0.78556044063039465</v>
      </c>
      <c r="AO76" s="32">
        <v>51</v>
      </c>
      <c r="AP76" s="32">
        <v>0.36743164300263392</v>
      </c>
      <c r="AQ76" s="32">
        <v>0.10865528211421577</v>
      </c>
    </row>
    <row r="77" spans="7:43" x14ac:dyDescent="0.3">
      <c r="U77" s="32">
        <v>52</v>
      </c>
      <c r="V77" s="32">
        <v>2.6119094723510079</v>
      </c>
      <c r="W77" s="32">
        <v>-0.35734372929004099</v>
      </c>
      <c r="AE77" s="32">
        <v>52</v>
      </c>
      <c r="AF77" s="32">
        <v>3.1384145792252633</v>
      </c>
      <c r="AG77" s="32">
        <v>1.6156822401053077</v>
      </c>
      <c r="AO77" s="32">
        <v>52</v>
      </c>
      <c r="AP77" s="32">
        <v>3.0304193145332414</v>
      </c>
      <c r="AQ77" s="32">
        <v>0.8156609056829649</v>
      </c>
    </row>
    <row r="78" spans="7:43" x14ac:dyDescent="0.3">
      <c r="U78" s="32">
        <v>53</v>
      </c>
      <c r="V78" s="32">
        <v>0.50209658532333379</v>
      </c>
      <c r="W78" s="32">
        <v>-0.47846553444680839</v>
      </c>
      <c r="AE78" s="32">
        <v>53</v>
      </c>
      <c r="AF78" s="32">
        <v>0.42025573475094447</v>
      </c>
      <c r="AG78" s="32">
        <v>0.76285678582292482</v>
      </c>
      <c r="AO78" s="32">
        <v>53</v>
      </c>
      <c r="AP78" s="32">
        <v>0.58182471825297943</v>
      </c>
      <c r="AQ78" s="32">
        <v>1.1717173887825116</v>
      </c>
    </row>
    <row r="79" spans="7:43" x14ac:dyDescent="0.3">
      <c r="U79" s="32">
        <v>54</v>
      </c>
      <c r="V79" s="32">
        <v>3.1369320340998299</v>
      </c>
      <c r="W79" s="32">
        <v>0.86536520831977848</v>
      </c>
      <c r="AE79" s="32">
        <v>54</v>
      </c>
      <c r="AF79" s="32">
        <v>3.8148227709377669</v>
      </c>
      <c r="AG79" s="32">
        <v>-2.7606155197667084</v>
      </c>
      <c r="AO79" s="32">
        <v>54</v>
      </c>
      <c r="AP79" s="32">
        <v>3.639747002086855</v>
      </c>
      <c r="AQ79" s="32">
        <v>-1.295496851004863</v>
      </c>
    </row>
    <row r="80" spans="7:43" x14ac:dyDescent="0.3">
      <c r="U80" s="32">
        <v>55</v>
      </c>
      <c r="V80" s="32">
        <v>3.3799980349094696</v>
      </c>
      <c r="W80" s="32">
        <v>-0.29374745962527582</v>
      </c>
      <c r="AE80" s="32">
        <v>55</v>
      </c>
      <c r="AF80" s="32">
        <v>4.1279747115454075</v>
      </c>
      <c r="AG80" s="32">
        <v>2.6835002983087177</v>
      </c>
      <c r="AO80" s="32">
        <v>55</v>
      </c>
      <c r="AP80" s="32">
        <v>3.9218431537320462</v>
      </c>
      <c r="AQ80" s="32">
        <v>0.3952789317216836</v>
      </c>
    </row>
    <row r="81" spans="21:43" x14ac:dyDescent="0.3">
      <c r="U81" s="32">
        <v>56</v>
      </c>
      <c r="V81" s="32">
        <v>9.3745703963138832E-2</v>
      </c>
      <c r="W81" s="32">
        <v>-0.11723546182595773</v>
      </c>
      <c r="AE81" s="32">
        <v>56</v>
      </c>
      <c r="AF81" s="32">
        <v>-0.10583952546989148</v>
      </c>
      <c r="AG81" s="32">
        <v>0.88686778429003132</v>
      </c>
      <c r="AO81" s="32">
        <v>56</v>
      </c>
      <c r="AP81" s="32">
        <v>0.10790318348905779</v>
      </c>
      <c r="AQ81" s="32">
        <v>-4.6294803624639211E-2</v>
      </c>
    </row>
    <row r="82" spans="21:43" x14ac:dyDescent="0.3">
      <c r="U82" s="32">
        <v>57</v>
      </c>
      <c r="V82" s="32">
        <v>-7.4315776811033114</v>
      </c>
      <c r="W82" s="32">
        <v>0.79003784468804827</v>
      </c>
      <c r="AE82" s="32">
        <v>57</v>
      </c>
      <c r="AF82" s="32">
        <v>-9.8010236066824401</v>
      </c>
      <c r="AG82" s="32">
        <v>-0.85019691557511834</v>
      </c>
      <c r="AO82" s="32">
        <v>57</v>
      </c>
      <c r="AP82" s="32">
        <v>-8.6257936714460701</v>
      </c>
      <c r="AQ82" s="32">
        <v>0.5591210178725774</v>
      </c>
    </row>
    <row r="83" spans="21:43" x14ac:dyDescent="0.3">
      <c r="U83" s="32">
        <v>58</v>
      </c>
      <c r="V83" s="32">
        <v>1.6785360292419909</v>
      </c>
      <c r="W83" s="32">
        <v>0.16811449157406666</v>
      </c>
      <c r="AE83" s="32">
        <v>58</v>
      </c>
      <c r="AF83" s="32">
        <v>1.935911127291924</v>
      </c>
      <c r="AG83" s="32">
        <v>-2.6310122104082296</v>
      </c>
      <c r="AO83" s="32">
        <v>58</v>
      </c>
      <c r="AP83" s="32">
        <v>1.947170092215706</v>
      </c>
      <c r="AQ83" s="32">
        <v>1.6779840404314652</v>
      </c>
    </row>
    <row r="84" spans="21:43" ht="15.6" thickBot="1" x14ac:dyDescent="0.35">
      <c r="U84" s="33">
        <v>59</v>
      </c>
      <c r="V84" s="33">
        <v>-9.2497113671594189</v>
      </c>
      <c r="W84" s="33">
        <v>-0.44213053956863924</v>
      </c>
      <c r="AE84" s="33">
        <v>59</v>
      </c>
      <c r="AF84" s="33">
        <v>-12.143400122427591</v>
      </c>
      <c r="AG84" s="33">
        <v>-8.4514001067120663</v>
      </c>
      <c r="AO84" s="33">
        <v>59</v>
      </c>
      <c r="AP84" s="33">
        <v>-10.735872885752103</v>
      </c>
      <c r="AQ84" s="33">
        <v>-9.1295147444122851</v>
      </c>
    </row>
    <row r="105" spans="14:14" x14ac:dyDescent="0.3">
      <c r="N105" s="2"/>
    </row>
    <row r="106" spans="14:14" x14ac:dyDescent="0.3">
      <c r="N106" s="2"/>
    </row>
    <row r="107" spans="14:14" x14ac:dyDescent="0.3">
      <c r="N107" s="2"/>
    </row>
    <row r="108" spans="14:14" x14ac:dyDescent="0.3">
      <c r="N108" s="2"/>
    </row>
    <row r="109" spans="14:14" x14ac:dyDescent="0.3">
      <c r="N109" s="2"/>
    </row>
    <row r="110" spans="14:14" x14ac:dyDescent="0.3">
      <c r="N110" s="2"/>
    </row>
    <row r="111" spans="14:14" x14ac:dyDescent="0.3">
      <c r="N111" s="2"/>
    </row>
    <row r="112" spans="14:14" x14ac:dyDescent="0.3">
      <c r="N112" s="2"/>
    </row>
    <row r="113" spans="14:14" x14ac:dyDescent="0.3">
      <c r="N113" s="2"/>
    </row>
  </sheetData>
  <mergeCells count="20">
    <mergeCell ref="U1:AC1"/>
    <mergeCell ref="AE1:AM1"/>
    <mergeCell ref="AO1:AW1"/>
    <mergeCell ref="N7:Q7"/>
    <mergeCell ref="N43:Q43"/>
    <mergeCell ref="Q35:S35"/>
    <mergeCell ref="G2:J2"/>
    <mergeCell ref="N3:R3"/>
    <mergeCell ref="N58:P58"/>
    <mergeCell ref="N31:P31"/>
    <mergeCell ref="N35:P35"/>
    <mergeCell ref="N39:P39"/>
    <mergeCell ref="N54:P54"/>
    <mergeCell ref="N44:O44"/>
    <mergeCell ref="N47:O47"/>
    <mergeCell ref="N50:O50"/>
    <mergeCell ref="N15:R15"/>
    <mergeCell ref="N19:P19"/>
    <mergeCell ref="N23:P23"/>
    <mergeCell ref="N27:P2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19E98-C69A-49AB-9904-BBB925EADBFE}">
  <dimension ref="A1:BA151"/>
  <sheetViews>
    <sheetView zoomScaleNormal="100" workbookViewId="0">
      <selection activeCell="C1" sqref="C1"/>
    </sheetView>
  </sheetViews>
  <sheetFormatPr defaultRowHeight="15" x14ac:dyDescent="0.3"/>
  <cols>
    <col min="1" max="1" width="13.6640625" style="2" bestFit="1" customWidth="1"/>
    <col min="2" max="15" width="8.88671875" style="2" customWidth="1"/>
    <col min="16" max="16" width="9.33203125" style="11" customWidth="1"/>
    <col min="17" max="21" width="8.88671875" style="7" customWidth="1"/>
    <col min="22" max="24" width="8.88671875" style="2"/>
    <col min="25" max="26" width="20.109375" style="31" bestFit="1" customWidth="1"/>
    <col min="27" max="28" width="21.88671875" style="31" bestFit="1" customWidth="1"/>
    <col min="29" max="29" width="23.6640625" style="31" bestFit="1" customWidth="1"/>
    <col min="30" max="33" width="20.109375" style="31" bestFit="1" customWidth="1"/>
    <col min="34" max="34" width="8.88671875" style="31"/>
    <col min="35" max="35" width="20.109375" style="31" bestFit="1" customWidth="1"/>
    <col min="36" max="36" width="21.88671875" style="31" bestFit="1" customWidth="1"/>
    <col min="37" max="37" width="23.6640625" style="31" bestFit="1" customWidth="1"/>
    <col min="38" max="38" width="21.88671875" style="31" bestFit="1" customWidth="1"/>
    <col min="39" max="43" width="20.109375" style="31" bestFit="1" customWidth="1"/>
    <col min="44" max="44" width="8.88671875" style="31"/>
    <col min="45" max="45" width="20.109375" style="31" bestFit="1" customWidth="1"/>
    <col min="46" max="46" width="21.88671875" style="31" bestFit="1" customWidth="1"/>
    <col min="47" max="47" width="23.6640625" style="31" bestFit="1" customWidth="1"/>
    <col min="48" max="48" width="21.88671875" style="31" bestFit="1" customWidth="1"/>
    <col min="49" max="50" width="20.109375" style="31" bestFit="1" customWidth="1"/>
    <col min="51" max="51" width="17.88671875" style="31" bestFit="1" customWidth="1"/>
    <col min="52" max="52" width="20.109375" style="31" bestFit="1" customWidth="1"/>
    <col min="53" max="53" width="17.88671875" style="31" bestFit="1" customWidth="1"/>
    <col min="54" max="16384" width="8.88671875" style="2"/>
  </cols>
  <sheetData>
    <row r="1" spans="1:53" x14ac:dyDescent="0.3">
      <c r="A1" s="2" t="s">
        <v>84</v>
      </c>
      <c r="Y1" s="34"/>
      <c r="Z1" s="34"/>
      <c r="AA1" s="35" t="s">
        <v>49</v>
      </c>
      <c r="AB1" s="34"/>
      <c r="AC1" s="34"/>
      <c r="AD1" s="34"/>
      <c r="AE1" s="34"/>
      <c r="AF1" s="34"/>
      <c r="AG1" s="34"/>
      <c r="AI1" s="34"/>
      <c r="AJ1" s="35"/>
      <c r="AK1" s="35" t="s">
        <v>50</v>
      </c>
      <c r="AL1" s="35"/>
      <c r="AM1" s="35"/>
      <c r="AN1" s="35"/>
      <c r="AO1" s="35"/>
      <c r="AP1" s="35"/>
      <c r="AQ1" s="35"/>
      <c r="AS1" s="34"/>
      <c r="AT1" s="35"/>
      <c r="AU1" s="35" t="s">
        <v>51</v>
      </c>
      <c r="AV1" s="35"/>
      <c r="AW1" s="35"/>
      <c r="AX1" s="35"/>
      <c r="AY1" s="35"/>
      <c r="AZ1" s="35"/>
      <c r="BA1" s="35"/>
    </row>
    <row r="2" spans="1:53" ht="16.2" customHeight="1" x14ac:dyDescent="0.3">
      <c r="B2" s="3"/>
      <c r="C2" s="3"/>
      <c r="D2" s="3"/>
      <c r="E2" s="3"/>
      <c r="F2" s="3"/>
      <c r="G2" s="25" t="s">
        <v>6</v>
      </c>
      <c r="H2" s="25"/>
      <c r="I2" s="25"/>
      <c r="J2" s="25"/>
      <c r="K2" s="29" t="s">
        <v>61</v>
      </c>
      <c r="L2" s="29"/>
      <c r="M2" s="29"/>
      <c r="N2" s="17"/>
      <c r="O2" s="17"/>
      <c r="P2" s="12"/>
      <c r="Y2" s="31" t="s">
        <v>66</v>
      </c>
      <c r="AI2" s="31" t="s">
        <v>66</v>
      </c>
      <c r="AS2" s="31" t="s">
        <v>66</v>
      </c>
    </row>
    <row r="3" spans="1:53" ht="15.6" thickBot="1" x14ac:dyDescent="0.35">
      <c r="A3" s="2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2" t="s">
        <v>8</v>
      </c>
      <c r="H3" s="2" t="s">
        <v>9</v>
      </c>
      <c r="I3" s="2" t="s">
        <v>10</v>
      </c>
      <c r="J3" s="3" t="s">
        <v>65</v>
      </c>
      <c r="K3" s="3" t="s">
        <v>65</v>
      </c>
      <c r="L3" s="2" t="s">
        <v>57</v>
      </c>
      <c r="M3" s="2" t="s">
        <v>58</v>
      </c>
      <c r="P3" s="7" t="s">
        <v>67</v>
      </c>
      <c r="Q3" s="26" t="s">
        <v>13</v>
      </c>
      <c r="R3" s="26"/>
      <c r="S3" s="26"/>
      <c r="T3" s="26"/>
      <c r="U3" s="26"/>
    </row>
    <row r="4" spans="1:53" ht="16.2" x14ac:dyDescent="0.3">
      <c r="A4" s="4">
        <v>41671</v>
      </c>
      <c r="B4" s="18">
        <v>4.5606578743231729</v>
      </c>
      <c r="C4" s="18">
        <v>5.7269969630566377</v>
      </c>
      <c r="D4" s="18">
        <v>5.502506966895397</v>
      </c>
      <c r="E4" s="18">
        <f t="shared" ref="E4:E35" si="0">F4+J4</f>
        <v>4.6500000000000004</v>
      </c>
      <c r="F4" s="18">
        <v>0</v>
      </c>
      <c r="G4" s="18">
        <f>B4-$F4</f>
        <v>4.5606578743231729</v>
      </c>
      <c r="H4" s="18">
        <f>C4-$F4</f>
        <v>5.7269969630566377</v>
      </c>
      <c r="I4" s="18">
        <f>D4-$F4</f>
        <v>5.502506966895397</v>
      </c>
      <c r="J4" s="18">
        <v>4.6500000000000004</v>
      </c>
      <c r="K4" s="18">
        <v>4.6500000000000004</v>
      </c>
      <c r="L4" s="18">
        <v>0.32</v>
      </c>
      <c r="M4" s="18">
        <v>-0.4</v>
      </c>
      <c r="N4" s="8"/>
      <c r="O4" s="8"/>
      <c r="P4" s="13"/>
      <c r="Q4" s="7" t="s">
        <v>8</v>
      </c>
      <c r="R4" s="7" t="s">
        <v>9</v>
      </c>
      <c r="S4" s="7" t="s">
        <v>10</v>
      </c>
      <c r="T4" s="7" t="s">
        <v>11</v>
      </c>
      <c r="U4" s="7" t="s">
        <v>12</v>
      </c>
      <c r="Y4" s="36" t="s">
        <v>26</v>
      </c>
      <c r="Z4" s="36"/>
      <c r="AI4" s="36" t="s">
        <v>26</v>
      </c>
      <c r="AJ4" s="36"/>
      <c r="AS4" s="36" t="s">
        <v>26</v>
      </c>
      <c r="AT4" s="36"/>
    </row>
    <row r="5" spans="1:53" ht="16.2" x14ac:dyDescent="0.3">
      <c r="A5" s="4">
        <v>41699</v>
      </c>
      <c r="B5" s="18">
        <v>0.39545949559314059</v>
      </c>
      <c r="C5" s="18">
        <v>-5.0556661936186611</v>
      </c>
      <c r="D5" s="18">
        <v>-3.2411966723326913</v>
      </c>
      <c r="E5" s="18">
        <f t="shared" si="0"/>
        <v>0.43</v>
      </c>
      <c r="F5" s="18">
        <v>0</v>
      </c>
      <c r="G5" s="18">
        <f t="shared" ref="G5:G62" si="1">B5-$F5</f>
        <v>0.39545949559314059</v>
      </c>
      <c r="H5" s="18">
        <f t="shared" ref="H5:H62" si="2">C5-$F5</f>
        <v>-5.0556661936186611</v>
      </c>
      <c r="I5" s="18">
        <f t="shared" ref="I5:I62" si="3">D5-$F5</f>
        <v>-3.2411966723326913</v>
      </c>
      <c r="J5" s="18">
        <v>0.43</v>
      </c>
      <c r="K5" s="18">
        <v>0.43</v>
      </c>
      <c r="L5" s="18">
        <v>-1.89</v>
      </c>
      <c r="M5" s="18">
        <v>5.08</v>
      </c>
      <c r="N5" s="8"/>
      <c r="O5" s="8"/>
      <c r="P5" s="13"/>
      <c r="Q5" s="7">
        <f>AVERAGE(B4:B62)</f>
        <v>0.78388631627337269</v>
      </c>
      <c r="R5" s="7">
        <f>AVERAGE(C4:C62)</f>
        <v>0.76961306325539502</v>
      </c>
      <c r="S5" s="7">
        <f>AVERAGE(D4:D62)</f>
        <v>0.90124216072041041</v>
      </c>
      <c r="T5" s="7">
        <f>AVERAGE(E4:E62)</f>
        <v>0.76847457627118643</v>
      </c>
      <c r="U5" s="7">
        <f>AVERAGE(F4:F62)</f>
        <v>4.7457627118644069E-2</v>
      </c>
      <c r="Y5" s="32" t="s">
        <v>27</v>
      </c>
      <c r="Z5" s="32">
        <v>0.99245584528646869</v>
      </c>
      <c r="AI5" s="32" t="s">
        <v>27</v>
      </c>
      <c r="AJ5" s="32">
        <v>0.79889070242224403</v>
      </c>
      <c r="AS5" s="32" t="s">
        <v>27</v>
      </c>
      <c r="AT5" s="32">
        <v>0.78093331735494242</v>
      </c>
    </row>
    <row r="6" spans="1:53" ht="16.2" x14ac:dyDescent="0.3">
      <c r="A6" s="4">
        <v>41730</v>
      </c>
      <c r="B6" s="18">
        <v>1.15255627103992</v>
      </c>
      <c r="C6" s="18">
        <v>-1.616483904652835</v>
      </c>
      <c r="D6" s="18">
        <v>-0.64615659860346053</v>
      </c>
      <c r="E6" s="18">
        <f t="shared" si="0"/>
        <v>-0.19</v>
      </c>
      <c r="F6" s="18">
        <v>0</v>
      </c>
      <c r="G6" s="18">
        <f t="shared" si="1"/>
        <v>1.15255627103992</v>
      </c>
      <c r="H6" s="18">
        <f t="shared" si="2"/>
        <v>-1.616483904652835</v>
      </c>
      <c r="I6" s="18">
        <f t="shared" si="3"/>
        <v>-0.64615659860346053</v>
      </c>
      <c r="J6" s="18">
        <v>-0.19</v>
      </c>
      <c r="K6" s="18">
        <v>-0.19</v>
      </c>
      <c r="L6" s="18">
        <v>-4.25</v>
      </c>
      <c r="M6" s="18">
        <v>1.1399999999999999</v>
      </c>
      <c r="N6" s="8"/>
      <c r="O6" s="8"/>
      <c r="P6" s="13"/>
      <c r="Y6" s="32" t="s">
        <v>28</v>
      </c>
      <c r="Z6" s="32">
        <v>0.98496860484327897</v>
      </c>
      <c r="AI6" s="32" t="s">
        <v>28</v>
      </c>
      <c r="AJ6" s="32">
        <v>0.6382263544167065</v>
      </c>
      <c r="AS6" s="32" t="s">
        <v>28</v>
      </c>
      <c r="AT6" s="32">
        <v>0.60985684615499525</v>
      </c>
    </row>
    <row r="7" spans="1:53" ht="16.2" x14ac:dyDescent="0.3">
      <c r="A7" s="4">
        <v>41760</v>
      </c>
      <c r="B7" s="18">
        <v>2.334945792266931</v>
      </c>
      <c r="C7" s="18">
        <v>4.0270638347741352</v>
      </c>
      <c r="D7" s="18">
        <v>3.200419681016029</v>
      </c>
      <c r="E7" s="18">
        <f t="shared" si="0"/>
        <v>2.06</v>
      </c>
      <c r="F7" s="18">
        <v>0</v>
      </c>
      <c r="G7" s="18">
        <f t="shared" si="1"/>
        <v>2.334945792266931</v>
      </c>
      <c r="H7" s="18">
        <f t="shared" si="2"/>
        <v>4.0270638347741352</v>
      </c>
      <c r="I7" s="18">
        <f t="shared" si="3"/>
        <v>3.200419681016029</v>
      </c>
      <c r="J7" s="18">
        <v>2.06</v>
      </c>
      <c r="K7" s="18">
        <v>2.06</v>
      </c>
      <c r="L7" s="18">
        <v>-1.85</v>
      </c>
      <c r="M7" s="18">
        <v>-0.27</v>
      </c>
      <c r="N7" s="8"/>
      <c r="O7" s="8"/>
      <c r="P7" s="7" t="s">
        <v>67</v>
      </c>
      <c r="Q7" s="26" t="s">
        <v>56</v>
      </c>
      <c r="R7" s="26"/>
      <c r="S7" s="26"/>
      <c r="T7" s="26"/>
      <c r="U7" s="15"/>
      <c r="V7" s="15"/>
      <c r="W7" s="14"/>
      <c r="Y7" s="32" t="s">
        <v>29</v>
      </c>
      <c r="Z7" s="32">
        <v>0.98414871056200326</v>
      </c>
      <c r="AI7" s="32" t="s">
        <v>29</v>
      </c>
      <c r="AJ7" s="32">
        <v>0.61849324647579962</v>
      </c>
      <c r="AS7" s="32" t="s">
        <v>29</v>
      </c>
      <c r="AT7" s="32">
        <v>0.58857631049072234</v>
      </c>
    </row>
    <row r="8" spans="1:53" ht="16.2" x14ac:dyDescent="0.3">
      <c r="A8" s="4">
        <v>41791</v>
      </c>
      <c r="B8" s="18">
        <v>1.6241381309742544</v>
      </c>
      <c r="C8" s="18">
        <v>1.424589755456797</v>
      </c>
      <c r="D8" s="18">
        <v>2.0729735277060426</v>
      </c>
      <c r="E8" s="18">
        <f t="shared" si="0"/>
        <v>2.61</v>
      </c>
      <c r="F8" s="18">
        <v>0</v>
      </c>
      <c r="G8" s="18">
        <f t="shared" si="1"/>
        <v>1.6241381309742544</v>
      </c>
      <c r="H8" s="18">
        <f t="shared" si="2"/>
        <v>1.424589755456797</v>
      </c>
      <c r="I8" s="18">
        <f t="shared" si="3"/>
        <v>2.0729735277060426</v>
      </c>
      <c r="J8" s="18">
        <v>2.61</v>
      </c>
      <c r="K8" s="18">
        <v>2.61</v>
      </c>
      <c r="L8" s="18">
        <v>3.07</v>
      </c>
      <c r="M8" s="18">
        <v>-0.74</v>
      </c>
      <c r="N8" s="8"/>
      <c r="O8" s="8"/>
      <c r="P8" s="13"/>
      <c r="Q8" s="7" t="s">
        <v>8</v>
      </c>
      <c r="R8" s="7" t="s">
        <v>9</v>
      </c>
      <c r="S8" s="7" t="s">
        <v>10</v>
      </c>
      <c r="T8" s="3" t="s">
        <v>65</v>
      </c>
      <c r="Y8" s="32" t="s">
        <v>30</v>
      </c>
      <c r="Z8" s="32">
        <v>0.40663865487570156</v>
      </c>
      <c r="AI8" s="32" t="s">
        <v>30</v>
      </c>
      <c r="AJ8" s="32">
        <v>3.2945653805614685</v>
      </c>
      <c r="AS8" s="32" t="s">
        <v>30</v>
      </c>
      <c r="AT8" s="32">
        <v>3.1116182642390999</v>
      </c>
    </row>
    <row r="9" spans="1:53" ht="16.8" thickBot="1" x14ac:dyDescent="0.35">
      <c r="A9" s="4">
        <v>41821</v>
      </c>
      <c r="B9" s="18">
        <v>-0.97218582577992441</v>
      </c>
      <c r="C9" s="18">
        <v>3.0530971114944579E-2</v>
      </c>
      <c r="D9" s="18">
        <v>-1.1697838219098822</v>
      </c>
      <c r="E9" s="18">
        <f t="shared" si="0"/>
        <v>-2.04</v>
      </c>
      <c r="F9" s="18">
        <v>0</v>
      </c>
      <c r="G9" s="18">
        <f t="shared" si="1"/>
        <v>-0.97218582577992441</v>
      </c>
      <c r="H9" s="18">
        <f t="shared" si="2"/>
        <v>3.0530971114944579E-2</v>
      </c>
      <c r="I9" s="18">
        <f t="shared" si="3"/>
        <v>-1.1697838219098822</v>
      </c>
      <c r="J9" s="18">
        <v>-2.04</v>
      </c>
      <c r="K9" s="18">
        <v>-2.04</v>
      </c>
      <c r="L9" s="18">
        <v>-4.24</v>
      </c>
      <c r="M9" s="18">
        <v>0.01</v>
      </c>
      <c r="N9" s="8"/>
      <c r="O9" s="8"/>
      <c r="P9" s="13"/>
      <c r="Q9" s="7">
        <f>AVERAGE(G4:G62)</f>
        <v>0.73642868915472859</v>
      </c>
      <c r="R9" s="7">
        <f>AVERAGE(H4:H62)</f>
        <v>0.72215543613675059</v>
      </c>
      <c r="S9" s="7">
        <f t="shared" ref="S9" si="4">AVERAGE(I4:I62)</f>
        <v>0.85378453360176698</v>
      </c>
      <c r="T9" s="7">
        <f>AVERAGE(J4:J62)</f>
        <v>0.721016949152542</v>
      </c>
      <c r="V9" s="7"/>
      <c r="W9" s="7"/>
      <c r="Y9" s="33" t="s">
        <v>31</v>
      </c>
      <c r="Z9" s="33">
        <v>59</v>
      </c>
      <c r="AI9" s="33" t="s">
        <v>31</v>
      </c>
      <c r="AJ9" s="33">
        <v>59</v>
      </c>
      <c r="AS9" s="33" t="s">
        <v>31</v>
      </c>
      <c r="AT9" s="33">
        <v>59</v>
      </c>
    </row>
    <row r="10" spans="1:53" x14ac:dyDescent="0.3">
      <c r="A10" s="4">
        <v>41852</v>
      </c>
      <c r="B10" s="18">
        <v>3.987221162087303</v>
      </c>
      <c r="C10" s="18">
        <v>5.0976862551327411</v>
      </c>
      <c r="D10" s="18">
        <v>4.0769372001976771</v>
      </c>
      <c r="E10" s="18">
        <f t="shared" si="0"/>
        <v>4.24</v>
      </c>
      <c r="F10" s="18">
        <v>0</v>
      </c>
      <c r="G10" s="18">
        <f t="shared" si="1"/>
        <v>3.987221162087303</v>
      </c>
      <c r="H10" s="18">
        <f t="shared" si="2"/>
        <v>5.0976862551327411</v>
      </c>
      <c r="I10" s="18">
        <f t="shared" si="3"/>
        <v>4.0769372001976771</v>
      </c>
      <c r="J10" s="18">
        <v>4.24</v>
      </c>
      <c r="K10" s="18">
        <v>4.24</v>
      </c>
      <c r="L10" s="18">
        <v>0.36</v>
      </c>
      <c r="M10" s="18">
        <v>-0.57999999999999996</v>
      </c>
      <c r="N10" s="8"/>
      <c r="O10" s="8"/>
      <c r="P10" s="13"/>
    </row>
    <row r="11" spans="1:53" ht="15.6" thickBot="1" x14ac:dyDescent="0.35">
      <c r="A11" s="4">
        <v>41883</v>
      </c>
      <c r="B11" s="18">
        <v>-1.8551665837355999</v>
      </c>
      <c r="C11" s="18">
        <v>-1.5684053745633837</v>
      </c>
      <c r="D11" s="18">
        <v>-0.3001142641533262</v>
      </c>
      <c r="E11" s="18">
        <f t="shared" si="0"/>
        <v>-1.97</v>
      </c>
      <c r="F11" s="18">
        <v>0</v>
      </c>
      <c r="G11" s="18">
        <f t="shared" si="1"/>
        <v>-1.8551665837355999</v>
      </c>
      <c r="H11" s="18">
        <f t="shared" si="2"/>
        <v>-1.5684053745633837</v>
      </c>
      <c r="I11" s="18">
        <f t="shared" si="3"/>
        <v>-0.3001142641533262</v>
      </c>
      <c r="J11" s="18">
        <v>-1.97</v>
      </c>
      <c r="K11" s="18">
        <v>-1.97</v>
      </c>
      <c r="L11" s="18">
        <v>-3.83</v>
      </c>
      <c r="M11" s="18">
        <v>-1.23</v>
      </c>
      <c r="N11" s="8"/>
      <c r="O11" s="8"/>
      <c r="Q11" s="26" t="s">
        <v>76</v>
      </c>
      <c r="R11" s="26"/>
      <c r="S11" s="26"/>
      <c r="T11" s="15"/>
      <c r="U11" s="15"/>
      <c r="V11" s="15"/>
      <c r="W11" s="9"/>
      <c r="Y11" s="31" t="s">
        <v>22</v>
      </c>
      <c r="AI11" s="31" t="s">
        <v>22</v>
      </c>
      <c r="AS11" s="31" t="s">
        <v>22</v>
      </c>
    </row>
    <row r="12" spans="1:53" ht="16.2" x14ac:dyDescent="0.3">
      <c r="A12" s="4">
        <v>41913</v>
      </c>
      <c r="B12" s="18">
        <v>2.8792343737576189</v>
      </c>
      <c r="C12" s="18">
        <v>3.3343123947674047</v>
      </c>
      <c r="D12" s="18">
        <v>3.6121734724874517</v>
      </c>
      <c r="E12" s="18">
        <f t="shared" si="0"/>
        <v>2.52</v>
      </c>
      <c r="F12" s="18">
        <v>0</v>
      </c>
      <c r="G12" s="18">
        <f t="shared" si="1"/>
        <v>2.8792343737576189</v>
      </c>
      <c r="H12" s="18">
        <f t="shared" si="2"/>
        <v>3.3343123947674047</v>
      </c>
      <c r="I12" s="18">
        <f t="shared" si="3"/>
        <v>3.6121734724874517</v>
      </c>
      <c r="J12" s="18">
        <v>2.52</v>
      </c>
      <c r="K12" s="18">
        <v>2.52</v>
      </c>
      <c r="L12" s="18">
        <v>4.2300000000000004</v>
      </c>
      <c r="M12" s="18">
        <v>-1.68</v>
      </c>
      <c r="N12" s="8"/>
      <c r="O12" s="8"/>
      <c r="Q12" s="3" t="s">
        <v>65</v>
      </c>
      <c r="R12" s="7" t="s">
        <v>57</v>
      </c>
      <c r="S12" s="2" t="s">
        <v>58</v>
      </c>
      <c r="Y12" s="37"/>
      <c r="Z12" s="37" t="s">
        <v>32</v>
      </c>
      <c r="AA12" s="37" t="s">
        <v>23</v>
      </c>
      <c r="AB12" s="37" t="s">
        <v>24</v>
      </c>
      <c r="AC12" s="37" t="s">
        <v>25</v>
      </c>
      <c r="AD12" s="37" t="s">
        <v>33</v>
      </c>
      <c r="AI12" s="37"/>
      <c r="AJ12" s="37" t="s">
        <v>32</v>
      </c>
      <c r="AK12" s="37" t="s">
        <v>23</v>
      </c>
      <c r="AL12" s="37" t="s">
        <v>24</v>
      </c>
      <c r="AM12" s="37" t="s">
        <v>25</v>
      </c>
      <c r="AN12" s="37" t="s">
        <v>33</v>
      </c>
      <c r="AS12" s="37"/>
      <c r="AT12" s="37" t="s">
        <v>32</v>
      </c>
      <c r="AU12" s="37" t="s">
        <v>23</v>
      </c>
      <c r="AV12" s="37" t="s">
        <v>24</v>
      </c>
      <c r="AW12" s="37" t="s">
        <v>25</v>
      </c>
      <c r="AX12" s="37" t="s">
        <v>33</v>
      </c>
    </row>
    <row r="13" spans="1:53" ht="16.2" x14ac:dyDescent="0.3">
      <c r="A13" s="4">
        <v>41944</v>
      </c>
      <c r="B13" s="18">
        <v>2.6824104489916132</v>
      </c>
      <c r="C13" s="18">
        <v>1.7704238717250242</v>
      </c>
      <c r="D13" s="18">
        <v>3.0581003229857977</v>
      </c>
      <c r="E13" s="18">
        <f t="shared" si="0"/>
        <v>2.5499999999999998</v>
      </c>
      <c r="F13" s="18">
        <v>0</v>
      </c>
      <c r="G13" s="18">
        <f t="shared" si="1"/>
        <v>2.6824104489916132</v>
      </c>
      <c r="H13" s="18">
        <f t="shared" si="2"/>
        <v>1.7704238717250242</v>
      </c>
      <c r="I13" s="18">
        <f t="shared" si="3"/>
        <v>3.0581003229857977</v>
      </c>
      <c r="J13" s="18">
        <v>2.5499999999999998</v>
      </c>
      <c r="K13" s="18">
        <v>2.5499999999999998</v>
      </c>
      <c r="L13" s="18">
        <v>-2.09</v>
      </c>
      <c r="M13" s="18">
        <v>-2.99</v>
      </c>
      <c r="N13" s="8"/>
      <c r="O13" s="7"/>
      <c r="Q13" s="7">
        <f>AVERAGE(K4:K62)</f>
        <v>0.721016949152542</v>
      </c>
      <c r="R13" s="7">
        <f>AVERAGE(L4:L62)</f>
        <v>-0.19627118644067792</v>
      </c>
      <c r="S13" s="7">
        <f>AVERAGE(M4:M62)</f>
        <v>-0.20932203389830517</v>
      </c>
      <c r="Y13" s="32" t="s">
        <v>34</v>
      </c>
      <c r="Z13" s="32">
        <v>3</v>
      </c>
      <c r="AA13" s="32">
        <v>595.94078070084061</v>
      </c>
      <c r="AB13" s="32">
        <v>198.64692690028019</v>
      </c>
      <c r="AC13" s="32">
        <v>1201.3361080049765</v>
      </c>
      <c r="AD13" s="32">
        <v>4.3881426819090335E-50</v>
      </c>
      <c r="AI13" s="32" t="s">
        <v>34</v>
      </c>
      <c r="AJ13" s="32">
        <v>3</v>
      </c>
      <c r="AK13" s="32">
        <v>1053.1658250528267</v>
      </c>
      <c r="AL13" s="32">
        <v>351.05527501760889</v>
      </c>
      <c r="AM13" s="32">
        <v>32.342921162137721</v>
      </c>
      <c r="AN13" s="32">
        <v>3.4812337673941448E-12</v>
      </c>
      <c r="AS13" s="32" t="s">
        <v>34</v>
      </c>
      <c r="AT13" s="32">
        <v>3</v>
      </c>
      <c r="AU13" s="32">
        <v>832.41371399341438</v>
      </c>
      <c r="AV13" s="32">
        <v>277.47123799780479</v>
      </c>
      <c r="AW13" s="32">
        <v>28.657964995630202</v>
      </c>
      <c r="AX13" s="32">
        <v>2.7167072944070446E-11</v>
      </c>
    </row>
    <row r="14" spans="1:53" ht="16.2" x14ac:dyDescent="0.3">
      <c r="A14" s="4">
        <v>41974</v>
      </c>
      <c r="B14" s="18">
        <v>-0.78894823234928779</v>
      </c>
      <c r="C14" s="18">
        <v>-2.1324377023646703</v>
      </c>
      <c r="D14" s="18">
        <v>-5.1483701111688225</v>
      </c>
      <c r="E14" s="18">
        <f t="shared" si="0"/>
        <v>-0.06</v>
      </c>
      <c r="F14" s="18">
        <v>0</v>
      </c>
      <c r="G14" s="18">
        <f t="shared" si="1"/>
        <v>-0.78894823234928779</v>
      </c>
      <c r="H14" s="18">
        <f t="shared" si="2"/>
        <v>-2.1324377023646703</v>
      </c>
      <c r="I14" s="18">
        <f t="shared" si="3"/>
        <v>-5.1483701111688225</v>
      </c>
      <c r="J14" s="18">
        <v>-0.06</v>
      </c>
      <c r="K14" s="18">
        <v>-0.06</v>
      </c>
      <c r="L14" s="18">
        <v>2.54</v>
      </c>
      <c r="M14" s="18">
        <v>2.06</v>
      </c>
      <c r="N14" s="8"/>
      <c r="O14" s="7"/>
      <c r="Y14" s="32" t="s">
        <v>35</v>
      </c>
      <c r="Z14" s="32">
        <v>55</v>
      </c>
      <c r="AA14" s="32">
        <v>9.0945247601515966</v>
      </c>
      <c r="AB14" s="32">
        <v>0.16535499563911993</v>
      </c>
      <c r="AC14" s="32"/>
      <c r="AD14" s="32"/>
      <c r="AI14" s="32" t="s">
        <v>35</v>
      </c>
      <c r="AJ14" s="32">
        <v>55</v>
      </c>
      <c r="AK14" s="32">
        <v>596.97885757367726</v>
      </c>
      <c r="AL14" s="32">
        <v>10.854161046794133</v>
      </c>
      <c r="AM14" s="32"/>
      <c r="AN14" s="32"/>
      <c r="AS14" s="32" t="s">
        <v>35</v>
      </c>
      <c r="AT14" s="32">
        <v>55</v>
      </c>
      <c r="AU14" s="32">
        <v>532.51925222904924</v>
      </c>
      <c r="AV14" s="32">
        <v>9.6821682223463501</v>
      </c>
      <c r="AW14" s="32"/>
      <c r="AX14" s="32"/>
    </row>
    <row r="15" spans="1:53" ht="16.8" thickBot="1" x14ac:dyDescent="0.35">
      <c r="A15" s="4">
        <v>42005</v>
      </c>
      <c r="B15" s="18">
        <v>-2.4889279894841811</v>
      </c>
      <c r="C15" s="18">
        <v>1.1764795455563521</v>
      </c>
      <c r="D15" s="18">
        <v>3.1363255412090951</v>
      </c>
      <c r="E15" s="18">
        <f t="shared" si="0"/>
        <v>-3.11</v>
      </c>
      <c r="F15" s="18">
        <v>0</v>
      </c>
      <c r="G15" s="18">
        <f t="shared" si="1"/>
        <v>-2.4889279894841811</v>
      </c>
      <c r="H15" s="18">
        <f t="shared" si="2"/>
        <v>1.1764795455563521</v>
      </c>
      <c r="I15" s="18">
        <f t="shared" si="3"/>
        <v>3.1363255412090951</v>
      </c>
      <c r="J15" s="18">
        <v>-3.11</v>
      </c>
      <c r="K15" s="18">
        <v>-3.11</v>
      </c>
      <c r="L15" s="18">
        <v>-0.56000000000000005</v>
      </c>
      <c r="M15" s="18">
        <v>-3.47</v>
      </c>
      <c r="N15" s="8"/>
      <c r="O15" s="19"/>
      <c r="P15" s="7" t="s">
        <v>67</v>
      </c>
      <c r="Q15" s="26" t="s">
        <v>14</v>
      </c>
      <c r="R15" s="26"/>
      <c r="S15" s="26"/>
      <c r="T15" s="26"/>
      <c r="U15" s="26"/>
      <c r="Y15" s="33" t="s">
        <v>36</v>
      </c>
      <c r="Z15" s="33">
        <v>58</v>
      </c>
      <c r="AA15" s="33">
        <v>605.03530546099216</v>
      </c>
      <c r="AB15" s="33"/>
      <c r="AC15" s="33"/>
      <c r="AD15" s="33"/>
      <c r="AI15" s="33" t="s">
        <v>36</v>
      </c>
      <c r="AJ15" s="33">
        <v>58</v>
      </c>
      <c r="AK15" s="33">
        <v>1650.1446826265039</v>
      </c>
      <c r="AL15" s="33"/>
      <c r="AM15" s="33"/>
      <c r="AN15" s="33"/>
      <c r="AS15" s="33" t="s">
        <v>36</v>
      </c>
      <c r="AT15" s="33">
        <v>58</v>
      </c>
      <c r="AU15" s="33">
        <v>1364.9329662224636</v>
      </c>
      <c r="AV15" s="33"/>
      <c r="AW15" s="33"/>
      <c r="AX15" s="33"/>
    </row>
    <row r="16" spans="1:53" ht="15.6" thickBot="1" x14ac:dyDescent="0.35">
      <c r="A16" s="4">
        <v>42036</v>
      </c>
      <c r="B16" s="18">
        <v>5.7338120179498144</v>
      </c>
      <c r="C16" s="18">
        <v>6.5474495641602219</v>
      </c>
      <c r="D16" s="18">
        <v>7.4380171911944144</v>
      </c>
      <c r="E16" s="18">
        <f t="shared" si="0"/>
        <v>6.13</v>
      </c>
      <c r="F16" s="18">
        <v>0</v>
      </c>
      <c r="G16" s="18">
        <f t="shared" si="1"/>
        <v>5.7338120179498144</v>
      </c>
      <c r="H16" s="18">
        <f t="shared" si="2"/>
        <v>6.5474495641602219</v>
      </c>
      <c r="I16" s="18">
        <f t="shared" si="3"/>
        <v>7.4380171911944144</v>
      </c>
      <c r="J16" s="18">
        <v>6.13</v>
      </c>
      <c r="K16" s="18">
        <v>6.13</v>
      </c>
      <c r="L16" s="18">
        <v>0.48</v>
      </c>
      <c r="M16" s="18">
        <v>-1.79</v>
      </c>
      <c r="N16" s="8"/>
      <c r="O16" s="8"/>
      <c r="P16" s="13"/>
      <c r="Q16" s="7" t="s">
        <v>8</v>
      </c>
      <c r="R16" s="7" t="s">
        <v>9</v>
      </c>
      <c r="S16" s="7" t="s">
        <v>10</v>
      </c>
      <c r="T16" s="7" t="s">
        <v>11</v>
      </c>
      <c r="U16" s="7" t="s">
        <v>12</v>
      </c>
      <c r="W16" s="3"/>
    </row>
    <row r="17" spans="1:53" ht="16.2" x14ac:dyDescent="0.3">
      <c r="A17" s="4">
        <v>42064</v>
      </c>
      <c r="B17" s="18">
        <v>-2.0643780082520986</v>
      </c>
      <c r="C17" s="18">
        <v>-1.3806094225594319</v>
      </c>
      <c r="D17" s="18">
        <v>-0.4437851065462719</v>
      </c>
      <c r="E17" s="18">
        <f t="shared" si="0"/>
        <v>-1.1200000000000001</v>
      </c>
      <c r="F17" s="18">
        <v>0</v>
      </c>
      <c r="G17" s="18">
        <f t="shared" si="1"/>
        <v>-2.0643780082520986</v>
      </c>
      <c r="H17" s="18">
        <f t="shared" si="2"/>
        <v>-1.3806094225594319</v>
      </c>
      <c r="I17" s="18">
        <f t="shared" si="3"/>
        <v>-0.4437851065462719</v>
      </c>
      <c r="J17" s="18">
        <v>-1.1200000000000001</v>
      </c>
      <c r="K17" s="18">
        <v>-1.1200000000000001</v>
      </c>
      <c r="L17" s="18">
        <v>3.02</v>
      </c>
      <c r="M17" s="18">
        <v>-0.46</v>
      </c>
      <c r="N17" s="8"/>
      <c r="O17" s="8"/>
      <c r="P17" s="13"/>
      <c r="Q17" s="6">
        <f>_xlfn.STDEV.S(B4:B62)</f>
        <v>3.2198951330556258</v>
      </c>
      <c r="R17" s="6">
        <f>_xlfn.STDEV.S(C4:C62)</f>
        <v>5.3239041115929782</v>
      </c>
      <c r="S17" s="6">
        <f>_xlfn.STDEV.S(D4:D62)</f>
        <v>4.84232497947702</v>
      </c>
      <c r="T17" s="6">
        <f>_xlfn.STDEV.S(E4:E62)</f>
        <v>3.2539471063454939</v>
      </c>
      <c r="U17" s="6">
        <v>0</v>
      </c>
      <c r="W17" s="16"/>
      <c r="Y17" s="37"/>
      <c r="Z17" s="37" t="s">
        <v>37</v>
      </c>
      <c r="AA17" s="37" t="s">
        <v>30</v>
      </c>
      <c r="AB17" s="37" t="s">
        <v>38</v>
      </c>
      <c r="AC17" s="37" t="s">
        <v>39</v>
      </c>
      <c r="AD17" s="37" t="s">
        <v>40</v>
      </c>
      <c r="AE17" s="37" t="s">
        <v>41</v>
      </c>
      <c r="AF17" s="37" t="s">
        <v>42</v>
      </c>
      <c r="AG17" s="37" t="s">
        <v>43</v>
      </c>
      <c r="AI17" s="37"/>
      <c r="AJ17" s="37" t="s">
        <v>37</v>
      </c>
      <c r="AK17" s="37" t="s">
        <v>30</v>
      </c>
      <c r="AL17" s="37" t="s">
        <v>38</v>
      </c>
      <c r="AM17" s="37" t="s">
        <v>39</v>
      </c>
      <c r="AN17" s="37" t="s">
        <v>40</v>
      </c>
      <c r="AO17" s="37" t="s">
        <v>41</v>
      </c>
      <c r="AP17" s="37" t="s">
        <v>42</v>
      </c>
      <c r="AQ17" s="37" t="s">
        <v>43</v>
      </c>
      <c r="AS17" s="37"/>
      <c r="AT17" s="37" t="s">
        <v>37</v>
      </c>
      <c r="AU17" s="37" t="s">
        <v>30</v>
      </c>
      <c r="AV17" s="37" t="s">
        <v>38</v>
      </c>
      <c r="AW17" s="37" t="s">
        <v>39</v>
      </c>
      <c r="AX17" s="37" t="s">
        <v>40</v>
      </c>
      <c r="AY17" s="37" t="s">
        <v>41</v>
      </c>
      <c r="AZ17" s="37" t="s">
        <v>42</v>
      </c>
      <c r="BA17" s="37" t="s">
        <v>43</v>
      </c>
    </row>
    <row r="18" spans="1:53" x14ac:dyDescent="0.3">
      <c r="A18" s="4">
        <v>42095</v>
      </c>
      <c r="B18" s="18">
        <v>1.4386740779838525</v>
      </c>
      <c r="C18" s="18">
        <v>0.57644909108662112</v>
      </c>
      <c r="D18" s="18">
        <v>-0.89153882476432966</v>
      </c>
      <c r="E18" s="18">
        <f t="shared" si="0"/>
        <v>0.59</v>
      </c>
      <c r="F18" s="18">
        <v>0</v>
      </c>
      <c r="G18" s="18">
        <f t="shared" si="1"/>
        <v>1.4386740779838525</v>
      </c>
      <c r="H18" s="18">
        <f t="shared" si="2"/>
        <v>0.57644909108662112</v>
      </c>
      <c r="I18" s="18">
        <f t="shared" si="3"/>
        <v>-0.89153882476432966</v>
      </c>
      <c r="J18" s="18">
        <v>0.59</v>
      </c>
      <c r="K18" s="18">
        <v>0.59</v>
      </c>
      <c r="L18" s="18">
        <v>-2.97</v>
      </c>
      <c r="M18" s="18">
        <v>1.86</v>
      </c>
      <c r="N18" s="8"/>
      <c r="O18" s="8"/>
      <c r="P18" s="13"/>
      <c r="V18" s="16"/>
      <c r="W18" s="16"/>
      <c r="Y18" s="32" t="s">
        <v>77</v>
      </c>
      <c r="Z18" s="32">
        <v>-2.9846617035598873E-2</v>
      </c>
      <c r="AA18" s="32">
        <v>5.4833282847607433E-2</v>
      </c>
      <c r="AB18" s="32">
        <v>-0.54431570545481545</v>
      </c>
      <c r="AC18" s="32">
        <v>0.58842431793039107</v>
      </c>
      <c r="AD18" s="32">
        <v>-0.13973497147696473</v>
      </c>
      <c r="AE18" s="32">
        <v>8.0041737405766977E-2</v>
      </c>
      <c r="AF18" s="32">
        <v>-0.13973497147696473</v>
      </c>
      <c r="AG18" s="32">
        <v>8.0041737405766977E-2</v>
      </c>
      <c r="AI18" s="32" t="s">
        <v>77</v>
      </c>
      <c r="AJ18" s="32">
        <v>-0.26900211605444624</v>
      </c>
      <c r="AK18" s="32">
        <v>0.44425642571408452</v>
      </c>
      <c r="AL18" s="32">
        <v>-0.60551091775895027</v>
      </c>
      <c r="AM18" s="32">
        <v>0.54733018542542333</v>
      </c>
      <c r="AN18" s="32">
        <v>-1.1593118884494391</v>
      </c>
      <c r="AO18" s="32">
        <v>0.62130765634054663</v>
      </c>
      <c r="AP18" s="32">
        <v>-1.1593118884494391</v>
      </c>
      <c r="AQ18" s="32">
        <v>0.62130765634054663</v>
      </c>
      <c r="AS18" s="32" t="s">
        <v>77</v>
      </c>
      <c r="AT18" s="32">
        <v>-5.676037201259073E-2</v>
      </c>
      <c r="AU18" s="32">
        <v>0.41958687977894726</v>
      </c>
      <c r="AV18" s="32">
        <v>-0.13527680379923709</v>
      </c>
      <c r="AW18" s="32">
        <v>0.89288690252601</v>
      </c>
      <c r="AX18" s="32">
        <v>-0.89763126957015982</v>
      </c>
      <c r="AY18" s="32">
        <v>0.78411052554497829</v>
      </c>
      <c r="AZ18" s="32">
        <v>-0.89763126957015982</v>
      </c>
      <c r="BA18" s="32">
        <v>0.78411052554497829</v>
      </c>
    </row>
    <row r="19" spans="1:53" x14ac:dyDescent="0.3">
      <c r="A19" s="4">
        <v>42125</v>
      </c>
      <c r="B19" s="18">
        <v>1.2725755608187588</v>
      </c>
      <c r="C19" s="18">
        <v>2.7565574608647148</v>
      </c>
      <c r="D19" s="18">
        <v>1.9340349469274698</v>
      </c>
      <c r="E19" s="18">
        <f t="shared" si="0"/>
        <v>1.36</v>
      </c>
      <c r="F19" s="18">
        <v>0</v>
      </c>
      <c r="G19" s="18">
        <f t="shared" si="1"/>
        <v>1.2725755608187588</v>
      </c>
      <c r="H19" s="18">
        <f t="shared" si="2"/>
        <v>2.7565574608647148</v>
      </c>
      <c r="I19" s="18">
        <f t="shared" si="3"/>
        <v>1.9340349469274698</v>
      </c>
      <c r="J19" s="18">
        <v>1.36</v>
      </c>
      <c r="K19" s="18">
        <v>1.36</v>
      </c>
      <c r="L19" s="18">
        <v>0.87</v>
      </c>
      <c r="M19" s="18">
        <v>-1.37</v>
      </c>
      <c r="N19" s="8"/>
      <c r="O19" s="8"/>
      <c r="P19" s="13"/>
      <c r="Q19" s="26" t="s">
        <v>15</v>
      </c>
      <c r="R19" s="26"/>
      <c r="S19" s="26"/>
      <c r="V19" s="5"/>
      <c r="W19" s="5"/>
      <c r="Y19" s="32" t="s">
        <v>78</v>
      </c>
      <c r="Z19" s="32">
        <v>1.0104403487635625</v>
      </c>
      <c r="AA19" s="32">
        <v>1.7108566801908028E-2</v>
      </c>
      <c r="AB19" s="32">
        <v>59.060490598831073</v>
      </c>
      <c r="AC19" s="32">
        <v>1.9268683111111382E-51</v>
      </c>
      <c r="AD19" s="32">
        <v>0.9761540147146448</v>
      </c>
      <c r="AE19" s="32">
        <v>1.0447266828124802</v>
      </c>
      <c r="AF19" s="32">
        <v>0.9761540147146448</v>
      </c>
      <c r="AG19" s="32">
        <v>1.0447266828124802</v>
      </c>
      <c r="AI19" s="32" t="s">
        <v>78</v>
      </c>
      <c r="AJ19" s="32">
        <v>1.2245776144444409</v>
      </c>
      <c r="AK19" s="32">
        <v>0.1386127246407963</v>
      </c>
      <c r="AL19" s="32">
        <v>8.8345252401454122</v>
      </c>
      <c r="AM19" s="32">
        <v>3.8909713277335677E-12</v>
      </c>
      <c r="AN19" s="32">
        <v>0.94679150673055834</v>
      </c>
      <c r="AO19" s="32">
        <v>1.5023637221583235</v>
      </c>
      <c r="AP19" s="32">
        <v>0.94679150673055834</v>
      </c>
      <c r="AQ19" s="32">
        <v>1.5023637221583235</v>
      </c>
      <c r="AS19" s="32" t="s">
        <v>78</v>
      </c>
      <c r="AT19" s="32">
        <v>1.1325975500844161</v>
      </c>
      <c r="AU19" s="32">
        <v>0.13091556421768202</v>
      </c>
      <c r="AV19" s="32">
        <v>8.6513590408637029</v>
      </c>
      <c r="AW19" s="32">
        <v>7.6677228802365662E-12</v>
      </c>
      <c r="AX19" s="32">
        <v>0.87023689656261527</v>
      </c>
      <c r="AY19" s="32">
        <v>1.3949582036062169</v>
      </c>
      <c r="AZ19" s="32">
        <v>0.87023689656261527</v>
      </c>
      <c r="BA19" s="32">
        <v>1.3949582036062169</v>
      </c>
    </row>
    <row r="20" spans="1:53" x14ac:dyDescent="0.3">
      <c r="A20" s="4">
        <v>42156</v>
      </c>
      <c r="B20" s="18">
        <v>-2.364441578873532</v>
      </c>
      <c r="C20" s="18">
        <v>-1.0624320010765054</v>
      </c>
      <c r="D20" s="18">
        <v>0.1617906948082799</v>
      </c>
      <c r="E20" s="18">
        <f t="shared" si="0"/>
        <v>-1.53</v>
      </c>
      <c r="F20" s="18">
        <v>0</v>
      </c>
      <c r="G20" s="18">
        <f t="shared" si="1"/>
        <v>-2.364441578873532</v>
      </c>
      <c r="H20" s="18">
        <f t="shared" si="2"/>
        <v>-1.0624320010765054</v>
      </c>
      <c r="I20" s="18">
        <f t="shared" si="3"/>
        <v>0.1617906948082799</v>
      </c>
      <c r="J20" s="18">
        <v>-1.53</v>
      </c>
      <c r="K20" s="18">
        <v>-1.53</v>
      </c>
      <c r="L20" s="18">
        <v>2.83</v>
      </c>
      <c r="M20" s="18">
        <v>-0.79</v>
      </c>
      <c r="N20" s="8"/>
      <c r="O20" s="8"/>
      <c r="P20" s="13"/>
      <c r="Q20" s="7" t="s">
        <v>8</v>
      </c>
      <c r="R20" s="7" t="s">
        <v>9</v>
      </c>
      <c r="S20" s="7" t="s">
        <v>10</v>
      </c>
      <c r="V20" s="5"/>
      <c r="W20" s="5"/>
      <c r="Y20" s="32" t="s">
        <v>79</v>
      </c>
      <c r="Z20" s="32">
        <v>-0.18001665257828359</v>
      </c>
      <c r="AA20" s="32">
        <v>2.1480903789701647E-2</v>
      </c>
      <c r="AB20" s="32">
        <v>-8.3803109189747875</v>
      </c>
      <c r="AC20" s="32">
        <v>2.1019724822357579E-11</v>
      </c>
      <c r="AD20" s="32">
        <v>-0.22306534575837123</v>
      </c>
      <c r="AE20" s="32">
        <v>-0.13696795939819595</v>
      </c>
      <c r="AF20" s="32">
        <v>-0.22306534575837123</v>
      </c>
      <c r="AG20" s="32">
        <v>-0.13696795939819595</v>
      </c>
      <c r="AI20" s="32" t="s">
        <v>79</v>
      </c>
      <c r="AJ20" s="32">
        <v>-2.1479708424322858E-2</v>
      </c>
      <c r="AK20" s="32">
        <v>0.17403717310238309</v>
      </c>
      <c r="AL20" s="32">
        <v>-0.12342023282397671</v>
      </c>
      <c r="AM20" s="32">
        <v>0.90222426188236027</v>
      </c>
      <c r="AN20" s="32">
        <v>-0.37025799727854364</v>
      </c>
      <c r="AO20" s="32">
        <v>0.32729858042989796</v>
      </c>
      <c r="AP20" s="32">
        <v>-0.37025799727854364</v>
      </c>
      <c r="AQ20" s="32">
        <v>0.32729858042989796</v>
      </c>
      <c r="AS20" s="32" t="s">
        <v>79</v>
      </c>
      <c r="AT20" s="32">
        <v>-0.12133591654820931</v>
      </c>
      <c r="AU20" s="32">
        <v>0.16437289412348127</v>
      </c>
      <c r="AV20" s="32">
        <v>-0.73817472883977187</v>
      </c>
      <c r="AW20" s="32">
        <v>0.46354646786803644</v>
      </c>
      <c r="AX20" s="32">
        <v>-0.45074655753051096</v>
      </c>
      <c r="AY20" s="32">
        <v>0.20807472443409236</v>
      </c>
      <c r="AZ20" s="32">
        <v>-0.45074655753051096</v>
      </c>
      <c r="BA20" s="32">
        <v>0.20807472443409236</v>
      </c>
    </row>
    <row r="21" spans="1:53" ht="15.6" thickBot="1" x14ac:dyDescent="0.35">
      <c r="A21" s="4">
        <v>42186</v>
      </c>
      <c r="B21" s="18">
        <v>2.5290580560663631</v>
      </c>
      <c r="C21" s="18">
        <v>4.4832207178455086</v>
      </c>
      <c r="D21" s="18">
        <v>3.4508074756862981</v>
      </c>
      <c r="E21" s="18">
        <f t="shared" si="0"/>
        <v>1.54</v>
      </c>
      <c r="F21" s="18">
        <v>0</v>
      </c>
      <c r="G21" s="18">
        <f t="shared" si="1"/>
        <v>2.5290580560663631</v>
      </c>
      <c r="H21" s="18">
        <f t="shared" si="2"/>
        <v>4.4832207178455086</v>
      </c>
      <c r="I21" s="18">
        <f t="shared" si="3"/>
        <v>3.4508074756862981</v>
      </c>
      <c r="J21" s="18">
        <v>1.54</v>
      </c>
      <c r="K21" s="18">
        <v>1.54</v>
      </c>
      <c r="L21" s="18">
        <v>-4.1399999999999997</v>
      </c>
      <c r="M21" s="18">
        <v>-4.12</v>
      </c>
      <c r="N21" s="8"/>
      <c r="O21" s="8"/>
      <c r="P21" s="13"/>
      <c r="Q21" s="6">
        <f>_xlfn.STDEV.S(AA28:AA86)</f>
        <v>0.39598251354964709</v>
      </c>
      <c r="R21" s="6">
        <f>_xlfn.STDEV.S(AK28:AK86)</f>
        <v>3.2082298738843655</v>
      </c>
      <c r="S21" s="6">
        <f>_xlfn.STDEV.S(AU28:AU86)</f>
        <v>3.0300769656466202</v>
      </c>
      <c r="T21" s="6"/>
      <c r="V21" s="5"/>
      <c r="W21" s="5"/>
      <c r="Y21" s="33" t="s">
        <v>80</v>
      </c>
      <c r="Z21" s="33">
        <v>-1.1458930523957262E-2</v>
      </c>
      <c r="AA21" s="33">
        <v>2.2299018366049233E-2</v>
      </c>
      <c r="AB21" s="33">
        <v>-0.51387600726872118</v>
      </c>
      <c r="AC21" s="33">
        <v>0.60939716831399704</v>
      </c>
      <c r="AD21" s="33">
        <v>-5.6147161952907074E-2</v>
      </c>
      <c r="AE21" s="33">
        <v>3.3229300904992543E-2</v>
      </c>
      <c r="AF21" s="33">
        <v>-5.6147161952907074E-2</v>
      </c>
      <c r="AG21" s="33">
        <v>3.3229300904992543E-2</v>
      </c>
      <c r="AI21" s="33" t="s">
        <v>80</v>
      </c>
      <c r="AJ21" s="33">
        <v>-0.49684444026400509</v>
      </c>
      <c r="AK21" s="33">
        <v>0.18066549514764305</v>
      </c>
      <c r="AL21" s="33">
        <v>-2.7500793101525836</v>
      </c>
      <c r="AM21" s="33">
        <v>8.0480159693769385E-3</v>
      </c>
      <c r="AN21" s="33">
        <v>-0.85890618333498958</v>
      </c>
      <c r="AO21" s="33">
        <v>-0.13478269719302061</v>
      </c>
      <c r="AP21" s="33">
        <v>-0.85890618333498958</v>
      </c>
      <c r="AQ21" s="33">
        <v>-0.13478269719302061</v>
      </c>
      <c r="AS21" s="33" t="s">
        <v>80</v>
      </c>
      <c r="AT21" s="33">
        <v>-0.33492953336257525</v>
      </c>
      <c r="AU21" s="33">
        <v>0.17063314564526916</v>
      </c>
      <c r="AV21" s="33">
        <v>-1.9628632649067104</v>
      </c>
      <c r="AW21" s="33">
        <v>5.4727627266631995E-2</v>
      </c>
      <c r="AX21" s="33">
        <v>-0.67688599874919386</v>
      </c>
      <c r="AY21" s="33">
        <v>7.0269320240433641E-3</v>
      </c>
      <c r="AZ21" s="33">
        <v>-0.67688599874919386</v>
      </c>
      <c r="BA21" s="33">
        <v>7.0269320240433641E-3</v>
      </c>
    </row>
    <row r="22" spans="1:53" x14ac:dyDescent="0.3">
      <c r="A22" s="4">
        <v>42217</v>
      </c>
      <c r="B22" s="18">
        <v>-6.0415984221164152</v>
      </c>
      <c r="C22" s="18">
        <v>-6.3206537019306994</v>
      </c>
      <c r="D22" s="18">
        <v>-5.5784247733343877</v>
      </c>
      <c r="E22" s="18">
        <f t="shared" si="0"/>
        <v>-6.04</v>
      </c>
      <c r="F22" s="18">
        <v>0</v>
      </c>
      <c r="G22" s="18">
        <f t="shared" si="1"/>
        <v>-6.0415984221164152</v>
      </c>
      <c r="H22" s="18">
        <f t="shared" si="2"/>
        <v>-6.3206537019306994</v>
      </c>
      <c r="I22" s="18">
        <f t="shared" si="3"/>
        <v>-5.5784247733343877</v>
      </c>
      <c r="J22" s="18">
        <v>-6.04</v>
      </c>
      <c r="K22" s="18">
        <v>-6.04</v>
      </c>
      <c r="L22" s="18">
        <v>0.48</v>
      </c>
      <c r="M22" s="18">
        <v>2.68</v>
      </c>
      <c r="N22" s="8"/>
      <c r="O22" s="8"/>
      <c r="P22" s="13"/>
      <c r="V22" s="5"/>
      <c r="W22" s="5"/>
    </row>
    <row r="23" spans="1:53" x14ac:dyDescent="0.3">
      <c r="A23" s="4">
        <v>42248</v>
      </c>
      <c r="B23" s="18">
        <v>-2.9794986853389309</v>
      </c>
      <c r="C23" s="18">
        <v>-4.0592442155605548</v>
      </c>
      <c r="D23" s="18">
        <v>-2.1196627624216933</v>
      </c>
      <c r="E23" s="18">
        <f t="shared" si="0"/>
        <v>-3.08</v>
      </c>
      <c r="F23" s="18">
        <v>0</v>
      </c>
      <c r="G23" s="18">
        <f t="shared" si="1"/>
        <v>-2.9794986853389309</v>
      </c>
      <c r="H23" s="18">
        <f t="shared" si="2"/>
        <v>-4.0592442155605548</v>
      </c>
      <c r="I23" s="18">
        <f t="shared" si="3"/>
        <v>-2.1196627624216933</v>
      </c>
      <c r="J23" s="18">
        <v>-3.08</v>
      </c>
      <c r="K23" s="18">
        <v>-3.08</v>
      </c>
      <c r="L23" s="18">
        <v>-2.64</v>
      </c>
      <c r="M23" s="18">
        <v>0.52</v>
      </c>
      <c r="N23" s="8"/>
      <c r="O23" s="8"/>
      <c r="P23" s="7" t="s">
        <v>67</v>
      </c>
      <c r="Q23" s="27" t="s">
        <v>17</v>
      </c>
      <c r="R23" s="27"/>
      <c r="S23" s="27"/>
      <c r="T23" s="9"/>
      <c r="V23" s="16"/>
      <c r="W23" s="16"/>
    </row>
    <row r="24" spans="1:53" x14ac:dyDescent="0.3">
      <c r="A24" s="4">
        <v>42278</v>
      </c>
      <c r="B24" s="18">
        <v>8.9608251640936949</v>
      </c>
      <c r="C24" s="18">
        <v>7.1755326843628469</v>
      </c>
      <c r="D24" s="18">
        <v>7.495002348081206</v>
      </c>
      <c r="E24" s="18">
        <f t="shared" si="0"/>
        <v>7.75</v>
      </c>
      <c r="F24" s="18">
        <v>0</v>
      </c>
      <c r="G24" s="18">
        <f t="shared" si="1"/>
        <v>8.9608251640936949</v>
      </c>
      <c r="H24" s="18">
        <f t="shared" si="2"/>
        <v>7.1755326843628469</v>
      </c>
      <c r="I24" s="18">
        <f t="shared" si="3"/>
        <v>7.495002348081206</v>
      </c>
      <c r="J24" s="18">
        <v>7.75</v>
      </c>
      <c r="K24" s="18">
        <v>7.75</v>
      </c>
      <c r="L24" s="18">
        <v>-1.97</v>
      </c>
      <c r="M24" s="18">
        <v>-0.08</v>
      </c>
      <c r="N24" s="8"/>
      <c r="O24" s="8"/>
      <c r="P24" s="13"/>
      <c r="Q24" s="7" t="s">
        <v>8</v>
      </c>
      <c r="R24" s="7" t="s">
        <v>9</v>
      </c>
      <c r="S24" s="7" t="s">
        <v>10</v>
      </c>
      <c r="V24" s="16"/>
      <c r="W24" s="16"/>
    </row>
    <row r="25" spans="1:53" ht="16.2" x14ac:dyDescent="0.3">
      <c r="A25" s="4">
        <v>42309</v>
      </c>
      <c r="B25" s="18">
        <v>0.28638965905996877</v>
      </c>
      <c r="C25" s="18">
        <v>1.1736395205942316</v>
      </c>
      <c r="D25" s="18">
        <v>0.78584503097204073</v>
      </c>
      <c r="E25" s="18">
        <f t="shared" si="0"/>
        <v>0.56000000000000005</v>
      </c>
      <c r="F25" s="18">
        <v>0</v>
      </c>
      <c r="G25" s="18">
        <f t="shared" si="1"/>
        <v>0.28638965905996877</v>
      </c>
      <c r="H25" s="18">
        <f t="shared" si="2"/>
        <v>1.1736395205942316</v>
      </c>
      <c r="I25" s="18">
        <f t="shared" si="3"/>
        <v>0.78584503097204073</v>
      </c>
      <c r="J25" s="18">
        <v>0.56000000000000005</v>
      </c>
      <c r="K25" s="18">
        <v>0.56000000000000005</v>
      </c>
      <c r="L25" s="18">
        <v>3.64</v>
      </c>
      <c r="M25" s="18">
        <v>-0.52</v>
      </c>
      <c r="N25" s="8"/>
      <c r="O25" s="8"/>
      <c r="P25" s="13"/>
      <c r="Q25" s="7">
        <f>(Q5-$U$5)/Q17</f>
        <v>0.22871201039888223</v>
      </c>
      <c r="R25" s="7">
        <f>(R5-$U$5)/R17</f>
        <v>0.13564395995867645</v>
      </c>
      <c r="S25" s="7">
        <f>(S5-$U$5)/S17</f>
        <v>0.17631706612429318</v>
      </c>
      <c r="V25" s="16"/>
      <c r="W25" s="16"/>
      <c r="Y25" s="31" t="s">
        <v>44</v>
      </c>
      <c r="AI25" s="31" t="s">
        <v>44</v>
      </c>
      <c r="AS25" s="31" t="s">
        <v>44</v>
      </c>
    </row>
    <row r="26" spans="1:53" ht="15.6" thickBot="1" x14ac:dyDescent="0.35">
      <c r="A26" s="4">
        <v>42339</v>
      </c>
      <c r="B26" s="18">
        <v>-2.1442561356134466</v>
      </c>
      <c r="C26" s="18">
        <v>-5.1410487362228636</v>
      </c>
      <c r="D26" s="18">
        <v>-9.2855201909925142</v>
      </c>
      <c r="E26" s="18">
        <f t="shared" si="0"/>
        <v>-2.16</v>
      </c>
      <c r="F26" s="18">
        <v>0.01</v>
      </c>
      <c r="G26" s="18">
        <f t="shared" si="1"/>
        <v>-2.1542561356134464</v>
      </c>
      <c r="H26" s="18">
        <f t="shared" si="2"/>
        <v>-5.1510487362228634</v>
      </c>
      <c r="I26" s="18">
        <f t="shared" si="3"/>
        <v>-9.295520190992514</v>
      </c>
      <c r="J26" s="18">
        <v>-2.17</v>
      </c>
      <c r="K26" s="18">
        <v>-2.17</v>
      </c>
      <c r="L26" s="18">
        <v>-2.82</v>
      </c>
      <c r="M26" s="18">
        <v>-2.58</v>
      </c>
      <c r="N26" s="8"/>
      <c r="O26" s="8"/>
    </row>
    <row r="27" spans="1:53" ht="16.2" x14ac:dyDescent="0.3">
      <c r="A27" s="4">
        <v>42370</v>
      </c>
      <c r="B27" s="18">
        <v>-4.4505476569163305</v>
      </c>
      <c r="C27" s="18">
        <v>-5.1829546433764788</v>
      </c>
      <c r="D27" s="18">
        <v>2.7342054486057723</v>
      </c>
      <c r="E27" s="18">
        <f t="shared" si="0"/>
        <v>-5.76</v>
      </c>
      <c r="F27" s="18">
        <v>0.01</v>
      </c>
      <c r="G27" s="18">
        <f t="shared" si="1"/>
        <v>-4.4605476569163303</v>
      </c>
      <c r="H27" s="18">
        <f t="shared" si="2"/>
        <v>-5.1929546433764786</v>
      </c>
      <c r="I27" s="18">
        <f t="shared" si="3"/>
        <v>2.7242054486057725</v>
      </c>
      <c r="J27" s="18">
        <v>-5.77</v>
      </c>
      <c r="K27" s="18">
        <v>-5.77</v>
      </c>
      <c r="L27" s="18">
        <v>-3.36</v>
      </c>
      <c r="M27" s="18">
        <v>2.1</v>
      </c>
      <c r="N27" s="8"/>
      <c r="O27" s="8"/>
      <c r="P27" s="13"/>
      <c r="Q27" s="26" t="s">
        <v>68</v>
      </c>
      <c r="R27" s="26"/>
      <c r="S27" s="26"/>
      <c r="Y27" s="37" t="s">
        <v>45</v>
      </c>
      <c r="Z27" s="37" t="s">
        <v>46</v>
      </c>
      <c r="AA27" s="37" t="s">
        <v>35</v>
      </c>
      <c r="AI27" s="37" t="s">
        <v>45</v>
      </c>
      <c r="AJ27" s="37" t="s">
        <v>46</v>
      </c>
      <c r="AK27" s="37" t="s">
        <v>35</v>
      </c>
      <c r="AS27" s="37" t="s">
        <v>45</v>
      </c>
      <c r="AT27" s="37" t="s">
        <v>46</v>
      </c>
      <c r="AU27" s="37" t="s">
        <v>35</v>
      </c>
    </row>
    <row r="28" spans="1:53" x14ac:dyDescent="0.3">
      <c r="A28" s="4">
        <v>42401</v>
      </c>
      <c r="B28" s="18">
        <v>-0.145170317270326</v>
      </c>
      <c r="C28" s="18">
        <v>-2.356893748814231</v>
      </c>
      <c r="D28" s="18">
        <v>-0.41494589613458926</v>
      </c>
      <c r="E28" s="18">
        <f t="shared" si="0"/>
        <v>-0.05</v>
      </c>
      <c r="F28" s="18">
        <v>0.02</v>
      </c>
      <c r="G28" s="18">
        <f t="shared" si="1"/>
        <v>-0.16517031727032599</v>
      </c>
      <c r="H28" s="18">
        <f t="shared" si="2"/>
        <v>-2.376893748814231</v>
      </c>
      <c r="I28" s="18">
        <f t="shared" si="3"/>
        <v>-0.43494589613458928</v>
      </c>
      <c r="J28" s="18">
        <v>-7.0000000000000007E-2</v>
      </c>
      <c r="K28" s="18">
        <v>-7.0000000000000007E-2</v>
      </c>
      <c r="L28" s="18">
        <v>0.78</v>
      </c>
      <c r="M28" s="18">
        <v>-0.48</v>
      </c>
      <c r="N28" s="8"/>
      <c r="O28" s="8"/>
      <c r="P28" s="13"/>
      <c r="Q28" s="7" t="s">
        <v>8</v>
      </c>
      <c r="R28" s="7" t="s">
        <v>9</v>
      </c>
      <c r="S28" s="7" t="s">
        <v>10</v>
      </c>
      <c r="Y28" s="32">
        <v>1</v>
      </c>
      <c r="Z28" s="32">
        <v>4.6156792480995001</v>
      </c>
      <c r="AA28" s="32">
        <v>-5.5021373776327209E-2</v>
      </c>
      <c r="AI28" s="32">
        <v>1</v>
      </c>
      <c r="AJ28" s="32">
        <v>5.6171480605220232</v>
      </c>
      <c r="AK28" s="32">
        <v>0.10984890253461455</v>
      </c>
      <c r="AS28" s="32">
        <v>1</v>
      </c>
      <c r="AT28" s="32">
        <v>5.3049625559295475</v>
      </c>
      <c r="AU28" s="32">
        <v>0.19754441096584952</v>
      </c>
    </row>
    <row r="29" spans="1:53" x14ac:dyDescent="0.3">
      <c r="A29" s="4">
        <v>42430</v>
      </c>
      <c r="B29" s="18">
        <v>6.2346091363145408</v>
      </c>
      <c r="C29" s="18">
        <v>5.611281605030439</v>
      </c>
      <c r="D29" s="18">
        <v>5.5500045440074963</v>
      </c>
      <c r="E29" s="18">
        <f t="shared" si="0"/>
        <v>6.9799999999999995</v>
      </c>
      <c r="F29" s="18">
        <v>0.02</v>
      </c>
      <c r="G29" s="18">
        <f t="shared" si="1"/>
        <v>6.2146091363145413</v>
      </c>
      <c r="H29" s="18">
        <f t="shared" si="2"/>
        <v>5.5912816050304395</v>
      </c>
      <c r="I29" s="18">
        <f t="shared" si="3"/>
        <v>5.5300045440074967</v>
      </c>
      <c r="J29" s="18">
        <v>6.96</v>
      </c>
      <c r="K29" s="18">
        <v>6.9599999999999991</v>
      </c>
      <c r="L29" s="18">
        <v>0.87</v>
      </c>
      <c r="M29" s="18">
        <v>1.1200000000000001</v>
      </c>
      <c r="N29" s="8"/>
      <c r="O29" s="8"/>
      <c r="P29" s="13"/>
      <c r="Q29" s="6">
        <f>$U$5+Z19*$Q$13+Z20*$R$13+Z21*$S$13</f>
        <v>0.81373293330897145</v>
      </c>
      <c r="R29" s="6">
        <f>$U$5+AJ19*$Q$13+AJ20*$R$13+AJ21*$S$13</f>
        <v>1.0386151793098408</v>
      </c>
      <c r="S29" s="6">
        <f>$U$5+AT19*$Q$13+AT20*$R$13+AT21*$S$13</f>
        <v>0.95800253273300184</v>
      </c>
      <c r="Y29" s="32">
        <v>2</v>
      </c>
      <c r="Z29" s="32">
        <v>0.68666283924398608</v>
      </c>
      <c r="AA29" s="32">
        <v>-0.29120334365084549</v>
      </c>
      <c r="AI29" s="32">
        <v>2</v>
      </c>
      <c r="AJ29" s="32">
        <v>-2.2258068494625123</v>
      </c>
      <c r="AK29" s="32">
        <v>-2.8298593441561488</v>
      </c>
      <c r="AS29" s="32">
        <v>2</v>
      </c>
      <c r="AT29" s="32">
        <v>-1.0418605726820587</v>
      </c>
      <c r="AU29" s="32">
        <v>-2.1993360996506324</v>
      </c>
    </row>
    <row r="30" spans="1:53" x14ac:dyDescent="0.3">
      <c r="A30" s="4">
        <v>42461</v>
      </c>
      <c r="B30" s="18">
        <v>0.88694815745207123</v>
      </c>
      <c r="C30" s="18">
        <v>-1.1576087973508573</v>
      </c>
      <c r="D30" s="18">
        <v>-1.1211122879676303</v>
      </c>
      <c r="E30" s="18">
        <f t="shared" si="0"/>
        <v>0.93</v>
      </c>
      <c r="F30" s="18">
        <v>0.01</v>
      </c>
      <c r="G30" s="18">
        <f t="shared" si="1"/>
        <v>0.87694815745207122</v>
      </c>
      <c r="H30" s="18">
        <f t="shared" si="2"/>
        <v>-1.1676087973508573</v>
      </c>
      <c r="I30" s="18">
        <f t="shared" si="3"/>
        <v>-1.1311122879676303</v>
      </c>
      <c r="J30" s="18">
        <v>0.92</v>
      </c>
      <c r="K30" s="18">
        <v>0.91999999999999993</v>
      </c>
      <c r="L30" s="18">
        <v>0.68</v>
      </c>
      <c r="M30" s="18">
        <v>3.26</v>
      </c>
      <c r="N30" s="8"/>
      <c r="O30" s="8"/>
      <c r="P30" s="13"/>
      <c r="Y30" s="32">
        <v>3</v>
      </c>
      <c r="Z30" s="32">
        <v>0.53017730935971819</v>
      </c>
      <c r="AA30" s="32">
        <v>0.62237896168020179</v>
      </c>
      <c r="AI30" s="32">
        <v>3</v>
      </c>
      <c r="AJ30" s="32">
        <v>-0.97678576389648364</v>
      </c>
      <c r="AK30" s="32">
        <v>-0.63969814075635134</v>
      </c>
      <c r="AS30" s="32">
        <v>3</v>
      </c>
      <c r="AT30" s="32">
        <v>-0.13809592923207592</v>
      </c>
      <c r="AU30" s="32">
        <v>-0.50806066937138461</v>
      </c>
    </row>
    <row r="31" spans="1:53" x14ac:dyDescent="0.3">
      <c r="A31" s="4">
        <v>42491</v>
      </c>
      <c r="B31" s="18">
        <v>1.782906106050296</v>
      </c>
      <c r="C31" s="18">
        <v>2.9129100231551455</v>
      </c>
      <c r="D31" s="18">
        <v>1.9802011200879353</v>
      </c>
      <c r="E31" s="18">
        <f t="shared" si="0"/>
        <v>1.79</v>
      </c>
      <c r="F31" s="18">
        <v>0.01</v>
      </c>
      <c r="G31" s="18">
        <f t="shared" si="1"/>
        <v>1.772906106050296</v>
      </c>
      <c r="H31" s="18">
        <f t="shared" si="2"/>
        <v>2.9029100231551457</v>
      </c>
      <c r="I31" s="18">
        <f t="shared" si="3"/>
        <v>1.9702011200879352</v>
      </c>
      <c r="J31" s="18">
        <v>1.78</v>
      </c>
      <c r="K31" s="18">
        <v>1.78</v>
      </c>
      <c r="L31" s="18">
        <v>-0.26</v>
      </c>
      <c r="M31" s="18">
        <v>-1.81</v>
      </c>
      <c r="N31" s="8"/>
      <c r="O31" s="8"/>
      <c r="P31" s="13"/>
      <c r="Q31" s="27" t="s">
        <v>20</v>
      </c>
      <c r="R31" s="27"/>
      <c r="S31" s="27"/>
      <c r="T31" s="28" t="s">
        <v>81</v>
      </c>
      <c r="U31" s="28"/>
      <c r="V31" s="28"/>
      <c r="Y31" s="32">
        <v>4</v>
      </c>
      <c r="Z31" s="32">
        <v>2.3877852199286331</v>
      </c>
      <c r="AA31" s="32">
        <v>-5.2839427661702132E-2</v>
      </c>
      <c r="AI31" s="32">
        <v>4</v>
      </c>
      <c r="AJ31" s="32">
        <v>2.4275132291573804</v>
      </c>
      <c r="AK31" s="32">
        <v>1.5995506056167548</v>
      </c>
      <c r="AS31" s="32">
        <v>4</v>
      </c>
      <c r="AT31" s="32">
        <v>2.5912930007833892</v>
      </c>
      <c r="AU31" s="32">
        <v>0.60912668023263983</v>
      </c>
    </row>
    <row r="32" spans="1:53" x14ac:dyDescent="0.3">
      <c r="A32" s="4">
        <v>42522</v>
      </c>
      <c r="B32" s="18">
        <v>-0.22152597283973621</v>
      </c>
      <c r="C32" s="18">
        <v>-2.3635836961499401</v>
      </c>
      <c r="D32" s="18">
        <v>-1.4719699544437577</v>
      </c>
      <c r="E32" s="18">
        <f t="shared" si="0"/>
        <v>-3.0000000000000002E-2</v>
      </c>
      <c r="F32" s="18">
        <v>0.02</v>
      </c>
      <c r="G32" s="18">
        <f t="shared" si="1"/>
        <v>-0.2415259728397362</v>
      </c>
      <c r="H32" s="18">
        <f t="shared" si="2"/>
        <v>-2.3835836961499401</v>
      </c>
      <c r="I32" s="18">
        <f t="shared" si="3"/>
        <v>-1.4919699544437577</v>
      </c>
      <c r="J32" s="18">
        <v>-0.05</v>
      </c>
      <c r="K32" s="18">
        <v>-0.05</v>
      </c>
      <c r="L32" s="18">
        <v>0.65</v>
      </c>
      <c r="M32" s="18">
        <v>-1.49</v>
      </c>
      <c r="N32" s="8"/>
      <c r="O32" s="8"/>
      <c r="P32" s="13"/>
      <c r="Q32" s="7" t="s">
        <v>8</v>
      </c>
      <c r="R32" s="7" t="s">
        <v>9</v>
      </c>
      <c r="S32" s="7" t="s">
        <v>10</v>
      </c>
      <c r="T32" s="7" t="s">
        <v>8</v>
      </c>
      <c r="U32" s="7" t="s">
        <v>9</v>
      </c>
      <c r="V32" s="7" t="s">
        <v>10</v>
      </c>
      <c r="Y32" s="32">
        <v>5</v>
      </c>
      <c r="Z32" s="32">
        <v>2.0632311784096973</v>
      </c>
      <c r="AA32" s="32">
        <v>-0.43909304743544286</v>
      </c>
      <c r="AI32" s="32">
        <v>5</v>
      </c>
      <c r="AJ32" s="32">
        <v>3.2288676385782367</v>
      </c>
      <c r="AK32" s="32">
        <v>-1.8042778831214397</v>
      </c>
      <c r="AS32" s="32">
        <v>5</v>
      </c>
      <c r="AT32" s="32">
        <v>2.774665824593038</v>
      </c>
      <c r="AU32" s="32">
        <v>-0.70169229688699541</v>
      </c>
    </row>
    <row r="33" spans="1:47" x14ac:dyDescent="0.3">
      <c r="A33" s="4">
        <v>42552</v>
      </c>
      <c r="B33" s="18">
        <v>4.1691312689425093</v>
      </c>
      <c r="C33" s="18">
        <v>5.2002494503388164</v>
      </c>
      <c r="D33" s="18">
        <v>5.4672605957045022</v>
      </c>
      <c r="E33" s="18">
        <f t="shared" si="0"/>
        <v>3.97</v>
      </c>
      <c r="F33" s="18">
        <v>0.02</v>
      </c>
      <c r="G33" s="18">
        <f t="shared" si="1"/>
        <v>4.1491312689425097</v>
      </c>
      <c r="H33" s="18">
        <f t="shared" si="2"/>
        <v>5.1802494503388168</v>
      </c>
      <c r="I33" s="18">
        <f t="shared" si="3"/>
        <v>5.4472605957045026</v>
      </c>
      <c r="J33" s="18">
        <v>3.95</v>
      </c>
      <c r="K33" s="18">
        <v>3.95</v>
      </c>
      <c r="L33" s="18">
        <v>2.65</v>
      </c>
      <c r="M33" s="18">
        <v>-1.1000000000000001</v>
      </c>
      <c r="N33" s="8"/>
      <c r="O33" s="8"/>
      <c r="P33" s="13"/>
      <c r="Q33" s="7">
        <f>Q5-Q29</f>
        <v>-2.9846617035598766E-2</v>
      </c>
      <c r="R33" s="7">
        <f>R5-R29</f>
        <v>-0.26900211605444579</v>
      </c>
      <c r="S33" s="7">
        <f>S5-S29</f>
        <v>-5.6760372012591431E-2</v>
      </c>
      <c r="T33" s="7" t="str">
        <f>IF((Q33-Z18)&lt;0.0000001, "Y", "N")</f>
        <v>Y</v>
      </c>
      <c r="U33" s="7" t="str">
        <f>IF((R33-AJ18)&lt;0.0000001, "Y", "N")</f>
        <v>Y</v>
      </c>
      <c r="V33" s="7" t="str">
        <f>IF((S33-AT18)&lt;0.0000001, "Y", "N")</f>
        <v>Y</v>
      </c>
      <c r="Y33" s="32">
        <v>6</v>
      </c>
      <c r="Z33" s="32">
        <v>-1.3279889108865834</v>
      </c>
      <c r="AA33" s="32">
        <v>0.35580308510665903</v>
      </c>
      <c r="AI33" s="32">
        <v>6</v>
      </c>
      <c r="AJ33" s="32">
        <v>-2.6810349302046168</v>
      </c>
      <c r="AK33" s="32">
        <v>2.7115659013195614</v>
      </c>
      <c r="AS33" s="32">
        <v>6</v>
      </c>
      <c r="AT33" s="32">
        <v>-1.8561443833540177</v>
      </c>
      <c r="AU33" s="32">
        <v>0.68636056144413549</v>
      </c>
    </row>
    <row r="34" spans="1:47" x14ac:dyDescent="0.3">
      <c r="A34" s="4">
        <v>42583</v>
      </c>
      <c r="B34" s="18">
        <v>0.12950026788384644</v>
      </c>
      <c r="C34" s="18">
        <v>-0.39772200182035611</v>
      </c>
      <c r="D34" s="18">
        <v>-0.13563526332404915</v>
      </c>
      <c r="E34" s="18">
        <f t="shared" si="0"/>
        <v>0.52</v>
      </c>
      <c r="F34" s="18">
        <v>0.02</v>
      </c>
      <c r="G34" s="18">
        <f t="shared" si="1"/>
        <v>0.10950026788384644</v>
      </c>
      <c r="H34" s="18">
        <f t="shared" si="2"/>
        <v>-0.41772200182035613</v>
      </c>
      <c r="I34" s="18">
        <f t="shared" si="3"/>
        <v>-0.15563526332404914</v>
      </c>
      <c r="J34" s="18">
        <v>0.5</v>
      </c>
      <c r="K34" s="18">
        <v>0.5</v>
      </c>
      <c r="L34" s="18">
        <v>1.1399999999999999</v>
      </c>
      <c r="M34" s="18">
        <v>3.33</v>
      </c>
      <c r="N34" s="8"/>
      <c r="O34" s="8"/>
      <c r="P34" s="13"/>
      <c r="Y34" s="32">
        <v>7</v>
      </c>
      <c r="Z34" s="32">
        <v>4.1962606464976195</v>
      </c>
      <c r="AA34" s="32">
        <v>-0.2090394844103165</v>
      </c>
      <c r="AI34" s="32">
        <v>7</v>
      </c>
      <c r="AJ34" s="32">
        <v>5.2036440495103493</v>
      </c>
      <c r="AK34" s="32">
        <v>-0.10595779437760822</v>
      </c>
      <c r="AS34" s="32">
        <v>7</v>
      </c>
      <c r="AT34" s="32">
        <v>4.8960314397382714</v>
      </c>
      <c r="AU34" s="32">
        <v>-0.81909423954059424</v>
      </c>
    </row>
    <row r="35" spans="1:47" x14ac:dyDescent="0.3">
      <c r="A35" s="4">
        <v>42614</v>
      </c>
      <c r="B35" s="18">
        <v>-0.41781025287603962</v>
      </c>
      <c r="C35" s="18">
        <v>1.5687314525951619</v>
      </c>
      <c r="D35" s="18">
        <v>-0.12070497601024345</v>
      </c>
      <c r="E35" s="18">
        <f t="shared" si="0"/>
        <v>0.27</v>
      </c>
      <c r="F35" s="18">
        <v>0.02</v>
      </c>
      <c r="G35" s="18">
        <f t="shared" si="1"/>
        <v>-0.43781025287603964</v>
      </c>
      <c r="H35" s="18">
        <f t="shared" si="2"/>
        <v>1.5487314525951619</v>
      </c>
      <c r="I35" s="18">
        <f t="shared" si="3"/>
        <v>-0.14070497601024345</v>
      </c>
      <c r="J35" s="18">
        <v>0.25</v>
      </c>
      <c r="K35" s="18">
        <v>0.25</v>
      </c>
      <c r="L35" s="18">
        <v>2.0099999999999998</v>
      </c>
      <c r="M35" s="18">
        <v>-1.5</v>
      </c>
      <c r="N35" s="8"/>
      <c r="O35" s="8"/>
      <c r="P35" s="13"/>
      <c r="Q35" s="27" t="s">
        <v>21</v>
      </c>
      <c r="R35" s="27"/>
      <c r="S35" s="27"/>
      <c r="Y35" s="32">
        <v>8</v>
      </c>
      <c r="Z35" s="32">
        <v>-1.3168558401805233</v>
      </c>
      <c r="AA35" s="32">
        <v>-0.53831074355507669</v>
      </c>
      <c r="AI35" s="32">
        <v>8</v>
      </c>
      <c r="AJ35" s="32">
        <v>-1.9880340717201115</v>
      </c>
      <c r="AK35" s="32">
        <v>0.41962869715672779</v>
      </c>
      <c r="AS35" s="32">
        <v>8</v>
      </c>
      <c r="AT35" s="32">
        <v>-1.4112976592632811</v>
      </c>
      <c r="AU35" s="32">
        <v>1.111183395109955</v>
      </c>
    </row>
    <row r="36" spans="1:47" x14ac:dyDescent="0.3">
      <c r="A36" s="4">
        <v>42644</v>
      </c>
      <c r="B36" s="18">
        <v>-1.4069474593819762</v>
      </c>
      <c r="C36" s="18">
        <v>-1.5725997202419695</v>
      </c>
      <c r="D36" s="18">
        <v>-2.3870740914690152</v>
      </c>
      <c r="E36" s="18">
        <f t="shared" ref="E36:E67" si="5">F36+J36</f>
        <v>-2</v>
      </c>
      <c r="F36" s="18">
        <v>0.02</v>
      </c>
      <c r="G36" s="18">
        <f t="shared" si="1"/>
        <v>-1.4269474593819762</v>
      </c>
      <c r="H36" s="18">
        <f t="shared" si="2"/>
        <v>-1.5925997202419695</v>
      </c>
      <c r="I36" s="18">
        <f t="shared" si="3"/>
        <v>-2.4070740914690152</v>
      </c>
      <c r="J36" s="18">
        <v>-2.02</v>
      </c>
      <c r="K36" s="18">
        <v>-2.02</v>
      </c>
      <c r="L36" s="18">
        <v>-4.3600000000000003</v>
      </c>
      <c r="M36" s="18">
        <v>4.17</v>
      </c>
      <c r="N36" s="8"/>
      <c r="O36" s="8"/>
      <c r="P36" s="13"/>
      <c r="Q36" s="7" t="s">
        <v>8</v>
      </c>
      <c r="R36" s="7" t="s">
        <v>9</v>
      </c>
      <c r="S36" s="7" t="s">
        <v>10</v>
      </c>
      <c r="Y36" s="32">
        <v>9</v>
      </c>
      <c r="Z36" s="32">
        <v>1.7742436247226872</v>
      </c>
      <c r="AA36" s="32">
        <v>1.1049907490349318</v>
      </c>
      <c r="AI36" s="32">
        <v>9</v>
      </c>
      <c r="AJ36" s="32">
        <v>3.5607729653541873</v>
      </c>
      <c r="AK36" s="32">
        <v>-0.22646057058678259</v>
      </c>
      <c r="AS36" s="32">
        <v>9</v>
      </c>
      <c r="AT36" s="32">
        <v>2.8468161432503387</v>
      </c>
      <c r="AU36" s="32">
        <v>0.76535732923711297</v>
      </c>
    </row>
    <row r="37" spans="1:47" x14ac:dyDescent="0.3">
      <c r="A37" s="4">
        <v>42675</v>
      </c>
      <c r="B37" s="18">
        <v>3.6990060645988212</v>
      </c>
      <c r="C37" s="18">
        <v>0.45649182953891371</v>
      </c>
      <c r="D37" s="18">
        <v>1.0060413123920628</v>
      </c>
      <c r="E37" s="18">
        <f t="shared" si="5"/>
        <v>4.87</v>
      </c>
      <c r="F37" s="18">
        <v>0.01</v>
      </c>
      <c r="G37" s="18">
        <f t="shared" si="1"/>
        <v>3.6890060645988214</v>
      </c>
      <c r="H37" s="18">
        <f t="shared" si="2"/>
        <v>0.4464918295389137</v>
      </c>
      <c r="I37" s="18">
        <f t="shared" si="3"/>
        <v>0.99604131239206284</v>
      </c>
      <c r="J37" s="18">
        <v>4.8600000000000003</v>
      </c>
      <c r="K37" s="18">
        <v>4.8600000000000003</v>
      </c>
      <c r="L37" s="18">
        <v>5.51</v>
      </c>
      <c r="M37" s="18">
        <v>8.32</v>
      </c>
      <c r="N37" s="8"/>
      <c r="O37" s="8"/>
      <c r="P37" s="13"/>
      <c r="Q37" s="7">
        <f>Q33/Q21</f>
        <v>-7.5373573363250762E-2</v>
      </c>
      <c r="R37" s="7">
        <f>R33/R21</f>
        <v>-8.3847519233012868E-2</v>
      </c>
      <c r="S37" s="7">
        <f>S33/S21</f>
        <v>-1.8732320220281512E-2</v>
      </c>
      <c r="Y37" s="32">
        <v>10</v>
      </c>
      <c r="Z37" s="32">
        <v>2.9572732784667304</v>
      </c>
      <c r="AA37" s="32">
        <v>-0.2748628294751172</v>
      </c>
      <c r="AI37" s="32">
        <v>10</v>
      </c>
      <c r="AJ37" s="32">
        <v>4.3841282677750879</v>
      </c>
      <c r="AK37" s="32">
        <v>-2.6137043960500637</v>
      </c>
      <c r="AS37" s="32">
        <v>10</v>
      </c>
      <c r="AT37" s="32">
        <v>4.086394751042528</v>
      </c>
      <c r="AU37" s="32">
        <v>-1.0282944280567303</v>
      </c>
    </row>
    <row r="38" spans="1:47" x14ac:dyDescent="0.3">
      <c r="A38" s="4">
        <v>42705</v>
      </c>
      <c r="B38" s="18">
        <v>1.3542104140662554</v>
      </c>
      <c r="C38" s="18">
        <v>1.1076435681992907</v>
      </c>
      <c r="D38" s="18">
        <v>1.3331198077780029</v>
      </c>
      <c r="E38" s="18">
        <f t="shared" si="5"/>
        <v>1.85</v>
      </c>
      <c r="F38" s="18">
        <v>0.03</v>
      </c>
      <c r="G38" s="18">
        <f t="shared" si="1"/>
        <v>1.3242104140662554</v>
      </c>
      <c r="H38" s="18">
        <f t="shared" si="2"/>
        <v>1.0776435681992906</v>
      </c>
      <c r="I38" s="18">
        <f t="shared" si="3"/>
        <v>1.3031198077780028</v>
      </c>
      <c r="J38" s="18">
        <v>1.82</v>
      </c>
      <c r="K38" s="18">
        <v>1.82</v>
      </c>
      <c r="L38" s="18">
        <v>0.05</v>
      </c>
      <c r="M38" s="18">
        <v>3.55</v>
      </c>
      <c r="N38" s="8"/>
      <c r="O38" s="8"/>
      <c r="P38" s="13"/>
      <c r="Y38" s="32">
        <v>11</v>
      </c>
      <c r="Z38" s="32">
        <v>-0.5713207323896049</v>
      </c>
      <c r="AA38" s="32">
        <v>-0.21762749995968289</v>
      </c>
      <c r="AI38" s="32">
        <v>11</v>
      </c>
      <c r="AJ38" s="32">
        <v>-1.4205347792627432</v>
      </c>
      <c r="AK38" s="32">
        <v>-0.71190292310192715</v>
      </c>
      <c r="AS38" s="32">
        <v>11</v>
      </c>
      <c r="AT38" s="32">
        <v>-1.1228642917770122</v>
      </c>
      <c r="AU38" s="32">
        <v>-4.0255058193918103</v>
      </c>
    </row>
    <row r="39" spans="1:47" x14ac:dyDescent="0.3">
      <c r="A39" s="4">
        <v>42736</v>
      </c>
      <c r="B39" s="18">
        <v>2.4932160215325054</v>
      </c>
      <c r="C39" s="18">
        <v>4.5869343531743594</v>
      </c>
      <c r="D39" s="18">
        <v>2.9735042695011145</v>
      </c>
      <c r="E39" s="18">
        <f t="shared" si="5"/>
        <v>1.98</v>
      </c>
      <c r="F39" s="18">
        <v>0.04</v>
      </c>
      <c r="G39" s="18">
        <f t="shared" si="1"/>
        <v>2.4532160215325054</v>
      </c>
      <c r="H39" s="18">
        <f t="shared" si="2"/>
        <v>4.5469343531743593</v>
      </c>
      <c r="I39" s="18">
        <f t="shared" si="3"/>
        <v>2.9335042695011144</v>
      </c>
      <c r="J39" s="18">
        <v>1.94</v>
      </c>
      <c r="K39" s="18">
        <v>1.94</v>
      </c>
      <c r="L39" s="18">
        <v>-1.01</v>
      </c>
      <c r="M39" s="18">
        <v>-2.76</v>
      </c>
      <c r="N39" s="8"/>
      <c r="O39" s="8"/>
      <c r="P39" s="7" t="s">
        <v>67</v>
      </c>
      <c r="Q39" s="26" t="s">
        <v>69</v>
      </c>
      <c r="R39" s="26"/>
      <c r="S39" s="26"/>
      <c r="T39" s="26"/>
      <c r="Y39" s="32">
        <v>12</v>
      </c>
      <c r="Z39" s="32">
        <v>-3.0317442873283071</v>
      </c>
      <c r="AA39" s="32">
        <v>0.54281629784412599</v>
      </c>
      <c r="AI39" s="32">
        <v>12</v>
      </c>
      <c r="AJ39" s="32">
        <v>-2.3413596525429385</v>
      </c>
      <c r="AK39" s="32">
        <v>3.5178391980992907</v>
      </c>
      <c r="AS39" s="32">
        <v>12</v>
      </c>
      <c r="AT39" s="32">
        <v>-2.3489851587399913</v>
      </c>
      <c r="AU39" s="32">
        <v>5.4853106999490864</v>
      </c>
    </row>
    <row r="40" spans="1:47" x14ac:dyDescent="0.3">
      <c r="A40" s="4">
        <v>42767</v>
      </c>
      <c r="B40" s="18">
        <v>3.9627457442367349</v>
      </c>
      <c r="C40" s="18">
        <v>3.3853344128159706</v>
      </c>
      <c r="D40" s="18">
        <v>4.3581494288896918</v>
      </c>
      <c r="E40" s="18">
        <f t="shared" si="5"/>
        <v>3.61</v>
      </c>
      <c r="F40" s="18">
        <v>0.04</v>
      </c>
      <c r="G40" s="18">
        <f t="shared" si="1"/>
        <v>3.9227457442367348</v>
      </c>
      <c r="H40" s="18">
        <f t="shared" si="2"/>
        <v>3.3453344128159705</v>
      </c>
      <c r="I40" s="18">
        <f t="shared" si="3"/>
        <v>4.3181494288896918</v>
      </c>
      <c r="J40" s="18">
        <v>3.57</v>
      </c>
      <c r="K40" s="18">
        <v>3.5700000000000003</v>
      </c>
      <c r="L40" s="18">
        <v>-2</v>
      </c>
      <c r="M40" s="18">
        <v>-1.78</v>
      </c>
      <c r="N40" s="8"/>
      <c r="O40" s="8"/>
      <c r="P40" s="13"/>
      <c r="Q40" s="28" t="s">
        <v>16</v>
      </c>
      <c r="R40" s="28"/>
      <c r="Y40" s="32">
        <v>13</v>
      </c>
      <c r="Z40" s="32">
        <v>6.0982562132853468</v>
      </c>
      <c r="AA40" s="32">
        <v>-0.36444419533553241</v>
      </c>
      <c r="AI40" s="32">
        <v>13</v>
      </c>
      <c r="AJ40" s="32">
        <v>8.1166999485188711</v>
      </c>
      <c r="AK40" s="32">
        <v>-1.5692503843586492</v>
      </c>
      <c r="AS40" s="32">
        <v>13</v>
      </c>
      <c r="AT40" s="32">
        <v>7.4273452347807485</v>
      </c>
      <c r="AU40" s="32">
        <v>1.0671956413665917E-2</v>
      </c>
    </row>
    <row r="41" spans="1:47" x14ac:dyDescent="0.3">
      <c r="A41" s="4">
        <v>42795</v>
      </c>
      <c r="B41" s="18">
        <v>-0.34278902334848643</v>
      </c>
      <c r="C41" s="18">
        <v>2.3917988395518459</v>
      </c>
      <c r="D41" s="18">
        <v>1.2073770420928502</v>
      </c>
      <c r="E41" s="18">
        <f t="shared" si="5"/>
        <v>0.2</v>
      </c>
      <c r="F41" s="18">
        <v>0.03</v>
      </c>
      <c r="G41" s="18">
        <f t="shared" si="1"/>
        <v>-0.3727890233484864</v>
      </c>
      <c r="H41" s="18">
        <f t="shared" si="2"/>
        <v>2.3617988395518461</v>
      </c>
      <c r="I41" s="18">
        <f t="shared" si="3"/>
        <v>1.1773770420928502</v>
      </c>
      <c r="J41" s="18">
        <v>0.17</v>
      </c>
      <c r="K41" s="18">
        <v>0.17</v>
      </c>
      <c r="L41" s="18">
        <v>1.19</v>
      </c>
      <c r="M41" s="18">
        <v>-3.16</v>
      </c>
      <c r="N41" s="8"/>
      <c r="O41" s="8"/>
      <c r="P41" s="13"/>
      <c r="Q41" s="7" t="s">
        <v>8</v>
      </c>
      <c r="R41" s="7" t="s">
        <v>12</v>
      </c>
      <c r="S41" s="7" t="s">
        <v>54</v>
      </c>
      <c r="T41" s="7" t="s">
        <v>52</v>
      </c>
      <c r="Y41" s="32">
        <v>14</v>
      </c>
      <c r="Z41" s="32">
        <v>-1.6999189903961851</v>
      </c>
      <c r="AA41" s="32">
        <v>-0.3644590178559135</v>
      </c>
      <c r="AI41" s="32">
        <v>14</v>
      </c>
      <c r="AJ41" s="32">
        <v>-1.4768493211522329</v>
      </c>
      <c r="AK41" s="32">
        <v>9.6239898592801021E-2</v>
      </c>
      <c r="AS41" s="32">
        <v>14</v>
      </c>
      <c r="AT41" s="32">
        <v>-1.5376365107359444</v>
      </c>
      <c r="AU41" s="32">
        <v>1.0938514041896725</v>
      </c>
    </row>
    <row r="42" spans="1:47" x14ac:dyDescent="0.3">
      <c r="A42" s="4">
        <v>42826</v>
      </c>
      <c r="B42" s="18">
        <v>1.4614203862902841</v>
      </c>
      <c r="C42" s="18">
        <v>2.9477198053791822</v>
      </c>
      <c r="D42" s="18">
        <v>4.1263263970933526</v>
      </c>
      <c r="E42" s="18">
        <f t="shared" si="5"/>
        <v>1.1400000000000001</v>
      </c>
      <c r="F42" s="18">
        <v>0.05</v>
      </c>
      <c r="G42" s="18">
        <f t="shared" si="1"/>
        <v>1.4114203862902841</v>
      </c>
      <c r="H42" s="18">
        <f t="shared" si="2"/>
        <v>2.8977198053791824</v>
      </c>
      <c r="I42" s="18">
        <f t="shared" si="3"/>
        <v>4.0763263970933528</v>
      </c>
      <c r="J42" s="18">
        <v>1.0900000000000001</v>
      </c>
      <c r="K42" s="18">
        <v>1.0900000000000001</v>
      </c>
      <c r="L42" s="18">
        <v>0.73</v>
      </c>
      <c r="M42" s="18">
        <v>-1.87</v>
      </c>
      <c r="N42" s="8"/>
      <c r="O42" s="8"/>
      <c r="P42" s="13"/>
      <c r="Q42" s="7">
        <v>1.010575494506105</v>
      </c>
      <c r="R42" s="7">
        <f>1-Q42</f>
        <v>-1.0575494506104954E-2</v>
      </c>
      <c r="S42" s="7">
        <f>Q42*Q5+R42*U5</f>
        <v>0.79167441382966652</v>
      </c>
      <c r="T42" s="7">
        <f>Q42*Q17</f>
        <v>3.2539471163454898</v>
      </c>
      <c r="Y42" s="32">
        <v>15</v>
      </c>
      <c r="Z42" s="32">
        <v>1.079649036117845</v>
      </c>
      <c r="AA42" s="32">
        <v>0.35902504186600748</v>
      </c>
      <c r="AI42" s="32">
        <v>15</v>
      </c>
      <c r="AJ42" s="32">
        <v>-0.4068372484030367</v>
      </c>
      <c r="AK42" s="32">
        <v>0.98328633948965782</v>
      </c>
      <c r="AS42" s="32">
        <v>15</v>
      </c>
      <c r="AT42" s="32">
        <v>0.34887092263100639</v>
      </c>
      <c r="AU42" s="32">
        <v>-1.2404097473953359</v>
      </c>
    </row>
    <row r="43" spans="1:47" x14ac:dyDescent="0.3">
      <c r="A43" s="4">
        <v>42856</v>
      </c>
      <c r="B43" s="18">
        <v>1.3937484990086164</v>
      </c>
      <c r="C43" s="18">
        <v>6.0507875785282845</v>
      </c>
      <c r="D43" s="18">
        <v>3.0462194964131535</v>
      </c>
      <c r="E43" s="18">
        <f t="shared" si="5"/>
        <v>1.1200000000000001</v>
      </c>
      <c r="F43" s="18">
        <v>0.06</v>
      </c>
      <c r="G43" s="18">
        <f t="shared" si="1"/>
        <v>1.3337484990086164</v>
      </c>
      <c r="H43" s="18">
        <f t="shared" si="2"/>
        <v>5.9907875785282849</v>
      </c>
      <c r="I43" s="18">
        <f t="shared" si="3"/>
        <v>2.9862194964131534</v>
      </c>
      <c r="J43" s="18">
        <v>1.06</v>
      </c>
      <c r="K43" s="18">
        <v>1.06</v>
      </c>
      <c r="L43" s="18">
        <v>-2.54</v>
      </c>
      <c r="M43" s="18">
        <v>-3.77</v>
      </c>
      <c r="N43" s="8"/>
      <c r="O43" s="8"/>
      <c r="P43" s="13"/>
      <c r="Q43" s="28" t="s">
        <v>16</v>
      </c>
      <c r="R43" s="28"/>
      <c r="Y43" s="32">
        <v>16</v>
      </c>
      <c r="Z43" s="32">
        <v>1.2034365043575608</v>
      </c>
      <c r="AA43" s="32">
        <v>6.9139056461198001E-2</v>
      </c>
      <c r="AI43" s="32">
        <v>16</v>
      </c>
      <c r="AJ43" s="32">
        <v>2.0584129764225199</v>
      </c>
      <c r="AK43" s="32">
        <v>0.6981444844421949</v>
      </c>
      <c r="AS43" s="32">
        <v>16</v>
      </c>
      <c r="AT43" s="32">
        <v>1.8368635094120012</v>
      </c>
      <c r="AU43" s="32">
        <v>9.7171437515468639E-2</v>
      </c>
    </row>
    <row r="44" spans="1:47" x14ac:dyDescent="0.3">
      <c r="A44" s="4">
        <v>42887</v>
      </c>
      <c r="B44" s="18">
        <v>0.18357530488593557</v>
      </c>
      <c r="C44" s="18">
        <v>-0.58584379830186806</v>
      </c>
      <c r="D44" s="18">
        <v>-0.31392914374672348</v>
      </c>
      <c r="E44" s="18">
        <f t="shared" si="5"/>
        <v>0.84000000000000008</v>
      </c>
      <c r="F44" s="18">
        <v>0.06</v>
      </c>
      <c r="G44" s="18">
        <f t="shared" si="1"/>
        <v>0.12357530488593557</v>
      </c>
      <c r="H44" s="18">
        <f t="shared" si="2"/>
        <v>-0.64584379830186811</v>
      </c>
      <c r="I44" s="18">
        <f t="shared" si="3"/>
        <v>-0.37392914374672348</v>
      </c>
      <c r="J44" s="18">
        <v>0.78</v>
      </c>
      <c r="K44" s="18">
        <v>0.78</v>
      </c>
      <c r="L44" s="18">
        <v>2.15</v>
      </c>
      <c r="M44" s="18">
        <v>1.35</v>
      </c>
      <c r="N44" s="8"/>
      <c r="O44" s="8"/>
      <c r="P44" s="13"/>
      <c r="Q44" s="7" t="s">
        <v>9</v>
      </c>
      <c r="R44" s="7" t="s">
        <v>12</v>
      </c>
      <c r="S44" s="7" t="s">
        <v>54</v>
      </c>
      <c r="T44" s="7" t="s">
        <v>52</v>
      </c>
      <c r="Y44" s="32">
        <v>17</v>
      </c>
      <c r="Z44" s="32">
        <v>-2.0762149223264657</v>
      </c>
      <c r="AA44" s="32">
        <v>-0.28822665654706636</v>
      </c>
      <c r="AI44" s="32">
        <v>17</v>
      </c>
      <c r="AJ44" s="32">
        <v>-1.8108863331867107</v>
      </c>
      <c r="AK44" s="32">
        <v>0.74845433211020529</v>
      </c>
      <c r="AS44" s="32">
        <v>17</v>
      </c>
      <c r="AT44" s="32">
        <v>-1.868420936116745</v>
      </c>
      <c r="AU44" s="32">
        <v>2.0302116309250247</v>
      </c>
    </row>
    <row r="45" spans="1:47" x14ac:dyDescent="0.3">
      <c r="A45" s="4">
        <v>42917</v>
      </c>
      <c r="B45" s="18">
        <v>2.4782249722249192</v>
      </c>
      <c r="C45" s="18">
        <v>2.8696014349450336</v>
      </c>
      <c r="D45" s="18">
        <v>1.6139663171103393</v>
      </c>
      <c r="E45" s="18">
        <f t="shared" si="5"/>
        <v>1.9400000000000002</v>
      </c>
      <c r="F45" s="18">
        <v>7.0000000000000007E-2</v>
      </c>
      <c r="G45" s="18">
        <f t="shared" si="1"/>
        <v>2.4082249722249194</v>
      </c>
      <c r="H45" s="18">
        <f t="shared" si="2"/>
        <v>2.7996014349450338</v>
      </c>
      <c r="I45" s="18">
        <f t="shared" si="3"/>
        <v>1.5439663171103393</v>
      </c>
      <c r="J45" s="18">
        <v>1.87</v>
      </c>
      <c r="K45" s="18">
        <v>1.87</v>
      </c>
      <c r="L45" s="18">
        <v>-1.4</v>
      </c>
      <c r="M45" s="18">
        <v>-0.28000000000000003</v>
      </c>
      <c r="N45" s="8"/>
      <c r="O45" s="8"/>
      <c r="P45" s="13"/>
      <c r="Q45" s="7">
        <v>0.61119566170621142</v>
      </c>
      <c r="R45" s="7">
        <f>1-Q45</f>
        <v>0.38880433829378858</v>
      </c>
      <c r="S45" s="7">
        <f>Q45*R5+R45*U5</f>
        <v>0.48883589676298328</v>
      </c>
      <c r="T45" s="7">
        <f>Q45*R17</f>
        <v>3.25394709634549</v>
      </c>
      <c r="Y45" s="32">
        <v>18</v>
      </c>
      <c r="Z45" s="32">
        <v>2.3187112554930853</v>
      </c>
      <c r="AA45" s="32">
        <v>0.21034680057327781</v>
      </c>
      <c r="AI45" s="32">
        <v>18</v>
      </c>
      <c r="AJ45" s="32">
        <v>3.7527724969543907</v>
      </c>
      <c r="AK45" s="32">
        <v>0.73044822089111783</v>
      </c>
      <c r="AS45" s="32">
        <v>18</v>
      </c>
      <c r="AT45" s="32">
        <v>3.5696802270808066</v>
      </c>
      <c r="AU45" s="32">
        <v>-0.11887275139450848</v>
      </c>
    </row>
    <row r="46" spans="1:47" x14ac:dyDescent="0.3">
      <c r="A46" s="4">
        <v>42948</v>
      </c>
      <c r="B46" s="18">
        <v>0.29343491606422967</v>
      </c>
      <c r="C46" s="18">
        <v>1.5691127031005991</v>
      </c>
      <c r="D46" s="18">
        <v>2.143592047709816</v>
      </c>
      <c r="E46" s="18">
        <f t="shared" si="5"/>
        <v>0.25</v>
      </c>
      <c r="F46" s="18">
        <v>0.09</v>
      </c>
      <c r="G46" s="18">
        <f t="shared" si="1"/>
        <v>0.20343491606422967</v>
      </c>
      <c r="H46" s="18">
        <f t="shared" si="2"/>
        <v>1.4791127031005991</v>
      </c>
      <c r="I46" s="18">
        <f t="shared" si="3"/>
        <v>2.0535920477098162</v>
      </c>
      <c r="J46" s="18">
        <v>0.16</v>
      </c>
      <c r="K46" s="18">
        <v>0.16</v>
      </c>
      <c r="L46" s="18">
        <v>-1.69</v>
      </c>
      <c r="M46" s="18">
        <v>-2.2400000000000002</v>
      </c>
      <c r="N46" s="8"/>
      <c r="O46" s="8"/>
      <c r="P46" s="13"/>
      <c r="Q46" s="28" t="s">
        <v>16</v>
      </c>
      <c r="R46" s="28"/>
      <c r="Y46" s="32">
        <v>19</v>
      </c>
      <c r="Z46" s="32">
        <v>-6.2500242506092976</v>
      </c>
      <c r="AA46" s="32">
        <v>0.20842582849288238</v>
      </c>
      <c r="AI46" s="32">
        <v>19</v>
      </c>
      <c r="AJ46" s="32">
        <v>-9.0073042672500776</v>
      </c>
      <c r="AK46" s="32">
        <v>2.6866505653193782</v>
      </c>
      <c r="AS46" s="32">
        <v>19</v>
      </c>
      <c r="AT46" s="32">
        <v>-7.8535019638773074</v>
      </c>
      <c r="AU46" s="32">
        <v>2.2750771905429197</v>
      </c>
    </row>
    <row r="47" spans="1:47" x14ac:dyDescent="0.3">
      <c r="A47" s="4">
        <v>42979</v>
      </c>
      <c r="B47" s="18">
        <v>1.563392922908365</v>
      </c>
      <c r="C47" s="18">
        <v>1.0299178642201372</v>
      </c>
      <c r="D47" s="18">
        <v>1.3653622057220203</v>
      </c>
      <c r="E47" s="18">
        <f t="shared" si="5"/>
        <v>2.5999999999999996</v>
      </c>
      <c r="F47" s="18">
        <v>0.09</v>
      </c>
      <c r="G47" s="18">
        <f t="shared" si="1"/>
        <v>1.4733929229083649</v>
      </c>
      <c r="H47" s="18">
        <f t="shared" si="2"/>
        <v>0.93991786422013723</v>
      </c>
      <c r="I47" s="18">
        <f t="shared" si="3"/>
        <v>1.2753622057220202</v>
      </c>
      <c r="J47" s="18">
        <v>2.5099999999999998</v>
      </c>
      <c r="K47" s="18">
        <v>2.5099999999999998</v>
      </c>
      <c r="L47" s="18">
        <v>4.5199999999999996</v>
      </c>
      <c r="M47" s="18">
        <v>3.03</v>
      </c>
      <c r="N47" s="8"/>
      <c r="O47" s="8"/>
      <c r="P47" s="13"/>
      <c r="Q47" s="7" t="s">
        <v>10</v>
      </c>
      <c r="R47" s="7" t="s">
        <v>12</v>
      </c>
      <c r="S47" s="7" t="s">
        <v>54</v>
      </c>
      <c r="T47" s="7" t="s">
        <v>52</v>
      </c>
      <c r="Y47" s="32">
        <v>20</v>
      </c>
      <c r="Z47" s="32">
        <v>-2.6727175722931604</v>
      </c>
      <c r="AA47" s="32">
        <v>-0.30678111304577049</v>
      </c>
      <c r="AI47" s="32">
        <v>20</v>
      </c>
      <c r="AJ47" s="32">
        <v>-4.2423538472403948</v>
      </c>
      <c r="AK47" s="32">
        <v>0.18310963167983996</v>
      </c>
      <c r="AS47" s="32">
        <v>20</v>
      </c>
      <c r="AT47" s="32">
        <v>-3.3989973639338587</v>
      </c>
      <c r="AU47" s="32">
        <v>1.2793346015121654</v>
      </c>
    </row>
    <row r="48" spans="1:47" x14ac:dyDescent="0.3">
      <c r="A48" s="4">
        <v>43009</v>
      </c>
      <c r="B48" s="18">
        <v>2.8175096226411247</v>
      </c>
      <c r="C48" s="18">
        <v>-8.8349458879238814</v>
      </c>
      <c r="D48" s="18">
        <v>3.4297828731889481</v>
      </c>
      <c r="E48" s="18">
        <f t="shared" si="5"/>
        <v>2.34</v>
      </c>
      <c r="F48" s="18">
        <v>0.09</v>
      </c>
      <c r="G48" s="18">
        <f t="shared" si="1"/>
        <v>2.7275096226411248</v>
      </c>
      <c r="H48" s="18">
        <f t="shared" si="2"/>
        <v>-8.9249458879238812</v>
      </c>
      <c r="I48" s="18">
        <f t="shared" si="3"/>
        <v>3.3397828731889483</v>
      </c>
      <c r="J48" s="18">
        <v>2.25</v>
      </c>
      <c r="K48" s="18">
        <v>2.25</v>
      </c>
      <c r="L48" s="18">
        <v>-1.94</v>
      </c>
      <c r="M48" s="18">
        <v>-0.06</v>
      </c>
      <c r="N48" s="8"/>
      <c r="O48" s="8"/>
      <c r="P48" s="13"/>
      <c r="Q48" s="7">
        <v>0.67198032146469489</v>
      </c>
      <c r="R48" s="7">
        <f>1-Q48</f>
        <v>0.32801967853530511</v>
      </c>
      <c r="S48" s="7">
        <f>Q48*S5+R48*U5</f>
        <v>0.62118403246994358</v>
      </c>
      <c r="T48" s="7">
        <f>Q48*S17</f>
        <v>3.25394709634549</v>
      </c>
      <c r="Y48" s="32">
        <v>21</v>
      </c>
      <c r="Z48" s="32">
        <v>8.1566156059031467</v>
      </c>
      <c r="AA48" s="32">
        <v>0.80420955819054818</v>
      </c>
      <c r="AI48" s="32">
        <v>21</v>
      </c>
      <c r="AJ48" s="32">
        <v>9.303536976707008</v>
      </c>
      <c r="AK48" s="32">
        <v>-2.1280042923441611</v>
      </c>
      <c r="AS48" s="32">
        <v>21</v>
      </c>
      <c r="AT48" s="32">
        <v>8.9866967594106129</v>
      </c>
      <c r="AU48" s="32">
        <v>-1.4916944113294068</v>
      </c>
    </row>
    <row r="49" spans="1:47" x14ac:dyDescent="0.3">
      <c r="A49" s="4">
        <v>43040</v>
      </c>
      <c r="B49" s="18">
        <v>3.0593412144553684</v>
      </c>
      <c r="C49" s="18">
        <v>18.506625732608189</v>
      </c>
      <c r="D49" s="18">
        <v>4.5821797888047895</v>
      </c>
      <c r="E49" s="18">
        <f t="shared" si="5"/>
        <v>3.2</v>
      </c>
      <c r="F49" s="18">
        <v>0.08</v>
      </c>
      <c r="G49" s="18">
        <f t="shared" si="1"/>
        <v>2.9793412144553684</v>
      </c>
      <c r="H49" s="18">
        <f t="shared" si="2"/>
        <v>18.426625732608191</v>
      </c>
      <c r="I49" s="18">
        <f t="shared" si="3"/>
        <v>4.5021797888047894</v>
      </c>
      <c r="J49" s="18">
        <v>3.12</v>
      </c>
      <c r="K49" s="18">
        <v>3.12</v>
      </c>
      <c r="L49" s="18">
        <v>-0.66</v>
      </c>
      <c r="M49" s="18">
        <v>-0.05</v>
      </c>
      <c r="N49" s="8"/>
      <c r="O49" s="8"/>
      <c r="P49" s="13"/>
      <c r="Y49" s="32">
        <v>22</v>
      </c>
      <c r="Z49" s="32">
        <v>-0.11330199324049832</v>
      </c>
      <c r="AA49" s="32">
        <v>0.3996916523004671</v>
      </c>
      <c r="AI49" s="32">
        <v>22</v>
      </c>
      <c r="AJ49" s="32">
        <v>0.59693431830718824</v>
      </c>
      <c r="AK49" s="32">
        <v>0.57670520228704336</v>
      </c>
      <c r="AS49" s="32">
        <v>22</v>
      </c>
      <c r="AT49" s="32">
        <v>0.30999487714773954</v>
      </c>
      <c r="AU49" s="32">
        <v>0.47585015382430118</v>
      </c>
    </row>
    <row r="50" spans="1:47" x14ac:dyDescent="0.3">
      <c r="A50" s="4">
        <v>43070</v>
      </c>
      <c r="B50" s="18">
        <v>0.64426858987575919</v>
      </c>
      <c r="C50" s="18">
        <v>5.1825467688652135E-2</v>
      </c>
      <c r="D50" s="18">
        <v>-8.1517304472538292</v>
      </c>
      <c r="E50" s="18">
        <f t="shared" si="5"/>
        <v>1.1500000000000001</v>
      </c>
      <c r="F50" s="18">
        <v>0.09</v>
      </c>
      <c r="G50" s="18">
        <f t="shared" si="1"/>
        <v>0.55426858987575922</v>
      </c>
      <c r="H50" s="18">
        <f t="shared" si="2"/>
        <v>-3.8174532311347861E-2</v>
      </c>
      <c r="I50" s="18">
        <f t="shared" si="3"/>
        <v>-8.2417304472538291</v>
      </c>
      <c r="J50" s="18">
        <v>1.06</v>
      </c>
      <c r="K50" s="18">
        <v>1.06</v>
      </c>
      <c r="L50" s="18">
        <v>-1.26</v>
      </c>
      <c r="M50" s="18">
        <v>0.14000000000000001</v>
      </c>
      <c r="N50" s="8"/>
      <c r="O50" s="8"/>
      <c r="P50" s="7" t="s">
        <v>67</v>
      </c>
      <c r="Q50" s="27" t="s">
        <v>53</v>
      </c>
      <c r="R50" s="27"/>
      <c r="S50" s="27"/>
      <c r="Y50" s="32">
        <v>23</v>
      </c>
      <c r="Z50" s="32">
        <v>-1.68529117282996</v>
      </c>
      <c r="AA50" s="32">
        <v>-0.46896496278348643</v>
      </c>
      <c r="AI50" s="32">
        <v>23</v>
      </c>
      <c r="AJ50" s="32">
        <v>-1.5839041057611594</v>
      </c>
      <c r="AK50" s="32">
        <v>-3.567144630461704</v>
      </c>
      <c r="AS50" s="32">
        <v>23</v>
      </c>
      <c r="AT50" s="32">
        <v>-1.3082115749543788</v>
      </c>
      <c r="AU50" s="32">
        <v>-7.9873086160381348</v>
      </c>
    </row>
    <row r="51" spans="1:47" x14ac:dyDescent="0.3">
      <c r="A51" s="4">
        <v>43101</v>
      </c>
      <c r="B51" s="18">
        <v>6.1931295447777792</v>
      </c>
      <c r="C51" s="18">
        <v>9.893813716011076</v>
      </c>
      <c r="D51" s="18">
        <v>16.203172498557525</v>
      </c>
      <c r="E51" s="18">
        <f t="shared" si="5"/>
        <v>5.69</v>
      </c>
      <c r="F51" s="18">
        <v>0.11</v>
      </c>
      <c r="G51" s="18">
        <f t="shared" si="1"/>
        <v>6.0831295447777789</v>
      </c>
      <c r="H51" s="18">
        <f t="shared" si="2"/>
        <v>9.7838137160110765</v>
      </c>
      <c r="I51" s="18">
        <f t="shared" si="3"/>
        <v>16.093172498557525</v>
      </c>
      <c r="J51" s="18">
        <v>5.58</v>
      </c>
      <c r="K51" s="18">
        <v>5.58</v>
      </c>
      <c r="L51" s="18">
        <v>-3.03</v>
      </c>
      <c r="M51" s="18">
        <v>-1.37</v>
      </c>
      <c r="N51" s="8"/>
      <c r="O51" s="8"/>
      <c r="P51" s="13"/>
      <c r="Q51" s="7" t="s">
        <v>8</v>
      </c>
      <c r="R51" s="7" t="s">
        <v>9</v>
      </c>
      <c r="S51" s="7" t="s">
        <v>10</v>
      </c>
      <c r="Y51" s="32">
        <v>24</v>
      </c>
      <c r="Z51" s="32">
        <v>-5.2792952308386312</v>
      </c>
      <c r="AA51" s="32">
        <v>0.81874757392230091</v>
      </c>
      <c r="AI51" s="32">
        <v>24</v>
      </c>
      <c r="AJ51" s="32">
        <v>-8.3060164556475549</v>
      </c>
      <c r="AK51" s="32">
        <v>3.1130618122710763</v>
      </c>
      <c r="AS51" s="32">
        <v>24</v>
      </c>
      <c r="AT51" s="32">
        <v>-6.8875115764590964</v>
      </c>
      <c r="AU51" s="32">
        <v>9.6117170250648698</v>
      </c>
    </row>
    <row r="52" spans="1:47" x14ac:dyDescent="0.3">
      <c r="A52" s="4">
        <v>43132</v>
      </c>
      <c r="B52" s="18">
        <v>-3.6984541509401523</v>
      </c>
      <c r="C52" s="18">
        <v>-1.3669656199038411</v>
      </c>
      <c r="D52" s="18">
        <v>-1.5608488012380506</v>
      </c>
      <c r="E52" s="18">
        <f t="shared" si="5"/>
        <v>-3.54</v>
      </c>
      <c r="F52" s="18">
        <v>0.11</v>
      </c>
      <c r="G52" s="18">
        <f t="shared" si="1"/>
        <v>-3.8084541509401522</v>
      </c>
      <c r="H52" s="18">
        <f t="shared" si="2"/>
        <v>-1.4769656199038412</v>
      </c>
      <c r="I52" s="18">
        <f t="shared" si="3"/>
        <v>-1.6708488012380507</v>
      </c>
      <c r="J52" s="18">
        <v>-3.65</v>
      </c>
      <c r="K52" s="18">
        <v>-3.65</v>
      </c>
      <c r="L52" s="18">
        <v>0.28000000000000003</v>
      </c>
      <c r="M52" s="18">
        <v>-1.19</v>
      </c>
      <c r="N52" s="8"/>
      <c r="O52" s="8"/>
      <c r="P52" s="13"/>
      <c r="Q52" s="7">
        <f>S42-$T$5</f>
        <v>2.3199837558480096E-2</v>
      </c>
      <c r="R52" s="7">
        <f>S45-$T$5</f>
        <v>-0.27963867950820315</v>
      </c>
      <c r="S52" s="7">
        <f>S48-$T$5</f>
        <v>-0.14729054380124285</v>
      </c>
      <c r="Y52" s="32">
        <v>25</v>
      </c>
      <c r="Z52" s="32">
        <v>-0.23549014380860997</v>
      </c>
      <c r="AA52" s="32">
        <v>7.0319826538283975E-2</v>
      </c>
      <c r="AI52" s="32">
        <v>25</v>
      </c>
      <c r="AJ52" s="32">
        <v>-0.1329913903098065</v>
      </c>
      <c r="AK52" s="32">
        <v>-2.2439023585044247</v>
      </c>
      <c r="AS52" s="32">
        <v>25</v>
      </c>
      <c r="AT52" s="32">
        <v>-6.9918039412067007E-2</v>
      </c>
      <c r="AU52" s="32">
        <v>-0.36502785672252225</v>
      </c>
    </row>
    <row r="53" spans="1:47" x14ac:dyDescent="0.3">
      <c r="A53" s="4">
        <v>43160</v>
      </c>
      <c r="B53" s="18">
        <v>-2.9689135476142483</v>
      </c>
      <c r="C53" s="18">
        <v>-2.939061294633742</v>
      </c>
      <c r="D53" s="18">
        <v>-1.311391841185034</v>
      </c>
      <c r="E53" s="18">
        <f t="shared" si="5"/>
        <v>-2.23</v>
      </c>
      <c r="F53" s="18">
        <v>0.12</v>
      </c>
      <c r="G53" s="18">
        <f t="shared" si="1"/>
        <v>-3.0889135476142484</v>
      </c>
      <c r="H53" s="18">
        <f t="shared" si="2"/>
        <v>-3.0590612946337421</v>
      </c>
      <c r="I53" s="18">
        <f t="shared" si="3"/>
        <v>-1.4313918411850342</v>
      </c>
      <c r="J53" s="18">
        <v>-2.35</v>
      </c>
      <c r="K53" s="18">
        <v>-2.35</v>
      </c>
      <c r="L53" s="18">
        <v>3.93</v>
      </c>
      <c r="M53" s="18">
        <v>-0.11</v>
      </c>
      <c r="N53" s="8"/>
      <c r="O53" s="8"/>
      <c r="P53" s="13"/>
      <c r="Y53" s="32">
        <v>26</v>
      </c>
      <c r="Z53" s="32">
        <v>6.8333697204288573</v>
      </c>
      <c r="AA53" s="32">
        <v>-0.618760584114316</v>
      </c>
      <c r="AI53" s="32">
        <v>26</v>
      </c>
      <c r="AJ53" s="32">
        <v>7.6789049610540152</v>
      </c>
      <c r="AK53" s="32">
        <v>-2.0876233560235757</v>
      </c>
      <c r="AS53" s="32">
        <v>26</v>
      </c>
      <c r="AT53" s="32">
        <v>7.3454352518119173</v>
      </c>
      <c r="AU53" s="32">
        <v>-1.8154307078044205</v>
      </c>
    </row>
    <row r="54" spans="1:47" x14ac:dyDescent="0.3">
      <c r="A54" s="4">
        <v>43191</v>
      </c>
      <c r="B54" s="18">
        <v>0.79605163219213759</v>
      </c>
      <c r="C54" s="18">
        <v>1.1078207005195324</v>
      </c>
      <c r="D54" s="18">
        <v>0.6160869251168497</v>
      </c>
      <c r="E54" s="18">
        <f t="shared" si="5"/>
        <v>0.43</v>
      </c>
      <c r="F54" s="18">
        <v>0.14000000000000001</v>
      </c>
      <c r="G54" s="18">
        <f t="shared" si="1"/>
        <v>0.65605163219213758</v>
      </c>
      <c r="H54" s="18">
        <f t="shared" si="2"/>
        <v>0.9678207005195324</v>
      </c>
      <c r="I54" s="18">
        <f t="shared" si="3"/>
        <v>0.47608692511684969</v>
      </c>
      <c r="J54" s="18">
        <v>0.28999999999999998</v>
      </c>
      <c r="K54" s="18">
        <v>0.28999999999999998</v>
      </c>
      <c r="L54" s="18">
        <v>1.1000000000000001</v>
      </c>
      <c r="M54" s="18">
        <v>0.53</v>
      </c>
      <c r="N54" s="8"/>
      <c r="O54" s="8"/>
      <c r="Y54" s="32">
        <v>27</v>
      </c>
      <c r="Z54" s="32">
        <v>0.73999106656554503</v>
      </c>
      <c r="AA54" s="32">
        <v>0.13695709088652619</v>
      </c>
      <c r="AI54" s="32">
        <v>27</v>
      </c>
      <c r="AJ54" s="32">
        <v>-0.77670978775475663</v>
      </c>
      <c r="AK54" s="32">
        <v>-0.39089900959610069</v>
      </c>
      <c r="AS54" s="32">
        <v>27</v>
      </c>
      <c r="AT54" s="32">
        <v>-0.1891493279497054</v>
      </c>
      <c r="AU54" s="32">
        <v>-0.9419629600179249</v>
      </c>
    </row>
    <row r="55" spans="1:47" x14ac:dyDescent="0.3">
      <c r="A55" s="4">
        <v>43221</v>
      </c>
      <c r="B55" s="18">
        <v>2.394565743060967</v>
      </c>
      <c r="C55" s="18">
        <v>4.8940968193305707</v>
      </c>
      <c r="D55" s="18">
        <v>3.9860802202162064</v>
      </c>
      <c r="E55" s="18">
        <f t="shared" si="5"/>
        <v>2.79</v>
      </c>
      <c r="F55" s="18">
        <v>0.14000000000000001</v>
      </c>
      <c r="G55" s="18">
        <f t="shared" si="1"/>
        <v>2.2545657430609669</v>
      </c>
      <c r="H55" s="18">
        <f t="shared" si="2"/>
        <v>4.754096819330571</v>
      </c>
      <c r="I55" s="18">
        <f t="shared" si="3"/>
        <v>3.8460802202162063</v>
      </c>
      <c r="J55" s="18">
        <v>2.65</v>
      </c>
      <c r="K55" s="18">
        <v>2.65</v>
      </c>
      <c r="L55" s="18">
        <v>5.24</v>
      </c>
      <c r="M55" s="18">
        <v>-3.16</v>
      </c>
      <c r="N55" s="8"/>
      <c r="O55" s="8"/>
      <c r="Y55" s="32">
        <v>28</v>
      </c>
      <c r="Z55" s="32">
        <v>1.8362821976822588</v>
      </c>
      <c r="AA55" s="32">
        <v>-6.3376091631962783E-2</v>
      </c>
      <c r="AI55" s="32">
        <v>28</v>
      </c>
      <c r="AJ55" s="32">
        <v>2.8156191987248316</v>
      </c>
      <c r="AK55" s="32">
        <v>8.7290824430314107E-2</v>
      </c>
      <c r="AS55" s="32">
        <v>28</v>
      </c>
      <c r="AT55" s="32">
        <v>2.5970330608264658</v>
      </c>
      <c r="AU55" s="32">
        <v>-0.62683194073853055</v>
      </c>
    </row>
    <row r="56" spans="1:47" x14ac:dyDescent="0.3">
      <c r="A56" s="4">
        <v>43252</v>
      </c>
      <c r="B56" s="18">
        <v>0.16363105087652541</v>
      </c>
      <c r="C56" s="18">
        <v>1.3231125205738694</v>
      </c>
      <c r="D56" s="18">
        <v>1.893542107035491</v>
      </c>
      <c r="E56" s="18">
        <f t="shared" si="5"/>
        <v>0.62</v>
      </c>
      <c r="F56" s="18">
        <v>0.14000000000000001</v>
      </c>
      <c r="G56" s="18">
        <f t="shared" si="1"/>
        <v>2.3631050876525395E-2</v>
      </c>
      <c r="H56" s="18">
        <f t="shared" si="2"/>
        <v>1.1831125205738693</v>
      </c>
      <c r="I56" s="18">
        <f t="shared" si="3"/>
        <v>1.7535421070354911</v>
      </c>
      <c r="J56" s="18">
        <v>0.48</v>
      </c>
      <c r="K56" s="18">
        <v>0.48</v>
      </c>
      <c r="L56" s="18">
        <v>1.17</v>
      </c>
      <c r="M56" s="18">
        <v>-2.39</v>
      </c>
      <c r="N56" s="8"/>
      <c r="O56" s="8"/>
      <c r="Y56" s="32">
        <v>29</v>
      </c>
      <c r="Z56" s="32">
        <v>-0.18030565216896502</v>
      </c>
      <c r="AA56" s="32">
        <v>-6.1220320670771183E-2</v>
      </c>
      <c r="AI56" s="32">
        <v>29</v>
      </c>
      <c r="AJ56" s="32">
        <v>0.3961054087408894</v>
      </c>
      <c r="AK56" s="32">
        <v>-2.7796891048908297</v>
      </c>
      <c r="AS56" s="32">
        <v>29</v>
      </c>
      <c r="AT56" s="32">
        <v>0.30678640943708951</v>
      </c>
      <c r="AU56" s="32">
        <v>-1.7987563638808473</v>
      </c>
    </row>
    <row r="57" spans="1:47" x14ac:dyDescent="0.3">
      <c r="A57" s="4">
        <v>43282</v>
      </c>
      <c r="B57" s="18">
        <v>4.1622972424196085</v>
      </c>
      <c r="C57" s="18">
        <v>1.2142072511710587</v>
      </c>
      <c r="D57" s="18">
        <v>2.5042501510819921</v>
      </c>
      <c r="E57" s="18">
        <f t="shared" si="5"/>
        <v>3.35</v>
      </c>
      <c r="F57" s="18">
        <v>0.16</v>
      </c>
      <c r="G57" s="18">
        <f t="shared" si="1"/>
        <v>4.0022972424196084</v>
      </c>
      <c r="H57" s="18">
        <f t="shared" si="2"/>
        <v>1.0542072511710587</v>
      </c>
      <c r="I57" s="18">
        <f t="shared" si="3"/>
        <v>2.344250151081992</v>
      </c>
      <c r="J57" s="18">
        <v>3.19</v>
      </c>
      <c r="K57" s="18">
        <v>3.19</v>
      </c>
      <c r="L57" s="18">
        <v>-2.17</v>
      </c>
      <c r="M57" s="18">
        <v>0.4</v>
      </c>
      <c r="N57" s="8"/>
      <c r="O57" s="8"/>
      <c r="Y57" s="32">
        <v>30</v>
      </c>
      <c r="Z57" s="32">
        <v>3.4969534548243746</v>
      </c>
      <c r="AA57" s="32">
        <v>0.65217781411813514</v>
      </c>
      <c r="AI57" s="32">
        <v>30</v>
      </c>
      <c r="AJ57" s="32">
        <v>5.0576871179670455</v>
      </c>
      <c r="AK57" s="32">
        <v>0.12256233237177128</v>
      </c>
      <c r="AS57" s="32">
        <v>30</v>
      </c>
      <c r="AT57" s="32">
        <v>4.4638822586669313</v>
      </c>
      <c r="AU57" s="32">
        <v>0.98337833703757127</v>
      </c>
    </row>
    <row r="58" spans="1:47" x14ac:dyDescent="0.3">
      <c r="A58" s="4">
        <v>43313</v>
      </c>
      <c r="B58" s="18">
        <v>3.2462505752841939</v>
      </c>
      <c r="C58" s="18">
        <v>6.9714750098541254</v>
      </c>
      <c r="D58" s="18">
        <v>4.4771220854537299</v>
      </c>
      <c r="E58" s="18">
        <f t="shared" si="5"/>
        <v>3.6</v>
      </c>
      <c r="F58" s="18">
        <v>0.16</v>
      </c>
      <c r="G58" s="18">
        <f t="shared" si="1"/>
        <v>3.0862505752841938</v>
      </c>
      <c r="H58" s="18">
        <f t="shared" si="2"/>
        <v>6.8114750098541252</v>
      </c>
      <c r="I58" s="18">
        <f t="shared" si="3"/>
        <v>4.3171220854537298</v>
      </c>
      <c r="J58" s="18">
        <v>3.44</v>
      </c>
      <c r="K58" s="18">
        <v>3.44</v>
      </c>
      <c r="L58" s="18">
        <v>1.26</v>
      </c>
      <c r="M58" s="18">
        <v>-4.1100000000000003</v>
      </c>
      <c r="N58" s="8"/>
      <c r="O58" s="8"/>
      <c r="Y58" s="32">
        <v>31</v>
      </c>
      <c r="Z58" s="32">
        <v>0.23199633476216142</v>
      </c>
      <c r="AA58" s="32">
        <v>-0.12249606687831498</v>
      </c>
      <c r="AI58" s="32">
        <v>31</v>
      </c>
      <c r="AJ58" s="32">
        <v>-1.3356921625150908</v>
      </c>
      <c r="AK58" s="32">
        <v>0.91797016069473469</v>
      </c>
      <c r="AS58" s="32">
        <v>31</v>
      </c>
      <c r="AT58" s="32">
        <v>-0.74409988793271697</v>
      </c>
      <c r="AU58" s="32">
        <v>0.58846462460866777</v>
      </c>
    </row>
    <row r="59" spans="1:47" x14ac:dyDescent="0.3">
      <c r="A59" s="4">
        <v>43344</v>
      </c>
      <c r="B59" s="18">
        <v>0.12651024213718109</v>
      </c>
      <c r="C59" s="18">
        <v>0.93102825882013984</v>
      </c>
      <c r="D59" s="18">
        <v>0.21160837986441858</v>
      </c>
      <c r="E59" s="18">
        <f t="shared" si="5"/>
        <v>0.21</v>
      </c>
      <c r="F59" s="18">
        <v>0.15</v>
      </c>
      <c r="G59" s="18">
        <f t="shared" si="1"/>
        <v>-2.34897578628189E-2</v>
      </c>
      <c r="H59" s="18">
        <f t="shared" si="2"/>
        <v>0.78102825882013982</v>
      </c>
      <c r="I59" s="18">
        <f t="shared" si="3"/>
        <v>6.1608379864418583E-2</v>
      </c>
      <c r="J59" s="18">
        <v>0.06</v>
      </c>
      <c r="K59" s="18">
        <v>0.06</v>
      </c>
      <c r="L59" s="18">
        <v>-2.35</v>
      </c>
      <c r="M59" s="18">
        <v>-1.35</v>
      </c>
      <c r="N59" s="8"/>
      <c r="O59" s="8"/>
      <c r="Y59" s="32">
        <v>32</v>
      </c>
      <c r="Z59" s="32">
        <v>-0.12188160574112233</v>
      </c>
      <c r="AA59" s="32">
        <v>-0.31592864713491731</v>
      </c>
      <c r="AI59" s="32">
        <v>32</v>
      </c>
      <c r="AJ59" s="32">
        <v>0.73923473401978268</v>
      </c>
      <c r="AK59" s="32">
        <v>0.80949671857537919</v>
      </c>
      <c r="AS59" s="32">
        <v>32</v>
      </c>
      <c r="AT59" s="32">
        <v>0.48489812329047544</v>
      </c>
      <c r="AU59" s="32">
        <v>-0.62560309930071889</v>
      </c>
    </row>
    <row r="60" spans="1:47" x14ac:dyDescent="0.3">
      <c r="A60" s="4">
        <v>43374</v>
      </c>
      <c r="B60" s="18">
        <v>-6.4515398364152627</v>
      </c>
      <c r="C60" s="18">
        <v>-10.461220522257559</v>
      </c>
      <c r="D60" s="18">
        <v>-7.8766726535734923</v>
      </c>
      <c r="E60" s="18">
        <f t="shared" si="5"/>
        <v>-7.4899999999999993</v>
      </c>
      <c r="F60" s="18">
        <v>0.19</v>
      </c>
      <c r="G60" s="18">
        <f t="shared" si="1"/>
        <v>-6.6415398364152631</v>
      </c>
      <c r="H60" s="18">
        <f t="shared" si="2"/>
        <v>-10.651220522257558</v>
      </c>
      <c r="I60" s="18">
        <f t="shared" si="3"/>
        <v>-8.0666726535734927</v>
      </c>
      <c r="J60" s="18">
        <v>-7.68</v>
      </c>
      <c r="K60" s="18">
        <v>-7.68</v>
      </c>
      <c r="L60" s="18">
        <v>-4.6900000000000004</v>
      </c>
      <c r="M60" s="18">
        <v>3.41</v>
      </c>
      <c r="N60" s="8"/>
      <c r="O60" s="8"/>
      <c r="Y60" s="32">
        <v>33</v>
      </c>
      <c r="Z60" s="32">
        <v>-1.33384725658158</v>
      </c>
      <c r="AA60" s="32">
        <v>-9.3100202800396215E-2</v>
      </c>
      <c r="AI60" s="32">
        <v>33</v>
      </c>
      <c r="AJ60" s="32">
        <v>-4.7208386844030699</v>
      </c>
      <c r="AK60" s="32">
        <v>3.1282389641611004</v>
      </c>
      <c r="AS60" s="32">
        <v>33</v>
      </c>
      <c r="AT60" s="32">
        <v>-3.2122389811548571</v>
      </c>
      <c r="AU60" s="32">
        <v>0.80516488968584188</v>
      </c>
    </row>
    <row r="61" spans="1:47" x14ac:dyDescent="0.3">
      <c r="A61" s="4">
        <v>43405</v>
      </c>
      <c r="B61" s="18">
        <v>2.0266505208160575</v>
      </c>
      <c r="C61" s="18">
        <v>-0.51510108311630554</v>
      </c>
      <c r="D61" s="18">
        <v>3.8051541326471714</v>
      </c>
      <c r="E61" s="18">
        <f t="shared" si="5"/>
        <v>1.8699999999999999</v>
      </c>
      <c r="F61" s="18">
        <v>0.18</v>
      </c>
      <c r="G61" s="18">
        <f t="shared" si="1"/>
        <v>1.8466505208160575</v>
      </c>
      <c r="H61" s="18">
        <f t="shared" si="2"/>
        <v>-0.69510108311630558</v>
      </c>
      <c r="I61" s="18">
        <f t="shared" si="3"/>
        <v>3.6251541326471712</v>
      </c>
      <c r="J61" s="18">
        <v>1.69</v>
      </c>
      <c r="K61" s="18">
        <v>1.69</v>
      </c>
      <c r="L61" s="18">
        <v>-0.78</v>
      </c>
      <c r="M61" s="18">
        <v>0.2</v>
      </c>
      <c r="N61" s="8"/>
      <c r="O61" s="8"/>
      <c r="Y61" s="32">
        <v>34</v>
      </c>
      <c r="Z61" s="32">
        <v>3.7936634202896484</v>
      </c>
      <c r="AA61" s="32">
        <v>-0.10465735569082701</v>
      </c>
      <c r="AI61" s="32">
        <v>34</v>
      </c>
      <c r="AJ61" s="32">
        <v>1.4303461537309952</v>
      </c>
      <c r="AK61" s="32">
        <v>-0.98385432419208141</v>
      </c>
      <c r="AS61" s="32">
        <v>34</v>
      </c>
      <c r="AT61" s="32">
        <v>1.9924891036404122</v>
      </c>
      <c r="AU61" s="32">
        <v>-0.99644779124834937</v>
      </c>
    </row>
    <row r="62" spans="1:47" x14ac:dyDescent="0.3">
      <c r="A62" s="4">
        <v>43435</v>
      </c>
      <c r="B62" s="18">
        <v>-9.5018419067280586</v>
      </c>
      <c r="C62" s="18">
        <v>-20.404800229139656</v>
      </c>
      <c r="D62" s="18">
        <v>-19.675387630164387</v>
      </c>
      <c r="E62" s="18">
        <f t="shared" si="5"/>
        <v>-9.3600000000000012</v>
      </c>
      <c r="F62" s="18">
        <v>0.19</v>
      </c>
      <c r="G62" s="18">
        <f t="shared" si="1"/>
        <v>-9.6918419067280581</v>
      </c>
      <c r="H62" s="18">
        <f t="shared" si="2"/>
        <v>-20.594800229139658</v>
      </c>
      <c r="I62" s="18">
        <f t="shared" si="3"/>
        <v>-19.865387630164388</v>
      </c>
      <c r="J62" s="18">
        <v>-9.5500000000000007</v>
      </c>
      <c r="K62" s="18">
        <v>-9.5500000000000007</v>
      </c>
      <c r="L62" s="18">
        <v>-2.58</v>
      </c>
      <c r="M62" s="18">
        <v>-1.51</v>
      </c>
      <c r="N62" s="8"/>
      <c r="O62" s="8"/>
      <c r="Y62" s="32">
        <v>35</v>
      </c>
      <c r="Z62" s="32">
        <v>1.7594747817251224</v>
      </c>
      <c r="AA62" s="32">
        <v>-0.435264367658867</v>
      </c>
      <c r="AI62" s="32">
        <v>35</v>
      </c>
      <c r="AJ62" s="32">
        <v>0.19485739387600232</v>
      </c>
      <c r="AK62" s="32">
        <v>0.88278617432328832</v>
      </c>
      <c r="AS62" s="32">
        <v>35</v>
      </c>
      <c r="AT62" s="32">
        <v>0.80950052987649412</v>
      </c>
      <c r="AU62" s="32">
        <v>0.49361927790150872</v>
      </c>
    </row>
    <row r="63" spans="1:47" x14ac:dyDescent="0.3">
      <c r="Y63" s="32">
        <v>36</v>
      </c>
      <c r="Z63" s="32">
        <v>2.1438511269159006</v>
      </c>
      <c r="AA63" s="32">
        <v>0.30936489461660477</v>
      </c>
      <c r="AI63" s="32">
        <v>36</v>
      </c>
      <c r="AJ63" s="32">
        <v>3.4996636166049893</v>
      </c>
      <c r="AK63" s="32">
        <v>1.0472707365693701</v>
      </c>
      <c r="AS63" s="32">
        <v>36</v>
      </c>
      <c r="AT63" s="32">
        <v>3.1874336629455753</v>
      </c>
      <c r="AU63" s="32">
        <v>-0.25392939344446086</v>
      </c>
    </row>
    <row r="64" spans="1:47" x14ac:dyDescent="0.3">
      <c r="Y64" s="32">
        <v>37</v>
      </c>
      <c r="Z64" s="32">
        <v>3.9578556295395306</v>
      </c>
      <c r="AA64" s="32">
        <v>-3.5109885302795796E-2</v>
      </c>
      <c r="AI64" s="32">
        <v>37</v>
      </c>
      <c r="AJ64" s="32">
        <v>5.0300824880307831</v>
      </c>
      <c r="AK64" s="32">
        <v>-1.6847480752148125</v>
      </c>
      <c r="AS64" s="32">
        <v>37</v>
      </c>
      <c r="AT64" s="32">
        <v>4.8254592842705772</v>
      </c>
      <c r="AU64" s="32">
        <v>-0.50730985538088547</v>
      </c>
    </row>
    <row r="65" spans="8:47" x14ac:dyDescent="0.3">
      <c r="Y65" s="32">
        <v>38</v>
      </c>
      <c r="Z65" s="32">
        <v>-3.6081353858245749E-2</v>
      </c>
      <c r="AA65" s="32">
        <v>-0.33670766949024067</v>
      </c>
      <c r="AI65" s="32">
        <v>38</v>
      </c>
      <c r="AJ65" s="32">
        <v>1.4836436566104205</v>
      </c>
      <c r="AK65" s="32">
        <v>0.87815518294142558</v>
      </c>
      <c r="AS65" s="32">
        <v>38</v>
      </c>
      <c r="AT65" s="32">
        <v>1.0497687962351288</v>
      </c>
      <c r="AU65" s="32">
        <v>0.12760824585772146</v>
      </c>
    </row>
    <row r="66" spans="8:47" x14ac:dyDescent="0.3">
      <c r="Y66" s="32">
        <v>39</v>
      </c>
      <c r="Z66" s="32">
        <v>0.96154940681433743</v>
      </c>
      <c r="AA66" s="32">
        <v>0.44987097947594668</v>
      </c>
      <c r="AI66" s="32">
        <v>39</v>
      </c>
      <c r="AJ66" s="32">
        <v>1.9792063998339287</v>
      </c>
      <c r="AK66" s="32">
        <v>0.91851340554525374</v>
      </c>
      <c r="AS66" s="32">
        <v>39</v>
      </c>
      <c r="AT66" s="32">
        <v>1.7155139658872463</v>
      </c>
      <c r="AU66" s="32">
        <v>2.3608124312061065</v>
      </c>
    </row>
    <row r="67" spans="8:47" x14ac:dyDescent="0.3">
      <c r="Y67" s="32">
        <v>40</v>
      </c>
      <c r="Z67" s="32">
        <v>1.5416626182779367</v>
      </c>
      <c r="AA67" s="32">
        <v>-0.20791411926932035</v>
      </c>
      <c r="AI67" s="32">
        <v>40</v>
      </c>
      <c r="AJ67" s="32">
        <v>2.9567121544497406</v>
      </c>
      <c r="AK67" s="32">
        <v>3.0340754240785444</v>
      </c>
      <c r="AS67" s="32">
        <v>40</v>
      </c>
      <c r="AT67" s="32">
        <v>2.7146705998862508</v>
      </c>
      <c r="AU67" s="32">
        <v>0.27154889652690262</v>
      </c>
    </row>
    <row r="68" spans="8:47" x14ac:dyDescent="0.3">
      <c r="Y68" s="32">
        <v>41</v>
      </c>
      <c r="Z68" s="32">
        <v>0.35579149574932789</v>
      </c>
      <c r="AA68" s="32">
        <v>-0.23221619086339232</v>
      </c>
      <c r="AI68" s="32">
        <v>41</v>
      </c>
      <c r="AJ68" s="32">
        <v>-3.0752944256483339E-2</v>
      </c>
      <c r="AK68" s="32">
        <v>-0.61509085404538477</v>
      </c>
      <c r="AS68" s="32">
        <v>41</v>
      </c>
      <c r="AT68" s="32">
        <v>0.11363862643512723</v>
      </c>
      <c r="AU68" s="32">
        <v>-0.48756777018185071</v>
      </c>
    </row>
    <row r="69" spans="8:47" x14ac:dyDescent="0.3">
      <c r="Y69" s="32">
        <v>42</v>
      </c>
      <c r="Z69" s="32">
        <v>2.114908649308568</v>
      </c>
      <c r="AA69" s="32">
        <v>0.29331632291635135</v>
      </c>
      <c r="AI69" s="32">
        <v>42</v>
      </c>
      <c r="AJ69" s="32">
        <v>2.1901460580246317</v>
      </c>
      <c r="AK69" s="32">
        <v>0.60945537692040208</v>
      </c>
      <c r="AS69" s="32">
        <v>42</v>
      </c>
      <c r="AT69" s="32">
        <v>2.3248475991542819</v>
      </c>
      <c r="AU69" s="32">
        <v>-0.78088128204394258</v>
      </c>
    </row>
    <row r="70" spans="8:47" x14ac:dyDescent="0.3">
      <c r="Y70" s="32">
        <v>43</v>
      </c>
      <c r="Z70" s="32">
        <v>0.46171998599753467</v>
      </c>
      <c r="AA70" s="32">
        <v>-0.25828506993330502</v>
      </c>
      <c r="AI70" s="32">
        <v>43</v>
      </c>
      <c r="AJ70" s="32">
        <v>1.0761625556851415</v>
      </c>
      <c r="AK70" s="32">
        <v>0.40295014741545754</v>
      </c>
      <c r="AS70" s="32">
        <v>43</v>
      </c>
      <c r="AT70" s="32">
        <v>1.0797550896995582</v>
      </c>
      <c r="AU70" s="32">
        <v>0.97383695801025794</v>
      </c>
    </row>
    <row r="71" spans="8:47" x14ac:dyDescent="0.3">
      <c r="Y71" s="32">
        <v>44</v>
      </c>
      <c r="Z71" s="32">
        <v>1.6579628292195103</v>
      </c>
      <c r="AA71" s="32">
        <v>-0.18456990631114545</v>
      </c>
      <c r="AI71" s="32">
        <v>44</v>
      </c>
      <c r="AJ71" s="32">
        <v>1.2021607601232249</v>
      </c>
      <c r="AK71" s="32">
        <v>-0.26224289590308769</v>
      </c>
      <c r="AS71" s="32">
        <v>44</v>
      </c>
      <c r="AT71" s="32">
        <v>1.2227846498127843</v>
      </c>
      <c r="AU71" s="32">
        <v>5.2577555909235851E-2</v>
      </c>
    </row>
    <row r="72" spans="8:47" x14ac:dyDescent="0.3">
      <c r="Y72" s="32">
        <v>45</v>
      </c>
      <c r="Z72" s="32">
        <v>2.5935640095157249</v>
      </c>
      <c r="AA72" s="32">
        <v>0.13394561312539999</v>
      </c>
      <c r="AI72" s="32">
        <v>45</v>
      </c>
      <c r="AJ72" s="32">
        <v>2.5577788172045719</v>
      </c>
      <c r="AK72" s="32">
        <v>-11.482724705128453</v>
      </c>
      <c r="AS72" s="32">
        <v>45</v>
      </c>
      <c r="AT72" s="32">
        <v>2.7470715657826261</v>
      </c>
      <c r="AU72" s="32">
        <v>0.59271130740632216</v>
      </c>
    </row>
    <row r="73" spans="8:47" x14ac:dyDescent="0.3">
      <c r="Y73" s="32">
        <v>46</v>
      </c>
      <c r="Z73" s="32">
        <v>3.2421112083345816</v>
      </c>
      <c r="AA73" s="32">
        <v>-0.26276999387921318</v>
      </c>
      <c r="AI73" s="32">
        <v>46</v>
      </c>
      <c r="AJ73" s="32">
        <v>3.590698870585463</v>
      </c>
      <c r="AK73" s="32">
        <v>14.835926862022728</v>
      </c>
      <c r="AS73" s="32">
        <v>46</v>
      </c>
      <c r="AT73" s="32">
        <v>3.5737721658407349</v>
      </c>
      <c r="AU73" s="32">
        <v>0.92840762296405455</v>
      </c>
    </row>
    <row r="74" spans="8:47" x14ac:dyDescent="0.3">
      <c r="Y74" s="32">
        <v>47</v>
      </c>
      <c r="Z74" s="32">
        <v>1.2664368846290608</v>
      </c>
      <c r="AA74" s="32">
        <v>-0.71216829475330157</v>
      </c>
      <c r="AI74" s="32">
        <v>47</v>
      </c>
      <c r="AJ74" s="32">
        <v>0.98655636623434717</v>
      </c>
      <c r="AK74" s="32">
        <v>-1.0247308985456951</v>
      </c>
      <c r="AS74" s="32">
        <v>47</v>
      </c>
      <c r="AT74" s="32">
        <v>1.2497861512568735</v>
      </c>
      <c r="AU74" s="32">
        <v>-9.4915165985107031</v>
      </c>
    </row>
    <row r="75" spans="8:47" x14ac:dyDescent="0.3">
      <c r="Y75" s="32">
        <v>48</v>
      </c>
      <c r="Z75" s="32">
        <v>6.1695597211951005</v>
      </c>
      <c r="AA75" s="32">
        <v>-8.6430176417321647E-2</v>
      </c>
      <c r="AI75" s="32">
        <v>48</v>
      </c>
      <c r="AJ75" s="32">
        <v>7.3099013722329191</v>
      </c>
      <c r="AK75" s="32">
        <v>2.4739123437781574</v>
      </c>
      <c r="AS75" s="32">
        <v>48</v>
      </c>
      <c r="AT75" s="32">
        <v>7.0896352453062539</v>
      </c>
      <c r="AU75" s="32">
        <v>9.0035372532512703</v>
      </c>
    </row>
    <row r="76" spans="8:47" x14ac:dyDescent="0.3">
      <c r="Y76" s="32">
        <v>49</v>
      </c>
      <c r="Z76" s="32">
        <v>-3.7547224254210119</v>
      </c>
      <c r="AA76" s="32">
        <v>-5.3731725519140294E-2</v>
      </c>
      <c r="AI76" s="32">
        <v>49</v>
      </c>
      <c r="AJ76" s="32">
        <v>-4.1534798432212998</v>
      </c>
      <c r="AK76" s="32">
        <v>2.6765142233174588</v>
      </c>
      <c r="AS76" s="32">
        <v>49</v>
      </c>
      <c r="AT76" s="32">
        <v>-3.8261493417527439</v>
      </c>
      <c r="AU76" s="32">
        <v>2.155300540514693</v>
      </c>
    </row>
    <row r="77" spans="8:47" x14ac:dyDescent="0.3">
      <c r="Y77" s="32">
        <v>50</v>
      </c>
      <c r="Z77" s="32">
        <v>-3.11058639890499</v>
      </c>
      <c r="AA77" s="32">
        <v>2.167285129074159E-2</v>
      </c>
      <c r="AI77" s="32">
        <v>50</v>
      </c>
      <c r="AJ77" s="32">
        <v>-3.1765218756774307</v>
      </c>
      <c r="AK77" s="32">
        <v>0.11746058104368862</v>
      </c>
      <c r="AS77" s="32">
        <v>50</v>
      </c>
      <c r="AT77" s="32">
        <v>-3.1583725180755478</v>
      </c>
      <c r="AU77" s="32">
        <v>1.7269806768905136</v>
      </c>
    </row>
    <row r="78" spans="8:47" x14ac:dyDescent="0.3">
      <c r="H78" s="13"/>
      <c r="I78" s="7"/>
      <c r="J78" s="7"/>
      <c r="K78" s="7"/>
      <c r="L78" s="7"/>
      <c r="M78" s="7"/>
      <c r="V78" s="7"/>
      <c r="Y78" s="32">
        <v>51</v>
      </c>
      <c r="Z78" s="32">
        <v>5.9089533092024936E-2</v>
      </c>
      <c r="AA78" s="32">
        <v>0.59696209910011266</v>
      </c>
      <c r="AI78" s="32">
        <v>51</v>
      </c>
      <c r="AJ78" s="32">
        <v>-0.20082984047223623</v>
      </c>
      <c r="AK78" s="32">
        <v>1.1686505409917687</v>
      </c>
      <c r="AS78" s="32">
        <v>51</v>
      </c>
      <c r="AT78" s="32">
        <v>-3.9289243373305194E-2</v>
      </c>
      <c r="AU78" s="32">
        <v>0.51537616849015488</v>
      </c>
    </row>
    <row r="79" spans="8:47" x14ac:dyDescent="0.3">
      <c r="H79" s="13"/>
      <c r="I79" s="10"/>
      <c r="J79" s="10"/>
      <c r="K79" s="10"/>
      <c r="L79" s="7"/>
      <c r="M79" s="7"/>
      <c r="V79" s="7"/>
      <c r="Y79" s="32">
        <v>52</v>
      </c>
      <c r="Z79" s="32">
        <v>1.7407432681333406</v>
      </c>
      <c r="AA79" s="32">
        <v>0.51382247492762634</v>
      </c>
      <c r="AI79" s="32">
        <v>52</v>
      </c>
      <c r="AJ79" s="32">
        <v>4.433603321314127</v>
      </c>
      <c r="AK79" s="32">
        <v>0.320493498016444</v>
      </c>
      <c r="AS79" s="32">
        <v>52</v>
      </c>
      <c r="AT79" s="32">
        <v>3.3672002584242327</v>
      </c>
      <c r="AU79" s="32">
        <v>0.47887996179197367</v>
      </c>
    </row>
    <row r="80" spans="8:47" x14ac:dyDescent="0.3">
      <c r="H80" s="13"/>
      <c r="I80" s="7"/>
      <c r="J80" s="7"/>
      <c r="K80" s="7"/>
      <c r="L80" s="7"/>
      <c r="M80" s="7"/>
      <c r="V80" s="7"/>
      <c r="W80" s="23"/>
      <c r="Y80" s="32">
        <v>53</v>
      </c>
      <c r="Z80" s="32">
        <v>0.27193211080657714</v>
      </c>
      <c r="AA80" s="32">
        <v>-0.24830105993005175</v>
      </c>
      <c r="AI80" s="32">
        <v>53</v>
      </c>
      <c r="AJ80" s="32">
        <v>1.4811220922533999</v>
      </c>
      <c r="AK80" s="32">
        <v>-0.29800957167953057</v>
      </c>
      <c r="AS80" s="32">
        <v>53</v>
      </c>
      <c r="AT80" s="32">
        <v>1.145405014403079</v>
      </c>
      <c r="AU80" s="32">
        <v>0.60813709263241211</v>
      </c>
    </row>
    <row r="81" spans="8:47" x14ac:dyDescent="0.3">
      <c r="H81" s="13"/>
      <c r="I81" s="7"/>
      <c r="J81" s="7"/>
      <c r="K81" s="7"/>
      <c r="L81" s="7"/>
      <c r="M81" s="7"/>
      <c r="V81" s="7"/>
      <c r="W81" s="5"/>
      <c r="Y81" s="32">
        <v>54</v>
      </c>
      <c r="Z81" s="32">
        <v>3.5795106594054582</v>
      </c>
      <c r="AA81" s="32">
        <v>0.42278658301415017</v>
      </c>
      <c r="AI81" s="32">
        <v>54</v>
      </c>
      <c r="AJ81" s="32">
        <v>3.4852736651984992</v>
      </c>
      <c r="AK81" s="32">
        <v>-2.4310664140274403</v>
      </c>
      <c r="AS81" s="32">
        <v>54</v>
      </c>
      <c r="AT81" s="32">
        <v>3.6855529383212806</v>
      </c>
      <c r="AU81" s="32">
        <v>-1.3413027872392886</v>
      </c>
    </row>
    <row r="82" spans="8:47" x14ac:dyDescent="0.3">
      <c r="H82" s="13"/>
      <c r="I82" s="7"/>
      <c r="J82" s="7"/>
      <c r="K82" s="7"/>
      <c r="L82" s="7"/>
      <c r="M82" s="7"/>
      <c r="V82" s="7"/>
      <c r="W82" s="5"/>
      <c r="Y82" s="32">
        <v>55</v>
      </c>
      <c r="Z82" s="32">
        <v>3.2663434049158835</v>
      </c>
      <c r="AA82" s="32">
        <v>-0.18009282963168971</v>
      </c>
      <c r="AI82" s="32">
        <v>55</v>
      </c>
      <c r="AJ82" s="32">
        <v>5.9585110945048445</v>
      </c>
      <c r="AK82" s="32">
        <v>0.85296391534928073</v>
      </c>
      <c r="AS82" s="32">
        <v>55</v>
      </c>
      <c r="AT82" s="32">
        <v>5.0630523275472417</v>
      </c>
      <c r="AU82" s="32">
        <v>-0.74593024209351189</v>
      </c>
    </row>
    <row r="83" spans="8:47" x14ac:dyDescent="0.3">
      <c r="M83" s="7"/>
      <c r="V83" s="5"/>
      <c r="W83" s="5"/>
      <c r="Y83" s="32">
        <v>56</v>
      </c>
      <c r="Z83" s="32">
        <v>0.46928849365652364</v>
      </c>
      <c r="AA83" s="32">
        <v>-0.49277825151934251</v>
      </c>
      <c r="AI83" s="32">
        <v>56</v>
      </c>
      <c r="AJ83" s="32">
        <v>0.52568984996578583</v>
      </c>
      <c r="AK83" s="32">
        <v>0.25533840885435399</v>
      </c>
      <c r="AS83" s="32">
        <v>56</v>
      </c>
      <c r="AT83" s="32">
        <v>0.74848975492024272</v>
      </c>
      <c r="AU83" s="32">
        <v>-0.68688137505582414</v>
      </c>
    </row>
    <row r="84" spans="8:47" x14ac:dyDescent="0.3">
      <c r="M84" s="7"/>
      <c r="V84" s="7"/>
      <c r="W84" s="5"/>
      <c r="Y84" s="32">
        <v>57</v>
      </c>
      <c r="Z84" s="32">
        <v>-6.9848253480343026</v>
      </c>
      <c r="AA84" s="32">
        <v>0.34328551161903942</v>
      </c>
      <c r="AI84" s="32">
        <v>57</v>
      </c>
      <c r="AJ84" s="32">
        <v>-11.267257903777935</v>
      </c>
      <c r="AK84" s="32">
        <v>0.61603738152037657</v>
      </c>
      <c r="AS84" s="32">
        <v>57</v>
      </c>
      <c r="AT84" s="32">
        <v>-9.3281538168161848</v>
      </c>
      <c r="AU84" s="32">
        <v>1.2614811632426921</v>
      </c>
    </row>
    <row r="85" spans="8:47" x14ac:dyDescent="0.3">
      <c r="M85" s="7"/>
      <c r="Y85" s="32">
        <v>58</v>
      </c>
      <c r="Z85" s="32">
        <v>1.8159187752810915</v>
      </c>
      <c r="AA85" s="32">
        <v>3.0731745534966048E-2</v>
      </c>
      <c r="AI85" s="32">
        <v>58</v>
      </c>
      <c r="AJ85" s="32">
        <v>1.7179193368748296</v>
      </c>
      <c r="AK85" s="32">
        <v>-2.4130204199911351</v>
      </c>
      <c r="AS85" s="32">
        <v>58</v>
      </c>
      <c r="AT85" s="32">
        <v>1.8849855958651607</v>
      </c>
      <c r="AU85" s="32">
        <v>1.7401685367820106</v>
      </c>
    </row>
    <row r="86" spans="8:47" ht="15.6" thickBot="1" x14ac:dyDescent="0.35">
      <c r="M86" s="7"/>
      <c r="Y86" s="33">
        <v>59</v>
      </c>
      <c r="Z86" s="33">
        <v>-9.1978059989844727</v>
      </c>
      <c r="AA86" s="33">
        <v>-0.49403590774358541</v>
      </c>
      <c r="AI86" s="33">
        <v>59</v>
      </c>
      <c r="AJ86" s="33">
        <v>-11.158065581465458</v>
      </c>
      <c r="AK86" s="33">
        <v>-9.4367346476742</v>
      </c>
      <c r="AS86" s="33">
        <v>59</v>
      </c>
      <c r="AT86" s="33">
        <v>-10.054276715246896</v>
      </c>
      <c r="AU86" s="33">
        <v>-9.8111109149174922</v>
      </c>
    </row>
    <row r="87" spans="8:47" x14ac:dyDescent="0.3">
      <c r="M87" s="7"/>
    </row>
    <row r="88" spans="8:47" x14ac:dyDescent="0.3">
      <c r="M88" s="7"/>
    </row>
    <row r="89" spans="8:47" x14ac:dyDescent="0.3">
      <c r="M89" s="7"/>
    </row>
    <row r="90" spans="8:47" x14ac:dyDescent="0.3">
      <c r="M90" s="7"/>
    </row>
    <row r="91" spans="8:47" x14ac:dyDescent="0.3">
      <c r="M91" s="7"/>
    </row>
    <row r="92" spans="8:47" x14ac:dyDescent="0.3">
      <c r="M92" s="7"/>
    </row>
    <row r="93" spans="8:47" x14ac:dyDescent="0.3">
      <c r="M93" s="7"/>
    </row>
    <row r="94" spans="8:47" x14ac:dyDescent="0.3">
      <c r="M94" s="7"/>
    </row>
    <row r="95" spans="8:47" x14ac:dyDescent="0.3">
      <c r="M95" s="7"/>
    </row>
    <row r="96" spans="8:47" x14ac:dyDescent="0.3">
      <c r="M96" s="7"/>
      <c r="T96" s="2"/>
      <c r="U96" s="2"/>
    </row>
    <row r="97" spans="13:21" x14ac:dyDescent="0.3">
      <c r="M97" s="7"/>
      <c r="T97" s="2"/>
      <c r="U97" s="2"/>
    </row>
    <row r="98" spans="13:21" x14ac:dyDescent="0.3">
      <c r="M98" s="7"/>
      <c r="T98" s="2"/>
      <c r="U98" s="2"/>
    </row>
    <row r="99" spans="13:21" x14ac:dyDescent="0.3">
      <c r="M99" s="7"/>
      <c r="T99" s="2"/>
      <c r="U99" s="2"/>
    </row>
    <row r="100" spans="13:21" x14ac:dyDescent="0.3">
      <c r="M100" s="7"/>
      <c r="T100" s="2"/>
      <c r="U100" s="2"/>
    </row>
    <row r="101" spans="13:21" x14ac:dyDescent="0.3">
      <c r="M101" s="7"/>
      <c r="T101" s="2"/>
      <c r="U101" s="2"/>
    </row>
    <row r="102" spans="13:21" x14ac:dyDescent="0.3">
      <c r="M102" s="7"/>
      <c r="T102" s="2"/>
      <c r="U102" s="2"/>
    </row>
    <row r="103" spans="13:21" x14ac:dyDescent="0.3">
      <c r="M103" s="7"/>
      <c r="T103" s="2"/>
      <c r="U103" s="2"/>
    </row>
    <row r="104" spans="13:21" x14ac:dyDescent="0.3">
      <c r="M104" s="7"/>
      <c r="T104" s="2"/>
      <c r="U104" s="2"/>
    </row>
    <row r="105" spans="13:21" x14ac:dyDescent="0.3">
      <c r="M105" s="7"/>
      <c r="T105" s="2"/>
      <c r="U105" s="2"/>
    </row>
    <row r="106" spans="13:21" x14ac:dyDescent="0.3">
      <c r="M106" s="7"/>
      <c r="T106" s="2"/>
      <c r="U106" s="2"/>
    </row>
    <row r="107" spans="13:21" x14ac:dyDescent="0.3">
      <c r="M107" s="7"/>
      <c r="T107" s="2"/>
      <c r="U107" s="2"/>
    </row>
    <row r="108" spans="13:21" x14ac:dyDescent="0.3">
      <c r="M108" s="7"/>
      <c r="T108" s="2"/>
      <c r="U108" s="2"/>
    </row>
    <row r="109" spans="13:21" x14ac:dyDescent="0.3">
      <c r="M109" s="5"/>
      <c r="N109" s="5"/>
      <c r="O109" s="5"/>
      <c r="P109" s="5"/>
      <c r="Q109" s="2"/>
      <c r="R109" s="2"/>
      <c r="S109" s="2"/>
      <c r="T109" s="2"/>
      <c r="U109" s="2"/>
    </row>
    <row r="110" spans="13:21" x14ac:dyDescent="0.3">
      <c r="M110" s="5"/>
      <c r="N110" s="5"/>
      <c r="O110" s="5"/>
      <c r="P110" s="5"/>
      <c r="Q110" s="2"/>
      <c r="R110" s="2"/>
      <c r="S110" s="2"/>
      <c r="T110" s="2"/>
      <c r="U110" s="2"/>
    </row>
    <row r="111" spans="13:21" x14ac:dyDescent="0.3">
      <c r="M111" s="5"/>
      <c r="N111" s="5"/>
      <c r="O111" s="5"/>
      <c r="P111" s="5"/>
      <c r="Q111" s="2"/>
      <c r="R111" s="2"/>
      <c r="S111" s="2"/>
      <c r="T111" s="2"/>
      <c r="U111" s="2"/>
    </row>
    <row r="112" spans="13:21" x14ac:dyDescent="0.3">
      <c r="M112" s="5"/>
      <c r="N112" s="5"/>
      <c r="O112" s="5"/>
      <c r="P112" s="5"/>
      <c r="Q112" s="2"/>
      <c r="R112" s="2"/>
      <c r="S112" s="2"/>
      <c r="T112" s="2"/>
      <c r="U112" s="2"/>
    </row>
    <row r="113" spans="13:21" x14ac:dyDescent="0.3">
      <c r="M113" s="5"/>
      <c r="N113" s="5"/>
      <c r="O113" s="5"/>
      <c r="P113" s="5"/>
      <c r="Q113" s="2"/>
      <c r="R113" s="2"/>
      <c r="S113" s="2"/>
      <c r="T113" s="2"/>
      <c r="U113" s="2"/>
    </row>
    <row r="114" spans="13:21" x14ac:dyDescent="0.3">
      <c r="M114" s="5"/>
      <c r="N114" s="5"/>
      <c r="O114" s="5"/>
      <c r="P114" s="5"/>
      <c r="Q114" s="2"/>
      <c r="R114" s="2"/>
      <c r="S114" s="2"/>
      <c r="T114" s="2"/>
      <c r="U114" s="2"/>
    </row>
    <row r="115" spans="13:21" x14ac:dyDescent="0.3">
      <c r="M115" s="5"/>
      <c r="N115" s="5"/>
      <c r="O115" s="5"/>
      <c r="P115" s="5"/>
      <c r="Q115" s="2"/>
      <c r="R115" s="2"/>
      <c r="S115" s="2"/>
      <c r="T115" s="2"/>
      <c r="U115" s="2"/>
    </row>
    <row r="116" spans="13:21" x14ac:dyDescent="0.3">
      <c r="M116" s="5"/>
      <c r="N116" s="5"/>
      <c r="O116" s="5"/>
      <c r="P116" s="5"/>
      <c r="Q116" s="2"/>
      <c r="R116" s="2"/>
      <c r="S116" s="2"/>
      <c r="T116" s="2"/>
      <c r="U116" s="2"/>
    </row>
    <row r="117" spans="13:21" x14ac:dyDescent="0.3">
      <c r="M117" s="5"/>
      <c r="N117" s="5"/>
      <c r="O117" s="5"/>
      <c r="P117" s="5"/>
      <c r="Q117" s="2"/>
      <c r="R117" s="2"/>
      <c r="S117" s="2"/>
      <c r="T117" s="2"/>
      <c r="U117" s="2"/>
    </row>
    <row r="118" spans="13:21" x14ac:dyDescent="0.3">
      <c r="M118" s="5"/>
      <c r="N118" s="5"/>
      <c r="O118" s="5"/>
      <c r="P118" s="5"/>
      <c r="Q118" s="2"/>
      <c r="R118" s="2"/>
      <c r="S118" s="2"/>
      <c r="T118" s="2"/>
      <c r="U118" s="2"/>
    </row>
    <row r="119" spans="13:21" x14ac:dyDescent="0.3">
      <c r="M119" s="5"/>
      <c r="N119" s="5"/>
      <c r="O119" s="5"/>
      <c r="P119" s="5"/>
      <c r="Q119" s="2"/>
      <c r="R119" s="2"/>
      <c r="S119" s="2"/>
      <c r="T119" s="2"/>
      <c r="U119" s="2"/>
    </row>
    <row r="120" spans="13:21" x14ac:dyDescent="0.3">
      <c r="M120" s="5"/>
      <c r="N120" s="5"/>
      <c r="O120" s="5"/>
      <c r="P120" s="5"/>
      <c r="Q120" s="2"/>
      <c r="R120" s="2"/>
      <c r="S120" s="2"/>
      <c r="T120" s="2"/>
      <c r="U120" s="2"/>
    </row>
    <row r="121" spans="13:21" x14ac:dyDescent="0.3">
      <c r="M121" s="5"/>
      <c r="N121" s="5"/>
      <c r="O121" s="5"/>
      <c r="P121" s="5"/>
      <c r="Q121" s="2"/>
      <c r="R121" s="2"/>
      <c r="S121" s="2"/>
      <c r="T121" s="2"/>
      <c r="U121" s="2"/>
    </row>
    <row r="122" spans="13:21" x14ac:dyDescent="0.3">
      <c r="M122" s="5"/>
      <c r="N122" s="5"/>
      <c r="O122" s="5"/>
      <c r="P122" s="5"/>
      <c r="Q122" s="2"/>
      <c r="R122" s="2"/>
      <c r="S122" s="2"/>
      <c r="T122" s="2"/>
      <c r="U122" s="2"/>
    </row>
    <row r="123" spans="13:21" x14ac:dyDescent="0.3">
      <c r="M123" s="5"/>
      <c r="N123" s="5"/>
      <c r="O123" s="5"/>
      <c r="P123" s="5"/>
      <c r="Q123" s="2"/>
      <c r="R123" s="2"/>
      <c r="S123" s="2"/>
      <c r="T123" s="2"/>
      <c r="U123" s="2"/>
    </row>
    <row r="124" spans="13:21" x14ac:dyDescent="0.3">
      <c r="M124" s="5"/>
      <c r="N124" s="5"/>
      <c r="O124" s="5"/>
      <c r="P124" s="5"/>
      <c r="Q124" s="2"/>
      <c r="R124" s="2"/>
      <c r="S124" s="2"/>
      <c r="T124" s="2"/>
      <c r="U124" s="2"/>
    </row>
    <row r="125" spans="13:21" x14ac:dyDescent="0.3">
      <c r="M125" s="5"/>
      <c r="N125" s="5"/>
      <c r="O125" s="5"/>
      <c r="P125" s="5"/>
      <c r="Q125" s="2"/>
      <c r="R125" s="2"/>
      <c r="S125" s="2"/>
      <c r="T125" s="2"/>
      <c r="U125" s="2"/>
    </row>
    <row r="126" spans="13:21" x14ac:dyDescent="0.3">
      <c r="M126" s="5"/>
      <c r="N126" s="5"/>
      <c r="O126" s="5"/>
      <c r="P126" s="5"/>
      <c r="Q126" s="2"/>
      <c r="R126" s="2"/>
      <c r="S126" s="2"/>
      <c r="T126" s="2"/>
      <c r="U126" s="2"/>
    </row>
    <row r="127" spans="13:21" x14ac:dyDescent="0.3">
      <c r="M127" s="5"/>
      <c r="N127" s="5"/>
      <c r="O127" s="5"/>
      <c r="P127" s="5"/>
      <c r="Q127" s="2"/>
      <c r="R127" s="2"/>
      <c r="S127" s="2"/>
      <c r="T127" s="2"/>
      <c r="U127" s="2"/>
    </row>
    <row r="128" spans="13:21" x14ac:dyDescent="0.3">
      <c r="M128" s="5"/>
      <c r="N128" s="5"/>
      <c r="O128" s="5"/>
      <c r="P128" s="5"/>
      <c r="Q128" s="2"/>
      <c r="R128" s="2"/>
      <c r="S128" s="2"/>
      <c r="T128" s="2"/>
      <c r="U128" s="2"/>
    </row>
    <row r="129" spans="13:21" x14ac:dyDescent="0.3">
      <c r="M129" s="5"/>
      <c r="N129" s="5"/>
      <c r="O129" s="5"/>
      <c r="P129" s="5"/>
      <c r="Q129" s="2"/>
      <c r="R129" s="2"/>
      <c r="S129" s="2"/>
      <c r="T129" s="2"/>
      <c r="U129" s="2"/>
    </row>
    <row r="130" spans="13:21" x14ac:dyDescent="0.3">
      <c r="M130" s="5"/>
      <c r="N130" s="5"/>
      <c r="O130" s="5"/>
      <c r="P130" s="5"/>
      <c r="Q130" s="2"/>
      <c r="R130" s="2"/>
      <c r="S130" s="2"/>
      <c r="T130" s="2"/>
      <c r="U130" s="2"/>
    </row>
    <row r="131" spans="13:21" x14ac:dyDescent="0.3">
      <c r="M131" s="5"/>
      <c r="N131" s="5"/>
      <c r="O131" s="5"/>
      <c r="P131" s="5"/>
      <c r="Q131" s="2"/>
      <c r="R131" s="2"/>
      <c r="S131" s="2"/>
      <c r="T131" s="2"/>
      <c r="U131" s="2"/>
    </row>
    <row r="132" spans="13:21" x14ac:dyDescent="0.3">
      <c r="U132" s="2"/>
    </row>
    <row r="133" spans="13:21" x14ac:dyDescent="0.3">
      <c r="U133" s="2"/>
    </row>
    <row r="134" spans="13:21" x14ac:dyDescent="0.3">
      <c r="U134" s="2"/>
    </row>
    <row r="135" spans="13:21" x14ac:dyDescent="0.3">
      <c r="U135" s="2"/>
    </row>
    <row r="136" spans="13:21" x14ac:dyDescent="0.3">
      <c r="U136" s="2"/>
    </row>
    <row r="137" spans="13:21" x14ac:dyDescent="0.3">
      <c r="U137" s="2"/>
    </row>
    <row r="138" spans="13:21" x14ac:dyDescent="0.3">
      <c r="M138" s="5"/>
      <c r="N138" s="5"/>
      <c r="O138" s="5"/>
      <c r="P138" s="5"/>
      <c r="Q138" s="2"/>
      <c r="R138" s="2"/>
      <c r="S138" s="2"/>
      <c r="T138" s="2"/>
      <c r="U138" s="2"/>
    </row>
    <row r="139" spans="13:21" x14ac:dyDescent="0.3">
      <c r="M139" s="5"/>
      <c r="N139" s="5"/>
      <c r="O139" s="5"/>
      <c r="P139" s="5"/>
      <c r="Q139" s="2"/>
      <c r="R139" s="2"/>
      <c r="S139" s="2"/>
      <c r="T139" s="2"/>
      <c r="U139" s="2"/>
    </row>
    <row r="140" spans="13:21" x14ac:dyDescent="0.3">
      <c r="M140" s="5"/>
      <c r="N140" s="5"/>
      <c r="O140" s="5"/>
      <c r="P140" s="5"/>
      <c r="Q140" s="2"/>
      <c r="R140" s="2"/>
      <c r="S140" s="2"/>
      <c r="T140" s="2"/>
      <c r="U140" s="2"/>
    </row>
    <row r="141" spans="13:21" x14ac:dyDescent="0.3">
      <c r="M141" s="5"/>
      <c r="N141" s="5"/>
      <c r="O141" s="5"/>
      <c r="P141" s="5"/>
      <c r="Q141" s="2"/>
      <c r="R141" s="2"/>
      <c r="S141" s="2"/>
      <c r="T141" s="2"/>
      <c r="U141" s="2"/>
    </row>
    <row r="142" spans="13:21" x14ac:dyDescent="0.3">
      <c r="M142" s="5"/>
      <c r="N142" s="5"/>
      <c r="O142" s="5"/>
      <c r="P142" s="5"/>
      <c r="Q142" s="2"/>
      <c r="R142" s="2"/>
      <c r="S142" s="2"/>
      <c r="T142" s="2"/>
      <c r="U142" s="2"/>
    </row>
    <row r="143" spans="13:21" x14ac:dyDescent="0.3">
      <c r="M143" s="5"/>
      <c r="N143" s="5"/>
      <c r="O143" s="5"/>
      <c r="P143" s="5"/>
      <c r="Q143" s="2"/>
      <c r="R143" s="2"/>
      <c r="S143" s="2"/>
      <c r="T143" s="2"/>
      <c r="U143" s="2"/>
    </row>
    <row r="144" spans="13:21" x14ac:dyDescent="0.3">
      <c r="M144" s="5"/>
      <c r="N144" s="5"/>
      <c r="O144" s="5"/>
      <c r="P144" s="5"/>
      <c r="Q144" s="2"/>
      <c r="R144" s="2"/>
      <c r="S144" s="2"/>
      <c r="T144" s="2"/>
      <c r="U144" s="2"/>
    </row>
    <row r="145" spans="13:21" x14ac:dyDescent="0.3">
      <c r="M145" s="5"/>
      <c r="N145" s="5"/>
      <c r="O145" s="5"/>
      <c r="P145" s="5"/>
      <c r="Q145" s="2"/>
      <c r="R145" s="2"/>
      <c r="S145" s="2"/>
      <c r="T145" s="2"/>
      <c r="U145" s="2"/>
    </row>
    <row r="146" spans="13:21" x14ac:dyDescent="0.3">
      <c r="N146" s="5"/>
      <c r="O146" s="5"/>
      <c r="P146" s="5"/>
      <c r="Q146" s="5"/>
      <c r="R146" s="2"/>
      <c r="S146" s="2"/>
      <c r="T146" s="2"/>
      <c r="U146" s="2"/>
    </row>
    <row r="147" spans="13:21" x14ac:dyDescent="0.3">
      <c r="N147" s="5"/>
      <c r="O147" s="5"/>
      <c r="P147" s="5"/>
      <c r="Q147" s="5"/>
      <c r="R147" s="2"/>
      <c r="S147" s="2"/>
      <c r="T147" s="2"/>
      <c r="U147" s="2"/>
    </row>
    <row r="148" spans="13:21" x14ac:dyDescent="0.3">
      <c r="N148" s="5"/>
      <c r="O148" s="5"/>
      <c r="P148" s="5"/>
      <c r="Q148" s="5"/>
      <c r="R148" s="2"/>
      <c r="S148" s="2"/>
      <c r="T148" s="2"/>
      <c r="U148" s="2"/>
    </row>
    <row r="149" spans="13:21" x14ac:dyDescent="0.3">
      <c r="N149" s="5"/>
      <c r="O149" s="5"/>
      <c r="P149" s="5"/>
      <c r="Q149" s="5"/>
      <c r="R149" s="2"/>
      <c r="S149" s="2"/>
      <c r="T149" s="2"/>
      <c r="U149" s="2"/>
    </row>
    <row r="150" spans="13:21" x14ac:dyDescent="0.3">
      <c r="N150" s="5"/>
      <c r="O150" s="5"/>
      <c r="P150" s="5"/>
      <c r="Q150" s="5"/>
      <c r="R150" s="2"/>
      <c r="S150" s="2"/>
      <c r="T150" s="2"/>
      <c r="U150" s="2"/>
    </row>
    <row r="151" spans="13:21" x14ac:dyDescent="0.3">
      <c r="N151" s="5"/>
      <c r="O151" s="5"/>
      <c r="P151" s="5"/>
      <c r="Q151" s="5"/>
      <c r="R151" s="2"/>
      <c r="S151" s="2"/>
      <c r="T151" s="2"/>
      <c r="U151" s="2"/>
    </row>
  </sheetData>
  <scenarios current="0">
    <scenario name="123" count="1" user="a2468834@gmail.com" comment="建立者 a2468834@gmail.com 於 5/29/2019">
      <inputCells r="Q42" val="1.01057549139976" numFmtId="176"/>
    </scenario>
  </scenarios>
  <mergeCells count="17">
    <mergeCell ref="Q43:R43"/>
    <mergeCell ref="Q46:R46"/>
    <mergeCell ref="Q50:S50"/>
    <mergeCell ref="Q23:S23"/>
    <mergeCell ref="Q27:S27"/>
    <mergeCell ref="Q31:S31"/>
    <mergeCell ref="Q35:S35"/>
    <mergeCell ref="Q39:T39"/>
    <mergeCell ref="Q40:R40"/>
    <mergeCell ref="Q19:S19"/>
    <mergeCell ref="Q7:T7"/>
    <mergeCell ref="Q11:S11"/>
    <mergeCell ref="T31:V31"/>
    <mergeCell ref="G2:J2"/>
    <mergeCell ref="K2:M2"/>
    <mergeCell ref="Q3:U3"/>
    <mergeCell ref="Q15:U1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E806-F2F2-486A-A580-794E14995849}">
  <dimension ref="A1:BB151"/>
  <sheetViews>
    <sheetView zoomScaleNormal="100" workbookViewId="0">
      <selection activeCell="C1" sqref="C1"/>
    </sheetView>
  </sheetViews>
  <sheetFormatPr defaultRowHeight="15" x14ac:dyDescent="0.3"/>
  <cols>
    <col min="1" max="1" width="13.77734375" style="2" bestFit="1" customWidth="1"/>
    <col min="2" max="16" width="8.88671875" style="2" customWidth="1"/>
    <col min="17" max="17" width="9.33203125" style="11" customWidth="1"/>
    <col min="18" max="22" width="8.88671875" style="7" customWidth="1"/>
    <col min="23" max="25" width="8.88671875" style="2"/>
    <col min="26" max="27" width="12.88671875" style="31" bestFit="1" customWidth="1"/>
    <col min="28" max="30" width="14.109375" style="31" bestFit="1" customWidth="1"/>
    <col min="31" max="34" width="12.88671875" style="31" bestFit="1" customWidth="1"/>
    <col min="35" max="35" width="8.88671875" style="31"/>
    <col min="36" max="36" width="12.88671875" style="31" bestFit="1" customWidth="1"/>
    <col min="37" max="37" width="14.109375" style="31" bestFit="1" customWidth="1"/>
    <col min="38" max="38" width="15.5546875" style="31" bestFit="1" customWidth="1"/>
    <col min="39" max="39" width="14.109375" style="31" bestFit="1" customWidth="1"/>
    <col min="40" max="44" width="12.88671875" style="31" bestFit="1" customWidth="1"/>
    <col min="45" max="45" width="8.88671875" style="31"/>
    <col min="46" max="46" width="12.88671875" style="31" bestFit="1" customWidth="1"/>
    <col min="47" max="47" width="14.109375" style="31" bestFit="1" customWidth="1"/>
    <col min="48" max="48" width="15.5546875" style="31" bestFit="1" customWidth="1"/>
    <col min="49" max="49" width="14.109375" style="31" bestFit="1" customWidth="1"/>
    <col min="50" max="51" width="12.88671875" style="31" bestFit="1" customWidth="1"/>
    <col min="52" max="52" width="11.6640625" style="31" bestFit="1" customWidth="1"/>
    <col min="53" max="53" width="12.88671875" style="31" bestFit="1" customWidth="1"/>
    <col min="54" max="54" width="11.6640625" style="31" bestFit="1" customWidth="1"/>
    <col min="55" max="16384" width="8.88671875" style="2"/>
  </cols>
  <sheetData>
    <row r="1" spans="1:54" x14ac:dyDescent="0.3">
      <c r="A1" s="2" t="s">
        <v>84</v>
      </c>
      <c r="Z1" s="34"/>
      <c r="AA1" s="34"/>
      <c r="AB1" s="35" t="s">
        <v>49</v>
      </c>
      <c r="AC1" s="34"/>
      <c r="AD1" s="34"/>
      <c r="AE1" s="34"/>
      <c r="AF1" s="34"/>
      <c r="AG1" s="34"/>
      <c r="AH1" s="34"/>
      <c r="AJ1" s="34"/>
      <c r="AK1" s="35"/>
      <c r="AL1" s="35" t="s">
        <v>50</v>
      </c>
      <c r="AM1" s="35"/>
      <c r="AN1" s="35"/>
      <c r="AO1" s="35"/>
      <c r="AP1" s="35"/>
      <c r="AQ1" s="35"/>
      <c r="AR1" s="35"/>
      <c r="AT1" s="34"/>
      <c r="AU1" s="35"/>
      <c r="AV1" s="35" t="s">
        <v>51</v>
      </c>
      <c r="AW1" s="35"/>
      <c r="AX1" s="35"/>
      <c r="AY1" s="35"/>
      <c r="AZ1" s="35"/>
      <c r="BA1" s="35"/>
      <c r="BB1" s="35"/>
    </row>
    <row r="2" spans="1:54" ht="16.2" customHeight="1" x14ac:dyDescent="0.3">
      <c r="B2" s="3"/>
      <c r="C2" s="3"/>
      <c r="D2" s="3"/>
      <c r="E2" s="3"/>
      <c r="F2" s="3"/>
      <c r="G2" s="25" t="s">
        <v>6</v>
      </c>
      <c r="H2" s="25"/>
      <c r="I2" s="25"/>
      <c r="J2" s="25"/>
      <c r="K2" s="29" t="s">
        <v>62</v>
      </c>
      <c r="L2" s="29"/>
      <c r="M2" s="29"/>
      <c r="N2" s="29"/>
      <c r="O2" s="17"/>
      <c r="P2" s="17"/>
      <c r="Q2" s="12"/>
      <c r="Z2" s="31" t="s">
        <v>66</v>
      </c>
      <c r="AJ2" s="31" t="s">
        <v>66</v>
      </c>
      <c r="AT2" s="31" t="s">
        <v>66</v>
      </c>
    </row>
    <row r="3" spans="1:54" ht="15.6" thickBot="1" x14ac:dyDescent="0.35">
      <c r="A3" s="2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2" t="s">
        <v>8</v>
      </c>
      <c r="H3" s="2" t="s">
        <v>9</v>
      </c>
      <c r="I3" s="2" t="s">
        <v>10</v>
      </c>
      <c r="J3" s="3" t="s">
        <v>65</v>
      </c>
      <c r="K3" s="3" t="s">
        <v>65</v>
      </c>
      <c r="L3" s="2" t="s">
        <v>57</v>
      </c>
      <c r="M3" s="2" t="s">
        <v>58</v>
      </c>
      <c r="N3" s="2" t="s">
        <v>63</v>
      </c>
      <c r="Q3" s="7" t="s">
        <v>67</v>
      </c>
      <c r="R3" s="26" t="s">
        <v>13</v>
      </c>
      <c r="S3" s="26"/>
      <c r="T3" s="26"/>
      <c r="U3" s="26"/>
      <c r="V3" s="26"/>
    </row>
    <row r="4" spans="1:54" ht="16.2" x14ac:dyDescent="0.3">
      <c r="A4" s="4">
        <v>41671</v>
      </c>
      <c r="B4" s="18">
        <v>4.5606578743231729</v>
      </c>
      <c r="C4" s="18">
        <v>5.7269969630566377</v>
      </c>
      <c r="D4" s="18">
        <v>5.502506966895397</v>
      </c>
      <c r="E4" s="18">
        <f t="shared" ref="E4:E35" si="0">F4+J4</f>
        <v>4.6500000000000004</v>
      </c>
      <c r="F4" s="18">
        <v>0</v>
      </c>
      <c r="G4" s="18">
        <f>B4-$F4</f>
        <v>4.5606578743231729</v>
      </c>
      <c r="H4" s="18">
        <f>C4-$F4</f>
        <v>5.7269969630566377</v>
      </c>
      <c r="I4" s="18">
        <f>D4-$F4</f>
        <v>5.502506966895397</v>
      </c>
      <c r="J4" s="18">
        <v>4.6500000000000004</v>
      </c>
      <c r="K4" s="18">
        <v>4.6500000000000004</v>
      </c>
      <c r="L4" s="18">
        <v>0.32</v>
      </c>
      <c r="M4" s="18">
        <v>-0.4</v>
      </c>
      <c r="N4" s="18">
        <v>2.08</v>
      </c>
      <c r="O4" s="8"/>
      <c r="P4" s="8"/>
      <c r="Q4" s="13"/>
      <c r="R4" s="7" t="s">
        <v>8</v>
      </c>
      <c r="S4" s="7" t="s">
        <v>9</v>
      </c>
      <c r="T4" s="7" t="s">
        <v>10</v>
      </c>
      <c r="U4" s="7" t="s">
        <v>11</v>
      </c>
      <c r="V4" s="7" t="s">
        <v>12</v>
      </c>
      <c r="Z4" s="36" t="s">
        <v>26</v>
      </c>
      <c r="AA4" s="36"/>
      <c r="AJ4" s="36" t="s">
        <v>26</v>
      </c>
      <c r="AK4" s="36"/>
      <c r="AT4" s="36" t="s">
        <v>26</v>
      </c>
      <c r="AU4" s="36"/>
    </row>
    <row r="5" spans="1:54" ht="16.2" x14ac:dyDescent="0.3">
      <c r="A5" s="4">
        <v>41699</v>
      </c>
      <c r="B5" s="18">
        <v>0.39545949559314059</v>
      </c>
      <c r="C5" s="18">
        <v>-5.0556661936186611</v>
      </c>
      <c r="D5" s="18">
        <v>-3.2411966723326913</v>
      </c>
      <c r="E5" s="18">
        <f t="shared" si="0"/>
        <v>0.43</v>
      </c>
      <c r="F5" s="18">
        <v>0</v>
      </c>
      <c r="G5" s="18">
        <f t="shared" ref="G5:I62" si="1">B5-$F5</f>
        <v>0.39545949559314059</v>
      </c>
      <c r="H5" s="18">
        <f t="shared" si="1"/>
        <v>-5.0556661936186611</v>
      </c>
      <c r="I5" s="18">
        <f t="shared" si="1"/>
        <v>-3.2411966723326913</v>
      </c>
      <c r="J5" s="18">
        <v>0.43</v>
      </c>
      <c r="K5" s="18">
        <v>0.43</v>
      </c>
      <c r="L5" s="18">
        <v>-1.89</v>
      </c>
      <c r="M5" s="18">
        <v>5.08</v>
      </c>
      <c r="N5" s="18">
        <v>-3.3</v>
      </c>
      <c r="O5" s="8"/>
      <c r="P5" s="8"/>
      <c r="Q5" s="13"/>
      <c r="R5" s="7">
        <f>AVERAGE(B4:B62)</f>
        <v>0.78388631627337269</v>
      </c>
      <c r="S5" s="7">
        <f>AVERAGE(C4:C62)</f>
        <v>0.76961306325539502</v>
      </c>
      <c r="T5" s="7">
        <f>AVERAGE(D4:D62)</f>
        <v>0.90124216072041041</v>
      </c>
      <c r="U5" s="7">
        <f>AVERAGE(E4:E62)</f>
        <v>0.76847457627118643</v>
      </c>
      <c r="V5" s="7">
        <f>AVERAGE(F4:F62)</f>
        <v>4.7457627118644069E-2</v>
      </c>
      <c r="Z5" s="32" t="s">
        <v>27</v>
      </c>
      <c r="AA5" s="32">
        <v>0.99251004673335386</v>
      </c>
      <c r="AJ5" s="32" t="s">
        <v>27</v>
      </c>
      <c r="AK5" s="32">
        <v>0.79899552455767653</v>
      </c>
      <c r="AT5" s="32" t="s">
        <v>27</v>
      </c>
      <c r="AU5" s="32">
        <v>0.78948280741946908</v>
      </c>
    </row>
    <row r="6" spans="1:54" ht="16.2" x14ac:dyDescent="0.3">
      <c r="A6" s="4">
        <v>41730</v>
      </c>
      <c r="B6" s="18">
        <v>1.15255627103992</v>
      </c>
      <c r="C6" s="18">
        <v>-1.616483904652835</v>
      </c>
      <c r="D6" s="18">
        <v>-0.64615659860346053</v>
      </c>
      <c r="E6" s="18">
        <f t="shared" si="0"/>
        <v>-0.19</v>
      </c>
      <c r="F6" s="18">
        <v>0</v>
      </c>
      <c r="G6" s="18">
        <f t="shared" si="1"/>
        <v>1.15255627103992</v>
      </c>
      <c r="H6" s="18">
        <f t="shared" si="1"/>
        <v>-1.616483904652835</v>
      </c>
      <c r="I6" s="18">
        <f t="shared" si="1"/>
        <v>-0.64615659860346053</v>
      </c>
      <c r="J6" s="18">
        <v>-0.19</v>
      </c>
      <c r="K6" s="18">
        <v>-0.19</v>
      </c>
      <c r="L6" s="18">
        <v>-4.25</v>
      </c>
      <c r="M6" s="18">
        <v>1.1399999999999999</v>
      </c>
      <c r="N6" s="18">
        <v>-3.85</v>
      </c>
      <c r="O6" s="8"/>
      <c r="P6" s="8"/>
      <c r="Q6" s="13"/>
      <c r="Z6" s="32" t="s">
        <v>28</v>
      </c>
      <c r="AA6" s="32">
        <v>0.98507619286664427</v>
      </c>
      <c r="AJ6" s="32" t="s">
        <v>28</v>
      </c>
      <c r="AK6" s="32">
        <v>0.63839384826319667</v>
      </c>
      <c r="AT6" s="32" t="s">
        <v>28</v>
      </c>
      <c r="AU6" s="32">
        <v>0.6232831032109265</v>
      </c>
    </row>
    <row r="7" spans="1:54" ht="16.2" x14ac:dyDescent="0.3">
      <c r="A7" s="4">
        <v>41760</v>
      </c>
      <c r="B7" s="18">
        <v>2.334945792266931</v>
      </c>
      <c r="C7" s="18">
        <v>4.0270638347741352</v>
      </c>
      <c r="D7" s="18">
        <v>3.200419681016029</v>
      </c>
      <c r="E7" s="18">
        <f t="shared" si="0"/>
        <v>2.06</v>
      </c>
      <c r="F7" s="18">
        <v>0</v>
      </c>
      <c r="G7" s="18">
        <f t="shared" si="1"/>
        <v>2.334945792266931</v>
      </c>
      <c r="H7" s="18">
        <f t="shared" si="1"/>
        <v>4.0270638347741352</v>
      </c>
      <c r="I7" s="18">
        <f t="shared" si="1"/>
        <v>3.200419681016029</v>
      </c>
      <c r="J7" s="18">
        <v>2.06</v>
      </c>
      <c r="K7" s="18">
        <v>2.06</v>
      </c>
      <c r="L7" s="18">
        <v>-1.85</v>
      </c>
      <c r="M7" s="18">
        <v>-0.27</v>
      </c>
      <c r="N7" s="18">
        <v>1.1499999999999999</v>
      </c>
      <c r="O7" s="8"/>
      <c r="P7" s="8"/>
      <c r="Q7" s="7" t="s">
        <v>67</v>
      </c>
      <c r="R7" s="26" t="s">
        <v>56</v>
      </c>
      <c r="S7" s="26"/>
      <c r="T7" s="26"/>
      <c r="U7" s="26"/>
      <c r="V7" s="15"/>
      <c r="W7" s="15"/>
      <c r="X7" s="14"/>
      <c r="Z7" s="32" t="s">
        <v>29</v>
      </c>
      <c r="AA7" s="32">
        <v>0.98397072567158095</v>
      </c>
      <c r="AJ7" s="32" t="s">
        <v>29</v>
      </c>
      <c r="AK7" s="32">
        <v>0.61160820739380384</v>
      </c>
      <c r="AT7" s="32" t="s">
        <v>29</v>
      </c>
      <c r="AU7" s="32">
        <v>0.5953781478932173</v>
      </c>
    </row>
    <row r="8" spans="1:54" ht="16.2" x14ac:dyDescent="0.3">
      <c r="A8" s="4">
        <v>41791</v>
      </c>
      <c r="B8" s="18">
        <v>1.6241381309742544</v>
      </c>
      <c r="C8" s="18">
        <v>1.424589755456797</v>
      </c>
      <c r="D8" s="18">
        <v>2.0729735277060426</v>
      </c>
      <c r="E8" s="18">
        <f t="shared" si="0"/>
        <v>2.61</v>
      </c>
      <c r="F8" s="18">
        <v>0</v>
      </c>
      <c r="G8" s="18">
        <f t="shared" si="1"/>
        <v>1.6241381309742544</v>
      </c>
      <c r="H8" s="18">
        <f t="shared" si="1"/>
        <v>1.424589755456797</v>
      </c>
      <c r="I8" s="18">
        <f t="shared" si="1"/>
        <v>2.0729735277060426</v>
      </c>
      <c r="J8" s="18">
        <v>2.61</v>
      </c>
      <c r="K8" s="18">
        <v>2.61</v>
      </c>
      <c r="L8" s="18">
        <v>3.07</v>
      </c>
      <c r="M8" s="18">
        <v>-0.74</v>
      </c>
      <c r="N8" s="18">
        <v>0.68</v>
      </c>
      <c r="O8" s="8"/>
      <c r="P8" s="8"/>
      <c r="Q8" s="13"/>
      <c r="R8" s="7" t="s">
        <v>8</v>
      </c>
      <c r="S8" s="7" t="s">
        <v>9</v>
      </c>
      <c r="T8" s="7" t="s">
        <v>10</v>
      </c>
      <c r="U8" s="3" t="s">
        <v>65</v>
      </c>
      <c r="Z8" s="32" t="s">
        <v>30</v>
      </c>
      <c r="AA8" s="32">
        <v>0.40891523633947829</v>
      </c>
      <c r="AJ8" s="32" t="s">
        <v>30</v>
      </c>
      <c r="AK8" s="32">
        <v>3.3241609035729516</v>
      </c>
      <c r="AT8" s="32" t="s">
        <v>30</v>
      </c>
      <c r="AU8" s="32">
        <v>3.0857897463253252</v>
      </c>
    </row>
    <row r="9" spans="1:54" ht="16.8" thickBot="1" x14ac:dyDescent="0.35">
      <c r="A9" s="4">
        <v>41821</v>
      </c>
      <c r="B9" s="18">
        <v>-0.97218582577992441</v>
      </c>
      <c r="C9" s="18">
        <v>3.0530971114944579E-2</v>
      </c>
      <c r="D9" s="18">
        <v>-1.1697838219098822</v>
      </c>
      <c r="E9" s="18">
        <f t="shared" si="0"/>
        <v>-2.04</v>
      </c>
      <c r="F9" s="18">
        <v>0</v>
      </c>
      <c r="G9" s="18">
        <f t="shared" si="1"/>
        <v>-0.97218582577992441</v>
      </c>
      <c r="H9" s="18">
        <f t="shared" si="1"/>
        <v>3.0530971114944579E-2</v>
      </c>
      <c r="I9" s="18">
        <f t="shared" si="1"/>
        <v>-1.1697838219098822</v>
      </c>
      <c r="J9" s="18">
        <v>-2.04</v>
      </c>
      <c r="K9" s="18">
        <v>-2.04</v>
      </c>
      <c r="L9" s="18">
        <v>-4.24</v>
      </c>
      <c r="M9" s="18">
        <v>0.01</v>
      </c>
      <c r="N9" s="18">
        <v>-0.24</v>
      </c>
      <c r="O9" s="8"/>
      <c r="P9" s="8"/>
      <c r="Q9" s="13"/>
      <c r="R9" s="7">
        <f>AVERAGE(G4:G62)</f>
        <v>0.73642868915472859</v>
      </c>
      <c r="S9" s="7">
        <f>AVERAGE(H4:H62)</f>
        <v>0.72215543613675059</v>
      </c>
      <c r="T9" s="7">
        <f t="shared" ref="T9" si="2">AVERAGE(I4:I62)</f>
        <v>0.85378453360176698</v>
      </c>
      <c r="U9" s="7">
        <f>AVERAGE(J4:J62)</f>
        <v>0.721016949152542</v>
      </c>
      <c r="W9" s="7"/>
      <c r="X9" s="7"/>
      <c r="Z9" s="33" t="s">
        <v>31</v>
      </c>
      <c r="AA9" s="33">
        <v>59</v>
      </c>
      <c r="AJ9" s="33" t="s">
        <v>31</v>
      </c>
      <c r="AK9" s="33">
        <v>59</v>
      </c>
      <c r="AT9" s="33" t="s">
        <v>31</v>
      </c>
      <c r="AU9" s="33">
        <v>59</v>
      </c>
    </row>
    <row r="10" spans="1:54" x14ac:dyDescent="0.3">
      <c r="A10" s="4">
        <v>41852</v>
      </c>
      <c r="B10" s="18">
        <v>3.987221162087303</v>
      </c>
      <c r="C10" s="18">
        <v>5.0976862551327411</v>
      </c>
      <c r="D10" s="18">
        <v>4.0769372001976771</v>
      </c>
      <c r="E10" s="18">
        <f t="shared" si="0"/>
        <v>4.24</v>
      </c>
      <c r="F10" s="18">
        <v>0</v>
      </c>
      <c r="G10" s="18">
        <f t="shared" si="1"/>
        <v>3.987221162087303</v>
      </c>
      <c r="H10" s="18">
        <f t="shared" si="1"/>
        <v>5.0976862551327411</v>
      </c>
      <c r="I10" s="18">
        <f t="shared" si="1"/>
        <v>4.0769372001976771</v>
      </c>
      <c r="J10" s="18">
        <v>4.24</v>
      </c>
      <c r="K10" s="18">
        <v>4.24</v>
      </c>
      <c r="L10" s="18">
        <v>0.36</v>
      </c>
      <c r="M10" s="18">
        <v>-0.57999999999999996</v>
      </c>
      <c r="N10" s="18">
        <v>0.82</v>
      </c>
      <c r="O10" s="8"/>
      <c r="P10" s="8"/>
      <c r="Q10" s="13"/>
    </row>
    <row r="11" spans="1:54" ht="15.6" thickBot="1" x14ac:dyDescent="0.35">
      <c r="A11" s="4">
        <v>41883</v>
      </c>
      <c r="B11" s="18">
        <v>-1.8551665837355999</v>
      </c>
      <c r="C11" s="18">
        <v>-1.5684053745633837</v>
      </c>
      <c r="D11" s="18">
        <v>-0.3001142641533262</v>
      </c>
      <c r="E11" s="18">
        <f t="shared" si="0"/>
        <v>-1.97</v>
      </c>
      <c r="F11" s="18">
        <v>0</v>
      </c>
      <c r="G11" s="18">
        <f t="shared" si="1"/>
        <v>-1.8551665837355999</v>
      </c>
      <c r="H11" s="18">
        <f t="shared" si="1"/>
        <v>-1.5684053745633837</v>
      </c>
      <c r="I11" s="18">
        <f t="shared" si="1"/>
        <v>-0.3001142641533262</v>
      </c>
      <c r="J11" s="18">
        <v>-1.97</v>
      </c>
      <c r="K11" s="18">
        <v>-1.97</v>
      </c>
      <c r="L11" s="18">
        <v>-3.83</v>
      </c>
      <c r="M11" s="18">
        <v>-1.23</v>
      </c>
      <c r="N11" s="18">
        <v>0.53</v>
      </c>
      <c r="O11" s="8"/>
      <c r="P11" s="8"/>
      <c r="R11" s="26" t="s">
        <v>85</v>
      </c>
      <c r="S11" s="26"/>
      <c r="T11" s="26"/>
      <c r="U11" s="26"/>
      <c r="V11" s="15"/>
      <c r="W11" s="15"/>
      <c r="X11" s="9"/>
      <c r="Z11" s="31" t="s">
        <v>22</v>
      </c>
      <c r="AJ11" s="31" t="s">
        <v>22</v>
      </c>
      <c r="AT11" s="31" t="s">
        <v>22</v>
      </c>
    </row>
    <row r="12" spans="1:54" ht="16.2" x14ac:dyDescent="0.3">
      <c r="A12" s="4">
        <v>41913</v>
      </c>
      <c r="B12" s="18">
        <v>2.8792343737576189</v>
      </c>
      <c r="C12" s="18">
        <v>3.3343123947674047</v>
      </c>
      <c r="D12" s="18">
        <v>3.6121734724874517</v>
      </c>
      <c r="E12" s="18">
        <f t="shared" si="0"/>
        <v>2.52</v>
      </c>
      <c r="F12" s="18">
        <v>0</v>
      </c>
      <c r="G12" s="18">
        <f t="shared" si="1"/>
        <v>2.8792343737576189</v>
      </c>
      <c r="H12" s="18">
        <f t="shared" si="1"/>
        <v>3.3343123947674047</v>
      </c>
      <c r="I12" s="18">
        <f t="shared" si="1"/>
        <v>3.6121734724874517</v>
      </c>
      <c r="J12" s="18">
        <v>2.52</v>
      </c>
      <c r="K12" s="18">
        <v>2.52</v>
      </c>
      <c r="L12" s="18">
        <v>4.2300000000000004</v>
      </c>
      <c r="M12" s="18">
        <v>-1.68</v>
      </c>
      <c r="N12" s="18">
        <v>0</v>
      </c>
      <c r="O12" s="8"/>
      <c r="P12" s="8"/>
      <c r="R12" s="3" t="s">
        <v>65</v>
      </c>
      <c r="S12" s="7" t="s">
        <v>57</v>
      </c>
      <c r="T12" s="2" t="s">
        <v>58</v>
      </c>
      <c r="U12" s="7" t="s">
        <v>63</v>
      </c>
      <c r="Z12" s="37"/>
      <c r="AA12" s="37" t="s">
        <v>32</v>
      </c>
      <c r="AB12" s="37" t="s">
        <v>23</v>
      </c>
      <c r="AC12" s="37" t="s">
        <v>24</v>
      </c>
      <c r="AD12" s="37" t="s">
        <v>25</v>
      </c>
      <c r="AE12" s="37" t="s">
        <v>33</v>
      </c>
      <c r="AJ12" s="37"/>
      <c r="AK12" s="37" t="s">
        <v>32</v>
      </c>
      <c r="AL12" s="37" t="s">
        <v>23</v>
      </c>
      <c r="AM12" s="37" t="s">
        <v>24</v>
      </c>
      <c r="AN12" s="37" t="s">
        <v>25</v>
      </c>
      <c r="AO12" s="37" t="s">
        <v>33</v>
      </c>
      <c r="AT12" s="37"/>
      <c r="AU12" s="37" t="s">
        <v>32</v>
      </c>
      <c r="AV12" s="37" t="s">
        <v>23</v>
      </c>
      <c r="AW12" s="37" t="s">
        <v>24</v>
      </c>
      <c r="AX12" s="37" t="s">
        <v>25</v>
      </c>
      <c r="AY12" s="37" t="s">
        <v>33</v>
      </c>
    </row>
    <row r="13" spans="1:54" ht="16.2" x14ac:dyDescent="0.3">
      <c r="A13" s="4">
        <v>41944</v>
      </c>
      <c r="B13" s="18">
        <v>2.6824104489916132</v>
      </c>
      <c r="C13" s="18">
        <v>1.7704238717250242</v>
      </c>
      <c r="D13" s="18">
        <v>3.0581003229857977</v>
      </c>
      <c r="E13" s="18">
        <f t="shared" si="0"/>
        <v>2.5499999999999998</v>
      </c>
      <c r="F13" s="18">
        <v>0</v>
      </c>
      <c r="G13" s="18">
        <f t="shared" si="1"/>
        <v>2.6824104489916132</v>
      </c>
      <c r="H13" s="18">
        <f t="shared" si="1"/>
        <v>1.7704238717250242</v>
      </c>
      <c r="I13" s="18">
        <f t="shared" si="1"/>
        <v>3.0581003229857977</v>
      </c>
      <c r="J13" s="18">
        <v>2.5499999999999998</v>
      </c>
      <c r="K13" s="18">
        <v>2.5499999999999998</v>
      </c>
      <c r="L13" s="18">
        <v>-2.09</v>
      </c>
      <c r="M13" s="18">
        <v>-2.99</v>
      </c>
      <c r="N13" s="18">
        <v>1.05</v>
      </c>
      <c r="O13" s="8"/>
      <c r="P13" s="7"/>
      <c r="R13" s="7">
        <f>AVERAGE(K4:K62)</f>
        <v>0.721016949152542</v>
      </c>
      <c r="S13" s="7">
        <f>AVERAGE(L4:L62)</f>
        <v>-0.19627118644067792</v>
      </c>
      <c r="T13" s="7">
        <f>AVERAGE(M4:M62)</f>
        <v>-0.20932203389830517</v>
      </c>
      <c r="U13" s="7">
        <f>AVERAGE(N4:N62)</f>
        <v>0.28474576271186436</v>
      </c>
      <c r="Z13" s="32" t="s">
        <v>34</v>
      </c>
      <c r="AA13" s="32">
        <v>4</v>
      </c>
      <c r="AB13" s="32">
        <v>596.00587525342132</v>
      </c>
      <c r="AC13" s="32">
        <v>149.00146881335533</v>
      </c>
      <c r="AD13" s="32">
        <v>891.0949119662987</v>
      </c>
      <c r="AE13" s="32">
        <v>1.3665097206376209E-48</v>
      </c>
      <c r="AJ13" s="32" t="s">
        <v>34</v>
      </c>
      <c r="AK13" s="32">
        <v>4</v>
      </c>
      <c r="AL13" s="32">
        <v>1053.4422141329851</v>
      </c>
      <c r="AM13" s="32">
        <v>263.36055353324628</v>
      </c>
      <c r="AN13" s="32">
        <v>23.833435659651148</v>
      </c>
      <c r="AO13" s="32">
        <v>2.1543266559187092E-11</v>
      </c>
      <c r="AT13" s="32" t="s">
        <v>34</v>
      </c>
      <c r="AU13" s="32">
        <v>4</v>
      </c>
      <c r="AV13" s="32">
        <v>850.73965486203178</v>
      </c>
      <c r="AW13" s="32">
        <v>212.68491371550795</v>
      </c>
      <c r="AX13" s="32">
        <v>22.335929089102542</v>
      </c>
      <c r="AY13" s="32">
        <v>6.3610089462199582E-11</v>
      </c>
    </row>
    <row r="14" spans="1:54" ht="16.2" x14ac:dyDescent="0.3">
      <c r="A14" s="4">
        <v>41974</v>
      </c>
      <c r="B14" s="18">
        <v>-0.78894823234928779</v>
      </c>
      <c r="C14" s="18">
        <v>-2.1324377023646703</v>
      </c>
      <c r="D14" s="18">
        <v>-5.1483701111688225</v>
      </c>
      <c r="E14" s="18">
        <f t="shared" si="0"/>
        <v>-0.06</v>
      </c>
      <c r="F14" s="18">
        <v>0</v>
      </c>
      <c r="G14" s="18">
        <f t="shared" si="1"/>
        <v>-0.78894823234928779</v>
      </c>
      <c r="H14" s="18">
        <f t="shared" si="1"/>
        <v>-2.1324377023646703</v>
      </c>
      <c r="I14" s="18">
        <f t="shared" si="1"/>
        <v>-5.1483701111688225</v>
      </c>
      <c r="J14" s="18">
        <v>-0.06</v>
      </c>
      <c r="K14" s="18">
        <v>-0.06</v>
      </c>
      <c r="L14" s="18">
        <v>2.54</v>
      </c>
      <c r="M14" s="18">
        <v>2.06</v>
      </c>
      <c r="N14" s="18">
        <v>1.06</v>
      </c>
      <c r="O14" s="8"/>
      <c r="P14" s="7"/>
      <c r="Z14" s="32" t="s">
        <v>35</v>
      </c>
      <c r="AA14" s="32">
        <v>54</v>
      </c>
      <c r="AB14" s="32">
        <v>9.0294302075708543</v>
      </c>
      <c r="AC14" s="32">
        <v>0.16721167051057137</v>
      </c>
      <c r="AD14" s="32"/>
      <c r="AE14" s="32"/>
      <c r="AJ14" s="32" t="s">
        <v>35</v>
      </c>
      <c r="AK14" s="32">
        <v>54</v>
      </c>
      <c r="AL14" s="32">
        <v>596.70246849351895</v>
      </c>
      <c r="AM14" s="32">
        <v>11.050045712842943</v>
      </c>
      <c r="AN14" s="32"/>
      <c r="AO14" s="32"/>
      <c r="AT14" s="32" t="s">
        <v>35</v>
      </c>
      <c r="AU14" s="32">
        <v>54</v>
      </c>
      <c r="AV14" s="32">
        <v>514.19331136043184</v>
      </c>
      <c r="AW14" s="32">
        <v>9.5220983585265149</v>
      </c>
      <c r="AX14" s="32"/>
      <c r="AY14" s="32"/>
    </row>
    <row r="15" spans="1:54" ht="16.8" thickBot="1" x14ac:dyDescent="0.35">
      <c r="A15" s="4">
        <v>42005</v>
      </c>
      <c r="B15" s="18">
        <v>-2.4889279894841811</v>
      </c>
      <c r="C15" s="18">
        <v>1.1764795455563521</v>
      </c>
      <c r="D15" s="18">
        <v>3.1363255412090951</v>
      </c>
      <c r="E15" s="18">
        <f t="shared" si="0"/>
        <v>-3.11</v>
      </c>
      <c r="F15" s="18">
        <v>0</v>
      </c>
      <c r="G15" s="18">
        <f t="shared" si="1"/>
        <v>-2.4889279894841811</v>
      </c>
      <c r="H15" s="18">
        <f t="shared" si="1"/>
        <v>1.1764795455563521</v>
      </c>
      <c r="I15" s="18">
        <f t="shared" si="1"/>
        <v>3.1363255412090951</v>
      </c>
      <c r="J15" s="18">
        <v>-3.11</v>
      </c>
      <c r="K15" s="18">
        <v>-3.11</v>
      </c>
      <c r="L15" s="18">
        <v>-0.56000000000000005</v>
      </c>
      <c r="M15" s="18">
        <v>-3.47</v>
      </c>
      <c r="N15" s="18">
        <v>3.87</v>
      </c>
      <c r="O15" s="8"/>
      <c r="P15" s="19"/>
      <c r="Q15" s="7" t="s">
        <v>67</v>
      </c>
      <c r="R15" s="26" t="s">
        <v>14</v>
      </c>
      <c r="S15" s="26"/>
      <c r="T15" s="26"/>
      <c r="U15" s="26"/>
      <c r="V15" s="26"/>
      <c r="Z15" s="33" t="s">
        <v>36</v>
      </c>
      <c r="AA15" s="33">
        <v>58</v>
      </c>
      <c r="AB15" s="33">
        <v>605.03530546099216</v>
      </c>
      <c r="AC15" s="33"/>
      <c r="AD15" s="33"/>
      <c r="AE15" s="33"/>
      <c r="AJ15" s="33" t="s">
        <v>36</v>
      </c>
      <c r="AK15" s="33">
        <v>58</v>
      </c>
      <c r="AL15" s="33">
        <v>1650.1446826265042</v>
      </c>
      <c r="AM15" s="33"/>
      <c r="AN15" s="33"/>
      <c r="AO15" s="33"/>
      <c r="AT15" s="33" t="s">
        <v>36</v>
      </c>
      <c r="AU15" s="33">
        <v>58</v>
      </c>
      <c r="AV15" s="33">
        <v>1364.9329662224636</v>
      </c>
      <c r="AW15" s="33"/>
      <c r="AX15" s="33"/>
      <c r="AY15" s="33"/>
    </row>
    <row r="16" spans="1:54" ht="15.6" thickBot="1" x14ac:dyDescent="0.35">
      <c r="A16" s="4">
        <v>42036</v>
      </c>
      <c r="B16" s="18">
        <v>5.7338120179498144</v>
      </c>
      <c r="C16" s="18">
        <v>6.5474495641602219</v>
      </c>
      <c r="D16" s="18">
        <v>7.4380171911944144</v>
      </c>
      <c r="E16" s="18">
        <f t="shared" si="0"/>
        <v>6.13</v>
      </c>
      <c r="F16" s="18">
        <v>0</v>
      </c>
      <c r="G16" s="18">
        <f t="shared" si="1"/>
        <v>5.7338120179498144</v>
      </c>
      <c r="H16" s="18">
        <f t="shared" si="1"/>
        <v>6.5474495641602219</v>
      </c>
      <c r="I16" s="18">
        <f t="shared" si="1"/>
        <v>7.4380171911944144</v>
      </c>
      <c r="J16" s="18">
        <v>6.13</v>
      </c>
      <c r="K16" s="18">
        <v>6.13</v>
      </c>
      <c r="L16" s="18">
        <v>0.48</v>
      </c>
      <c r="M16" s="18">
        <v>-1.79</v>
      </c>
      <c r="N16" s="18">
        <v>-2.84</v>
      </c>
      <c r="O16" s="8"/>
      <c r="P16" s="8"/>
      <c r="Q16" s="13"/>
      <c r="R16" s="7" t="s">
        <v>8</v>
      </c>
      <c r="S16" s="7" t="s">
        <v>9</v>
      </c>
      <c r="T16" s="7" t="s">
        <v>10</v>
      </c>
      <c r="U16" s="7" t="s">
        <v>11</v>
      </c>
      <c r="V16" s="7" t="s">
        <v>12</v>
      </c>
      <c r="X16" s="3"/>
    </row>
    <row r="17" spans="1:54" ht="16.2" x14ac:dyDescent="0.3">
      <c r="A17" s="4">
        <v>42064</v>
      </c>
      <c r="B17" s="18">
        <v>-2.0643780082520986</v>
      </c>
      <c r="C17" s="18">
        <v>-1.3806094225594319</v>
      </c>
      <c r="D17" s="18">
        <v>-0.4437851065462719</v>
      </c>
      <c r="E17" s="18">
        <f t="shared" si="0"/>
        <v>-1.1200000000000001</v>
      </c>
      <c r="F17" s="18">
        <v>0</v>
      </c>
      <c r="G17" s="18">
        <f t="shared" si="1"/>
        <v>-2.0643780082520986</v>
      </c>
      <c r="H17" s="18">
        <f t="shared" si="1"/>
        <v>-1.3806094225594319</v>
      </c>
      <c r="I17" s="18">
        <f t="shared" si="1"/>
        <v>-0.4437851065462719</v>
      </c>
      <c r="J17" s="18">
        <v>-1.1200000000000001</v>
      </c>
      <c r="K17" s="18">
        <v>-1.1200000000000001</v>
      </c>
      <c r="L17" s="18">
        <v>3.02</v>
      </c>
      <c r="M17" s="18">
        <v>-0.46</v>
      </c>
      <c r="N17" s="18">
        <v>2.98</v>
      </c>
      <c r="O17" s="8"/>
      <c r="P17" s="8"/>
      <c r="Q17" s="13"/>
      <c r="R17" s="6">
        <f>_xlfn.STDEV.S(B4:B62)</f>
        <v>3.2198951330556258</v>
      </c>
      <c r="S17" s="6">
        <f>_xlfn.STDEV.S(C4:C62)</f>
        <v>5.3239041115929782</v>
      </c>
      <c r="T17" s="6">
        <f>_xlfn.STDEV.S(D4:D62)</f>
        <v>4.84232497947702</v>
      </c>
      <c r="U17" s="6">
        <f>_xlfn.STDEV.S(E4:E62)</f>
        <v>3.2539471063454939</v>
      </c>
      <c r="V17" s="6">
        <v>0</v>
      </c>
      <c r="X17" s="16"/>
      <c r="Z17" s="37"/>
      <c r="AA17" s="37" t="s">
        <v>37</v>
      </c>
      <c r="AB17" s="37" t="s">
        <v>30</v>
      </c>
      <c r="AC17" s="37" t="s">
        <v>38</v>
      </c>
      <c r="AD17" s="37" t="s">
        <v>39</v>
      </c>
      <c r="AE17" s="37" t="s">
        <v>40</v>
      </c>
      <c r="AF17" s="37" t="s">
        <v>41</v>
      </c>
      <c r="AG17" s="37" t="s">
        <v>42</v>
      </c>
      <c r="AH17" s="37" t="s">
        <v>43</v>
      </c>
      <c r="AJ17" s="37"/>
      <c r="AK17" s="37" t="s">
        <v>37</v>
      </c>
      <c r="AL17" s="37" t="s">
        <v>30</v>
      </c>
      <c r="AM17" s="37" t="s">
        <v>38</v>
      </c>
      <c r="AN17" s="37" t="s">
        <v>39</v>
      </c>
      <c r="AO17" s="37" t="s">
        <v>40</v>
      </c>
      <c r="AP17" s="37" t="s">
        <v>41</v>
      </c>
      <c r="AQ17" s="37" t="s">
        <v>42</v>
      </c>
      <c r="AR17" s="37" t="s">
        <v>43</v>
      </c>
      <c r="AT17" s="37"/>
      <c r="AU17" s="37" t="s">
        <v>37</v>
      </c>
      <c r="AV17" s="37" t="s">
        <v>30</v>
      </c>
      <c r="AW17" s="37" t="s">
        <v>38</v>
      </c>
      <c r="AX17" s="37" t="s">
        <v>39</v>
      </c>
      <c r="AY17" s="37" t="s">
        <v>40</v>
      </c>
      <c r="AZ17" s="37" t="s">
        <v>41</v>
      </c>
      <c r="BA17" s="37" t="s">
        <v>42</v>
      </c>
      <c r="BB17" s="37" t="s">
        <v>43</v>
      </c>
    </row>
    <row r="18" spans="1:54" x14ac:dyDescent="0.3">
      <c r="A18" s="4">
        <v>42095</v>
      </c>
      <c r="B18" s="18">
        <v>1.4386740779838525</v>
      </c>
      <c r="C18" s="18">
        <v>0.57644909108662112</v>
      </c>
      <c r="D18" s="18">
        <v>-0.89153882476432966</v>
      </c>
      <c r="E18" s="18">
        <f t="shared" si="0"/>
        <v>0.59</v>
      </c>
      <c r="F18" s="18">
        <v>0</v>
      </c>
      <c r="G18" s="18">
        <f t="shared" si="1"/>
        <v>1.4386740779838525</v>
      </c>
      <c r="H18" s="18">
        <f t="shared" si="1"/>
        <v>0.57644909108662112</v>
      </c>
      <c r="I18" s="18">
        <f t="shared" si="1"/>
        <v>-0.89153882476432966</v>
      </c>
      <c r="J18" s="18">
        <v>0.59</v>
      </c>
      <c r="K18" s="18">
        <v>0.59</v>
      </c>
      <c r="L18" s="18">
        <v>-2.97</v>
      </c>
      <c r="M18" s="18">
        <v>1.86</v>
      </c>
      <c r="N18" s="18">
        <v>-7.37</v>
      </c>
      <c r="O18" s="8"/>
      <c r="P18" s="8"/>
      <c r="Q18" s="13"/>
      <c r="W18" s="16"/>
      <c r="X18" s="16"/>
      <c r="Z18" s="32" t="s">
        <v>77</v>
      </c>
      <c r="AA18" s="32">
        <v>-2.6111770002741258E-2</v>
      </c>
      <c r="AB18" s="32">
        <v>5.5464231525951556E-2</v>
      </c>
      <c r="AC18" s="32">
        <v>-0.47078575298611386</v>
      </c>
      <c r="AD18" s="32">
        <v>0.63968996941255063</v>
      </c>
      <c r="AE18" s="32">
        <v>-0.13731085902438864</v>
      </c>
      <c r="AF18" s="32">
        <v>8.5087319018906121E-2</v>
      </c>
      <c r="AG18" s="32">
        <v>-0.13731085902438864</v>
      </c>
      <c r="AH18" s="32">
        <v>8.5087319018906121E-2</v>
      </c>
      <c r="AJ18" s="32" t="s">
        <v>77</v>
      </c>
      <c r="AK18" s="32">
        <v>-0.27669804299811507</v>
      </c>
      <c r="AL18" s="32">
        <v>0.4508808026713445</v>
      </c>
      <c r="AM18" s="32">
        <v>-0.61368335346893332</v>
      </c>
      <c r="AN18" s="32">
        <v>0.54200121644212174</v>
      </c>
      <c r="AO18" s="32">
        <v>-1.1806596257155002</v>
      </c>
      <c r="AP18" s="32">
        <v>0.62726353971927018</v>
      </c>
      <c r="AQ18" s="32">
        <v>-1.1806596257155002</v>
      </c>
      <c r="AR18" s="32">
        <v>0.62726353971927018</v>
      </c>
      <c r="AT18" s="32" t="s">
        <v>77</v>
      </c>
      <c r="AU18" s="32">
        <v>-0.11942661185601293</v>
      </c>
      <c r="AV18" s="32">
        <v>0.41854873998509301</v>
      </c>
      <c r="AW18" s="32">
        <v>-0.28533501704070691</v>
      </c>
      <c r="AX18" s="32">
        <v>0.77647908442600044</v>
      </c>
      <c r="AY18" s="32">
        <v>-0.9585663117493346</v>
      </c>
      <c r="AZ18" s="32">
        <v>0.71971308803730882</v>
      </c>
      <c r="BA18" s="32">
        <v>-0.9585663117493346</v>
      </c>
      <c r="BB18" s="32">
        <v>0.71971308803730882</v>
      </c>
    </row>
    <row r="19" spans="1:54" x14ac:dyDescent="0.3">
      <c r="A19" s="4">
        <v>42125</v>
      </c>
      <c r="B19" s="18">
        <v>1.2725755608187588</v>
      </c>
      <c r="C19" s="18">
        <v>2.7565574608647148</v>
      </c>
      <c r="D19" s="18">
        <v>1.9340349469274698</v>
      </c>
      <c r="E19" s="18">
        <f t="shared" si="0"/>
        <v>1.36</v>
      </c>
      <c r="F19" s="18">
        <v>0</v>
      </c>
      <c r="G19" s="18">
        <f t="shared" si="1"/>
        <v>1.2725755608187588</v>
      </c>
      <c r="H19" s="18">
        <f t="shared" si="1"/>
        <v>2.7565574608647148</v>
      </c>
      <c r="I19" s="18">
        <f t="shared" si="1"/>
        <v>1.9340349469274698</v>
      </c>
      <c r="J19" s="18">
        <v>1.36</v>
      </c>
      <c r="K19" s="18">
        <v>1.36</v>
      </c>
      <c r="L19" s="18">
        <v>0.87</v>
      </c>
      <c r="M19" s="18">
        <v>-1.37</v>
      </c>
      <c r="N19" s="18">
        <v>6.01</v>
      </c>
      <c r="O19" s="8"/>
      <c r="P19" s="8"/>
      <c r="Q19" s="13"/>
      <c r="R19" s="26" t="s">
        <v>15</v>
      </c>
      <c r="S19" s="26"/>
      <c r="T19" s="26"/>
      <c r="W19" s="5"/>
      <c r="Z19" s="32" t="s">
        <v>78</v>
      </c>
      <c r="AA19" s="32">
        <v>1.0076069302020125</v>
      </c>
      <c r="AB19" s="32">
        <v>1.7793601366831932E-2</v>
      </c>
      <c r="AC19" s="32">
        <v>56.62748700666279</v>
      </c>
      <c r="AD19" s="32">
        <v>8.9653421239676107E-50</v>
      </c>
      <c r="AE19" s="32">
        <v>0.97193290735937643</v>
      </c>
      <c r="AF19" s="32">
        <v>1.0432809530446485</v>
      </c>
      <c r="AG19" s="32">
        <v>0.97193290735937643</v>
      </c>
      <c r="AH19" s="32">
        <v>1.0432809530446485</v>
      </c>
      <c r="AJ19" s="32" t="s">
        <v>78</v>
      </c>
      <c r="AK19" s="32">
        <v>1.2304160817387331</v>
      </c>
      <c r="AL19" s="32">
        <v>0.14464805598067781</v>
      </c>
      <c r="AM19" s="32">
        <v>8.5062745807181326</v>
      </c>
      <c r="AN19" s="32">
        <v>1.5158510756434506E-11</v>
      </c>
      <c r="AO19" s="32">
        <v>0.94041419022640538</v>
      </c>
      <c r="AP19" s="32">
        <v>1.5204179732510608</v>
      </c>
      <c r="AQ19" s="32">
        <v>0.94041419022640538</v>
      </c>
      <c r="AR19" s="32">
        <v>1.5204179732510608</v>
      </c>
      <c r="AT19" s="32" t="s">
        <v>78</v>
      </c>
      <c r="AU19" s="32">
        <v>1.1801389046814834</v>
      </c>
      <c r="AV19" s="32">
        <v>0.13427553626880911</v>
      </c>
      <c r="AW19" s="32">
        <v>8.7889345853658529</v>
      </c>
      <c r="AX19" s="32">
        <v>5.3695046138176328E-12</v>
      </c>
      <c r="AY19" s="32">
        <v>0.91093266310580367</v>
      </c>
      <c r="AZ19" s="32">
        <v>1.4493451462571632</v>
      </c>
      <c r="BA19" s="32">
        <v>0.91093266310580367</v>
      </c>
      <c r="BB19" s="32">
        <v>1.4493451462571632</v>
      </c>
    </row>
    <row r="20" spans="1:54" x14ac:dyDescent="0.3">
      <c r="A20" s="4">
        <v>42156</v>
      </c>
      <c r="B20" s="18">
        <v>-2.364441578873532</v>
      </c>
      <c r="C20" s="18">
        <v>-1.0624320010765054</v>
      </c>
      <c r="D20" s="18">
        <v>0.1617906948082799</v>
      </c>
      <c r="E20" s="18">
        <f t="shared" si="0"/>
        <v>-1.53</v>
      </c>
      <c r="F20" s="18">
        <v>0</v>
      </c>
      <c r="G20" s="18">
        <f t="shared" si="1"/>
        <v>-2.364441578873532</v>
      </c>
      <c r="H20" s="18">
        <f t="shared" si="1"/>
        <v>-1.0624320010765054</v>
      </c>
      <c r="I20" s="18">
        <f t="shared" si="1"/>
        <v>0.1617906948082799</v>
      </c>
      <c r="J20" s="18">
        <v>-1.53</v>
      </c>
      <c r="K20" s="18">
        <v>-1.53</v>
      </c>
      <c r="L20" s="18">
        <v>2.83</v>
      </c>
      <c r="M20" s="18">
        <v>-0.79</v>
      </c>
      <c r="N20" s="18">
        <v>3.04</v>
      </c>
      <c r="O20" s="8"/>
      <c r="P20" s="8"/>
      <c r="Q20" s="13"/>
      <c r="R20" s="7" t="s">
        <v>8</v>
      </c>
      <c r="S20" s="7" t="s">
        <v>9</v>
      </c>
      <c r="T20" s="7" t="s">
        <v>10</v>
      </c>
      <c r="W20" s="5"/>
      <c r="X20" s="14"/>
      <c r="Z20" s="32" t="s">
        <v>79</v>
      </c>
      <c r="AA20" s="32">
        <v>-0.17973997761124688</v>
      </c>
      <c r="AB20" s="32">
        <v>2.1605716439583752E-2</v>
      </c>
      <c r="AC20" s="32">
        <v>-8.3190936118158962</v>
      </c>
      <c r="AD20" s="32">
        <v>3.0238472829253851E-11</v>
      </c>
      <c r="AE20" s="32">
        <v>-0.22305683100743257</v>
      </c>
      <c r="AF20" s="32">
        <v>-0.1364231242150612</v>
      </c>
      <c r="AG20" s="32">
        <v>-0.22305683100743257</v>
      </c>
      <c r="AH20" s="32">
        <v>-0.1364231242150612</v>
      </c>
      <c r="AJ20" s="32" t="s">
        <v>79</v>
      </c>
      <c r="AK20" s="32">
        <v>-2.2049817538491015E-2</v>
      </c>
      <c r="AL20" s="32">
        <v>0.17563756861953311</v>
      </c>
      <c r="AM20" s="32">
        <v>-0.12554157810198016</v>
      </c>
      <c r="AN20" s="32">
        <v>0.90056104330369324</v>
      </c>
      <c r="AO20" s="32">
        <v>-0.37418194109150171</v>
      </c>
      <c r="AP20" s="32">
        <v>0.33008230601451971</v>
      </c>
      <c r="AQ20" s="32">
        <v>-0.37418194109150171</v>
      </c>
      <c r="AR20" s="32">
        <v>0.33008230601451971</v>
      </c>
      <c r="AT20" s="32" t="s">
        <v>79</v>
      </c>
      <c r="AU20" s="32">
        <v>-0.12597818962939686</v>
      </c>
      <c r="AV20" s="32">
        <v>0.16304283217251059</v>
      </c>
      <c r="AW20" s="32">
        <v>-0.77266929156445974</v>
      </c>
      <c r="AX20" s="32">
        <v>0.44308702252152965</v>
      </c>
      <c r="AY20" s="32">
        <v>-0.45285938693958483</v>
      </c>
      <c r="AZ20" s="32">
        <v>0.20090300768079114</v>
      </c>
      <c r="BA20" s="32">
        <v>-0.45285938693958483</v>
      </c>
      <c r="BB20" s="32">
        <v>0.20090300768079114</v>
      </c>
    </row>
    <row r="21" spans="1:54" x14ac:dyDescent="0.3">
      <c r="A21" s="4">
        <v>42186</v>
      </c>
      <c r="B21" s="18">
        <v>2.5290580560663631</v>
      </c>
      <c r="C21" s="18">
        <v>4.4832207178455086</v>
      </c>
      <c r="D21" s="18">
        <v>3.4508074756862981</v>
      </c>
      <c r="E21" s="18">
        <f t="shared" si="0"/>
        <v>1.54</v>
      </c>
      <c r="F21" s="18">
        <v>0</v>
      </c>
      <c r="G21" s="18">
        <f t="shared" si="1"/>
        <v>2.5290580560663631</v>
      </c>
      <c r="H21" s="18">
        <f t="shared" si="1"/>
        <v>4.4832207178455086</v>
      </c>
      <c r="I21" s="18">
        <f t="shared" si="1"/>
        <v>3.4508074756862981</v>
      </c>
      <c r="J21" s="18">
        <v>1.54</v>
      </c>
      <c r="K21" s="18">
        <v>1.54</v>
      </c>
      <c r="L21" s="18">
        <v>-4.1399999999999997</v>
      </c>
      <c r="M21" s="18">
        <v>-4.12</v>
      </c>
      <c r="N21" s="18">
        <v>10.28</v>
      </c>
      <c r="O21" s="8"/>
      <c r="P21" s="8"/>
      <c r="Q21" s="13"/>
      <c r="R21" s="6">
        <f>_xlfn.STDEV.S(AB29:AB87)</f>
        <v>0.39456283550914256</v>
      </c>
      <c r="S21" s="6">
        <f>_xlfn.STDEV.S(AL29:AL87)</f>
        <v>3.2074871152844624</v>
      </c>
      <c r="T21" s="6">
        <f>_xlfn.STDEV.S(AV29:AV87)</f>
        <v>2.9774824802183875</v>
      </c>
      <c r="U21" s="6"/>
      <c r="W21" s="5"/>
      <c r="Z21" s="32" t="s">
        <v>80</v>
      </c>
      <c r="AA21" s="32">
        <v>-2.070501363702058E-2</v>
      </c>
      <c r="AB21" s="32">
        <v>2.6878097630025431E-2</v>
      </c>
      <c r="AC21" s="32">
        <v>-0.77033032329978146</v>
      </c>
      <c r="AD21" s="32">
        <v>0.44446116555401405</v>
      </c>
      <c r="AE21" s="32">
        <v>-7.4592354881355086E-2</v>
      </c>
      <c r="AF21" s="32">
        <v>3.3182327607313933E-2</v>
      </c>
      <c r="AG21" s="32">
        <v>-7.4592354881355086E-2</v>
      </c>
      <c r="AH21" s="32">
        <v>3.3182327607313933E-2</v>
      </c>
      <c r="AJ21" s="32" t="s">
        <v>80</v>
      </c>
      <c r="AK21" s="32">
        <v>-0.47779220612236151</v>
      </c>
      <c r="AL21" s="32">
        <v>0.21849790216662912</v>
      </c>
      <c r="AM21" s="32">
        <v>-2.1867130136471125</v>
      </c>
      <c r="AN21" s="32">
        <v>3.3115455563913904E-2</v>
      </c>
      <c r="AO21" s="32">
        <v>-0.91585412468877681</v>
      </c>
      <c r="AP21" s="32">
        <v>-3.9730287555946264E-2</v>
      </c>
      <c r="AQ21" s="32">
        <v>-0.91585412468877681</v>
      </c>
      <c r="AR21" s="32">
        <v>-3.9730287555946264E-2</v>
      </c>
      <c r="AT21" s="32" t="s">
        <v>80</v>
      </c>
      <c r="AU21" s="32">
        <v>-0.17979138262227154</v>
      </c>
      <c r="AV21" s="32">
        <v>0.20282970820536317</v>
      </c>
      <c r="AW21" s="32">
        <v>-0.88641542806063922</v>
      </c>
      <c r="AX21" s="32">
        <v>0.37932440093424213</v>
      </c>
      <c r="AY21" s="32">
        <v>-0.58644046363243152</v>
      </c>
      <c r="AZ21" s="32">
        <v>0.22685769838788841</v>
      </c>
      <c r="BA21" s="32">
        <v>-0.58644046363243152</v>
      </c>
      <c r="BB21" s="32">
        <v>0.22685769838788841</v>
      </c>
    </row>
    <row r="22" spans="1:54" ht="15.6" thickBot="1" x14ac:dyDescent="0.35">
      <c r="A22" s="4">
        <v>42217</v>
      </c>
      <c r="B22" s="18">
        <v>-6.0415984221164152</v>
      </c>
      <c r="C22" s="18">
        <v>-6.3206537019306994</v>
      </c>
      <c r="D22" s="18">
        <v>-5.5784247733343877</v>
      </c>
      <c r="E22" s="18">
        <f t="shared" si="0"/>
        <v>-6.04</v>
      </c>
      <c r="F22" s="18">
        <v>0</v>
      </c>
      <c r="G22" s="18">
        <f t="shared" si="1"/>
        <v>-6.0415984221164152</v>
      </c>
      <c r="H22" s="18">
        <f t="shared" si="1"/>
        <v>-6.3206537019306994</v>
      </c>
      <c r="I22" s="18">
        <f t="shared" si="1"/>
        <v>-5.5784247733343877</v>
      </c>
      <c r="J22" s="18">
        <v>-6.04</v>
      </c>
      <c r="K22" s="18">
        <v>-6.04</v>
      </c>
      <c r="L22" s="18">
        <v>0.48</v>
      </c>
      <c r="M22" s="18">
        <v>2.68</v>
      </c>
      <c r="N22" s="18">
        <v>-2.0699999999999998</v>
      </c>
      <c r="O22" s="8"/>
      <c r="P22" s="8"/>
      <c r="Q22" s="13"/>
      <c r="W22" s="5"/>
      <c r="X22" s="7"/>
      <c r="Z22" s="33" t="s">
        <v>86</v>
      </c>
      <c r="AA22" s="33">
        <v>-1.2548070217756901E-2</v>
      </c>
      <c r="AB22" s="33">
        <v>2.0111196528728611E-2</v>
      </c>
      <c r="AC22" s="33">
        <v>-0.62393454312040197</v>
      </c>
      <c r="AD22" s="33">
        <v>0.53529757614350271</v>
      </c>
      <c r="AE22" s="33">
        <v>-5.2868591598884448E-2</v>
      </c>
      <c r="AF22" s="33">
        <v>2.777245116337065E-2</v>
      </c>
      <c r="AG22" s="33">
        <v>-5.2868591598884448E-2</v>
      </c>
      <c r="AH22" s="33">
        <v>2.777245116337065E-2</v>
      </c>
      <c r="AJ22" s="33" t="s">
        <v>86</v>
      </c>
      <c r="AK22" s="33">
        <v>2.5856221374077469E-2</v>
      </c>
      <c r="AL22" s="33">
        <v>0.16348829117575603</v>
      </c>
      <c r="AM22" s="33">
        <v>0.15815335268432809</v>
      </c>
      <c r="AN22" s="33">
        <v>0.874925910542804</v>
      </c>
      <c r="AO22" s="33">
        <v>-0.30191806746545424</v>
      </c>
      <c r="AP22" s="33">
        <v>0.35363051021360914</v>
      </c>
      <c r="AQ22" s="33">
        <v>-0.30191806746545424</v>
      </c>
      <c r="AR22" s="33">
        <v>0.35363051021360914</v>
      </c>
      <c r="AT22" s="33" t="s">
        <v>86</v>
      </c>
      <c r="AU22" s="33">
        <v>0.21054152175983715</v>
      </c>
      <c r="AV22" s="33">
        <v>0.15176476325563809</v>
      </c>
      <c r="AW22" s="33">
        <v>1.3872885724151485</v>
      </c>
      <c r="AX22" s="33">
        <v>0.17105302340929299</v>
      </c>
      <c r="AY22" s="33">
        <v>-9.3728508768155638E-2</v>
      </c>
      <c r="AZ22" s="33">
        <v>0.51481155228782993</v>
      </c>
      <c r="BA22" s="33">
        <v>-9.3728508768155638E-2</v>
      </c>
      <c r="BB22" s="33">
        <v>0.51481155228782993</v>
      </c>
    </row>
    <row r="23" spans="1:54" x14ac:dyDescent="0.3">
      <c r="A23" s="4">
        <v>42248</v>
      </c>
      <c r="B23" s="18">
        <v>-2.9794986853389309</v>
      </c>
      <c r="C23" s="18">
        <v>-4.0592442155605548</v>
      </c>
      <c r="D23" s="18">
        <v>-2.1196627624216933</v>
      </c>
      <c r="E23" s="18">
        <f t="shared" si="0"/>
        <v>-3.08</v>
      </c>
      <c r="F23" s="18">
        <v>0</v>
      </c>
      <c r="G23" s="18">
        <f t="shared" si="1"/>
        <v>-2.9794986853389309</v>
      </c>
      <c r="H23" s="18">
        <f t="shared" si="1"/>
        <v>-4.0592442155605548</v>
      </c>
      <c r="I23" s="18">
        <f t="shared" si="1"/>
        <v>-2.1196627624216933</v>
      </c>
      <c r="J23" s="18">
        <v>-3.08</v>
      </c>
      <c r="K23" s="18">
        <v>-3.08</v>
      </c>
      <c r="L23" s="18">
        <v>-2.64</v>
      </c>
      <c r="M23" s="18">
        <v>0.52</v>
      </c>
      <c r="N23" s="18">
        <v>5.32</v>
      </c>
      <c r="O23" s="8"/>
      <c r="P23" s="8"/>
      <c r="Q23" s="7" t="s">
        <v>67</v>
      </c>
      <c r="R23" s="27" t="s">
        <v>17</v>
      </c>
      <c r="S23" s="27"/>
      <c r="T23" s="27"/>
      <c r="U23" s="9"/>
      <c r="W23" s="16"/>
    </row>
    <row r="24" spans="1:54" x14ac:dyDescent="0.3">
      <c r="A24" s="4">
        <v>42278</v>
      </c>
      <c r="B24" s="18">
        <v>8.9608251640936949</v>
      </c>
      <c r="C24" s="18">
        <v>7.1755326843628469</v>
      </c>
      <c r="D24" s="18">
        <v>7.495002348081206</v>
      </c>
      <c r="E24" s="18">
        <f t="shared" si="0"/>
        <v>7.75</v>
      </c>
      <c r="F24" s="18">
        <v>0</v>
      </c>
      <c r="G24" s="18">
        <f t="shared" si="1"/>
        <v>8.9608251640936949</v>
      </c>
      <c r="H24" s="18">
        <f t="shared" si="1"/>
        <v>7.1755326843628469</v>
      </c>
      <c r="I24" s="18">
        <f t="shared" si="1"/>
        <v>7.495002348081206</v>
      </c>
      <c r="J24" s="18">
        <v>7.75</v>
      </c>
      <c r="K24" s="18">
        <v>7.75</v>
      </c>
      <c r="L24" s="18">
        <v>-1.97</v>
      </c>
      <c r="M24" s="18">
        <v>-0.08</v>
      </c>
      <c r="N24" s="18">
        <v>-3.97</v>
      </c>
      <c r="O24" s="8"/>
      <c r="P24" s="8"/>
      <c r="Q24" s="13"/>
      <c r="R24" s="7" t="s">
        <v>8</v>
      </c>
      <c r="S24" s="7" t="s">
        <v>9</v>
      </c>
      <c r="T24" s="7" t="s">
        <v>10</v>
      </c>
      <c r="W24" s="16"/>
      <c r="X24" s="9"/>
    </row>
    <row r="25" spans="1:54" x14ac:dyDescent="0.3">
      <c r="A25" s="4">
        <v>42309</v>
      </c>
      <c r="B25" s="18">
        <v>0.28638965905996877</v>
      </c>
      <c r="C25" s="18">
        <v>1.1736395205942316</v>
      </c>
      <c r="D25" s="18">
        <v>0.78584503097204073</v>
      </c>
      <c r="E25" s="18">
        <f t="shared" si="0"/>
        <v>0.56000000000000005</v>
      </c>
      <c r="F25" s="18">
        <v>0</v>
      </c>
      <c r="G25" s="18">
        <f t="shared" si="1"/>
        <v>0.28638965905996877</v>
      </c>
      <c r="H25" s="18">
        <f t="shared" si="1"/>
        <v>1.1736395205942316</v>
      </c>
      <c r="I25" s="18">
        <f t="shared" si="1"/>
        <v>0.78584503097204073</v>
      </c>
      <c r="J25" s="18">
        <v>0.56000000000000005</v>
      </c>
      <c r="K25" s="18">
        <v>0.56000000000000005</v>
      </c>
      <c r="L25" s="18">
        <v>3.64</v>
      </c>
      <c r="M25" s="18">
        <v>-0.52</v>
      </c>
      <c r="N25" s="18">
        <v>2.2799999999999998</v>
      </c>
      <c r="O25" s="8"/>
      <c r="P25" s="8"/>
      <c r="Q25" s="13"/>
      <c r="R25" s="7">
        <f>(R5-$V$5)/R17</f>
        <v>0.22871201039888223</v>
      </c>
      <c r="S25" s="7">
        <f>(S5-$V$5)/S17</f>
        <v>0.13564395995867645</v>
      </c>
      <c r="T25" s="7">
        <f>(T5-$V$5)/T17</f>
        <v>0.17631706612429318</v>
      </c>
      <c r="W25" s="16"/>
    </row>
    <row r="26" spans="1:54" ht="16.2" x14ac:dyDescent="0.3">
      <c r="A26" s="4">
        <v>42339</v>
      </c>
      <c r="B26" s="18">
        <v>-2.1442561356134466</v>
      </c>
      <c r="C26" s="18">
        <v>-5.1410487362228636</v>
      </c>
      <c r="D26" s="18">
        <v>-9.2855201909925142</v>
      </c>
      <c r="E26" s="18">
        <f t="shared" si="0"/>
        <v>-2.16</v>
      </c>
      <c r="F26" s="18">
        <v>0.01</v>
      </c>
      <c r="G26" s="18">
        <f t="shared" si="1"/>
        <v>-2.1542561356134464</v>
      </c>
      <c r="H26" s="18">
        <f t="shared" si="1"/>
        <v>-5.1510487362228634</v>
      </c>
      <c r="I26" s="18">
        <f t="shared" si="1"/>
        <v>-9.295520190992514</v>
      </c>
      <c r="J26" s="18">
        <v>-2.17</v>
      </c>
      <c r="K26" s="18">
        <v>-2.17</v>
      </c>
      <c r="L26" s="18">
        <v>-2.82</v>
      </c>
      <c r="M26" s="18">
        <v>-2.58</v>
      </c>
      <c r="N26" s="18">
        <v>3.44</v>
      </c>
      <c r="O26" s="8"/>
      <c r="P26" s="8"/>
      <c r="Z26" s="31" t="s">
        <v>44</v>
      </c>
      <c r="AJ26" s="31" t="s">
        <v>44</v>
      </c>
      <c r="AT26" s="31" t="s">
        <v>44</v>
      </c>
    </row>
    <row r="27" spans="1:54" ht="15.6" thickBot="1" x14ac:dyDescent="0.35">
      <c r="A27" s="4">
        <v>42370</v>
      </c>
      <c r="B27" s="18">
        <v>-4.4505476569163305</v>
      </c>
      <c r="C27" s="18">
        <v>-5.1829546433764788</v>
      </c>
      <c r="D27" s="18">
        <v>2.7342054486057723</v>
      </c>
      <c r="E27" s="18">
        <f t="shared" si="0"/>
        <v>-5.76</v>
      </c>
      <c r="F27" s="18">
        <v>0.01</v>
      </c>
      <c r="G27" s="18">
        <f t="shared" si="1"/>
        <v>-4.4605476569163303</v>
      </c>
      <c r="H27" s="18">
        <f t="shared" si="1"/>
        <v>-5.1929546433764786</v>
      </c>
      <c r="I27" s="18">
        <f t="shared" si="1"/>
        <v>2.7242054486057725</v>
      </c>
      <c r="J27" s="18">
        <v>-5.77</v>
      </c>
      <c r="K27" s="18">
        <v>-5.77</v>
      </c>
      <c r="L27" s="18">
        <v>-3.36</v>
      </c>
      <c r="M27" s="18">
        <v>2.1</v>
      </c>
      <c r="N27" s="18">
        <v>1.37</v>
      </c>
      <c r="O27" s="8"/>
      <c r="P27" s="8"/>
      <c r="Q27" s="13"/>
      <c r="R27" s="26" t="s">
        <v>87</v>
      </c>
      <c r="S27" s="26"/>
      <c r="T27" s="26"/>
    </row>
    <row r="28" spans="1:54" ht="16.2" x14ac:dyDescent="0.3">
      <c r="A28" s="4">
        <v>42401</v>
      </c>
      <c r="B28" s="18">
        <v>-0.145170317270326</v>
      </c>
      <c r="C28" s="18">
        <v>-2.356893748814231</v>
      </c>
      <c r="D28" s="18">
        <v>-0.41494589613458926</v>
      </c>
      <c r="E28" s="18">
        <f t="shared" si="0"/>
        <v>-0.05</v>
      </c>
      <c r="F28" s="18">
        <v>0.02</v>
      </c>
      <c r="G28" s="18">
        <f t="shared" si="1"/>
        <v>-0.16517031727032599</v>
      </c>
      <c r="H28" s="18">
        <f t="shared" si="1"/>
        <v>-2.376893748814231</v>
      </c>
      <c r="I28" s="18">
        <f t="shared" si="1"/>
        <v>-0.43494589613458928</v>
      </c>
      <c r="J28" s="18">
        <v>-7.0000000000000007E-2</v>
      </c>
      <c r="K28" s="18">
        <v>-7.0000000000000007E-2</v>
      </c>
      <c r="L28" s="18">
        <v>0.78</v>
      </c>
      <c r="M28" s="18">
        <v>-0.48</v>
      </c>
      <c r="N28" s="18">
        <v>-4.09</v>
      </c>
      <c r="O28" s="8"/>
      <c r="P28" s="8"/>
      <c r="Q28" s="13"/>
      <c r="R28" s="7" t="s">
        <v>8</v>
      </c>
      <c r="S28" s="7" t="s">
        <v>9</v>
      </c>
      <c r="T28" s="7" t="s">
        <v>10</v>
      </c>
      <c r="Z28" s="37" t="s">
        <v>45</v>
      </c>
      <c r="AA28" s="37" t="s">
        <v>46</v>
      </c>
      <c r="AB28" s="37" t="s">
        <v>35</v>
      </c>
      <c r="AJ28" s="37" t="s">
        <v>45</v>
      </c>
      <c r="AK28" s="37" t="s">
        <v>46</v>
      </c>
      <c r="AL28" s="37" t="s">
        <v>35</v>
      </c>
      <c r="AT28" s="37" t="s">
        <v>45</v>
      </c>
      <c r="AU28" s="37" t="s">
        <v>46</v>
      </c>
      <c r="AV28" s="37" t="s">
        <v>35</v>
      </c>
    </row>
    <row r="29" spans="1:54" x14ac:dyDescent="0.3">
      <c r="A29" s="4">
        <v>42430</v>
      </c>
      <c r="B29" s="18">
        <v>6.2346091363145408</v>
      </c>
      <c r="C29" s="18">
        <v>5.611281605030439</v>
      </c>
      <c r="D29" s="18">
        <v>5.5500045440074963</v>
      </c>
      <c r="E29" s="18">
        <f t="shared" si="0"/>
        <v>6.9799999999999995</v>
      </c>
      <c r="F29" s="18">
        <v>0.02</v>
      </c>
      <c r="G29" s="18">
        <f t="shared" si="1"/>
        <v>6.2146091363145413</v>
      </c>
      <c r="H29" s="18">
        <f t="shared" si="1"/>
        <v>5.5912816050304395</v>
      </c>
      <c r="I29" s="18">
        <f t="shared" si="1"/>
        <v>5.5300045440074967</v>
      </c>
      <c r="J29" s="18">
        <v>6.96</v>
      </c>
      <c r="K29" s="18">
        <v>6.9599999999999991</v>
      </c>
      <c r="L29" s="18">
        <v>0.87</v>
      </c>
      <c r="M29" s="18">
        <v>1.1200000000000001</v>
      </c>
      <c r="N29" s="18">
        <v>-5.14</v>
      </c>
      <c r="O29" s="8"/>
      <c r="P29" s="8"/>
      <c r="Q29" s="13"/>
      <c r="R29" s="6">
        <f>$V$5+AA19*$R$13+AA20*$S$13+AA21*$T$13+AA22*$U$13</f>
        <v>0.80999808627611403</v>
      </c>
      <c r="S29" s="6">
        <f>$V$5+AK19*$R$13+AK20*$S$13+AK21*$T$13+AK22*$U$13</f>
        <v>1.0463111062535098</v>
      </c>
      <c r="T29" s="6">
        <f>$V$5+AU19*$R$13+AU20*$S$13+AU21*$T$13+AU22*$U$13</f>
        <v>1.0206687725764241</v>
      </c>
      <c r="X29" s="3"/>
      <c r="Z29" s="32">
        <v>1</v>
      </c>
      <c r="AA29" s="32">
        <v>4.5839256820028931</v>
      </c>
      <c r="AB29" s="32">
        <v>-2.3267807679720143E-2</v>
      </c>
      <c r="AJ29" s="32">
        <v>1</v>
      </c>
      <c r="AK29" s="32">
        <v>5.6825786183817018</v>
      </c>
      <c r="AL29" s="32">
        <v>4.4418344674935994E-2</v>
      </c>
      <c r="AT29" s="32">
        <v>1</v>
      </c>
      <c r="AU29" s="32">
        <v>5.8377491925408478</v>
      </c>
      <c r="AV29" s="32">
        <v>-0.33524222564545081</v>
      </c>
    </row>
    <row r="30" spans="1:54" x14ac:dyDescent="0.3">
      <c r="A30" s="4">
        <v>42461</v>
      </c>
      <c r="B30" s="18">
        <v>0.88694815745207123</v>
      </c>
      <c r="C30" s="18">
        <v>-1.1576087973508573</v>
      </c>
      <c r="D30" s="18">
        <v>-1.1211122879676303</v>
      </c>
      <c r="E30" s="18">
        <f t="shared" si="0"/>
        <v>0.93</v>
      </c>
      <c r="F30" s="18">
        <v>0.01</v>
      </c>
      <c r="G30" s="18">
        <f t="shared" si="1"/>
        <v>0.87694815745207122</v>
      </c>
      <c r="H30" s="18">
        <f t="shared" si="1"/>
        <v>-1.1676087973508573</v>
      </c>
      <c r="I30" s="18">
        <f t="shared" si="1"/>
        <v>-1.1311122879676303</v>
      </c>
      <c r="J30" s="18">
        <v>0.92</v>
      </c>
      <c r="K30" s="18">
        <v>0.91999999999999993</v>
      </c>
      <c r="L30" s="18">
        <v>0.68</v>
      </c>
      <c r="M30" s="18">
        <v>3.26</v>
      </c>
      <c r="N30" s="18">
        <v>-6.23</v>
      </c>
      <c r="O30" s="8"/>
      <c r="P30" s="8"/>
      <c r="Q30" s="13"/>
      <c r="X30" s="16"/>
      <c r="Z30" s="32">
        <v>2</v>
      </c>
      <c r="AA30" s="32">
        <v>0.68309493011191391</v>
      </c>
      <c r="AB30" s="32">
        <v>-0.28763543451877333</v>
      </c>
      <c r="AJ30" s="32">
        <v>2</v>
      </c>
      <c r="AK30" s="32">
        <v>-2.2184549103387639</v>
      </c>
      <c r="AL30" s="32">
        <v>-2.8372112832798972</v>
      </c>
      <c r="AT30" s="32">
        <v>2</v>
      </c>
      <c r="AU30" s="32">
        <v>-0.9819953499720171</v>
      </c>
      <c r="AV30" s="32">
        <v>-2.2592013223606742</v>
      </c>
    </row>
    <row r="31" spans="1:54" x14ac:dyDescent="0.3">
      <c r="A31" s="4">
        <v>42491</v>
      </c>
      <c r="B31" s="18">
        <v>1.782906106050296</v>
      </c>
      <c r="C31" s="18">
        <v>2.9129100231551455</v>
      </c>
      <c r="D31" s="18">
        <v>1.9802011200879353</v>
      </c>
      <c r="E31" s="18">
        <f t="shared" si="0"/>
        <v>1.79</v>
      </c>
      <c r="F31" s="18">
        <v>0.01</v>
      </c>
      <c r="G31" s="18">
        <f t="shared" si="1"/>
        <v>1.772906106050296</v>
      </c>
      <c r="H31" s="18">
        <f t="shared" si="1"/>
        <v>2.9029100231551457</v>
      </c>
      <c r="I31" s="18">
        <f t="shared" si="1"/>
        <v>1.9702011200879352</v>
      </c>
      <c r="J31" s="18">
        <v>1.78</v>
      </c>
      <c r="K31" s="18">
        <v>1.78</v>
      </c>
      <c r="L31" s="18">
        <v>-0.26</v>
      </c>
      <c r="M31" s="18">
        <v>-1.81</v>
      </c>
      <c r="N31" s="18">
        <v>1.94</v>
      </c>
      <c r="O31" s="8"/>
      <c r="P31" s="8"/>
      <c r="Q31" s="13"/>
      <c r="R31" s="27" t="s">
        <v>20</v>
      </c>
      <c r="S31" s="27"/>
      <c r="T31" s="27"/>
      <c r="U31" s="28" t="s">
        <v>81</v>
      </c>
      <c r="V31" s="28"/>
      <c r="W31" s="28"/>
      <c r="Z31" s="32">
        <v>3</v>
      </c>
      <c r="AA31" s="32">
        <v>0.57104417289883624</v>
      </c>
      <c r="AB31" s="32">
        <v>0.58151209814108373</v>
      </c>
      <c r="AJ31" s="32">
        <v>3</v>
      </c>
      <c r="AK31" s="32">
        <v>-1.0609949412595778</v>
      </c>
      <c r="AL31" s="32">
        <v>-0.55548896339325715</v>
      </c>
      <c r="AT31" s="32">
        <v>3</v>
      </c>
      <c r="AU31" s="32">
        <v>-0.82379273278532061</v>
      </c>
      <c r="AV31" s="32">
        <v>0.17763613418186008</v>
      </c>
    </row>
    <row r="32" spans="1:54" x14ac:dyDescent="0.3">
      <c r="A32" s="4">
        <v>42522</v>
      </c>
      <c r="B32" s="18">
        <v>-0.22152597283973621</v>
      </c>
      <c r="C32" s="18">
        <v>-2.3635836961499401</v>
      </c>
      <c r="D32" s="18">
        <v>-1.4719699544437577</v>
      </c>
      <c r="E32" s="18">
        <f t="shared" si="0"/>
        <v>-3.0000000000000002E-2</v>
      </c>
      <c r="F32" s="18">
        <v>0.02</v>
      </c>
      <c r="G32" s="18">
        <f t="shared" si="1"/>
        <v>-0.2415259728397362</v>
      </c>
      <c r="H32" s="18">
        <f t="shared" si="1"/>
        <v>-2.3835836961499401</v>
      </c>
      <c r="I32" s="18">
        <f t="shared" si="1"/>
        <v>-1.4919699544437577</v>
      </c>
      <c r="J32" s="18">
        <v>-0.05</v>
      </c>
      <c r="K32" s="18">
        <v>-0.05</v>
      </c>
      <c r="L32" s="18">
        <v>0.65</v>
      </c>
      <c r="M32" s="18">
        <v>-1.49</v>
      </c>
      <c r="N32" s="18">
        <v>4.21</v>
      </c>
      <c r="O32" s="8"/>
      <c r="P32" s="8"/>
      <c r="Q32" s="13"/>
      <c r="R32" s="7" t="s">
        <v>8</v>
      </c>
      <c r="S32" s="7" t="s">
        <v>9</v>
      </c>
      <c r="T32" s="7" t="s">
        <v>10</v>
      </c>
      <c r="U32" s="7" t="s">
        <v>8</v>
      </c>
      <c r="V32" s="7" t="s">
        <v>9</v>
      </c>
      <c r="W32" s="7" t="s">
        <v>10</v>
      </c>
      <c r="Z32" s="32">
        <v>4</v>
      </c>
      <c r="AA32" s="32">
        <v>2.3732375377257862</v>
      </c>
      <c r="AB32" s="32">
        <v>-3.8291745458855164E-2</v>
      </c>
      <c r="AJ32" s="32">
        <v>4</v>
      </c>
      <c r="AK32" s="32">
        <v>2.4574897980631101</v>
      </c>
      <c r="AL32" s="32">
        <v>1.5695740367110251</v>
      </c>
      <c r="AT32" s="32">
        <v>4</v>
      </c>
      <c r="AU32" s="32">
        <v>2.8353856059340532</v>
      </c>
      <c r="AV32" s="32">
        <v>0.36503407508197583</v>
      </c>
    </row>
    <row r="33" spans="1:48" x14ac:dyDescent="0.3">
      <c r="A33" s="4">
        <v>42552</v>
      </c>
      <c r="B33" s="18">
        <v>4.1691312689425093</v>
      </c>
      <c r="C33" s="18">
        <v>5.2002494503388164</v>
      </c>
      <c r="D33" s="18">
        <v>5.4672605957045022</v>
      </c>
      <c r="E33" s="18">
        <f t="shared" si="0"/>
        <v>3.97</v>
      </c>
      <c r="F33" s="18">
        <v>0.02</v>
      </c>
      <c r="G33" s="18">
        <f t="shared" si="1"/>
        <v>4.1491312689425097</v>
      </c>
      <c r="H33" s="18">
        <f t="shared" si="1"/>
        <v>5.1802494503388168</v>
      </c>
      <c r="I33" s="18">
        <f t="shared" si="1"/>
        <v>5.4472605957045026</v>
      </c>
      <c r="J33" s="18">
        <v>3.95</v>
      </c>
      <c r="K33" s="18">
        <v>3.95</v>
      </c>
      <c r="L33" s="18">
        <v>2.65</v>
      </c>
      <c r="M33" s="18">
        <v>-1.1000000000000001</v>
      </c>
      <c r="N33" s="18">
        <v>-3.06</v>
      </c>
      <c r="O33" s="8"/>
      <c r="P33" s="8"/>
      <c r="Q33" s="13"/>
      <c r="R33" s="7">
        <f>R5-R29</f>
        <v>-2.6111770002741341E-2</v>
      </c>
      <c r="S33" s="7">
        <f>S5-S29</f>
        <v>-0.27669804299811473</v>
      </c>
      <c r="T33" s="7">
        <f>T5-T29</f>
        <v>-0.11942661185601366</v>
      </c>
      <c r="U33" s="7" t="str">
        <f>IF((R33-AA18)&lt;0.0000001, "Y", "N")</f>
        <v>Y</v>
      </c>
      <c r="V33" s="7" t="str">
        <f>IF((S33-AK18)&lt;0.0000001, "Y", "N")</f>
        <v>Y</v>
      </c>
      <c r="W33" s="7" t="str">
        <f>IF((T33-AU18)&lt;0.0000001, "Y", "N")</f>
        <v>Y</v>
      </c>
      <c r="Z33" s="32">
        <v>5</v>
      </c>
      <c r="AA33" s="32">
        <v>2.0587296089013036</v>
      </c>
      <c r="AB33" s="32">
        <v>-0.43459147792704922</v>
      </c>
      <c r="AJ33" s="32">
        <v>5</v>
      </c>
      <c r="AK33" s="32">
        <v>3.2381434535617308</v>
      </c>
      <c r="AL33" s="32">
        <v>-1.8135536981049338</v>
      </c>
      <c r="AT33" s="32">
        <v>5</v>
      </c>
      <c r="AU33" s="32">
        <v>2.8501967451375809</v>
      </c>
      <c r="AV33" s="32">
        <v>-0.77722321743153833</v>
      </c>
    </row>
    <row r="34" spans="1:48" x14ac:dyDescent="0.3">
      <c r="A34" s="4">
        <v>42583</v>
      </c>
      <c r="B34" s="18">
        <v>0.12950026788384644</v>
      </c>
      <c r="C34" s="18">
        <v>-0.39772200182035611</v>
      </c>
      <c r="D34" s="18">
        <v>-0.13563526332404915</v>
      </c>
      <c r="E34" s="18">
        <f t="shared" si="0"/>
        <v>0.52</v>
      </c>
      <c r="F34" s="18">
        <v>0.02</v>
      </c>
      <c r="G34" s="18">
        <f t="shared" si="1"/>
        <v>0.10950026788384644</v>
      </c>
      <c r="H34" s="18">
        <f t="shared" si="1"/>
        <v>-0.41772200182035613</v>
      </c>
      <c r="I34" s="18">
        <f t="shared" si="1"/>
        <v>-0.15563526332404914</v>
      </c>
      <c r="J34" s="18">
        <v>0.5</v>
      </c>
      <c r="K34" s="18">
        <v>0.5</v>
      </c>
      <c r="L34" s="18">
        <v>1.1399999999999999</v>
      </c>
      <c r="M34" s="18">
        <v>3.33</v>
      </c>
      <c r="N34" s="18">
        <v>-3.11</v>
      </c>
      <c r="O34" s="8"/>
      <c r="P34" s="8"/>
      <c r="Q34" s="13"/>
      <c r="Z34" s="32">
        <v>6</v>
      </c>
      <c r="AA34" s="32">
        <v>-1.3167279158272684</v>
      </c>
      <c r="AB34" s="32">
        <v>0.34454209004734404</v>
      </c>
      <c r="AJ34" s="32">
        <v>6</v>
      </c>
      <c r="AK34" s="32">
        <v>-2.7042390385729314</v>
      </c>
      <c r="AL34" s="32">
        <v>2.734770009687876</v>
      </c>
      <c r="AT34" s="32">
        <v>6</v>
      </c>
      <c r="AU34" s="32">
        <v>-2.04509033242618</v>
      </c>
      <c r="AV34" s="32">
        <v>0.87530651051629782</v>
      </c>
    </row>
    <row r="35" spans="1:48" x14ac:dyDescent="0.3">
      <c r="A35" s="4">
        <v>42614</v>
      </c>
      <c r="B35" s="18">
        <v>-0.41781025287603962</v>
      </c>
      <c r="C35" s="18">
        <v>1.5687314525951619</v>
      </c>
      <c r="D35" s="18">
        <v>-0.12070497601024345</v>
      </c>
      <c r="E35" s="18">
        <f t="shared" si="0"/>
        <v>0.27</v>
      </c>
      <c r="F35" s="18">
        <v>0.02</v>
      </c>
      <c r="G35" s="18">
        <f t="shared" si="1"/>
        <v>-0.43781025287603964</v>
      </c>
      <c r="H35" s="18">
        <f t="shared" si="1"/>
        <v>1.5487314525951619</v>
      </c>
      <c r="I35" s="18">
        <f t="shared" si="1"/>
        <v>-0.14070497601024345</v>
      </c>
      <c r="J35" s="18">
        <v>0.25</v>
      </c>
      <c r="K35" s="18">
        <v>0.25</v>
      </c>
      <c r="L35" s="18">
        <v>2.0099999999999998</v>
      </c>
      <c r="M35" s="18">
        <v>-1.5</v>
      </c>
      <c r="N35" s="18">
        <v>-0.55000000000000004</v>
      </c>
      <c r="O35" s="8"/>
      <c r="P35" s="8"/>
      <c r="Q35" s="13"/>
      <c r="R35" s="27" t="s">
        <v>21</v>
      </c>
      <c r="S35" s="27"/>
      <c r="T35" s="27"/>
      <c r="Z35" s="32">
        <v>7</v>
      </c>
      <c r="AA35" s="32">
        <v>4.1831547124446553</v>
      </c>
      <c r="AB35" s="32">
        <v>-0.19593355035735227</v>
      </c>
      <c r="AJ35" s="32">
        <v>7</v>
      </c>
      <c r="AK35" s="32">
        <v>5.2306497903379698</v>
      </c>
      <c r="AL35" s="32">
        <v>-0.13296353520522874</v>
      </c>
      <c r="AT35" s="32">
        <v>7</v>
      </c>
      <c r="AU35" s="32">
        <v>5.1159332454908784</v>
      </c>
      <c r="AV35" s="32">
        <v>-1.0389960452932012</v>
      </c>
    </row>
    <row r="36" spans="1:48" x14ac:dyDescent="0.3">
      <c r="A36" s="4">
        <v>42644</v>
      </c>
      <c r="B36" s="18">
        <v>-1.4069474593819762</v>
      </c>
      <c r="C36" s="18">
        <v>-1.5725997202419695</v>
      </c>
      <c r="D36" s="18">
        <v>-2.3870740914690152</v>
      </c>
      <c r="E36" s="18">
        <f t="shared" ref="E36:E67" si="3">F36+J36</f>
        <v>-2</v>
      </c>
      <c r="F36" s="18">
        <v>0.02</v>
      </c>
      <c r="G36" s="18">
        <f t="shared" si="1"/>
        <v>-1.4269474593819762</v>
      </c>
      <c r="H36" s="18">
        <f t="shared" si="1"/>
        <v>-1.5925997202419695</v>
      </c>
      <c r="I36" s="18">
        <f t="shared" si="1"/>
        <v>-2.4070740914690152</v>
      </c>
      <c r="J36" s="18">
        <v>-2.02</v>
      </c>
      <c r="K36" s="18">
        <v>-2.02</v>
      </c>
      <c r="L36" s="18">
        <v>-4.3600000000000003</v>
      </c>
      <c r="M36" s="18">
        <v>4.17</v>
      </c>
      <c r="N36" s="18">
        <v>0.65</v>
      </c>
      <c r="O36" s="8"/>
      <c r="P36" s="8"/>
      <c r="Q36" s="13"/>
      <c r="R36" s="7" t="s">
        <v>8</v>
      </c>
      <c r="S36" s="7" t="s">
        <v>9</v>
      </c>
      <c r="T36" s="7" t="s">
        <v>10</v>
      </c>
      <c r="Z36" s="32">
        <v>8</v>
      </c>
      <c r="AA36" s="32">
        <v>-1.3038766186915063</v>
      </c>
      <c r="AB36" s="32">
        <v>-0.55128996504409367</v>
      </c>
      <c r="AJ36" s="32">
        <v>8</v>
      </c>
      <c r="AK36" s="32">
        <v>-2.0147787119922325</v>
      </c>
      <c r="AL36" s="32">
        <v>0.44637333742884877</v>
      </c>
      <c r="AT36" s="32">
        <v>8</v>
      </c>
      <c r="AU36" s="32">
        <v>-1.6290733806398374</v>
      </c>
      <c r="AV36" s="32">
        <v>1.3289591164865113</v>
      </c>
    </row>
    <row r="37" spans="1:48" x14ac:dyDescent="0.3">
      <c r="A37" s="4">
        <v>42675</v>
      </c>
      <c r="B37" s="18">
        <v>3.6990060645988212</v>
      </c>
      <c r="C37" s="18">
        <v>0.45649182953891371</v>
      </c>
      <c r="D37" s="18">
        <v>1.0060413123920628</v>
      </c>
      <c r="E37" s="18">
        <f t="shared" si="3"/>
        <v>4.87</v>
      </c>
      <c r="F37" s="18">
        <v>0.01</v>
      </c>
      <c r="G37" s="18">
        <f t="shared" si="1"/>
        <v>3.6890060645988214</v>
      </c>
      <c r="H37" s="18">
        <f t="shared" si="1"/>
        <v>0.4464918295389137</v>
      </c>
      <c r="I37" s="18">
        <f t="shared" si="1"/>
        <v>0.99604131239206284</v>
      </c>
      <c r="J37" s="18">
        <v>4.8600000000000003</v>
      </c>
      <c r="K37" s="18">
        <v>4.8600000000000003</v>
      </c>
      <c r="L37" s="18">
        <v>5.51</v>
      </c>
      <c r="M37" s="18">
        <v>8.32</v>
      </c>
      <c r="N37" s="18">
        <v>-4.22</v>
      </c>
      <c r="O37" s="8"/>
      <c r="P37" s="8"/>
      <c r="Q37" s="13"/>
      <c r="R37" s="7">
        <f>R33/R21</f>
        <v>-6.61789901449963E-2</v>
      </c>
      <c r="S37" s="7">
        <f>S33/S21</f>
        <v>-8.6266299147261027E-2</v>
      </c>
      <c r="T37" s="7">
        <f>T33/T21</f>
        <v>-4.0109929327696386E-2</v>
      </c>
      <c r="Z37" s="32">
        <v>9</v>
      </c>
      <c r="AA37" s="32">
        <v>1.7875420117209502</v>
      </c>
      <c r="AB37" s="32">
        <v>1.0916923620366688</v>
      </c>
      <c r="AJ37" s="32">
        <v>9</v>
      </c>
      <c r="AK37" s="32">
        <v>3.5333706610812423</v>
      </c>
      <c r="AL37" s="32">
        <v>-0.19905826631383761</v>
      </c>
      <c r="AT37" s="32">
        <v>9</v>
      </c>
      <c r="AU37" s="32">
        <v>2.6236852086143925</v>
      </c>
      <c r="AV37" s="32">
        <v>0.98848826387305921</v>
      </c>
    </row>
    <row r="38" spans="1:48" x14ac:dyDescent="0.3">
      <c r="A38" s="4">
        <v>42705</v>
      </c>
      <c r="B38" s="18">
        <v>1.3542104140662554</v>
      </c>
      <c r="C38" s="18">
        <v>1.1076435681992907</v>
      </c>
      <c r="D38" s="18">
        <v>1.3331198077780029</v>
      </c>
      <c r="E38" s="18">
        <f t="shared" si="3"/>
        <v>1.85</v>
      </c>
      <c r="F38" s="18">
        <v>0.03</v>
      </c>
      <c r="G38" s="18">
        <f t="shared" si="1"/>
        <v>1.3242104140662554</v>
      </c>
      <c r="H38" s="18">
        <f t="shared" si="1"/>
        <v>1.0776435681992906</v>
      </c>
      <c r="I38" s="18">
        <f t="shared" si="1"/>
        <v>1.3031198077780028</v>
      </c>
      <c r="J38" s="18">
        <v>1.82</v>
      </c>
      <c r="K38" s="18">
        <v>1.82</v>
      </c>
      <c r="L38" s="18">
        <v>0.05</v>
      </c>
      <c r="M38" s="18">
        <v>3.55</v>
      </c>
      <c r="N38" s="18">
        <v>-0.39</v>
      </c>
      <c r="O38" s="8"/>
      <c r="P38" s="8"/>
      <c r="Q38" s="13"/>
      <c r="Z38" s="32">
        <v>10</v>
      </c>
      <c r="AA38" s="32">
        <v>2.967674972265943</v>
      </c>
      <c r="AB38" s="32">
        <v>-0.28526452327432983</v>
      </c>
      <c r="AJ38" s="32">
        <v>10</v>
      </c>
      <c r="AK38" s="32">
        <v>4.3626948128397425</v>
      </c>
      <c r="AL38" s="32">
        <v>-2.5922709411147182</v>
      </c>
      <c r="AT38" s="32">
        <v>10</v>
      </c>
      <c r="AU38" s="32">
        <v>3.9118668432956301</v>
      </c>
      <c r="AV38" s="32">
        <v>-0.85376652030983236</v>
      </c>
    </row>
    <row r="39" spans="1:48" x14ac:dyDescent="0.3">
      <c r="A39" s="4">
        <v>42736</v>
      </c>
      <c r="B39" s="18">
        <v>2.4932160215325054</v>
      </c>
      <c r="C39" s="18">
        <v>4.5869343531743594</v>
      </c>
      <c r="D39" s="18">
        <v>2.9735042695011145</v>
      </c>
      <c r="E39" s="18">
        <f t="shared" si="3"/>
        <v>1.98</v>
      </c>
      <c r="F39" s="18">
        <v>0.04</v>
      </c>
      <c r="G39" s="18">
        <f t="shared" si="1"/>
        <v>2.4532160215325054</v>
      </c>
      <c r="H39" s="18">
        <f t="shared" si="1"/>
        <v>4.5469343531743593</v>
      </c>
      <c r="I39" s="18">
        <f t="shared" si="1"/>
        <v>2.9335042695011144</v>
      </c>
      <c r="J39" s="18">
        <v>1.94</v>
      </c>
      <c r="K39" s="18">
        <v>1.94</v>
      </c>
      <c r="L39" s="18">
        <v>-1.01</v>
      </c>
      <c r="M39" s="18">
        <v>-2.76</v>
      </c>
      <c r="N39" s="18">
        <v>-0.97</v>
      </c>
      <c r="O39" s="8"/>
      <c r="P39" s="8"/>
      <c r="Q39" s="7" t="s">
        <v>67</v>
      </c>
      <c r="R39" s="26" t="s">
        <v>69</v>
      </c>
      <c r="S39" s="26"/>
      <c r="T39" s="26"/>
      <c r="U39" s="26"/>
      <c r="Z39" s="32">
        <v>11</v>
      </c>
      <c r="AA39" s="32">
        <v>-0.59906101147051383</v>
      </c>
      <c r="AB39" s="32">
        <v>-0.18988722087877397</v>
      </c>
      <c r="AJ39" s="32">
        <v>11</v>
      </c>
      <c r="AK39" s="32">
        <v>-1.3633738944057487</v>
      </c>
      <c r="AL39" s="32">
        <v>-0.7690638079589216</v>
      </c>
      <c r="AT39" s="32">
        <v>11</v>
      </c>
      <c r="AU39" s="32">
        <v>-0.65741578293202196</v>
      </c>
      <c r="AV39" s="32">
        <v>-4.4909543282368007</v>
      </c>
    </row>
    <row r="40" spans="1:48" x14ac:dyDescent="0.3">
      <c r="A40" s="4">
        <v>42767</v>
      </c>
      <c r="B40" s="18">
        <v>3.9627457442367349</v>
      </c>
      <c r="C40" s="18">
        <v>3.3853344128159706</v>
      </c>
      <c r="D40" s="18">
        <v>4.3581494288896918</v>
      </c>
      <c r="E40" s="18">
        <f t="shared" si="3"/>
        <v>3.61</v>
      </c>
      <c r="F40" s="18">
        <v>0.04</v>
      </c>
      <c r="G40" s="18">
        <f t="shared" si="1"/>
        <v>3.9227457442367348</v>
      </c>
      <c r="H40" s="18">
        <f t="shared" si="1"/>
        <v>3.3453344128159705</v>
      </c>
      <c r="I40" s="18">
        <f t="shared" si="1"/>
        <v>4.3181494288896918</v>
      </c>
      <c r="J40" s="18">
        <v>3.57</v>
      </c>
      <c r="K40" s="18">
        <v>3.5700000000000003</v>
      </c>
      <c r="L40" s="18">
        <v>-2</v>
      </c>
      <c r="M40" s="18">
        <v>-1.78</v>
      </c>
      <c r="N40" s="18">
        <v>-1.65</v>
      </c>
      <c r="O40" s="8"/>
      <c r="P40" s="8"/>
      <c r="Q40" s="13"/>
      <c r="R40" s="28" t="s">
        <v>16</v>
      </c>
      <c r="S40" s="28"/>
      <c r="Z40" s="32">
        <v>12</v>
      </c>
      <c r="AA40" s="32">
        <v>-3.0358295698909599</v>
      </c>
      <c r="AB40" s="32">
        <v>0.54690158040677872</v>
      </c>
      <c r="AJ40" s="32">
        <v>12</v>
      </c>
      <c r="AK40" s="32">
        <v>-2.332941627421746</v>
      </c>
      <c r="AL40" s="32">
        <v>3.5094211729780982</v>
      </c>
      <c r="AT40" s="32">
        <v>12</v>
      </c>
      <c r="AU40" s="32">
        <v>-2.2804390323131116</v>
      </c>
      <c r="AV40" s="32">
        <v>5.4167645735222063</v>
      </c>
    </row>
    <row r="41" spans="1:48" x14ac:dyDescent="0.3">
      <c r="A41" s="4">
        <v>42795</v>
      </c>
      <c r="B41" s="18">
        <v>-0.34278902334848643</v>
      </c>
      <c r="C41" s="18">
        <v>2.3917988395518459</v>
      </c>
      <c r="D41" s="18">
        <v>1.2073770420928502</v>
      </c>
      <c r="E41" s="18">
        <f t="shared" si="3"/>
        <v>0.2</v>
      </c>
      <c r="F41" s="18">
        <v>0.03</v>
      </c>
      <c r="G41" s="18">
        <f t="shared" si="1"/>
        <v>-0.3727890233484864</v>
      </c>
      <c r="H41" s="18">
        <f t="shared" si="1"/>
        <v>2.3617988395518461</v>
      </c>
      <c r="I41" s="18">
        <f t="shared" si="1"/>
        <v>1.1773770420928502</v>
      </c>
      <c r="J41" s="18">
        <v>0.17</v>
      </c>
      <c r="K41" s="18">
        <v>0.17</v>
      </c>
      <c r="L41" s="18">
        <v>1.19</v>
      </c>
      <c r="M41" s="18">
        <v>-3.16</v>
      </c>
      <c r="N41" s="18">
        <v>-0.88</v>
      </c>
      <c r="O41" s="8"/>
      <c r="P41" s="8"/>
      <c r="Q41" s="13"/>
      <c r="R41" s="7" t="s">
        <v>8</v>
      </c>
      <c r="S41" s="7" t="s">
        <v>12</v>
      </c>
      <c r="T41" s="7" t="s">
        <v>54</v>
      </c>
      <c r="U41" s="7" t="s">
        <v>52</v>
      </c>
      <c r="Z41" s="32">
        <v>13</v>
      </c>
      <c r="AA41" s="32">
        <v>6.1369420167108935</v>
      </c>
      <c r="AB41" s="32">
        <v>-0.40312999876107902</v>
      </c>
      <c r="AJ41" s="32">
        <v>13</v>
      </c>
      <c r="AK41" s="32">
        <v>8.0369850058984902</v>
      </c>
      <c r="AL41" s="32">
        <v>-1.4895354417382682</v>
      </c>
      <c r="AT41" s="32">
        <v>13</v>
      </c>
      <c r="AU41" s="32">
        <v>6.7782439959152994</v>
      </c>
      <c r="AV41" s="32">
        <v>0.65977319527911504</v>
      </c>
    </row>
    <row r="42" spans="1:48" x14ac:dyDescent="0.3">
      <c r="A42" s="4">
        <v>42826</v>
      </c>
      <c r="B42" s="18">
        <v>1.4614203862902841</v>
      </c>
      <c r="C42" s="18">
        <v>2.9477198053791822</v>
      </c>
      <c r="D42" s="18">
        <v>4.1263263970933526</v>
      </c>
      <c r="E42" s="18">
        <f t="shared" si="3"/>
        <v>1.1400000000000001</v>
      </c>
      <c r="F42" s="18">
        <v>0.05</v>
      </c>
      <c r="G42" s="18">
        <f t="shared" si="1"/>
        <v>1.4114203862902841</v>
      </c>
      <c r="H42" s="18">
        <f t="shared" si="1"/>
        <v>2.8977198053791824</v>
      </c>
      <c r="I42" s="18">
        <f t="shared" si="1"/>
        <v>4.0763263970933528</v>
      </c>
      <c r="J42" s="18">
        <v>1.0900000000000001</v>
      </c>
      <c r="K42" s="18">
        <v>1.0900000000000001</v>
      </c>
      <c r="L42" s="18">
        <v>0.73</v>
      </c>
      <c r="M42" s="18">
        <v>-1.87</v>
      </c>
      <c r="N42" s="18">
        <v>0.51</v>
      </c>
      <c r="O42" s="8"/>
      <c r="P42" s="8"/>
      <c r="Q42" s="13"/>
      <c r="R42" s="7">
        <v>1.010575494506105</v>
      </c>
      <c r="S42" s="7">
        <f>1-R42</f>
        <v>-1.0575494506104954E-2</v>
      </c>
      <c r="T42" s="7">
        <f>R42*R5+S42*V5</f>
        <v>0.79167441382966652</v>
      </c>
      <c r="U42" s="7">
        <f>R42*R17</f>
        <v>3.2539471163454898</v>
      </c>
      <c r="Z42" s="32">
        <v>14</v>
      </c>
      <c r="AA42" s="32">
        <v>-1.7253152071908471</v>
      </c>
      <c r="AB42" s="32">
        <v>-0.33906280106125153</v>
      </c>
      <c r="AJ42" s="32">
        <v>14</v>
      </c>
      <c r="AK42" s="32">
        <v>-1.424518549000702</v>
      </c>
      <c r="AL42" s="32">
        <v>4.3909126441270097E-2</v>
      </c>
      <c r="AT42" s="32">
        <v>14</v>
      </c>
      <c r="AU42" s="32">
        <v>-1.1115185469294933</v>
      </c>
      <c r="AV42" s="32">
        <v>0.66773344038322135</v>
      </c>
    </row>
    <row r="43" spans="1:48" x14ac:dyDescent="0.3">
      <c r="A43" s="4">
        <v>42856</v>
      </c>
      <c r="B43" s="18">
        <v>1.3937484990086164</v>
      </c>
      <c r="C43" s="18">
        <v>6.0507875785282845</v>
      </c>
      <c r="D43" s="18">
        <v>3.0462194964131535</v>
      </c>
      <c r="E43" s="18">
        <f t="shared" si="3"/>
        <v>1.1200000000000001</v>
      </c>
      <c r="F43" s="18">
        <v>0.06</v>
      </c>
      <c r="G43" s="18">
        <f t="shared" si="1"/>
        <v>1.3337484990086164</v>
      </c>
      <c r="H43" s="18">
        <f t="shared" si="1"/>
        <v>5.9907875785282849</v>
      </c>
      <c r="I43" s="18">
        <f t="shared" si="1"/>
        <v>2.9862194964131534</v>
      </c>
      <c r="J43" s="18">
        <v>1.06</v>
      </c>
      <c r="K43" s="18">
        <v>1.06</v>
      </c>
      <c r="L43" s="18">
        <v>-2.54</v>
      </c>
      <c r="M43" s="18">
        <v>-3.77</v>
      </c>
      <c r="N43" s="18">
        <v>1.47</v>
      </c>
      <c r="O43" s="8"/>
      <c r="P43" s="8"/>
      <c r="Q43" s="13"/>
      <c r="R43" s="28" t="s">
        <v>16</v>
      </c>
      <c r="S43" s="28"/>
      <c r="Z43" s="32">
        <v>15</v>
      </c>
      <c r="AA43" s="32">
        <v>1.1561720044618595</v>
      </c>
      <c r="AB43" s="32">
        <v>0.28250207352199297</v>
      </c>
      <c r="AJ43" s="32">
        <v>15</v>
      </c>
      <c r="AK43" s="32">
        <v>-0.5645184515974877</v>
      </c>
      <c r="AL43" s="32">
        <v>1.1409675426841088</v>
      </c>
      <c r="AT43" s="32">
        <v>15</v>
      </c>
      <c r="AU43" s="32">
        <v>-0.935092421942054</v>
      </c>
      <c r="AV43" s="32">
        <v>4.3553597177724335E-2</v>
      </c>
    </row>
    <row r="44" spans="1:48" x14ac:dyDescent="0.3">
      <c r="A44" s="4">
        <v>42887</v>
      </c>
      <c r="B44" s="18">
        <v>0.18357530488593557</v>
      </c>
      <c r="C44" s="18">
        <v>-0.58584379830186806</v>
      </c>
      <c r="D44" s="18">
        <v>-0.31392914374672348</v>
      </c>
      <c r="E44" s="18">
        <f t="shared" si="3"/>
        <v>0.84000000000000008</v>
      </c>
      <c r="F44" s="18">
        <v>0.06</v>
      </c>
      <c r="G44" s="18">
        <f t="shared" si="1"/>
        <v>0.12357530488593557</v>
      </c>
      <c r="H44" s="18">
        <f t="shared" si="1"/>
        <v>-0.64584379830186811</v>
      </c>
      <c r="I44" s="18">
        <f t="shared" si="1"/>
        <v>-0.37392914374672348</v>
      </c>
      <c r="J44" s="18">
        <v>0.78</v>
      </c>
      <c r="K44" s="18">
        <v>0.78</v>
      </c>
      <c r="L44" s="18">
        <v>2.15</v>
      </c>
      <c r="M44" s="18">
        <v>1.35</v>
      </c>
      <c r="N44" s="18">
        <v>-0.25</v>
      </c>
      <c r="O44" s="8"/>
      <c r="P44" s="8"/>
      <c r="Q44" s="13"/>
      <c r="R44" s="7" t="s">
        <v>9</v>
      </c>
      <c r="S44" s="7" t="s">
        <v>12</v>
      </c>
      <c r="T44" s="7" t="s">
        <v>54</v>
      </c>
      <c r="U44" s="7" t="s">
        <v>52</v>
      </c>
      <c r="Z44" s="32">
        <v>16</v>
      </c>
      <c r="AA44" s="32">
        <v>1.1408118412242101</v>
      </c>
      <c r="AB44" s="32">
        <v>0.13176371959454869</v>
      </c>
      <c r="AJ44" s="32">
        <v>16</v>
      </c>
      <c r="AK44" s="32">
        <v>2.1874556997539156</v>
      </c>
      <c r="AL44" s="32">
        <v>0.56910176111079913</v>
      </c>
      <c r="AT44" s="32">
        <v>16</v>
      </c>
      <c r="AU44" s="32">
        <v>2.8876300135023625</v>
      </c>
      <c r="AV44" s="32">
        <v>-0.95359506657489268</v>
      </c>
    </row>
    <row r="45" spans="1:48" x14ac:dyDescent="0.3">
      <c r="A45" s="4">
        <v>42917</v>
      </c>
      <c r="B45" s="18">
        <v>2.4782249722249192</v>
      </c>
      <c r="C45" s="18">
        <v>2.8696014349450336</v>
      </c>
      <c r="D45" s="18">
        <v>1.6139663171103393</v>
      </c>
      <c r="E45" s="18">
        <f t="shared" si="3"/>
        <v>1.9400000000000002</v>
      </c>
      <c r="F45" s="18">
        <v>7.0000000000000007E-2</v>
      </c>
      <c r="G45" s="18">
        <f t="shared" si="1"/>
        <v>2.4082249722249194</v>
      </c>
      <c r="H45" s="18">
        <f t="shared" si="1"/>
        <v>2.7996014349450338</v>
      </c>
      <c r="I45" s="18">
        <f t="shared" si="1"/>
        <v>1.5439663171103393</v>
      </c>
      <c r="J45" s="18">
        <v>1.87</v>
      </c>
      <c r="K45" s="18">
        <v>1.87</v>
      </c>
      <c r="L45" s="18">
        <v>-1.4</v>
      </c>
      <c r="M45" s="18">
        <v>-0.28000000000000003</v>
      </c>
      <c r="N45" s="18">
        <v>1.63</v>
      </c>
      <c r="O45" s="8"/>
      <c r="P45" s="8"/>
      <c r="Q45" s="13"/>
      <c r="R45" s="7">
        <v>0.61119566170621142</v>
      </c>
      <c r="S45" s="7">
        <f>1-R45</f>
        <v>0.38880433829378858</v>
      </c>
      <c r="T45" s="7">
        <f>R45*S5+S45*V5</f>
        <v>0.48883589676298328</v>
      </c>
      <c r="U45" s="7">
        <f>R45*S17</f>
        <v>3.25394709634549</v>
      </c>
      <c r="Z45" s="32">
        <v>17</v>
      </c>
      <c r="AA45" s="32">
        <v>-2.0982036825403836</v>
      </c>
      <c r="AB45" s="32">
        <v>-0.26623789633314843</v>
      </c>
      <c r="AJ45" s="32">
        <v>17</v>
      </c>
      <c r="AK45" s="32">
        <v>-1.7655768758784454</v>
      </c>
      <c r="AL45" s="32">
        <v>0.70314487480193999</v>
      </c>
      <c r="AT45" s="32">
        <v>17</v>
      </c>
      <c r="AU45" s="32">
        <v>-1.4994759942483764</v>
      </c>
      <c r="AV45" s="32">
        <v>1.6612666890566563</v>
      </c>
    </row>
    <row r="46" spans="1:48" x14ac:dyDescent="0.3">
      <c r="A46" s="4">
        <v>42948</v>
      </c>
      <c r="B46" s="18">
        <v>0.29343491606422967</v>
      </c>
      <c r="C46" s="18">
        <v>1.5691127031005991</v>
      </c>
      <c r="D46" s="18">
        <v>2.143592047709816</v>
      </c>
      <c r="E46" s="18">
        <f t="shared" si="3"/>
        <v>0.25</v>
      </c>
      <c r="F46" s="18">
        <v>0.09</v>
      </c>
      <c r="G46" s="18">
        <f t="shared" si="1"/>
        <v>0.20343491606422967</v>
      </c>
      <c r="H46" s="18">
        <f t="shared" si="1"/>
        <v>1.4791127031005991</v>
      </c>
      <c r="I46" s="18">
        <f t="shared" si="1"/>
        <v>2.0535920477098162</v>
      </c>
      <c r="J46" s="18">
        <v>0.16</v>
      </c>
      <c r="K46" s="18">
        <v>0.16</v>
      </c>
      <c r="L46" s="18">
        <v>-1.69</v>
      </c>
      <c r="M46" s="18">
        <v>-2.2400000000000002</v>
      </c>
      <c r="N46" s="18">
        <v>3.53</v>
      </c>
      <c r="O46" s="8"/>
      <c r="P46" s="8"/>
      <c r="Q46" s="13"/>
      <c r="R46" s="28" t="s">
        <v>16</v>
      </c>
      <c r="S46" s="28"/>
      <c r="Z46" s="32">
        <v>18</v>
      </c>
      <c r="AA46" s="32">
        <v>2.226036904164904</v>
      </c>
      <c r="AB46" s="32">
        <v>0.30302115190145917</v>
      </c>
      <c r="AJ46" s="32">
        <v>18</v>
      </c>
      <c r="AK46" s="32">
        <v>3.9437348124385325</v>
      </c>
      <c r="AL46" s="32">
        <v>0.53948590540697605</v>
      </c>
      <c r="AT46" s="32">
        <v>18</v>
      </c>
      <c r="AU46" s="32">
        <v>5.1246443465140583</v>
      </c>
      <c r="AV46" s="32">
        <v>-1.6738368708277602</v>
      </c>
    </row>
    <row r="47" spans="1:48" x14ac:dyDescent="0.3">
      <c r="A47" s="4">
        <v>42979</v>
      </c>
      <c r="B47" s="18">
        <v>1.563392922908365</v>
      </c>
      <c r="C47" s="18">
        <v>1.0299178642201372</v>
      </c>
      <c r="D47" s="18">
        <v>1.3653622057220203</v>
      </c>
      <c r="E47" s="18">
        <f t="shared" si="3"/>
        <v>2.5999999999999996</v>
      </c>
      <c r="F47" s="18">
        <v>0.09</v>
      </c>
      <c r="G47" s="18">
        <f t="shared" si="1"/>
        <v>1.4733929229083649</v>
      </c>
      <c r="H47" s="18">
        <f t="shared" si="1"/>
        <v>0.93991786422013723</v>
      </c>
      <c r="I47" s="18">
        <f t="shared" si="1"/>
        <v>1.2753622057220202</v>
      </c>
      <c r="J47" s="18">
        <v>2.5099999999999998</v>
      </c>
      <c r="K47" s="18">
        <v>2.5099999999999998</v>
      </c>
      <c r="L47" s="18">
        <v>4.5199999999999996</v>
      </c>
      <c r="M47" s="18">
        <v>3.03</v>
      </c>
      <c r="N47" s="18">
        <v>-1.23</v>
      </c>
      <c r="O47" s="8"/>
      <c r="P47" s="8"/>
      <c r="Q47" s="13"/>
      <c r="R47" s="7" t="s">
        <v>10</v>
      </c>
      <c r="S47" s="7" t="s">
        <v>12</v>
      </c>
      <c r="T47" s="7" t="s">
        <v>54</v>
      </c>
      <c r="U47" s="7" t="s">
        <v>52</v>
      </c>
      <c r="Z47" s="32">
        <v>19</v>
      </c>
      <c r="AA47" s="32">
        <v>-6.2278477488727537</v>
      </c>
      <c r="AB47" s="32">
        <v>0.18624932675633854</v>
      </c>
      <c r="AJ47" s="32">
        <v>19</v>
      </c>
      <c r="AK47" s="32">
        <v>-9.0530005797708064</v>
      </c>
      <c r="AL47" s="32">
        <v>2.732346877840107</v>
      </c>
      <c r="AT47" s="32">
        <v>19</v>
      </c>
      <c r="AU47" s="32">
        <v>-8.2255969826248343</v>
      </c>
      <c r="AV47" s="32">
        <v>2.6471722092904466</v>
      </c>
    </row>
    <row r="48" spans="1:48" x14ac:dyDescent="0.3">
      <c r="A48" s="4">
        <v>43009</v>
      </c>
      <c r="B48" s="18">
        <v>2.8175096226411247</v>
      </c>
      <c r="C48" s="18">
        <v>-8.8349458879238814</v>
      </c>
      <c r="D48" s="18">
        <v>3.4297828731889481</v>
      </c>
      <c r="E48" s="18">
        <f t="shared" si="3"/>
        <v>2.34</v>
      </c>
      <c r="F48" s="18">
        <v>0.09</v>
      </c>
      <c r="G48" s="18">
        <f t="shared" si="1"/>
        <v>2.7275096226411248</v>
      </c>
      <c r="H48" s="18">
        <f t="shared" si="1"/>
        <v>-8.9249458879238812</v>
      </c>
      <c r="I48" s="18">
        <f t="shared" si="1"/>
        <v>3.3397828731889483</v>
      </c>
      <c r="J48" s="18">
        <v>2.25</v>
      </c>
      <c r="K48" s="18">
        <v>2.25</v>
      </c>
      <c r="L48" s="18">
        <v>-1.94</v>
      </c>
      <c r="M48" s="18">
        <v>-0.06</v>
      </c>
      <c r="N48" s="18">
        <v>4.3</v>
      </c>
      <c r="O48" s="8"/>
      <c r="P48" s="8"/>
      <c r="Q48" s="13"/>
      <c r="R48" s="7">
        <v>0.67198032146469489</v>
      </c>
      <c r="S48" s="7">
        <f>1-R48</f>
        <v>0.32801967853530511</v>
      </c>
      <c r="T48" s="7">
        <f>R48*T5+S48*V5</f>
        <v>0.62118403246994358</v>
      </c>
      <c r="U48" s="7">
        <f>R48*T17</f>
        <v>3.25394709634549</v>
      </c>
      <c r="Z48" s="32">
        <v>20</v>
      </c>
      <c r="AA48" s="32">
        <v>-2.7325499147809653</v>
      </c>
      <c r="AB48" s="32">
        <v>-0.2469487705579656</v>
      </c>
      <c r="AJ48" s="32">
        <v>20</v>
      </c>
      <c r="AK48" s="32">
        <v>-4.1190649059253328</v>
      </c>
      <c r="AL48" s="32">
        <v>5.9820690364777995E-2</v>
      </c>
      <c r="AT48" s="32">
        <v>20</v>
      </c>
      <c r="AU48" s="32">
        <v>-2.3950826408546213</v>
      </c>
      <c r="AV48" s="32">
        <v>0.27541987843292803</v>
      </c>
    </row>
    <row r="49" spans="1:48" x14ac:dyDescent="0.3">
      <c r="A49" s="4">
        <v>43040</v>
      </c>
      <c r="B49" s="18">
        <v>3.0593412144553684</v>
      </c>
      <c r="C49" s="18">
        <v>18.506625732608189</v>
      </c>
      <c r="D49" s="18">
        <v>4.5821797888047895</v>
      </c>
      <c r="E49" s="18">
        <f t="shared" si="3"/>
        <v>3.2</v>
      </c>
      <c r="F49" s="18">
        <v>0.08</v>
      </c>
      <c r="G49" s="18">
        <f t="shared" si="1"/>
        <v>2.9793412144553684</v>
      </c>
      <c r="H49" s="18">
        <f t="shared" si="1"/>
        <v>18.426625732608191</v>
      </c>
      <c r="I49" s="18">
        <f t="shared" si="1"/>
        <v>4.5021797888047894</v>
      </c>
      <c r="J49" s="18">
        <v>3.12</v>
      </c>
      <c r="K49" s="18">
        <v>3.12</v>
      </c>
      <c r="L49" s="18">
        <v>-0.66</v>
      </c>
      <c r="M49" s="18">
        <v>-0.05</v>
      </c>
      <c r="N49" s="18">
        <v>-0.75</v>
      </c>
      <c r="O49" s="8"/>
      <c r="P49" s="8"/>
      <c r="Q49" s="13"/>
      <c r="Z49" s="32">
        <v>21</v>
      </c>
      <c r="AA49" s="32">
        <v>8.1884019348124699</v>
      </c>
      <c r="AB49" s="32">
        <v>0.77242322928122498</v>
      </c>
      <c r="AJ49" s="32">
        <v>21</v>
      </c>
      <c r="AK49" s="32">
        <v>9.2380389086625954</v>
      </c>
      <c r="AL49" s="32">
        <v>-2.0625062242997485</v>
      </c>
      <c r="AT49" s="32">
        <v>21</v>
      </c>
      <c r="AU49" s="32">
        <v>8.4533604022186228</v>
      </c>
      <c r="AV49" s="32">
        <v>-0.95835805413741681</v>
      </c>
    </row>
    <row r="50" spans="1:48" x14ac:dyDescent="0.3">
      <c r="A50" s="4">
        <v>43070</v>
      </c>
      <c r="B50" s="18">
        <v>0.64426858987575919</v>
      </c>
      <c r="C50" s="18">
        <v>5.1825467688652135E-2</v>
      </c>
      <c r="D50" s="18">
        <v>-8.1517304472538292</v>
      </c>
      <c r="E50" s="18">
        <f t="shared" si="3"/>
        <v>1.1500000000000001</v>
      </c>
      <c r="F50" s="18">
        <v>0.09</v>
      </c>
      <c r="G50" s="18">
        <f t="shared" si="1"/>
        <v>0.55426858987575922</v>
      </c>
      <c r="H50" s="18">
        <f t="shared" si="1"/>
        <v>-3.8174532311347861E-2</v>
      </c>
      <c r="I50" s="18">
        <f t="shared" si="1"/>
        <v>-8.2417304472538291</v>
      </c>
      <c r="J50" s="18">
        <v>1.06</v>
      </c>
      <c r="K50" s="18">
        <v>1.06</v>
      </c>
      <c r="L50" s="18">
        <v>-1.26</v>
      </c>
      <c r="M50" s="18">
        <v>0.14000000000000001</v>
      </c>
      <c r="N50" s="18">
        <v>-1.62</v>
      </c>
      <c r="O50" s="8"/>
      <c r="P50" s="8"/>
      <c r="Q50" s="7" t="s">
        <v>67</v>
      </c>
      <c r="R50" s="27" t="s">
        <v>53</v>
      </c>
      <c r="S50" s="27"/>
      <c r="T50" s="27"/>
      <c r="Z50" s="32">
        <v>22</v>
      </c>
      <c r="AA50" s="32">
        <v>-0.13394840059978783</v>
      </c>
      <c r="AB50" s="32">
        <v>0.42033805965975657</v>
      </c>
      <c r="AJ50" s="32">
        <v>22</v>
      </c>
      <c r="AK50" s="32">
        <v>0.63947775885199276</v>
      </c>
      <c r="AL50" s="32">
        <v>0.53416176174223884</v>
      </c>
      <c r="AT50" s="32">
        <v>22</v>
      </c>
      <c r="AU50" s="32">
        <v>0.65641675309062308</v>
      </c>
      <c r="AV50" s="32">
        <v>0.12942827788141764</v>
      </c>
    </row>
    <row r="51" spans="1:48" x14ac:dyDescent="0.3">
      <c r="A51" s="4">
        <v>43101</v>
      </c>
      <c r="B51" s="18">
        <v>6.1931295447777792</v>
      </c>
      <c r="C51" s="18">
        <v>9.893813716011076</v>
      </c>
      <c r="D51" s="18">
        <v>16.203172498557525</v>
      </c>
      <c r="E51" s="18">
        <f t="shared" si="3"/>
        <v>5.69</v>
      </c>
      <c r="F51" s="18">
        <v>0.11</v>
      </c>
      <c r="G51" s="18">
        <f t="shared" si="1"/>
        <v>6.0831295447777789</v>
      </c>
      <c r="H51" s="18">
        <f t="shared" si="1"/>
        <v>9.7838137160110765</v>
      </c>
      <c r="I51" s="18">
        <f t="shared" si="1"/>
        <v>16.093172498557525</v>
      </c>
      <c r="J51" s="18">
        <v>5.58</v>
      </c>
      <c r="K51" s="18">
        <v>5.58</v>
      </c>
      <c r="L51" s="18">
        <v>-3.03</v>
      </c>
      <c r="M51" s="18">
        <v>-1.37</v>
      </c>
      <c r="N51" s="18">
        <v>3.94</v>
      </c>
      <c r="O51" s="8"/>
      <c r="P51" s="8"/>
      <c r="Q51" s="13"/>
      <c r="R51" s="7" t="s">
        <v>8</v>
      </c>
      <c r="S51" s="7" t="s">
        <v>9</v>
      </c>
      <c r="T51" s="7" t="s">
        <v>10</v>
      </c>
      <c r="Z51" s="32">
        <v>23</v>
      </c>
      <c r="AA51" s="32">
        <v>-1.6954984980429626</v>
      </c>
      <c r="AB51" s="32">
        <v>-0.45875763757048382</v>
      </c>
      <c r="AJ51" s="32">
        <v>23</v>
      </c>
      <c r="AK51" s="32">
        <v>-1.5628711615901019</v>
      </c>
      <c r="AL51" s="32">
        <v>-3.5881775746327618</v>
      </c>
      <c r="AT51" s="32">
        <v>23</v>
      </c>
      <c r="AU51" s="32">
        <v>-1.1369449382406325</v>
      </c>
      <c r="AV51" s="32">
        <v>-8.1585752527518807</v>
      </c>
    </row>
    <row r="52" spans="1:48" x14ac:dyDescent="0.3">
      <c r="A52" s="4">
        <v>43132</v>
      </c>
      <c r="B52" s="18">
        <v>-3.6984541509401523</v>
      </c>
      <c r="C52" s="18">
        <v>-1.3669656199038411</v>
      </c>
      <c r="D52" s="18">
        <v>-1.5608488012380506</v>
      </c>
      <c r="E52" s="18">
        <f t="shared" si="3"/>
        <v>-3.54</v>
      </c>
      <c r="F52" s="18">
        <v>0.11</v>
      </c>
      <c r="G52" s="18">
        <f t="shared" si="1"/>
        <v>-3.8084541509401522</v>
      </c>
      <c r="H52" s="18">
        <f t="shared" si="1"/>
        <v>-1.4769656199038412</v>
      </c>
      <c r="I52" s="18">
        <f t="shared" si="1"/>
        <v>-1.6708488012380507</v>
      </c>
      <c r="J52" s="18">
        <v>-3.65</v>
      </c>
      <c r="K52" s="18">
        <v>-3.65</v>
      </c>
      <c r="L52" s="18">
        <v>0.28000000000000003</v>
      </c>
      <c r="M52" s="18">
        <v>-1.19</v>
      </c>
      <c r="N52" s="18">
        <v>3.98</v>
      </c>
      <c r="O52" s="8"/>
      <c r="P52" s="8"/>
      <c r="Q52" s="13"/>
      <c r="R52" s="7">
        <f>T42-$U$5</f>
        <v>2.3199837558480096E-2</v>
      </c>
      <c r="S52" s="7">
        <f>T45-$U$5</f>
        <v>-0.27963867950820315</v>
      </c>
      <c r="T52" s="7">
        <f>T48-$U$5</f>
        <v>-0.14729054380124285</v>
      </c>
      <c r="Z52" s="32">
        <v>24</v>
      </c>
      <c r="AA52" s="32">
        <v>-5.2967488173306334</v>
      </c>
      <c r="AB52" s="32">
        <v>0.83620116041430315</v>
      </c>
      <c r="AJ52" s="32">
        <v>24</v>
      </c>
      <c r="AK52" s="32">
        <v>-8.2700520572757465</v>
      </c>
      <c r="AL52" s="32">
        <v>3.0770974138992679</v>
      </c>
      <c r="AT52" s="32">
        <v>24</v>
      </c>
      <c r="AU52" s="32">
        <v>-6.5946613934091909</v>
      </c>
      <c r="AV52" s="32">
        <v>9.3188668420149625</v>
      </c>
    </row>
    <row r="53" spans="1:48" x14ac:dyDescent="0.3">
      <c r="A53" s="4">
        <v>43160</v>
      </c>
      <c r="B53" s="18">
        <v>-2.9689135476142483</v>
      </c>
      <c r="C53" s="18">
        <v>-2.939061294633742</v>
      </c>
      <c r="D53" s="18">
        <v>-1.311391841185034</v>
      </c>
      <c r="E53" s="18">
        <f t="shared" si="3"/>
        <v>-2.23</v>
      </c>
      <c r="F53" s="18">
        <v>0.12</v>
      </c>
      <c r="G53" s="18">
        <f t="shared" si="1"/>
        <v>-3.0889135476142484</v>
      </c>
      <c r="H53" s="18">
        <f t="shared" si="1"/>
        <v>-3.0590612946337421</v>
      </c>
      <c r="I53" s="18">
        <f t="shared" si="1"/>
        <v>-1.4313918411850342</v>
      </c>
      <c r="J53" s="18">
        <v>-2.35</v>
      </c>
      <c r="K53" s="18">
        <v>-2.35</v>
      </c>
      <c r="L53" s="18">
        <v>3.93</v>
      </c>
      <c r="M53" s="18">
        <v>-0.11</v>
      </c>
      <c r="N53" s="18">
        <v>-1.28</v>
      </c>
      <c r="O53" s="8"/>
      <c r="P53" s="8"/>
      <c r="Q53" s="13"/>
      <c r="Z53" s="32">
        <v>25</v>
      </c>
      <c r="AA53" s="32">
        <v>-0.17558142391725912</v>
      </c>
      <c r="AB53" s="32">
        <v>1.0411106646933121E-2</v>
      </c>
      <c r="AJ53" s="32">
        <v>25</v>
      </c>
      <c r="AK53" s="32">
        <v>-0.25643771288109274</v>
      </c>
      <c r="AL53" s="32">
        <v>-2.1204560359331381</v>
      </c>
      <c r="AT53" s="32">
        <v>25</v>
      </c>
      <c r="AU53" s="32">
        <v>-1.07511428343369</v>
      </c>
      <c r="AV53" s="32">
        <v>0.64016838729910064</v>
      </c>
    </row>
    <row r="54" spans="1:48" x14ac:dyDescent="0.3">
      <c r="A54" s="4">
        <v>43191</v>
      </c>
      <c r="B54" s="18">
        <v>0.79605163219213759</v>
      </c>
      <c r="C54" s="18">
        <v>1.1078207005195324</v>
      </c>
      <c r="D54" s="18">
        <v>0.6160869251168497</v>
      </c>
      <c r="E54" s="18">
        <f t="shared" si="3"/>
        <v>0.43</v>
      </c>
      <c r="F54" s="18">
        <v>0.14000000000000001</v>
      </c>
      <c r="G54" s="18">
        <f t="shared" si="1"/>
        <v>0.65605163219213758</v>
      </c>
      <c r="H54" s="18">
        <f t="shared" si="1"/>
        <v>0.9678207005195324</v>
      </c>
      <c r="I54" s="18">
        <f t="shared" si="1"/>
        <v>0.47608692511684969</v>
      </c>
      <c r="J54" s="18">
        <v>0.28999999999999998</v>
      </c>
      <c r="K54" s="18">
        <v>0.28999999999999998</v>
      </c>
      <c r="L54" s="18">
        <v>1.1000000000000001</v>
      </c>
      <c r="M54" s="18">
        <v>0.53</v>
      </c>
      <c r="N54" s="18">
        <v>0.27</v>
      </c>
      <c r="O54" s="8"/>
      <c r="P54" s="8"/>
      <c r="Z54" s="32">
        <v>26</v>
      </c>
      <c r="AA54" s="32">
        <v>6.8717661493272892</v>
      </c>
      <c r="AB54" s="32">
        <v>-0.65715701301274798</v>
      </c>
      <c r="AJ54" s="32">
        <v>26</v>
      </c>
      <c r="AK54" s="32">
        <v>7.5997862959251767</v>
      </c>
      <c r="AL54" s="32">
        <v>-2.0085046908947373</v>
      </c>
      <c r="AT54" s="32">
        <v>26</v>
      </c>
      <c r="AU54" s="32">
        <v>6.701189369367027</v>
      </c>
      <c r="AV54" s="32">
        <v>-1.1711848253595303</v>
      </c>
    </row>
    <row r="55" spans="1:48" x14ac:dyDescent="0.3">
      <c r="A55" s="4">
        <v>43221</v>
      </c>
      <c r="B55" s="18">
        <v>2.394565743060967</v>
      </c>
      <c r="C55" s="18">
        <v>4.8940968193305707</v>
      </c>
      <c r="D55" s="18">
        <v>3.9860802202162064</v>
      </c>
      <c r="E55" s="18">
        <f t="shared" si="3"/>
        <v>2.79</v>
      </c>
      <c r="F55" s="18">
        <v>0.14000000000000001</v>
      </c>
      <c r="G55" s="18">
        <f t="shared" si="1"/>
        <v>2.2545657430609669</v>
      </c>
      <c r="H55" s="18">
        <f t="shared" si="1"/>
        <v>4.754096819330571</v>
      </c>
      <c r="I55" s="18">
        <f t="shared" si="1"/>
        <v>3.8460802202162063</v>
      </c>
      <c r="J55" s="18">
        <v>2.65</v>
      </c>
      <c r="K55" s="18">
        <v>2.65</v>
      </c>
      <c r="L55" s="18">
        <v>5.24</v>
      </c>
      <c r="M55" s="18">
        <v>-3.16</v>
      </c>
      <c r="N55" s="18">
        <v>3.77</v>
      </c>
      <c r="O55" s="8"/>
      <c r="P55" s="8"/>
      <c r="Z55" s="32">
        <v>27</v>
      </c>
      <c r="AA55" s="32">
        <v>0.78933955400740075</v>
      </c>
      <c r="AB55" s="32">
        <v>8.7608603444670474E-2</v>
      </c>
      <c r="AJ55" s="32">
        <v>27</v>
      </c>
      <c r="AK55" s="32">
        <v>-0.87839597484405563</v>
      </c>
      <c r="AL55" s="32">
        <v>-0.28921282250680169</v>
      </c>
      <c r="AT55" s="32">
        <v>27</v>
      </c>
      <c r="AU55" s="32">
        <v>-1.0171575764094287</v>
      </c>
      <c r="AV55" s="32">
        <v>-0.11395471155820158</v>
      </c>
    </row>
    <row r="56" spans="1:48" x14ac:dyDescent="0.3">
      <c r="A56" s="4">
        <v>43252</v>
      </c>
      <c r="B56" s="18">
        <v>0.16363105087652541</v>
      </c>
      <c r="C56" s="18">
        <v>1.3231125205738694</v>
      </c>
      <c r="D56" s="18">
        <v>1.893542107035491</v>
      </c>
      <c r="E56" s="18">
        <f t="shared" si="3"/>
        <v>0.62</v>
      </c>
      <c r="F56" s="18">
        <v>0.14000000000000001</v>
      </c>
      <c r="G56" s="18">
        <f t="shared" si="1"/>
        <v>2.3631050876525395E-2</v>
      </c>
      <c r="H56" s="18">
        <f t="shared" si="1"/>
        <v>1.1831125205738693</v>
      </c>
      <c r="I56" s="18">
        <f t="shared" si="1"/>
        <v>1.7535421070354911</v>
      </c>
      <c r="J56" s="18">
        <v>0.48</v>
      </c>
      <c r="K56" s="18">
        <v>0.48</v>
      </c>
      <c r="L56" s="18">
        <v>1.17</v>
      </c>
      <c r="M56" s="18">
        <v>-2.39</v>
      </c>
      <c r="N56" s="18">
        <v>-2.41</v>
      </c>
      <c r="O56" s="8"/>
      <c r="P56" s="8"/>
      <c r="Z56" s="32">
        <v>28</v>
      </c>
      <c r="AA56" s="32">
        <v>1.8272937783963239</v>
      </c>
      <c r="AB56" s="32">
        <v>-5.4387672346027927E-2</v>
      </c>
      <c r="AJ56" s="32">
        <v>28</v>
      </c>
      <c r="AK56" s="32">
        <v>2.8341404976040221</v>
      </c>
      <c r="AL56" s="32">
        <v>6.8769525551123589E-2</v>
      </c>
      <c r="AT56" s="32">
        <v>28</v>
      </c>
      <c r="AU56" s="32">
        <v>2.7478479225410659</v>
      </c>
      <c r="AV56" s="32">
        <v>-0.77764680245313067</v>
      </c>
    </row>
    <row r="57" spans="1:48" x14ac:dyDescent="0.3">
      <c r="A57" s="4">
        <v>43282</v>
      </c>
      <c r="B57" s="18">
        <v>4.1622972424196085</v>
      </c>
      <c r="C57" s="18">
        <v>1.2142072511710587</v>
      </c>
      <c r="D57" s="18">
        <v>2.5042501510819921</v>
      </c>
      <c r="E57" s="18">
        <f t="shared" si="3"/>
        <v>3.35</v>
      </c>
      <c r="F57" s="18">
        <v>0.16</v>
      </c>
      <c r="G57" s="18">
        <f t="shared" si="1"/>
        <v>4.0022972424196084</v>
      </c>
      <c r="H57" s="18">
        <f t="shared" si="1"/>
        <v>1.0542072511710587</v>
      </c>
      <c r="I57" s="18">
        <f t="shared" si="1"/>
        <v>2.344250151081992</v>
      </c>
      <c r="J57" s="18">
        <v>3.19</v>
      </c>
      <c r="K57" s="18">
        <v>3.19</v>
      </c>
      <c r="L57" s="18">
        <v>-2.17</v>
      </c>
      <c r="M57" s="18">
        <v>0.4</v>
      </c>
      <c r="N57" s="18">
        <v>-1.62</v>
      </c>
      <c r="O57" s="8"/>
      <c r="P57" s="8"/>
      <c r="Z57" s="32">
        <v>29</v>
      </c>
      <c r="AA57" s="32">
        <v>-0.21530000725774823</v>
      </c>
      <c r="AB57" s="32">
        <v>-2.6225965581987976E-2</v>
      </c>
      <c r="AJ57" s="32">
        <v>29</v>
      </c>
      <c r="AK57" s="32">
        <v>0.46821385062211396</v>
      </c>
      <c r="AL57" s="32">
        <v>-2.8517975467720542</v>
      </c>
      <c r="AT57" s="32">
        <v>29</v>
      </c>
      <c r="AU57" s="32">
        <v>0.89394958636690391</v>
      </c>
      <c r="AV57" s="32">
        <v>-2.3859195408106615</v>
      </c>
    </row>
    <row r="58" spans="1:48" x14ac:dyDescent="0.3">
      <c r="A58" s="4">
        <v>43313</v>
      </c>
      <c r="B58" s="18">
        <v>3.2462505752841939</v>
      </c>
      <c r="C58" s="18">
        <v>6.9714750098541254</v>
      </c>
      <c r="D58" s="18">
        <v>4.4771220854537299</v>
      </c>
      <c r="E58" s="18">
        <f t="shared" si="3"/>
        <v>3.6</v>
      </c>
      <c r="F58" s="18">
        <v>0.16</v>
      </c>
      <c r="G58" s="18">
        <f t="shared" si="1"/>
        <v>3.0862505752841938</v>
      </c>
      <c r="H58" s="18">
        <f t="shared" si="1"/>
        <v>6.8114750098541252</v>
      </c>
      <c r="I58" s="18">
        <f t="shared" si="1"/>
        <v>4.3171220854537298</v>
      </c>
      <c r="J58" s="18">
        <v>3.44</v>
      </c>
      <c r="K58" s="18">
        <v>3.44</v>
      </c>
      <c r="L58" s="18">
        <v>1.26</v>
      </c>
      <c r="M58" s="18">
        <v>-4.1100000000000003</v>
      </c>
      <c r="N58" s="18">
        <v>5.29</v>
      </c>
      <c r="O58" s="8"/>
      <c r="P58" s="8"/>
      <c r="Z58" s="32">
        <v>30</v>
      </c>
      <c r="AA58" s="32">
        <v>3.5387972734924631</v>
      </c>
      <c r="AB58" s="32">
        <v>0.61033399545004663</v>
      </c>
      <c r="AJ58" s="32">
        <v>30</v>
      </c>
      <c r="AK58" s="32">
        <v>4.9714648527228009</v>
      </c>
      <c r="AL58" s="32">
        <v>0.20878459761601587</v>
      </c>
      <c r="AT58" s="32">
        <v>30</v>
      </c>
      <c r="AU58" s="32">
        <v>3.7617933234173417</v>
      </c>
      <c r="AV58" s="32">
        <v>1.6854672722871609</v>
      </c>
    </row>
    <row r="59" spans="1:48" x14ac:dyDescent="0.3">
      <c r="A59" s="4">
        <v>43344</v>
      </c>
      <c r="B59" s="18">
        <v>0.12651024213718109</v>
      </c>
      <c r="C59" s="18">
        <v>0.93102825882013984</v>
      </c>
      <c r="D59" s="18">
        <v>0.21160837986441858</v>
      </c>
      <c r="E59" s="18">
        <f t="shared" si="3"/>
        <v>0.21</v>
      </c>
      <c r="F59" s="18">
        <v>0.15</v>
      </c>
      <c r="G59" s="18">
        <f t="shared" si="1"/>
        <v>-2.34897578628189E-2</v>
      </c>
      <c r="H59" s="18">
        <f t="shared" si="1"/>
        <v>0.78102825882013982</v>
      </c>
      <c r="I59" s="18">
        <f t="shared" si="1"/>
        <v>6.1608379864418583E-2</v>
      </c>
      <c r="J59" s="18">
        <v>0.06</v>
      </c>
      <c r="K59" s="18">
        <v>0.06</v>
      </c>
      <c r="L59" s="18">
        <v>-2.35</v>
      </c>
      <c r="M59" s="18">
        <v>-1.35</v>
      </c>
      <c r="N59" s="18">
        <v>-7.0000000000000007E-2</v>
      </c>
      <c r="O59" s="8"/>
      <c r="P59" s="8"/>
      <c r="Z59" s="32">
        <v>31</v>
      </c>
      <c r="AA59" s="32">
        <v>0.24286492358738906</v>
      </c>
      <c r="AB59" s="32">
        <v>-0.13336465570354261</v>
      </c>
      <c r="AJ59" s="32">
        <v>31</v>
      </c>
      <c r="AK59" s="32">
        <v>-1.3580876889834732</v>
      </c>
      <c r="AL59" s="32">
        <v>0.94036568716311708</v>
      </c>
      <c r="AT59" s="32">
        <v>31</v>
      </c>
      <c r="AU59" s="32">
        <v>-0.92646173249804142</v>
      </c>
      <c r="AV59" s="32">
        <v>0.77082646917399233</v>
      </c>
    </row>
    <row r="60" spans="1:48" x14ac:dyDescent="0.3">
      <c r="A60" s="4">
        <v>43374</v>
      </c>
      <c r="B60" s="18">
        <v>-6.4515398364152627</v>
      </c>
      <c r="C60" s="18">
        <v>-10.461220522257559</v>
      </c>
      <c r="D60" s="18">
        <v>-7.8766726535734923</v>
      </c>
      <c r="E60" s="18">
        <f t="shared" si="3"/>
        <v>-7.4899999999999993</v>
      </c>
      <c r="F60" s="18">
        <v>0.19</v>
      </c>
      <c r="G60" s="18">
        <f t="shared" si="1"/>
        <v>-6.6415398364152631</v>
      </c>
      <c r="H60" s="18">
        <f t="shared" si="1"/>
        <v>-10.651220522257558</v>
      </c>
      <c r="I60" s="18">
        <f t="shared" si="1"/>
        <v>-8.0666726535734927</v>
      </c>
      <c r="J60" s="18">
        <v>-7.68</v>
      </c>
      <c r="K60" s="18">
        <v>-7.68</v>
      </c>
      <c r="L60" s="18">
        <v>-4.6900000000000004</v>
      </c>
      <c r="M60" s="18">
        <v>3.41</v>
      </c>
      <c r="N60" s="18">
        <v>-1.82</v>
      </c>
      <c r="O60" s="8"/>
      <c r="P60" s="8"/>
      <c r="Z60" s="32">
        <v>32</v>
      </c>
      <c r="AA60" s="32">
        <v>-9.7528433375547161E-2</v>
      </c>
      <c r="AB60" s="32">
        <v>-0.34028181950049247</v>
      </c>
      <c r="AJ60" s="32">
        <v>32</v>
      </c>
      <c r="AK60" s="32">
        <v>0.68905323161200094</v>
      </c>
      <c r="AL60" s="32">
        <v>0.85967822098316093</v>
      </c>
      <c r="AT60" s="32">
        <v>32</v>
      </c>
      <c r="AU60" s="32">
        <v>7.6281190124767112E-2</v>
      </c>
      <c r="AV60" s="32">
        <v>-0.21698616613501057</v>
      </c>
    </row>
    <row r="61" spans="1:48" x14ac:dyDescent="0.3">
      <c r="A61" s="4">
        <v>43405</v>
      </c>
      <c r="B61" s="18">
        <v>2.0266505208160575</v>
      </c>
      <c r="C61" s="18">
        <v>-0.51510108311630554</v>
      </c>
      <c r="D61" s="18">
        <v>3.8051541326471714</v>
      </c>
      <c r="E61" s="18">
        <f t="shared" si="3"/>
        <v>1.8699999999999999</v>
      </c>
      <c r="F61" s="18">
        <v>0.18</v>
      </c>
      <c r="G61" s="18">
        <f t="shared" si="1"/>
        <v>1.8466505208160575</v>
      </c>
      <c r="H61" s="18">
        <f t="shared" si="1"/>
        <v>-0.69510108311630558</v>
      </c>
      <c r="I61" s="18">
        <f t="shared" si="1"/>
        <v>3.6251541326471712</v>
      </c>
      <c r="J61" s="18">
        <v>1.69</v>
      </c>
      <c r="K61" s="18">
        <v>1.69</v>
      </c>
      <c r="L61" s="18">
        <v>-0.78</v>
      </c>
      <c r="M61" s="18">
        <v>0.2</v>
      </c>
      <c r="N61" s="18">
        <v>-1.4</v>
      </c>
      <c r="O61" s="8"/>
      <c r="P61" s="8"/>
      <c r="Z61" s="32">
        <v>33</v>
      </c>
      <c r="AA61" s="32">
        <v>-1.372307619133688</v>
      </c>
      <c r="AB61" s="32">
        <v>-5.4639840248288163E-2</v>
      </c>
      <c r="AJ61" s="32">
        <v>33</v>
      </c>
      <c r="AK61" s="32">
        <v>-4.6415882792796319</v>
      </c>
      <c r="AL61" s="32">
        <v>3.0489885590376624</v>
      </c>
      <c r="AT61" s="32">
        <v>33</v>
      </c>
      <c r="AU61" s="32">
        <v>-2.5669203689194173</v>
      </c>
      <c r="AV61" s="32">
        <v>0.15984627745040214</v>
      </c>
    </row>
    <row r="62" spans="1:48" x14ac:dyDescent="0.3">
      <c r="A62" s="4">
        <v>43435</v>
      </c>
      <c r="B62" s="18">
        <v>-9.5018419067280586</v>
      </c>
      <c r="C62" s="18">
        <v>-20.404800229139656</v>
      </c>
      <c r="D62" s="18">
        <v>-19.675387630164387</v>
      </c>
      <c r="E62" s="18">
        <f t="shared" si="3"/>
        <v>-9.3600000000000012</v>
      </c>
      <c r="F62" s="18">
        <v>0.19</v>
      </c>
      <c r="G62" s="18">
        <f t="shared" si="1"/>
        <v>-9.6918419067280581</v>
      </c>
      <c r="H62" s="18">
        <f t="shared" si="1"/>
        <v>-20.594800229139658</v>
      </c>
      <c r="I62" s="18">
        <f t="shared" si="1"/>
        <v>-19.865387630164388</v>
      </c>
      <c r="J62" s="18">
        <v>-9.5500000000000007</v>
      </c>
      <c r="K62" s="18">
        <v>-9.5500000000000007</v>
      </c>
      <c r="L62" s="18">
        <v>-2.58</v>
      </c>
      <c r="M62" s="18">
        <v>-1.51</v>
      </c>
      <c r="N62" s="18">
        <v>1.73</v>
      </c>
      <c r="O62" s="8"/>
      <c r="P62" s="8"/>
      <c r="Z62" s="32">
        <v>34</v>
      </c>
      <c r="AA62" s="32">
        <v>3.7611777769999932</v>
      </c>
      <c r="AB62" s="32">
        <v>-7.2171712401171817E-2</v>
      </c>
      <c r="AJ62" s="32">
        <v>34</v>
      </c>
      <c r="AK62" s="32">
        <v>1.4972852104783887</v>
      </c>
      <c r="AL62" s="32">
        <v>-1.0507933809394749</v>
      </c>
      <c r="AT62" s="32">
        <v>34</v>
      </c>
      <c r="AU62" s="32">
        <v>2.5375591147942087</v>
      </c>
      <c r="AV62" s="32">
        <v>-1.5415178024021459</v>
      </c>
    </row>
    <row r="63" spans="1:48" x14ac:dyDescent="0.3">
      <c r="Z63" s="32">
        <v>35</v>
      </c>
      <c r="AA63" s="32">
        <v>1.7301367930578611</v>
      </c>
      <c r="AB63" s="32">
        <v>-0.40592637899160566</v>
      </c>
      <c r="AJ63" s="32">
        <v>35</v>
      </c>
      <c r="AK63" s="32">
        <v>0.25531047681918123</v>
      </c>
      <c r="AL63" s="32">
        <v>0.82233309138010946</v>
      </c>
      <c r="AT63" s="32">
        <v>35</v>
      </c>
      <c r="AU63" s="32">
        <v>1.3017566833874166</v>
      </c>
      <c r="AV63" s="32">
        <v>1.3631243905862789E-3</v>
      </c>
    </row>
    <row r="64" spans="1:48" x14ac:dyDescent="0.3">
      <c r="Z64" s="32">
        <v>36</v>
      </c>
      <c r="AA64" s="32">
        <v>2.1795005177259235</v>
      </c>
      <c r="AB64" s="32">
        <v>0.27371550380658194</v>
      </c>
      <c r="AJ64" s="32">
        <v>36</v>
      </c>
      <c r="AK64" s="32">
        <v>3.4262054254537651</v>
      </c>
      <c r="AL64" s="32">
        <v>1.1207289277205943</v>
      </c>
      <c r="AT64" s="32">
        <v>36</v>
      </c>
      <c r="AU64" s="32">
        <v>2.5892797746821827</v>
      </c>
      <c r="AV64" s="32">
        <v>0.34422449481893169</v>
      </c>
    </row>
    <row r="65" spans="8:48" x14ac:dyDescent="0.3">
      <c r="Z65" s="32">
        <v>37</v>
      </c>
      <c r="AA65" s="32">
        <v>3.9880841661741329</v>
      </c>
      <c r="AB65" s="32">
        <v>-6.5338421937398028E-2</v>
      </c>
      <c r="AJ65" s="32">
        <v>37</v>
      </c>
      <c r="AK65" s="32">
        <v>4.9677943655167205</v>
      </c>
      <c r="AL65" s="32">
        <v>-1.6224599527007499</v>
      </c>
      <c r="AT65" s="32">
        <v>37</v>
      </c>
      <c r="AU65" s="32">
        <v>4.3182608072795894</v>
      </c>
      <c r="AV65" s="32">
        <v>-1.1137838989760951E-4</v>
      </c>
    </row>
    <row r="66" spans="8:48" x14ac:dyDescent="0.3">
      <c r="Z66" s="32">
        <v>38</v>
      </c>
      <c r="AA66" s="32">
        <v>7.7609796588281998E-3</v>
      </c>
      <c r="AB66" s="32">
        <v>-0.38055000300731462</v>
      </c>
      <c r="AJ66" s="32">
        <v>38</v>
      </c>
      <c r="AK66" s="32">
        <v>1.3933033045641394</v>
      </c>
      <c r="AL66" s="32">
        <v>0.96849553498770669</v>
      </c>
      <c r="AT66" s="32">
        <v>38</v>
      </c>
      <c r="AU66" s="32">
        <v>0.3141471862185784</v>
      </c>
      <c r="AV66" s="32">
        <v>0.86322985587427181</v>
      </c>
    </row>
    <row r="67" spans="8:48" x14ac:dyDescent="0.3">
      <c r="Z67" s="32">
        <v>39</v>
      </c>
      <c r="AA67" s="32">
        <v>0.97328845995141466</v>
      </c>
      <c r="AB67" s="32">
        <v>0.43813192633886944</v>
      </c>
      <c r="AJ67" s="32">
        <v>39</v>
      </c>
      <c r="AK67" s="32">
        <v>1.9550172176436011</v>
      </c>
      <c r="AL67" s="32">
        <v>0.94270258773558124</v>
      </c>
      <c r="AT67" s="32">
        <v>39</v>
      </c>
      <c r="AU67" s="32">
        <v>1.5185467774185089</v>
      </c>
      <c r="AV67" s="32">
        <v>2.5577796196748439</v>
      </c>
    </row>
    <row r="68" spans="8:48" x14ac:dyDescent="0.3">
      <c r="Z68" s="32">
        <v>40</v>
      </c>
      <c r="AA68" s="32">
        <v>1.5581033573354242</v>
      </c>
      <c r="AB68" s="32">
        <v>-0.22435485832680779</v>
      </c>
      <c r="AJ68" s="32">
        <v>40</v>
      </c>
      <c r="AK68" s="32">
        <v>2.9228348026939059</v>
      </c>
      <c r="AL68" s="32">
        <v>3.067952775834379</v>
      </c>
      <c r="AT68" s="32">
        <v>40</v>
      </c>
      <c r="AU68" s="32">
        <v>2.4388147782379521</v>
      </c>
      <c r="AV68" s="32">
        <v>0.54740471817520131</v>
      </c>
    </row>
    <row r="69" spans="8:48" x14ac:dyDescent="0.3">
      <c r="Z69" s="32">
        <v>41</v>
      </c>
      <c r="AA69" s="32">
        <v>0.34856593283510934</v>
      </c>
      <c r="AB69" s="32">
        <v>-0.22499062794917377</v>
      </c>
      <c r="AJ69" s="32">
        <v>41</v>
      </c>
      <c r="AK69" s="32">
        <v>-1.5864140558366401E-2</v>
      </c>
      <c r="AL69" s="32">
        <v>-0.62997965774350173</v>
      </c>
      <c r="AT69" s="32">
        <v>41</v>
      </c>
      <c r="AU69" s="32">
        <v>0.23487487911231508</v>
      </c>
      <c r="AV69" s="32">
        <v>-0.60880402285903856</v>
      </c>
    </row>
    <row r="70" spans="8:48" x14ac:dyDescent="0.3">
      <c r="Z70" s="32">
        <v>42</v>
      </c>
      <c r="AA70" s="32">
        <v>2.0950932074941897</v>
      </c>
      <c r="AB70" s="32">
        <v>0.31313176473072968</v>
      </c>
      <c r="AJ70" s="32">
        <v>42</v>
      </c>
      <c r="AK70" s="32">
        <v>2.230977232961211</v>
      </c>
      <c r="AL70" s="32">
        <v>0.5686242019838228</v>
      </c>
      <c r="AT70" s="32">
        <v>42</v>
      </c>
      <c r="AU70" s="32">
        <v>2.6573268729822872</v>
      </c>
      <c r="AV70" s="32">
        <v>-1.1133605558719479</v>
      </c>
    </row>
    <row r="71" spans="8:48" x14ac:dyDescent="0.3">
      <c r="Z71" s="32">
        <v>43</v>
      </c>
      <c r="AA71" s="32">
        <v>0.44095044367083225</v>
      </c>
      <c r="AB71" s="32">
        <v>-0.23751552760660258</v>
      </c>
      <c r="AJ71" s="32">
        <v>43</v>
      </c>
      <c r="AK71" s="32">
        <v>1.1189597248847152</v>
      </c>
      <c r="AL71" s="32">
        <v>0.36015297821588388</v>
      </c>
      <c r="AT71" s="32">
        <v>43</v>
      </c>
      <c r="AU71" s="32">
        <v>1.4282430222528184</v>
      </c>
      <c r="AV71" s="32">
        <v>0.62534902545699778</v>
      </c>
    </row>
    <row r="72" spans="8:48" x14ac:dyDescent="0.3">
      <c r="Z72" s="32">
        <v>44</v>
      </c>
      <c r="AA72" s="32">
        <v>1.6432548610491426</v>
      </c>
      <c r="AB72" s="32">
        <v>-0.16986193814077777</v>
      </c>
      <c r="AJ72" s="32">
        <v>44</v>
      </c>
      <c r="AK72" s="32">
        <v>1.2324676100512553</v>
      </c>
      <c r="AL72" s="32">
        <v>-0.29254974583111804</v>
      </c>
      <c r="AT72" s="32">
        <v>44</v>
      </c>
      <c r="AU72" s="32">
        <v>1.4695666606595541</v>
      </c>
      <c r="AV72" s="32">
        <v>-0.19420445493753391</v>
      </c>
    </row>
    <row r="73" spans="8:48" x14ac:dyDescent="0.3">
      <c r="Z73" s="32">
        <v>45</v>
      </c>
      <c r="AA73" s="32">
        <v>2.5369849783994725</v>
      </c>
      <c r="AB73" s="32">
        <v>0.19052464424165239</v>
      </c>
      <c r="AJ73" s="32">
        <v>45</v>
      </c>
      <c r="AK73" s="32">
        <v>2.6743640712145815</v>
      </c>
      <c r="AL73" s="32">
        <v>-11.599309959138463</v>
      </c>
      <c r="AT73" s="32">
        <v>45</v>
      </c>
      <c r="AU73" s="32">
        <v>3.6963996380829913</v>
      </c>
      <c r="AV73" s="32">
        <v>-0.35661676489404304</v>
      </c>
    </row>
    <row r="74" spans="8:48" x14ac:dyDescent="0.3">
      <c r="Z74" s="32">
        <v>46</v>
      </c>
      <c r="AA74" s="32">
        <v>3.2466965407961301</v>
      </c>
      <c r="AB74" s="32">
        <v>-0.26735532634076176</v>
      </c>
      <c r="AJ74" s="32">
        <v>46</v>
      </c>
      <c r="AK74" s="32">
        <v>3.5812504558776967</v>
      </c>
      <c r="AL74" s="32">
        <v>14.845375276730493</v>
      </c>
      <c r="AT74" s="32">
        <v>46</v>
      </c>
      <c r="AU74" s="32">
        <v>3.4968358037168534</v>
      </c>
      <c r="AV74" s="32">
        <v>1.005343985087936</v>
      </c>
    </row>
    <row r="75" spans="8:48" x14ac:dyDescent="0.3">
      <c r="Z75" s="32">
        <v>47</v>
      </c>
      <c r="AA75" s="32">
        <v>1.2858531196451464</v>
      </c>
      <c r="AB75" s="32">
        <v>-0.73158452976938715</v>
      </c>
      <c r="AJ75" s="32">
        <v>47</v>
      </c>
      <c r="AK75" s="32">
        <v>0.94654778626030489</v>
      </c>
      <c r="AL75" s="32">
        <v>-0.98472231857165271</v>
      </c>
      <c r="AT75" s="32">
        <v>47</v>
      </c>
      <c r="AU75" s="32">
        <v>0.92400508722134544</v>
      </c>
      <c r="AV75" s="32">
        <v>-9.165735534475175</v>
      </c>
    </row>
    <row r="76" spans="8:48" x14ac:dyDescent="0.3">
      <c r="Z76" s="32">
        <v>48</v>
      </c>
      <c r="AA76" s="32">
        <v>6.1198735047113235</v>
      </c>
      <c r="AB76" s="32">
        <v>-3.6743959933544623E-2</v>
      </c>
      <c r="AJ76" s="32">
        <v>48</v>
      </c>
      <c r="AK76" s="32">
        <v>7.4122834748471442</v>
      </c>
      <c r="AL76" s="32">
        <v>2.3715302411639323</v>
      </c>
      <c r="AT76" s="32">
        <v>48</v>
      </c>
      <c r="AU76" s="32">
        <v>7.9233101807700077</v>
      </c>
      <c r="AV76" s="32">
        <v>8.1698623177875174</v>
      </c>
    </row>
    <row r="77" spans="8:48" x14ac:dyDescent="0.3">
      <c r="Z77" s="32">
        <v>49</v>
      </c>
      <c r="AA77" s="32">
        <v>-3.779506612209854</v>
      </c>
      <c r="AB77" s="32">
        <v>-2.8947538730298206E-2</v>
      </c>
      <c r="AJ77" s="32">
        <v>49</v>
      </c>
      <c r="AK77" s="32">
        <v>-4.1024102039008294</v>
      </c>
      <c r="AL77" s="32">
        <v>2.6254445839969884</v>
      </c>
      <c r="AT77" s="32">
        <v>49</v>
      </c>
      <c r="AU77" s="32">
        <v>-3.410300505115003</v>
      </c>
      <c r="AV77" s="32">
        <v>1.7394517038769524</v>
      </c>
    </row>
    <row r="78" spans="8:48" x14ac:dyDescent="0.3">
      <c r="H78" s="13"/>
      <c r="I78" s="7"/>
      <c r="J78" s="7"/>
      <c r="K78" s="7"/>
      <c r="L78" s="7"/>
      <c r="M78" s="7"/>
      <c r="N78" s="7"/>
      <c r="W78" s="7"/>
      <c r="Z78" s="32">
        <v>50</v>
      </c>
      <c r="AA78" s="32">
        <v>-3.0820270866108701</v>
      </c>
      <c r="AB78" s="32">
        <v>-6.886461003378308E-3</v>
      </c>
      <c r="AJ78" s="32">
        <v>50</v>
      </c>
      <c r="AK78" s="32">
        <v>-3.2353704386957665</v>
      </c>
      <c r="AL78" s="32">
        <v>0.17630914406202436</v>
      </c>
      <c r="AT78" s="32">
        <v>50</v>
      </c>
      <c r="AU78" s="32">
        <v>-3.6375634188651702</v>
      </c>
      <c r="AV78" s="32">
        <v>2.2061715776801361</v>
      </c>
    </row>
    <row r="79" spans="8:48" x14ac:dyDescent="0.3">
      <c r="H79" s="13"/>
      <c r="I79" s="10"/>
      <c r="J79" s="10"/>
      <c r="K79" s="10"/>
      <c r="L79" s="7"/>
      <c r="M79" s="7"/>
      <c r="N79" s="7"/>
      <c r="W79" s="7"/>
      <c r="Z79" s="32">
        <v>51</v>
      </c>
      <c r="AA79" s="32">
        <v>5.4018628197055482E-2</v>
      </c>
      <c r="AB79" s="32">
        <v>0.60203300399508208</v>
      </c>
      <c r="AJ79" s="32">
        <v>51</v>
      </c>
      <c r="AK79" s="32">
        <v>-0.19038086806007337</v>
      </c>
      <c r="AL79" s="32">
        <v>1.1582015685796057</v>
      </c>
      <c r="AT79" s="32">
        <v>51</v>
      </c>
      <c r="AU79" s="32">
        <v>4.579443999463275E-2</v>
      </c>
      <c r="AV79" s="32">
        <v>0.43029248512221696</v>
      </c>
    </row>
    <row r="80" spans="8:48" x14ac:dyDescent="0.3">
      <c r="H80" s="13"/>
      <c r="I80" s="7"/>
      <c r="J80" s="7"/>
      <c r="K80" s="7"/>
      <c r="L80" s="7"/>
      <c r="M80" s="7"/>
      <c r="N80" s="7"/>
      <c r="W80" s="7"/>
      <c r="X80" s="23"/>
      <c r="Z80" s="32">
        <v>52</v>
      </c>
      <c r="AA80" s="32">
        <v>1.7203307307217</v>
      </c>
      <c r="AB80" s="32">
        <v>0.53423501233926696</v>
      </c>
      <c r="AJ80" s="32">
        <v>52</v>
      </c>
      <c r="AK80" s="32">
        <v>4.4756648556347693</v>
      </c>
      <c r="AL80" s="32">
        <v>0.2784319636958017</v>
      </c>
      <c r="AT80" s="32">
        <v>52</v>
      </c>
      <c r="AU80" s="32">
        <v>3.7096980780128428</v>
      </c>
      <c r="AV80" s="32">
        <v>0.13638214220336353</v>
      </c>
    </row>
    <row r="81" spans="8:48" x14ac:dyDescent="0.3">
      <c r="H81" s="13"/>
      <c r="I81" s="7"/>
      <c r="J81" s="7"/>
      <c r="K81" s="7"/>
      <c r="L81" s="7"/>
      <c r="M81" s="7"/>
      <c r="N81" s="7"/>
      <c r="W81" s="7"/>
      <c r="X81" s="5"/>
      <c r="Z81" s="32">
        <v>53</v>
      </c>
      <c r="AA81" s="32">
        <v>0.32696961450633921</v>
      </c>
      <c r="AB81" s="32">
        <v>-0.30333856362981382</v>
      </c>
      <c r="AJ81" s="32">
        <v>53</v>
      </c>
      <c r="AK81" s="32">
        <v>1.3677132688373597</v>
      </c>
      <c r="AL81" s="32">
        <v>-0.18460074826349038</v>
      </c>
      <c r="AT81" s="32">
        <v>53</v>
      </c>
      <c r="AU81" s="32">
        <v>0.22194191755072634</v>
      </c>
      <c r="AV81" s="32">
        <v>1.5316001894847648</v>
      </c>
    </row>
    <row r="82" spans="8:48" x14ac:dyDescent="0.3">
      <c r="H82" s="13"/>
      <c r="I82" s="7"/>
      <c r="J82" s="7"/>
      <c r="K82" s="7"/>
      <c r="L82" s="7"/>
      <c r="M82" s="7"/>
      <c r="N82" s="7"/>
      <c r="W82" s="7"/>
      <c r="X82" s="5"/>
      <c r="Z82" s="32">
        <v>54</v>
      </c>
      <c r="AA82" s="32">
        <v>3.5902359570560423</v>
      </c>
      <c r="AB82" s="32">
        <v>0.41206128536356612</v>
      </c>
      <c r="AJ82" s="32">
        <v>54</v>
      </c>
      <c r="AK82" s="32">
        <v>3.4631734007320185</v>
      </c>
      <c r="AL82" s="32">
        <v>-2.4089661495609596</v>
      </c>
      <c r="AT82" s="32">
        <v>54</v>
      </c>
      <c r="AU82" s="32">
        <v>3.5055953472738652</v>
      </c>
      <c r="AV82" s="32">
        <v>-1.1613451961918733</v>
      </c>
    </row>
    <row r="83" spans="8:48" x14ac:dyDescent="0.3">
      <c r="M83" s="7"/>
      <c r="N83" s="7"/>
      <c r="W83" s="5"/>
      <c r="X83" s="5"/>
      <c r="Z83" s="32">
        <v>55</v>
      </c>
      <c r="AA83" s="32">
        <v>3.2323020126982311</v>
      </c>
      <c r="AB83" s="32">
        <v>-0.14605143741403737</v>
      </c>
      <c r="AJ83" s="32">
        <v>55</v>
      </c>
      <c r="AK83" s="32">
        <v>6.0286558863164039</v>
      </c>
      <c r="AL83" s="32">
        <v>0.78281912353772132</v>
      </c>
      <c r="AT83" s="32">
        <v>55</v>
      </c>
      <c r="AU83" s="32">
        <v>5.6342259340023242</v>
      </c>
      <c r="AV83" s="32">
        <v>-1.3171038485485944</v>
      </c>
    </row>
    <row r="84" spans="8:48" x14ac:dyDescent="0.3">
      <c r="M84" s="7"/>
      <c r="N84" s="7"/>
      <c r="W84" s="7"/>
      <c r="X84" s="5"/>
      <c r="Z84" s="32">
        <v>56</v>
      </c>
      <c r="AA84" s="32">
        <v>0.48556372652103041</v>
      </c>
      <c r="AB84" s="32">
        <v>-0.50905348438384934</v>
      </c>
      <c r="AJ84" s="32">
        <v>56</v>
      </c>
      <c r="AK84" s="32">
        <v>0.49215353589066552</v>
      </c>
      <c r="AL84" s="32">
        <v>0.2888747229294743</v>
      </c>
      <c r="AT84" s="32">
        <v>56</v>
      </c>
      <c r="AU84" s="32">
        <v>0.47541092807083662</v>
      </c>
      <c r="AV84" s="32">
        <v>-0.41380254820641804</v>
      </c>
    </row>
    <row r="85" spans="8:48" x14ac:dyDescent="0.3">
      <c r="M85" s="7"/>
      <c r="N85" s="7"/>
      <c r="Z85" s="32">
        <v>57</v>
      </c>
      <c r="AA85" s="32">
        <v>-6.9693191076633711</v>
      </c>
      <c r="AB85" s="32">
        <v>0.32777927124810802</v>
      </c>
      <c r="AJ85" s="32">
        <v>57</v>
      </c>
      <c r="AK85" s="32">
        <v>-11.299209652274135</v>
      </c>
      <c r="AL85" s="32">
        <v>0.6479891300165761</v>
      </c>
      <c r="AT85" s="32">
        <v>57</v>
      </c>
      <c r="AU85" s="32">
        <v>-9.5883298747927839</v>
      </c>
      <c r="AV85" s="32">
        <v>1.5216572212192911</v>
      </c>
    </row>
    <row r="86" spans="8:48" x14ac:dyDescent="0.3">
      <c r="M86" s="7"/>
      <c r="N86" s="7"/>
      <c r="Z86" s="32">
        <v>58</v>
      </c>
      <c r="AA86" s="32">
        <v>1.8303674201528879</v>
      </c>
      <c r="AB86" s="32">
        <v>1.6283100663169625E-2</v>
      </c>
      <c r="AJ86" s="32">
        <v>58</v>
      </c>
      <c r="AK86" s="32">
        <v>1.6881468416721861</v>
      </c>
      <c r="AL86" s="32">
        <v>-2.3832479247884919</v>
      </c>
      <c r="AT86" s="32">
        <v>58</v>
      </c>
      <c r="AU86" s="32">
        <v>1.6425547179783972</v>
      </c>
      <c r="AV86" s="32">
        <v>1.982599414668774</v>
      </c>
    </row>
    <row r="87" spans="8:48" ht="15.6" thickBot="1" x14ac:dyDescent="0.35">
      <c r="M87" s="7"/>
      <c r="N87" s="7"/>
      <c r="Z87" s="33">
        <v>59</v>
      </c>
      <c r="AA87" s="33">
        <v>-9.1754724020797624</v>
      </c>
      <c r="AB87" s="33">
        <v>-0.51636950464829567</v>
      </c>
      <c r="AJ87" s="33">
        <v>59</v>
      </c>
      <c r="AK87" s="33">
        <v>-11.204085600131792</v>
      </c>
      <c r="AL87" s="33">
        <v>-9.3907146290078654</v>
      </c>
      <c r="AT87" s="33">
        <v>59</v>
      </c>
      <c r="AU87" s="33">
        <v>-10.429007601916188</v>
      </c>
      <c r="AV87" s="33">
        <v>-9.4363800282482</v>
      </c>
    </row>
    <row r="88" spans="8:48" x14ac:dyDescent="0.3">
      <c r="M88" s="7"/>
      <c r="N88" s="7"/>
    </row>
    <row r="89" spans="8:48" x14ac:dyDescent="0.3">
      <c r="M89" s="7"/>
      <c r="N89" s="7"/>
    </row>
    <row r="90" spans="8:48" x14ac:dyDescent="0.3">
      <c r="M90" s="7"/>
      <c r="N90" s="7"/>
    </row>
    <row r="91" spans="8:48" x14ac:dyDescent="0.3">
      <c r="M91" s="7"/>
      <c r="N91" s="7"/>
    </row>
    <row r="92" spans="8:48" x14ac:dyDescent="0.3">
      <c r="M92" s="7"/>
      <c r="N92" s="7"/>
    </row>
    <row r="93" spans="8:48" x14ac:dyDescent="0.3">
      <c r="M93" s="7"/>
      <c r="N93" s="7"/>
    </row>
    <row r="94" spans="8:48" x14ac:dyDescent="0.3">
      <c r="M94" s="7"/>
      <c r="N94" s="7"/>
    </row>
    <row r="95" spans="8:48" x14ac:dyDescent="0.3">
      <c r="M95" s="7"/>
      <c r="N95" s="7"/>
    </row>
    <row r="96" spans="8:48" x14ac:dyDescent="0.3">
      <c r="M96" s="7"/>
      <c r="N96" s="7"/>
      <c r="U96" s="2"/>
      <c r="V96" s="2"/>
    </row>
    <row r="97" spans="13:22" x14ac:dyDescent="0.3">
      <c r="M97" s="7"/>
      <c r="N97" s="7"/>
      <c r="U97" s="2"/>
      <c r="V97" s="2"/>
    </row>
    <row r="98" spans="13:22" x14ac:dyDescent="0.3">
      <c r="M98" s="7"/>
      <c r="N98" s="7"/>
      <c r="U98" s="2"/>
      <c r="V98" s="2"/>
    </row>
    <row r="99" spans="13:22" x14ac:dyDescent="0.3">
      <c r="M99" s="7"/>
      <c r="N99" s="7"/>
      <c r="U99" s="2"/>
      <c r="V99" s="2"/>
    </row>
    <row r="100" spans="13:22" x14ac:dyDescent="0.3">
      <c r="M100" s="7"/>
      <c r="N100" s="7"/>
      <c r="U100" s="2"/>
      <c r="V100" s="2"/>
    </row>
    <row r="101" spans="13:22" x14ac:dyDescent="0.3">
      <c r="M101" s="7"/>
      <c r="N101" s="7"/>
      <c r="U101" s="2"/>
      <c r="V101" s="2"/>
    </row>
    <row r="102" spans="13:22" x14ac:dyDescent="0.3">
      <c r="M102" s="7"/>
      <c r="N102" s="7"/>
      <c r="U102" s="2"/>
      <c r="V102" s="2"/>
    </row>
    <row r="103" spans="13:22" x14ac:dyDescent="0.3">
      <c r="M103" s="7"/>
      <c r="N103" s="7"/>
      <c r="U103" s="2"/>
      <c r="V103" s="2"/>
    </row>
    <row r="104" spans="13:22" x14ac:dyDescent="0.3">
      <c r="M104" s="7"/>
      <c r="N104" s="7"/>
      <c r="U104" s="2"/>
      <c r="V104" s="2"/>
    </row>
    <row r="105" spans="13:22" x14ac:dyDescent="0.3">
      <c r="M105" s="7"/>
      <c r="N105" s="7"/>
      <c r="U105" s="2"/>
      <c r="V105" s="2"/>
    </row>
    <row r="106" spans="13:22" x14ac:dyDescent="0.3">
      <c r="M106" s="7"/>
      <c r="N106" s="7"/>
      <c r="U106" s="2"/>
      <c r="V106" s="2"/>
    </row>
    <row r="107" spans="13:22" x14ac:dyDescent="0.3">
      <c r="M107" s="7"/>
      <c r="N107" s="7"/>
      <c r="U107" s="2"/>
      <c r="V107" s="2"/>
    </row>
    <row r="108" spans="13:22" x14ac:dyDescent="0.3">
      <c r="M108" s="7"/>
      <c r="N108" s="7"/>
      <c r="U108" s="2"/>
      <c r="V108" s="2"/>
    </row>
    <row r="109" spans="13:22" x14ac:dyDescent="0.3">
      <c r="M109" s="5"/>
      <c r="N109" s="5"/>
      <c r="O109" s="5"/>
      <c r="P109" s="5"/>
      <c r="Q109" s="5"/>
      <c r="R109" s="2"/>
      <c r="S109" s="2"/>
      <c r="T109" s="2"/>
      <c r="U109" s="2"/>
      <c r="V109" s="2"/>
    </row>
    <row r="110" spans="13:22" x14ac:dyDescent="0.3">
      <c r="M110" s="5"/>
      <c r="N110" s="5"/>
      <c r="O110" s="5"/>
      <c r="P110" s="5"/>
      <c r="Q110" s="5"/>
      <c r="R110" s="2"/>
      <c r="S110" s="2"/>
      <c r="T110" s="2"/>
      <c r="U110" s="2"/>
      <c r="V110" s="2"/>
    </row>
    <row r="111" spans="13:22" x14ac:dyDescent="0.3">
      <c r="M111" s="5"/>
      <c r="N111" s="5"/>
      <c r="O111" s="5"/>
      <c r="P111" s="5"/>
      <c r="Q111" s="5"/>
      <c r="R111" s="2"/>
      <c r="S111" s="2"/>
      <c r="T111" s="2"/>
      <c r="U111" s="2"/>
      <c r="V111" s="2"/>
    </row>
    <row r="112" spans="13:22" x14ac:dyDescent="0.3">
      <c r="M112" s="5"/>
      <c r="N112" s="5"/>
      <c r="O112" s="5"/>
      <c r="P112" s="5"/>
      <c r="Q112" s="5"/>
      <c r="R112" s="2"/>
      <c r="S112" s="2"/>
      <c r="T112" s="2"/>
      <c r="U112" s="2"/>
      <c r="V112" s="2"/>
    </row>
    <row r="113" spans="13:22" x14ac:dyDescent="0.3">
      <c r="M113" s="5"/>
      <c r="N113" s="5"/>
      <c r="O113" s="5"/>
      <c r="P113" s="5"/>
      <c r="Q113" s="5"/>
      <c r="R113" s="2"/>
      <c r="S113" s="2"/>
      <c r="T113" s="2"/>
      <c r="U113" s="2"/>
      <c r="V113" s="2"/>
    </row>
    <row r="114" spans="13:22" x14ac:dyDescent="0.3">
      <c r="M114" s="5"/>
      <c r="N114" s="5"/>
      <c r="O114" s="5"/>
      <c r="P114" s="5"/>
      <c r="Q114" s="5"/>
      <c r="R114" s="2"/>
      <c r="S114" s="2"/>
      <c r="T114" s="2"/>
      <c r="U114" s="2"/>
      <c r="V114" s="2"/>
    </row>
    <row r="115" spans="13:22" x14ac:dyDescent="0.3">
      <c r="M115" s="5"/>
      <c r="N115" s="5"/>
      <c r="O115" s="5"/>
      <c r="P115" s="5"/>
      <c r="Q115" s="5"/>
      <c r="R115" s="2"/>
      <c r="S115" s="2"/>
      <c r="T115" s="2"/>
      <c r="U115" s="2"/>
      <c r="V115" s="2"/>
    </row>
    <row r="116" spans="13:22" x14ac:dyDescent="0.3">
      <c r="M116" s="5"/>
      <c r="N116" s="5"/>
      <c r="O116" s="5"/>
      <c r="P116" s="5"/>
      <c r="Q116" s="5"/>
      <c r="R116" s="2"/>
      <c r="S116" s="2"/>
      <c r="T116" s="2"/>
      <c r="U116" s="2"/>
      <c r="V116" s="2"/>
    </row>
    <row r="117" spans="13:22" x14ac:dyDescent="0.3">
      <c r="M117" s="5"/>
      <c r="N117" s="5"/>
      <c r="O117" s="5"/>
      <c r="P117" s="5"/>
      <c r="Q117" s="5"/>
      <c r="R117" s="2"/>
      <c r="S117" s="2"/>
      <c r="T117" s="2"/>
      <c r="U117" s="2"/>
      <c r="V117" s="2"/>
    </row>
    <row r="118" spans="13:22" x14ac:dyDescent="0.3">
      <c r="M118" s="5"/>
      <c r="N118" s="5"/>
      <c r="O118" s="5"/>
      <c r="P118" s="5"/>
      <c r="Q118" s="5"/>
      <c r="R118" s="2"/>
      <c r="S118" s="2"/>
      <c r="T118" s="2"/>
      <c r="U118" s="2"/>
      <c r="V118" s="2"/>
    </row>
    <row r="119" spans="13:22" x14ac:dyDescent="0.3">
      <c r="M119" s="5"/>
      <c r="N119" s="5"/>
      <c r="O119" s="5"/>
      <c r="P119" s="5"/>
      <c r="Q119" s="5"/>
      <c r="R119" s="2"/>
      <c r="S119" s="2"/>
      <c r="T119" s="2"/>
      <c r="U119" s="2"/>
      <c r="V119" s="2"/>
    </row>
    <row r="120" spans="13:22" x14ac:dyDescent="0.3">
      <c r="M120" s="5"/>
      <c r="N120" s="5"/>
      <c r="O120" s="5"/>
      <c r="P120" s="5"/>
      <c r="Q120" s="5"/>
      <c r="R120" s="2"/>
      <c r="S120" s="2"/>
      <c r="T120" s="2"/>
      <c r="U120" s="2"/>
      <c r="V120" s="2"/>
    </row>
    <row r="121" spans="13:22" x14ac:dyDescent="0.3">
      <c r="M121" s="5"/>
      <c r="N121" s="5"/>
      <c r="O121" s="5"/>
      <c r="P121" s="5"/>
      <c r="Q121" s="5"/>
      <c r="R121" s="2"/>
      <c r="S121" s="2"/>
      <c r="T121" s="2"/>
      <c r="U121" s="2"/>
      <c r="V121" s="2"/>
    </row>
    <row r="122" spans="13:22" x14ac:dyDescent="0.3">
      <c r="M122" s="5"/>
      <c r="N122" s="5"/>
      <c r="O122" s="5"/>
      <c r="P122" s="5"/>
      <c r="Q122" s="5"/>
      <c r="R122" s="2"/>
      <c r="S122" s="2"/>
      <c r="T122" s="2"/>
      <c r="U122" s="2"/>
      <c r="V122" s="2"/>
    </row>
    <row r="123" spans="13:22" x14ac:dyDescent="0.3">
      <c r="M123" s="5"/>
      <c r="N123" s="5"/>
      <c r="O123" s="5"/>
      <c r="P123" s="5"/>
      <c r="Q123" s="5"/>
      <c r="R123" s="2"/>
      <c r="S123" s="2"/>
      <c r="T123" s="2"/>
      <c r="U123" s="2"/>
      <c r="V123" s="2"/>
    </row>
    <row r="124" spans="13:22" x14ac:dyDescent="0.3">
      <c r="M124" s="5"/>
      <c r="N124" s="5"/>
      <c r="O124" s="5"/>
      <c r="P124" s="5"/>
      <c r="Q124" s="5"/>
      <c r="R124" s="2"/>
      <c r="S124" s="2"/>
      <c r="T124" s="2"/>
      <c r="U124" s="2"/>
      <c r="V124" s="2"/>
    </row>
    <row r="125" spans="13:22" x14ac:dyDescent="0.3">
      <c r="M125" s="5"/>
      <c r="N125" s="5"/>
      <c r="O125" s="5"/>
      <c r="P125" s="5"/>
      <c r="Q125" s="5"/>
      <c r="R125" s="2"/>
      <c r="S125" s="2"/>
      <c r="T125" s="2"/>
      <c r="U125" s="2"/>
      <c r="V125" s="2"/>
    </row>
    <row r="126" spans="13:22" x14ac:dyDescent="0.3">
      <c r="M126" s="5"/>
      <c r="N126" s="5"/>
      <c r="O126" s="5"/>
      <c r="P126" s="5"/>
      <c r="Q126" s="5"/>
      <c r="R126" s="2"/>
      <c r="S126" s="2"/>
      <c r="T126" s="2"/>
      <c r="U126" s="2"/>
      <c r="V126" s="2"/>
    </row>
    <row r="127" spans="13:22" x14ac:dyDescent="0.3">
      <c r="M127" s="5"/>
      <c r="N127" s="5"/>
      <c r="O127" s="5"/>
      <c r="P127" s="5"/>
      <c r="Q127" s="5"/>
      <c r="R127" s="2"/>
      <c r="S127" s="2"/>
      <c r="T127" s="2"/>
      <c r="U127" s="2"/>
      <c r="V127" s="2"/>
    </row>
    <row r="128" spans="13:22" x14ac:dyDescent="0.3">
      <c r="M128" s="5"/>
      <c r="N128" s="5"/>
      <c r="O128" s="5"/>
      <c r="P128" s="5"/>
      <c r="Q128" s="5"/>
      <c r="R128" s="2"/>
      <c r="S128" s="2"/>
      <c r="T128" s="2"/>
      <c r="U128" s="2"/>
      <c r="V128" s="2"/>
    </row>
    <row r="129" spans="13:22" x14ac:dyDescent="0.3">
      <c r="M129" s="5"/>
      <c r="N129" s="5"/>
      <c r="O129" s="5"/>
      <c r="P129" s="5"/>
      <c r="Q129" s="5"/>
      <c r="R129" s="2"/>
      <c r="S129" s="2"/>
      <c r="T129" s="2"/>
      <c r="U129" s="2"/>
      <c r="V129" s="2"/>
    </row>
    <row r="130" spans="13:22" x14ac:dyDescent="0.3">
      <c r="M130" s="5"/>
      <c r="N130" s="5"/>
      <c r="O130" s="5"/>
      <c r="P130" s="5"/>
      <c r="Q130" s="5"/>
      <c r="R130" s="2"/>
      <c r="S130" s="2"/>
      <c r="T130" s="2"/>
      <c r="U130" s="2"/>
      <c r="V130" s="2"/>
    </row>
    <row r="131" spans="13:22" x14ac:dyDescent="0.3">
      <c r="M131" s="5"/>
      <c r="N131" s="5"/>
      <c r="O131" s="5"/>
      <c r="P131" s="5"/>
      <c r="Q131" s="5"/>
      <c r="R131" s="2"/>
      <c r="S131" s="2"/>
      <c r="T131" s="2"/>
      <c r="U131" s="2"/>
      <c r="V131" s="2"/>
    </row>
    <row r="132" spans="13:22" x14ac:dyDescent="0.3">
      <c r="V132" s="2"/>
    </row>
    <row r="133" spans="13:22" x14ac:dyDescent="0.3">
      <c r="V133" s="2"/>
    </row>
    <row r="134" spans="13:22" x14ac:dyDescent="0.3">
      <c r="V134" s="2"/>
    </row>
    <row r="135" spans="13:22" x14ac:dyDescent="0.3">
      <c r="V135" s="2"/>
    </row>
    <row r="136" spans="13:22" x14ac:dyDescent="0.3">
      <c r="V136" s="2"/>
    </row>
    <row r="137" spans="13:22" x14ac:dyDescent="0.3">
      <c r="V137" s="2"/>
    </row>
    <row r="138" spans="13:22" x14ac:dyDescent="0.3">
      <c r="M138" s="5"/>
      <c r="N138" s="5"/>
      <c r="O138" s="5"/>
      <c r="P138" s="5"/>
      <c r="Q138" s="5"/>
      <c r="R138" s="2"/>
      <c r="S138" s="2"/>
      <c r="T138" s="2"/>
      <c r="U138" s="2"/>
      <c r="V138" s="2"/>
    </row>
    <row r="139" spans="13:22" x14ac:dyDescent="0.3">
      <c r="M139" s="5"/>
      <c r="N139" s="5"/>
      <c r="O139" s="5"/>
      <c r="P139" s="5"/>
      <c r="Q139" s="5"/>
      <c r="R139" s="2"/>
      <c r="S139" s="2"/>
      <c r="T139" s="2"/>
      <c r="U139" s="2"/>
      <c r="V139" s="2"/>
    </row>
    <row r="140" spans="13:22" x14ac:dyDescent="0.3">
      <c r="M140" s="5"/>
      <c r="N140" s="5"/>
      <c r="O140" s="5"/>
      <c r="P140" s="5"/>
      <c r="Q140" s="5"/>
      <c r="R140" s="2"/>
      <c r="S140" s="2"/>
      <c r="T140" s="2"/>
      <c r="U140" s="2"/>
      <c r="V140" s="2"/>
    </row>
    <row r="141" spans="13:22" x14ac:dyDescent="0.3">
      <c r="M141" s="5"/>
      <c r="N141" s="5"/>
      <c r="O141" s="5"/>
      <c r="P141" s="5"/>
      <c r="Q141" s="5"/>
      <c r="R141" s="2"/>
      <c r="S141" s="2"/>
      <c r="T141" s="2"/>
      <c r="U141" s="2"/>
      <c r="V141" s="2"/>
    </row>
    <row r="142" spans="13:22" x14ac:dyDescent="0.3">
      <c r="M142" s="5"/>
      <c r="N142" s="5"/>
      <c r="O142" s="5"/>
      <c r="P142" s="5"/>
      <c r="Q142" s="5"/>
      <c r="R142" s="2"/>
      <c r="S142" s="2"/>
      <c r="T142" s="2"/>
      <c r="U142" s="2"/>
      <c r="V142" s="2"/>
    </row>
    <row r="143" spans="13:22" x14ac:dyDescent="0.3">
      <c r="M143" s="5"/>
      <c r="N143" s="5"/>
      <c r="O143" s="5"/>
      <c r="P143" s="5"/>
      <c r="Q143" s="5"/>
      <c r="R143" s="2"/>
      <c r="S143" s="2"/>
      <c r="T143" s="2"/>
      <c r="U143" s="2"/>
      <c r="V143" s="2"/>
    </row>
    <row r="144" spans="13:22" x14ac:dyDescent="0.3">
      <c r="M144" s="5"/>
      <c r="N144" s="5"/>
      <c r="O144" s="5"/>
      <c r="P144" s="5"/>
      <c r="Q144" s="5"/>
      <c r="R144" s="2"/>
      <c r="S144" s="2"/>
      <c r="T144" s="2"/>
      <c r="U144" s="2"/>
      <c r="V144" s="2"/>
    </row>
    <row r="145" spans="13:22" x14ac:dyDescent="0.3">
      <c r="M145" s="5"/>
      <c r="N145" s="5"/>
      <c r="O145" s="5"/>
      <c r="P145" s="5"/>
      <c r="Q145" s="5"/>
      <c r="R145" s="2"/>
      <c r="S145" s="2"/>
      <c r="T145" s="2"/>
      <c r="U145" s="2"/>
      <c r="V145" s="2"/>
    </row>
    <row r="146" spans="13:22" x14ac:dyDescent="0.3">
      <c r="O146" s="5"/>
      <c r="P146" s="5"/>
      <c r="Q146" s="5"/>
      <c r="R146" s="5"/>
      <c r="S146" s="2"/>
      <c r="T146" s="2"/>
      <c r="U146" s="2"/>
      <c r="V146" s="2"/>
    </row>
    <row r="147" spans="13:22" x14ac:dyDescent="0.3">
      <c r="O147" s="5"/>
      <c r="P147" s="5"/>
      <c r="Q147" s="5"/>
      <c r="R147" s="5"/>
      <c r="S147" s="2"/>
      <c r="T147" s="2"/>
      <c r="U147" s="2"/>
      <c r="V147" s="2"/>
    </row>
    <row r="148" spans="13:22" x14ac:dyDescent="0.3">
      <c r="O148" s="5"/>
      <c r="P148" s="5"/>
      <c r="Q148" s="5"/>
      <c r="R148" s="5"/>
      <c r="S148" s="2"/>
      <c r="T148" s="2"/>
      <c r="U148" s="2"/>
      <c r="V148" s="2"/>
    </row>
    <row r="149" spans="13:22" x14ac:dyDescent="0.3">
      <c r="O149" s="5"/>
      <c r="P149" s="5"/>
      <c r="Q149" s="5"/>
      <c r="R149" s="5"/>
      <c r="S149" s="2"/>
      <c r="T149" s="2"/>
      <c r="U149" s="2"/>
      <c r="V149" s="2"/>
    </row>
    <row r="150" spans="13:22" x14ac:dyDescent="0.3">
      <c r="O150" s="5"/>
      <c r="P150" s="5"/>
      <c r="Q150" s="5"/>
      <c r="R150" s="5"/>
      <c r="S150" s="2"/>
      <c r="T150" s="2"/>
      <c r="U150" s="2"/>
      <c r="V150" s="2"/>
    </row>
    <row r="151" spans="13:22" x14ac:dyDescent="0.3">
      <c r="O151" s="5"/>
      <c r="P151" s="5"/>
      <c r="Q151" s="5"/>
      <c r="R151" s="5"/>
      <c r="S151" s="2"/>
      <c r="T151" s="2"/>
      <c r="U151" s="2"/>
      <c r="V151" s="2"/>
    </row>
  </sheetData>
  <scenarios current="0">
    <scenario name="123" count="1" user="a2468834@gmail.com" comment="建立者 a2468834@gmail.com 於 5/29/2019">
      <inputCells r="R42" val="1.01057549139976" numFmtId="176"/>
    </scenario>
  </scenarios>
  <mergeCells count="17">
    <mergeCell ref="R31:T31"/>
    <mergeCell ref="U31:W31"/>
    <mergeCell ref="R35:T35"/>
    <mergeCell ref="G2:J2"/>
    <mergeCell ref="R3:V3"/>
    <mergeCell ref="R7:U7"/>
    <mergeCell ref="R15:V15"/>
    <mergeCell ref="K2:N2"/>
    <mergeCell ref="R11:U11"/>
    <mergeCell ref="R19:T19"/>
    <mergeCell ref="R23:T23"/>
    <mergeCell ref="R27:T27"/>
    <mergeCell ref="R39:U39"/>
    <mergeCell ref="R40:S40"/>
    <mergeCell ref="R43:S43"/>
    <mergeCell ref="R46:S46"/>
    <mergeCell ref="R50:T5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4015-CD98-41D5-B850-1118F32C8AD4}">
  <dimension ref="A1:BC151"/>
  <sheetViews>
    <sheetView zoomScaleNormal="100" workbookViewId="0">
      <selection activeCell="C1" sqref="C1"/>
    </sheetView>
  </sheetViews>
  <sheetFormatPr defaultRowHeight="15" x14ac:dyDescent="0.3"/>
  <cols>
    <col min="1" max="1" width="13.6640625" style="2" bestFit="1" customWidth="1"/>
    <col min="2" max="17" width="8.88671875" style="2" customWidth="1"/>
    <col min="18" max="18" width="9.33203125" style="11" customWidth="1"/>
    <col min="19" max="23" width="8.88671875" style="7" customWidth="1"/>
    <col min="24" max="26" width="8.88671875" style="2"/>
    <col min="27" max="28" width="20.109375" style="31" bestFit="1" customWidth="1"/>
    <col min="29" max="31" width="22.33203125" style="31" bestFit="1" customWidth="1"/>
    <col min="32" max="35" width="20.109375" style="31" bestFit="1" customWidth="1"/>
    <col min="36" max="36" width="8.88671875" style="31"/>
    <col min="37" max="37" width="20.109375" style="31" bestFit="1" customWidth="1"/>
    <col min="38" max="38" width="22.33203125" style="31" bestFit="1" customWidth="1"/>
    <col min="39" max="39" width="24.5546875" style="31" bestFit="1" customWidth="1"/>
    <col min="40" max="40" width="22.33203125" style="31" bestFit="1" customWidth="1"/>
    <col min="41" max="45" width="20.109375" style="31" bestFit="1" customWidth="1"/>
    <col min="46" max="46" width="8.88671875" style="31"/>
    <col min="47" max="47" width="20.109375" style="31" bestFit="1" customWidth="1"/>
    <col min="48" max="48" width="22.33203125" style="31" bestFit="1" customWidth="1"/>
    <col min="49" max="49" width="24.5546875" style="31" bestFit="1" customWidth="1"/>
    <col min="50" max="50" width="22.33203125" style="31" bestFit="1" customWidth="1"/>
    <col min="51" max="52" width="20.109375" style="31" bestFit="1" customWidth="1"/>
    <col min="53" max="53" width="19" style="31" bestFit="1" customWidth="1"/>
    <col min="54" max="54" width="20.109375" style="31" bestFit="1" customWidth="1"/>
    <col min="55" max="55" width="19" style="31" bestFit="1" customWidth="1"/>
    <col min="56" max="16384" width="8.88671875" style="2"/>
  </cols>
  <sheetData>
    <row r="1" spans="1:55" x14ac:dyDescent="0.3">
      <c r="A1" s="2" t="s">
        <v>84</v>
      </c>
      <c r="AA1" s="34"/>
      <c r="AB1" s="34"/>
      <c r="AC1" s="35" t="s">
        <v>49</v>
      </c>
      <c r="AD1" s="34"/>
      <c r="AE1" s="34"/>
      <c r="AF1" s="34"/>
      <c r="AG1" s="34"/>
      <c r="AH1" s="34"/>
      <c r="AI1" s="34"/>
      <c r="AK1" s="34"/>
      <c r="AL1" s="35"/>
      <c r="AM1" s="35" t="s">
        <v>50</v>
      </c>
      <c r="AN1" s="35"/>
      <c r="AO1" s="35"/>
      <c r="AP1" s="35"/>
      <c r="AQ1" s="35"/>
      <c r="AR1" s="35"/>
      <c r="AS1" s="35"/>
      <c r="AU1" s="34"/>
      <c r="AV1" s="35"/>
      <c r="AW1" s="35" t="s">
        <v>51</v>
      </c>
      <c r="AX1" s="35"/>
      <c r="AY1" s="35"/>
      <c r="AZ1" s="35"/>
      <c r="BA1" s="35"/>
      <c r="BB1" s="35"/>
      <c r="BC1" s="35"/>
    </row>
    <row r="2" spans="1:55" ht="16.2" customHeight="1" x14ac:dyDescent="0.3">
      <c r="B2" s="3"/>
      <c r="C2" s="3"/>
      <c r="D2" s="3"/>
      <c r="E2" s="3"/>
      <c r="F2" s="3"/>
      <c r="G2" s="25" t="s">
        <v>6</v>
      </c>
      <c r="H2" s="25"/>
      <c r="I2" s="25"/>
      <c r="J2" s="25"/>
      <c r="K2" s="29" t="s">
        <v>64</v>
      </c>
      <c r="L2" s="29"/>
      <c r="M2" s="29"/>
      <c r="N2" s="29"/>
      <c r="O2" s="29"/>
      <c r="P2" s="17"/>
      <c r="Q2" s="17"/>
      <c r="R2" s="12"/>
      <c r="AA2" s="31" t="s">
        <v>66</v>
      </c>
      <c r="AK2" s="31" t="s">
        <v>66</v>
      </c>
      <c r="AU2" s="31" t="s">
        <v>66</v>
      </c>
    </row>
    <row r="3" spans="1:55" ht="15.6" thickBot="1" x14ac:dyDescent="0.35">
      <c r="A3" s="2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2" t="s">
        <v>8</v>
      </c>
      <c r="H3" s="2" t="s">
        <v>9</v>
      </c>
      <c r="I3" s="2" t="s">
        <v>10</v>
      </c>
      <c r="J3" s="3" t="s">
        <v>65</v>
      </c>
      <c r="K3" s="3" t="s">
        <v>65</v>
      </c>
      <c r="L3" s="2" t="s">
        <v>57</v>
      </c>
      <c r="M3" s="2" t="s">
        <v>58</v>
      </c>
      <c r="N3" s="2" t="s">
        <v>59</v>
      </c>
      <c r="O3" s="2" t="s">
        <v>60</v>
      </c>
      <c r="R3" s="7" t="s">
        <v>67</v>
      </c>
      <c r="S3" s="26" t="s">
        <v>13</v>
      </c>
      <c r="T3" s="26"/>
      <c r="U3" s="26"/>
      <c r="V3" s="26"/>
      <c r="W3" s="26"/>
    </row>
    <row r="4" spans="1:55" ht="16.2" x14ac:dyDescent="0.3">
      <c r="A4" s="4">
        <v>41671</v>
      </c>
      <c r="B4" s="18">
        <v>4.5606578743231729</v>
      </c>
      <c r="C4" s="18">
        <v>5.7269969630566377</v>
      </c>
      <c r="D4" s="18">
        <v>5.502506966895397</v>
      </c>
      <c r="E4" s="18">
        <f t="shared" ref="E4:E35" si="0">F4+J4</f>
        <v>4.6500000000000004</v>
      </c>
      <c r="F4" s="18">
        <v>0</v>
      </c>
      <c r="G4" s="18">
        <f>B4-$F4</f>
        <v>4.5606578743231729</v>
      </c>
      <c r="H4" s="18">
        <f>C4-$F4</f>
        <v>5.7269969630566377</v>
      </c>
      <c r="I4" s="18">
        <f>D4-$F4</f>
        <v>5.502506966895397</v>
      </c>
      <c r="J4" s="18">
        <v>4.6500000000000004</v>
      </c>
      <c r="K4" s="18">
        <v>4.6500000000000004</v>
      </c>
      <c r="L4" s="18">
        <v>0.13</v>
      </c>
      <c r="M4" s="18">
        <v>-0.4</v>
      </c>
      <c r="N4" s="18">
        <v>-0.24</v>
      </c>
      <c r="O4" s="18">
        <v>-0.44</v>
      </c>
      <c r="P4" s="8"/>
      <c r="Q4" s="8"/>
      <c r="R4" s="13"/>
      <c r="S4" s="7" t="s">
        <v>8</v>
      </c>
      <c r="T4" s="7" t="s">
        <v>9</v>
      </c>
      <c r="U4" s="7" t="s">
        <v>10</v>
      </c>
      <c r="V4" s="7" t="s">
        <v>11</v>
      </c>
      <c r="W4" s="7" t="s">
        <v>12</v>
      </c>
      <c r="AA4" s="36" t="s">
        <v>26</v>
      </c>
      <c r="AB4" s="36"/>
      <c r="AK4" s="36" t="s">
        <v>26</v>
      </c>
      <c r="AL4" s="36"/>
      <c r="AU4" s="36" t="s">
        <v>26</v>
      </c>
      <c r="AV4" s="36"/>
    </row>
    <row r="5" spans="1:55" ht="16.2" x14ac:dyDescent="0.3">
      <c r="A5" s="4">
        <v>41699</v>
      </c>
      <c r="B5" s="18">
        <v>0.39545949559314059</v>
      </c>
      <c r="C5" s="18">
        <v>-5.0556661936186611</v>
      </c>
      <c r="D5" s="18">
        <v>-3.2411966723326913</v>
      </c>
      <c r="E5" s="18">
        <f t="shared" si="0"/>
        <v>0.43</v>
      </c>
      <c r="F5" s="18">
        <v>0</v>
      </c>
      <c r="G5" s="18">
        <f t="shared" ref="G5:I62" si="1">B5-$F5</f>
        <v>0.39545949559314059</v>
      </c>
      <c r="H5" s="18">
        <f t="shared" si="1"/>
        <v>-5.0556661936186611</v>
      </c>
      <c r="I5" s="18">
        <f t="shared" si="1"/>
        <v>-3.2411966723326913</v>
      </c>
      <c r="J5" s="18">
        <v>0.43</v>
      </c>
      <c r="K5" s="18">
        <v>0.43</v>
      </c>
      <c r="L5" s="18">
        <v>-1.17</v>
      </c>
      <c r="M5" s="18">
        <v>5.08</v>
      </c>
      <c r="N5" s="18">
        <v>2.15</v>
      </c>
      <c r="O5" s="18">
        <v>1.89</v>
      </c>
      <c r="P5" s="8"/>
      <c r="Q5" s="8"/>
      <c r="R5" s="13"/>
      <c r="S5" s="7">
        <f>AVERAGE(B4:B62)</f>
        <v>0.78388631627337269</v>
      </c>
      <c r="T5" s="7">
        <f>AVERAGE(C4:C62)</f>
        <v>0.76961306325539502</v>
      </c>
      <c r="U5" s="7">
        <f>AVERAGE(D4:D62)</f>
        <v>0.90124216072041041</v>
      </c>
      <c r="V5" s="7">
        <f>AVERAGE(E4:E62)</f>
        <v>0.76847457627118643</v>
      </c>
      <c r="W5" s="7">
        <f>AVERAGE(F4:F62)</f>
        <v>4.7457627118644069E-2</v>
      </c>
      <c r="AA5" s="32" t="s">
        <v>27</v>
      </c>
      <c r="AB5" s="32">
        <v>0.99297870763748952</v>
      </c>
      <c r="AK5" s="32" t="s">
        <v>27</v>
      </c>
      <c r="AL5" s="32">
        <v>0.80419683924258367</v>
      </c>
      <c r="AU5" s="32" t="s">
        <v>27</v>
      </c>
      <c r="AV5" s="32">
        <v>0.7963780149362587</v>
      </c>
    </row>
    <row r="6" spans="1:55" ht="16.2" x14ac:dyDescent="0.3">
      <c r="A6" s="4">
        <v>41730</v>
      </c>
      <c r="B6" s="18">
        <v>1.15255627103992</v>
      </c>
      <c r="C6" s="18">
        <v>-1.616483904652835</v>
      </c>
      <c r="D6" s="18">
        <v>-0.64615659860346053</v>
      </c>
      <c r="E6" s="18">
        <f t="shared" si="0"/>
        <v>-0.19</v>
      </c>
      <c r="F6" s="18">
        <v>0</v>
      </c>
      <c r="G6" s="18">
        <f t="shared" si="1"/>
        <v>1.15255627103992</v>
      </c>
      <c r="H6" s="18">
        <f t="shared" si="1"/>
        <v>-1.616483904652835</v>
      </c>
      <c r="I6" s="18">
        <f t="shared" si="1"/>
        <v>-0.64615659860346053</v>
      </c>
      <c r="J6" s="18">
        <v>-0.19</v>
      </c>
      <c r="K6" s="18">
        <v>-0.19</v>
      </c>
      <c r="L6" s="18">
        <v>-4.17</v>
      </c>
      <c r="M6" s="18">
        <v>1.1399999999999999</v>
      </c>
      <c r="N6" s="18">
        <v>3.51</v>
      </c>
      <c r="O6" s="18">
        <v>1.05</v>
      </c>
      <c r="P6" s="8"/>
      <c r="Q6" s="8"/>
      <c r="R6" s="13"/>
      <c r="AA6" s="32" t="s">
        <v>28</v>
      </c>
      <c r="AB6" s="32">
        <v>0.98600671382141891</v>
      </c>
      <c r="AK6" s="32" t="s">
        <v>28</v>
      </c>
      <c r="AL6" s="32">
        <v>0.64673255624776194</v>
      </c>
      <c r="AU6" s="32" t="s">
        <v>28</v>
      </c>
      <c r="AV6" s="32">
        <v>0.63421794267381582</v>
      </c>
    </row>
    <row r="7" spans="1:55" ht="16.2" x14ac:dyDescent="0.3">
      <c r="A7" s="4">
        <v>41760</v>
      </c>
      <c r="B7" s="18">
        <v>2.334945792266931</v>
      </c>
      <c r="C7" s="18">
        <v>4.0270638347741352</v>
      </c>
      <c r="D7" s="18">
        <v>3.200419681016029</v>
      </c>
      <c r="E7" s="18">
        <f t="shared" si="0"/>
        <v>2.06</v>
      </c>
      <c r="F7" s="18">
        <v>0</v>
      </c>
      <c r="G7" s="18">
        <f t="shared" si="1"/>
        <v>2.334945792266931</v>
      </c>
      <c r="H7" s="18">
        <f t="shared" si="1"/>
        <v>4.0270638347741352</v>
      </c>
      <c r="I7" s="18">
        <f t="shared" si="1"/>
        <v>3.200419681016029</v>
      </c>
      <c r="J7" s="18">
        <v>2.06</v>
      </c>
      <c r="K7" s="18">
        <v>2.06</v>
      </c>
      <c r="L7" s="18">
        <v>-1.89</v>
      </c>
      <c r="M7" s="18">
        <v>-0.27</v>
      </c>
      <c r="N7" s="18">
        <v>0.09</v>
      </c>
      <c r="O7" s="18">
        <v>-1.06</v>
      </c>
      <c r="P7" s="8"/>
      <c r="Q7" s="8"/>
      <c r="R7" s="7" t="s">
        <v>67</v>
      </c>
      <c r="S7" s="26" t="s">
        <v>56</v>
      </c>
      <c r="T7" s="26"/>
      <c r="U7" s="26"/>
      <c r="V7" s="26"/>
      <c r="W7" s="15"/>
      <c r="X7" s="15"/>
      <c r="Y7" s="14"/>
      <c r="AA7" s="32" t="s">
        <v>29</v>
      </c>
      <c r="AB7" s="32">
        <v>0.98468659248381696</v>
      </c>
      <c r="AK7" s="32" t="s">
        <v>29</v>
      </c>
      <c r="AL7" s="32">
        <v>0.61340543891264521</v>
      </c>
      <c r="AU7" s="32" t="s">
        <v>29</v>
      </c>
      <c r="AV7" s="32">
        <v>0.59971020141662867</v>
      </c>
    </row>
    <row r="8" spans="1:55" ht="16.2" x14ac:dyDescent="0.3">
      <c r="A8" s="4">
        <v>41791</v>
      </c>
      <c r="B8" s="18">
        <v>1.6241381309742544</v>
      </c>
      <c r="C8" s="18">
        <v>1.424589755456797</v>
      </c>
      <c r="D8" s="18">
        <v>2.0729735277060426</v>
      </c>
      <c r="E8" s="18">
        <f t="shared" si="0"/>
        <v>2.61</v>
      </c>
      <c r="F8" s="18">
        <v>0</v>
      </c>
      <c r="G8" s="18">
        <f t="shared" si="1"/>
        <v>1.6241381309742544</v>
      </c>
      <c r="H8" s="18">
        <f t="shared" si="1"/>
        <v>1.424589755456797</v>
      </c>
      <c r="I8" s="18">
        <f t="shared" si="1"/>
        <v>2.0729735277060426</v>
      </c>
      <c r="J8" s="18">
        <v>2.61</v>
      </c>
      <c r="K8" s="18">
        <v>2.61</v>
      </c>
      <c r="L8" s="18">
        <v>3.08</v>
      </c>
      <c r="M8" s="18">
        <v>-0.74</v>
      </c>
      <c r="N8" s="18">
        <v>-1.99</v>
      </c>
      <c r="O8" s="18">
        <v>-1.94</v>
      </c>
      <c r="P8" s="8"/>
      <c r="Q8" s="8"/>
      <c r="R8" s="13"/>
      <c r="S8" s="7" t="s">
        <v>8</v>
      </c>
      <c r="T8" s="7" t="s">
        <v>9</v>
      </c>
      <c r="U8" s="7" t="s">
        <v>10</v>
      </c>
      <c r="V8" s="3" t="s">
        <v>65</v>
      </c>
      <c r="AA8" s="32" t="s">
        <v>30</v>
      </c>
      <c r="AB8" s="32">
        <v>0.39967987608624916</v>
      </c>
      <c r="AK8" s="32" t="s">
        <v>30</v>
      </c>
      <c r="AL8" s="32">
        <v>3.3164609286953026</v>
      </c>
      <c r="AU8" s="32" t="s">
        <v>30</v>
      </c>
      <c r="AV8" s="32">
        <v>3.0692264051975631</v>
      </c>
    </row>
    <row r="9" spans="1:55" ht="16.8" thickBot="1" x14ac:dyDescent="0.35">
      <c r="A9" s="4">
        <v>41821</v>
      </c>
      <c r="B9" s="18">
        <v>-0.97218582577992441</v>
      </c>
      <c r="C9" s="18">
        <v>3.0530971114944579E-2</v>
      </c>
      <c r="D9" s="18">
        <v>-1.1697838219098822</v>
      </c>
      <c r="E9" s="18">
        <f t="shared" si="0"/>
        <v>-2.04</v>
      </c>
      <c r="F9" s="18">
        <v>0</v>
      </c>
      <c r="G9" s="18">
        <f t="shared" si="1"/>
        <v>-0.97218582577992441</v>
      </c>
      <c r="H9" s="18">
        <f t="shared" si="1"/>
        <v>3.0530971114944579E-2</v>
      </c>
      <c r="I9" s="18">
        <f t="shared" si="1"/>
        <v>-1.1697838219098822</v>
      </c>
      <c r="J9" s="18">
        <v>-2.04</v>
      </c>
      <c r="K9" s="18">
        <v>-2.04</v>
      </c>
      <c r="L9" s="18">
        <v>-4.25</v>
      </c>
      <c r="M9" s="18">
        <v>0.01</v>
      </c>
      <c r="N9" s="18">
        <v>0.95</v>
      </c>
      <c r="O9" s="18">
        <v>0.48</v>
      </c>
      <c r="P9" s="8"/>
      <c r="Q9" s="8"/>
      <c r="R9" s="13"/>
      <c r="S9" s="7">
        <f>AVERAGE(G4:G62)</f>
        <v>0.73642868915472859</v>
      </c>
      <c r="T9" s="7">
        <f>AVERAGE(H4:H62)</f>
        <v>0.72215543613675059</v>
      </c>
      <c r="U9" s="7">
        <f t="shared" ref="U9" si="2">AVERAGE(I4:I62)</f>
        <v>0.85378453360176698</v>
      </c>
      <c r="V9" s="7">
        <f>AVERAGE(J4:J62)</f>
        <v>0.721016949152542</v>
      </c>
      <c r="X9" s="7"/>
      <c r="Y9" s="7"/>
      <c r="AA9" s="33" t="s">
        <v>31</v>
      </c>
      <c r="AB9" s="33">
        <v>59</v>
      </c>
      <c r="AK9" s="33" t="s">
        <v>31</v>
      </c>
      <c r="AL9" s="33">
        <v>59</v>
      </c>
      <c r="AU9" s="33" t="s">
        <v>31</v>
      </c>
      <c r="AV9" s="33">
        <v>59</v>
      </c>
    </row>
    <row r="10" spans="1:55" x14ac:dyDescent="0.3">
      <c r="A10" s="4">
        <v>41852</v>
      </c>
      <c r="B10" s="18">
        <v>3.987221162087303</v>
      </c>
      <c r="C10" s="18">
        <v>5.0976862551327411</v>
      </c>
      <c r="D10" s="18">
        <v>4.0769372001976771</v>
      </c>
      <c r="E10" s="18">
        <f t="shared" si="0"/>
        <v>4.24</v>
      </c>
      <c r="F10" s="18">
        <v>0</v>
      </c>
      <c r="G10" s="18">
        <f t="shared" si="1"/>
        <v>3.987221162087303</v>
      </c>
      <c r="H10" s="18">
        <f t="shared" si="1"/>
        <v>5.0976862551327411</v>
      </c>
      <c r="I10" s="18">
        <f t="shared" si="1"/>
        <v>4.0769372001976771</v>
      </c>
      <c r="J10" s="18">
        <v>4.24</v>
      </c>
      <c r="K10" s="18">
        <v>4.24</v>
      </c>
      <c r="L10" s="18">
        <v>0.28999999999999998</v>
      </c>
      <c r="M10" s="18">
        <v>-0.57999999999999996</v>
      </c>
      <c r="N10" s="18">
        <v>-0.64</v>
      </c>
      <c r="O10" s="18">
        <v>-0.68</v>
      </c>
      <c r="P10" s="8"/>
      <c r="Q10" s="8"/>
      <c r="R10" s="13"/>
    </row>
    <row r="11" spans="1:55" ht="15.6" thickBot="1" x14ac:dyDescent="0.35">
      <c r="A11" s="4">
        <v>41883</v>
      </c>
      <c r="B11" s="18">
        <v>-1.8551665837355999</v>
      </c>
      <c r="C11" s="18">
        <v>-1.5684053745633837</v>
      </c>
      <c r="D11" s="18">
        <v>-0.3001142641533262</v>
      </c>
      <c r="E11" s="18">
        <f t="shared" si="0"/>
        <v>-1.97</v>
      </c>
      <c r="F11" s="18">
        <v>0</v>
      </c>
      <c r="G11" s="18">
        <f t="shared" si="1"/>
        <v>-1.8551665837355999</v>
      </c>
      <c r="H11" s="18">
        <f t="shared" si="1"/>
        <v>-1.5684053745633837</v>
      </c>
      <c r="I11" s="18">
        <f t="shared" si="1"/>
        <v>-0.3001142641533262</v>
      </c>
      <c r="J11" s="18">
        <v>-1.97</v>
      </c>
      <c r="K11" s="18">
        <v>-1.97</v>
      </c>
      <c r="L11" s="18">
        <v>-3.79</v>
      </c>
      <c r="M11" s="18">
        <v>-1.23</v>
      </c>
      <c r="N11" s="18">
        <v>1.1399999999999999</v>
      </c>
      <c r="O11" s="18">
        <v>-0.53</v>
      </c>
      <c r="P11" s="8"/>
      <c r="Q11" s="8"/>
      <c r="S11" s="26" t="s">
        <v>88</v>
      </c>
      <c r="T11" s="26"/>
      <c r="U11" s="26"/>
      <c r="V11" s="26"/>
      <c r="W11" s="26"/>
      <c r="X11" s="15"/>
      <c r="Y11" s="9"/>
      <c r="AA11" s="31" t="s">
        <v>22</v>
      </c>
      <c r="AK11" s="31" t="s">
        <v>22</v>
      </c>
      <c r="AU11" s="31" t="s">
        <v>22</v>
      </c>
    </row>
    <row r="12" spans="1:55" ht="16.2" x14ac:dyDescent="0.3">
      <c r="A12" s="4">
        <v>41913</v>
      </c>
      <c r="B12" s="18">
        <v>2.8792343737576189</v>
      </c>
      <c r="C12" s="18">
        <v>3.3343123947674047</v>
      </c>
      <c r="D12" s="18">
        <v>3.6121734724874517</v>
      </c>
      <c r="E12" s="18">
        <f t="shared" si="0"/>
        <v>2.52</v>
      </c>
      <c r="F12" s="18">
        <v>0</v>
      </c>
      <c r="G12" s="18">
        <f t="shared" si="1"/>
        <v>2.8792343737576189</v>
      </c>
      <c r="H12" s="18">
        <f t="shared" si="1"/>
        <v>3.3343123947674047</v>
      </c>
      <c r="I12" s="18">
        <f t="shared" si="1"/>
        <v>3.6121734724874517</v>
      </c>
      <c r="J12" s="18">
        <v>2.52</v>
      </c>
      <c r="K12" s="18">
        <v>2.52</v>
      </c>
      <c r="L12" s="18">
        <v>3.79</v>
      </c>
      <c r="M12" s="18">
        <v>-1.68</v>
      </c>
      <c r="N12" s="18">
        <v>-0.48</v>
      </c>
      <c r="O12" s="18">
        <v>-0.14000000000000001</v>
      </c>
      <c r="P12" s="8"/>
      <c r="Q12" s="8"/>
      <c r="S12" s="3" t="s">
        <v>65</v>
      </c>
      <c r="T12" s="7" t="s">
        <v>57</v>
      </c>
      <c r="U12" s="2" t="s">
        <v>58</v>
      </c>
      <c r="V12" s="7" t="s">
        <v>59</v>
      </c>
      <c r="W12" s="7" t="s">
        <v>60</v>
      </c>
      <c r="AA12" s="37"/>
      <c r="AB12" s="37" t="s">
        <v>32</v>
      </c>
      <c r="AC12" s="37" t="s">
        <v>23</v>
      </c>
      <c r="AD12" s="37" t="s">
        <v>24</v>
      </c>
      <c r="AE12" s="37" t="s">
        <v>25</v>
      </c>
      <c r="AF12" s="37" t="s">
        <v>33</v>
      </c>
      <c r="AK12" s="37"/>
      <c r="AL12" s="37" t="s">
        <v>32</v>
      </c>
      <c r="AM12" s="37" t="s">
        <v>23</v>
      </c>
      <c r="AN12" s="37" t="s">
        <v>24</v>
      </c>
      <c r="AO12" s="37" t="s">
        <v>25</v>
      </c>
      <c r="AP12" s="37" t="s">
        <v>33</v>
      </c>
      <c r="AU12" s="37"/>
      <c r="AV12" s="37" t="s">
        <v>32</v>
      </c>
      <c r="AW12" s="37" t="s">
        <v>23</v>
      </c>
      <c r="AX12" s="37" t="s">
        <v>24</v>
      </c>
      <c r="AY12" s="37" t="s">
        <v>25</v>
      </c>
      <c r="AZ12" s="37" t="s">
        <v>33</v>
      </c>
    </row>
    <row r="13" spans="1:55" ht="16.2" x14ac:dyDescent="0.3">
      <c r="A13" s="4">
        <v>41944</v>
      </c>
      <c r="B13" s="18">
        <v>2.6824104489916132</v>
      </c>
      <c r="C13" s="18">
        <v>1.7704238717250242</v>
      </c>
      <c r="D13" s="18">
        <v>3.0581003229857977</v>
      </c>
      <c r="E13" s="18">
        <f t="shared" si="0"/>
        <v>2.5499999999999998</v>
      </c>
      <c r="F13" s="18">
        <v>0</v>
      </c>
      <c r="G13" s="18">
        <f t="shared" si="1"/>
        <v>2.6824104489916132</v>
      </c>
      <c r="H13" s="18">
        <f t="shared" si="1"/>
        <v>1.7704238717250242</v>
      </c>
      <c r="I13" s="18">
        <f t="shared" si="1"/>
        <v>3.0581003229857977</v>
      </c>
      <c r="J13" s="18">
        <v>2.5499999999999998</v>
      </c>
      <c r="K13" s="18">
        <v>2.5499999999999998</v>
      </c>
      <c r="L13" s="18">
        <v>-2.31</v>
      </c>
      <c r="M13" s="18">
        <v>-2.99</v>
      </c>
      <c r="N13" s="18">
        <v>1.4</v>
      </c>
      <c r="O13" s="18">
        <v>0.2</v>
      </c>
      <c r="P13" s="8"/>
      <c r="Q13" s="7"/>
      <c r="S13" s="7">
        <f>AVERAGE(K4:K62)</f>
        <v>0.721016949152542</v>
      </c>
      <c r="T13" s="7">
        <f>AVERAGE(L4:L62)</f>
        <v>-0.23271186440677966</v>
      </c>
      <c r="U13" s="7">
        <f>AVERAGE(M4:M62)</f>
        <v>-0.20932203389830517</v>
      </c>
      <c r="V13" s="7">
        <f>AVERAGE(N4:N62)</f>
        <v>0.21101694915254243</v>
      </c>
      <c r="W13" s="7">
        <f>AVERAGE(O4:O62)</f>
        <v>-0.18627118644067794</v>
      </c>
      <c r="AA13" s="32" t="s">
        <v>34</v>
      </c>
      <c r="AB13" s="32">
        <v>5</v>
      </c>
      <c r="AC13" s="32">
        <v>596.56887328353127</v>
      </c>
      <c r="AD13" s="32">
        <v>119.31377465670626</v>
      </c>
      <c r="AE13" s="32">
        <v>746.90612577515219</v>
      </c>
      <c r="AF13" s="32">
        <v>7.9294423603996019E-48</v>
      </c>
      <c r="AK13" s="32" t="s">
        <v>34</v>
      </c>
      <c r="AL13" s="32">
        <v>5</v>
      </c>
      <c r="AM13" s="32">
        <v>1067.2022887736907</v>
      </c>
      <c r="AN13" s="32">
        <v>213.44045775473813</v>
      </c>
      <c r="AO13" s="32">
        <v>19.405595441832578</v>
      </c>
      <c r="AP13" s="32">
        <v>6.2361570437660674E-11</v>
      </c>
      <c r="AU13" s="32" t="s">
        <v>34</v>
      </c>
      <c r="AV13" s="32">
        <v>5</v>
      </c>
      <c r="AW13" s="32">
        <v>865.66497772527987</v>
      </c>
      <c r="AX13" s="32">
        <v>173.13299554505596</v>
      </c>
      <c r="AY13" s="32">
        <v>18.379004813643739</v>
      </c>
      <c r="AZ13" s="32">
        <v>1.5259847224452107E-10</v>
      </c>
    </row>
    <row r="14" spans="1:55" ht="16.2" x14ac:dyDescent="0.3">
      <c r="A14" s="4">
        <v>41974</v>
      </c>
      <c r="B14" s="18">
        <v>-0.78894823234928779</v>
      </c>
      <c r="C14" s="18">
        <v>-2.1324377023646703</v>
      </c>
      <c r="D14" s="18">
        <v>-5.1483701111688225</v>
      </c>
      <c r="E14" s="18">
        <f t="shared" si="0"/>
        <v>-0.06</v>
      </c>
      <c r="F14" s="18">
        <v>0</v>
      </c>
      <c r="G14" s="18">
        <f t="shared" si="1"/>
        <v>-0.78894823234928779</v>
      </c>
      <c r="H14" s="18">
        <f t="shared" si="1"/>
        <v>-2.1324377023646703</v>
      </c>
      <c r="I14" s="18">
        <f t="shared" si="1"/>
        <v>-5.1483701111688225</v>
      </c>
      <c r="J14" s="18">
        <v>-0.06</v>
      </c>
      <c r="K14" s="18">
        <v>-0.06</v>
      </c>
      <c r="L14" s="18">
        <v>2.87</v>
      </c>
      <c r="M14" s="18">
        <v>2.06</v>
      </c>
      <c r="N14" s="18">
        <v>-1.1599999999999999</v>
      </c>
      <c r="O14" s="18">
        <v>0.88</v>
      </c>
      <c r="P14" s="8"/>
      <c r="Q14" s="7"/>
      <c r="AA14" s="32" t="s">
        <v>35</v>
      </c>
      <c r="AB14" s="32">
        <v>53</v>
      </c>
      <c r="AC14" s="32">
        <v>8.4664321774609341</v>
      </c>
      <c r="AD14" s="32">
        <v>0.15974400334831951</v>
      </c>
      <c r="AE14" s="32"/>
      <c r="AF14" s="32"/>
      <c r="AK14" s="32" t="s">
        <v>35</v>
      </c>
      <c r="AL14" s="32">
        <v>53</v>
      </c>
      <c r="AM14" s="32">
        <v>582.9423938528131</v>
      </c>
      <c r="AN14" s="32">
        <v>10.99891309156251</v>
      </c>
      <c r="AO14" s="32"/>
      <c r="AP14" s="32"/>
      <c r="AU14" s="32" t="s">
        <v>35</v>
      </c>
      <c r="AV14" s="32">
        <v>53</v>
      </c>
      <c r="AW14" s="32">
        <v>499.26798849718375</v>
      </c>
      <c r="AX14" s="32">
        <v>9.4201507263619568</v>
      </c>
      <c r="AY14" s="32"/>
      <c r="AZ14" s="32"/>
    </row>
    <row r="15" spans="1:55" ht="16.8" thickBot="1" x14ac:dyDescent="0.35">
      <c r="A15" s="4">
        <v>42005</v>
      </c>
      <c r="B15" s="18">
        <v>-2.4889279894841811</v>
      </c>
      <c r="C15" s="18">
        <v>1.1764795455563521</v>
      </c>
      <c r="D15" s="18">
        <v>3.1363255412090951</v>
      </c>
      <c r="E15" s="18">
        <f t="shared" si="0"/>
        <v>-3.11</v>
      </c>
      <c r="F15" s="18">
        <v>0</v>
      </c>
      <c r="G15" s="18">
        <f t="shared" si="1"/>
        <v>-2.4889279894841811</v>
      </c>
      <c r="H15" s="18">
        <f t="shared" si="1"/>
        <v>1.1764795455563521</v>
      </c>
      <c r="I15" s="18">
        <f t="shared" si="1"/>
        <v>3.1363255412090951</v>
      </c>
      <c r="J15" s="18">
        <v>-3.11</v>
      </c>
      <c r="K15" s="18">
        <v>-3.11</v>
      </c>
      <c r="L15" s="18">
        <v>-0.86</v>
      </c>
      <c r="M15" s="18">
        <v>-3.47</v>
      </c>
      <c r="N15" s="18">
        <v>1.66</v>
      </c>
      <c r="O15" s="18">
        <v>-1.71</v>
      </c>
      <c r="P15" s="8"/>
      <c r="Q15" s="19"/>
      <c r="R15" s="7" t="s">
        <v>67</v>
      </c>
      <c r="S15" s="26" t="s">
        <v>14</v>
      </c>
      <c r="T15" s="26"/>
      <c r="U15" s="26"/>
      <c r="V15" s="26"/>
      <c r="W15" s="26"/>
      <c r="AA15" s="33" t="s">
        <v>36</v>
      </c>
      <c r="AB15" s="33">
        <v>58</v>
      </c>
      <c r="AC15" s="33">
        <v>605.03530546099216</v>
      </c>
      <c r="AD15" s="33"/>
      <c r="AE15" s="33"/>
      <c r="AF15" s="33"/>
      <c r="AK15" s="33" t="s">
        <v>36</v>
      </c>
      <c r="AL15" s="33">
        <v>58</v>
      </c>
      <c r="AM15" s="33">
        <v>1650.1446826265037</v>
      </c>
      <c r="AN15" s="33"/>
      <c r="AO15" s="33"/>
      <c r="AP15" s="33"/>
      <c r="AU15" s="33" t="s">
        <v>36</v>
      </c>
      <c r="AV15" s="33">
        <v>58</v>
      </c>
      <c r="AW15" s="33">
        <v>1364.9329662224636</v>
      </c>
      <c r="AX15" s="33"/>
      <c r="AY15" s="33"/>
      <c r="AZ15" s="33"/>
    </row>
    <row r="16" spans="1:55" ht="15.6" thickBot="1" x14ac:dyDescent="0.35">
      <c r="A16" s="4">
        <v>42036</v>
      </c>
      <c r="B16" s="18">
        <v>5.7338120179498144</v>
      </c>
      <c r="C16" s="18">
        <v>6.5474495641602219</v>
      </c>
      <c r="D16" s="18">
        <v>7.4380171911944144</v>
      </c>
      <c r="E16" s="18">
        <f t="shared" si="0"/>
        <v>6.13</v>
      </c>
      <c r="F16" s="18">
        <v>0</v>
      </c>
      <c r="G16" s="18">
        <f t="shared" si="1"/>
        <v>5.7338120179498144</v>
      </c>
      <c r="H16" s="18">
        <f t="shared" si="1"/>
        <v>6.5474495641602219</v>
      </c>
      <c r="I16" s="18">
        <f t="shared" si="1"/>
        <v>7.4380171911944144</v>
      </c>
      <c r="J16" s="18">
        <v>6.13</v>
      </c>
      <c r="K16" s="18">
        <v>6.13</v>
      </c>
      <c r="L16" s="18">
        <v>0.2</v>
      </c>
      <c r="M16" s="18">
        <v>-1.79</v>
      </c>
      <c r="N16" s="18">
        <v>-1.07</v>
      </c>
      <c r="O16" s="18">
        <v>-1.71</v>
      </c>
      <c r="P16" s="8"/>
      <c r="Q16" s="8"/>
      <c r="R16" s="13"/>
      <c r="S16" s="7" t="s">
        <v>8</v>
      </c>
      <c r="T16" s="7" t="s">
        <v>9</v>
      </c>
      <c r="U16" s="7" t="s">
        <v>10</v>
      </c>
      <c r="V16" s="7" t="s">
        <v>11</v>
      </c>
      <c r="W16" s="7" t="s">
        <v>12</v>
      </c>
      <c r="Y16" s="3"/>
    </row>
    <row r="17" spans="1:55" ht="16.2" x14ac:dyDescent="0.3">
      <c r="A17" s="4">
        <v>42064</v>
      </c>
      <c r="B17" s="18">
        <v>-2.0643780082520986</v>
      </c>
      <c r="C17" s="18">
        <v>-1.3806094225594319</v>
      </c>
      <c r="D17" s="18">
        <v>-0.4437851065462719</v>
      </c>
      <c r="E17" s="18">
        <f t="shared" si="0"/>
        <v>-1.1200000000000001</v>
      </c>
      <c r="F17" s="18">
        <v>0</v>
      </c>
      <c r="G17" s="18">
        <f t="shared" si="1"/>
        <v>-2.0643780082520986</v>
      </c>
      <c r="H17" s="18">
        <f t="shared" si="1"/>
        <v>-1.3806094225594319</v>
      </c>
      <c r="I17" s="18">
        <f t="shared" si="1"/>
        <v>-0.4437851065462719</v>
      </c>
      <c r="J17" s="18">
        <v>-1.1200000000000001</v>
      </c>
      <c r="K17" s="18">
        <v>-1.1200000000000001</v>
      </c>
      <c r="L17" s="18">
        <v>3.04</v>
      </c>
      <c r="M17" s="18">
        <v>-0.46</v>
      </c>
      <c r="N17" s="18">
        <v>0.08</v>
      </c>
      <c r="O17" s="18">
        <v>-0.52</v>
      </c>
      <c r="P17" s="8"/>
      <c r="Q17" s="8"/>
      <c r="R17" s="13"/>
      <c r="S17" s="6">
        <f>_xlfn.STDEV.S(B4:B62)</f>
        <v>3.2198951330556258</v>
      </c>
      <c r="T17" s="6">
        <f>_xlfn.STDEV.S(C4:C62)</f>
        <v>5.3239041115929782</v>
      </c>
      <c r="U17" s="6">
        <f>_xlfn.STDEV.S(D4:D62)</f>
        <v>4.84232497947702</v>
      </c>
      <c r="V17" s="6">
        <f>_xlfn.STDEV.S(E4:E62)</f>
        <v>3.2539471063454939</v>
      </c>
      <c r="W17" s="6">
        <v>0</v>
      </c>
      <c r="Y17" s="16"/>
      <c r="AA17" s="37"/>
      <c r="AB17" s="37" t="s">
        <v>37</v>
      </c>
      <c r="AC17" s="37" t="s">
        <v>30</v>
      </c>
      <c r="AD17" s="37" t="s">
        <v>38</v>
      </c>
      <c r="AE17" s="37" t="s">
        <v>39</v>
      </c>
      <c r="AF17" s="37" t="s">
        <v>40</v>
      </c>
      <c r="AG17" s="37" t="s">
        <v>41</v>
      </c>
      <c r="AH17" s="37" t="s">
        <v>42</v>
      </c>
      <c r="AI17" s="37" t="s">
        <v>43</v>
      </c>
      <c r="AK17" s="37"/>
      <c r="AL17" s="37" t="s">
        <v>37</v>
      </c>
      <c r="AM17" s="37" t="s">
        <v>30</v>
      </c>
      <c r="AN17" s="37" t="s">
        <v>38</v>
      </c>
      <c r="AO17" s="37" t="s">
        <v>39</v>
      </c>
      <c r="AP17" s="37" t="s">
        <v>40</v>
      </c>
      <c r="AQ17" s="37" t="s">
        <v>41</v>
      </c>
      <c r="AR17" s="37" t="s">
        <v>42</v>
      </c>
      <c r="AS17" s="37" t="s">
        <v>43</v>
      </c>
      <c r="AU17" s="37"/>
      <c r="AV17" s="37" t="s">
        <v>37</v>
      </c>
      <c r="AW17" s="37" t="s">
        <v>30</v>
      </c>
      <c r="AX17" s="37" t="s">
        <v>38</v>
      </c>
      <c r="AY17" s="37" t="s">
        <v>39</v>
      </c>
      <c r="AZ17" s="37" t="s">
        <v>40</v>
      </c>
      <c r="BA17" s="37" t="s">
        <v>41</v>
      </c>
      <c r="BB17" s="37" t="s">
        <v>42</v>
      </c>
      <c r="BC17" s="37" t="s">
        <v>43</v>
      </c>
    </row>
    <row r="18" spans="1:55" x14ac:dyDescent="0.3">
      <c r="A18" s="4">
        <v>42095</v>
      </c>
      <c r="B18" s="18">
        <v>1.4386740779838525</v>
      </c>
      <c r="C18" s="18">
        <v>0.57644909108662112</v>
      </c>
      <c r="D18" s="18">
        <v>-0.89153882476432966</v>
      </c>
      <c r="E18" s="18">
        <f t="shared" si="0"/>
        <v>0.59</v>
      </c>
      <c r="F18" s="18">
        <v>0</v>
      </c>
      <c r="G18" s="18">
        <f t="shared" si="1"/>
        <v>1.4386740779838525</v>
      </c>
      <c r="H18" s="18">
        <f t="shared" si="1"/>
        <v>0.57644909108662112</v>
      </c>
      <c r="I18" s="18">
        <f t="shared" si="1"/>
        <v>-0.89153882476432966</v>
      </c>
      <c r="J18" s="18">
        <v>0.59</v>
      </c>
      <c r="K18" s="18">
        <v>0.59</v>
      </c>
      <c r="L18" s="18">
        <v>-3.02</v>
      </c>
      <c r="M18" s="18">
        <v>1.86</v>
      </c>
      <c r="N18" s="18">
        <v>-0.16</v>
      </c>
      <c r="O18" s="18">
        <v>-0.5</v>
      </c>
      <c r="P18" s="8"/>
      <c r="Q18" s="8"/>
      <c r="R18" s="13"/>
      <c r="X18" s="16"/>
      <c r="Y18" s="16"/>
      <c r="AA18" s="32" t="s">
        <v>77</v>
      </c>
      <c r="AB18" s="32">
        <v>-3.7513305821407494E-2</v>
      </c>
      <c r="AC18" s="32">
        <v>5.4531844385946153E-2</v>
      </c>
      <c r="AD18" s="32">
        <v>-0.68791558847540746</v>
      </c>
      <c r="AE18" s="32">
        <v>0.49450577749472224</v>
      </c>
      <c r="AF18" s="32">
        <v>-0.14689033431581625</v>
      </c>
      <c r="AG18" s="32">
        <v>7.1863722673001257E-2</v>
      </c>
      <c r="AH18" s="32">
        <v>-0.14689033431581625</v>
      </c>
      <c r="AI18" s="32">
        <v>7.1863722673001257E-2</v>
      </c>
      <c r="AK18" s="32" t="s">
        <v>77</v>
      </c>
      <c r="AL18" s="32">
        <v>-0.33855335072532583</v>
      </c>
      <c r="AM18" s="32">
        <v>0.4524939635355959</v>
      </c>
      <c r="AN18" s="32">
        <v>-0.74819418159750362</v>
      </c>
      <c r="AO18" s="32">
        <v>0.45765036547970162</v>
      </c>
      <c r="AP18" s="32">
        <v>-1.2461413059923574</v>
      </c>
      <c r="AQ18" s="32">
        <v>0.56903460454170585</v>
      </c>
      <c r="AR18" s="32">
        <v>-1.2461413059923574</v>
      </c>
      <c r="AS18" s="32">
        <v>0.56903460454170585</v>
      </c>
      <c r="AU18" s="32" t="s">
        <v>77</v>
      </c>
      <c r="AV18" s="32">
        <v>-0.16437156066745334</v>
      </c>
      <c r="AW18" s="32">
        <v>0.41876158077409081</v>
      </c>
      <c r="AX18" s="32">
        <v>-0.39251824478169312</v>
      </c>
      <c r="AY18" s="32">
        <v>0.69624952016548192</v>
      </c>
      <c r="AZ18" s="32">
        <v>-1.0043009242980665</v>
      </c>
      <c r="BA18" s="32">
        <v>0.67555780296315993</v>
      </c>
      <c r="BB18" s="32">
        <v>-1.0043009242980665</v>
      </c>
      <c r="BC18" s="32">
        <v>0.67555780296315993</v>
      </c>
    </row>
    <row r="19" spans="1:55" x14ac:dyDescent="0.3">
      <c r="A19" s="4">
        <v>42125</v>
      </c>
      <c r="B19" s="18">
        <v>1.2725755608187588</v>
      </c>
      <c r="C19" s="18">
        <v>2.7565574608647148</v>
      </c>
      <c r="D19" s="18">
        <v>1.9340349469274698</v>
      </c>
      <c r="E19" s="18">
        <f t="shared" si="0"/>
        <v>1.36</v>
      </c>
      <c r="F19" s="18">
        <v>0</v>
      </c>
      <c r="G19" s="18">
        <f t="shared" si="1"/>
        <v>1.2725755608187588</v>
      </c>
      <c r="H19" s="18">
        <f t="shared" si="1"/>
        <v>2.7565574608647148</v>
      </c>
      <c r="I19" s="18">
        <f t="shared" si="1"/>
        <v>1.9340349469274698</v>
      </c>
      <c r="J19" s="18">
        <v>1.36</v>
      </c>
      <c r="K19" s="18">
        <v>1.36</v>
      </c>
      <c r="L19" s="18">
        <v>0.76</v>
      </c>
      <c r="M19" s="18">
        <v>-1.37</v>
      </c>
      <c r="N19" s="18">
        <v>-1.71</v>
      </c>
      <c r="O19" s="18">
        <v>-0.75</v>
      </c>
      <c r="P19" s="8"/>
      <c r="Q19" s="8"/>
      <c r="R19" s="13"/>
      <c r="S19" s="26" t="s">
        <v>15</v>
      </c>
      <c r="T19" s="26"/>
      <c r="U19" s="26"/>
      <c r="X19" s="5"/>
      <c r="AA19" s="32" t="s">
        <v>78</v>
      </c>
      <c r="AB19" s="32">
        <v>1.0174427190105388</v>
      </c>
      <c r="AC19" s="32">
        <v>1.740485369748505E-2</v>
      </c>
      <c r="AD19" s="32">
        <v>58.45741289727453</v>
      </c>
      <c r="AE19" s="32">
        <v>8.215995660052048E-50</v>
      </c>
      <c r="AF19" s="32">
        <v>0.98253300340771477</v>
      </c>
      <c r="AG19" s="32">
        <v>1.0523524346133628</v>
      </c>
      <c r="AH19" s="32">
        <v>0.98253300340771477</v>
      </c>
      <c r="AI19" s="32">
        <v>1.0523524346133628</v>
      </c>
      <c r="AK19" s="32" t="s">
        <v>78</v>
      </c>
      <c r="AL19" s="32">
        <v>1.2259598087675676</v>
      </c>
      <c r="AM19" s="32">
        <v>0.14442187538336526</v>
      </c>
      <c r="AN19" s="32">
        <v>8.4887404038569603</v>
      </c>
      <c r="AO19" s="32">
        <v>1.8690711012886164E-11</v>
      </c>
      <c r="AP19" s="32">
        <v>0.9362862105810863</v>
      </c>
      <c r="AQ19" s="32">
        <v>1.5156334069540489</v>
      </c>
      <c r="AR19" s="32">
        <v>0.9362862105810863</v>
      </c>
      <c r="AS19" s="32">
        <v>1.5156334069540489</v>
      </c>
      <c r="AU19" s="32" t="s">
        <v>78</v>
      </c>
      <c r="AV19" s="32">
        <v>1.0977401207815434</v>
      </c>
      <c r="AW19" s="32">
        <v>0.13365555721748143</v>
      </c>
      <c r="AX19" s="32">
        <v>8.213202231429289</v>
      </c>
      <c r="AY19" s="32">
        <v>5.1161480879333312E-11</v>
      </c>
      <c r="AZ19" s="32">
        <v>0.82966102214060156</v>
      </c>
      <c r="BA19" s="32">
        <v>1.3658192194224852</v>
      </c>
      <c r="BB19" s="32">
        <v>0.82966102214060156</v>
      </c>
      <c r="BC19" s="32">
        <v>1.3658192194224852</v>
      </c>
    </row>
    <row r="20" spans="1:55" x14ac:dyDescent="0.3">
      <c r="A20" s="4">
        <v>42156</v>
      </c>
      <c r="B20" s="18">
        <v>-2.364441578873532</v>
      </c>
      <c r="C20" s="18">
        <v>-1.0624320010765054</v>
      </c>
      <c r="D20" s="18">
        <v>0.1617906948082799</v>
      </c>
      <c r="E20" s="18">
        <f t="shared" si="0"/>
        <v>-1.53</v>
      </c>
      <c r="F20" s="18">
        <v>0</v>
      </c>
      <c r="G20" s="18">
        <f t="shared" si="1"/>
        <v>-2.364441578873532</v>
      </c>
      <c r="H20" s="18">
        <f t="shared" si="1"/>
        <v>-1.0624320010765054</v>
      </c>
      <c r="I20" s="18">
        <f t="shared" si="1"/>
        <v>0.1617906948082799</v>
      </c>
      <c r="J20" s="18">
        <v>-1.53</v>
      </c>
      <c r="K20" s="18">
        <v>-1.53</v>
      </c>
      <c r="L20" s="18">
        <v>2.87</v>
      </c>
      <c r="M20" s="18">
        <v>-0.79</v>
      </c>
      <c r="N20" s="18">
        <v>0.52</v>
      </c>
      <c r="O20" s="18">
        <v>-1.49</v>
      </c>
      <c r="P20" s="8"/>
      <c r="Q20" s="8"/>
      <c r="R20" s="13"/>
      <c r="S20" s="7" t="s">
        <v>8</v>
      </c>
      <c r="T20" s="7" t="s">
        <v>9</v>
      </c>
      <c r="U20" s="7" t="s">
        <v>10</v>
      </c>
      <c r="X20" s="5"/>
      <c r="Y20" s="14"/>
      <c r="AA20" s="32" t="s">
        <v>79</v>
      </c>
      <c r="AB20" s="32">
        <v>-0.17761316418248879</v>
      </c>
      <c r="AC20" s="32">
        <v>2.3789008716656002E-2</v>
      </c>
      <c r="AD20" s="32">
        <v>-7.4661860146417949</v>
      </c>
      <c r="AE20" s="32">
        <v>8.0207597291856919E-10</v>
      </c>
      <c r="AF20" s="32">
        <v>-0.22532787314850344</v>
      </c>
      <c r="AG20" s="32">
        <v>-0.12989845521647414</v>
      </c>
      <c r="AH20" s="32">
        <v>-0.22532787314850344</v>
      </c>
      <c r="AI20" s="32">
        <v>-0.12989845521647414</v>
      </c>
      <c r="AK20" s="32" t="s">
        <v>79</v>
      </c>
      <c r="AL20" s="32">
        <v>8.3070678946660162E-2</v>
      </c>
      <c r="AM20" s="32">
        <v>0.19739627302165286</v>
      </c>
      <c r="AN20" s="32">
        <v>0.42083205358972481</v>
      </c>
      <c r="AO20" s="32">
        <v>0.67557933838526596</v>
      </c>
      <c r="AP20" s="32">
        <v>-0.31285610515719287</v>
      </c>
      <c r="AQ20" s="32">
        <v>0.47899746305051316</v>
      </c>
      <c r="AR20" s="32">
        <v>-0.31285610515719287</v>
      </c>
      <c r="AS20" s="32">
        <v>0.47899746305051316</v>
      </c>
      <c r="AU20" s="32" t="s">
        <v>79</v>
      </c>
      <c r="AV20" s="32">
        <v>-2.325669020924654E-2</v>
      </c>
      <c r="AW20" s="32">
        <v>0.18268083552667919</v>
      </c>
      <c r="AX20" s="32">
        <v>-0.12730777228052514</v>
      </c>
      <c r="AY20" s="32">
        <v>0.89917860282892059</v>
      </c>
      <c r="AZ20" s="32">
        <v>-0.38966804448820569</v>
      </c>
      <c r="BA20" s="32">
        <v>0.34315466406971262</v>
      </c>
      <c r="BB20" s="32">
        <v>-0.38966804448820569</v>
      </c>
      <c r="BC20" s="32">
        <v>0.34315466406971262</v>
      </c>
    </row>
    <row r="21" spans="1:55" x14ac:dyDescent="0.3">
      <c r="A21" s="4">
        <v>42186</v>
      </c>
      <c r="B21" s="18">
        <v>2.5290580560663631</v>
      </c>
      <c r="C21" s="18">
        <v>4.4832207178455086</v>
      </c>
      <c r="D21" s="18">
        <v>3.4508074756862981</v>
      </c>
      <c r="E21" s="18">
        <f t="shared" si="0"/>
        <v>1.54</v>
      </c>
      <c r="F21" s="18">
        <v>0</v>
      </c>
      <c r="G21" s="18">
        <f t="shared" si="1"/>
        <v>2.5290580560663631</v>
      </c>
      <c r="H21" s="18">
        <f t="shared" si="1"/>
        <v>4.4832207178455086</v>
      </c>
      <c r="I21" s="18">
        <f t="shared" si="1"/>
        <v>3.4508074756862981</v>
      </c>
      <c r="J21" s="18">
        <v>1.54</v>
      </c>
      <c r="K21" s="18">
        <v>1.54</v>
      </c>
      <c r="L21" s="18">
        <v>-4.55</v>
      </c>
      <c r="M21" s="18">
        <v>-4.12</v>
      </c>
      <c r="N21" s="18">
        <v>0.03</v>
      </c>
      <c r="O21" s="18">
        <v>-2.57</v>
      </c>
      <c r="P21" s="8"/>
      <c r="Q21" s="8"/>
      <c r="R21" s="13"/>
      <c r="S21" s="6">
        <f>_xlfn.STDEV.S(AC30:AC88)</f>
        <v>0.38206408961967714</v>
      </c>
      <c r="T21" s="6">
        <f>_xlfn.STDEV.S(AM30:AM88)</f>
        <v>3.1702887768303971</v>
      </c>
      <c r="U21" s="6">
        <f>_xlfn.STDEV.S(AW30:AW88)</f>
        <v>2.9339510505788642</v>
      </c>
      <c r="V21" s="6"/>
      <c r="X21" s="5"/>
      <c r="AA21" s="32" t="s">
        <v>80</v>
      </c>
      <c r="AB21" s="32">
        <v>-4.356855479989828E-3</v>
      </c>
      <c r="AC21" s="32">
        <v>2.938826420800596E-2</v>
      </c>
      <c r="AD21" s="32">
        <v>-0.14825154181113331</v>
      </c>
      <c r="AE21" s="32">
        <v>0.88270686691934186</v>
      </c>
      <c r="AF21" s="32">
        <v>-6.3302248724541266E-2</v>
      </c>
      <c r="AG21" s="32">
        <v>5.4588537764561615E-2</v>
      </c>
      <c r="AH21" s="32">
        <v>-6.3302248724541266E-2</v>
      </c>
      <c r="AI21" s="32">
        <v>5.4588537764561615E-2</v>
      </c>
      <c r="AK21" s="32" t="s">
        <v>80</v>
      </c>
      <c r="AL21" s="32">
        <v>-0.50362741409557188</v>
      </c>
      <c r="AM21" s="32">
        <v>0.24385773675278521</v>
      </c>
      <c r="AN21" s="32">
        <v>-2.0652509155620207</v>
      </c>
      <c r="AO21" s="32">
        <v>4.3805245229202747E-2</v>
      </c>
      <c r="AP21" s="32">
        <v>-0.99274409301475008</v>
      </c>
      <c r="AQ21" s="32">
        <v>-1.4510735176393674E-2</v>
      </c>
      <c r="AR21" s="32">
        <v>-0.99274409301475008</v>
      </c>
      <c r="AS21" s="32">
        <v>-1.4510735176393674E-2</v>
      </c>
      <c r="AU21" s="32" t="s">
        <v>80</v>
      </c>
      <c r="AV21" s="32">
        <v>-0.13204016274596017</v>
      </c>
      <c r="AW21" s="32">
        <v>0.22567870415039293</v>
      </c>
      <c r="AX21" s="32">
        <v>-0.58508029476262957</v>
      </c>
      <c r="AY21" s="32">
        <v>0.56097654839342459</v>
      </c>
      <c r="AZ21" s="32">
        <v>-0.58469431982413711</v>
      </c>
      <c r="BA21" s="32">
        <v>0.32061399433221671</v>
      </c>
      <c r="BB21" s="32">
        <v>-0.58469431982413711</v>
      </c>
      <c r="BC21" s="32">
        <v>0.32061399433221671</v>
      </c>
    </row>
    <row r="22" spans="1:55" x14ac:dyDescent="0.3">
      <c r="A22" s="4">
        <v>42217</v>
      </c>
      <c r="B22" s="18">
        <v>-6.0415984221164152</v>
      </c>
      <c r="C22" s="18">
        <v>-6.3206537019306994</v>
      </c>
      <c r="D22" s="18">
        <v>-5.5784247733343877</v>
      </c>
      <c r="E22" s="18">
        <f t="shared" si="0"/>
        <v>-6.04</v>
      </c>
      <c r="F22" s="18">
        <v>0</v>
      </c>
      <c r="G22" s="18">
        <f t="shared" si="1"/>
        <v>-6.0415984221164152</v>
      </c>
      <c r="H22" s="18">
        <f t="shared" si="1"/>
        <v>-6.3206537019306994</v>
      </c>
      <c r="I22" s="18">
        <f t="shared" si="1"/>
        <v>-5.5784247733343877</v>
      </c>
      <c r="J22" s="18">
        <v>-6.04</v>
      </c>
      <c r="K22" s="18">
        <v>-6.04</v>
      </c>
      <c r="L22" s="18">
        <v>0.4</v>
      </c>
      <c r="M22" s="18">
        <v>2.68</v>
      </c>
      <c r="N22" s="18">
        <v>0.76</v>
      </c>
      <c r="O22" s="18">
        <v>1.22</v>
      </c>
      <c r="P22" s="8"/>
      <c r="Q22" s="8"/>
      <c r="R22" s="13"/>
      <c r="X22" s="5"/>
      <c r="Y22" s="7"/>
      <c r="AA22" s="32" t="s">
        <v>70</v>
      </c>
      <c r="AB22" s="32">
        <v>2.2287814952320309E-2</v>
      </c>
      <c r="AC22" s="32">
        <v>4.2223046759193257E-2</v>
      </c>
      <c r="AD22" s="32">
        <v>0.52785899320416918</v>
      </c>
      <c r="AE22" s="32">
        <v>0.59980034805243609</v>
      </c>
      <c r="AF22" s="32">
        <v>-6.2400891995050722E-2</v>
      </c>
      <c r="AG22" s="32">
        <v>0.10697652189969134</v>
      </c>
      <c r="AH22" s="32">
        <v>-6.2400891995050722E-2</v>
      </c>
      <c r="AI22" s="32">
        <v>0.10697652189969134</v>
      </c>
      <c r="AK22" s="32" t="s">
        <v>70</v>
      </c>
      <c r="AL22" s="32">
        <v>0.39449092234772332</v>
      </c>
      <c r="AM22" s="32">
        <v>0.35035810718956784</v>
      </c>
      <c r="AN22" s="32">
        <v>1.1259648749451561</v>
      </c>
      <c r="AO22" s="32">
        <v>0.26525316043361047</v>
      </c>
      <c r="AP22" s="32">
        <v>-0.30823844807490131</v>
      </c>
      <c r="AQ22" s="32">
        <v>1.097220292770348</v>
      </c>
      <c r="AR22" s="32">
        <v>-0.30823844807490131</v>
      </c>
      <c r="AS22" s="32">
        <v>1.097220292770348</v>
      </c>
      <c r="AU22" s="32" t="s">
        <v>70</v>
      </c>
      <c r="AV22" s="32">
        <v>0.45289045182693349</v>
      </c>
      <c r="AW22" s="32">
        <v>0.32423971727123418</v>
      </c>
      <c r="AX22" s="32">
        <v>1.3967766060197984</v>
      </c>
      <c r="AY22" s="32">
        <v>0.16830243863973565</v>
      </c>
      <c r="AZ22" s="32">
        <v>-0.1974520626128427</v>
      </c>
      <c r="BA22" s="32">
        <v>1.1032329662667097</v>
      </c>
      <c r="BB22" s="32">
        <v>-0.1974520626128427</v>
      </c>
      <c r="BC22" s="32">
        <v>1.1032329662667097</v>
      </c>
    </row>
    <row r="23" spans="1:55" ht="15.6" thickBot="1" x14ac:dyDescent="0.35">
      <c r="A23" s="4">
        <v>42248</v>
      </c>
      <c r="B23" s="18">
        <v>-2.9794986853389309</v>
      </c>
      <c r="C23" s="18">
        <v>-4.0592442155605548</v>
      </c>
      <c r="D23" s="18">
        <v>-2.1196627624216933</v>
      </c>
      <c r="E23" s="18">
        <f t="shared" si="0"/>
        <v>-3.08</v>
      </c>
      <c r="F23" s="18">
        <v>0</v>
      </c>
      <c r="G23" s="18">
        <f t="shared" si="1"/>
        <v>-2.9794986853389309</v>
      </c>
      <c r="H23" s="18">
        <f t="shared" si="1"/>
        <v>-4.0592442155605548</v>
      </c>
      <c r="I23" s="18">
        <f t="shared" si="1"/>
        <v>-2.1196627624216933</v>
      </c>
      <c r="J23" s="18">
        <v>-3.08</v>
      </c>
      <c r="K23" s="18">
        <v>-3.08</v>
      </c>
      <c r="L23" s="18">
        <v>-2.78</v>
      </c>
      <c r="M23" s="18">
        <v>0.52</v>
      </c>
      <c r="N23" s="18">
        <v>1.81</v>
      </c>
      <c r="O23" s="18">
        <v>-0.52</v>
      </c>
      <c r="P23" s="8"/>
      <c r="Q23" s="8"/>
      <c r="R23" s="7" t="s">
        <v>67</v>
      </c>
      <c r="S23" s="27" t="s">
        <v>17</v>
      </c>
      <c r="T23" s="27"/>
      <c r="U23" s="27"/>
      <c r="V23" s="9"/>
      <c r="X23" s="16"/>
      <c r="AA23" s="33" t="s">
        <v>71</v>
      </c>
      <c r="AB23" s="33">
        <v>3.542809542093734E-2</v>
      </c>
      <c r="AC23" s="33">
        <v>4.7874954528593625E-2</v>
      </c>
      <c r="AD23" s="33">
        <v>0.74001313985118633</v>
      </c>
      <c r="AE23" s="33">
        <v>0.46255757197052383</v>
      </c>
      <c r="AF23" s="33">
        <v>-6.0596902900814424E-2</v>
      </c>
      <c r="AG23" s="33">
        <v>0.1314530937426891</v>
      </c>
      <c r="AH23" s="33">
        <v>-6.0596902900814424E-2</v>
      </c>
      <c r="AI23" s="33">
        <v>0.1314530937426891</v>
      </c>
      <c r="AK23" s="33" t="s">
        <v>71</v>
      </c>
      <c r="AL23" s="33">
        <v>-3.9930667381108183E-2</v>
      </c>
      <c r="AM23" s="33">
        <v>0.39725646863161546</v>
      </c>
      <c r="AN23" s="33">
        <v>-0.10051609107499961</v>
      </c>
      <c r="AO23" s="33">
        <v>0.92031388460510755</v>
      </c>
      <c r="AP23" s="33">
        <v>-0.8367262384530898</v>
      </c>
      <c r="AQ23" s="33">
        <v>0.75686490369087345</v>
      </c>
      <c r="AR23" s="33">
        <v>-0.8367262384530898</v>
      </c>
      <c r="AS23" s="33">
        <v>0.75686490369087345</v>
      </c>
      <c r="AU23" s="33" t="s">
        <v>71</v>
      </c>
      <c r="AV23" s="33">
        <v>-0.52637382457745985</v>
      </c>
      <c r="AW23" s="33">
        <v>0.36764191388781203</v>
      </c>
      <c r="AX23" s="33">
        <v>-1.43175683917826</v>
      </c>
      <c r="AY23" s="33">
        <v>0.15808456187096764</v>
      </c>
      <c r="AZ23" s="33">
        <v>-1.2637701210689358</v>
      </c>
      <c r="BA23" s="33">
        <v>0.21102247191401624</v>
      </c>
      <c r="BB23" s="33">
        <v>-1.2637701210689358</v>
      </c>
      <c r="BC23" s="33">
        <v>0.21102247191401624</v>
      </c>
    </row>
    <row r="24" spans="1:55" x14ac:dyDescent="0.3">
      <c r="A24" s="4">
        <v>42278</v>
      </c>
      <c r="B24" s="18">
        <v>8.9608251640936949</v>
      </c>
      <c r="C24" s="18">
        <v>7.1755326843628469</v>
      </c>
      <c r="D24" s="18">
        <v>7.495002348081206</v>
      </c>
      <c r="E24" s="18">
        <f t="shared" si="0"/>
        <v>7.75</v>
      </c>
      <c r="F24" s="18">
        <v>0</v>
      </c>
      <c r="G24" s="18">
        <f t="shared" si="1"/>
        <v>8.9608251640936949</v>
      </c>
      <c r="H24" s="18">
        <f t="shared" si="1"/>
        <v>7.1755326843628469</v>
      </c>
      <c r="I24" s="18">
        <f t="shared" si="1"/>
        <v>7.495002348081206</v>
      </c>
      <c r="J24" s="18">
        <v>7.75</v>
      </c>
      <c r="K24" s="18">
        <v>7.75</v>
      </c>
      <c r="L24" s="18">
        <v>-2.16</v>
      </c>
      <c r="M24" s="18">
        <v>-0.08</v>
      </c>
      <c r="N24" s="18">
        <v>0.82</v>
      </c>
      <c r="O24" s="18">
        <v>0.46</v>
      </c>
      <c r="P24" s="8"/>
      <c r="Q24" s="8"/>
      <c r="R24" s="13"/>
      <c r="S24" s="7" t="s">
        <v>8</v>
      </c>
      <c r="T24" s="7" t="s">
        <v>9</v>
      </c>
      <c r="U24" s="7" t="s">
        <v>10</v>
      </c>
      <c r="X24" s="16"/>
      <c r="Y24" s="9"/>
    </row>
    <row r="25" spans="1:55" x14ac:dyDescent="0.3">
      <c r="A25" s="4">
        <v>42309</v>
      </c>
      <c r="B25" s="18">
        <v>0.28638965905996877</v>
      </c>
      <c r="C25" s="18">
        <v>1.1736395205942316</v>
      </c>
      <c r="D25" s="18">
        <v>0.78584503097204073</v>
      </c>
      <c r="E25" s="18">
        <f t="shared" si="0"/>
        <v>0.56000000000000005</v>
      </c>
      <c r="F25" s="18">
        <v>0</v>
      </c>
      <c r="G25" s="18">
        <f t="shared" si="1"/>
        <v>0.28638965905996877</v>
      </c>
      <c r="H25" s="18">
        <f t="shared" si="1"/>
        <v>1.1736395205942316</v>
      </c>
      <c r="I25" s="18">
        <f t="shared" si="1"/>
        <v>0.78584503097204073</v>
      </c>
      <c r="J25" s="18">
        <v>0.56000000000000005</v>
      </c>
      <c r="K25" s="18">
        <v>0.56000000000000005</v>
      </c>
      <c r="L25" s="18">
        <v>3.34</v>
      </c>
      <c r="M25" s="18">
        <v>-0.52</v>
      </c>
      <c r="N25" s="18">
        <v>-2.57</v>
      </c>
      <c r="O25" s="18">
        <v>-1.1299999999999999</v>
      </c>
      <c r="P25" s="8"/>
      <c r="Q25" s="8"/>
      <c r="R25" s="13"/>
      <c r="S25" s="7">
        <f>(S5-$W$5)/S17</f>
        <v>0.22871201039888223</v>
      </c>
      <c r="T25" s="7">
        <f>(T5-$W$5)/T17</f>
        <v>0.13564395995867645</v>
      </c>
      <c r="U25" s="7">
        <f>(U5-$W$5)/U17</f>
        <v>0.17631706612429318</v>
      </c>
      <c r="X25" s="16"/>
    </row>
    <row r="26" spans="1:55" x14ac:dyDescent="0.3">
      <c r="A26" s="4">
        <v>42339</v>
      </c>
      <c r="B26" s="18">
        <v>-2.1442561356134466</v>
      </c>
      <c r="C26" s="18">
        <v>-5.1410487362228636</v>
      </c>
      <c r="D26" s="18">
        <v>-9.2855201909925142</v>
      </c>
      <c r="E26" s="18">
        <f t="shared" si="0"/>
        <v>-2.16</v>
      </c>
      <c r="F26" s="18">
        <v>0.01</v>
      </c>
      <c r="G26" s="18">
        <f t="shared" si="1"/>
        <v>-2.1542561356134464</v>
      </c>
      <c r="H26" s="18">
        <f t="shared" si="1"/>
        <v>-5.1510487362228634</v>
      </c>
      <c r="I26" s="18">
        <f t="shared" si="1"/>
        <v>-9.295520190992514</v>
      </c>
      <c r="J26" s="18">
        <v>-2.17</v>
      </c>
      <c r="K26" s="18">
        <v>-2.17</v>
      </c>
      <c r="L26" s="18">
        <v>-2.98</v>
      </c>
      <c r="M26" s="18">
        <v>-2.58</v>
      </c>
      <c r="N26" s="18">
        <v>0.3</v>
      </c>
      <c r="O26" s="18">
        <v>0.08</v>
      </c>
      <c r="P26" s="8"/>
      <c r="Q26" s="8"/>
    </row>
    <row r="27" spans="1:55" ht="16.2" x14ac:dyDescent="0.3">
      <c r="A27" s="4">
        <v>42370</v>
      </c>
      <c r="B27" s="18">
        <v>-4.4505476569163305</v>
      </c>
      <c r="C27" s="18">
        <v>-5.1829546433764788</v>
      </c>
      <c r="D27" s="18">
        <v>2.7342054486057723</v>
      </c>
      <c r="E27" s="18">
        <f t="shared" si="0"/>
        <v>-5.76</v>
      </c>
      <c r="F27" s="18">
        <v>0.01</v>
      </c>
      <c r="G27" s="18">
        <f t="shared" si="1"/>
        <v>-4.4605476569163303</v>
      </c>
      <c r="H27" s="18">
        <f t="shared" si="1"/>
        <v>-5.1929546433764786</v>
      </c>
      <c r="I27" s="18">
        <f t="shared" si="1"/>
        <v>2.7242054486057725</v>
      </c>
      <c r="J27" s="18">
        <v>-5.77</v>
      </c>
      <c r="K27" s="18">
        <v>-5.77</v>
      </c>
      <c r="L27" s="18">
        <v>-3.43</v>
      </c>
      <c r="M27" s="18">
        <v>2.1</v>
      </c>
      <c r="N27" s="18">
        <v>2.61</v>
      </c>
      <c r="O27" s="18">
        <v>3</v>
      </c>
      <c r="P27" s="8"/>
      <c r="Q27" s="8"/>
      <c r="R27" s="13"/>
      <c r="S27" s="26" t="s">
        <v>72</v>
      </c>
      <c r="T27" s="26"/>
      <c r="U27" s="26"/>
      <c r="AA27" s="31" t="s">
        <v>44</v>
      </c>
      <c r="AK27" s="31" t="s">
        <v>44</v>
      </c>
      <c r="AU27" s="31" t="s">
        <v>44</v>
      </c>
    </row>
    <row r="28" spans="1:55" ht="15.6" thickBot="1" x14ac:dyDescent="0.35">
      <c r="A28" s="4">
        <v>42401</v>
      </c>
      <c r="B28" s="18">
        <v>-0.145170317270326</v>
      </c>
      <c r="C28" s="18">
        <v>-2.356893748814231</v>
      </c>
      <c r="D28" s="18">
        <v>-0.41494589613458926</v>
      </c>
      <c r="E28" s="18">
        <f t="shared" si="0"/>
        <v>-0.05</v>
      </c>
      <c r="F28" s="18">
        <v>0.02</v>
      </c>
      <c r="G28" s="18">
        <f t="shared" si="1"/>
        <v>-0.16517031727032599</v>
      </c>
      <c r="H28" s="18">
        <f t="shared" si="1"/>
        <v>-2.376893748814231</v>
      </c>
      <c r="I28" s="18">
        <f t="shared" si="1"/>
        <v>-0.43494589613458928</v>
      </c>
      <c r="J28" s="18">
        <v>-7.0000000000000007E-2</v>
      </c>
      <c r="K28" s="18">
        <v>-7.0000000000000007E-2</v>
      </c>
      <c r="L28" s="18">
        <v>0.94</v>
      </c>
      <c r="M28" s="18">
        <v>-0.48</v>
      </c>
      <c r="N28" s="18">
        <v>3.29</v>
      </c>
      <c r="O28" s="18">
        <v>2.1</v>
      </c>
      <c r="P28" s="8"/>
      <c r="Q28" s="8"/>
      <c r="R28" s="13"/>
      <c r="S28" s="7" t="s">
        <v>8</v>
      </c>
      <c r="T28" s="7" t="s">
        <v>9</v>
      </c>
      <c r="U28" s="7" t="s">
        <v>10</v>
      </c>
    </row>
    <row r="29" spans="1:55" ht="16.2" x14ac:dyDescent="0.3">
      <c r="A29" s="4">
        <v>42430</v>
      </c>
      <c r="B29" s="18">
        <v>6.2346091363145408</v>
      </c>
      <c r="C29" s="18">
        <v>5.611281605030439</v>
      </c>
      <c r="D29" s="18">
        <v>5.5500045440074963</v>
      </c>
      <c r="E29" s="18">
        <f t="shared" si="0"/>
        <v>6.9799999999999995</v>
      </c>
      <c r="F29" s="18">
        <v>0.02</v>
      </c>
      <c r="G29" s="18">
        <f t="shared" si="1"/>
        <v>6.2146091363145413</v>
      </c>
      <c r="H29" s="18">
        <f t="shared" si="1"/>
        <v>5.5912816050304395</v>
      </c>
      <c r="I29" s="18">
        <f t="shared" si="1"/>
        <v>5.5300045440074967</v>
      </c>
      <c r="J29" s="18">
        <v>6.96</v>
      </c>
      <c r="K29" s="18">
        <v>6.96</v>
      </c>
      <c r="L29" s="18">
        <v>1.1000000000000001</v>
      </c>
      <c r="M29" s="18">
        <v>1.1200000000000001</v>
      </c>
      <c r="N29" s="18">
        <v>0.82</v>
      </c>
      <c r="O29" s="18">
        <v>-0.06</v>
      </c>
      <c r="P29" s="8"/>
      <c r="Q29" s="8"/>
      <c r="R29" s="13"/>
      <c r="S29" s="6">
        <f>$W$5+AB19*$S$13+AB20*$T$13+AB21*$U$13+AB22*$V$13+AB23*$W$13</f>
        <v>0.82139962209478012</v>
      </c>
      <c r="T29" s="6">
        <f>$W$5+AL19*$S$13+AL20*$T$13+AL21*$U$13+AL22*$V$13+AL23*$W$13</f>
        <v>1.1081664139807204</v>
      </c>
      <c r="U29" s="6">
        <f>$W$5+AV19*$S$13+AV20*$T$13+AV21*$U$13+AV22*$V$13+AV23*$W$13</f>
        <v>1.0656137213878645</v>
      </c>
      <c r="Y29" s="3"/>
      <c r="AA29" s="37" t="s">
        <v>45</v>
      </c>
      <c r="AB29" s="37" t="s">
        <v>46</v>
      </c>
      <c r="AC29" s="37" t="s">
        <v>35</v>
      </c>
      <c r="AK29" s="37" t="s">
        <v>45</v>
      </c>
      <c r="AL29" s="37" t="s">
        <v>46</v>
      </c>
      <c r="AM29" s="37" t="s">
        <v>35</v>
      </c>
      <c r="AU29" s="37" t="s">
        <v>45</v>
      </c>
      <c r="AV29" s="37" t="s">
        <v>46</v>
      </c>
      <c r="AW29" s="37" t="s">
        <v>35</v>
      </c>
    </row>
    <row r="30" spans="1:55" x14ac:dyDescent="0.3">
      <c r="A30" s="4">
        <v>42461</v>
      </c>
      <c r="B30" s="18">
        <v>0.88694815745207123</v>
      </c>
      <c r="C30" s="18">
        <v>-1.1576087973508573</v>
      </c>
      <c r="D30" s="18">
        <v>-1.1211122879676303</v>
      </c>
      <c r="E30" s="18">
        <f t="shared" si="0"/>
        <v>0.93</v>
      </c>
      <c r="F30" s="18">
        <v>0.01</v>
      </c>
      <c r="G30" s="18">
        <f t="shared" si="1"/>
        <v>0.87694815745207122</v>
      </c>
      <c r="H30" s="18">
        <f t="shared" si="1"/>
        <v>-1.1676087973508573</v>
      </c>
      <c r="I30" s="18">
        <f t="shared" si="1"/>
        <v>-1.1311122879676303</v>
      </c>
      <c r="J30" s="18">
        <v>0.92</v>
      </c>
      <c r="K30" s="18">
        <v>0.92</v>
      </c>
      <c r="L30" s="18">
        <v>1.17</v>
      </c>
      <c r="M30" s="18">
        <v>3.26</v>
      </c>
      <c r="N30" s="18">
        <v>-2.88</v>
      </c>
      <c r="O30" s="18">
        <v>1.96</v>
      </c>
      <c r="P30" s="8"/>
      <c r="Q30" s="8"/>
      <c r="R30" s="13"/>
      <c r="Y30" s="16"/>
      <c r="AA30" s="32">
        <v>1</v>
      </c>
      <c r="AB30" s="32">
        <v>4.6513109308521017</v>
      </c>
      <c r="AC30" s="32">
        <v>-9.0653056528928744E-2</v>
      </c>
      <c r="AK30" s="32">
        <v>1</v>
      </c>
      <c r="AL30" s="32">
        <v>5.4973015862293924</v>
      </c>
      <c r="AM30" s="32">
        <v>0.22969537682724539</v>
      </c>
      <c r="AU30" s="32">
        <v>1</v>
      </c>
      <c r="AV30" s="32">
        <v>5.1128234707135238</v>
      </c>
      <c r="AW30" s="32">
        <v>0.38968349618187315</v>
      </c>
    </row>
    <row r="31" spans="1:55" x14ac:dyDescent="0.3">
      <c r="A31" s="4">
        <v>42491</v>
      </c>
      <c r="B31" s="18">
        <v>1.782906106050296</v>
      </c>
      <c r="C31" s="18">
        <v>2.9129100231551455</v>
      </c>
      <c r="D31" s="18">
        <v>1.9802011200879353</v>
      </c>
      <c r="E31" s="18">
        <f t="shared" si="0"/>
        <v>1.79</v>
      </c>
      <c r="F31" s="18">
        <v>0.01</v>
      </c>
      <c r="G31" s="18">
        <f t="shared" si="1"/>
        <v>1.772906106050296</v>
      </c>
      <c r="H31" s="18">
        <f t="shared" si="1"/>
        <v>2.9029100231551457</v>
      </c>
      <c r="I31" s="18">
        <f t="shared" si="1"/>
        <v>1.9702011200879352</v>
      </c>
      <c r="J31" s="18">
        <v>1.78</v>
      </c>
      <c r="K31" s="18">
        <v>1.78</v>
      </c>
      <c r="L31" s="18">
        <v>-0.7</v>
      </c>
      <c r="M31" s="18">
        <v>-1.81</v>
      </c>
      <c r="N31" s="18">
        <v>-1.03</v>
      </c>
      <c r="O31" s="18">
        <v>-2.6</v>
      </c>
      <c r="P31" s="8"/>
      <c r="Q31" s="8"/>
      <c r="R31" s="13"/>
      <c r="S31" s="27" t="s">
        <v>20</v>
      </c>
      <c r="T31" s="27"/>
      <c r="U31" s="27"/>
      <c r="V31" s="28" t="s">
        <v>81</v>
      </c>
      <c r="W31" s="28"/>
      <c r="X31" s="28"/>
      <c r="AA31" s="32">
        <v>2</v>
      </c>
      <c r="AB31" s="32">
        <v>0.70053954210134806</v>
      </c>
      <c r="AC31" s="32">
        <v>-0.30508004650820747</v>
      </c>
      <c r="AK31" s="32">
        <v>2</v>
      </c>
      <c r="AL31" s="32">
        <v>-1.6943240692310582</v>
      </c>
      <c r="AM31" s="32">
        <v>-3.3613421243876029</v>
      </c>
      <c r="AU31" s="32">
        <v>2</v>
      </c>
      <c r="AV31" s="32">
        <v>-0.35702906495954101</v>
      </c>
      <c r="AW31" s="32">
        <v>-2.8841676073731501</v>
      </c>
    </row>
    <row r="32" spans="1:55" x14ac:dyDescent="0.3">
      <c r="A32" s="4">
        <v>42522</v>
      </c>
      <c r="B32" s="18">
        <v>-0.22152597283973621</v>
      </c>
      <c r="C32" s="18">
        <v>-2.3635836961499401</v>
      </c>
      <c r="D32" s="18">
        <v>-1.4719699544437577</v>
      </c>
      <c r="E32" s="18">
        <f t="shared" si="0"/>
        <v>-3.0000000000000002E-2</v>
      </c>
      <c r="F32" s="18">
        <v>0.02</v>
      </c>
      <c r="G32" s="18">
        <f t="shared" si="1"/>
        <v>-0.2415259728397362</v>
      </c>
      <c r="H32" s="18">
        <f t="shared" si="1"/>
        <v>-2.3835836961499401</v>
      </c>
      <c r="I32" s="18">
        <f t="shared" si="1"/>
        <v>-1.4919699544437577</v>
      </c>
      <c r="J32" s="18">
        <v>-0.05</v>
      </c>
      <c r="K32" s="18">
        <v>-0.05</v>
      </c>
      <c r="L32" s="18">
        <v>0.49</v>
      </c>
      <c r="M32" s="18">
        <v>-1.49</v>
      </c>
      <c r="N32" s="18">
        <v>1.2</v>
      </c>
      <c r="O32" s="18">
        <v>1.92</v>
      </c>
      <c r="P32" s="8"/>
      <c r="Q32" s="8"/>
      <c r="R32" s="13"/>
      <c r="S32" s="7" t="s">
        <v>8</v>
      </c>
      <c r="T32" s="7" t="s">
        <v>9</v>
      </c>
      <c r="U32" s="7" t="s">
        <v>10</v>
      </c>
      <c r="V32" s="7" t="s">
        <v>8</v>
      </c>
      <c r="W32" s="7" t="s">
        <v>9</v>
      </c>
      <c r="X32" s="7" t="s">
        <v>10</v>
      </c>
      <c r="AA32" s="32">
        <v>3</v>
      </c>
      <c r="AB32" s="32">
        <v>0.62028238763500854</v>
      </c>
      <c r="AC32" s="32">
        <v>0.53227388340491144</v>
      </c>
      <c r="AK32" s="32">
        <v>3</v>
      </c>
      <c r="AL32" s="32">
        <v>-0.14928976097734331</v>
      </c>
      <c r="AM32" s="32">
        <v>-1.4671941436754916</v>
      </c>
      <c r="AU32" s="32">
        <v>3</v>
      </c>
      <c r="AV32" s="32">
        <v>0.61046539913242059</v>
      </c>
      <c r="AW32" s="32">
        <v>-1.256621997735881</v>
      </c>
    </row>
    <row r="33" spans="1:49" x14ac:dyDescent="0.3">
      <c r="A33" s="4">
        <v>42552</v>
      </c>
      <c r="B33" s="18">
        <v>4.1691312689425093</v>
      </c>
      <c r="C33" s="18">
        <v>5.2002494503388164</v>
      </c>
      <c r="D33" s="18">
        <v>5.4672605957045022</v>
      </c>
      <c r="E33" s="18">
        <f t="shared" si="0"/>
        <v>3.97</v>
      </c>
      <c r="F33" s="18">
        <v>0.02</v>
      </c>
      <c r="G33" s="18">
        <f t="shared" si="1"/>
        <v>4.1491312689425097</v>
      </c>
      <c r="H33" s="18">
        <f t="shared" si="1"/>
        <v>5.1802494503388168</v>
      </c>
      <c r="I33" s="18">
        <f t="shared" si="1"/>
        <v>5.4472605957045026</v>
      </c>
      <c r="J33" s="18">
        <v>3.95</v>
      </c>
      <c r="K33" s="18">
        <v>3.95</v>
      </c>
      <c r="L33" s="18">
        <v>2.65</v>
      </c>
      <c r="M33" s="18">
        <v>-1.1000000000000001</v>
      </c>
      <c r="N33" s="18">
        <v>1.33</v>
      </c>
      <c r="O33" s="18">
        <v>-1.27</v>
      </c>
      <c r="P33" s="8"/>
      <c r="Q33" s="8"/>
      <c r="R33" s="13"/>
      <c r="S33" s="7">
        <f>S5-S29</f>
        <v>-3.7513305821407439E-2</v>
      </c>
      <c r="T33" s="7">
        <f>T5-T29</f>
        <v>-0.33855335072532533</v>
      </c>
      <c r="U33" s="7">
        <f>U5-U29</f>
        <v>-0.16437156066745406</v>
      </c>
      <c r="V33" s="7" t="str">
        <f>IF((S33-AB18)&lt;0.0000001, "Y", "N")</f>
        <v>Y</v>
      </c>
      <c r="W33" s="7" t="str">
        <f>IF((T33-AL18)&lt;0.0000001, "Y", "N")</f>
        <v>Y</v>
      </c>
      <c r="X33" s="7" t="str">
        <f>IF((U33-AV18)&lt;0.0000001, "Y", "N")</f>
        <v>Y</v>
      </c>
      <c r="AA33" s="32">
        <v>4</v>
      </c>
      <c r="AB33" s="32">
        <v>2.3597360488243195</v>
      </c>
      <c r="AC33" s="32">
        <v>-2.4790256557388535E-2</v>
      </c>
      <c r="AK33" s="32">
        <v>4</v>
      </c>
      <c r="AL33" s="32">
        <v>2.24373036436775</v>
      </c>
      <c r="AM33" s="32">
        <v>1.7833334704063852</v>
      </c>
      <c r="AU33" s="32">
        <v>4</v>
      </c>
      <c r="AV33" s="32">
        <v>2.7752954712959426</v>
      </c>
      <c r="AW33" s="32">
        <v>0.42512420972008647</v>
      </c>
    </row>
    <row r="34" spans="1:49" x14ac:dyDescent="0.3">
      <c r="A34" s="4">
        <v>42583</v>
      </c>
      <c r="B34" s="18">
        <v>0.12950026788384644</v>
      </c>
      <c r="C34" s="18">
        <v>-0.39772200182035611</v>
      </c>
      <c r="D34" s="18">
        <v>-0.13563526332404915</v>
      </c>
      <c r="E34" s="18">
        <f t="shared" si="0"/>
        <v>0.52</v>
      </c>
      <c r="F34" s="18">
        <v>0.02</v>
      </c>
      <c r="G34" s="18">
        <f t="shared" si="1"/>
        <v>0.10950026788384644</v>
      </c>
      <c r="H34" s="18">
        <f t="shared" si="1"/>
        <v>-0.41772200182035613</v>
      </c>
      <c r="I34" s="18">
        <f t="shared" si="1"/>
        <v>-0.15563526332404914</v>
      </c>
      <c r="J34" s="18">
        <v>0.5</v>
      </c>
      <c r="K34" s="18">
        <v>0.5</v>
      </c>
      <c r="L34" s="18">
        <v>1.71</v>
      </c>
      <c r="M34" s="18">
        <v>3.33</v>
      </c>
      <c r="N34" s="18">
        <v>-1.3</v>
      </c>
      <c r="O34" s="18">
        <v>-0.38</v>
      </c>
      <c r="P34" s="8"/>
      <c r="Q34" s="8"/>
      <c r="R34" s="13"/>
      <c r="AA34" s="32">
        <v>5</v>
      </c>
      <c r="AB34" s="32">
        <v>1.9611044612974899</v>
      </c>
      <c r="AC34" s="32">
        <v>-0.33696633032323553</v>
      </c>
      <c r="AK34" s="32">
        <v>5</v>
      </c>
      <c r="AL34" s="32">
        <v>2.7821722869918424</v>
      </c>
      <c r="AM34" s="32">
        <v>-1.3575825315350454</v>
      </c>
      <c r="AU34" s="32">
        <v>5</v>
      </c>
      <c r="AV34" s="32">
        <v>2.8467224897045802</v>
      </c>
      <c r="AW34" s="32">
        <v>-0.7737489619985376</v>
      </c>
    </row>
    <row r="35" spans="1:49" x14ac:dyDescent="0.3">
      <c r="A35" s="4">
        <v>42614</v>
      </c>
      <c r="B35" s="18">
        <v>-0.41781025287603962</v>
      </c>
      <c r="C35" s="18">
        <v>1.5687314525951619</v>
      </c>
      <c r="D35" s="18">
        <v>-0.12070497601024345</v>
      </c>
      <c r="E35" s="18">
        <f t="shared" si="0"/>
        <v>0.27</v>
      </c>
      <c r="F35" s="18">
        <v>0.02</v>
      </c>
      <c r="G35" s="18">
        <f t="shared" si="1"/>
        <v>-0.43781025287603964</v>
      </c>
      <c r="H35" s="18">
        <f t="shared" si="1"/>
        <v>1.5487314525951619</v>
      </c>
      <c r="I35" s="18">
        <f t="shared" si="1"/>
        <v>-0.14070497601024345</v>
      </c>
      <c r="J35" s="18">
        <v>0.25</v>
      </c>
      <c r="K35" s="18">
        <v>0.25</v>
      </c>
      <c r="L35" s="18">
        <v>1.71</v>
      </c>
      <c r="M35" s="18">
        <v>-1.5</v>
      </c>
      <c r="N35" s="18">
        <v>-2.44</v>
      </c>
      <c r="O35" s="18">
        <v>-0.03</v>
      </c>
      <c r="P35" s="8"/>
      <c r="Q35" s="8"/>
      <c r="R35" s="13"/>
      <c r="S35" s="27" t="s">
        <v>21</v>
      </c>
      <c r="T35" s="27"/>
      <c r="U35" s="27"/>
      <c r="AA35" s="32">
        <v>6</v>
      </c>
      <c r="AB35" s="32">
        <v>-1.3201051633753751</v>
      </c>
      <c r="AC35" s="32">
        <v>0.34791933759545068</v>
      </c>
      <c r="AK35" s="32">
        <v>6</v>
      </c>
      <c r="AL35" s="32">
        <v>-2.84199836438802</v>
      </c>
      <c r="AM35" s="32">
        <v>2.8725293355029646</v>
      </c>
      <c r="AU35" s="32">
        <v>6</v>
      </c>
      <c r="AV35" s="32">
        <v>-2.1286543818615571</v>
      </c>
      <c r="AW35" s="32">
        <v>0.95887055995167492</v>
      </c>
    </row>
    <row r="36" spans="1:49" x14ac:dyDescent="0.3">
      <c r="A36" s="4">
        <v>42644</v>
      </c>
      <c r="B36" s="18">
        <v>-1.4069474593819762</v>
      </c>
      <c r="C36" s="18">
        <v>-1.5725997202419695</v>
      </c>
      <c r="D36" s="18">
        <v>-2.3870740914690152</v>
      </c>
      <c r="E36" s="18">
        <f t="shared" ref="E36:E67" si="3">F36+J36</f>
        <v>-2</v>
      </c>
      <c r="F36" s="18">
        <v>0.02</v>
      </c>
      <c r="G36" s="18">
        <f t="shared" si="1"/>
        <v>-1.4269474593819762</v>
      </c>
      <c r="H36" s="18">
        <f t="shared" si="1"/>
        <v>-1.5925997202419695</v>
      </c>
      <c r="I36" s="18">
        <f t="shared" si="1"/>
        <v>-2.4070740914690152</v>
      </c>
      <c r="J36" s="18">
        <v>-2.02</v>
      </c>
      <c r="K36" s="18">
        <v>-2.02</v>
      </c>
      <c r="L36" s="18">
        <v>-4</v>
      </c>
      <c r="M36" s="18">
        <v>4.17</v>
      </c>
      <c r="N36" s="18">
        <v>1.1200000000000001</v>
      </c>
      <c r="O36" s="18">
        <v>0.19</v>
      </c>
      <c r="P36" s="8"/>
      <c r="Q36" s="8"/>
      <c r="R36" s="13"/>
      <c r="S36" s="7" t="s">
        <v>8</v>
      </c>
      <c r="T36" s="7" t="s">
        <v>9</v>
      </c>
      <c r="U36" s="7" t="s">
        <v>10</v>
      </c>
      <c r="AA36" s="32">
        <v>7</v>
      </c>
      <c r="AB36" s="32">
        <v>4.1891076748930258</v>
      </c>
      <c r="AC36" s="32">
        <v>-0.20188651280572278</v>
      </c>
      <c r="AK36" s="32">
        <v>7</v>
      </c>
      <c r="AL36" s="32">
        <v>4.9503892990357343</v>
      </c>
      <c r="AM36" s="32">
        <v>0.14729695609700677</v>
      </c>
      <c r="AU36" s="32">
        <v>7</v>
      </c>
      <c r="AV36" s="32">
        <v>4.6279697172217018</v>
      </c>
      <c r="AW36" s="32">
        <v>-0.55103251702402467</v>
      </c>
    </row>
    <row r="37" spans="1:49" x14ac:dyDescent="0.3">
      <c r="A37" s="4">
        <v>42675</v>
      </c>
      <c r="B37" s="18">
        <v>3.6990060645988212</v>
      </c>
      <c r="C37" s="18">
        <v>0.45649182953891371</v>
      </c>
      <c r="D37" s="18">
        <v>1.0060413123920628</v>
      </c>
      <c r="E37" s="18">
        <f t="shared" si="3"/>
        <v>4.87</v>
      </c>
      <c r="F37" s="18">
        <v>0.01</v>
      </c>
      <c r="G37" s="18">
        <f t="shared" si="1"/>
        <v>3.6890060645988214</v>
      </c>
      <c r="H37" s="18">
        <f t="shared" si="1"/>
        <v>0.4464918295389137</v>
      </c>
      <c r="I37" s="18">
        <f t="shared" si="1"/>
        <v>0.99604131239206284</v>
      </c>
      <c r="J37" s="18">
        <v>4.8600000000000003</v>
      </c>
      <c r="K37" s="18">
        <v>4.8600000000000003</v>
      </c>
      <c r="L37" s="18">
        <v>6.87</v>
      </c>
      <c r="M37" s="18">
        <v>8.32</v>
      </c>
      <c r="N37" s="18">
        <v>0.01</v>
      </c>
      <c r="O37" s="18">
        <v>3.63</v>
      </c>
      <c r="P37" s="8"/>
      <c r="Q37" s="8"/>
      <c r="R37" s="13"/>
      <c r="S37" s="7">
        <f>S33/S21</f>
        <v>-9.8185898231759439E-2</v>
      </c>
      <c r="T37" s="7">
        <f>T33/T21</f>
        <v>-0.10678943609162489</v>
      </c>
      <c r="U37" s="7">
        <f>U33/U21</f>
        <v>-5.6023961488731656E-2</v>
      </c>
      <c r="AA37" s="32">
        <v>8</v>
      </c>
      <c r="AB37" s="32">
        <v>-1.3567314193076006</v>
      </c>
      <c r="AC37" s="32">
        <v>-0.4984351644279994</v>
      </c>
      <c r="AK37" s="32">
        <v>8</v>
      </c>
      <c r="AL37" s="32">
        <v>-1.9781874226793308</v>
      </c>
      <c r="AM37" s="32">
        <v>0.4097820481159471</v>
      </c>
      <c r="AU37" s="32">
        <v>8</v>
      </c>
      <c r="AV37" s="32">
        <v>-1.2810941004277607</v>
      </c>
      <c r="AW37" s="32">
        <v>0.98097983627443452</v>
      </c>
    </row>
    <row r="38" spans="1:49" x14ac:dyDescent="0.3">
      <c r="A38" s="4">
        <v>42705</v>
      </c>
      <c r="B38" s="18">
        <v>1.3542104140662554</v>
      </c>
      <c r="C38" s="18">
        <v>1.1076435681992907</v>
      </c>
      <c r="D38" s="18">
        <v>1.3331198077780029</v>
      </c>
      <c r="E38" s="18">
        <f t="shared" si="3"/>
        <v>1.85</v>
      </c>
      <c r="F38" s="18">
        <v>0.03</v>
      </c>
      <c r="G38" s="18">
        <f t="shared" si="1"/>
        <v>1.3242104140662554</v>
      </c>
      <c r="H38" s="18">
        <f t="shared" si="1"/>
        <v>1.0776435681992906</v>
      </c>
      <c r="I38" s="18">
        <f t="shared" si="1"/>
        <v>1.3031198077780028</v>
      </c>
      <c r="J38" s="18">
        <v>1.82</v>
      </c>
      <c r="K38" s="18">
        <v>1.82</v>
      </c>
      <c r="L38" s="18">
        <v>0.37</v>
      </c>
      <c r="M38" s="18">
        <v>3.55</v>
      </c>
      <c r="N38" s="18">
        <v>1.04</v>
      </c>
      <c r="O38" s="18">
        <v>-0.26</v>
      </c>
      <c r="P38" s="8"/>
      <c r="Q38" s="8"/>
      <c r="R38" s="13"/>
      <c r="AA38" s="32">
        <v>9</v>
      </c>
      <c r="AB38" s="32">
        <v>1.8449498865038558</v>
      </c>
      <c r="AC38" s="32">
        <v>1.0342844872537631</v>
      </c>
      <c r="AK38" s="32">
        <v>9</v>
      </c>
      <c r="AL38" s="32">
        <v>3.7280319469637955</v>
      </c>
      <c r="AM38" s="32">
        <v>-0.39371955219639077</v>
      </c>
      <c r="AU38" s="32">
        <v>9</v>
      </c>
      <c r="AV38" s="32">
        <v>2.5919230797861212</v>
      </c>
      <c r="AW38" s="32">
        <v>1.0202503927013304</v>
      </c>
    </row>
    <row r="39" spans="1:49" x14ac:dyDescent="0.3">
      <c r="A39" s="4">
        <v>42736</v>
      </c>
      <c r="B39" s="18">
        <v>2.4932160215325054</v>
      </c>
      <c r="C39" s="18">
        <v>4.5869343531743594</v>
      </c>
      <c r="D39" s="18">
        <v>2.9735042695011145</v>
      </c>
      <c r="E39" s="18">
        <f t="shared" si="3"/>
        <v>1.98</v>
      </c>
      <c r="F39" s="18">
        <v>0.04</v>
      </c>
      <c r="G39" s="18">
        <f t="shared" si="1"/>
        <v>2.4532160215325054</v>
      </c>
      <c r="H39" s="18">
        <f t="shared" si="1"/>
        <v>4.5469343531743593</v>
      </c>
      <c r="I39" s="18">
        <f t="shared" si="1"/>
        <v>2.9335042695011144</v>
      </c>
      <c r="J39" s="18">
        <v>1.94</v>
      </c>
      <c r="K39" s="18">
        <v>1.94</v>
      </c>
      <c r="L39" s="18">
        <v>-1.28</v>
      </c>
      <c r="M39" s="18">
        <v>-2.76</v>
      </c>
      <c r="N39" s="18">
        <v>-0.13</v>
      </c>
      <c r="O39" s="18">
        <v>-0.97</v>
      </c>
      <c r="P39" s="8"/>
      <c r="Q39" s="8"/>
      <c r="R39" s="7" t="s">
        <v>67</v>
      </c>
      <c r="S39" s="26" t="s">
        <v>69</v>
      </c>
      <c r="T39" s="26"/>
      <c r="U39" s="26"/>
      <c r="V39" s="26"/>
      <c r="AA39" s="32">
        <v>10</v>
      </c>
      <c r="AB39" s="32">
        <v>3.0185675948196216</v>
      </c>
      <c r="AC39" s="32">
        <v>-0.33615714582800837</v>
      </c>
      <c r="AK39" s="32">
        <v>10</v>
      </c>
      <c r="AL39" s="32">
        <v>4.645898019221538</v>
      </c>
      <c r="AM39" s="32">
        <v>-2.8754741474965138</v>
      </c>
      <c r="AU39" s="32">
        <v>10</v>
      </c>
      <c r="AV39" s="32">
        <v>3.6121606559614774</v>
      </c>
      <c r="AW39" s="32">
        <v>-0.55406033297567969</v>
      </c>
    </row>
    <row r="40" spans="1:49" x14ac:dyDescent="0.3">
      <c r="A40" s="4">
        <v>42767</v>
      </c>
      <c r="B40" s="18">
        <v>3.9627457442367349</v>
      </c>
      <c r="C40" s="18">
        <v>3.3853344128159706</v>
      </c>
      <c r="D40" s="18">
        <v>4.3581494288896918</v>
      </c>
      <c r="E40" s="18">
        <f t="shared" si="3"/>
        <v>3.61</v>
      </c>
      <c r="F40" s="18">
        <v>0.04</v>
      </c>
      <c r="G40" s="18">
        <f t="shared" si="1"/>
        <v>3.9227457442367348</v>
      </c>
      <c r="H40" s="18">
        <f t="shared" si="1"/>
        <v>3.3453344128159705</v>
      </c>
      <c r="I40" s="18">
        <f t="shared" si="1"/>
        <v>4.3181494288896918</v>
      </c>
      <c r="J40" s="18">
        <v>3.57</v>
      </c>
      <c r="K40" s="18">
        <v>3.57</v>
      </c>
      <c r="L40" s="18">
        <v>-2.11</v>
      </c>
      <c r="M40" s="18">
        <v>-1.78</v>
      </c>
      <c r="N40" s="18">
        <v>0.72</v>
      </c>
      <c r="O40" s="18">
        <v>-1.75</v>
      </c>
      <c r="P40" s="8"/>
      <c r="Q40" s="8"/>
      <c r="R40" s="13"/>
      <c r="S40" s="28" t="s">
        <v>16</v>
      </c>
      <c r="T40" s="28"/>
      <c r="AA40" s="32">
        <v>11</v>
      </c>
      <c r="AB40" s="32">
        <v>-0.61196191382882847</v>
      </c>
      <c r="AC40" s="32">
        <v>-0.17698631852045932</v>
      </c>
      <c r="AK40" s="32">
        <v>11</v>
      </c>
      <c r="AL40" s="32">
        <v>-1.7039190209300774</v>
      </c>
      <c r="AM40" s="32">
        <v>-0.42851868143459293</v>
      </c>
      <c r="AU40" s="32">
        <v>11</v>
      </c>
      <c r="AV40" s="32">
        <v>-1.5575472938189689</v>
      </c>
      <c r="AW40" s="32">
        <v>-3.5908228173498538</v>
      </c>
    </row>
    <row r="41" spans="1:49" x14ac:dyDescent="0.3">
      <c r="A41" s="4">
        <v>42795</v>
      </c>
      <c r="B41" s="18">
        <v>-0.34278902334848643</v>
      </c>
      <c r="C41" s="18">
        <v>2.3917988395518459</v>
      </c>
      <c r="D41" s="18">
        <v>1.2073770420928502</v>
      </c>
      <c r="E41" s="18">
        <f t="shared" si="3"/>
        <v>0.2</v>
      </c>
      <c r="F41" s="18">
        <v>0.03</v>
      </c>
      <c r="G41" s="18">
        <f t="shared" si="1"/>
        <v>-0.3727890233484864</v>
      </c>
      <c r="H41" s="18">
        <f t="shared" si="1"/>
        <v>2.3617988395518461</v>
      </c>
      <c r="I41" s="18">
        <f t="shared" si="1"/>
        <v>1.1773770420928502</v>
      </c>
      <c r="J41" s="18">
        <v>0.17</v>
      </c>
      <c r="K41" s="18">
        <v>0.17</v>
      </c>
      <c r="L41" s="18">
        <v>0.76</v>
      </c>
      <c r="M41" s="18">
        <v>-3.16</v>
      </c>
      <c r="N41" s="18">
        <v>0.6</v>
      </c>
      <c r="O41" s="18">
        <v>-0.98</v>
      </c>
      <c r="P41" s="8"/>
      <c r="Q41" s="8"/>
      <c r="R41" s="13"/>
      <c r="S41" s="7" t="s">
        <v>8</v>
      </c>
      <c r="T41" s="7" t="s">
        <v>12</v>
      </c>
      <c r="U41" s="7" t="s">
        <v>54</v>
      </c>
      <c r="V41" s="7" t="s">
        <v>52</v>
      </c>
      <c r="AA41" s="32">
        <v>12</v>
      </c>
      <c r="AB41" s="32">
        <v>-3.0574788225806295</v>
      </c>
      <c r="AC41" s="32">
        <v>0.56855083309644838</v>
      </c>
      <c r="AK41" s="32">
        <v>12</v>
      </c>
      <c r="AL41" s="32">
        <v>-1.7520056406560387</v>
      </c>
      <c r="AM41" s="32">
        <v>2.9284851862123906</v>
      </c>
      <c r="AU41" s="32">
        <v>12</v>
      </c>
      <c r="AV41" s="32">
        <v>-1.4482658279294534</v>
      </c>
      <c r="AW41" s="32">
        <v>4.5845913691385487</v>
      </c>
    </row>
    <row r="42" spans="1:49" x14ac:dyDescent="0.3">
      <c r="A42" s="4">
        <v>42826</v>
      </c>
      <c r="B42" s="18">
        <v>1.4614203862902841</v>
      </c>
      <c r="C42" s="18">
        <v>2.9477198053791822</v>
      </c>
      <c r="D42" s="18">
        <v>4.1263263970933526</v>
      </c>
      <c r="E42" s="18">
        <f t="shared" si="3"/>
        <v>1.1400000000000001</v>
      </c>
      <c r="F42" s="18">
        <v>0.05</v>
      </c>
      <c r="G42" s="18">
        <f t="shared" si="1"/>
        <v>1.4114203862902841</v>
      </c>
      <c r="H42" s="18">
        <f t="shared" si="1"/>
        <v>2.8977198053791824</v>
      </c>
      <c r="I42" s="18">
        <f t="shared" si="1"/>
        <v>4.0763263970933528</v>
      </c>
      <c r="J42" s="18">
        <v>1.0900000000000001</v>
      </c>
      <c r="K42" s="18">
        <v>1.0900000000000001</v>
      </c>
      <c r="L42" s="18">
        <v>0.49</v>
      </c>
      <c r="M42" s="18">
        <v>-1.87</v>
      </c>
      <c r="N42" s="18">
        <v>1.94</v>
      </c>
      <c r="O42" s="18">
        <v>-1.57</v>
      </c>
      <c r="P42" s="8"/>
      <c r="Q42" s="8"/>
      <c r="R42" s="13"/>
      <c r="S42" s="7">
        <v>1.010575494506105</v>
      </c>
      <c r="T42" s="7">
        <f>1-S42</f>
        <v>-1.0575494506104954E-2</v>
      </c>
      <c r="U42" s="7">
        <f>S42*S5+T42*W5</f>
        <v>0.79167441382966652</v>
      </c>
      <c r="V42" s="7">
        <f>S42*S17</f>
        <v>3.2539471163454898</v>
      </c>
      <c r="AA42" s="32">
        <v>13</v>
      </c>
      <c r="AB42" s="32">
        <v>6.0872566950170937</v>
      </c>
      <c r="AC42" s="32">
        <v>-0.35344467706727922</v>
      </c>
      <c r="AK42" s="32">
        <v>13</v>
      </c>
      <c r="AL42" s="32">
        <v>7.7408636383499001</v>
      </c>
      <c r="AM42" s="32">
        <v>-1.1934140741896782</v>
      </c>
      <c r="AU42" s="32">
        <v>13</v>
      </c>
      <c r="AV42" s="32">
        <v>7.2119823895694646</v>
      </c>
      <c r="AW42" s="32">
        <v>0.22603480162494982</v>
      </c>
    </row>
    <row r="43" spans="1:49" x14ac:dyDescent="0.3">
      <c r="A43" s="4">
        <v>42856</v>
      </c>
      <c r="B43" s="18">
        <v>1.3937484990086164</v>
      </c>
      <c r="C43" s="18">
        <v>6.0507875785282845</v>
      </c>
      <c r="D43" s="18">
        <v>3.0462194964131535</v>
      </c>
      <c r="E43" s="18">
        <f t="shared" si="3"/>
        <v>1.1200000000000001</v>
      </c>
      <c r="F43" s="18">
        <v>0.06</v>
      </c>
      <c r="G43" s="18">
        <f t="shared" si="1"/>
        <v>1.3337484990086164</v>
      </c>
      <c r="H43" s="18">
        <f t="shared" si="1"/>
        <v>5.9907875785282849</v>
      </c>
      <c r="I43" s="18">
        <f t="shared" si="1"/>
        <v>2.9862194964131534</v>
      </c>
      <c r="J43" s="18">
        <v>1.06</v>
      </c>
      <c r="K43" s="18">
        <v>1.06</v>
      </c>
      <c r="L43" s="18">
        <v>-3.07</v>
      </c>
      <c r="M43" s="18">
        <v>-3.77</v>
      </c>
      <c r="N43" s="18">
        <v>1.17</v>
      </c>
      <c r="O43" s="18">
        <v>-1.87</v>
      </c>
      <c r="P43" s="8"/>
      <c r="Q43" s="8"/>
      <c r="R43" s="13"/>
      <c r="S43" s="28" t="s">
        <v>16</v>
      </c>
      <c r="T43" s="28"/>
      <c r="AA43" s="32">
        <v>14</v>
      </c>
      <c r="AB43" s="32">
        <v>-1.7316286011298834</v>
      </c>
      <c r="AC43" s="32">
        <v>-0.33274940712221523</v>
      </c>
      <c r="AK43" s="32">
        <v>14</v>
      </c>
      <c r="AL43" s="32">
        <v>-1.1751016412371975</v>
      </c>
      <c r="AM43" s="32">
        <v>-0.20550778132223435</v>
      </c>
      <c r="AU43" s="32">
        <v>14</v>
      </c>
      <c r="AV43" s="32">
        <v>-1.0938567343893162</v>
      </c>
      <c r="AW43" s="32">
        <v>0.65007162784304429</v>
      </c>
    </row>
    <row r="44" spans="1:49" x14ac:dyDescent="0.3">
      <c r="A44" s="4">
        <v>42887</v>
      </c>
      <c r="B44" s="18">
        <v>0.18357530488593557</v>
      </c>
      <c r="C44" s="18">
        <v>-0.58584379830186806</v>
      </c>
      <c r="D44" s="18">
        <v>-0.31392914374672348</v>
      </c>
      <c r="E44" s="18">
        <f t="shared" si="3"/>
        <v>0.84000000000000008</v>
      </c>
      <c r="F44" s="18">
        <v>0.06</v>
      </c>
      <c r="G44" s="18">
        <f t="shared" si="1"/>
        <v>0.12357530488593557</v>
      </c>
      <c r="H44" s="18">
        <f t="shared" si="1"/>
        <v>-0.64584379830186811</v>
      </c>
      <c r="I44" s="18">
        <f t="shared" si="1"/>
        <v>-0.37392914374672348</v>
      </c>
      <c r="J44" s="18">
        <v>0.78</v>
      </c>
      <c r="K44" s="18">
        <v>0.78</v>
      </c>
      <c r="L44" s="18">
        <v>2.48</v>
      </c>
      <c r="M44" s="18">
        <v>1.35</v>
      </c>
      <c r="N44" s="18">
        <v>-1.99</v>
      </c>
      <c r="O44" s="18">
        <v>-0.06</v>
      </c>
      <c r="P44" s="8"/>
      <c r="Q44" s="8"/>
      <c r="R44" s="13"/>
      <c r="S44" s="7" t="s">
        <v>9</v>
      </c>
      <c r="T44" s="7" t="s">
        <v>12</v>
      </c>
      <c r="U44" s="7" t="s">
        <v>54</v>
      </c>
      <c r="V44" s="7" t="s">
        <v>52</v>
      </c>
      <c r="AA44" s="32">
        <v>15</v>
      </c>
      <c r="AB44" s="32">
        <v>1.0697858049303055</v>
      </c>
      <c r="AC44" s="32">
        <v>0.36888827305354699</v>
      </c>
      <c r="AK44" s="32">
        <v>15</v>
      </c>
      <c r="AL44" s="32">
        <v>-0.84601071807422001</v>
      </c>
      <c r="AM44" s="32">
        <v>1.4224598091608411</v>
      </c>
      <c r="AU44" s="32">
        <v>15</v>
      </c>
      <c r="AV44" s="32">
        <v>0.49866005231451632</v>
      </c>
      <c r="AW44" s="32">
        <v>-1.390198877078846</v>
      </c>
    </row>
    <row r="45" spans="1:49" x14ac:dyDescent="0.3">
      <c r="A45" s="4">
        <v>42917</v>
      </c>
      <c r="B45" s="18">
        <v>2.4782249722249192</v>
      </c>
      <c r="C45" s="18">
        <v>2.8696014349450336</v>
      </c>
      <c r="D45" s="18">
        <v>1.6139663171103393</v>
      </c>
      <c r="E45" s="18">
        <f t="shared" si="3"/>
        <v>1.9400000000000002</v>
      </c>
      <c r="F45" s="18">
        <v>7.0000000000000007E-2</v>
      </c>
      <c r="G45" s="18">
        <f t="shared" si="1"/>
        <v>2.4082249722249194</v>
      </c>
      <c r="H45" s="18">
        <f t="shared" si="1"/>
        <v>2.7996014349450338</v>
      </c>
      <c r="I45" s="18">
        <f t="shared" si="1"/>
        <v>1.5439663171103393</v>
      </c>
      <c r="J45" s="18">
        <v>1.87</v>
      </c>
      <c r="K45" s="18">
        <v>1.87</v>
      </c>
      <c r="L45" s="18">
        <v>-1.58</v>
      </c>
      <c r="M45" s="18">
        <v>-0.28000000000000003</v>
      </c>
      <c r="N45" s="18">
        <v>-0.69</v>
      </c>
      <c r="O45" s="18">
        <v>-0.15</v>
      </c>
      <c r="P45" s="8"/>
      <c r="Q45" s="8"/>
      <c r="R45" s="13"/>
      <c r="S45" s="7">
        <v>0.61119566170621142</v>
      </c>
      <c r="T45" s="7">
        <f>1-S45</f>
        <v>0.38880433829378858</v>
      </c>
      <c r="U45" s="7">
        <f>S45*T5+T45*W5</f>
        <v>0.48883589676298328</v>
      </c>
      <c r="V45" s="7">
        <f>S45*T17</f>
        <v>3.25394709634549</v>
      </c>
      <c r="AA45" s="32">
        <v>16</v>
      </c>
      <c r="AB45" s="32">
        <v>1.1525084441276492</v>
      </c>
      <c r="AC45" s="32">
        <v>0.12006711669110959</v>
      </c>
      <c r="AK45" s="32">
        <v>16</v>
      </c>
      <c r="AL45" s="32">
        <v>1.437223785830186</v>
      </c>
      <c r="AM45" s="32">
        <v>1.3193336750345288</v>
      </c>
      <c r="AU45" s="32">
        <v>16</v>
      </c>
      <c r="AV45" s="32">
        <v>1.1121126378074222</v>
      </c>
      <c r="AW45" s="32">
        <v>0.8219223091200476</v>
      </c>
    </row>
    <row r="46" spans="1:49" x14ac:dyDescent="0.3">
      <c r="A46" s="4">
        <v>42948</v>
      </c>
      <c r="B46" s="18">
        <v>0.29343491606422967</v>
      </c>
      <c r="C46" s="18">
        <v>1.5691127031005991</v>
      </c>
      <c r="D46" s="18">
        <v>2.143592047709816</v>
      </c>
      <c r="E46" s="18">
        <f t="shared" si="3"/>
        <v>0.25</v>
      </c>
      <c r="F46" s="18">
        <v>0.09</v>
      </c>
      <c r="G46" s="18">
        <f t="shared" si="1"/>
        <v>0.20343491606422967</v>
      </c>
      <c r="H46" s="18">
        <f t="shared" si="1"/>
        <v>1.4791127031005991</v>
      </c>
      <c r="I46" s="18">
        <f t="shared" si="1"/>
        <v>2.0535920477098162</v>
      </c>
      <c r="J46" s="18">
        <v>0.16</v>
      </c>
      <c r="K46" s="18">
        <v>0.16</v>
      </c>
      <c r="L46" s="18">
        <v>-1.86</v>
      </c>
      <c r="M46" s="18">
        <v>-2.2400000000000002</v>
      </c>
      <c r="N46" s="18">
        <v>0.32</v>
      </c>
      <c r="O46" s="18">
        <v>-2.44</v>
      </c>
      <c r="P46" s="8"/>
      <c r="Q46" s="8"/>
      <c r="R46" s="13"/>
      <c r="S46" s="28" t="s">
        <v>16</v>
      </c>
      <c r="T46" s="28"/>
      <c r="AA46" s="32">
        <v>17</v>
      </c>
      <c r="AB46" s="32">
        <v>-2.1417067296840724</v>
      </c>
      <c r="AC46" s="32">
        <v>-0.22273484918945963</v>
      </c>
      <c r="AK46" s="32">
        <v>17</v>
      </c>
      <c r="AL46" s="32">
        <v>-1.3133613784086207</v>
      </c>
      <c r="AM46" s="32">
        <v>0.25092937733211529</v>
      </c>
      <c r="AU46" s="32">
        <v>17</v>
      </c>
      <c r="AV46" s="32">
        <v>-0.78654888422402336</v>
      </c>
      <c r="AW46" s="32">
        <v>0.94833957903230326</v>
      </c>
    </row>
    <row r="47" spans="1:49" x14ac:dyDescent="0.3">
      <c r="A47" s="4">
        <v>42979</v>
      </c>
      <c r="B47" s="18">
        <v>1.563392922908365</v>
      </c>
      <c r="C47" s="18">
        <v>1.0299178642201372</v>
      </c>
      <c r="D47" s="18">
        <v>1.3653622057220203</v>
      </c>
      <c r="E47" s="18">
        <f t="shared" si="3"/>
        <v>2.5999999999999996</v>
      </c>
      <c r="F47" s="18">
        <v>0.09</v>
      </c>
      <c r="G47" s="18">
        <f t="shared" si="1"/>
        <v>1.4733929229083649</v>
      </c>
      <c r="H47" s="18">
        <f t="shared" si="1"/>
        <v>0.93991786422013723</v>
      </c>
      <c r="I47" s="18">
        <f t="shared" si="1"/>
        <v>1.2753622057220202</v>
      </c>
      <c r="J47" s="18">
        <v>2.5099999999999998</v>
      </c>
      <c r="K47" s="18">
        <v>2.5099999999999998</v>
      </c>
      <c r="L47" s="18">
        <v>4.82</v>
      </c>
      <c r="M47" s="18">
        <v>3.03</v>
      </c>
      <c r="N47" s="18">
        <v>-1.18</v>
      </c>
      <c r="O47" s="18">
        <v>1.64</v>
      </c>
      <c r="P47" s="8"/>
      <c r="Q47" s="8"/>
      <c r="R47" s="13"/>
      <c r="S47" s="7" t="s">
        <v>10</v>
      </c>
      <c r="T47" s="7" t="s">
        <v>12</v>
      </c>
      <c r="U47" s="7" t="s">
        <v>54</v>
      </c>
      <c r="V47" s="7" t="s">
        <v>52</v>
      </c>
      <c r="AA47" s="32">
        <v>18</v>
      </c>
      <c r="AB47" s="32">
        <v>2.2650570522794653</v>
      </c>
      <c r="AC47" s="32">
        <v>0.26400100378689784</v>
      </c>
      <c r="AK47" s="32">
        <v>18</v>
      </c>
      <c r="AL47" s="32">
        <v>3.3608546544830609</v>
      </c>
      <c r="AM47" s="32">
        <v>1.1223660633624477</v>
      </c>
      <c r="AU47" s="32">
        <v>18</v>
      </c>
      <c r="AV47" s="32">
        <v>3.5423390790204303</v>
      </c>
      <c r="AW47" s="32">
        <v>-9.1531603334132239E-2</v>
      </c>
    </row>
    <row r="48" spans="1:49" x14ac:dyDescent="0.3">
      <c r="A48" s="4">
        <v>43009</v>
      </c>
      <c r="B48" s="18">
        <v>2.8175096226411247</v>
      </c>
      <c r="C48" s="18">
        <v>-8.8349458879238814</v>
      </c>
      <c r="D48" s="18">
        <v>3.4297828731889481</v>
      </c>
      <c r="E48" s="18">
        <f t="shared" si="3"/>
        <v>2.34</v>
      </c>
      <c r="F48" s="18">
        <v>0.09</v>
      </c>
      <c r="G48" s="18">
        <f t="shared" si="1"/>
        <v>2.7275096226411248</v>
      </c>
      <c r="H48" s="18">
        <f t="shared" si="1"/>
        <v>-8.9249458879238812</v>
      </c>
      <c r="I48" s="18">
        <f t="shared" si="1"/>
        <v>3.3397828731889483</v>
      </c>
      <c r="J48" s="18">
        <v>2.25</v>
      </c>
      <c r="K48" s="18">
        <v>2.25</v>
      </c>
      <c r="L48" s="18">
        <v>-1.97</v>
      </c>
      <c r="M48" s="18">
        <v>-0.06</v>
      </c>
      <c r="N48" s="18">
        <v>1.05</v>
      </c>
      <c r="O48" s="18">
        <v>-3.34</v>
      </c>
      <c r="P48" s="8"/>
      <c r="Q48" s="8"/>
      <c r="R48" s="13"/>
      <c r="S48" s="7">
        <v>0.67198032146469489</v>
      </c>
      <c r="T48" s="7">
        <f>1-S48</f>
        <v>0.32801967853530511</v>
      </c>
      <c r="U48" s="7">
        <f>S48*U5+T48*W5</f>
        <v>0.62118403246994358</v>
      </c>
      <c r="V48" s="7">
        <f>S48*U17</f>
        <v>3.25394709634549</v>
      </c>
      <c r="AA48" s="32">
        <v>19</v>
      </c>
      <c r="AB48" s="32">
        <v>-6.2054279512271231</v>
      </c>
      <c r="AC48" s="32">
        <v>0.16382952911070792</v>
      </c>
      <c r="AK48" s="32">
        <v>19</v>
      </c>
      <c r="AL48" s="32">
        <v>-8.8087461070995854</v>
      </c>
      <c r="AM48" s="32">
        <v>2.488092405168886</v>
      </c>
      <c r="AU48" s="32">
        <v>19</v>
      </c>
      <c r="AV48" s="32">
        <v>-7.455871525026879</v>
      </c>
      <c r="AW48" s="32">
        <v>1.8774467516924913</v>
      </c>
    </row>
    <row r="49" spans="1:49" x14ac:dyDescent="0.3">
      <c r="A49" s="4">
        <v>43040</v>
      </c>
      <c r="B49" s="18">
        <v>3.0593412144553684</v>
      </c>
      <c r="C49" s="18">
        <v>18.506625732608189</v>
      </c>
      <c r="D49" s="18">
        <v>4.5821797888047895</v>
      </c>
      <c r="E49" s="18">
        <f t="shared" si="3"/>
        <v>3.2</v>
      </c>
      <c r="F49" s="18">
        <v>0.08</v>
      </c>
      <c r="G49" s="18">
        <f t="shared" si="1"/>
        <v>2.9793412144553684</v>
      </c>
      <c r="H49" s="18">
        <f t="shared" si="1"/>
        <v>18.426625732608191</v>
      </c>
      <c r="I49" s="18">
        <f t="shared" si="1"/>
        <v>4.5021797888047894</v>
      </c>
      <c r="J49" s="18">
        <v>3.12</v>
      </c>
      <c r="K49" s="18">
        <v>3.12</v>
      </c>
      <c r="L49" s="18">
        <v>-0.43</v>
      </c>
      <c r="M49" s="18">
        <v>-0.05</v>
      </c>
      <c r="N49" s="18">
        <v>3.16</v>
      </c>
      <c r="O49" s="18">
        <v>0</v>
      </c>
      <c r="P49" s="8"/>
      <c r="Q49" s="8"/>
      <c r="R49" s="13"/>
      <c r="AA49" s="32">
        <v>20</v>
      </c>
      <c r="AB49" s="32">
        <v>-2.6578195133513307</v>
      </c>
      <c r="AC49" s="32">
        <v>-0.32167917198760021</v>
      </c>
      <c r="AK49" s="32">
        <v>20</v>
      </c>
      <c r="AL49" s="32">
        <v>-3.8725397880432917</v>
      </c>
      <c r="AM49" s="32">
        <v>-0.18670442751726313</v>
      </c>
      <c r="AU49" s="32">
        <v>20</v>
      </c>
      <c r="AV49" s="32">
        <v>-2.4559723119337722</v>
      </c>
      <c r="AW49" s="32">
        <v>0.33630954951207892</v>
      </c>
    </row>
    <row r="50" spans="1:49" x14ac:dyDescent="0.3">
      <c r="A50" s="4">
        <v>43070</v>
      </c>
      <c r="B50" s="18">
        <v>0.64426858987575919</v>
      </c>
      <c r="C50" s="18">
        <v>5.1825467688652135E-2</v>
      </c>
      <c r="D50" s="18">
        <v>-8.1517304472538292</v>
      </c>
      <c r="E50" s="18">
        <f t="shared" si="3"/>
        <v>1.1500000000000001</v>
      </c>
      <c r="F50" s="18">
        <v>0.09</v>
      </c>
      <c r="G50" s="18">
        <f t="shared" si="1"/>
        <v>0.55426858987575922</v>
      </c>
      <c r="H50" s="18">
        <f t="shared" si="1"/>
        <v>-3.8174532311347861E-2</v>
      </c>
      <c r="I50" s="18">
        <f t="shared" si="1"/>
        <v>-8.2417304472538291</v>
      </c>
      <c r="J50" s="18">
        <v>1.06</v>
      </c>
      <c r="K50" s="18">
        <v>1.06</v>
      </c>
      <c r="L50" s="18">
        <v>-1.02</v>
      </c>
      <c r="M50" s="18">
        <v>0.14000000000000001</v>
      </c>
      <c r="N50" s="18">
        <v>0.62</v>
      </c>
      <c r="O50" s="18">
        <v>1.65</v>
      </c>
      <c r="P50" s="8"/>
      <c r="Q50" s="8"/>
      <c r="R50" s="7" t="s">
        <v>67</v>
      </c>
      <c r="S50" s="27" t="s">
        <v>53</v>
      </c>
      <c r="T50" s="27"/>
      <c r="U50" s="27"/>
      <c r="AA50" s="32">
        <v>21</v>
      </c>
      <c r="AB50" s="32">
        <v>8.2662336817373774</v>
      </c>
      <c r="AC50" s="32">
        <v>0.69459148235631751</v>
      </c>
      <c r="AK50" s="32">
        <v>21</v>
      </c>
      <c r="AL50" s="32">
        <v>9.3286071431560078</v>
      </c>
      <c r="AM50" s="32">
        <v>-2.153074458793161</v>
      </c>
      <c r="AU50" s="32">
        <v>21</v>
      </c>
      <c r="AV50" s="32">
        <v>8.5331502504536108</v>
      </c>
      <c r="AW50" s="32">
        <v>-1.0381479023724047</v>
      </c>
    </row>
    <row r="51" spans="1:49" x14ac:dyDescent="0.3">
      <c r="A51" s="4">
        <v>43101</v>
      </c>
      <c r="B51" s="18">
        <v>6.1931295447777792</v>
      </c>
      <c r="C51" s="18">
        <v>9.893813716011076</v>
      </c>
      <c r="D51" s="18">
        <v>16.203172498557525</v>
      </c>
      <c r="E51" s="18">
        <f t="shared" si="3"/>
        <v>5.69</v>
      </c>
      <c r="F51" s="18">
        <v>0.11</v>
      </c>
      <c r="G51" s="18">
        <f t="shared" si="1"/>
        <v>6.0831295447777789</v>
      </c>
      <c r="H51" s="18">
        <f t="shared" si="1"/>
        <v>9.7838137160110765</v>
      </c>
      <c r="I51" s="18">
        <f t="shared" si="1"/>
        <v>16.093172498557525</v>
      </c>
      <c r="J51" s="18">
        <v>5.58</v>
      </c>
      <c r="K51" s="18">
        <v>5.58</v>
      </c>
      <c r="L51" s="18">
        <v>-3.15</v>
      </c>
      <c r="M51" s="18">
        <v>-1.37</v>
      </c>
      <c r="N51" s="18">
        <v>-0.49</v>
      </c>
      <c r="O51" s="18">
        <v>-0.89</v>
      </c>
      <c r="P51" s="8"/>
      <c r="Q51" s="8"/>
      <c r="R51" s="13"/>
      <c r="S51" s="7" t="s">
        <v>8</v>
      </c>
      <c r="T51" s="7" t="s">
        <v>9</v>
      </c>
      <c r="U51" s="7" t="s">
        <v>10</v>
      </c>
      <c r="AA51" s="32">
        <v>22</v>
      </c>
      <c r="AB51" s="32">
        <v>-0.15602121894854581</v>
      </c>
      <c r="AC51" s="32">
        <v>0.44241087800851459</v>
      </c>
      <c r="AK51" s="32">
        <v>22</v>
      </c>
      <c r="AL51" s="32">
        <v>-8.1393551096942157E-2</v>
      </c>
      <c r="AM51" s="32">
        <v>1.2550330716911737</v>
      </c>
      <c r="AU51" s="32">
        <v>22</v>
      </c>
      <c r="AV51" s="32">
        <v>-0.12777959312346243</v>
      </c>
      <c r="AW51" s="32">
        <v>0.91362462409550316</v>
      </c>
    </row>
    <row r="52" spans="1:49" x14ac:dyDescent="0.3">
      <c r="A52" s="4">
        <v>43132</v>
      </c>
      <c r="B52" s="18">
        <v>-3.6984541509401523</v>
      </c>
      <c r="C52" s="18">
        <v>-1.3669656199038411</v>
      </c>
      <c r="D52" s="18">
        <v>-1.5608488012380506</v>
      </c>
      <c r="E52" s="18">
        <f t="shared" si="3"/>
        <v>-3.54</v>
      </c>
      <c r="F52" s="18">
        <v>0.11</v>
      </c>
      <c r="G52" s="18">
        <f t="shared" si="1"/>
        <v>-3.8084541509401522</v>
      </c>
      <c r="H52" s="18">
        <f t="shared" si="1"/>
        <v>-1.4769656199038412</v>
      </c>
      <c r="I52" s="18">
        <f t="shared" si="1"/>
        <v>-1.6708488012380507</v>
      </c>
      <c r="J52" s="18">
        <v>-3.65</v>
      </c>
      <c r="K52" s="18">
        <v>-3.65</v>
      </c>
      <c r="L52" s="18">
        <v>0.35</v>
      </c>
      <c r="M52" s="18">
        <v>-1.19</v>
      </c>
      <c r="N52" s="18">
        <v>0.46</v>
      </c>
      <c r="O52" s="18">
        <v>-2.25</v>
      </c>
      <c r="P52" s="8"/>
      <c r="Q52" s="8"/>
      <c r="R52" s="13"/>
      <c r="S52" s="7">
        <f>U42-$V$5</f>
        <v>2.3199837558480096E-2</v>
      </c>
      <c r="T52" s="7">
        <f>U45-$V$5</f>
        <v>-0.27963867950820315</v>
      </c>
      <c r="U52" s="7">
        <f>U48-$V$5</f>
        <v>-0.14729054380124285</v>
      </c>
      <c r="AA52" s="32">
        <v>23</v>
      </c>
      <c r="AB52" s="32">
        <v>-1.6953154975527154</v>
      </c>
      <c r="AC52" s="32">
        <v>-0.45894063806073104</v>
      </c>
      <c r="AK52" s="32">
        <v>23</v>
      </c>
      <c r="AL52" s="32">
        <v>-1.8319252073315908</v>
      </c>
      <c r="AM52" s="32">
        <v>-3.3191235288912724</v>
      </c>
      <c r="AU52" s="32">
        <v>23</v>
      </c>
      <c r="AV52" s="32">
        <v>-2.0427418364733874</v>
      </c>
      <c r="AW52" s="32">
        <v>-7.2527783545191262</v>
      </c>
    </row>
    <row r="53" spans="1:49" x14ac:dyDescent="0.3">
      <c r="A53" s="4">
        <v>43160</v>
      </c>
      <c r="B53" s="18">
        <v>-2.9689135476142483</v>
      </c>
      <c r="C53" s="18">
        <v>-2.939061294633742</v>
      </c>
      <c r="D53" s="18">
        <v>-1.311391841185034</v>
      </c>
      <c r="E53" s="18">
        <f t="shared" si="3"/>
        <v>-2.23</v>
      </c>
      <c r="F53" s="18">
        <v>0.12</v>
      </c>
      <c r="G53" s="18">
        <f t="shared" si="1"/>
        <v>-3.0889135476142484</v>
      </c>
      <c r="H53" s="18">
        <f t="shared" si="1"/>
        <v>-3.0590612946337421</v>
      </c>
      <c r="I53" s="18">
        <f t="shared" si="1"/>
        <v>-1.4313918411850342</v>
      </c>
      <c r="J53" s="18">
        <v>-2.35</v>
      </c>
      <c r="K53" s="18">
        <v>-2.35</v>
      </c>
      <c r="L53" s="18">
        <v>3.52</v>
      </c>
      <c r="M53" s="18">
        <v>-0.11</v>
      </c>
      <c r="N53" s="18">
        <v>-0.48</v>
      </c>
      <c r="O53" s="18">
        <v>-0.01</v>
      </c>
      <c r="P53" s="8"/>
      <c r="Q53" s="8"/>
      <c r="R53" s="13"/>
      <c r="AA53" s="32">
        <v>24</v>
      </c>
      <c r="AB53" s="32">
        <v>-5.1436385545858911</v>
      </c>
      <c r="AC53" s="32">
        <v>0.68309089766956088</v>
      </c>
      <c r="AK53" s="32">
        <v>24</v>
      </c>
      <c r="AL53" s="32">
        <v>-7.8450621405177037</v>
      </c>
      <c r="AM53" s="32">
        <v>2.6521074971412251</v>
      </c>
      <c r="AU53" s="32">
        <v>24</v>
      </c>
      <c r="AV53" s="32">
        <v>-7.092923346389842</v>
      </c>
      <c r="AW53" s="32">
        <v>9.8171287949956145</v>
      </c>
    </row>
    <row r="54" spans="1:49" x14ac:dyDescent="0.3">
      <c r="A54" s="4">
        <v>43191</v>
      </c>
      <c r="B54" s="18">
        <v>0.79605163219213759</v>
      </c>
      <c r="C54" s="18">
        <v>1.1078207005195324</v>
      </c>
      <c r="D54" s="18">
        <v>0.6160869251168497</v>
      </c>
      <c r="E54" s="18">
        <f t="shared" si="3"/>
        <v>0.43</v>
      </c>
      <c r="F54" s="18">
        <v>0.14000000000000001</v>
      </c>
      <c r="G54" s="18">
        <f t="shared" si="1"/>
        <v>0.65605163219213758</v>
      </c>
      <c r="H54" s="18">
        <f t="shared" si="1"/>
        <v>0.9678207005195324</v>
      </c>
      <c r="I54" s="18">
        <f t="shared" si="1"/>
        <v>0.47608692511684969</v>
      </c>
      <c r="J54" s="18">
        <v>0.28999999999999998</v>
      </c>
      <c r="K54" s="18">
        <v>0.28999999999999998</v>
      </c>
      <c r="L54" s="18">
        <v>0.94</v>
      </c>
      <c r="M54" s="18">
        <v>0.53</v>
      </c>
      <c r="N54" s="18">
        <v>-2.08</v>
      </c>
      <c r="O54" s="18">
        <v>1.18</v>
      </c>
      <c r="P54" s="8"/>
      <c r="Q54" s="8"/>
      <c r="AA54" s="32">
        <v>25</v>
      </c>
      <c r="AB54" s="32">
        <v>-0.12587346827618734</v>
      </c>
      <c r="AC54" s="32">
        <v>-3.9296848994138656E-2</v>
      </c>
      <c r="AK54" s="32">
        <v>25</v>
      </c>
      <c r="AL54" s="32">
        <v>1.1094777926603623</v>
      </c>
      <c r="AM54" s="32">
        <v>-3.4863715414745933</v>
      </c>
      <c r="AU54" s="32">
        <v>25</v>
      </c>
      <c r="AV54" s="32">
        <v>0.18492917509715312</v>
      </c>
      <c r="AW54" s="32">
        <v>-0.61987507123174246</v>
      </c>
    </row>
    <row r="55" spans="1:49" x14ac:dyDescent="0.3">
      <c r="A55" s="4">
        <v>43221</v>
      </c>
      <c r="B55" s="18">
        <v>2.394565743060967</v>
      </c>
      <c r="C55" s="18">
        <v>4.8940968193305707</v>
      </c>
      <c r="D55" s="18">
        <v>3.9860802202162064</v>
      </c>
      <c r="E55" s="18">
        <f t="shared" si="3"/>
        <v>2.79</v>
      </c>
      <c r="F55" s="18">
        <v>0.14000000000000001</v>
      </c>
      <c r="G55" s="18">
        <f t="shared" si="1"/>
        <v>2.2545657430609669</v>
      </c>
      <c r="H55" s="18">
        <f t="shared" si="1"/>
        <v>4.754096819330571</v>
      </c>
      <c r="I55" s="18">
        <f t="shared" si="1"/>
        <v>3.8460802202162063</v>
      </c>
      <c r="J55" s="18">
        <v>2.65</v>
      </c>
      <c r="K55" s="18">
        <v>2.65</v>
      </c>
      <c r="L55" s="18">
        <v>4.72</v>
      </c>
      <c r="M55" s="18">
        <v>-3.16</v>
      </c>
      <c r="N55" s="18">
        <v>-1.94</v>
      </c>
      <c r="O55" s="18">
        <v>-1.39</v>
      </c>
      <c r="P55" s="8"/>
      <c r="Q55" s="8"/>
      <c r="AA55" s="32">
        <v>26</v>
      </c>
      <c r="AB55" s="32">
        <v>6.8597841822892613</v>
      </c>
      <c r="AC55" s="32">
        <v>-0.64517504597472008</v>
      </c>
      <c r="AK55" s="32">
        <v>26</v>
      </c>
      <c r="AL55" s="32">
        <v>8.0473203577192312</v>
      </c>
      <c r="AM55" s="32">
        <v>-2.4560387526887917</v>
      </c>
      <c r="AU55" s="32">
        <v>26</v>
      </c>
      <c r="AV55" s="32">
        <v>7.7053849384391748</v>
      </c>
      <c r="AW55" s="32">
        <v>-2.1753803944316781</v>
      </c>
    </row>
    <row r="56" spans="1:49" x14ac:dyDescent="0.3">
      <c r="A56" s="4">
        <v>43252</v>
      </c>
      <c r="B56" s="18">
        <v>0.16363105087652541</v>
      </c>
      <c r="C56" s="18">
        <v>1.3231125205738694</v>
      </c>
      <c r="D56" s="18">
        <v>1.893542107035491</v>
      </c>
      <c r="E56" s="18">
        <f t="shared" si="3"/>
        <v>0.62</v>
      </c>
      <c r="F56" s="18">
        <v>0.14000000000000001</v>
      </c>
      <c r="G56" s="18">
        <f t="shared" si="1"/>
        <v>2.3631050876525395E-2</v>
      </c>
      <c r="H56" s="18">
        <f t="shared" si="1"/>
        <v>1.1831125205738693</v>
      </c>
      <c r="I56" s="18">
        <f t="shared" si="1"/>
        <v>1.7535421070354911</v>
      </c>
      <c r="J56" s="18">
        <v>0.48</v>
      </c>
      <c r="K56" s="18">
        <v>0.48</v>
      </c>
      <c r="L56" s="18">
        <v>0.85</v>
      </c>
      <c r="M56" s="18">
        <v>-2.39</v>
      </c>
      <c r="N56" s="18">
        <v>0.73</v>
      </c>
      <c r="O56" s="18">
        <v>0.33</v>
      </c>
      <c r="P56" s="8"/>
      <c r="Q56" s="8"/>
      <c r="AA56" s="32">
        <v>27</v>
      </c>
      <c r="AB56" s="32">
        <v>0.68177340467236436</v>
      </c>
      <c r="AC56" s="32">
        <v>0.19517475277970686</v>
      </c>
      <c r="AK56" s="32">
        <v>27</v>
      </c>
      <c r="AL56" s="32">
        <v>-1.9697009666715508</v>
      </c>
      <c r="AM56" s="32">
        <v>0.80209216932069349</v>
      </c>
      <c r="AU56" s="32">
        <v>27</v>
      </c>
      <c r="AV56" s="32">
        <v>-1.9481291050784719</v>
      </c>
      <c r="AW56" s="32">
        <v>0.81701681711084162</v>
      </c>
    </row>
    <row r="57" spans="1:49" x14ac:dyDescent="0.3">
      <c r="A57" s="4">
        <v>43282</v>
      </c>
      <c r="B57" s="18">
        <v>4.1622972424196085</v>
      </c>
      <c r="C57" s="18">
        <v>1.2142072511710587</v>
      </c>
      <c r="D57" s="18">
        <v>2.5042501510819921</v>
      </c>
      <c r="E57" s="18">
        <f t="shared" si="3"/>
        <v>3.35</v>
      </c>
      <c r="F57" s="18">
        <v>0.16</v>
      </c>
      <c r="G57" s="18">
        <f t="shared" si="1"/>
        <v>4.0022972424196084</v>
      </c>
      <c r="H57" s="18">
        <f t="shared" si="1"/>
        <v>1.0542072511710587</v>
      </c>
      <c r="I57" s="18">
        <f t="shared" si="1"/>
        <v>2.344250151081992</v>
      </c>
      <c r="J57" s="18">
        <v>3.19</v>
      </c>
      <c r="K57" s="18">
        <v>3.19</v>
      </c>
      <c r="L57" s="18">
        <v>-1.92</v>
      </c>
      <c r="M57" s="18">
        <v>0.4</v>
      </c>
      <c r="N57" s="18">
        <v>1.6</v>
      </c>
      <c r="O57" s="18">
        <v>0.56000000000000005</v>
      </c>
      <c r="P57" s="8"/>
      <c r="Q57" s="8"/>
      <c r="AA57" s="32">
        <v>28</v>
      </c>
      <c r="AB57" s="32">
        <v>1.7906803598685488</v>
      </c>
      <c r="AC57" s="32">
        <v>-1.7774253818252816E-2</v>
      </c>
      <c r="AK57" s="32">
        <v>28</v>
      </c>
      <c r="AL57" s="32">
        <v>2.3945653383039938</v>
      </c>
      <c r="AM57" s="32">
        <v>0.50834468485115192</v>
      </c>
      <c r="AU57" s="32">
        <v>28</v>
      </c>
      <c r="AV57" s="32">
        <v>2.9469730105600087</v>
      </c>
      <c r="AW57" s="32">
        <v>-0.97677189047207347</v>
      </c>
    </row>
    <row r="58" spans="1:49" x14ac:dyDescent="0.3">
      <c r="A58" s="4">
        <v>43313</v>
      </c>
      <c r="B58" s="18">
        <v>3.2462505752841939</v>
      </c>
      <c r="C58" s="18">
        <v>6.9714750098541254</v>
      </c>
      <c r="D58" s="18">
        <v>4.4771220854537299</v>
      </c>
      <c r="E58" s="18">
        <f t="shared" si="3"/>
        <v>3.6</v>
      </c>
      <c r="F58" s="18">
        <v>0.16</v>
      </c>
      <c r="G58" s="18">
        <f t="shared" si="1"/>
        <v>3.0862505752841938</v>
      </c>
      <c r="H58" s="18">
        <f t="shared" si="1"/>
        <v>6.8114750098541252</v>
      </c>
      <c r="I58" s="18">
        <f t="shared" si="1"/>
        <v>4.3171220854537298</v>
      </c>
      <c r="J58" s="18">
        <v>3.44</v>
      </c>
      <c r="K58" s="18">
        <v>3.44</v>
      </c>
      <c r="L58" s="18">
        <v>0.76</v>
      </c>
      <c r="M58" s="18">
        <v>-4.1100000000000003</v>
      </c>
      <c r="N58" s="18">
        <v>-0.34</v>
      </c>
      <c r="O58" s="18">
        <v>-2.65</v>
      </c>
      <c r="P58" s="8"/>
      <c r="Q58" s="8"/>
      <c r="AA58" s="32">
        <v>29</v>
      </c>
      <c r="AB58" s="32">
        <v>-7.4156856405185059E-2</v>
      </c>
      <c r="AC58" s="32">
        <v>-0.16736911643455116</v>
      </c>
      <c r="AK58" s="32">
        <v>29</v>
      </c>
      <c r="AL58" s="32">
        <v>0.78798036396810156</v>
      </c>
      <c r="AM58" s="32">
        <v>-3.1715640601180417</v>
      </c>
      <c r="AU58" s="32">
        <v>29</v>
      </c>
      <c r="AV58" s="32">
        <v>-0.50108370341398323</v>
      </c>
      <c r="AW58" s="32">
        <v>-0.99088625102977446</v>
      </c>
    </row>
    <row r="59" spans="1:49" x14ac:dyDescent="0.3">
      <c r="A59" s="4">
        <v>43344</v>
      </c>
      <c r="B59" s="18">
        <v>0.12651024213718109</v>
      </c>
      <c r="C59" s="18">
        <v>0.93102825882013984</v>
      </c>
      <c r="D59" s="18">
        <v>0.21160837986441858</v>
      </c>
      <c r="E59" s="18">
        <f t="shared" si="3"/>
        <v>0.21</v>
      </c>
      <c r="F59" s="18">
        <v>0.15</v>
      </c>
      <c r="G59" s="18">
        <f t="shared" si="1"/>
        <v>-2.34897578628189E-2</v>
      </c>
      <c r="H59" s="18">
        <f t="shared" si="1"/>
        <v>0.78102825882013982</v>
      </c>
      <c r="I59" s="18">
        <f t="shared" si="1"/>
        <v>6.1608379864418583E-2</v>
      </c>
      <c r="J59" s="18">
        <v>0.06</v>
      </c>
      <c r="K59" s="18">
        <v>0.06</v>
      </c>
      <c r="L59" s="18">
        <v>-2.5099999999999998</v>
      </c>
      <c r="M59" s="18">
        <v>-1.35</v>
      </c>
      <c r="N59" s="18">
        <v>0.61</v>
      </c>
      <c r="O59" s="18">
        <v>1.19</v>
      </c>
      <c r="P59" s="8"/>
      <c r="Q59" s="8"/>
      <c r="AA59" s="32">
        <v>30</v>
      </c>
      <c r="AB59" s="32">
        <v>3.500152202916611</v>
      </c>
      <c r="AC59" s="32">
        <v>0.64897906602589872</v>
      </c>
      <c r="AK59" s="32">
        <v>30</v>
      </c>
      <c r="AL59" s="32">
        <v>5.853500222916824</v>
      </c>
      <c r="AM59" s="32">
        <v>-0.67325077257800725</v>
      </c>
      <c r="AU59" s="32">
        <v>30</v>
      </c>
      <c r="AV59" s="32">
        <v>5.5261549245288926</v>
      </c>
      <c r="AW59" s="32">
        <v>-7.8894328824389959E-2</v>
      </c>
    </row>
    <row r="60" spans="1:49" x14ac:dyDescent="0.3">
      <c r="A60" s="4">
        <v>43374</v>
      </c>
      <c r="B60" s="18">
        <v>-6.4515398364152627</v>
      </c>
      <c r="C60" s="18">
        <v>-10.461220522257559</v>
      </c>
      <c r="D60" s="18">
        <v>-7.8766726535734923</v>
      </c>
      <c r="E60" s="18">
        <f t="shared" si="3"/>
        <v>-7.4899999999999993</v>
      </c>
      <c r="F60" s="18">
        <v>0.19</v>
      </c>
      <c r="G60" s="18">
        <f t="shared" si="1"/>
        <v>-6.6415398364152631</v>
      </c>
      <c r="H60" s="18">
        <f t="shared" si="1"/>
        <v>-10.651220522257558</v>
      </c>
      <c r="I60" s="18">
        <f t="shared" si="1"/>
        <v>-8.0666726535734927</v>
      </c>
      <c r="J60" s="18">
        <v>-7.68</v>
      </c>
      <c r="K60" s="18">
        <v>-7.68</v>
      </c>
      <c r="L60" s="18">
        <v>-4.43</v>
      </c>
      <c r="M60" s="18">
        <v>3.41</v>
      </c>
      <c r="N60" s="18">
        <v>0.72</v>
      </c>
      <c r="O60" s="18">
        <v>3.49</v>
      </c>
      <c r="P60" s="8"/>
      <c r="Q60" s="8"/>
      <c r="AA60" s="32">
        <v>31</v>
      </c>
      <c r="AB60" s="32">
        <v>0.1105443784854674</v>
      </c>
      <c r="AC60" s="32">
        <v>-1.0441106016209623E-3</v>
      </c>
      <c r="AK60" s="32">
        <v>31</v>
      </c>
      <c r="AL60" s="32">
        <v>-1.7582664197282267</v>
      </c>
      <c r="AM60" s="32">
        <v>1.3405444179078705</v>
      </c>
      <c r="AU60" s="32">
        <v>31</v>
      </c>
      <c r="AV60" s="32">
        <v>-0.48369971651411953</v>
      </c>
      <c r="AW60" s="32">
        <v>0.32806445319007038</v>
      </c>
    </row>
    <row r="61" spans="1:49" x14ac:dyDescent="0.3">
      <c r="A61" s="4">
        <v>43405</v>
      </c>
      <c r="B61" s="18">
        <v>2.0266505208160575</v>
      </c>
      <c r="C61" s="18">
        <v>-0.51510108311630554</v>
      </c>
      <c r="D61" s="18">
        <v>3.8051541326471714</v>
      </c>
      <c r="E61" s="18">
        <f t="shared" si="3"/>
        <v>1.8699999999999999</v>
      </c>
      <c r="F61" s="18">
        <v>0.18</v>
      </c>
      <c r="G61" s="18">
        <f t="shared" si="1"/>
        <v>1.8466505208160575</v>
      </c>
      <c r="H61" s="18">
        <f t="shared" si="1"/>
        <v>-0.69510108311630558</v>
      </c>
      <c r="I61" s="18">
        <f t="shared" si="1"/>
        <v>3.6251541326471712</v>
      </c>
      <c r="J61" s="18">
        <v>1.69</v>
      </c>
      <c r="K61" s="18">
        <v>1.69</v>
      </c>
      <c r="L61" s="18">
        <v>-0.81</v>
      </c>
      <c r="M61" s="18">
        <v>0.2</v>
      </c>
      <c r="N61" s="18">
        <v>-0.63</v>
      </c>
      <c r="O61" s="18">
        <v>0.42</v>
      </c>
      <c r="P61" s="8"/>
      <c r="Q61" s="8"/>
      <c r="AA61" s="32">
        <v>32</v>
      </c>
      <c r="AB61" s="32">
        <v>-0.13578096494713351</v>
      </c>
      <c r="AC61" s="32">
        <v>-0.30202928792890615</v>
      </c>
      <c r="AK61" s="32">
        <v>32</v>
      </c>
      <c r="AL61" s="32">
        <v>-9.5931346898298867E-2</v>
      </c>
      <c r="AM61" s="32">
        <v>1.6446627994934608</v>
      </c>
      <c r="AU61" s="32">
        <v>32</v>
      </c>
      <c r="AV61" s="32">
        <v>-0.82090671433133267</v>
      </c>
      <c r="AW61" s="32">
        <v>0.68020173832108921</v>
      </c>
    </row>
    <row r="62" spans="1:49" x14ac:dyDescent="0.3">
      <c r="A62" s="4">
        <v>43435</v>
      </c>
      <c r="B62" s="18">
        <v>-9.5018419067280586</v>
      </c>
      <c r="C62" s="18">
        <v>-20.404800229139656</v>
      </c>
      <c r="D62" s="18">
        <v>-19.675387630164387</v>
      </c>
      <c r="E62" s="18">
        <f t="shared" si="3"/>
        <v>-9.3600000000000012</v>
      </c>
      <c r="F62" s="18">
        <v>0.19</v>
      </c>
      <c r="G62" s="18">
        <f t="shared" si="1"/>
        <v>-9.6918419067280581</v>
      </c>
      <c r="H62" s="18">
        <f t="shared" si="1"/>
        <v>-20.594800229139658</v>
      </c>
      <c r="I62" s="18">
        <f t="shared" si="1"/>
        <v>-19.865387630164388</v>
      </c>
      <c r="J62" s="18">
        <v>-9.5500000000000007</v>
      </c>
      <c r="K62" s="18">
        <v>-9.5500000000000007</v>
      </c>
      <c r="L62" s="18">
        <v>-3</v>
      </c>
      <c r="M62" s="18">
        <v>-1.51</v>
      </c>
      <c r="N62" s="18">
        <v>-0.27</v>
      </c>
      <c r="O62" s="18">
        <v>0.1</v>
      </c>
      <c r="P62" s="8"/>
      <c r="Q62" s="8"/>
      <c r="AA62" s="32">
        <v>33</v>
      </c>
      <c r="AB62" s="32">
        <v>-1.3687693379677215</v>
      </c>
      <c r="AC62" s="32">
        <v>-5.8178121414254713E-2</v>
      </c>
      <c r="AK62" s="32">
        <v>33</v>
      </c>
      <c r="AL62" s="32">
        <v>-4.8131581907739482</v>
      </c>
      <c r="AM62" s="32">
        <v>3.2205584705319787</v>
      </c>
      <c r="AU62" s="32">
        <v>33</v>
      </c>
      <c r="AV62" s="32">
        <v>-2.4321610430833904</v>
      </c>
      <c r="AW62" s="32">
        <v>2.5086951614375241E-2</v>
      </c>
    </row>
    <row r="63" spans="1:49" x14ac:dyDescent="0.3">
      <c r="AA63" s="32">
        <v>34</v>
      </c>
      <c r="AB63" s="32">
        <v>3.7796336975701239</v>
      </c>
      <c r="AC63" s="32">
        <v>-9.0627632971302496E-2</v>
      </c>
      <c r="AK63" s="32">
        <v>34</v>
      </c>
      <c r="AL63" s="32">
        <v>1.8591233856035043</v>
      </c>
      <c r="AM63" s="32">
        <v>-1.4126315560645906</v>
      </c>
      <c r="AU63" s="32">
        <v>34</v>
      </c>
      <c r="AV63" s="32">
        <v>2.0060897318490256</v>
      </c>
      <c r="AW63" s="32">
        <v>-1.0100484194569628</v>
      </c>
    </row>
    <row r="64" spans="1:49" x14ac:dyDescent="0.3">
      <c r="AA64" s="32">
        <v>35</v>
      </c>
      <c r="AB64" s="32">
        <v>1.747016757817258</v>
      </c>
      <c r="AC64" s="32">
        <v>-0.42280634375100257</v>
      </c>
      <c r="AK64" s="32">
        <v>35</v>
      </c>
      <c r="AL64" s="32">
        <v>0.55620486516335166</v>
      </c>
      <c r="AM64" s="32">
        <v>0.52143870303593898</v>
      </c>
      <c r="AU64" s="32">
        <v>35</v>
      </c>
      <c r="AV64" s="32">
        <v>1.9640311703195263</v>
      </c>
      <c r="AW64" s="32">
        <v>-0.66091136254152349</v>
      </c>
    </row>
    <row r="65" spans="8:49" x14ac:dyDescent="0.3">
      <c r="AA65" s="32">
        <v>36</v>
      </c>
      <c r="AB65" s="32">
        <v>2.1384326718352846</v>
      </c>
      <c r="AC65" s="32">
        <v>0.31478334969722077</v>
      </c>
      <c r="AK65" s="32">
        <v>36</v>
      </c>
      <c r="AL65" s="32">
        <v>3.3109387995902795</v>
      </c>
      <c r="AM65" s="32">
        <v>1.2359955535840799</v>
      </c>
      <c r="AU65" s="32">
        <v>36</v>
      </c>
      <c r="AV65" s="32">
        <v>2.8111505373980612</v>
      </c>
      <c r="AW65" s="32">
        <v>0.12235373210305323</v>
      </c>
    </row>
    <row r="66" spans="8:49" x14ac:dyDescent="0.3">
      <c r="AA66" s="32">
        <v>37</v>
      </c>
      <c r="AB66" s="32">
        <v>3.9313242400046797</v>
      </c>
      <c r="AC66" s="32">
        <v>-8.5784957679448937E-3</v>
      </c>
      <c r="AK66" s="32">
        <v>37</v>
      </c>
      <c r="AL66" s="32">
        <v>5.1132129630948553</v>
      </c>
      <c r="AM66" s="32">
        <v>-1.7678785502788847</v>
      </c>
      <c r="AU66" s="32">
        <v>37</v>
      </c>
      <c r="AV66" s="32">
        <v>5.2858990948779221</v>
      </c>
      <c r="AW66" s="32">
        <v>-0.96774966598823031</v>
      </c>
    </row>
    <row r="67" spans="8:49" x14ac:dyDescent="0.3">
      <c r="AA67" s="32">
        <v>38</v>
      </c>
      <c r="AB67" s="32">
        <v>-7.113229592665915E-3</v>
      </c>
      <c r="AC67" s="32">
        <v>-0.36567579375582049</v>
      </c>
      <c r="AK67" s="32">
        <v>38</v>
      </c>
      <c r="AL67" s="32">
        <v>1.8002827687487497</v>
      </c>
      <c r="AM67" s="32">
        <v>0.5615160708030964</v>
      </c>
      <c r="AU67" s="32">
        <v>38</v>
      </c>
      <c r="AV67" s="32">
        <v>1.2093967087656865</v>
      </c>
      <c r="AW67" s="32">
        <v>-3.2019666672836289E-2</v>
      </c>
    </row>
    <row r="68" spans="8:49" x14ac:dyDescent="0.3">
      <c r="AA68" s="32">
        <v>39</v>
      </c>
      <c r="AB68" s="32">
        <v>0.9802323783948711</v>
      </c>
      <c r="AC68" s="32">
        <v>0.43118800789541301</v>
      </c>
      <c r="AK68" s="32">
        <v>39</v>
      </c>
      <c r="AL68" s="32">
        <v>2.8082342750168285</v>
      </c>
      <c r="AM68" s="32">
        <v>8.9485530362353849E-2</v>
      </c>
      <c r="AU68" s="32">
        <v>39</v>
      </c>
      <c r="AV68" s="32">
        <v>2.9726988782477068</v>
      </c>
      <c r="AW68" s="32">
        <v>1.1036275188456459</v>
      </c>
    </row>
    <row r="69" spans="8:49" x14ac:dyDescent="0.3">
      <c r="AA69" s="32">
        <v>40</v>
      </c>
      <c r="AB69" s="32">
        <v>1.562499940586628</v>
      </c>
      <c r="AC69" s="32">
        <v>-0.22875144157801164</v>
      </c>
      <c r="AK69" s="32">
        <v>40</v>
      </c>
      <c r="AL69" s="32">
        <v>3.1408371404918638</v>
      </c>
      <c r="AM69" s="32">
        <v>2.8499504380364211</v>
      </c>
      <c r="AU69" s="32">
        <v>40</v>
      </c>
      <c r="AV69" s="32">
        <v>3.0826233004530015</v>
      </c>
      <c r="AW69" s="32">
        <v>-9.6403804039848051E-2</v>
      </c>
    </row>
    <row r="70" spans="8:49" x14ac:dyDescent="0.3">
      <c r="AA70" s="32">
        <v>41</v>
      </c>
      <c r="AB70" s="32">
        <v>0.26325117545588078</v>
      </c>
      <c r="AC70" s="32">
        <v>-0.13967587056994521</v>
      </c>
      <c r="AK70" s="32">
        <v>41</v>
      </c>
      <c r="AL70" s="32">
        <v>-0.63882752055703085</v>
      </c>
      <c r="AM70" s="32">
        <v>-7.0162777448372626E-3</v>
      </c>
      <c r="AU70" s="32">
        <v>41</v>
      </c>
      <c r="AV70" s="32">
        <v>-0.41373464754477723</v>
      </c>
      <c r="AW70" s="32">
        <v>3.9805503798053754E-2</v>
      </c>
    </row>
    <row r="71" spans="8:49" x14ac:dyDescent="0.3">
      <c r="AA71" s="32">
        <v>42</v>
      </c>
      <c r="AB71" s="32">
        <v>2.1262604910407887</v>
      </c>
      <c r="AC71" s="32">
        <v>0.28196448118413064</v>
      </c>
      <c r="AK71" s="32">
        <v>42</v>
      </c>
      <c r="AL71" s="32">
        <v>1.6975463585682999</v>
      </c>
      <c r="AM71" s="32">
        <v>1.1020550763767338</v>
      </c>
      <c r="AU71" s="32">
        <v>42</v>
      </c>
      <c r="AV71" s="32">
        <v>1.728580943219546</v>
      </c>
      <c r="AW71" s="32">
        <v>-0.18461462610920676</v>
      </c>
    </row>
    <row r="72" spans="8:49" x14ac:dyDescent="0.3">
      <c r="AA72" s="32">
        <v>43</v>
      </c>
      <c r="AB72" s="32">
        <v>0.38608491883254048</v>
      </c>
      <c r="AC72" s="32">
        <v>-0.18265000276831081</v>
      </c>
      <c r="AK72" s="32">
        <v>43</v>
      </c>
      <c r="AL72" s="32">
        <v>1.0548820869719537</v>
      </c>
      <c r="AM72" s="32">
        <v>0.42423061612864532</v>
      </c>
      <c r="AU72" s="32">
        <v>43</v>
      </c>
      <c r="AV72" s="32">
        <v>1.7795713435513638</v>
      </c>
      <c r="AW72" s="32">
        <v>0.27402070415845237</v>
      </c>
    </row>
    <row r="73" spans="8:49" x14ac:dyDescent="0.3">
      <c r="AA73" s="32">
        <v>44</v>
      </c>
      <c r="AB73" s="32">
        <v>1.6787736502776789</v>
      </c>
      <c r="AC73" s="32">
        <v>-0.20538072736931401</v>
      </c>
      <c r="AK73" s="32">
        <v>44</v>
      </c>
      <c r="AL73" s="32">
        <v>1.0820297942192572</v>
      </c>
      <c r="AM73" s="32">
        <v>-0.14211192999911992</v>
      </c>
      <c r="AU73" s="32">
        <v>44</v>
      </c>
      <c r="AV73" s="32">
        <v>0.68111339710257701</v>
      </c>
      <c r="AW73" s="32">
        <v>0.59424880861944318</v>
      </c>
    </row>
    <row r="74" spans="8:49" x14ac:dyDescent="0.3">
      <c r="AA74" s="32">
        <v>45</v>
      </c>
      <c r="AB74" s="32">
        <v>2.506964523714613</v>
      </c>
      <c r="AC74" s="32">
        <v>0.22054509892651186</v>
      </c>
      <c r="AK74" s="32">
        <v>45</v>
      </c>
      <c r="AL74" s="32">
        <v>2.8340085238405259</v>
      </c>
      <c r="AM74" s="32">
        <v>-11.758954411764407</v>
      </c>
      <c r="AU74" s="32">
        <v>45</v>
      </c>
      <c r="AV74" s="32">
        <v>4.5929053490749885</v>
      </c>
      <c r="AW74" s="32">
        <v>-1.2531224758860402</v>
      </c>
    </row>
    <row r="75" spans="8:49" x14ac:dyDescent="0.3">
      <c r="AA75" s="32">
        <v>46</v>
      </c>
      <c r="AB75" s="32">
        <v>3.2839289761132759</v>
      </c>
      <c r="AC75" s="32">
        <v>-0.30458776165790757</v>
      </c>
      <c r="AK75" s="32">
        <v>46</v>
      </c>
      <c r="AL75" s="32">
        <v>4.7224935460060067</v>
      </c>
      <c r="AM75" s="32">
        <v>13.704132186602184</v>
      </c>
      <c r="AU75" s="32">
        <v>46</v>
      </c>
      <c r="AV75" s="32">
        <v>4.7083138288713453</v>
      </c>
      <c r="AW75" s="32">
        <v>-0.20613404006655589</v>
      </c>
    </row>
    <row r="76" spans="8:49" x14ac:dyDescent="0.3">
      <c r="AA76" s="32">
        <v>47</v>
      </c>
      <c r="AB76" s="32">
        <v>1.2938062467436888</v>
      </c>
      <c r="AC76" s="32">
        <v>-0.7395376568679296</v>
      </c>
      <c r="AK76" s="32">
        <v>47</v>
      </c>
      <c r="AL76" s="32">
        <v>0.98442288674608247</v>
      </c>
      <c r="AM76" s="32">
        <v>-1.0225974190574303</v>
      </c>
      <c r="AU76" s="32">
        <v>47</v>
      </c>
      <c r="AV76" s="32">
        <v>0.4167444381698695</v>
      </c>
      <c r="AW76" s="32">
        <v>-8.6584748854236988</v>
      </c>
    </row>
    <row r="77" spans="8:49" x14ac:dyDescent="0.3">
      <c r="AA77" s="32">
        <v>48</v>
      </c>
      <c r="AB77" s="32">
        <v>6.1628153911885537</v>
      </c>
      <c r="AC77" s="32">
        <v>-7.9685846410774808E-2</v>
      </c>
      <c r="AK77" s="32">
        <v>48</v>
      </c>
      <c r="AL77" s="32">
        <v>6.7728370428454578</v>
      </c>
      <c r="AM77" s="32">
        <v>3.0109766731656187</v>
      </c>
      <c r="AU77" s="32">
        <v>48</v>
      </c>
      <c r="AV77" s="32">
        <v>6.4617282928933921</v>
      </c>
      <c r="AW77" s="32">
        <v>9.631444205664133</v>
      </c>
    </row>
    <row r="78" spans="8:49" x14ac:dyDescent="0.3">
      <c r="H78" s="13"/>
      <c r="I78" s="7"/>
      <c r="J78" s="7"/>
      <c r="K78" s="7"/>
      <c r="L78" s="7"/>
      <c r="M78" s="7"/>
      <c r="N78" s="7"/>
      <c r="O78" s="7"/>
      <c r="X78" s="7"/>
      <c r="AA78" s="32">
        <v>49</v>
      </c>
      <c r="AB78" s="32">
        <v>-3.8776199994715985</v>
      </c>
      <c r="AC78" s="32">
        <v>6.9165848531446361E-2</v>
      </c>
      <c r="AK78" s="32">
        <v>49</v>
      </c>
      <c r="AL78" s="32">
        <v>-3.9136054664344404</v>
      </c>
      <c r="AM78" s="32">
        <v>2.436639846530599</v>
      </c>
      <c r="AU78" s="32">
        <v>49</v>
      </c>
      <c r="AV78" s="32">
        <v>-2.6294643362859551</v>
      </c>
      <c r="AW78" s="32">
        <v>0.95861553504790442</v>
      </c>
    </row>
    <row r="79" spans="8:49" x14ac:dyDescent="0.3">
      <c r="H79" s="13"/>
      <c r="I79" s="10"/>
      <c r="J79" s="10"/>
      <c r="K79" s="10"/>
      <c r="L79" s="7"/>
      <c r="M79" s="7"/>
      <c r="N79" s="7"/>
      <c r="O79" s="7"/>
      <c r="X79" s="7"/>
      <c r="AA79" s="32">
        <v>50</v>
      </c>
      <c r="AB79" s="32">
        <v>-3.0642752114470584</v>
      </c>
      <c r="AC79" s="32">
        <v>-2.4638336167190023E-2</v>
      </c>
      <c r="AK79" s="32">
        <v>50</v>
      </c>
      <c r="AL79" s="32">
        <v>-3.0607074319394494</v>
      </c>
      <c r="AM79" s="32">
        <v>1.6461373057072848E-3</v>
      </c>
      <c r="AU79" s="32">
        <v>50</v>
      </c>
      <c r="AV79" s="32">
        <v>-3.023523654769726</v>
      </c>
      <c r="AW79" s="32">
        <v>1.5921318135846918</v>
      </c>
    </row>
    <row r="80" spans="8:49" x14ac:dyDescent="0.3">
      <c r="H80" s="13"/>
      <c r="I80" s="7"/>
      <c r="J80" s="7"/>
      <c r="K80" s="7"/>
      <c r="L80" s="7"/>
      <c r="M80" s="7"/>
      <c r="N80" s="7"/>
      <c r="O80" s="7"/>
      <c r="X80" s="7"/>
      <c r="Y80" s="23"/>
      <c r="AA80" s="32">
        <v>51</v>
      </c>
      <c r="AB80" s="32">
        <v>8.3726072451594524E-2</v>
      </c>
      <c r="AC80" s="32">
        <v>0.572325559740543</v>
      </c>
      <c r="AK80" s="32">
        <v>51</v>
      </c>
      <c r="AL80" s="32">
        <v>-1.039520403436496</v>
      </c>
      <c r="AM80" s="32">
        <v>2.0073411039560285</v>
      </c>
      <c r="AU80" s="32">
        <v>51</v>
      </c>
      <c r="AV80" s="32">
        <v>-1.5010027534942809</v>
      </c>
      <c r="AW80" s="32">
        <v>1.9770896786111307</v>
      </c>
    </row>
    <row r="81" spans="8:49" x14ac:dyDescent="0.3">
      <c r="H81" s="13"/>
      <c r="I81" s="7"/>
      <c r="J81" s="7"/>
      <c r="K81" s="7"/>
      <c r="L81" s="7"/>
      <c r="M81" s="7"/>
      <c r="N81" s="7"/>
      <c r="O81" s="7"/>
      <c r="X81" s="7"/>
      <c r="Y81" s="5"/>
      <c r="AA81" s="32">
        <v>52</v>
      </c>
      <c r="AB81" s="32">
        <v>1.7416600142893368</v>
      </c>
      <c r="AC81" s="32">
        <v>0.5129057287716301</v>
      </c>
      <c r="AK81" s="32">
        <v>52</v>
      </c>
      <c r="AL81" s="32">
        <v>4.1839876139841286</v>
      </c>
      <c r="AM81" s="32">
        <v>0.57010920534644249</v>
      </c>
      <c r="AU81" s="32">
        <v>52</v>
      </c>
      <c r="AV81" s="32">
        <v>2.9051672355116445</v>
      </c>
      <c r="AW81" s="32">
        <v>0.94091298470456186</v>
      </c>
    </row>
    <row r="82" spans="8:49" x14ac:dyDescent="0.3">
      <c r="H82" s="13"/>
      <c r="I82" s="7"/>
      <c r="J82" s="7"/>
      <c r="K82" s="7"/>
      <c r="L82" s="7"/>
      <c r="M82" s="7"/>
      <c r="N82" s="7"/>
      <c r="O82" s="7"/>
      <c r="X82" s="7"/>
      <c r="Y82" s="5"/>
      <c r="AA82" s="32">
        <v>53</v>
      </c>
      <c r="AB82" s="32">
        <v>0.33826227074981452</v>
      </c>
      <c r="AC82" s="32">
        <v>-0.31463121987328913</v>
      </c>
      <c r="AK82" s="32">
        <v>53</v>
      </c>
      <c r="AL82" s="32">
        <v>1.7989882073542567</v>
      </c>
      <c r="AM82" s="32">
        <v>-0.6158756867803874</v>
      </c>
      <c r="AU82" s="32">
        <v>53</v>
      </c>
      <c r="AV82" s="32">
        <v>0.81525816731577239</v>
      </c>
      <c r="AW82" s="32">
        <v>0.93828393971971868</v>
      </c>
    </row>
    <row r="83" spans="8:49" x14ac:dyDescent="0.3">
      <c r="M83" s="7"/>
      <c r="N83" s="7"/>
      <c r="O83" s="7"/>
      <c r="X83" s="5"/>
      <c r="Y83" s="5"/>
      <c r="AA83" s="32">
        <v>54</v>
      </c>
      <c r="AB83" s="32">
        <v>3.6029037382200313</v>
      </c>
      <c r="AC83" s="32">
        <v>0.39939350419957709</v>
      </c>
      <c r="AK83" s="32">
        <v>54</v>
      </c>
      <c r="AL83" s="32">
        <v>3.8201360720503352</v>
      </c>
      <c r="AM83" s="32">
        <v>-2.7659288208792763</v>
      </c>
      <c r="AU83" s="32">
        <v>54</v>
      </c>
      <c r="AV83" s="32">
        <v>3.7591115858887547</v>
      </c>
      <c r="AW83" s="32">
        <v>-1.4148614348067627</v>
      </c>
    </row>
    <row r="84" spans="8:49" x14ac:dyDescent="0.3">
      <c r="M84" s="7"/>
      <c r="N84" s="7"/>
      <c r="O84" s="7"/>
      <c r="X84" s="7"/>
      <c r="Y84" s="5"/>
      <c r="AA84" s="32">
        <v>55</v>
      </c>
      <c r="AB84" s="32">
        <v>3.2439480088696406</v>
      </c>
      <c r="AC84" s="32">
        <v>-0.15769743358544686</v>
      </c>
      <c r="AK84" s="32">
        <v>55</v>
      </c>
      <c r="AL84" s="32">
        <v>5.9834801343290795</v>
      </c>
      <c r="AM84" s="32">
        <v>0.82799487552504569</v>
      </c>
      <c r="AU84" s="32">
        <v>55</v>
      </c>
      <c r="AV84" s="32">
        <v>5.3777723206570354</v>
      </c>
      <c r="AW84" s="32">
        <v>-1.0606502352033056</v>
      </c>
    </row>
    <row r="85" spans="8:49" x14ac:dyDescent="0.3">
      <c r="M85" s="7"/>
      <c r="N85" s="7"/>
      <c r="O85" s="7"/>
      <c r="AA85" s="32">
        <v>56</v>
      </c>
      <c r="AB85" s="32">
        <v>0.53097905498708875</v>
      </c>
      <c r="AC85" s="32">
        <v>-0.55446881284990768</v>
      </c>
      <c r="AK85" s="32">
        <v>56</v>
      </c>
      <c r="AL85" s="32">
        <v>0.39951581112222573</v>
      </c>
      <c r="AM85" s="32">
        <v>0.38151244769791409</v>
      </c>
      <c r="AU85" s="32">
        <v>56</v>
      </c>
      <c r="AV85" s="32">
        <v>-0.21200031692105348</v>
      </c>
      <c r="AW85" s="32">
        <v>0.27360869678547206</v>
      </c>
    </row>
    <row r="86" spans="8:49" x14ac:dyDescent="0.3">
      <c r="M86" s="7"/>
      <c r="N86" s="7"/>
      <c r="O86" s="7"/>
      <c r="AA86" s="32">
        <v>57</v>
      </c>
      <c r="AB86" s="32">
        <v>-6.9398126678959438</v>
      </c>
      <c r="AC86" s="32">
        <v>0.29827283148068062</v>
      </c>
      <c r="AK86" s="32">
        <v>57</v>
      </c>
      <c r="AL86" s="32">
        <v>-11.694621836929556</v>
      </c>
      <c r="AM86" s="32">
        <v>1.043401314671998</v>
      </c>
      <c r="AU86" s="32">
        <v>57</v>
      </c>
      <c r="AV86" s="32">
        <v>-10.453209028066411</v>
      </c>
      <c r="AW86" s="32">
        <v>2.386536374492918</v>
      </c>
    </row>
    <row r="87" spans="8:49" x14ac:dyDescent="0.3">
      <c r="M87" s="7"/>
      <c r="N87" s="7"/>
      <c r="O87" s="7"/>
      <c r="AA87" s="32">
        <v>58</v>
      </c>
      <c r="AB87" s="32">
        <v>1.8257986578550531</v>
      </c>
      <c r="AC87" s="32">
        <v>2.0851862961004386E-2</v>
      </c>
      <c r="AK87" s="32">
        <v>58</v>
      </c>
      <c r="AL87" s="32">
        <v>1.3000058319468231</v>
      </c>
      <c r="AM87" s="32">
        <v>-1.9951069150631286</v>
      </c>
      <c r="AU87" s="32">
        <v>58</v>
      </c>
      <c r="AV87" s="32">
        <v>1.1768411390001512</v>
      </c>
      <c r="AW87" s="32">
        <v>2.4483129936470203</v>
      </c>
    </row>
    <row r="88" spans="8:49" ht="15.6" thickBot="1" x14ac:dyDescent="0.35">
      <c r="M88" s="7"/>
      <c r="N88" s="7"/>
      <c r="O88" s="7"/>
      <c r="AA88" s="33">
        <v>59</v>
      </c>
      <c r="AB88" s="33">
        <v>-9.2171478285448352</v>
      </c>
      <c r="AC88" s="33">
        <v>-0.47469407818322296</v>
      </c>
      <c r="AK88" s="33">
        <v>59</v>
      </c>
      <c r="AL88" s="33">
        <v>-11.64570978178326</v>
      </c>
      <c r="AM88" s="33">
        <v>-8.9490904473563972</v>
      </c>
      <c r="AU88" s="33">
        <v>59</v>
      </c>
      <c r="AV88" s="33">
        <v>-10.553556802208071</v>
      </c>
      <c r="AW88" s="33">
        <v>-9.3118308279563173</v>
      </c>
    </row>
    <row r="89" spans="8:49" x14ac:dyDescent="0.3">
      <c r="M89" s="7"/>
      <c r="N89" s="7"/>
      <c r="O89" s="7"/>
    </row>
    <row r="90" spans="8:49" x14ac:dyDescent="0.3">
      <c r="M90" s="7"/>
      <c r="N90" s="7"/>
      <c r="O90" s="7"/>
    </row>
    <row r="91" spans="8:49" x14ac:dyDescent="0.3">
      <c r="M91" s="7"/>
      <c r="N91" s="7"/>
      <c r="O91" s="7"/>
    </row>
    <row r="92" spans="8:49" x14ac:dyDescent="0.3">
      <c r="M92" s="7"/>
      <c r="N92" s="7"/>
      <c r="O92" s="7"/>
    </row>
    <row r="93" spans="8:49" x14ac:dyDescent="0.3">
      <c r="M93" s="7"/>
      <c r="N93" s="7"/>
      <c r="O93" s="7"/>
    </row>
    <row r="94" spans="8:49" x14ac:dyDescent="0.3">
      <c r="M94" s="7"/>
      <c r="N94" s="7"/>
      <c r="O94" s="7"/>
    </row>
    <row r="95" spans="8:49" x14ac:dyDescent="0.3">
      <c r="M95" s="7"/>
      <c r="N95" s="7"/>
      <c r="O95" s="7"/>
    </row>
    <row r="96" spans="8:49" x14ac:dyDescent="0.3">
      <c r="M96" s="7"/>
      <c r="N96" s="7"/>
      <c r="O96" s="7"/>
      <c r="V96" s="2"/>
      <c r="W96" s="2"/>
    </row>
    <row r="97" spans="13:23" x14ac:dyDescent="0.3">
      <c r="M97" s="7"/>
      <c r="N97" s="7"/>
      <c r="O97" s="7"/>
      <c r="V97" s="2"/>
      <c r="W97" s="2"/>
    </row>
    <row r="98" spans="13:23" x14ac:dyDescent="0.3">
      <c r="M98" s="7"/>
      <c r="N98" s="7"/>
      <c r="O98" s="7"/>
      <c r="V98" s="2"/>
      <c r="W98" s="2"/>
    </row>
    <row r="99" spans="13:23" x14ac:dyDescent="0.3">
      <c r="M99" s="7"/>
      <c r="N99" s="7"/>
      <c r="O99" s="7"/>
      <c r="V99" s="2"/>
      <c r="W99" s="2"/>
    </row>
    <row r="100" spans="13:23" x14ac:dyDescent="0.3">
      <c r="M100" s="7"/>
      <c r="N100" s="7"/>
      <c r="O100" s="7"/>
      <c r="V100" s="2"/>
      <c r="W100" s="2"/>
    </row>
    <row r="101" spans="13:23" x14ac:dyDescent="0.3">
      <c r="M101" s="7"/>
      <c r="N101" s="7"/>
      <c r="O101" s="7"/>
      <c r="V101" s="2"/>
      <c r="W101" s="2"/>
    </row>
    <row r="102" spans="13:23" x14ac:dyDescent="0.3">
      <c r="M102" s="7"/>
      <c r="N102" s="7"/>
      <c r="O102" s="7"/>
      <c r="V102" s="2"/>
      <c r="W102" s="2"/>
    </row>
    <row r="103" spans="13:23" x14ac:dyDescent="0.3">
      <c r="M103" s="7"/>
      <c r="N103" s="7"/>
      <c r="O103" s="7"/>
      <c r="V103" s="2"/>
      <c r="W103" s="2"/>
    </row>
    <row r="104" spans="13:23" x14ac:dyDescent="0.3">
      <c r="M104" s="7"/>
      <c r="N104" s="7"/>
      <c r="O104" s="7"/>
      <c r="V104" s="2"/>
      <c r="W104" s="2"/>
    </row>
    <row r="105" spans="13:23" x14ac:dyDescent="0.3">
      <c r="M105" s="7"/>
      <c r="N105" s="7"/>
      <c r="O105" s="7"/>
      <c r="V105" s="2"/>
      <c r="W105" s="2"/>
    </row>
    <row r="106" spans="13:23" x14ac:dyDescent="0.3">
      <c r="M106" s="7"/>
      <c r="N106" s="7"/>
      <c r="O106" s="7"/>
      <c r="V106" s="2"/>
      <c r="W106" s="2"/>
    </row>
    <row r="107" spans="13:23" x14ac:dyDescent="0.3">
      <c r="M107" s="7"/>
      <c r="N107" s="7"/>
      <c r="O107" s="7"/>
      <c r="V107" s="2"/>
      <c r="W107" s="2"/>
    </row>
    <row r="108" spans="13:23" x14ac:dyDescent="0.3">
      <c r="M108" s="7"/>
      <c r="N108" s="7"/>
      <c r="O108" s="7"/>
      <c r="V108" s="2"/>
      <c r="W108" s="2"/>
    </row>
    <row r="109" spans="13:23" x14ac:dyDescent="0.3">
      <c r="M109" s="5"/>
      <c r="N109" s="5"/>
      <c r="O109" s="5"/>
      <c r="P109" s="5"/>
      <c r="Q109" s="5"/>
      <c r="R109" s="5"/>
      <c r="S109" s="2"/>
      <c r="T109" s="2"/>
      <c r="U109" s="2"/>
      <c r="V109" s="2"/>
      <c r="W109" s="2"/>
    </row>
    <row r="110" spans="13:23" x14ac:dyDescent="0.3">
      <c r="M110" s="5"/>
      <c r="N110" s="5"/>
      <c r="O110" s="5"/>
      <c r="P110" s="5"/>
      <c r="Q110" s="5"/>
      <c r="R110" s="5"/>
      <c r="S110" s="2"/>
      <c r="T110" s="2"/>
      <c r="U110" s="2"/>
      <c r="V110" s="2"/>
      <c r="W110" s="2"/>
    </row>
    <row r="111" spans="13:23" x14ac:dyDescent="0.3">
      <c r="M111" s="5"/>
      <c r="N111" s="5"/>
      <c r="O111" s="5"/>
      <c r="P111" s="5"/>
      <c r="Q111" s="5"/>
      <c r="R111" s="5"/>
      <c r="S111" s="2"/>
      <c r="T111" s="2"/>
      <c r="U111" s="2"/>
      <c r="V111" s="2"/>
      <c r="W111" s="2"/>
    </row>
    <row r="112" spans="13:23" x14ac:dyDescent="0.3">
      <c r="M112" s="5"/>
      <c r="N112" s="5"/>
      <c r="O112" s="5"/>
      <c r="P112" s="5"/>
      <c r="Q112" s="5"/>
      <c r="R112" s="5"/>
      <c r="S112" s="2"/>
      <c r="T112" s="2"/>
      <c r="U112" s="2"/>
      <c r="V112" s="2"/>
      <c r="W112" s="2"/>
    </row>
    <row r="113" spans="13:23" x14ac:dyDescent="0.3">
      <c r="M113" s="5"/>
      <c r="N113" s="5"/>
      <c r="O113" s="5"/>
      <c r="P113" s="5"/>
      <c r="Q113" s="5"/>
      <c r="R113" s="5"/>
      <c r="S113" s="2"/>
      <c r="T113" s="2"/>
      <c r="U113" s="2"/>
      <c r="V113" s="2"/>
      <c r="W113" s="2"/>
    </row>
    <row r="114" spans="13:23" x14ac:dyDescent="0.3">
      <c r="M114" s="5"/>
      <c r="N114" s="5"/>
      <c r="O114" s="5"/>
      <c r="P114" s="5"/>
      <c r="Q114" s="5"/>
      <c r="R114" s="5"/>
      <c r="S114" s="2"/>
      <c r="T114" s="2"/>
      <c r="U114" s="2"/>
      <c r="V114" s="2"/>
      <c r="W114" s="2"/>
    </row>
    <row r="115" spans="13:23" x14ac:dyDescent="0.3">
      <c r="M115" s="5"/>
      <c r="N115" s="5"/>
      <c r="O115" s="5"/>
      <c r="P115" s="5"/>
      <c r="Q115" s="5"/>
      <c r="R115" s="5"/>
      <c r="S115" s="2"/>
      <c r="T115" s="2"/>
      <c r="U115" s="2"/>
      <c r="V115" s="2"/>
      <c r="W115" s="2"/>
    </row>
    <row r="116" spans="13:23" x14ac:dyDescent="0.3">
      <c r="M116" s="5"/>
      <c r="N116" s="5"/>
      <c r="O116" s="5"/>
      <c r="P116" s="5"/>
      <c r="Q116" s="5"/>
      <c r="R116" s="5"/>
      <c r="S116" s="2"/>
      <c r="T116" s="2"/>
      <c r="U116" s="2"/>
      <c r="V116" s="2"/>
      <c r="W116" s="2"/>
    </row>
    <row r="117" spans="13:23" x14ac:dyDescent="0.3">
      <c r="M117" s="5"/>
      <c r="N117" s="5"/>
      <c r="O117" s="5"/>
      <c r="P117" s="5"/>
      <c r="Q117" s="5"/>
      <c r="R117" s="5"/>
      <c r="S117" s="2"/>
      <c r="T117" s="2"/>
      <c r="U117" s="2"/>
      <c r="V117" s="2"/>
      <c r="W117" s="2"/>
    </row>
    <row r="118" spans="13:23" x14ac:dyDescent="0.3">
      <c r="M118" s="5"/>
      <c r="N118" s="5"/>
      <c r="O118" s="5"/>
      <c r="P118" s="5"/>
      <c r="Q118" s="5"/>
      <c r="R118" s="5"/>
      <c r="S118" s="2"/>
      <c r="T118" s="2"/>
      <c r="U118" s="2"/>
      <c r="V118" s="2"/>
      <c r="W118" s="2"/>
    </row>
    <row r="119" spans="13:23" x14ac:dyDescent="0.3">
      <c r="M119" s="5"/>
      <c r="N119" s="5"/>
      <c r="O119" s="5"/>
      <c r="P119" s="5"/>
      <c r="Q119" s="5"/>
      <c r="R119" s="5"/>
      <c r="S119" s="2"/>
      <c r="T119" s="2"/>
      <c r="U119" s="2"/>
      <c r="V119" s="2"/>
      <c r="W119" s="2"/>
    </row>
    <row r="120" spans="13:23" x14ac:dyDescent="0.3">
      <c r="M120" s="5"/>
      <c r="N120" s="5"/>
      <c r="O120" s="5"/>
      <c r="P120" s="5"/>
      <c r="Q120" s="5"/>
      <c r="R120" s="5"/>
      <c r="S120" s="2"/>
      <c r="T120" s="2"/>
      <c r="U120" s="2"/>
      <c r="V120" s="2"/>
      <c r="W120" s="2"/>
    </row>
    <row r="121" spans="13:23" x14ac:dyDescent="0.3">
      <c r="M121" s="5"/>
      <c r="N121" s="5"/>
      <c r="O121" s="5"/>
      <c r="P121" s="5"/>
      <c r="Q121" s="5"/>
      <c r="R121" s="5"/>
      <c r="S121" s="2"/>
      <c r="T121" s="2"/>
      <c r="U121" s="2"/>
      <c r="V121" s="2"/>
      <c r="W121" s="2"/>
    </row>
    <row r="122" spans="13:23" x14ac:dyDescent="0.3">
      <c r="M122" s="5"/>
      <c r="N122" s="5"/>
      <c r="O122" s="5"/>
      <c r="P122" s="5"/>
      <c r="Q122" s="5"/>
      <c r="R122" s="5"/>
      <c r="S122" s="2"/>
      <c r="T122" s="2"/>
      <c r="U122" s="2"/>
      <c r="V122" s="2"/>
      <c r="W122" s="2"/>
    </row>
    <row r="123" spans="13:23" x14ac:dyDescent="0.3">
      <c r="M123" s="5"/>
      <c r="N123" s="5"/>
      <c r="O123" s="5"/>
      <c r="P123" s="5"/>
      <c r="Q123" s="5"/>
      <c r="R123" s="5"/>
      <c r="S123" s="2"/>
      <c r="T123" s="2"/>
      <c r="U123" s="2"/>
      <c r="V123" s="2"/>
      <c r="W123" s="2"/>
    </row>
    <row r="124" spans="13:23" x14ac:dyDescent="0.3">
      <c r="M124" s="5"/>
      <c r="N124" s="5"/>
      <c r="O124" s="5"/>
      <c r="P124" s="5"/>
      <c r="Q124" s="5"/>
      <c r="R124" s="5"/>
      <c r="S124" s="2"/>
      <c r="T124" s="2"/>
      <c r="U124" s="2"/>
      <c r="V124" s="2"/>
      <c r="W124" s="2"/>
    </row>
    <row r="125" spans="13:23" x14ac:dyDescent="0.3">
      <c r="M125" s="5"/>
      <c r="N125" s="5"/>
      <c r="O125" s="5"/>
      <c r="P125" s="5"/>
      <c r="Q125" s="5"/>
      <c r="R125" s="5"/>
      <c r="S125" s="2"/>
      <c r="T125" s="2"/>
      <c r="U125" s="2"/>
      <c r="V125" s="2"/>
      <c r="W125" s="2"/>
    </row>
    <row r="126" spans="13:23" x14ac:dyDescent="0.3">
      <c r="M126" s="5"/>
      <c r="N126" s="5"/>
      <c r="O126" s="5"/>
      <c r="P126" s="5"/>
      <c r="Q126" s="5"/>
      <c r="R126" s="5"/>
      <c r="S126" s="2"/>
      <c r="T126" s="2"/>
      <c r="U126" s="2"/>
      <c r="V126" s="2"/>
      <c r="W126" s="2"/>
    </row>
    <row r="127" spans="13:23" x14ac:dyDescent="0.3">
      <c r="M127" s="5"/>
      <c r="N127" s="5"/>
      <c r="O127" s="5"/>
      <c r="P127" s="5"/>
      <c r="Q127" s="5"/>
      <c r="R127" s="5"/>
      <c r="S127" s="2"/>
      <c r="T127" s="2"/>
      <c r="U127" s="2"/>
      <c r="V127" s="2"/>
      <c r="W127" s="2"/>
    </row>
    <row r="128" spans="13:23" x14ac:dyDescent="0.3">
      <c r="M128" s="5"/>
      <c r="N128" s="5"/>
      <c r="O128" s="5"/>
      <c r="P128" s="5"/>
      <c r="Q128" s="5"/>
      <c r="R128" s="5"/>
      <c r="S128" s="2"/>
      <c r="T128" s="2"/>
      <c r="U128" s="2"/>
      <c r="V128" s="2"/>
      <c r="W128" s="2"/>
    </row>
    <row r="129" spans="13:23" x14ac:dyDescent="0.3">
      <c r="M129" s="5"/>
      <c r="N129" s="5"/>
      <c r="O129" s="5"/>
      <c r="P129" s="5"/>
      <c r="Q129" s="5"/>
      <c r="R129" s="5"/>
      <c r="S129" s="2"/>
      <c r="T129" s="2"/>
      <c r="U129" s="2"/>
      <c r="V129" s="2"/>
      <c r="W129" s="2"/>
    </row>
    <row r="130" spans="13:23" x14ac:dyDescent="0.3">
      <c r="M130" s="5"/>
      <c r="N130" s="5"/>
      <c r="O130" s="5"/>
      <c r="P130" s="5"/>
      <c r="Q130" s="5"/>
      <c r="R130" s="5"/>
      <c r="S130" s="2"/>
      <c r="T130" s="2"/>
      <c r="U130" s="2"/>
      <c r="V130" s="2"/>
      <c r="W130" s="2"/>
    </row>
    <row r="131" spans="13:23" x14ac:dyDescent="0.3">
      <c r="M131" s="5"/>
      <c r="N131" s="5"/>
      <c r="O131" s="5"/>
      <c r="P131" s="5"/>
      <c r="Q131" s="5"/>
      <c r="R131" s="5"/>
      <c r="S131" s="2"/>
      <c r="T131" s="2"/>
      <c r="U131" s="2"/>
      <c r="V131" s="2"/>
      <c r="W131" s="2"/>
    </row>
    <row r="132" spans="13:23" x14ac:dyDescent="0.3">
      <c r="W132" s="2"/>
    </row>
    <row r="133" spans="13:23" x14ac:dyDescent="0.3">
      <c r="W133" s="2"/>
    </row>
    <row r="134" spans="13:23" x14ac:dyDescent="0.3">
      <c r="W134" s="2"/>
    </row>
    <row r="135" spans="13:23" x14ac:dyDescent="0.3">
      <c r="W135" s="2"/>
    </row>
    <row r="136" spans="13:23" x14ac:dyDescent="0.3">
      <c r="W136" s="2"/>
    </row>
    <row r="137" spans="13:23" x14ac:dyDescent="0.3">
      <c r="W137" s="2"/>
    </row>
    <row r="138" spans="13:23" x14ac:dyDescent="0.3">
      <c r="M138" s="5"/>
      <c r="N138" s="5"/>
      <c r="O138" s="5"/>
      <c r="P138" s="5"/>
      <c r="Q138" s="5"/>
      <c r="R138" s="5"/>
      <c r="S138" s="2"/>
      <c r="T138" s="2"/>
      <c r="U138" s="2"/>
      <c r="V138" s="2"/>
      <c r="W138" s="2"/>
    </row>
    <row r="139" spans="13:23" x14ac:dyDescent="0.3">
      <c r="M139" s="5"/>
      <c r="N139" s="5"/>
      <c r="O139" s="5"/>
      <c r="P139" s="5"/>
      <c r="Q139" s="5"/>
      <c r="R139" s="5"/>
      <c r="S139" s="2"/>
      <c r="T139" s="2"/>
      <c r="U139" s="2"/>
      <c r="V139" s="2"/>
      <c r="W139" s="2"/>
    </row>
    <row r="140" spans="13:23" x14ac:dyDescent="0.3">
      <c r="M140" s="5"/>
      <c r="N140" s="5"/>
      <c r="O140" s="5"/>
      <c r="P140" s="5"/>
      <c r="Q140" s="5"/>
      <c r="R140" s="5"/>
      <c r="S140" s="2"/>
      <c r="T140" s="2"/>
      <c r="U140" s="2"/>
      <c r="V140" s="2"/>
      <c r="W140" s="2"/>
    </row>
    <row r="141" spans="13:23" x14ac:dyDescent="0.3">
      <c r="M141" s="5"/>
      <c r="N141" s="5"/>
      <c r="O141" s="5"/>
      <c r="P141" s="5"/>
      <c r="Q141" s="5"/>
      <c r="R141" s="5"/>
      <c r="S141" s="2"/>
      <c r="T141" s="2"/>
      <c r="U141" s="2"/>
      <c r="V141" s="2"/>
      <c r="W141" s="2"/>
    </row>
    <row r="142" spans="13:23" x14ac:dyDescent="0.3">
      <c r="M142" s="5"/>
      <c r="N142" s="5"/>
      <c r="O142" s="5"/>
      <c r="P142" s="5"/>
      <c r="Q142" s="5"/>
      <c r="R142" s="5"/>
      <c r="S142" s="2"/>
      <c r="T142" s="2"/>
      <c r="U142" s="2"/>
      <c r="V142" s="2"/>
      <c r="W142" s="2"/>
    </row>
    <row r="143" spans="13:23" x14ac:dyDescent="0.3">
      <c r="M143" s="5"/>
      <c r="N143" s="5"/>
      <c r="O143" s="5"/>
      <c r="P143" s="5"/>
      <c r="Q143" s="5"/>
      <c r="R143" s="5"/>
      <c r="S143" s="2"/>
      <c r="T143" s="2"/>
      <c r="U143" s="2"/>
      <c r="V143" s="2"/>
      <c r="W143" s="2"/>
    </row>
    <row r="144" spans="13:23" x14ac:dyDescent="0.3">
      <c r="M144" s="5"/>
      <c r="N144" s="5"/>
      <c r="O144" s="5"/>
      <c r="P144" s="5"/>
      <c r="Q144" s="5"/>
      <c r="R144" s="5"/>
      <c r="S144" s="2"/>
      <c r="T144" s="2"/>
      <c r="U144" s="2"/>
      <c r="V144" s="2"/>
      <c r="W144" s="2"/>
    </row>
    <row r="145" spans="13:23" x14ac:dyDescent="0.3">
      <c r="M145" s="5"/>
      <c r="N145" s="5"/>
      <c r="O145" s="5"/>
      <c r="P145" s="5"/>
      <c r="Q145" s="5"/>
      <c r="R145" s="5"/>
      <c r="S145" s="2"/>
      <c r="T145" s="2"/>
      <c r="U145" s="2"/>
      <c r="V145" s="2"/>
      <c r="W145" s="2"/>
    </row>
    <row r="146" spans="13:23" x14ac:dyDescent="0.3">
      <c r="P146" s="5"/>
      <c r="Q146" s="5"/>
      <c r="R146" s="5"/>
      <c r="S146" s="5"/>
      <c r="T146" s="2"/>
      <c r="U146" s="2"/>
      <c r="V146" s="2"/>
      <c r="W146" s="2"/>
    </row>
    <row r="147" spans="13:23" x14ac:dyDescent="0.3">
      <c r="P147" s="5"/>
      <c r="Q147" s="5"/>
      <c r="R147" s="5"/>
      <c r="S147" s="5"/>
      <c r="T147" s="2"/>
      <c r="U147" s="2"/>
      <c r="V147" s="2"/>
      <c r="W147" s="2"/>
    </row>
    <row r="148" spans="13:23" x14ac:dyDescent="0.3">
      <c r="P148" s="5"/>
      <c r="Q148" s="5"/>
      <c r="R148" s="5"/>
      <c r="S148" s="5"/>
      <c r="T148" s="2"/>
      <c r="U148" s="2"/>
      <c r="V148" s="2"/>
      <c r="W148" s="2"/>
    </row>
    <row r="149" spans="13:23" x14ac:dyDescent="0.3">
      <c r="P149" s="5"/>
      <c r="Q149" s="5"/>
      <c r="R149" s="5"/>
      <c r="S149" s="5"/>
      <c r="T149" s="2"/>
      <c r="U149" s="2"/>
      <c r="V149" s="2"/>
      <c r="W149" s="2"/>
    </row>
    <row r="150" spans="13:23" x14ac:dyDescent="0.3">
      <c r="P150" s="5"/>
      <c r="Q150" s="5"/>
      <c r="R150" s="5"/>
      <c r="S150" s="5"/>
      <c r="T150" s="2"/>
      <c r="U150" s="2"/>
      <c r="V150" s="2"/>
      <c r="W150" s="2"/>
    </row>
    <row r="151" spans="13:23" x14ac:dyDescent="0.3">
      <c r="P151" s="5"/>
      <c r="Q151" s="5"/>
      <c r="R151" s="5"/>
      <c r="S151" s="5"/>
      <c r="T151" s="2"/>
      <c r="U151" s="2"/>
      <c r="V151" s="2"/>
      <c r="W151" s="2"/>
    </row>
  </sheetData>
  <scenarios current="0">
    <scenario name="123" count="1" user="a2468834@gmail.com" comment="建立者 a2468834@gmail.com 於 5/29/2019">
      <inputCells r="S42" val="1.01057549139976" numFmtId="176"/>
    </scenario>
  </scenarios>
  <mergeCells count="17">
    <mergeCell ref="S31:U31"/>
    <mergeCell ref="V31:X31"/>
    <mergeCell ref="S35:U35"/>
    <mergeCell ref="G2:J2"/>
    <mergeCell ref="S3:W3"/>
    <mergeCell ref="S7:V7"/>
    <mergeCell ref="S15:W15"/>
    <mergeCell ref="K2:O2"/>
    <mergeCell ref="S11:W11"/>
    <mergeCell ref="S19:U19"/>
    <mergeCell ref="S23:U23"/>
    <mergeCell ref="S27:U27"/>
    <mergeCell ref="S39:V39"/>
    <mergeCell ref="S40:T40"/>
    <mergeCell ref="S43:T43"/>
    <mergeCell ref="S46:T46"/>
    <mergeCell ref="S50:U50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FF5BB-7C3B-43B1-9196-63B24240BDB5}">
  <dimension ref="A1:AZ146"/>
  <sheetViews>
    <sheetView zoomScaleNormal="100" workbookViewId="0">
      <selection activeCell="B1" sqref="B1"/>
    </sheetView>
  </sheetViews>
  <sheetFormatPr defaultRowHeight="15" x14ac:dyDescent="0.3"/>
  <cols>
    <col min="1" max="1" width="13.77734375" style="2" bestFit="1" customWidth="1"/>
    <col min="2" max="14" width="8.88671875" style="2" customWidth="1"/>
    <col min="15" max="15" width="9.33203125" style="11" customWidth="1"/>
    <col min="16" max="20" width="8.88671875" style="7" customWidth="1"/>
    <col min="21" max="23" width="8.88671875" style="2"/>
    <col min="24" max="25" width="12.88671875" style="31" bestFit="1" customWidth="1"/>
    <col min="26" max="28" width="14.109375" style="31" bestFit="1" customWidth="1"/>
    <col min="29" max="29" width="12.88671875" style="31" bestFit="1" customWidth="1"/>
    <col min="30" max="30" width="11.6640625" style="31" bestFit="1" customWidth="1"/>
    <col min="31" max="31" width="12.88671875" style="31" bestFit="1" customWidth="1"/>
    <col min="32" max="32" width="11.6640625" style="31" bestFit="1" customWidth="1"/>
    <col min="33" max="33" width="8.88671875" style="31"/>
    <col min="34" max="34" width="12.88671875" style="31" bestFit="1" customWidth="1"/>
    <col min="35" max="35" width="14.109375" style="31" bestFit="1" customWidth="1"/>
    <col min="36" max="36" width="15.33203125" style="31" bestFit="1" customWidth="1"/>
    <col min="37" max="37" width="14.109375" style="31" bestFit="1" customWidth="1"/>
    <col min="38" max="39" width="12.88671875" style="31" bestFit="1" customWidth="1"/>
    <col min="40" max="40" width="11.6640625" style="31" bestFit="1" customWidth="1"/>
    <col min="41" max="41" width="12.88671875" style="31" bestFit="1" customWidth="1"/>
    <col min="42" max="42" width="11.6640625" style="31" bestFit="1" customWidth="1"/>
    <col min="43" max="43" width="8.88671875" style="31"/>
    <col min="44" max="44" width="12.88671875" style="31" bestFit="1" customWidth="1"/>
    <col min="45" max="45" width="14.109375" style="31" bestFit="1" customWidth="1"/>
    <col min="46" max="46" width="15.33203125" style="31" bestFit="1" customWidth="1"/>
    <col min="47" max="47" width="14.109375" style="31" bestFit="1" customWidth="1"/>
    <col min="48" max="49" width="12.88671875" style="31" bestFit="1" customWidth="1"/>
    <col min="50" max="50" width="11.6640625" style="31" bestFit="1" customWidth="1"/>
    <col min="51" max="51" width="12.88671875" style="31" bestFit="1" customWidth="1"/>
    <col min="52" max="52" width="11.6640625" style="31" bestFit="1" customWidth="1"/>
    <col min="53" max="16384" width="8.88671875" style="2"/>
  </cols>
  <sheetData>
    <row r="1" spans="1:52" x14ac:dyDescent="0.3">
      <c r="A1" s="2" t="s">
        <v>84</v>
      </c>
      <c r="X1" s="34"/>
      <c r="Y1" s="34"/>
      <c r="Z1" s="35" t="s">
        <v>49</v>
      </c>
      <c r="AA1" s="34"/>
      <c r="AB1" s="34"/>
      <c r="AC1" s="34"/>
      <c r="AD1" s="34"/>
      <c r="AE1" s="34"/>
      <c r="AF1" s="34"/>
      <c r="AH1" s="34"/>
      <c r="AI1" s="35"/>
      <c r="AJ1" s="35" t="s">
        <v>50</v>
      </c>
      <c r="AK1" s="35"/>
      <c r="AL1" s="35"/>
      <c r="AM1" s="35"/>
      <c r="AN1" s="35"/>
      <c r="AO1" s="35"/>
      <c r="AP1" s="35"/>
      <c r="AR1" s="34"/>
      <c r="AS1" s="35"/>
      <c r="AT1" s="35" t="s">
        <v>51</v>
      </c>
      <c r="AU1" s="35"/>
      <c r="AV1" s="35"/>
      <c r="AW1" s="35"/>
      <c r="AX1" s="35"/>
      <c r="AY1" s="35"/>
      <c r="AZ1" s="35"/>
    </row>
    <row r="2" spans="1:52" ht="16.2" customHeight="1" x14ac:dyDescent="0.3">
      <c r="B2" s="3"/>
      <c r="C2" s="3"/>
      <c r="D2" s="3"/>
      <c r="E2" s="3"/>
      <c r="F2" s="3"/>
      <c r="G2" s="25" t="s">
        <v>6</v>
      </c>
      <c r="H2" s="25"/>
      <c r="I2" s="25"/>
      <c r="J2" s="25"/>
      <c r="K2" s="29" t="s">
        <v>89</v>
      </c>
      <c r="L2" s="29"/>
      <c r="M2" s="17"/>
      <c r="N2" s="17"/>
      <c r="O2" s="12"/>
      <c r="X2" s="31" t="s">
        <v>66</v>
      </c>
      <c r="AH2" s="31" t="s">
        <v>66</v>
      </c>
      <c r="AR2" s="31" t="s">
        <v>66</v>
      </c>
    </row>
    <row r="3" spans="1:52" ht="15.6" thickBot="1" x14ac:dyDescent="0.35">
      <c r="A3" s="2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2" t="s">
        <v>8</v>
      </c>
      <c r="H3" s="2" t="s">
        <v>9</v>
      </c>
      <c r="I3" s="2" t="s">
        <v>10</v>
      </c>
      <c r="J3" s="3" t="s">
        <v>65</v>
      </c>
      <c r="K3" s="3" t="s">
        <v>65</v>
      </c>
      <c r="L3" s="13" t="s">
        <v>90</v>
      </c>
      <c r="O3" s="7" t="s">
        <v>67</v>
      </c>
      <c r="P3" s="26" t="s">
        <v>13</v>
      </c>
      <c r="Q3" s="26"/>
      <c r="R3" s="26"/>
      <c r="S3" s="26"/>
      <c r="T3" s="26"/>
    </row>
    <row r="4" spans="1:52" ht="16.2" x14ac:dyDescent="0.3">
      <c r="A4" s="4">
        <v>41671</v>
      </c>
      <c r="B4" s="18">
        <v>4.5606578743231729</v>
      </c>
      <c r="C4" s="18">
        <v>5.7269969630566377</v>
      </c>
      <c r="D4" s="18">
        <v>5.502506966895397</v>
      </c>
      <c r="E4" s="18">
        <f t="shared" ref="E4:E35" si="0">F4+J4</f>
        <v>4.6500000000000004</v>
      </c>
      <c r="F4" s="18">
        <v>0</v>
      </c>
      <c r="G4" s="18">
        <f>B4-$F4</f>
        <v>4.5606578743231729</v>
      </c>
      <c r="H4" s="18">
        <f>C4-$F4</f>
        <v>5.7269969630566377</v>
      </c>
      <c r="I4" s="18">
        <f>D4-$F4</f>
        <v>5.502506966895397</v>
      </c>
      <c r="J4" s="18">
        <v>4.6500000000000004</v>
      </c>
      <c r="K4" s="18">
        <v>4.6500000000000004</v>
      </c>
      <c r="L4" s="7">
        <f>K4^2</f>
        <v>21.622500000000002</v>
      </c>
      <c r="M4" s="8"/>
      <c r="N4" s="8"/>
      <c r="O4" s="13"/>
      <c r="P4" s="7" t="s">
        <v>8</v>
      </c>
      <c r="Q4" s="7" t="s">
        <v>9</v>
      </c>
      <c r="R4" s="7" t="s">
        <v>10</v>
      </c>
      <c r="S4" s="7" t="s">
        <v>11</v>
      </c>
      <c r="T4" s="7" t="s">
        <v>12</v>
      </c>
      <c r="X4" s="36" t="s">
        <v>26</v>
      </c>
      <c r="Y4" s="36"/>
      <c r="AH4" s="36" t="s">
        <v>26</v>
      </c>
      <c r="AI4" s="36"/>
      <c r="AR4" s="36" t="s">
        <v>26</v>
      </c>
      <c r="AS4" s="36"/>
    </row>
    <row r="5" spans="1:52" ht="16.2" x14ac:dyDescent="0.3">
      <c r="A5" s="4">
        <v>41699</v>
      </c>
      <c r="B5" s="18">
        <v>0.39545949559314059</v>
      </c>
      <c r="C5" s="18">
        <v>-5.0556661936186611</v>
      </c>
      <c r="D5" s="18">
        <v>-3.2411966723326913</v>
      </c>
      <c r="E5" s="18">
        <f t="shared" si="0"/>
        <v>0.43</v>
      </c>
      <c r="F5" s="18">
        <v>0</v>
      </c>
      <c r="G5" s="18">
        <f t="shared" ref="G5:I62" si="1">B5-$F5</f>
        <v>0.39545949559314059</v>
      </c>
      <c r="H5" s="18">
        <f t="shared" si="1"/>
        <v>-5.0556661936186611</v>
      </c>
      <c r="I5" s="18">
        <f t="shared" si="1"/>
        <v>-3.2411966723326913</v>
      </c>
      <c r="J5" s="18">
        <v>0.43</v>
      </c>
      <c r="K5" s="18">
        <v>0.43</v>
      </c>
      <c r="L5" s="7">
        <f t="shared" ref="L5:L62" si="2">K5^2</f>
        <v>0.18489999999999998</v>
      </c>
      <c r="M5" s="8"/>
      <c r="N5" s="8"/>
      <c r="O5" s="13"/>
      <c r="P5" s="7">
        <f>AVERAGE(B4:B62)</f>
        <v>0.78388631627337269</v>
      </c>
      <c r="Q5" s="7">
        <f>AVERAGE(C4:C62)</f>
        <v>0.76961306325539502</v>
      </c>
      <c r="R5" s="7">
        <f>AVERAGE(D4:D62)</f>
        <v>0.90124216072041041</v>
      </c>
      <c r="S5" s="7">
        <f>AVERAGE(E4:E62)</f>
        <v>0.76847457627118643</v>
      </c>
      <c r="T5" s="7">
        <f>AVERAGE(F4:F62)</f>
        <v>4.7457627118644069E-2</v>
      </c>
      <c r="X5" s="32" t="s">
        <v>27</v>
      </c>
      <c r="Y5" s="32">
        <v>0.98280063249011962</v>
      </c>
      <c r="AH5" s="32" t="s">
        <v>27</v>
      </c>
      <c r="AI5" s="32">
        <v>0.78251542596256696</v>
      </c>
      <c r="AR5" s="32" t="s">
        <v>27</v>
      </c>
      <c r="AS5" s="32">
        <v>0.76187712388265272</v>
      </c>
    </row>
    <row r="6" spans="1:52" ht="16.2" x14ac:dyDescent="0.3">
      <c r="A6" s="4">
        <v>41730</v>
      </c>
      <c r="B6" s="18">
        <v>1.15255627103992</v>
      </c>
      <c r="C6" s="18">
        <v>-1.616483904652835</v>
      </c>
      <c r="D6" s="18">
        <v>-0.64615659860346053</v>
      </c>
      <c r="E6" s="18">
        <f t="shared" si="0"/>
        <v>-0.19</v>
      </c>
      <c r="F6" s="18">
        <v>0</v>
      </c>
      <c r="G6" s="18">
        <f t="shared" si="1"/>
        <v>1.15255627103992</v>
      </c>
      <c r="H6" s="18">
        <f t="shared" si="1"/>
        <v>-1.616483904652835</v>
      </c>
      <c r="I6" s="18">
        <f t="shared" si="1"/>
        <v>-0.64615659860346053</v>
      </c>
      <c r="J6" s="18">
        <v>-0.19</v>
      </c>
      <c r="K6" s="18">
        <v>-0.19</v>
      </c>
      <c r="L6" s="7">
        <f t="shared" si="2"/>
        <v>3.61E-2</v>
      </c>
      <c r="M6" s="8"/>
      <c r="N6" s="8"/>
      <c r="O6" s="13"/>
      <c r="X6" s="32" t="s">
        <v>28</v>
      </c>
      <c r="Y6" s="32">
        <v>0.96589708322297907</v>
      </c>
      <c r="AH6" s="32" t="s">
        <v>28</v>
      </c>
      <c r="AI6" s="32">
        <v>0.61233039186937754</v>
      </c>
      <c r="AR6" s="32" t="s">
        <v>28</v>
      </c>
      <c r="AS6" s="32">
        <v>0.580456751895703</v>
      </c>
    </row>
    <row r="7" spans="1:52" ht="16.2" x14ac:dyDescent="0.3">
      <c r="A7" s="4">
        <v>41760</v>
      </c>
      <c r="B7" s="18">
        <v>2.334945792266931</v>
      </c>
      <c r="C7" s="18">
        <v>4.0270638347741352</v>
      </c>
      <c r="D7" s="18">
        <v>3.200419681016029</v>
      </c>
      <c r="E7" s="18">
        <f t="shared" si="0"/>
        <v>2.06</v>
      </c>
      <c r="F7" s="18">
        <v>0</v>
      </c>
      <c r="G7" s="18">
        <f t="shared" si="1"/>
        <v>2.334945792266931</v>
      </c>
      <c r="H7" s="18">
        <f t="shared" si="1"/>
        <v>4.0270638347741352</v>
      </c>
      <c r="I7" s="18">
        <f t="shared" si="1"/>
        <v>3.200419681016029</v>
      </c>
      <c r="J7" s="18">
        <v>2.06</v>
      </c>
      <c r="K7" s="18">
        <v>2.06</v>
      </c>
      <c r="L7" s="7">
        <f t="shared" si="2"/>
        <v>4.2435999999999998</v>
      </c>
      <c r="M7" s="8"/>
      <c r="N7" s="8"/>
      <c r="O7" s="7" t="s">
        <v>67</v>
      </c>
      <c r="P7" s="26" t="s">
        <v>56</v>
      </c>
      <c r="Q7" s="26"/>
      <c r="R7" s="26"/>
      <c r="S7" s="26"/>
      <c r="T7" s="15"/>
      <c r="U7" s="15"/>
      <c r="V7" s="14"/>
      <c r="X7" s="32" t="s">
        <v>29</v>
      </c>
      <c r="Y7" s="32">
        <v>0.96467912190951399</v>
      </c>
      <c r="AH7" s="32" t="s">
        <v>29</v>
      </c>
      <c r="AI7" s="32">
        <v>0.59848504872185526</v>
      </c>
      <c r="AR7" s="32" t="s">
        <v>29</v>
      </c>
      <c r="AS7" s="32">
        <v>0.56547306446340673</v>
      </c>
    </row>
    <row r="8" spans="1:52" ht="16.2" x14ac:dyDescent="0.3">
      <c r="A8" s="4">
        <v>41791</v>
      </c>
      <c r="B8" s="18">
        <v>1.6241381309742544</v>
      </c>
      <c r="C8" s="18">
        <v>1.424589755456797</v>
      </c>
      <c r="D8" s="18">
        <v>2.0729735277060426</v>
      </c>
      <c r="E8" s="18">
        <f t="shared" si="0"/>
        <v>2.61</v>
      </c>
      <c r="F8" s="18">
        <v>0</v>
      </c>
      <c r="G8" s="18">
        <f t="shared" si="1"/>
        <v>1.6241381309742544</v>
      </c>
      <c r="H8" s="18">
        <f t="shared" si="1"/>
        <v>1.424589755456797</v>
      </c>
      <c r="I8" s="18">
        <f t="shared" si="1"/>
        <v>2.0729735277060426</v>
      </c>
      <c r="J8" s="18">
        <v>2.61</v>
      </c>
      <c r="K8" s="18">
        <v>2.61</v>
      </c>
      <c r="L8" s="7">
        <f t="shared" si="2"/>
        <v>6.8120999999999992</v>
      </c>
      <c r="M8" s="8"/>
      <c r="N8" s="8"/>
      <c r="O8" s="13"/>
      <c r="P8" s="7" t="s">
        <v>8</v>
      </c>
      <c r="Q8" s="7" t="s">
        <v>9</v>
      </c>
      <c r="R8" s="7" t="s">
        <v>10</v>
      </c>
      <c r="S8" s="3" t="s">
        <v>65</v>
      </c>
      <c r="X8" s="32" t="s">
        <v>30</v>
      </c>
      <c r="Y8" s="32">
        <v>0.60700477565336597</v>
      </c>
      <c r="AH8" s="32" t="s">
        <v>30</v>
      </c>
      <c r="AI8" s="32">
        <v>3.3798535008209387</v>
      </c>
      <c r="AR8" s="32" t="s">
        <v>30</v>
      </c>
      <c r="AS8" s="32">
        <v>3.1977905600519296</v>
      </c>
    </row>
    <row r="9" spans="1:52" ht="16.8" thickBot="1" x14ac:dyDescent="0.35">
      <c r="A9" s="4">
        <v>41821</v>
      </c>
      <c r="B9" s="18">
        <v>-0.97218582577992441</v>
      </c>
      <c r="C9" s="18">
        <v>3.0530971114944579E-2</v>
      </c>
      <c r="D9" s="18">
        <v>-1.1697838219098822</v>
      </c>
      <c r="E9" s="18">
        <f t="shared" si="0"/>
        <v>-2.04</v>
      </c>
      <c r="F9" s="18">
        <v>0</v>
      </c>
      <c r="G9" s="18">
        <f t="shared" si="1"/>
        <v>-0.97218582577992441</v>
      </c>
      <c r="H9" s="18">
        <f t="shared" si="1"/>
        <v>3.0530971114944579E-2</v>
      </c>
      <c r="I9" s="18">
        <f t="shared" si="1"/>
        <v>-1.1697838219098822</v>
      </c>
      <c r="J9" s="18">
        <v>-2.04</v>
      </c>
      <c r="K9" s="18">
        <v>-2.04</v>
      </c>
      <c r="L9" s="7">
        <f t="shared" si="2"/>
        <v>4.1616</v>
      </c>
      <c r="M9" s="8"/>
      <c r="N9" s="8"/>
      <c r="O9" s="13"/>
      <c r="P9" s="7">
        <f>AVERAGE(G4:G62)</f>
        <v>0.73642868915472859</v>
      </c>
      <c r="Q9" s="7">
        <f>AVERAGE(H4:H62)</f>
        <v>0.72215543613675059</v>
      </c>
      <c r="R9" s="7">
        <f t="shared" ref="R9" si="3">AVERAGE(I4:I62)</f>
        <v>0.85378453360176698</v>
      </c>
      <c r="S9" s="7">
        <f>AVERAGE(J4:J62)</f>
        <v>0.721016949152542</v>
      </c>
      <c r="U9" s="7"/>
      <c r="V9" s="7"/>
      <c r="X9" s="33" t="s">
        <v>31</v>
      </c>
      <c r="Y9" s="33">
        <v>59</v>
      </c>
      <c r="AH9" s="33" t="s">
        <v>31</v>
      </c>
      <c r="AI9" s="33">
        <v>59</v>
      </c>
      <c r="AR9" s="33" t="s">
        <v>31</v>
      </c>
      <c r="AS9" s="33">
        <v>59</v>
      </c>
    </row>
    <row r="10" spans="1:52" x14ac:dyDescent="0.3">
      <c r="A10" s="4">
        <v>41852</v>
      </c>
      <c r="B10" s="18">
        <v>3.987221162087303</v>
      </c>
      <c r="C10" s="18">
        <v>5.0976862551327411</v>
      </c>
      <c r="D10" s="18">
        <v>4.0769372001976771</v>
      </c>
      <c r="E10" s="18">
        <f t="shared" si="0"/>
        <v>4.24</v>
      </c>
      <c r="F10" s="18">
        <v>0</v>
      </c>
      <c r="G10" s="18">
        <f t="shared" si="1"/>
        <v>3.987221162087303</v>
      </c>
      <c r="H10" s="18">
        <f t="shared" si="1"/>
        <v>5.0976862551327411</v>
      </c>
      <c r="I10" s="18">
        <f t="shared" si="1"/>
        <v>4.0769372001976771</v>
      </c>
      <c r="J10" s="18">
        <v>4.24</v>
      </c>
      <c r="K10" s="18">
        <v>4.24</v>
      </c>
      <c r="L10" s="7">
        <f t="shared" si="2"/>
        <v>17.977600000000002</v>
      </c>
      <c r="M10" s="8"/>
      <c r="N10" s="8"/>
      <c r="O10" s="13"/>
    </row>
    <row r="11" spans="1:52" ht="15.6" thickBot="1" x14ac:dyDescent="0.35">
      <c r="A11" s="4">
        <v>41883</v>
      </c>
      <c r="B11" s="18">
        <v>-1.8551665837355999</v>
      </c>
      <c r="C11" s="18">
        <v>-1.5684053745633837</v>
      </c>
      <c r="D11" s="18">
        <v>-0.3001142641533262</v>
      </c>
      <c r="E11" s="18">
        <f t="shared" si="0"/>
        <v>-1.97</v>
      </c>
      <c r="F11" s="18">
        <v>0</v>
      </c>
      <c r="G11" s="18">
        <f t="shared" si="1"/>
        <v>-1.8551665837355999</v>
      </c>
      <c r="H11" s="18">
        <f t="shared" si="1"/>
        <v>-1.5684053745633837</v>
      </c>
      <c r="I11" s="18">
        <f t="shared" si="1"/>
        <v>-0.3001142641533262</v>
      </c>
      <c r="J11" s="18">
        <v>-1.97</v>
      </c>
      <c r="K11" s="18">
        <v>-1.97</v>
      </c>
      <c r="L11" s="7">
        <f t="shared" si="2"/>
        <v>3.8809</v>
      </c>
      <c r="M11" s="8"/>
      <c r="N11" s="8"/>
      <c r="P11" s="26" t="s">
        <v>94</v>
      </c>
      <c r="Q11" s="26"/>
      <c r="R11" s="15"/>
      <c r="S11" s="15"/>
      <c r="T11" s="15"/>
      <c r="U11" s="15"/>
      <c r="V11" s="9"/>
      <c r="X11" s="31" t="s">
        <v>22</v>
      </c>
      <c r="AH11" s="31" t="s">
        <v>22</v>
      </c>
      <c r="AR11" s="31" t="s">
        <v>22</v>
      </c>
    </row>
    <row r="12" spans="1:52" ht="16.2" x14ac:dyDescent="0.3">
      <c r="A12" s="4">
        <v>41913</v>
      </c>
      <c r="B12" s="18">
        <v>2.8792343737576189</v>
      </c>
      <c r="C12" s="18">
        <v>3.3343123947674047</v>
      </c>
      <c r="D12" s="18">
        <v>3.6121734724874517</v>
      </c>
      <c r="E12" s="18">
        <f t="shared" si="0"/>
        <v>2.52</v>
      </c>
      <c r="F12" s="18">
        <v>0</v>
      </c>
      <c r="G12" s="18">
        <f t="shared" si="1"/>
        <v>2.8792343737576189</v>
      </c>
      <c r="H12" s="18">
        <f t="shared" si="1"/>
        <v>3.3343123947674047</v>
      </c>
      <c r="I12" s="18">
        <f t="shared" si="1"/>
        <v>3.6121734724874517</v>
      </c>
      <c r="J12" s="18">
        <v>2.52</v>
      </c>
      <c r="K12" s="18">
        <v>2.52</v>
      </c>
      <c r="L12" s="7">
        <f t="shared" si="2"/>
        <v>6.3504000000000005</v>
      </c>
      <c r="M12" s="8"/>
      <c r="N12" s="8"/>
      <c r="P12" s="3" t="s">
        <v>65</v>
      </c>
      <c r="Q12" s="13" t="s">
        <v>90</v>
      </c>
      <c r="R12" s="2"/>
      <c r="X12" s="37"/>
      <c r="Y12" s="37" t="s">
        <v>32</v>
      </c>
      <c r="Z12" s="37" t="s">
        <v>23</v>
      </c>
      <c r="AA12" s="37" t="s">
        <v>24</v>
      </c>
      <c r="AB12" s="37" t="s">
        <v>25</v>
      </c>
      <c r="AC12" s="37" t="s">
        <v>33</v>
      </c>
      <c r="AH12" s="37"/>
      <c r="AI12" s="37" t="s">
        <v>32</v>
      </c>
      <c r="AJ12" s="37" t="s">
        <v>23</v>
      </c>
      <c r="AK12" s="37" t="s">
        <v>24</v>
      </c>
      <c r="AL12" s="37" t="s">
        <v>25</v>
      </c>
      <c r="AM12" s="37" t="s">
        <v>33</v>
      </c>
      <c r="AR12" s="37"/>
      <c r="AS12" s="37" t="s">
        <v>32</v>
      </c>
      <c r="AT12" s="37" t="s">
        <v>23</v>
      </c>
      <c r="AU12" s="37" t="s">
        <v>24</v>
      </c>
      <c r="AV12" s="37" t="s">
        <v>25</v>
      </c>
      <c r="AW12" s="37" t="s">
        <v>33</v>
      </c>
    </row>
    <row r="13" spans="1:52" ht="16.2" x14ac:dyDescent="0.3">
      <c r="A13" s="4">
        <v>41944</v>
      </c>
      <c r="B13" s="18">
        <v>2.6824104489916132</v>
      </c>
      <c r="C13" s="18">
        <v>1.7704238717250242</v>
      </c>
      <c r="D13" s="18">
        <v>3.0581003229857977</v>
      </c>
      <c r="E13" s="18">
        <f t="shared" si="0"/>
        <v>2.5499999999999998</v>
      </c>
      <c r="F13" s="18">
        <v>0</v>
      </c>
      <c r="G13" s="18">
        <f t="shared" si="1"/>
        <v>2.6824104489916132</v>
      </c>
      <c r="H13" s="18">
        <f t="shared" si="1"/>
        <v>1.7704238717250242</v>
      </c>
      <c r="I13" s="18">
        <f t="shared" si="1"/>
        <v>3.0581003229857977</v>
      </c>
      <c r="J13" s="18">
        <v>2.5499999999999998</v>
      </c>
      <c r="K13" s="18">
        <v>2.5499999999999998</v>
      </c>
      <c r="L13" s="7">
        <f t="shared" si="2"/>
        <v>6.5024999999999995</v>
      </c>
      <c r="M13" s="8"/>
      <c r="N13" s="7"/>
      <c r="P13" s="7">
        <f>AVERAGE(K4:K62)</f>
        <v>0.721016949152542</v>
      </c>
      <c r="Q13" s="7">
        <f>AVERAGE(L4:L62)</f>
        <v>10.991522033898304</v>
      </c>
      <c r="X13" s="32" t="s">
        <v>34</v>
      </c>
      <c r="Y13" s="32">
        <v>2</v>
      </c>
      <c r="Z13" s="32">
        <v>584.4018367916965</v>
      </c>
      <c r="AA13" s="32">
        <v>292.20091839584825</v>
      </c>
      <c r="AB13" s="32">
        <v>793.04414068379276</v>
      </c>
      <c r="AC13" s="32">
        <v>8.2825240546015696E-42</v>
      </c>
      <c r="AH13" s="32" t="s">
        <v>34</v>
      </c>
      <c r="AI13" s="32">
        <v>2</v>
      </c>
      <c r="AJ13" s="32">
        <v>1010.4337401538568</v>
      </c>
      <c r="AK13" s="32">
        <v>505.21687007692839</v>
      </c>
      <c r="AL13" s="32">
        <v>44.226451113922771</v>
      </c>
      <c r="AM13" s="32">
        <v>2.9986732611134175E-12</v>
      </c>
      <c r="AR13" s="32" t="s">
        <v>34</v>
      </c>
      <c r="AS13" s="32">
        <v>2</v>
      </c>
      <c r="AT13" s="32">
        <v>792.28455612885853</v>
      </c>
      <c r="AU13" s="32">
        <v>396.14227806442926</v>
      </c>
      <c r="AV13" s="32">
        <v>38.739245897813369</v>
      </c>
      <c r="AW13" s="32">
        <v>2.7399877003956518E-11</v>
      </c>
    </row>
    <row r="14" spans="1:52" ht="16.2" x14ac:dyDescent="0.3">
      <c r="A14" s="4">
        <v>41974</v>
      </c>
      <c r="B14" s="18">
        <v>-0.78894823234928779</v>
      </c>
      <c r="C14" s="18">
        <v>-2.1324377023646703</v>
      </c>
      <c r="D14" s="18">
        <v>-5.1483701111688225</v>
      </c>
      <c r="E14" s="18">
        <f t="shared" si="0"/>
        <v>-0.06</v>
      </c>
      <c r="F14" s="18">
        <v>0</v>
      </c>
      <c r="G14" s="18">
        <f t="shared" si="1"/>
        <v>-0.78894823234928779</v>
      </c>
      <c r="H14" s="18">
        <f t="shared" si="1"/>
        <v>-2.1324377023646703</v>
      </c>
      <c r="I14" s="18">
        <f t="shared" si="1"/>
        <v>-5.1483701111688225</v>
      </c>
      <c r="J14" s="18">
        <v>-0.06</v>
      </c>
      <c r="K14" s="18">
        <v>-0.06</v>
      </c>
      <c r="L14" s="7">
        <f t="shared" si="2"/>
        <v>3.5999999999999999E-3</v>
      </c>
      <c r="M14" s="8"/>
      <c r="N14" s="7"/>
      <c r="X14" s="32" t="s">
        <v>35</v>
      </c>
      <c r="Y14" s="32">
        <v>56</v>
      </c>
      <c r="Z14" s="32">
        <v>20.633468669295617</v>
      </c>
      <c r="AA14" s="32">
        <v>0.36845479766599315</v>
      </c>
      <c r="AB14" s="32"/>
      <c r="AC14" s="32"/>
      <c r="AH14" s="32" t="s">
        <v>35</v>
      </c>
      <c r="AI14" s="32">
        <v>56</v>
      </c>
      <c r="AJ14" s="32">
        <v>639.71094247264716</v>
      </c>
      <c r="AK14" s="32">
        <v>11.423409687011556</v>
      </c>
      <c r="AL14" s="32"/>
      <c r="AM14" s="32"/>
      <c r="AR14" s="32" t="s">
        <v>35</v>
      </c>
      <c r="AS14" s="32">
        <v>56</v>
      </c>
      <c r="AT14" s="32">
        <v>572.64841009360509</v>
      </c>
      <c r="AU14" s="32">
        <v>10.225864465957233</v>
      </c>
      <c r="AV14" s="32"/>
      <c r="AW14" s="32"/>
    </row>
    <row r="15" spans="1:52" ht="16.8" thickBot="1" x14ac:dyDescent="0.35">
      <c r="A15" s="4">
        <v>42005</v>
      </c>
      <c r="B15" s="18">
        <v>-2.4889279894841811</v>
      </c>
      <c r="C15" s="18">
        <v>1.1764795455563521</v>
      </c>
      <c r="D15" s="18">
        <v>3.1363255412090951</v>
      </c>
      <c r="E15" s="18">
        <f t="shared" si="0"/>
        <v>-3.11</v>
      </c>
      <c r="F15" s="18">
        <v>0</v>
      </c>
      <c r="G15" s="18">
        <f t="shared" si="1"/>
        <v>-2.4889279894841811</v>
      </c>
      <c r="H15" s="18">
        <f t="shared" si="1"/>
        <v>1.1764795455563521</v>
      </c>
      <c r="I15" s="18">
        <f t="shared" si="1"/>
        <v>3.1363255412090951</v>
      </c>
      <c r="J15" s="18">
        <v>-3.11</v>
      </c>
      <c r="K15" s="18">
        <v>-3.11</v>
      </c>
      <c r="L15" s="7">
        <f t="shared" si="2"/>
        <v>9.6720999999999986</v>
      </c>
      <c r="M15" s="8"/>
      <c r="N15" s="19"/>
      <c r="O15" s="7" t="s">
        <v>67</v>
      </c>
      <c r="P15" s="26" t="s">
        <v>14</v>
      </c>
      <c r="Q15" s="26"/>
      <c r="R15" s="26"/>
      <c r="S15" s="26"/>
      <c r="T15" s="26"/>
      <c r="X15" s="33" t="s">
        <v>36</v>
      </c>
      <c r="Y15" s="33">
        <v>58</v>
      </c>
      <c r="Z15" s="33">
        <v>605.03530546099216</v>
      </c>
      <c r="AA15" s="33"/>
      <c r="AB15" s="33"/>
      <c r="AC15" s="33"/>
      <c r="AH15" s="33" t="s">
        <v>36</v>
      </c>
      <c r="AI15" s="33">
        <v>58</v>
      </c>
      <c r="AJ15" s="33">
        <v>1650.1446826265039</v>
      </c>
      <c r="AK15" s="33"/>
      <c r="AL15" s="33"/>
      <c r="AM15" s="33"/>
      <c r="AR15" s="33" t="s">
        <v>36</v>
      </c>
      <c r="AS15" s="33">
        <v>58</v>
      </c>
      <c r="AT15" s="33">
        <v>1364.9329662224636</v>
      </c>
      <c r="AU15" s="33"/>
      <c r="AV15" s="33"/>
      <c r="AW15" s="33"/>
    </row>
    <row r="16" spans="1:52" ht="15.6" thickBot="1" x14ac:dyDescent="0.35">
      <c r="A16" s="4">
        <v>42036</v>
      </c>
      <c r="B16" s="18">
        <v>5.7338120179498144</v>
      </c>
      <c r="C16" s="18">
        <v>6.5474495641602219</v>
      </c>
      <c r="D16" s="18">
        <v>7.4380171911944144</v>
      </c>
      <c r="E16" s="18">
        <f t="shared" si="0"/>
        <v>6.13</v>
      </c>
      <c r="F16" s="18">
        <v>0</v>
      </c>
      <c r="G16" s="18">
        <f t="shared" si="1"/>
        <v>5.7338120179498144</v>
      </c>
      <c r="H16" s="18">
        <f t="shared" si="1"/>
        <v>6.5474495641602219</v>
      </c>
      <c r="I16" s="18">
        <f t="shared" si="1"/>
        <v>7.4380171911944144</v>
      </c>
      <c r="J16" s="18">
        <v>6.13</v>
      </c>
      <c r="K16" s="18">
        <v>6.13</v>
      </c>
      <c r="L16" s="7">
        <f t="shared" si="2"/>
        <v>37.576900000000002</v>
      </c>
      <c r="M16" s="8"/>
      <c r="N16" s="8"/>
      <c r="O16" s="13"/>
      <c r="P16" s="7" t="s">
        <v>8</v>
      </c>
      <c r="Q16" s="7" t="s">
        <v>9</v>
      </c>
      <c r="R16" s="7" t="s">
        <v>10</v>
      </c>
      <c r="S16" s="7" t="s">
        <v>11</v>
      </c>
      <c r="T16" s="7" t="s">
        <v>12</v>
      </c>
      <c r="V16" s="3"/>
    </row>
    <row r="17" spans="1:52" ht="16.2" x14ac:dyDescent="0.3">
      <c r="A17" s="4">
        <v>42064</v>
      </c>
      <c r="B17" s="18">
        <v>-2.0643780082520986</v>
      </c>
      <c r="C17" s="18">
        <v>-1.3806094225594319</v>
      </c>
      <c r="D17" s="18">
        <v>-0.4437851065462719</v>
      </c>
      <c r="E17" s="18">
        <f t="shared" si="0"/>
        <v>-1.1200000000000001</v>
      </c>
      <c r="F17" s="18">
        <v>0</v>
      </c>
      <c r="G17" s="18">
        <f t="shared" si="1"/>
        <v>-2.0643780082520986</v>
      </c>
      <c r="H17" s="18">
        <f t="shared" si="1"/>
        <v>-1.3806094225594319</v>
      </c>
      <c r="I17" s="18">
        <f t="shared" si="1"/>
        <v>-0.4437851065462719</v>
      </c>
      <c r="J17" s="18">
        <v>-1.1200000000000001</v>
      </c>
      <c r="K17" s="18">
        <v>-1.1200000000000001</v>
      </c>
      <c r="L17" s="7">
        <f t="shared" si="2"/>
        <v>1.2544000000000002</v>
      </c>
      <c r="M17" s="8"/>
      <c r="N17" s="8"/>
      <c r="O17" s="13"/>
      <c r="P17" s="6">
        <f>_xlfn.STDEV.S(B4:B62)</f>
        <v>3.2198951330556258</v>
      </c>
      <c r="Q17" s="6">
        <f>_xlfn.STDEV.S(C4:C62)</f>
        <v>5.3239041115929782</v>
      </c>
      <c r="R17" s="6">
        <f>_xlfn.STDEV.S(D4:D62)</f>
        <v>4.84232497947702</v>
      </c>
      <c r="S17" s="6">
        <f>_xlfn.STDEV.S(E4:E62)</f>
        <v>3.2539471063454939</v>
      </c>
      <c r="T17" s="6">
        <v>0</v>
      </c>
      <c r="V17" s="16"/>
      <c r="X17" s="37"/>
      <c r="Y17" s="37" t="s">
        <v>37</v>
      </c>
      <c r="Z17" s="37" t="s">
        <v>30</v>
      </c>
      <c r="AA17" s="37" t="s">
        <v>38</v>
      </c>
      <c r="AB17" s="37" t="s">
        <v>39</v>
      </c>
      <c r="AC17" s="37" t="s">
        <v>40</v>
      </c>
      <c r="AD17" s="37" t="s">
        <v>41</v>
      </c>
      <c r="AE17" s="37" t="s">
        <v>42</v>
      </c>
      <c r="AF17" s="37" t="s">
        <v>43</v>
      </c>
      <c r="AH17" s="37"/>
      <c r="AI17" s="37" t="s">
        <v>37</v>
      </c>
      <c r="AJ17" s="37" t="s">
        <v>30</v>
      </c>
      <c r="AK17" s="37" t="s">
        <v>38</v>
      </c>
      <c r="AL17" s="37" t="s">
        <v>39</v>
      </c>
      <c r="AM17" s="37" t="s">
        <v>40</v>
      </c>
      <c r="AN17" s="37" t="s">
        <v>41</v>
      </c>
      <c r="AO17" s="37" t="s">
        <v>42</v>
      </c>
      <c r="AP17" s="37" t="s">
        <v>43</v>
      </c>
      <c r="AR17" s="37"/>
      <c r="AS17" s="37" t="s">
        <v>37</v>
      </c>
      <c r="AT17" s="37" t="s">
        <v>30</v>
      </c>
      <c r="AU17" s="37" t="s">
        <v>38</v>
      </c>
      <c r="AV17" s="37" t="s">
        <v>39</v>
      </c>
      <c r="AW17" s="37" t="s">
        <v>40</v>
      </c>
      <c r="AX17" s="37" t="s">
        <v>41</v>
      </c>
      <c r="AY17" s="37" t="s">
        <v>42</v>
      </c>
      <c r="AZ17" s="37" t="s">
        <v>43</v>
      </c>
    </row>
    <row r="18" spans="1:52" x14ac:dyDescent="0.3">
      <c r="A18" s="4">
        <v>42095</v>
      </c>
      <c r="B18" s="18">
        <v>1.4386740779838525</v>
      </c>
      <c r="C18" s="18">
        <v>0.57644909108662112</v>
      </c>
      <c r="D18" s="18">
        <v>-0.89153882476432966</v>
      </c>
      <c r="E18" s="18">
        <f t="shared" si="0"/>
        <v>0.59</v>
      </c>
      <c r="F18" s="18">
        <v>0</v>
      </c>
      <c r="G18" s="18">
        <f t="shared" si="1"/>
        <v>1.4386740779838525</v>
      </c>
      <c r="H18" s="18">
        <f t="shared" si="1"/>
        <v>0.57644909108662112</v>
      </c>
      <c r="I18" s="18">
        <f t="shared" si="1"/>
        <v>-0.89153882476432966</v>
      </c>
      <c r="J18" s="18">
        <v>0.59</v>
      </c>
      <c r="K18" s="18">
        <v>0.59</v>
      </c>
      <c r="L18" s="7">
        <f t="shared" si="2"/>
        <v>0.34809999999999997</v>
      </c>
      <c r="M18" s="8"/>
      <c r="N18" s="8"/>
      <c r="O18" s="13"/>
      <c r="U18" s="16"/>
      <c r="V18" s="16"/>
      <c r="X18" s="32" t="s">
        <v>77</v>
      </c>
      <c r="Y18" s="32">
        <v>-1.7299016117912291E-2</v>
      </c>
      <c r="Z18" s="32">
        <v>9.6512076859619267E-2</v>
      </c>
      <c r="AA18" s="32">
        <v>-0.17924198380969888</v>
      </c>
      <c r="AB18" s="32">
        <v>0.85839465534601378</v>
      </c>
      <c r="AC18" s="32">
        <v>-0.21063593834367714</v>
      </c>
      <c r="AD18" s="32">
        <v>0.17603790610785255</v>
      </c>
      <c r="AE18" s="32">
        <v>-0.21063593834367714</v>
      </c>
      <c r="AF18" s="32">
        <v>0.17603790610785255</v>
      </c>
      <c r="AH18" s="32" t="s">
        <v>77</v>
      </c>
      <c r="AI18" s="32">
        <v>0.37345306525326283</v>
      </c>
      <c r="AJ18" s="32">
        <v>0.53738733850054654</v>
      </c>
      <c r="AK18" s="32">
        <v>0.69494206226610422</v>
      </c>
      <c r="AL18" s="32">
        <v>0.48996515220852976</v>
      </c>
      <c r="AM18" s="32">
        <v>-0.70306313302431711</v>
      </c>
      <c r="AN18" s="32">
        <v>1.4499692635308428</v>
      </c>
      <c r="AO18" s="32">
        <v>-0.70306313302431711</v>
      </c>
      <c r="AP18" s="32">
        <v>1.4499692635308428</v>
      </c>
      <c r="AR18" s="32" t="s">
        <v>77</v>
      </c>
      <c r="AS18" s="32">
        <v>0.24562151222098538</v>
      </c>
      <c r="AT18" s="32">
        <v>0.50843983555236372</v>
      </c>
      <c r="AU18" s="32">
        <v>0.48308864696674436</v>
      </c>
      <c r="AV18" s="32">
        <v>0.63091616753590529</v>
      </c>
      <c r="AW18" s="32">
        <v>-0.77290586944182593</v>
      </c>
      <c r="AX18" s="32">
        <v>1.2641488938837968</v>
      </c>
      <c r="AY18" s="32">
        <v>-0.77290586944182593</v>
      </c>
      <c r="AZ18" s="32">
        <v>1.2641488938837968</v>
      </c>
    </row>
    <row r="19" spans="1:52" x14ac:dyDescent="0.3">
      <c r="A19" s="4">
        <v>42125</v>
      </c>
      <c r="B19" s="18">
        <v>1.2725755608187588</v>
      </c>
      <c r="C19" s="18">
        <v>2.7565574608647148</v>
      </c>
      <c r="D19" s="18">
        <v>1.9340349469274698</v>
      </c>
      <c r="E19" s="18">
        <f t="shared" si="0"/>
        <v>1.36</v>
      </c>
      <c r="F19" s="18">
        <v>0</v>
      </c>
      <c r="G19" s="18">
        <f t="shared" si="1"/>
        <v>1.2725755608187588</v>
      </c>
      <c r="H19" s="18">
        <f t="shared" si="1"/>
        <v>2.7565574608647148</v>
      </c>
      <c r="I19" s="18">
        <f t="shared" si="1"/>
        <v>1.9340349469274698</v>
      </c>
      <c r="J19" s="18">
        <v>1.36</v>
      </c>
      <c r="K19" s="18">
        <v>1.36</v>
      </c>
      <c r="L19" s="7">
        <f t="shared" si="2"/>
        <v>1.8496000000000004</v>
      </c>
      <c r="M19" s="8"/>
      <c r="N19" s="8"/>
      <c r="O19" s="13"/>
      <c r="P19" s="26" t="s">
        <v>15</v>
      </c>
      <c r="Q19" s="26"/>
      <c r="R19" s="26"/>
      <c r="U19" s="5"/>
      <c r="X19" s="32" t="s">
        <v>78</v>
      </c>
      <c r="Y19" s="32">
        <v>0.97600821950128269</v>
      </c>
      <c r="Z19" s="32">
        <v>2.470417634510939E-2</v>
      </c>
      <c r="AA19" s="32">
        <v>39.507822720610562</v>
      </c>
      <c r="AB19" s="32">
        <v>1.3793350555217282E-42</v>
      </c>
      <c r="AC19" s="32">
        <v>0.92651980752116114</v>
      </c>
      <c r="AD19" s="32">
        <v>1.0254966314814042</v>
      </c>
      <c r="AE19" s="32">
        <v>0.92651980752116114</v>
      </c>
      <c r="AF19" s="32">
        <v>1.0254966314814042</v>
      </c>
      <c r="AH19" s="32" t="s">
        <v>78</v>
      </c>
      <c r="AI19" s="32">
        <v>1.2132220426326108</v>
      </c>
      <c r="AJ19" s="32">
        <v>0.13755492584888165</v>
      </c>
      <c r="AK19" s="32">
        <v>8.8199098298047218</v>
      </c>
      <c r="AL19" s="32">
        <v>3.5297746379587153E-12</v>
      </c>
      <c r="AM19" s="32">
        <v>0.93766641409403129</v>
      </c>
      <c r="AN19" s="32">
        <v>1.4887776711711904</v>
      </c>
      <c r="AO19" s="32">
        <v>0.93766641409403129</v>
      </c>
      <c r="AP19" s="32">
        <v>1.4887776711711904</v>
      </c>
      <c r="AR19" s="32" t="s">
        <v>78</v>
      </c>
      <c r="AS19" s="32">
        <v>1.1137923373570608</v>
      </c>
      <c r="AT19" s="32">
        <v>0.13014523950856322</v>
      </c>
      <c r="AU19" s="32">
        <v>8.5580720552116407</v>
      </c>
      <c r="AV19" s="32">
        <v>9.4139234990792797E-12</v>
      </c>
      <c r="AW19" s="32">
        <v>0.85308009420929809</v>
      </c>
      <c r="AX19" s="32">
        <v>1.3745045805048237</v>
      </c>
      <c r="AY19" s="32">
        <v>0.85308009420929809</v>
      </c>
      <c r="AZ19" s="32">
        <v>1.3745045805048237</v>
      </c>
    </row>
    <row r="20" spans="1:52" ht="15.6" thickBot="1" x14ac:dyDescent="0.35">
      <c r="A20" s="4">
        <v>42156</v>
      </c>
      <c r="B20" s="18">
        <v>-2.364441578873532</v>
      </c>
      <c r="C20" s="18">
        <v>-1.0624320010765054</v>
      </c>
      <c r="D20" s="18">
        <v>0.1617906948082799</v>
      </c>
      <c r="E20" s="18">
        <f t="shared" si="0"/>
        <v>-1.53</v>
      </c>
      <c r="F20" s="18">
        <v>0</v>
      </c>
      <c r="G20" s="18">
        <f t="shared" si="1"/>
        <v>-2.364441578873532</v>
      </c>
      <c r="H20" s="18">
        <f t="shared" si="1"/>
        <v>-1.0624320010765054</v>
      </c>
      <c r="I20" s="18">
        <f t="shared" si="1"/>
        <v>0.1617906948082799</v>
      </c>
      <c r="J20" s="18">
        <v>-1.53</v>
      </c>
      <c r="K20" s="18">
        <v>-1.53</v>
      </c>
      <c r="L20" s="7">
        <f t="shared" si="2"/>
        <v>2.3409</v>
      </c>
      <c r="M20" s="8"/>
      <c r="N20" s="8"/>
      <c r="O20" s="13"/>
      <c r="P20" s="7" t="s">
        <v>8</v>
      </c>
      <c r="Q20" s="7" t="s">
        <v>9</v>
      </c>
      <c r="R20" s="7" t="s">
        <v>10</v>
      </c>
      <c r="U20" s="5"/>
      <c r="V20" s="14"/>
      <c r="X20" s="33" t="s">
        <v>93</v>
      </c>
      <c r="Y20" s="33">
        <v>4.5498008688688429E-3</v>
      </c>
      <c r="Z20" s="33">
        <v>4.5344838124724328E-3</v>
      </c>
      <c r="AA20" s="33">
        <v>1.0033779051882994</v>
      </c>
      <c r="AB20" s="33">
        <v>0.31999458240306572</v>
      </c>
      <c r="AC20" s="33">
        <v>-4.5338617432324757E-3</v>
      </c>
      <c r="AD20" s="33">
        <v>1.3633463480970161E-2</v>
      </c>
      <c r="AE20" s="33">
        <v>-4.5338617432324757E-3</v>
      </c>
      <c r="AF20" s="33">
        <v>1.3633463480970161E-2</v>
      </c>
      <c r="AH20" s="33" t="s">
        <v>93</v>
      </c>
      <c r="AI20" s="33">
        <v>-4.7859730737720298E-2</v>
      </c>
      <c r="AJ20" s="33">
        <v>2.5248386178682684E-2</v>
      </c>
      <c r="AK20" s="33">
        <v>-1.8955560327308549</v>
      </c>
      <c r="AL20" s="33">
        <v>6.3184019890247231E-2</v>
      </c>
      <c r="AM20" s="33">
        <v>-9.843832601605329E-2</v>
      </c>
      <c r="AN20" s="33">
        <v>2.7188645406126949E-3</v>
      </c>
      <c r="AO20" s="33">
        <v>-9.843832601605329E-2</v>
      </c>
      <c r="AP20" s="33">
        <v>2.7188645406126949E-3</v>
      </c>
      <c r="AR20" s="33" t="s">
        <v>93</v>
      </c>
      <c r="AS20" s="33">
        <v>-1.7731860163570187E-2</v>
      </c>
      <c r="AT20" s="33">
        <v>2.3888328579663658E-2</v>
      </c>
      <c r="AU20" s="33">
        <v>-0.74228132388740975</v>
      </c>
      <c r="AV20" s="33">
        <v>0.46101911133685747</v>
      </c>
      <c r="AW20" s="33">
        <v>-6.5585932679569803E-2</v>
      </c>
      <c r="AX20" s="33">
        <v>3.0122212352429421E-2</v>
      </c>
      <c r="AY20" s="33">
        <v>-6.5585932679569803E-2</v>
      </c>
      <c r="AZ20" s="33">
        <v>3.0122212352429421E-2</v>
      </c>
    </row>
    <row r="21" spans="1:52" x14ac:dyDescent="0.3">
      <c r="A21" s="4">
        <v>42186</v>
      </c>
      <c r="B21" s="18">
        <v>2.5290580560663631</v>
      </c>
      <c r="C21" s="18">
        <v>4.4832207178455086</v>
      </c>
      <c r="D21" s="18">
        <v>3.4508074756862981</v>
      </c>
      <c r="E21" s="18">
        <f t="shared" si="0"/>
        <v>1.54</v>
      </c>
      <c r="F21" s="18">
        <v>0</v>
      </c>
      <c r="G21" s="18">
        <f t="shared" si="1"/>
        <v>2.5290580560663631</v>
      </c>
      <c r="H21" s="18">
        <f t="shared" si="1"/>
        <v>4.4832207178455086</v>
      </c>
      <c r="I21" s="18">
        <f t="shared" si="1"/>
        <v>3.4508074756862981</v>
      </c>
      <c r="J21" s="18">
        <v>1.54</v>
      </c>
      <c r="K21" s="18">
        <v>1.54</v>
      </c>
      <c r="L21" s="7">
        <f t="shared" si="2"/>
        <v>2.3715999999999999</v>
      </c>
      <c r="M21" s="8"/>
      <c r="N21" s="8"/>
      <c r="O21" s="13"/>
      <c r="P21" s="6">
        <f>_xlfn.STDEV.S(Z27:Z85)</f>
        <v>0.5964473655029765</v>
      </c>
      <c r="Q21" s="6">
        <f>_xlfn.STDEV.S(AJ27:AJ85)</f>
        <v>3.3210689556450164</v>
      </c>
      <c r="R21" s="6">
        <f>_xlfn.STDEV.S(AT27:AT85)</f>
        <v>3.1421725684452375</v>
      </c>
      <c r="S21" s="6"/>
      <c r="U21" s="5"/>
    </row>
    <row r="22" spans="1:52" x14ac:dyDescent="0.3">
      <c r="A22" s="4">
        <v>42217</v>
      </c>
      <c r="B22" s="18">
        <v>-6.0415984221164152</v>
      </c>
      <c r="C22" s="18">
        <v>-6.3206537019306994</v>
      </c>
      <c r="D22" s="18">
        <v>-5.5784247733343877</v>
      </c>
      <c r="E22" s="18">
        <f t="shared" si="0"/>
        <v>-6.04</v>
      </c>
      <c r="F22" s="18">
        <v>0</v>
      </c>
      <c r="G22" s="18">
        <f t="shared" si="1"/>
        <v>-6.0415984221164152</v>
      </c>
      <c r="H22" s="18">
        <f t="shared" si="1"/>
        <v>-6.3206537019306994</v>
      </c>
      <c r="I22" s="18">
        <f t="shared" si="1"/>
        <v>-5.5784247733343877</v>
      </c>
      <c r="J22" s="18">
        <v>-6.04</v>
      </c>
      <c r="K22" s="18">
        <v>-6.04</v>
      </c>
      <c r="L22" s="7">
        <f t="shared" si="2"/>
        <v>36.4816</v>
      </c>
      <c r="M22" s="8"/>
      <c r="N22" s="8"/>
      <c r="O22" s="13"/>
      <c r="U22" s="5"/>
      <c r="V22" s="7"/>
    </row>
    <row r="23" spans="1:52" x14ac:dyDescent="0.3">
      <c r="A23" s="4">
        <v>42248</v>
      </c>
      <c r="B23" s="18">
        <v>-2.9794986853389309</v>
      </c>
      <c r="C23" s="18">
        <v>-4.0592442155605548</v>
      </c>
      <c r="D23" s="18">
        <v>-2.1196627624216933</v>
      </c>
      <c r="E23" s="18">
        <f t="shared" si="0"/>
        <v>-3.08</v>
      </c>
      <c r="F23" s="18">
        <v>0</v>
      </c>
      <c r="G23" s="18">
        <f t="shared" si="1"/>
        <v>-2.9794986853389309</v>
      </c>
      <c r="H23" s="18">
        <f t="shared" si="1"/>
        <v>-4.0592442155605548</v>
      </c>
      <c r="I23" s="18">
        <f t="shared" si="1"/>
        <v>-2.1196627624216933</v>
      </c>
      <c r="J23" s="18">
        <v>-3.08</v>
      </c>
      <c r="K23" s="18">
        <v>-3.08</v>
      </c>
      <c r="L23" s="7">
        <f t="shared" si="2"/>
        <v>9.4863999999999997</v>
      </c>
      <c r="M23" s="8"/>
      <c r="N23" s="8"/>
      <c r="O23" s="7" t="s">
        <v>67</v>
      </c>
      <c r="P23" s="27" t="s">
        <v>17</v>
      </c>
      <c r="Q23" s="27"/>
      <c r="R23" s="27"/>
      <c r="S23" s="9"/>
      <c r="U23" s="16"/>
    </row>
    <row r="24" spans="1:52" ht="16.2" x14ac:dyDescent="0.3">
      <c r="A24" s="4">
        <v>42278</v>
      </c>
      <c r="B24" s="18">
        <v>8.9608251640936949</v>
      </c>
      <c r="C24" s="18">
        <v>7.1755326843628469</v>
      </c>
      <c r="D24" s="18">
        <v>7.495002348081206</v>
      </c>
      <c r="E24" s="18">
        <f t="shared" si="0"/>
        <v>7.75</v>
      </c>
      <c r="F24" s="18">
        <v>0</v>
      </c>
      <c r="G24" s="18">
        <f t="shared" si="1"/>
        <v>8.9608251640936949</v>
      </c>
      <c r="H24" s="18">
        <f t="shared" si="1"/>
        <v>7.1755326843628469</v>
      </c>
      <c r="I24" s="18">
        <f t="shared" si="1"/>
        <v>7.495002348081206</v>
      </c>
      <c r="J24" s="18">
        <v>7.75</v>
      </c>
      <c r="K24" s="18">
        <v>7.75</v>
      </c>
      <c r="L24" s="7">
        <f t="shared" si="2"/>
        <v>60.0625</v>
      </c>
      <c r="M24" s="8"/>
      <c r="N24" s="8"/>
      <c r="O24" s="13"/>
      <c r="P24" s="7" t="s">
        <v>8</v>
      </c>
      <c r="Q24" s="7" t="s">
        <v>9</v>
      </c>
      <c r="R24" s="7" t="s">
        <v>10</v>
      </c>
      <c r="U24" s="16"/>
      <c r="V24" s="9"/>
      <c r="X24" s="31" t="s">
        <v>44</v>
      </c>
      <c r="AH24" s="31" t="s">
        <v>44</v>
      </c>
      <c r="AR24" s="31" t="s">
        <v>44</v>
      </c>
    </row>
    <row r="25" spans="1:52" ht="15.6" thickBot="1" x14ac:dyDescent="0.35">
      <c r="A25" s="4">
        <v>42309</v>
      </c>
      <c r="B25" s="18">
        <v>0.28638965905996877</v>
      </c>
      <c r="C25" s="18">
        <v>1.1736395205942316</v>
      </c>
      <c r="D25" s="18">
        <v>0.78584503097204073</v>
      </c>
      <c r="E25" s="18">
        <f t="shared" si="0"/>
        <v>0.56000000000000005</v>
      </c>
      <c r="F25" s="18">
        <v>0</v>
      </c>
      <c r="G25" s="18">
        <f t="shared" si="1"/>
        <v>0.28638965905996877</v>
      </c>
      <c r="H25" s="18">
        <f t="shared" si="1"/>
        <v>1.1736395205942316</v>
      </c>
      <c r="I25" s="18">
        <f t="shared" si="1"/>
        <v>0.78584503097204073</v>
      </c>
      <c r="J25" s="18">
        <v>0.56000000000000005</v>
      </c>
      <c r="K25" s="18">
        <v>0.56000000000000005</v>
      </c>
      <c r="L25" s="7">
        <f t="shared" si="2"/>
        <v>0.31360000000000005</v>
      </c>
      <c r="M25" s="8"/>
      <c r="N25" s="8"/>
      <c r="O25" s="13"/>
      <c r="P25" s="7">
        <f>(P5-$T$5)/P17</f>
        <v>0.22871201039888223</v>
      </c>
      <c r="Q25" s="7">
        <f>(Q5-$T$5)/Q17</f>
        <v>0.13564395995867645</v>
      </c>
      <c r="R25" s="7">
        <f>(R5-$T$5)/R17</f>
        <v>0.17631706612429318</v>
      </c>
      <c r="U25" s="16"/>
    </row>
    <row r="26" spans="1:52" ht="16.2" x14ac:dyDescent="0.3">
      <c r="A26" s="4">
        <v>42339</v>
      </c>
      <c r="B26" s="18">
        <v>-2.1442561356134466</v>
      </c>
      <c r="C26" s="18">
        <v>-5.1410487362228636</v>
      </c>
      <c r="D26" s="18">
        <v>-9.2855201909925142</v>
      </c>
      <c r="E26" s="18">
        <f t="shared" si="0"/>
        <v>-2.16</v>
      </c>
      <c r="F26" s="18">
        <v>0.01</v>
      </c>
      <c r="G26" s="18">
        <f t="shared" si="1"/>
        <v>-2.1542561356134464</v>
      </c>
      <c r="H26" s="18">
        <f t="shared" si="1"/>
        <v>-5.1510487362228634</v>
      </c>
      <c r="I26" s="18">
        <f t="shared" si="1"/>
        <v>-9.295520190992514</v>
      </c>
      <c r="J26" s="18">
        <v>-2.17</v>
      </c>
      <c r="K26" s="18">
        <v>-2.17</v>
      </c>
      <c r="L26" s="7">
        <f t="shared" si="2"/>
        <v>4.7088999999999999</v>
      </c>
      <c r="M26" s="8"/>
      <c r="N26" s="8"/>
      <c r="X26" s="37" t="s">
        <v>45</v>
      </c>
      <c r="Y26" s="37" t="s">
        <v>46</v>
      </c>
      <c r="Z26" s="37" t="s">
        <v>35</v>
      </c>
      <c r="AH26" s="37" t="s">
        <v>45</v>
      </c>
      <c r="AI26" s="37" t="s">
        <v>46</v>
      </c>
      <c r="AJ26" s="37" t="s">
        <v>35</v>
      </c>
      <c r="AR26" s="37" t="s">
        <v>45</v>
      </c>
      <c r="AS26" s="37" t="s">
        <v>46</v>
      </c>
      <c r="AT26" s="37" t="s">
        <v>35</v>
      </c>
    </row>
    <row r="27" spans="1:52" x14ac:dyDescent="0.3">
      <c r="A27" s="4">
        <v>42370</v>
      </c>
      <c r="B27" s="18">
        <v>-4.4505476569163305</v>
      </c>
      <c r="C27" s="18">
        <v>-5.1829546433764788</v>
      </c>
      <c r="D27" s="18">
        <v>2.7342054486057723</v>
      </c>
      <c r="E27" s="18">
        <f t="shared" si="0"/>
        <v>-5.76</v>
      </c>
      <c r="F27" s="18">
        <v>0.01</v>
      </c>
      <c r="G27" s="18">
        <f t="shared" si="1"/>
        <v>-4.4605476569163303</v>
      </c>
      <c r="H27" s="18">
        <f t="shared" si="1"/>
        <v>-5.1929546433764786</v>
      </c>
      <c r="I27" s="18">
        <f t="shared" si="1"/>
        <v>2.7242054486057725</v>
      </c>
      <c r="J27" s="18">
        <v>-5.77</v>
      </c>
      <c r="K27" s="18">
        <v>-5.77</v>
      </c>
      <c r="L27" s="7">
        <f t="shared" si="2"/>
        <v>33.292899999999996</v>
      </c>
      <c r="M27" s="8"/>
      <c r="N27" s="8"/>
      <c r="O27" s="13"/>
      <c r="P27" s="26" t="s">
        <v>95</v>
      </c>
      <c r="Q27" s="26"/>
      <c r="R27" s="26"/>
      <c r="X27" s="32">
        <v>1</v>
      </c>
      <c r="Y27" s="32">
        <v>4.6195172738501693</v>
      </c>
      <c r="Z27" s="32">
        <v>-5.885939952699637E-2</v>
      </c>
      <c r="AH27" s="32">
        <v>1</v>
      </c>
      <c r="AI27" s="32">
        <v>4.9800885356185463</v>
      </c>
      <c r="AJ27" s="32">
        <v>0.74690842743809149</v>
      </c>
      <c r="AR27" s="32">
        <v>1</v>
      </c>
      <c r="AS27" s="32">
        <v>5.0413487345445231</v>
      </c>
      <c r="AT27" s="32">
        <v>0.46115823235087383</v>
      </c>
    </row>
    <row r="28" spans="1:52" x14ac:dyDescent="0.3">
      <c r="A28" s="4">
        <v>42401</v>
      </c>
      <c r="B28" s="18">
        <v>-0.145170317270326</v>
      </c>
      <c r="C28" s="18">
        <v>-2.356893748814231</v>
      </c>
      <c r="D28" s="18">
        <v>-0.41494589613458926</v>
      </c>
      <c r="E28" s="18">
        <f t="shared" si="0"/>
        <v>-0.05</v>
      </c>
      <c r="F28" s="18">
        <v>0.02</v>
      </c>
      <c r="G28" s="18">
        <f t="shared" si="1"/>
        <v>-0.16517031727032599</v>
      </c>
      <c r="H28" s="18">
        <f t="shared" si="1"/>
        <v>-2.376893748814231</v>
      </c>
      <c r="I28" s="18">
        <f t="shared" si="1"/>
        <v>-0.43494589613458928</v>
      </c>
      <c r="J28" s="18">
        <v>-7.0000000000000007E-2</v>
      </c>
      <c r="K28" s="18">
        <v>-7.0000000000000007E-2</v>
      </c>
      <c r="L28" s="7">
        <f t="shared" si="2"/>
        <v>4.9000000000000007E-3</v>
      </c>
      <c r="M28" s="8"/>
      <c r="N28" s="8"/>
      <c r="O28" s="13"/>
      <c r="P28" s="7" t="s">
        <v>8</v>
      </c>
      <c r="Q28" s="7" t="s">
        <v>9</v>
      </c>
      <c r="R28" s="7" t="s">
        <v>10</v>
      </c>
      <c r="X28" s="32">
        <v>2</v>
      </c>
      <c r="Y28" s="32">
        <v>0.40322577644829311</v>
      </c>
      <c r="Z28" s="32">
        <v>-7.7662808551525186E-3</v>
      </c>
      <c r="AH28" s="32">
        <v>2</v>
      </c>
      <c r="AI28" s="32">
        <v>0.88628927937188096</v>
      </c>
      <c r="AJ28" s="32">
        <v>-5.9419554729905419</v>
      </c>
      <c r="AR28" s="32">
        <v>2</v>
      </c>
      <c r="AS28" s="32">
        <v>0.72127359634027743</v>
      </c>
      <c r="AT28" s="32">
        <v>-3.9624702686729689</v>
      </c>
    </row>
    <row r="29" spans="1:52" x14ac:dyDescent="0.3">
      <c r="A29" s="4">
        <v>42430</v>
      </c>
      <c r="B29" s="18">
        <v>6.2346091363145408</v>
      </c>
      <c r="C29" s="18">
        <v>5.611281605030439</v>
      </c>
      <c r="D29" s="18">
        <v>5.5500045440074963</v>
      </c>
      <c r="E29" s="18">
        <f t="shared" si="0"/>
        <v>6.9799999999999995</v>
      </c>
      <c r="F29" s="18">
        <v>0.02</v>
      </c>
      <c r="G29" s="18">
        <f t="shared" si="1"/>
        <v>6.2146091363145413</v>
      </c>
      <c r="H29" s="18">
        <f t="shared" si="1"/>
        <v>5.5912816050304395</v>
      </c>
      <c r="I29" s="18">
        <f t="shared" si="1"/>
        <v>5.5300045440074967</v>
      </c>
      <c r="J29" s="18">
        <v>6.96</v>
      </c>
      <c r="K29" s="18">
        <v>6.96</v>
      </c>
      <c r="L29" s="7">
        <f t="shared" si="2"/>
        <v>48.441600000000001</v>
      </c>
      <c r="M29" s="8"/>
      <c r="N29" s="8"/>
      <c r="O29" s="13"/>
      <c r="P29" s="6">
        <f>$T$5+Y19*$P$13+Y20*$Q$13</f>
        <v>0.80118533239128498</v>
      </c>
      <c r="Q29" s="6">
        <f>$T$5+AI19*$P$13+AI20*$Q$13</f>
        <v>0.39615999800213186</v>
      </c>
      <c r="R29" s="6">
        <f>$T$5+AS19*$P$13+AS20*$Q$13+AS21*$R$13+AS22*$S$13+AS23*$T$13</f>
        <v>0.6556206484994257</v>
      </c>
      <c r="V29" s="3"/>
      <c r="X29" s="32">
        <v>3</v>
      </c>
      <c r="Y29" s="32">
        <v>-0.20257633001178982</v>
      </c>
      <c r="Z29" s="32">
        <v>1.3551326010517097</v>
      </c>
      <c r="AH29" s="32">
        <v>3</v>
      </c>
      <c r="AI29" s="32">
        <v>0.14121314087343506</v>
      </c>
      <c r="AJ29" s="32">
        <v>-1.7576970455262702</v>
      </c>
      <c r="AR29" s="32">
        <v>3</v>
      </c>
      <c r="AS29" s="32">
        <v>3.3360847971238936E-2</v>
      </c>
      <c r="AT29" s="32">
        <v>-0.67951744657469948</v>
      </c>
    </row>
    <row r="30" spans="1:52" x14ac:dyDescent="0.3">
      <c r="A30" s="4">
        <v>42461</v>
      </c>
      <c r="B30" s="18">
        <v>0.88694815745207123</v>
      </c>
      <c r="C30" s="18">
        <v>-1.1576087973508573</v>
      </c>
      <c r="D30" s="18">
        <v>-1.1211122879676303</v>
      </c>
      <c r="E30" s="18">
        <f t="shared" si="0"/>
        <v>0.93</v>
      </c>
      <c r="F30" s="18">
        <v>0.01</v>
      </c>
      <c r="G30" s="18">
        <f t="shared" si="1"/>
        <v>0.87694815745207122</v>
      </c>
      <c r="H30" s="18">
        <f t="shared" si="1"/>
        <v>-1.1676087973508573</v>
      </c>
      <c r="I30" s="18">
        <f t="shared" si="1"/>
        <v>-1.1311122879676303</v>
      </c>
      <c r="J30" s="18">
        <v>0.92</v>
      </c>
      <c r="K30" s="18">
        <v>0.92</v>
      </c>
      <c r="L30" s="7">
        <f t="shared" si="2"/>
        <v>0.84640000000000004</v>
      </c>
      <c r="M30" s="8"/>
      <c r="N30" s="8"/>
      <c r="O30" s="13"/>
      <c r="V30" s="16"/>
      <c r="X30" s="32">
        <v>4</v>
      </c>
      <c r="Y30" s="32">
        <v>2.0125854510218621</v>
      </c>
      <c r="Z30" s="32">
        <v>0.32236034124506885</v>
      </c>
      <c r="AH30" s="32">
        <v>4</v>
      </c>
      <c r="AI30" s="32">
        <v>2.6695929197178514</v>
      </c>
      <c r="AJ30" s="32">
        <v>1.3574709150562838</v>
      </c>
      <c r="AR30" s="32">
        <v>4</v>
      </c>
      <c r="AS30" s="32">
        <v>2.4647868053864044</v>
      </c>
      <c r="AT30" s="32">
        <v>0.73563287562962465</v>
      </c>
    </row>
    <row r="31" spans="1:52" x14ac:dyDescent="0.3">
      <c r="A31" s="4">
        <v>42491</v>
      </c>
      <c r="B31" s="18">
        <v>1.782906106050296</v>
      </c>
      <c r="C31" s="18">
        <v>2.9129100231551455</v>
      </c>
      <c r="D31" s="18">
        <v>1.9802011200879353</v>
      </c>
      <c r="E31" s="18">
        <f t="shared" si="0"/>
        <v>1.79</v>
      </c>
      <c r="F31" s="18">
        <v>0.01</v>
      </c>
      <c r="G31" s="18">
        <f t="shared" si="1"/>
        <v>1.772906106050296</v>
      </c>
      <c r="H31" s="18">
        <f t="shared" si="1"/>
        <v>2.9029100231551457</v>
      </c>
      <c r="I31" s="18">
        <f t="shared" si="1"/>
        <v>1.9702011200879352</v>
      </c>
      <c r="J31" s="18">
        <v>1.78</v>
      </c>
      <c r="K31" s="18">
        <v>1.78</v>
      </c>
      <c r="L31" s="7">
        <f t="shared" si="2"/>
        <v>3.1684000000000001</v>
      </c>
      <c r="M31" s="8"/>
      <c r="N31" s="8"/>
      <c r="O31" s="13"/>
      <c r="P31" s="27" t="s">
        <v>20</v>
      </c>
      <c r="Q31" s="27"/>
      <c r="R31" s="27"/>
      <c r="S31" s="28" t="s">
        <v>81</v>
      </c>
      <c r="T31" s="28"/>
      <c r="U31" s="28"/>
      <c r="X31" s="32">
        <v>5</v>
      </c>
      <c r="Y31" s="32">
        <v>2.561076135279257</v>
      </c>
      <c r="Z31" s="32">
        <v>-0.93693800430500263</v>
      </c>
      <c r="AH31" s="32">
        <v>5</v>
      </c>
      <c r="AI31" s="32">
        <v>3.2139373247659528</v>
      </c>
      <c r="AJ31" s="32">
        <v>-1.7893475693091558</v>
      </c>
      <c r="AR31" s="32">
        <v>5</v>
      </c>
      <c r="AS31" s="32">
        <v>3.0318283081026576</v>
      </c>
      <c r="AT31" s="32">
        <v>-0.95885478039661498</v>
      </c>
    </row>
    <row r="32" spans="1:52" x14ac:dyDescent="0.3">
      <c r="A32" s="4">
        <v>42522</v>
      </c>
      <c r="B32" s="18">
        <v>-0.22152597283973621</v>
      </c>
      <c r="C32" s="18">
        <v>-2.3635836961499401</v>
      </c>
      <c r="D32" s="18">
        <v>-1.4719699544437577</v>
      </c>
      <c r="E32" s="18">
        <f t="shared" si="0"/>
        <v>-3.0000000000000002E-2</v>
      </c>
      <c r="F32" s="18">
        <v>0.02</v>
      </c>
      <c r="G32" s="18">
        <f t="shared" si="1"/>
        <v>-0.2415259728397362</v>
      </c>
      <c r="H32" s="18">
        <f t="shared" si="1"/>
        <v>-2.3835836961499401</v>
      </c>
      <c r="I32" s="18">
        <f t="shared" si="1"/>
        <v>-1.4919699544437577</v>
      </c>
      <c r="J32" s="18">
        <v>-0.05</v>
      </c>
      <c r="K32" s="18">
        <v>-0.05</v>
      </c>
      <c r="L32" s="7">
        <f t="shared" si="2"/>
        <v>2.5000000000000005E-3</v>
      </c>
      <c r="M32" s="8"/>
      <c r="N32" s="8"/>
      <c r="O32" s="13"/>
      <c r="P32" s="7" t="s">
        <v>8</v>
      </c>
      <c r="Q32" s="7" t="s">
        <v>9</v>
      </c>
      <c r="R32" s="7" t="s">
        <v>10</v>
      </c>
      <c r="S32" s="7" t="s">
        <v>8</v>
      </c>
      <c r="T32" s="7" t="s">
        <v>9</v>
      </c>
      <c r="U32" s="7" t="s">
        <v>10</v>
      </c>
      <c r="X32" s="32">
        <v>6</v>
      </c>
      <c r="Y32" s="32">
        <v>-1.9894213326046446</v>
      </c>
      <c r="Z32" s="32">
        <v>1.0172355068247203</v>
      </c>
      <c r="AH32" s="32">
        <v>6</v>
      </c>
      <c r="AI32" s="32">
        <v>-2.30069295715536</v>
      </c>
      <c r="AJ32" s="32">
        <v>2.3312239282703047</v>
      </c>
      <c r="AR32" s="32">
        <v>6</v>
      </c>
      <c r="AS32" s="32">
        <v>-2.1003077652441324</v>
      </c>
      <c r="AT32" s="32">
        <v>0.93052394333425026</v>
      </c>
    </row>
    <row r="33" spans="1:46" x14ac:dyDescent="0.3">
      <c r="A33" s="4">
        <v>42552</v>
      </c>
      <c r="B33" s="18">
        <v>4.1691312689425093</v>
      </c>
      <c r="C33" s="18">
        <v>5.2002494503388164</v>
      </c>
      <c r="D33" s="18">
        <v>5.4672605957045022</v>
      </c>
      <c r="E33" s="18">
        <f t="shared" si="0"/>
        <v>3.97</v>
      </c>
      <c r="F33" s="18">
        <v>0.02</v>
      </c>
      <c r="G33" s="18">
        <f t="shared" si="1"/>
        <v>4.1491312689425097</v>
      </c>
      <c r="H33" s="18">
        <f t="shared" si="1"/>
        <v>5.1802494503388168</v>
      </c>
      <c r="I33" s="18">
        <f t="shared" si="1"/>
        <v>5.4472605957045026</v>
      </c>
      <c r="J33" s="18">
        <v>3.95</v>
      </c>
      <c r="K33" s="18">
        <v>3.95</v>
      </c>
      <c r="L33" s="7">
        <f t="shared" si="2"/>
        <v>15.602500000000001</v>
      </c>
      <c r="M33" s="8"/>
      <c r="N33" s="8"/>
      <c r="O33" s="13"/>
      <c r="P33" s="7">
        <f>P5-P29</f>
        <v>-1.7299016117912291E-2</v>
      </c>
      <c r="Q33" s="7">
        <f>Q5-Q29</f>
        <v>0.37345306525326316</v>
      </c>
      <c r="R33" s="7">
        <f>R5-R29</f>
        <v>0.24562151222098472</v>
      </c>
      <c r="S33" s="7" t="str">
        <f>IF((P33-Y18)&lt;0.0000001, "Y", "N")</f>
        <v>Y</v>
      </c>
      <c r="T33" s="7" t="str">
        <f>IF((Q33-AI18)&lt;0.0000001, "Y", "N")</f>
        <v>Y</v>
      </c>
      <c r="U33" s="7" t="str">
        <f>IF((R33-AS18)&lt;0.0000001, "Y", "N")</f>
        <v>Y</v>
      </c>
      <c r="X33" s="32">
        <v>7</v>
      </c>
      <c r="Y33" s="32">
        <v>4.2027703346677026</v>
      </c>
      <c r="Z33" s="32">
        <v>-0.21554917258039952</v>
      </c>
      <c r="AH33" s="32">
        <v>7</v>
      </c>
      <c r="AI33" s="32">
        <v>4.6571114307050925</v>
      </c>
      <c r="AJ33" s="32">
        <v>0.44057482442764861</v>
      </c>
      <c r="AR33" s="32">
        <v>7</v>
      </c>
      <c r="AS33" s="32">
        <v>4.6493247333383243</v>
      </c>
      <c r="AT33" s="32">
        <v>-0.57238753314064716</v>
      </c>
    </row>
    <row r="34" spans="1:46" x14ac:dyDescent="0.3">
      <c r="A34" s="4">
        <v>42583</v>
      </c>
      <c r="B34" s="18">
        <v>0.12950026788384644</v>
      </c>
      <c r="C34" s="18">
        <v>-0.39772200182035611</v>
      </c>
      <c r="D34" s="18">
        <v>-0.13563526332404915</v>
      </c>
      <c r="E34" s="18">
        <f t="shared" si="0"/>
        <v>0.52</v>
      </c>
      <c r="F34" s="18">
        <v>0.02</v>
      </c>
      <c r="G34" s="18">
        <f t="shared" si="1"/>
        <v>0.10950026788384644</v>
      </c>
      <c r="H34" s="18">
        <f t="shared" si="1"/>
        <v>-0.41772200182035613</v>
      </c>
      <c r="I34" s="18">
        <f t="shared" si="1"/>
        <v>-0.15563526332404914</v>
      </c>
      <c r="J34" s="18">
        <v>0.5</v>
      </c>
      <c r="K34" s="18">
        <v>0.5</v>
      </c>
      <c r="L34" s="7">
        <f t="shared" si="2"/>
        <v>0.25</v>
      </c>
      <c r="M34" s="8"/>
      <c r="N34" s="8"/>
      <c r="O34" s="13"/>
      <c r="X34" s="32">
        <v>8</v>
      </c>
      <c r="Y34" s="32">
        <v>-1.922377886343446</v>
      </c>
      <c r="Z34" s="32">
        <v>6.7211302607846024E-2</v>
      </c>
      <c r="AH34" s="32">
        <v>8</v>
      </c>
      <c r="AI34" s="32">
        <v>-2.2023331877529988</v>
      </c>
      <c r="AJ34" s="32">
        <v>0.63392781318961511</v>
      </c>
      <c r="AR34" s="32">
        <v>8</v>
      </c>
      <c r="AS34" s="32">
        <v>-2.0173649684812238</v>
      </c>
      <c r="AT34" s="32">
        <v>1.7172507043278977</v>
      </c>
    </row>
    <row r="35" spans="1:46" x14ac:dyDescent="0.3">
      <c r="A35" s="4">
        <v>42614</v>
      </c>
      <c r="B35" s="18">
        <v>-0.41781025287603962</v>
      </c>
      <c r="C35" s="18">
        <v>1.5687314525951619</v>
      </c>
      <c r="D35" s="18">
        <v>-0.12070497601024345</v>
      </c>
      <c r="E35" s="18">
        <f t="shared" si="0"/>
        <v>0.27</v>
      </c>
      <c r="F35" s="18">
        <v>0.02</v>
      </c>
      <c r="G35" s="18">
        <f t="shared" si="1"/>
        <v>-0.43781025287603964</v>
      </c>
      <c r="H35" s="18">
        <f t="shared" si="1"/>
        <v>1.5487314525951619</v>
      </c>
      <c r="I35" s="18">
        <f t="shared" si="1"/>
        <v>-0.14070497601024345</v>
      </c>
      <c r="J35" s="18">
        <v>0.25</v>
      </c>
      <c r="K35" s="18">
        <v>0.25</v>
      </c>
      <c r="L35" s="7">
        <f t="shared" si="2"/>
        <v>6.25E-2</v>
      </c>
      <c r="M35" s="8"/>
      <c r="N35" s="8"/>
      <c r="O35" s="13"/>
      <c r="P35" s="27" t="s">
        <v>21</v>
      </c>
      <c r="Q35" s="27"/>
      <c r="R35" s="27"/>
      <c r="X35" s="32">
        <v>9</v>
      </c>
      <c r="Y35" s="32">
        <v>2.471134752462985</v>
      </c>
      <c r="Z35" s="32">
        <v>0.40809962129463395</v>
      </c>
      <c r="AH35" s="32">
        <v>9</v>
      </c>
      <c r="AI35" s="32">
        <v>3.1268441786106234</v>
      </c>
      <c r="AJ35" s="32">
        <v>0.20746821615678135</v>
      </c>
      <c r="AR35" s="32">
        <v>9</v>
      </c>
      <c r="AS35" s="32">
        <v>2.9397737975780429</v>
      </c>
      <c r="AT35" s="32">
        <v>0.67239967490940877</v>
      </c>
    </row>
    <row r="36" spans="1:46" x14ac:dyDescent="0.3">
      <c r="A36" s="4">
        <v>42644</v>
      </c>
      <c r="B36" s="18">
        <v>-1.4069474593819762</v>
      </c>
      <c r="C36" s="18">
        <v>-1.5725997202419695</v>
      </c>
      <c r="D36" s="18">
        <v>-2.3870740914690152</v>
      </c>
      <c r="E36" s="18">
        <f t="shared" ref="E36:E67" si="4">F36+J36</f>
        <v>-2</v>
      </c>
      <c r="F36" s="18">
        <v>0.02</v>
      </c>
      <c r="G36" s="18">
        <f t="shared" si="1"/>
        <v>-1.4269474593819762</v>
      </c>
      <c r="H36" s="18">
        <f t="shared" si="1"/>
        <v>-1.5925997202419695</v>
      </c>
      <c r="I36" s="18">
        <f t="shared" si="1"/>
        <v>-2.4070740914690152</v>
      </c>
      <c r="J36" s="18">
        <v>-2.02</v>
      </c>
      <c r="K36" s="18">
        <v>-2.02</v>
      </c>
      <c r="L36" s="7">
        <f t="shared" si="2"/>
        <v>4.0804</v>
      </c>
      <c r="M36" s="8"/>
      <c r="N36" s="8"/>
      <c r="O36" s="13"/>
      <c r="P36" s="7" t="s">
        <v>8</v>
      </c>
      <c r="Q36" s="7" t="s">
        <v>9</v>
      </c>
      <c r="R36" s="7" t="s">
        <v>10</v>
      </c>
      <c r="X36" s="32">
        <v>10</v>
      </c>
      <c r="Y36" s="32">
        <v>2.501107023760178</v>
      </c>
      <c r="Z36" s="32">
        <v>0.18130342523143517</v>
      </c>
      <c r="AH36" s="32">
        <v>10</v>
      </c>
      <c r="AI36" s="32">
        <v>3.1559613748443938</v>
      </c>
      <c r="AJ36" s="32">
        <v>-1.3855375031193695</v>
      </c>
      <c r="AR36" s="32">
        <v>10</v>
      </c>
      <c r="AS36" s="32">
        <v>2.9704905517678752</v>
      </c>
      <c r="AT36" s="32">
        <v>8.7609771217922461E-2</v>
      </c>
    </row>
    <row r="37" spans="1:46" x14ac:dyDescent="0.3">
      <c r="A37" s="4">
        <v>42675</v>
      </c>
      <c r="B37" s="18">
        <v>3.6990060645988212</v>
      </c>
      <c r="C37" s="18">
        <v>0.45649182953891371</v>
      </c>
      <c r="D37" s="18">
        <v>1.0060413123920628</v>
      </c>
      <c r="E37" s="18">
        <f t="shared" si="4"/>
        <v>4.87</v>
      </c>
      <c r="F37" s="18">
        <v>0.01</v>
      </c>
      <c r="G37" s="18">
        <f t="shared" si="1"/>
        <v>3.6890060645988214</v>
      </c>
      <c r="H37" s="18">
        <f t="shared" si="1"/>
        <v>0.4464918295389137</v>
      </c>
      <c r="I37" s="18">
        <f t="shared" si="1"/>
        <v>0.99604131239206284</v>
      </c>
      <c r="J37" s="18">
        <v>4.8600000000000003</v>
      </c>
      <c r="K37" s="18">
        <v>4.8600000000000003</v>
      </c>
      <c r="L37" s="7">
        <f t="shared" si="2"/>
        <v>23.619600000000002</v>
      </c>
      <c r="M37" s="8"/>
      <c r="N37" s="8"/>
      <c r="O37" s="13"/>
      <c r="P37" s="7">
        <f>P33/P21</f>
        <v>-2.9003424473715716E-2</v>
      </c>
      <c r="Q37" s="7">
        <f>Q33/Q21</f>
        <v>0.11244965709564175</v>
      </c>
      <c r="R37" s="7">
        <f>R33/R21</f>
        <v>7.8169326117731169E-2</v>
      </c>
      <c r="X37" s="32">
        <v>11</v>
      </c>
      <c r="Y37" s="32">
        <v>-7.5843130004861314E-2</v>
      </c>
      <c r="Z37" s="32">
        <v>-0.71310510234442648</v>
      </c>
      <c r="AH37" s="32">
        <v>11</v>
      </c>
      <c r="AI37" s="32">
        <v>0.30048744766465035</v>
      </c>
      <c r="AJ37" s="32">
        <v>-2.4329251500293205</v>
      </c>
      <c r="AR37" s="32">
        <v>11</v>
      </c>
      <c r="AS37" s="32">
        <v>0.17873013728297288</v>
      </c>
      <c r="AT37" s="32">
        <v>-5.3271002484517957</v>
      </c>
    </row>
    <row r="38" spans="1:46" x14ac:dyDescent="0.3">
      <c r="A38" s="4">
        <v>42705</v>
      </c>
      <c r="B38" s="18">
        <v>1.3542104140662554</v>
      </c>
      <c r="C38" s="18">
        <v>1.1076435681992907</v>
      </c>
      <c r="D38" s="18">
        <v>1.3331198077780029</v>
      </c>
      <c r="E38" s="18">
        <f t="shared" si="4"/>
        <v>1.85</v>
      </c>
      <c r="F38" s="18">
        <v>0.03</v>
      </c>
      <c r="G38" s="18">
        <f t="shared" si="1"/>
        <v>1.3242104140662554</v>
      </c>
      <c r="H38" s="18">
        <f t="shared" si="1"/>
        <v>1.0776435681992906</v>
      </c>
      <c r="I38" s="18">
        <f t="shared" si="1"/>
        <v>1.3031198077780028</v>
      </c>
      <c r="J38" s="18">
        <v>1.82</v>
      </c>
      <c r="K38" s="18">
        <v>1.82</v>
      </c>
      <c r="L38" s="7">
        <f t="shared" si="2"/>
        <v>3.3124000000000002</v>
      </c>
      <c r="M38" s="8"/>
      <c r="N38" s="8"/>
      <c r="O38" s="13"/>
      <c r="X38" s="32">
        <v>12</v>
      </c>
      <c r="Y38" s="32">
        <v>-3.0086784497831149</v>
      </c>
      <c r="Z38" s="32">
        <v>0.51975046029893379</v>
      </c>
      <c r="AH38" s="32">
        <v>12</v>
      </c>
      <c r="AI38" s="32">
        <v>-3.862571589002461</v>
      </c>
      <c r="AJ38" s="32">
        <v>5.0390511345588127</v>
      </c>
      <c r="AR38" s="32">
        <v>12</v>
      </c>
      <c r="AS38" s="32">
        <v>-3.3897769816475409</v>
      </c>
      <c r="AT38" s="32">
        <v>6.5261025228566361</v>
      </c>
    </row>
    <row r="39" spans="1:46" x14ac:dyDescent="0.3">
      <c r="A39" s="4">
        <v>42736</v>
      </c>
      <c r="B39" s="18">
        <v>2.4932160215325054</v>
      </c>
      <c r="C39" s="18">
        <v>4.5869343531743594</v>
      </c>
      <c r="D39" s="18">
        <v>2.9735042695011145</v>
      </c>
      <c r="E39" s="18">
        <f t="shared" si="4"/>
        <v>1.98</v>
      </c>
      <c r="F39" s="18">
        <v>0.04</v>
      </c>
      <c r="G39" s="18">
        <f t="shared" si="1"/>
        <v>2.4532160215325054</v>
      </c>
      <c r="H39" s="18">
        <f t="shared" si="1"/>
        <v>4.5469343531743593</v>
      </c>
      <c r="I39" s="18">
        <f t="shared" si="1"/>
        <v>2.9335042695011144</v>
      </c>
      <c r="J39" s="18">
        <v>1.94</v>
      </c>
      <c r="K39" s="18">
        <v>1.94</v>
      </c>
      <c r="L39" s="7">
        <f t="shared" si="2"/>
        <v>3.7635999999999998</v>
      </c>
      <c r="M39" s="8"/>
      <c r="N39" s="8"/>
      <c r="O39" s="7" t="s">
        <v>67</v>
      </c>
      <c r="P39" s="26" t="s">
        <v>69</v>
      </c>
      <c r="Q39" s="26"/>
      <c r="R39" s="26"/>
      <c r="S39" s="26"/>
      <c r="X39" s="32">
        <v>13</v>
      </c>
      <c r="Y39" s="32">
        <v>6.1365987816943486</v>
      </c>
      <c r="Z39" s="32">
        <v>-0.40278676374453415</v>
      </c>
      <c r="AH39" s="32">
        <v>13</v>
      </c>
      <c r="AI39" s="32">
        <v>6.0120838706329254</v>
      </c>
      <c r="AJ39" s="32">
        <v>0.53536569352729657</v>
      </c>
      <c r="AR39" s="32">
        <v>13</v>
      </c>
      <c r="AS39" s="32">
        <v>6.4068602040393081</v>
      </c>
      <c r="AT39" s="32">
        <v>1.0311569871551063</v>
      </c>
    </row>
    <row r="40" spans="1:46" x14ac:dyDescent="0.3">
      <c r="A40" s="4">
        <v>42767</v>
      </c>
      <c r="B40" s="18">
        <v>3.9627457442367349</v>
      </c>
      <c r="C40" s="18">
        <v>3.3853344128159706</v>
      </c>
      <c r="D40" s="18">
        <v>4.3581494288896918</v>
      </c>
      <c r="E40" s="18">
        <f t="shared" si="4"/>
        <v>3.61</v>
      </c>
      <c r="F40" s="18">
        <v>0.04</v>
      </c>
      <c r="G40" s="18">
        <f t="shared" si="1"/>
        <v>3.9227457442367348</v>
      </c>
      <c r="H40" s="18">
        <f t="shared" si="1"/>
        <v>3.3453344128159705</v>
      </c>
      <c r="I40" s="18">
        <f t="shared" si="1"/>
        <v>4.3181494288896918</v>
      </c>
      <c r="J40" s="18">
        <v>3.57</v>
      </c>
      <c r="K40" s="18">
        <v>3.57</v>
      </c>
      <c r="L40" s="7">
        <f t="shared" si="2"/>
        <v>12.744899999999999</v>
      </c>
      <c r="M40" s="8"/>
      <c r="N40" s="8"/>
      <c r="O40" s="13"/>
      <c r="P40" s="28" t="s">
        <v>16</v>
      </c>
      <c r="Q40" s="28"/>
      <c r="X40" s="32">
        <v>14</v>
      </c>
      <c r="Y40" s="32">
        <v>-1.1047209517494401</v>
      </c>
      <c r="Z40" s="32">
        <v>-0.95965705650265853</v>
      </c>
      <c r="AH40" s="32">
        <v>14</v>
      </c>
      <c r="AI40" s="32">
        <v>-1.0453908687326576</v>
      </c>
      <c r="AJ40" s="32">
        <v>-0.33521855382677423</v>
      </c>
      <c r="AR40" s="32">
        <v>14</v>
      </c>
      <c r="AS40" s="32">
        <v>-1.0240687510081052</v>
      </c>
      <c r="AT40" s="32">
        <v>0.58028364446183334</v>
      </c>
    </row>
    <row r="41" spans="1:46" x14ac:dyDescent="0.3">
      <c r="A41" s="4">
        <v>42795</v>
      </c>
      <c r="B41" s="18">
        <v>-0.34278902334848643</v>
      </c>
      <c r="C41" s="18">
        <v>2.3917988395518459</v>
      </c>
      <c r="D41" s="18">
        <v>1.2073770420928502</v>
      </c>
      <c r="E41" s="18">
        <f t="shared" si="4"/>
        <v>0.2</v>
      </c>
      <c r="F41" s="18">
        <v>0.03</v>
      </c>
      <c r="G41" s="18">
        <f t="shared" si="1"/>
        <v>-0.3727890233484864</v>
      </c>
      <c r="H41" s="18">
        <f t="shared" si="1"/>
        <v>2.3617988395518461</v>
      </c>
      <c r="I41" s="18">
        <f t="shared" si="1"/>
        <v>1.1773770420928502</v>
      </c>
      <c r="J41" s="18">
        <v>0.17</v>
      </c>
      <c r="K41" s="18">
        <v>0.17</v>
      </c>
      <c r="L41" s="7">
        <f t="shared" si="2"/>
        <v>2.8900000000000006E-2</v>
      </c>
      <c r="M41" s="8"/>
      <c r="N41" s="8"/>
      <c r="O41" s="13"/>
      <c r="P41" s="7" t="s">
        <v>8</v>
      </c>
      <c r="Q41" s="7" t="s">
        <v>12</v>
      </c>
      <c r="R41" s="7" t="s">
        <v>54</v>
      </c>
      <c r="S41" s="7" t="s">
        <v>52</v>
      </c>
      <c r="X41" s="32">
        <v>15</v>
      </c>
      <c r="Y41" s="32">
        <v>0.56012961907029768</v>
      </c>
      <c r="Z41" s="32">
        <v>0.87854445891355482</v>
      </c>
      <c r="AH41" s="32">
        <v>15</v>
      </c>
      <c r="AI41" s="32">
        <v>1.0725940981367028</v>
      </c>
      <c r="AJ41" s="32">
        <v>-0.49614500705008169</v>
      </c>
      <c r="AR41" s="32">
        <v>15</v>
      </c>
      <c r="AS41" s="32">
        <v>0.89658653073871253</v>
      </c>
      <c r="AT41" s="32">
        <v>-1.7881253555030421</v>
      </c>
    </row>
    <row r="42" spans="1:46" x14ac:dyDescent="0.3">
      <c r="A42" s="4">
        <v>42826</v>
      </c>
      <c r="B42" s="18">
        <v>1.4614203862902841</v>
      </c>
      <c r="C42" s="18">
        <v>2.9477198053791822</v>
      </c>
      <c r="D42" s="18">
        <v>4.1263263970933526</v>
      </c>
      <c r="E42" s="18">
        <f t="shared" si="4"/>
        <v>1.1400000000000001</v>
      </c>
      <c r="F42" s="18">
        <v>0.05</v>
      </c>
      <c r="G42" s="18">
        <f t="shared" si="1"/>
        <v>1.4114203862902841</v>
      </c>
      <c r="H42" s="18">
        <f t="shared" si="1"/>
        <v>2.8977198053791824</v>
      </c>
      <c r="I42" s="18">
        <f t="shared" si="1"/>
        <v>4.0763263970933528</v>
      </c>
      <c r="J42" s="18">
        <v>1.0900000000000001</v>
      </c>
      <c r="K42" s="18">
        <v>1.0900000000000001</v>
      </c>
      <c r="L42" s="7">
        <f t="shared" si="2"/>
        <v>1.1881000000000002</v>
      </c>
      <c r="M42" s="8"/>
      <c r="N42" s="8"/>
      <c r="O42" s="13"/>
      <c r="P42" s="7">
        <v>1.010575494506105</v>
      </c>
      <c r="Q42" s="7">
        <f>1-P42</f>
        <v>-1.0575494506104954E-2</v>
      </c>
      <c r="R42" s="7">
        <f>P42*P5+Q42*T5</f>
        <v>0.79167441382966652</v>
      </c>
      <c r="S42" s="7">
        <f>P42*P17</f>
        <v>3.2539471163454898</v>
      </c>
      <c r="X42" s="32">
        <v>16</v>
      </c>
      <c r="Y42" s="32">
        <v>1.3184874740908921</v>
      </c>
      <c r="Z42" s="32">
        <v>-4.5911913272133287E-2</v>
      </c>
      <c r="AH42" s="32">
        <v>16</v>
      </c>
      <c r="AI42" s="32">
        <v>1.9349136852611262</v>
      </c>
      <c r="AJ42" s="32">
        <v>0.82164377560358859</v>
      </c>
      <c r="AR42" s="32">
        <v>16</v>
      </c>
      <c r="AS42" s="32">
        <v>1.7275822424680489</v>
      </c>
      <c r="AT42" s="32">
        <v>0.20645270445942088</v>
      </c>
    </row>
    <row r="43" spans="1:46" x14ac:dyDescent="0.3">
      <c r="A43" s="4">
        <v>42856</v>
      </c>
      <c r="B43" s="18">
        <v>1.3937484990086164</v>
      </c>
      <c r="C43" s="18">
        <v>6.0507875785282845</v>
      </c>
      <c r="D43" s="18">
        <v>3.0462194964131535</v>
      </c>
      <c r="E43" s="18">
        <f t="shared" si="4"/>
        <v>1.1200000000000001</v>
      </c>
      <c r="F43" s="18">
        <v>0.06</v>
      </c>
      <c r="G43" s="18">
        <f t="shared" si="1"/>
        <v>1.3337484990086164</v>
      </c>
      <c r="H43" s="18">
        <f t="shared" si="1"/>
        <v>5.9907875785282849</v>
      </c>
      <c r="I43" s="18">
        <f t="shared" si="1"/>
        <v>2.9862194964131534</v>
      </c>
      <c r="J43" s="18">
        <v>1.06</v>
      </c>
      <c r="K43" s="18">
        <v>1.06</v>
      </c>
      <c r="L43" s="7">
        <f t="shared" si="2"/>
        <v>1.1236000000000002</v>
      </c>
      <c r="M43" s="8"/>
      <c r="N43" s="8"/>
      <c r="O43" s="13"/>
      <c r="P43" s="28" t="s">
        <v>16</v>
      </c>
      <c r="Q43" s="28"/>
      <c r="X43" s="32">
        <v>17</v>
      </c>
      <c r="Y43" s="32">
        <v>-1.4999409631009399</v>
      </c>
      <c r="Z43" s="32">
        <v>-0.86450061577259207</v>
      </c>
      <c r="AH43" s="32">
        <v>17</v>
      </c>
      <c r="AI43" s="32">
        <v>-1.5948115036585611</v>
      </c>
      <c r="AJ43" s="32">
        <v>0.53237950258205569</v>
      </c>
      <c r="AR43" s="32">
        <v>17</v>
      </c>
      <c r="AS43" s="32">
        <v>-1.4999892753922193</v>
      </c>
      <c r="AT43" s="32">
        <v>1.6617799702004992</v>
      </c>
    </row>
    <row r="44" spans="1:46" x14ac:dyDescent="0.3">
      <c r="A44" s="4">
        <v>42887</v>
      </c>
      <c r="B44" s="18">
        <v>0.18357530488593557</v>
      </c>
      <c r="C44" s="18">
        <v>-0.58584379830186806</v>
      </c>
      <c r="D44" s="18">
        <v>-0.31392914374672348</v>
      </c>
      <c r="E44" s="18">
        <f t="shared" si="4"/>
        <v>0.84000000000000008</v>
      </c>
      <c r="F44" s="18">
        <v>0.06</v>
      </c>
      <c r="G44" s="18">
        <f t="shared" si="1"/>
        <v>0.12357530488593557</v>
      </c>
      <c r="H44" s="18">
        <f t="shared" si="1"/>
        <v>-0.64584379830186811</v>
      </c>
      <c r="I44" s="18">
        <f t="shared" si="1"/>
        <v>-0.37392914374672348</v>
      </c>
      <c r="J44" s="18">
        <v>0.78</v>
      </c>
      <c r="K44" s="18">
        <v>0.78</v>
      </c>
      <c r="L44" s="7">
        <f t="shared" si="2"/>
        <v>0.60840000000000005</v>
      </c>
      <c r="M44" s="8"/>
      <c r="N44" s="8"/>
      <c r="O44" s="13"/>
      <c r="P44" s="7" t="s">
        <v>9</v>
      </c>
      <c r="Q44" s="7" t="s">
        <v>12</v>
      </c>
      <c r="R44" s="7" t="s">
        <v>54</v>
      </c>
      <c r="S44" s="7" t="s">
        <v>52</v>
      </c>
      <c r="X44" s="32">
        <v>18</v>
      </c>
      <c r="Y44" s="32">
        <v>1.4965439496546724</v>
      </c>
      <c r="Z44" s="32">
        <v>1.0325141064116907</v>
      </c>
      <c r="AH44" s="32">
        <v>18</v>
      </c>
      <c r="AI44" s="32">
        <v>2.1283108734899061</v>
      </c>
      <c r="AJ44" s="32">
        <v>2.3549098443556025</v>
      </c>
      <c r="AR44" s="32">
        <v>18</v>
      </c>
      <c r="AS44" s="32">
        <v>1.9188088321869361</v>
      </c>
      <c r="AT44" s="32">
        <v>1.531998643499362</v>
      </c>
    </row>
    <row r="45" spans="1:46" x14ac:dyDescent="0.3">
      <c r="A45" s="4">
        <v>42917</v>
      </c>
      <c r="B45" s="18">
        <v>2.4782249722249192</v>
      </c>
      <c r="C45" s="18">
        <v>2.8696014349450336</v>
      </c>
      <c r="D45" s="18">
        <v>1.6139663171103393</v>
      </c>
      <c r="E45" s="18">
        <f t="shared" si="4"/>
        <v>1.9400000000000002</v>
      </c>
      <c r="F45" s="18">
        <v>7.0000000000000007E-2</v>
      </c>
      <c r="G45" s="18">
        <f t="shared" si="1"/>
        <v>2.4082249722249194</v>
      </c>
      <c r="H45" s="18">
        <f t="shared" si="1"/>
        <v>2.7996014349450338</v>
      </c>
      <c r="I45" s="18">
        <f t="shared" si="1"/>
        <v>1.5439663171103393</v>
      </c>
      <c r="J45" s="18">
        <v>1.87</v>
      </c>
      <c r="K45" s="18">
        <v>1.87</v>
      </c>
      <c r="L45" s="7">
        <f t="shared" si="2"/>
        <v>3.4969000000000006</v>
      </c>
      <c r="M45" s="8"/>
      <c r="N45" s="8"/>
      <c r="O45" s="13"/>
      <c r="P45" s="7">
        <v>0.61119566170621142</v>
      </c>
      <c r="Q45" s="7">
        <f>1-P45</f>
        <v>0.38880433829378858</v>
      </c>
      <c r="R45" s="7">
        <f>P45*Q5+Q45*T5</f>
        <v>0.48883589676298328</v>
      </c>
      <c r="S45" s="7">
        <f>P45*Q17</f>
        <v>3.25394709634549</v>
      </c>
      <c r="X45" s="32">
        <v>19</v>
      </c>
      <c r="Y45" s="32">
        <v>-5.7464046465279335</v>
      </c>
      <c r="Z45" s="32">
        <v>-0.2951937755884817</v>
      </c>
      <c r="AH45" s="32">
        <v>19</v>
      </c>
      <c r="AI45" s="32">
        <v>-8.7004076251289231</v>
      </c>
      <c r="AJ45" s="32">
        <v>2.3797539231982237</v>
      </c>
      <c r="AR45" s="32">
        <v>19</v>
      </c>
      <c r="AS45" s="32">
        <v>-7.1285708351589641</v>
      </c>
      <c r="AT45" s="32">
        <v>1.5501460618245764</v>
      </c>
    </row>
    <row r="46" spans="1:46" x14ac:dyDescent="0.3">
      <c r="A46" s="4">
        <v>42948</v>
      </c>
      <c r="B46" s="18">
        <v>0.29343491606422967</v>
      </c>
      <c r="C46" s="18">
        <v>1.5691127031005991</v>
      </c>
      <c r="D46" s="18">
        <v>2.143592047709816</v>
      </c>
      <c r="E46" s="18">
        <f t="shared" si="4"/>
        <v>0.25</v>
      </c>
      <c r="F46" s="18">
        <v>0.09</v>
      </c>
      <c r="G46" s="18">
        <f t="shared" si="1"/>
        <v>0.20343491606422967</v>
      </c>
      <c r="H46" s="18">
        <f t="shared" si="1"/>
        <v>1.4791127031005991</v>
      </c>
      <c r="I46" s="18">
        <f t="shared" si="1"/>
        <v>2.0535920477098162</v>
      </c>
      <c r="J46" s="18">
        <v>0.16</v>
      </c>
      <c r="K46" s="18">
        <v>0.16</v>
      </c>
      <c r="L46" s="7">
        <f t="shared" si="2"/>
        <v>2.5600000000000001E-2</v>
      </c>
      <c r="M46" s="8"/>
      <c r="N46" s="8"/>
      <c r="O46" s="13"/>
      <c r="P46" s="28" t="s">
        <v>16</v>
      </c>
      <c r="Q46" s="28"/>
      <c r="X46" s="32">
        <v>20</v>
      </c>
      <c r="Y46" s="32">
        <v>-2.9802431012194259</v>
      </c>
      <c r="Z46" s="32">
        <v>7.4441588049500851E-4</v>
      </c>
      <c r="AH46" s="32">
        <v>20</v>
      </c>
      <c r="AI46" s="32">
        <v>-3.8172873757254884</v>
      </c>
      <c r="AJ46" s="32">
        <v>-0.24195683983506644</v>
      </c>
      <c r="AR46" s="32">
        <v>20</v>
      </c>
      <c r="AS46" s="32">
        <v>-3.3530704050944542</v>
      </c>
      <c r="AT46" s="32">
        <v>1.2334076426727609</v>
      </c>
    </row>
    <row r="47" spans="1:46" x14ac:dyDescent="0.3">
      <c r="A47" s="4">
        <v>42979</v>
      </c>
      <c r="B47" s="18">
        <v>1.563392922908365</v>
      </c>
      <c r="C47" s="18">
        <v>1.0299178642201372</v>
      </c>
      <c r="D47" s="18">
        <v>1.3653622057220203</v>
      </c>
      <c r="E47" s="18">
        <f t="shared" si="4"/>
        <v>2.5999999999999996</v>
      </c>
      <c r="F47" s="18">
        <v>0.09</v>
      </c>
      <c r="G47" s="18">
        <f t="shared" si="1"/>
        <v>1.4733929229083649</v>
      </c>
      <c r="H47" s="18">
        <f t="shared" si="1"/>
        <v>0.93991786422013723</v>
      </c>
      <c r="I47" s="18">
        <f t="shared" si="1"/>
        <v>1.2753622057220202</v>
      </c>
      <c r="J47" s="18">
        <v>2.5099999999999998</v>
      </c>
      <c r="K47" s="18">
        <v>2.5099999999999998</v>
      </c>
      <c r="L47" s="7">
        <f t="shared" si="2"/>
        <v>6.3000999999999987</v>
      </c>
      <c r="M47" s="8"/>
      <c r="N47" s="8"/>
      <c r="O47" s="13"/>
      <c r="P47" s="7" t="s">
        <v>10</v>
      </c>
      <c r="Q47" s="7" t="s">
        <v>12</v>
      </c>
      <c r="R47" s="7" t="s">
        <v>54</v>
      </c>
      <c r="S47" s="7" t="s">
        <v>52</v>
      </c>
      <c r="X47" s="32">
        <v>21</v>
      </c>
      <c r="Y47" s="32">
        <v>7.8200370997034643</v>
      </c>
      <c r="Z47" s="32">
        <v>1.1407880643902306</v>
      </c>
      <c r="AH47" s="32">
        <v>21</v>
      </c>
      <c r="AI47" s="32">
        <v>6.9013488182216705</v>
      </c>
      <c r="AJ47" s="32">
        <v>0.2741838661411764</v>
      </c>
      <c r="AR47" s="32">
        <v>21</v>
      </c>
      <c r="AS47" s="32">
        <v>7.8124922756637725</v>
      </c>
      <c r="AT47" s="32">
        <v>-0.31748992758256644</v>
      </c>
    </row>
    <row r="48" spans="1:46" x14ac:dyDescent="0.3">
      <c r="A48" s="4">
        <v>43009</v>
      </c>
      <c r="B48" s="18">
        <v>2.8175096226411247</v>
      </c>
      <c r="C48" s="18">
        <v>-8.8349458879238814</v>
      </c>
      <c r="D48" s="18">
        <v>3.4297828731889481</v>
      </c>
      <c r="E48" s="18">
        <f t="shared" si="4"/>
        <v>2.34</v>
      </c>
      <c r="F48" s="18">
        <v>0.09</v>
      </c>
      <c r="G48" s="18">
        <f t="shared" si="1"/>
        <v>2.7275096226411248</v>
      </c>
      <c r="H48" s="18">
        <f t="shared" si="1"/>
        <v>-8.9249458879238812</v>
      </c>
      <c r="I48" s="18">
        <f t="shared" si="1"/>
        <v>3.3397828731889483</v>
      </c>
      <c r="J48" s="18">
        <v>2.25</v>
      </c>
      <c r="K48" s="18">
        <v>2.25</v>
      </c>
      <c r="L48" s="7">
        <f t="shared" si="2"/>
        <v>5.0625</v>
      </c>
      <c r="M48" s="8"/>
      <c r="N48" s="8"/>
      <c r="O48" s="13"/>
      <c r="P48" s="7">
        <v>0.67198032146469489</v>
      </c>
      <c r="Q48" s="7">
        <f>1-P48</f>
        <v>0.32801967853530511</v>
      </c>
      <c r="R48" s="7">
        <f>P48*R5+Q48*T5</f>
        <v>0.62118403246994358</v>
      </c>
      <c r="S48" s="7">
        <f>P48*R17</f>
        <v>3.25394709634549</v>
      </c>
      <c r="X48" s="32">
        <v>22</v>
      </c>
      <c r="Y48" s="32">
        <v>0.53069240435528342</v>
      </c>
      <c r="Z48" s="32">
        <v>-0.24430274529531465</v>
      </c>
      <c r="AH48" s="32">
        <v>22</v>
      </c>
      <c r="AI48" s="32">
        <v>1.0378485975681757</v>
      </c>
      <c r="AJ48" s="32">
        <v>0.13579092302605589</v>
      </c>
      <c r="AR48" s="32">
        <v>22</v>
      </c>
      <c r="AS48" s="32">
        <v>0.86378450979364385</v>
      </c>
      <c r="AT48" s="32">
        <v>-7.7939478821603125E-2</v>
      </c>
    </row>
    <row r="49" spans="1:46" x14ac:dyDescent="0.3">
      <c r="A49" s="4">
        <v>43040</v>
      </c>
      <c r="B49" s="18">
        <v>3.0593412144553684</v>
      </c>
      <c r="C49" s="18">
        <v>18.506625732608189</v>
      </c>
      <c r="D49" s="18">
        <v>4.5821797888047895</v>
      </c>
      <c r="E49" s="18">
        <f t="shared" si="4"/>
        <v>3.2</v>
      </c>
      <c r="F49" s="18">
        <v>0.08</v>
      </c>
      <c r="G49" s="18">
        <f t="shared" si="1"/>
        <v>2.9793412144553684</v>
      </c>
      <c r="H49" s="18">
        <f t="shared" si="1"/>
        <v>18.426625732608191</v>
      </c>
      <c r="I49" s="18">
        <f t="shared" si="1"/>
        <v>4.5021797888047894</v>
      </c>
      <c r="J49" s="18">
        <v>3.12</v>
      </c>
      <c r="K49" s="18">
        <v>3.12</v>
      </c>
      <c r="L49" s="7">
        <f t="shared" si="2"/>
        <v>9.7344000000000008</v>
      </c>
      <c r="M49" s="8"/>
      <c r="N49" s="8"/>
      <c r="O49" s="13"/>
      <c r="X49" s="32">
        <v>23</v>
      </c>
      <c r="Y49" s="32">
        <v>-2.113812295124279</v>
      </c>
      <c r="Z49" s="32">
        <v>-4.0443840489167382E-2</v>
      </c>
      <c r="AH49" s="32">
        <v>23</v>
      </c>
      <c r="AI49" s="32">
        <v>-2.4846054533303534</v>
      </c>
      <c r="AJ49" s="32">
        <v>-2.66644328289251</v>
      </c>
      <c r="AR49" s="32">
        <v>23</v>
      </c>
      <c r="AS49" s="32">
        <v>-2.2548054161680722</v>
      </c>
      <c r="AT49" s="32">
        <v>-7.0407147748244423</v>
      </c>
    </row>
    <row r="50" spans="1:46" x14ac:dyDescent="0.3">
      <c r="A50" s="4">
        <v>43070</v>
      </c>
      <c r="B50" s="18">
        <v>0.64426858987575919</v>
      </c>
      <c r="C50" s="18">
        <v>5.1825467688652135E-2</v>
      </c>
      <c r="D50" s="18">
        <v>-8.1517304472538292</v>
      </c>
      <c r="E50" s="18">
        <f t="shared" si="4"/>
        <v>1.1500000000000001</v>
      </c>
      <c r="F50" s="18">
        <v>0.09</v>
      </c>
      <c r="G50" s="18">
        <f t="shared" si="1"/>
        <v>0.55426858987575922</v>
      </c>
      <c r="H50" s="18">
        <f t="shared" si="1"/>
        <v>-3.8174532311347861E-2</v>
      </c>
      <c r="I50" s="18">
        <f t="shared" si="1"/>
        <v>-8.2417304472538291</v>
      </c>
      <c r="J50" s="18">
        <v>1.06</v>
      </c>
      <c r="K50" s="18">
        <v>1.06</v>
      </c>
      <c r="L50" s="7">
        <f t="shared" si="2"/>
        <v>1.1236000000000002</v>
      </c>
      <c r="M50" s="8"/>
      <c r="N50" s="8"/>
      <c r="O50" s="7" t="s">
        <v>67</v>
      </c>
      <c r="P50" s="27" t="s">
        <v>53</v>
      </c>
      <c r="Q50" s="27"/>
      <c r="R50" s="27"/>
      <c r="X50" s="32">
        <v>24</v>
      </c>
      <c r="Y50" s="32">
        <v>-5.4973903772931498</v>
      </c>
      <c r="Z50" s="32">
        <v>1.0368427203768196</v>
      </c>
      <c r="AH50" s="32">
        <v>24</v>
      </c>
      <c r="AI50" s="32">
        <v>-8.2202273502147492</v>
      </c>
      <c r="AJ50" s="32">
        <v>3.0272727068382705</v>
      </c>
      <c r="AR50" s="32">
        <v>24</v>
      </c>
      <c r="AS50" s="32">
        <v>-6.7713053215689811</v>
      </c>
      <c r="AT50" s="32">
        <v>9.4955107701747536</v>
      </c>
    </row>
    <row r="51" spans="1:46" x14ac:dyDescent="0.3">
      <c r="A51" s="4">
        <v>43101</v>
      </c>
      <c r="B51" s="18">
        <v>6.1931295447777792</v>
      </c>
      <c r="C51" s="18">
        <v>9.893813716011076</v>
      </c>
      <c r="D51" s="18">
        <v>16.203172498557525</v>
      </c>
      <c r="E51" s="18">
        <f t="shared" si="4"/>
        <v>5.69</v>
      </c>
      <c r="F51" s="18">
        <v>0.11</v>
      </c>
      <c r="G51" s="18">
        <f t="shared" si="1"/>
        <v>6.0831295447777789</v>
      </c>
      <c r="H51" s="18">
        <f t="shared" si="1"/>
        <v>9.7838137160110765</v>
      </c>
      <c r="I51" s="18">
        <f t="shared" si="1"/>
        <v>16.093172498557525</v>
      </c>
      <c r="J51" s="18">
        <v>5.58</v>
      </c>
      <c r="K51" s="18">
        <v>5.58</v>
      </c>
      <c r="L51" s="7">
        <f t="shared" si="2"/>
        <v>31.136400000000002</v>
      </c>
      <c r="M51" s="8"/>
      <c r="N51" s="8"/>
      <c r="O51" s="13"/>
      <c r="P51" s="7" t="s">
        <v>8</v>
      </c>
      <c r="Q51" s="7" t="s">
        <v>9</v>
      </c>
      <c r="R51" s="7" t="s">
        <v>10</v>
      </c>
      <c r="X51" s="32">
        <v>25</v>
      </c>
      <c r="Y51" s="32">
        <v>-8.5597297458744628E-2</v>
      </c>
      <c r="Z51" s="32">
        <v>-7.9573019811581366E-2</v>
      </c>
      <c r="AH51" s="32">
        <v>25</v>
      </c>
      <c r="AI51" s="32">
        <v>0.28829300958836523</v>
      </c>
      <c r="AJ51" s="32">
        <v>-2.6651867584025961</v>
      </c>
      <c r="AR51" s="32">
        <v>25</v>
      </c>
      <c r="AS51" s="32">
        <v>0.16756916249118964</v>
      </c>
      <c r="AT51" s="32">
        <v>-0.60251505862577892</v>
      </c>
    </row>
    <row r="52" spans="1:46" x14ac:dyDescent="0.3">
      <c r="A52" s="4">
        <v>43132</v>
      </c>
      <c r="B52" s="18">
        <v>-3.6984541509401523</v>
      </c>
      <c r="C52" s="18">
        <v>-1.3669656199038411</v>
      </c>
      <c r="D52" s="18">
        <v>-1.5608488012380506</v>
      </c>
      <c r="E52" s="18">
        <f t="shared" si="4"/>
        <v>-3.54</v>
      </c>
      <c r="F52" s="18">
        <v>0.11</v>
      </c>
      <c r="G52" s="18">
        <f t="shared" si="1"/>
        <v>-3.8084541509401522</v>
      </c>
      <c r="H52" s="18">
        <f t="shared" si="1"/>
        <v>-1.4769656199038412</v>
      </c>
      <c r="I52" s="18">
        <f t="shared" si="1"/>
        <v>-1.6708488012380507</v>
      </c>
      <c r="J52" s="18">
        <v>-3.65</v>
      </c>
      <c r="K52" s="18">
        <v>-3.65</v>
      </c>
      <c r="L52" s="7">
        <f t="shared" si="2"/>
        <v>13.3225</v>
      </c>
      <c r="M52" s="8"/>
      <c r="N52" s="8"/>
      <c r="O52" s="13"/>
      <c r="P52" s="7">
        <f>R42-$S$5</f>
        <v>2.3199837558480096E-2</v>
      </c>
      <c r="Q52" s="7">
        <f>R45-$S$5</f>
        <v>-0.27963867950820315</v>
      </c>
      <c r="R52" s="7">
        <f>R48-$S$5</f>
        <v>-0.14729054380124285</v>
      </c>
      <c r="X52" s="32">
        <v>26</v>
      </c>
      <c r="Y52" s="32">
        <v>6.996117825380411</v>
      </c>
      <c r="Z52" s="32">
        <v>-0.78150868906586979</v>
      </c>
      <c r="AH52" s="32">
        <v>26</v>
      </c>
      <c r="AI52" s="32">
        <v>6.4990765494718827</v>
      </c>
      <c r="AJ52" s="32">
        <v>-0.90779494444144326</v>
      </c>
      <c r="AR52" s="32">
        <v>26</v>
      </c>
      <c r="AS52" s="32">
        <v>7.1386565029265272</v>
      </c>
      <c r="AT52" s="32">
        <v>-1.6086519589190305</v>
      </c>
    </row>
    <row r="53" spans="1:46" x14ac:dyDescent="0.3">
      <c r="A53" s="4">
        <v>43160</v>
      </c>
      <c r="B53" s="18">
        <v>-2.9689135476142483</v>
      </c>
      <c r="C53" s="18">
        <v>-2.939061294633742</v>
      </c>
      <c r="D53" s="18">
        <v>-1.311391841185034</v>
      </c>
      <c r="E53" s="18">
        <f t="shared" si="4"/>
        <v>-2.23</v>
      </c>
      <c r="F53" s="18">
        <v>0.12</v>
      </c>
      <c r="G53" s="18">
        <f t="shared" si="1"/>
        <v>-3.0889135476142484</v>
      </c>
      <c r="H53" s="18">
        <f t="shared" si="1"/>
        <v>-3.0590612946337421</v>
      </c>
      <c r="I53" s="18">
        <f t="shared" si="1"/>
        <v>-1.4313918411850342</v>
      </c>
      <c r="J53" s="18">
        <v>-2.35</v>
      </c>
      <c r="K53" s="18">
        <v>-2.35</v>
      </c>
      <c r="L53" s="7">
        <f t="shared" si="2"/>
        <v>5.5225000000000009</v>
      </c>
      <c r="M53" s="8"/>
      <c r="N53" s="8"/>
      <c r="O53" s="13"/>
      <c r="X53" s="32">
        <v>27</v>
      </c>
      <c r="Y53" s="32">
        <v>0.88447949727867836</v>
      </c>
      <c r="Z53" s="32">
        <v>-7.5313398266071419E-3</v>
      </c>
      <c r="AH53" s="32">
        <v>27</v>
      </c>
      <c r="AI53" s="32">
        <v>1.4491088683788582</v>
      </c>
      <c r="AJ53" s="32">
        <v>-2.6167176657297153</v>
      </c>
      <c r="AR53" s="32">
        <v>27</v>
      </c>
      <c r="AS53" s="32">
        <v>1.2553022161470353</v>
      </c>
      <c r="AT53" s="32">
        <v>-2.3864145041146658</v>
      </c>
    </row>
    <row r="54" spans="1:46" x14ac:dyDescent="0.3">
      <c r="A54" s="4">
        <v>43191</v>
      </c>
      <c r="B54" s="18">
        <v>0.79605163219213759</v>
      </c>
      <c r="C54" s="18">
        <v>1.1078207005195324</v>
      </c>
      <c r="D54" s="18">
        <v>0.6160869251168497</v>
      </c>
      <c r="E54" s="18">
        <f t="shared" si="4"/>
        <v>0.43</v>
      </c>
      <c r="F54" s="18">
        <v>0.14000000000000001</v>
      </c>
      <c r="G54" s="18">
        <f t="shared" si="1"/>
        <v>0.65605163219213758</v>
      </c>
      <c r="H54" s="18">
        <f t="shared" si="1"/>
        <v>0.9678207005195324</v>
      </c>
      <c r="I54" s="18">
        <f t="shared" si="1"/>
        <v>0.47608692511684969</v>
      </c>
      <c r="J54" s="18">
        <v>0.28999999999999998</v>
      </c>
      <c r="K54" s="18">
        <v>0.28999999999999998</v>
      </c>
      <c r="L54" s="7">
        <f t="shared" si="2"/>
        <v>8.4099999999999994E-2</v>
      </c>
      <c r="M54" s="8"/>
      <c r="N54" s="8"/>
      <c r="X54" s="32">
        <v>28</v>
      </c>
      <c r="Y54" s="32">
        <v>1.734411203667295</v>
      </c>
      <c r="Z54" s="32">
        <v>3.8494902383001017E-2</v>
      </c>
      <c r="AH54" s="32">
        <v>28</v>
      </c>
      <c r="AI54" s="32">
        <v>2.381349530269917</v>
      </c>
      <c r="AJ54" s="32">
        <v>0.52156049288522865</v>
      </c>
      <c r="AR54" s="32">
        <v>28</v>
      </c>
      <c r="AS54" s="32">
        <v>2.171990246974298</v>
      </c>
      <c r="AT54" s="32">
        <v>-0.20178912688636275</v>
      </c>
    </row>
    <row r="55" spans="1:46" x14ac:dyDescent="0.3">
      <c r="A55" s="4">
        <v>43221</v>
      </c>
      <c r="B55" s="18">
        <v>2.394565743060967</v>
      </c>
      <c r="C55" s="18">
        <v>4.8940968193305707</v>
      </c>
      <c r="D55" s="18">
        <v>3.9860802202162064</v>
      </c>
      <c r="E55" s="18">
        <f t="shared" si="4"/>
        <v>2.79</v>
      </c>
      <c r="F55" s="18">
        <v>0.14000000000000001</v>
      </c>
      <c r="G55" s="18">
        <f t="shared" si="1"/>
        <v>2.2545657430609669</v>
      </c>
      <c r="H55" s="18">
        <f t="shared" si="1"/>
        <v>4.754096819330571</v>
      </c>
      <c r="I55" s="18">
        <f t="shared" si="1"/>
        <v>3.8460802202162063</v>
      </c>
      <c r="J55" s="18">
        <v>2.65</v>
      </c>
      <c r="K55" s="18">
        <v>2.65</v>
      </c>
      <c r="L55" s="7">
        <f t="shared" si="2"/>
        <v>7.0225</v>
      </c>
      <c r="M55" s="8"/>
      <c r="N55" s="8"/>
      <c r="X55" s="32">
        <v>29</v>
      </c>
      <c r="Y55" s="32">
        <v>-6.6088052590804247E-2</v>
      </c>
      <c r="Z55" s="32">
        <v>-0.17543792024893196</v>
      </c>
      <c r="AH55" s="32">
        <v>29</v>
      </c>
      <c r="AI55" s="32">
        <v>0.31267231379478799</v>
      </c>
      <c r="AJ55" s="32">
        <v>-2.6962560099447281</v>
      </c>
      <c r="AR55" s="32">
        <v>29</v>
      </c>
      <c r="AS55" s="32">
        <v>0.18988756570272342</v>
      </c>
      <c r="AT55" s="32">
        <v>-1.6818575201464812</v>
      </c>
    </row>
    <row r="56" spans="1:46" x14ac:dyDescent="0.3">
      <c r="A56" s="4">
        <v>43252</v>
      </c>
      <c r="B56" s="18">
        <v>0.16363105087652541</v>
      </c>
      <c r="C56" s="18">
        <v>1.3231125205738694</v>
      </c>
      <c r="D56" s="18">
        <v>1.893542107035491</v>
      </c>
      <c r="E56" s="18">
        <f t="shared" si="4"/>
        <v>0.62</v>
      </c>
      <c r="F56" s="18">
        <v>0.14000000000000001</v>
      </c>
      <c r="G56" s="18">
        <f t="shared" si="1"/>
        <v>2.3631050876525395E-2</v>
      </c>
      <c r="H56" s="18">
        <f t="shared" si="1"/>
        <v>1.1831125205738693</v>
      </c>
      <c r="I56" s="18">
        <f t="shared" si="1"/>
        <v>1.7535421070354911</v>
      </c>
      <c r="J56" s="18">
        <v>0.48</v>
      </c>
      <c r="K56" s="18">
        <v>0.48</v>
      </c>
      <c r="L56" s="7">
        <f t="shared" si="2"/>
        <v>0.23039999999999999</v>
      </c>
      <c r="M56" s="8"/>
      <c r="N56" s="8"/>
      <c r="X56" s="32">
        <v>30</v>
      </c>
      <c r="Y56" s="32">
        <v>3.9089217189686805</v>
      </c>
      <c r="Z56" s="32">
        <v>0.24020954997382926</v>
      </c>
      <c r="AH56" s="32">
        <v>30</v>
      </c>
      <c r="AI56" s="32">
        <v>4.4189486848167956</v>
      </c>
      <c r="AJ56" s="32">
        <v>0.76130076552202119</v>
      </c>
      <c r="AR56" s="32">
        <v>30</v>
      </c>
      <c r="AS56" s="32">
        <v>4.3684398965792717</v>
      </c>
      <c r="AT56" s="32">
        <v>1.0788206991252309</v>
      </c>
    </row>
    <row r="57" spans="1:46" x14ac:dyDescent="0.3">
      <c r="A57" s="4">
        <v>43282</v>
      </c>
      <c r="B57" s="18">
        <v>4.1622972424196085</v>
      </c>
      <c r="C57" s="18">
        <v>1.2142072511710587</v>
      </c>
      <c r="D57" s="18">
        <v>2.5042501510819921</v>
      </c>
      <c r="E57" s="18">
        <f t="shared" si="4"/>
        <v>3.35</v>
      </c>
      <c r="F57" s="18">
        <v>0.16</v>
      </c>
      <c r="G57" s="18">
        <f t="shared" si="1"/>
        <v>4.0022972424196084</v>
      </c>
      <c r="H57" s="18">
        <f t="shared" si="1"/>
        <v>1.0542072511710587</v>
      </c>
      <c r="I57" s="18">
        <f t="shared" si="1"/>
        <v>2.344250151081992</v>
      </c>
      <c r="J57" s="18">
        <v>3.19</v>
      </c>
      <c r="K57" s="18">
        <v>3.19</v>
      </c>
      <c r="L57" s="7">
        <f t="shared" si="2"/>
        <v>10.1761</v>
      </c>
      <c r="M57" s="8"/>
      <c r="N57" s="8"/>
      <c r="X57" s="32">
        <v>31</v>
      </c>
      <c r="Y57" s="32">
        <v>0.47184254384994628</v>
      </c>
      <c r="Z57" s="32">
        <v>-0.36234227596609986</v>
      </c>
      <c r="AH57" s="32">
        <v>31</v>
      </c>
      <c r="AI57" s="32">
        <v>0.96809915388513812</v>
      </c>
      <c r="AJ57" s="32">
        <v>-1.3858211557054942</v>
      </c>
      <c r="AR57" s="32">
        <v>31</v>
      </c>
      <c r="AS57" s="32">
        <v>0.79808471585862328</v>
      </c>
      <c r="AT57" s="32">
        <v>-0.95371997918267248</v>
      </c>
    </row>
    <row r="58" spans="1:46" x14ac:dyDescent="0.3">
      <c r="A58" s="4">
        <v>43313</v>
      </c>
      <c r="B58" s="18">
        <v>3.2462505752841939</v>
      </c>
      <c r="C58" s="18">
        <v>6.9714750098541254</v>
      </c>
      <c r="D58" s="18">
        <v>4.4771220854537299</v>
      </c>
      <c r="E58" s="18">
        <f t="shared" si="4"/>
        <v>3.6</v>
      </c>
      <c r="F58" s="18">
        <v>0.16</v>
      </c>
      <c r="G58" s="18">
        <f t="shared" si="1"/>
        <v>3.0862505752841938</v>
      </c>
      <c r="H58" s="18">
        <f t="shared" si="1"/>
        <v>6.8114750098541252</v>
      </c>
      <c r="I58" s="18">
        <f t="shared" si="1"/>
        <v>4.3171220854537298</v>
      </c>
      <c r="J58" s="18">
        <v>3.44</v>
      </c>
      <c r="K58" s="18">
        <v>3.44</v>
      </c>
      <c r="L58" s="7">
        <f t="shared" si="2"/>
        <v>11.833599999999999</v>
      </c>
      <c r="M58" s="8"/>
      <c r="N58" s="8"/>
      <c r="X58" s="32">
        <v>32</v>
      </c>
      <c r="Y58" s="32">
        <v>0.22698740131171269</v>
      </c>
      <c r="Z58" s="32">
        <v>-0.66479765418775227</v>
      </c>
      <c r="AH58" s="32">
        <v>32</v>
      </c>
      <c r="AI58" s="32">
        <v>0.67376734274030803</v>
      </c>
      <c r="AJ58" s="32">
        <v>0.87496410985485384</v>
      </c>
      <c r="AR58" s="32">
        <v>32</v>
      </c>
      <c r="AS58" s="32">
        <v>0.52296135530002752</v>
      </c>
      <c r="AT58" s="32">
        <v>-0.66366633131027097</v>
      </c>
    </row>
    <row r="59" spans="1:46" x14ac:dyDescent="0.3">
      <c r="A59" s="4">
        <v>43344</v>
      </c>
      <c r="B59" s="18">
        <v>0.12651024213718109</v>
      </c>
      <c r="C59" s="18">
        <v>0.93102825882013984</v>
      </c>
      <c r="D59" s="18">
        <v>0.21160837986441858</v>
      </c>
      <c r="E59" s="18">
        <f t="shared" si="4"/>
        <v>0.21</v>
      </c>
      <c r="F59" s="18">
        <v>0.15</v>
      </c>
      <c r="G59" s="18">
        <f t="shared" si="1"/>
        <v>-2.34897578628189E-2</v>
      </c>
      <c r="H59" s="18">
        <f t="shared" si="1"/>
        <v>0.78102825882013982</v>
      </c>
      <c r="I59" s="18">
        <f t="shared" si="1"/>
        <v>6.1608379864418583E-2</v>
      </c>
      <c r="J59" s="18">
        <v>0.06</v>
      </c>
      <c r="K59" s="18">
        <v>0.06</v>
      </c>
      <c r="L59" s="7">
        <f t="shared" si="2"/>
        <v>3.5999999999999999E-3</v>
      </c>
      <c r="M59" s="8"/>
      <c r="N59" s="8"/>
      <c r="X59" s="32">
        <v>33</v>
      </c>
      <c r="Y59" s="32">
        <v>-1.9702706120451707</v>
      </c>
      <c r="Z59" s="32">
        <v>0.54332315266319453</v>
      </c>
      <c r="AH59" s="32">
        <v>33</v>
      </c>
      <c r="AI59" s="32">
        <v>-2.2725423061668049</v>
      </c>
      <c r="AJ59" s="32">
        <v>0.67994258592483536</v>
      </c>
      <c r="AR59" s="32">
        <v>33</v>
      </c>
      <c r="AS59" s="32">
        <v>-2.0765920914517095</v>
      </c>
      <c r="AT59" s="32">
        <v>-0.33048200001730565</v>
      </c>
    </row>
    <row r="60" spans="1:46" x14ac:dyDescent="0.3">
      <c r="A60" s="4">
        <v>43374</v>
      </c>
      <c r="B60" s="18">
        <v>-6.4515398364152627</v>
      </c>
      <c r="C60" s="18">
        <v>-10.461220522257559</v>
      </c>
      <c r="D60" s="18">
        <v>-7.8766726535734923</v>
      </c>
      <c r="E60" s="18">
        <f t="shared" si="4"/>
        <v>-7.4899999999999993</v>
      </c>
      <c r="F60" s="18">
        <v>0.19</v>
      </c>
      <c r="G60" s="18">
        <f t="shared" si="1"/>
        <v>-6.6415398364152631</v>
      </c>
      <c r="H60" s="18">
        <f t="shared" si="1"/>
        <v>-10.651220522257558</v>
      </c>
      <c r="I60" s="18">
        <f t="shared" si="1"/>
        <v>-8.0666726535734927</v>
      </c>
      <c r="J60" s="18">
        <v>-7.68</v>
      </c>
      <c r="K60" s="18">
        <v>-7.68</v>
      </c>
      <c r="L60" s="7">
        <f t="shared" si="2"/>
        <v>58.982399999999998</v>
      </c>
      <c r="M60" s="8"/>
      <c r="N60" s="8"/>
      <c r="X60" s="32">
        <v>34</v>
      </c>
      <c r="Y60" s="32">
        <v>4.8335654072606573</v>
      </c>
      <c r="Z60" s="32">
        <v>-1.1445593426618359</v>
      </c>
      <c r="AH60" s="32">
        <v>34</v>
      </c>
      <c r="AI60" s="32">
        <v>5.1392844963150939</v>
      </c>
      <c r="AJ60" s="32">
        <v>-4.6927926667761799</v>
      </c>
      <c r="AR60" s="32">
        <v>34</v>
      </c>
      <c r="AS60" s="32">
        <v>5.2398328274568398</v>
      </c>
      <c r="AT60" s="32">
        <v>-4.2437915150647765</v>
      </c>
    </row>
    <row r="61" spans="1:46" x14ac:dyDescent="0.3">
      <c r="A61" s="4">
        <v>43405</v>
      </c>
      <c r="B61" s="18">
        <v>2.0266505208160575</v>
      </c>
      <c r="C61" s="18">
        <v>-0.51510108311630554</v>
      </c>
      <c r="D61" s="18">
        <v>3.8051541326471714</v>
      </c>
      <c r="E61" s="18">
        <f t="shared" si="4"/>
        <v>1.8699999999999999</v>
      </c>
      <c r="F61" s="18">
        <v>0.18</v>
      </c>
      <c r="G61" s="18">
        <f t="shared" si="1"/>
        <v>1.8466505208160575</v>
      </c>
      <c r="H61" s="18">
        <f t="shared" si="1"/>
        <v>-0.69510108311630558</v>
      </c>
      <c r="I61" s="18">
        <f t="shared" si="1"/>
        <v>3.6251541326471712</v>
      </c>
      <c r="J61" s="18">
        <v>1.69</v>
      </c>
      <c r="K61" s="18">
        <v>1.69</v>
      </c>
      <c r="L61" s="7">
        <f t="shared" si="2"/>
        <v>2.8560999999999996</v>
      </c>
      <c r="M61" s="8"/>
      <c r="N61" s="8"/>
      <c r="X61" s="32">
        <v>35</v>
      </c>
      <c r="Y61" s="32">
        <v>1.7741067037724634</v>
      </c>
      <c r="Z61" s="32">
        <v>-0.44989628970620799</v>
      </c>
      <c r="AH61" s="32">
        <v>35</v>
      </c>
      <c r="AI61" s="32">
        <v>2.4229866107489895</v>
      </c>
      <c r="AJ61" s="32">
        <v>-1.3453430425496988</v>
      </c>
      <c r="AR61" s="32">
        <v>35</v>
      </c>
      <c r="AS61" s="32">
        <v>2.2139885526050267</v>
      </c>
      <c r="AT61" s="32">
        <v>-0.91086874482702385</v>
      </c>
    </row>
    <row r="62" spans="1:46" x14ac:dyDescent="0.3">
      <c r="A62" s="4">
        <v>43435</v>
      </c>
      <c r="B62" s="18">
        <v>-9.5018419067280586</v>
      </c>
      <c r="C62" s="18">
        <v>-20.404800229139656</v>
      </c>
      <c r="D62" s="18">
        <v>-19.675387630164387</v>
      </c>
      <c r="E62" s="18">
        <f t="shared" si="4"/>
        <v>-9.3600000000000012</v>
      </c>
      <c r="F62" s="18">
        <v>0.19</v>
      </c>
      <c r="G62" s="18">
        <f t="shared" si="1"/>
        <v>-9.6918419067280581</v>
      </c>
      <c r="H62" s="18">
        <f t="shared" si="1"/>
        <v>-20.594800229139658</v>
      </c>
      <c r="I62" s="18">
        <f t="shared" si="1"/>
        <v>-19.865387630164388</v>
      </c>
      <c r="J62" s="18">
        <v>-9.5500000000000007</v>
      </c>
      <c r="K62" s="18">
        <v>-9.5500000000000007</v>
      </c>
      <c r="L62" s="7">
        <f t="shared" si="2"/>
        <v>91.202500000000015</v>
      </c>
      <c r="M62" s="8"/>
      <c r="N62" s="8"/>
      <c r="X62" s="32">
        <v>36</v>
      </c>
      <c r="Y62" s="32">
        <v>1.893280560264651</v>
      </c>
      <c r="Z62" s="32">
        <v>0.55993546126785443</v>
      </c>
      <c r="AH62" s="32">
        <v>36</v>
      </c>
      <c r="AI62" s="32">
        <v>2.5469789453560434</v>
      </c>
      <c r="AJ62" s="32">
        <v>1.9999554078183159</v>
      </c>
      <c r="AR62" s="32">
        <v>36</v>
      </c>
      <c r="AS62" s="32">
        <v>2.3396430177820711</v>
      </c>
      <c r="AT62" s="32">
        <v>0.59386125171904336</v>
      </c>
    </row>
    <row r="63" spans="1:46" x14ac:dyDescent="0.3">
      <c r="X63" s="32">
        <v>37</v>
      </c>
      <c r="Y63" s="32">
        <v>3.5250370845953132</v>
      </c>
      <c r="Z63" s="32">
        <v>0.39770865964142166</v>
      </c>
      <c r="AH63" s="32">
        <v>37</v>
      </c>
      <c r="AI63" s="32">
        <v>4.094688275172512</v>
      </c>
      <c r="AJ63" s="32">
        <v>-0.74935386235654144</v>
      </c>
      <c r="AR63" s="32">
        <v>37</v>
      </c>
      <c r="AS63" s="32">
        <v>3.9958693719870069</v>
      </c>
      <c r="AT63" s="32">
        <v>0.32228005690268491</v>
      </c>
    </row>
    <row r="64" spans="1:46" x14ac:dyDescent="0.3">
      <c r="X64" s="32">
        <v>38</v>
      </c>
      <c r="Y64" s="32">
        <v>0.14875387044241609</v>
      </c>
      <c r="Z64" s="32">
        <v>-0.52154289379090246</v>
      </c>
      <c r="AH64" s="32">
        <v>38</v>
      </c>
      <c r="AI64" s="32">
        <v>0.5783176662824866</v>
      </c>
      <c r="AJ64" s="32">
        <v>1.7834811732693594</v>
      </c>
      <c r="AR64" s="32">
        <v>38</v>
      </c>
      <c r="AS64" s="32">
        <v>0.43445375881295856</v>
      </c>
      <c r="AT64" s="32">
        <v>0.74292328327989166</v>
      </c>
    </row>
    <row r="65" spans="8:46" x14ac:dyDescent="0.3">
      <c r="X65" s="32">
        <v>39</v>
      </c>
      <c r="Y65" s="32">
        <v>1.051955561550789</v>
      </c>
      <c r="Z65" s="32">
        <v>0.35946482473949515</v>
      </c>
      <c r="AH65" s="32">
        <v>39</v>
      </c>
      <c r="AI65" s="32">
        <v>1.639002945633323</v>
      </c>
      <c r="AJ65" s="32">
        <v>1.2587168597458593</v>
      </c>
      <c r="AR65" s="32">
        <v>39</v>
      </c>
      <c r="AS65" s="32">
        <v>1.438587936879844</v>
      </c>
      <c r="AT65" s="32">
        <v>2.6377384602135088</v>
      </c>
    </row>
    <row r="66" spans="8:46" x14ac:dyDescent="0.3">
      <c r="X66" s="32">
        <v>40</v>
      </c>
      <c r="Y66" s="32">
        <v>1.0223818528097084</v>
      </c>
      <c r="Z66" s="32">
        <v>0.31136664619890797</v>
      </c>
      <c r="AH66" s="32">
        <v>40</v>
      </c>
      <c r="AI66" s="32">
        <v>1.6056932369869277</v>
      </c>
      <c r="AJ66" s="32">
        <v>4.3850943415413575</v>
      </c>
      <c r="AR66" s="32">
        <v>40</v>
      </c>
      <c r="AS66" s="32">
        <v>1.4063178717396827</v>
      </c>
      <c r="AT66" s="32">
        <v>1.5799016246734707</v>
      </c>
    </row>
    <row r="67" spans="8:46" x14ac:dyDescent="0.3">
      <c r="X67" s="32">
        <v>41</v>
      </c>
      <c r="Y67" s="32">
        <v>0.74675549394170804</v>
      </c>
      <c r="Z67" s="32">
        <v>-0.62318018905577244</v>
      </c>
      <c r="AH67" s="32">
        <v>41</v>
      </c>
      <c r="AI67" s="32">
        <v>1.2906483983258701</v>
      </c>
      <c r="AJ67" s="32">
        <v>-1.9364921966277382</v>
      </c>
      <c r="AR67" s="32">
        <v>41</v>
      </c>
      <c r="AS67" s="32">
        <v>1.1035914716359767</v>
      </c>
      <c r="AT67" s="32">
        <v>-1.4775206153827001</v>
      </c>
    </row>
    <row r="68" spans="8:46" x14ac:dyDescent="0.3">
      <c r="X68" s="32">
        <v>42</v>
      </c>
      <c r="Y68" s="32">
        <v>1.8237465530078338</v>
      </c>
      <c r="Z68" s="32">
        <v>0.58447841921708554</v>
      </c>
      <c r="AH68" s="32">
        <v>42</v>
      </c>
      <c r="AI68" s="32">
        <v>2.4748175925595111</v>
      </c>
      <c r="AJ68" s="32">
        <v>0.32478384238552271</v>
      </c>
      <c r="AR68" s="32">
        <v>42</v>
      </c>
      <c r="AS68" s="32">
        <v>2.2664066412727006</v>
      </c>
      <c r="AT68" s="32">
        <v>-0.72244032416236137</v>
      </c>
    </row>
    <row r="69" spans="8:46" x14ac:dyDescent="0.3">
      <c r="X69" s="32">
        <v>43</v>
      </c>
      <c r="Y69" s="32">
        <v>0.13897877390453597</v>
      </c>
      <c r="Z69" s="32">
        <v>6.4456142159693697E-2</v>
      </c>
      <c r="AH69" s="32">
        <v>43</v>
      </c>
      <c r="AI69" s="32">
        <v>0.56634338296759501</v>
      </c>
      <c r="AJ69" s="32">
        <v>0.91276932013300405</v>
      </c>
      <c r="AR69" s="32">
        <v>43</v>
      </c>
      <c r="AS69" s="32">
        <v>0.42337435057792772</v>
      </c>
      <c r="AT69" s="32">
        <v>1.6302176971318885</v>
      </c>
    </row>
    <row r="70" spans="8:46" x14ac:dyDescent="0.3">
      <c r="X70" s="32">
        <v>44</v>
      </c>
      <c r="Y70" s="32">
        <v>2.4611458152842678</v>
      </c>
      <c r="Z70" s="32">
        <v>-0.98775289237590291</v>
      </c>
      <c r="AH70" s="32">
        <v>44</v>
      </c>
      <c r="AI70" s="32">
        <v>3.117119302640404</v>
      </c>
      <c r="AJ70" s="32">
        <v>-2.1772014384202669</v>
      </c>
      <c r="AR70" s="32">
        <v>44</v>
      </c>
      <c r="AS70" s="32">
        <v>2.9295277867706995</v>
      </c>
      <c r="AT70" s="32">
        <v>-1.6541655810486793</v>
      </c>
    </row>
    <row r="71" spans="8:46" x14ac:dyDescent="0.3">
      <c r="X71" s="32">
        <v>45</v>
      </c>
      <c r="Y71" s="32">
        <v>2.2017528446586225</v>
      </c>
      <c r="Z71" s="32">
        <v>0.52575677798250231</v>
      </c>
      <c r="AH71" s="32">
        <v>45</v>
      </c>
      <c r="AI71" s="32">
        <v>2.8609127743169278</v>
      </c>
      <c r="AJ71" s="32">
        <v>-11.785858662240809</v>
      </c>
      <c r="AR71" s="32">
        <v>45</v>
      </c>
      <c r="AS71" s="32">
        <v>2.6618867291962984</v>
      </c>
      <c r="AT71" s="32">
        <v>0.67789614399264986</v>
      </c>
    </row>
    <row r="72" spans="8:46" x14ac:dyDescent="0.3">
      <c r="X72" s="32">
        <v>46</v>
      </c>
      <c r="Y72" s="32">
        <v>3.0721362103040066</v>
      </c>
      <c r="Z72" s="32">
        <v>-9.2794995848638262E-2</v>
      </c>
      <c r="AH72" s="32">
        <v>46</v>
      </c>
      <c r="AI72" s="32">
        <v>3.6928200753737443</v>
      </c>
      <c r="AJ72" s="32">
        <v>14.733805657234447</v>
      </c>
      <c r="AR72" s="32">
        <v>46</v>
      </c>
      <c r="AS72" s="32">
        <v>3.5480445851987579</v>
      </c>
      <c r="AT72" s="32">
        <v>0.95413520360603155</v>
      </c>
    </row>
    <row r="73" spans="8:46" x14ac:dyDescent="0.3">
      <c r="X73" s="32">
        <v>47</v>
      </c>
      <c r="Y73" s="32">
        <v>1.0223818528097084</v>
      </c>
      <c r="Z73" s="32">
        <v>-0.46811326293394917</v>
      </c>
      <c r="AH73" s="32">
        <v>47</v>
      </c>
      <c r="AI73" s="32">
        <v>1.6056932369869277</v>
      </c>
      <c r="AJ73" s="32">
        <v>-1.6438677692982755</v>
      </c>
      <c r="AR73" s="32">
        <v>47</v>
      </c>
      <c r="AS73" s="32">
        <v>1.4063178717396827</v>
      </c>
      <c r="AT73" s="32">
        <v>-9.6480483189935118</v>
      </c>
    </row>
    <row r="74" spans="8:46" x14ac:dyDescent="0.3">
      <c r="X74" s="32">
        <v>48</v>
      </c>
      <c r="Y74" s="32">
        <v>5.5704912684726926</v>
      </c>
      <c r="Z74" s="32">
        <v>0.51263827630508629</v>
      </c>
      <c r="AH74" s="32">
        <v>48</v>
      </c>
      <c r="AI74" s="32">
        <v>5.6530523430012769</v>
      </c>
      <c r="AJ74" s="32">
        <v>4.1307613730097996</v>
      </c>
      <c r="AR74" s="32">
        <v>48</v>
      </c>
      <c r="AS74" s="32">
        <v>5.908476463876398</v>
      </c>
      <c r="AT74" s="32">
        <v>10.184696034681128</v>
      </c>
    </row>
    <row r="75" spans="8:46" x14ac:dyDescent="0.3">
      <c r="X75" s="32">
        <v>49</v>
      </c>
      <c r="Y75" s="32">
        <v>-3.5191142952220886</v>
      </c>
      <c r="Z75" s="32">
        <v>-0.28933985571806353</v>
      </c>
      <c r="AH75" s="32">
        <v>49</v>
      </c>
      <c r="AI75" s="32">
        <v>-4.692418653109045</v>
      </c>
      <c r="AJ75" s="32">
        <v>3.215453033205204</v>
      </c>
      <c r="AR75" s="32">
        <v>49</v>
      </c>
      <c r="AS75" s="32">
        <v>-4.0559532261614502</v>
      </c>
      <c r="AT75" s="32">
        <v>2.3851044249233997</v>
      </c>
    </row>
    <row r="76" spans="8:46" x14ac:dyDescent="0.3">
      <c r="X76" s="32">
        <v>50</v>
      </c>
      <c r="Y76" s="32">
        <v>-2.2857920566475984</v>
      </c>
      <c r="Z76" s="32">
        <v>-0.80312149096664998</v>
      </c>
      <c r="AH76" s="32">
        <v>50</v>
      </c>
      <c r="AI76" s="32">
        <v>-2.7419240979324329</v>
      </c>
      <c r="AJ76" s="32">
        <v>-0.31713719670130924</v>
      </c>
      <c r="AR76" s="32">
        <v>50</v>
      </c>
      <c r="AS76" s="32">
        <v>-2.4697146783214237</v>
      </c>
      <c r="AT76" s="32">
        <v>1.0383228371363895</v>
      </c>
    </row>
    <row r="77" spans="8:46" x14ac:dyDescent="0.3">
      <c r="X77" s="32">
        <v>51</v>
      </c>
      <c r="Y77" s="32">
        <v>0.26612600579053158</v>
      </c>
      <c r="Z77" s="32">
        <v>0.389925626401606</v>
      </c>
      <c r="AH77" s="32">
        <v>51</v>
      </c>
      <c r="AI77" s="32">
        <v>0.72126245426167757</v>
      </c>
      <c r="AJ77" s="32">
        <v>0.24655824625785483</v>
      </c>
      <c r="AR77" s="32">
        <v>51</v>
      </c>
      <c r="AS77" s="32">
        <v>0.56713004061477679</v>
      </c>
      <c r="AT77" s="32">
        <v>-9.1043115497927096E-2</v>
      </c>
    </row>
    <row r="78" spans="8:46" x14ac:dyDescent="0.3">
      <c r="H78" s="13"/>
      <c r="I78" s="7"/>
      <c r="J78" s="7"/>
      <c r="K78" s="7"/>
      <c r="L78" s="7"/>
      <c r="U78" s="7"/>
      <c r="X78" s="32">
        <v>52</v>
      </c>
      <c r="Y78" s="32">
        <v>2.601073742162118</v>
      </c>
      <c r="Z78" s="32">
        <v>-0.34650799910115104</v>
      </c>
      <c r="AH78" s="32">
        <v>52</v>
      </c>
      <c r="AI78" s="32">
        <v>3.2523965191240407</v>
      </c>
      <c r="AJ78" s="32">
        <v>1.5017003002065303</v>
      </c>
      <c r="AR78" s="32">
        <v>52</v>
      </c>
      <c r="AS78" s="32">
        <v>3.0726492182185252</v>
      </c>
      <c r="AT78" s="32">
        <v>0.77343100199768111</v>
      </c>
    </row>
    <row r="79" spans="8:46" x14ac:dyDescent="0.3">
      <c r="H79" s="13"/>
      <c r="I79" s="10"/>
      <c r="J79" s="10"/>
      <c r="K79" s="10"/>
      <c r="L79" s="7"/>
      <c r="U79" s="7"/>
      <c r="X79" s="32">
        <v>53</v>
      </c>
      <c r="Y79" s="32">
        <v>0.45223320336289075</v>
      </c>
      <c r="Z79" s="32">
        <v>-0.42860215248636535</v>
      </c>
      <c r="AH79" s="32">
        <v>53</v>
      </c>
      <c r="AI79" s="32">
        <v>0.94477276375494523</v>
      </c>
      <c r="AJ79" s="32">
        <v>0.23833975681892405</v>
      </c>
      <c r="AR79" s="32">
        <v>53</v>
      </c>
      <c r="AS79" s="32">
        <v>0.77615641357068799</v>
      </c>
      <c r="AT79" s="32">
        <v>0.97738569346480308</v>
      </c>
    </row>
    <row r="80" spans="8:46" x14ac:dyDescent="0.3">
      <c r="H80" s="13"/>
      <c r="I80" s="7"/>
      <c r="J80" s="7"/>
      <c r="K80" s="7"/>
      <c r="L80" s="7"/>
      <c r="U80" s="7"/>
      <c r="V80" s="23"/>
      <c r="X80" s="32">
        <v>54</v>
      </c>
      <c r="Y80" s="32">
        <v>3.1424664327128755</v>
      </c>
      <c r="Z80" s="32">
        <v>0.85983080970673287</v>
      </c>
      <c r="AH80" s="32">
        <v>54</v>
      </c>
      <c r="AI80" s="32">
        <v>3.7566059752911753</v>
      </c>
      <c r="AJ80" s="32">
        <v>-2.7023987241201164</v>
      </c>
      <c r="AR80" s="32">
        <v>54</v>
      </c>
      <c r="AS80" s="32">
        <v>3.6181778861795029</v>
      </c>
      <c r="AT80" s="32">
        <v>-1.2739277350975109</v>
      </c>
    </row>
    <row r="81" spans="8:46" x14ac:dyDescent="0.3">
      <c r="H81" s="13"/>
      <c r="I81" s="7"/>
      <c r="J81" s="7"/>
      <c r="K81" s="7"/>
      <c r="L81" s="7"/>
      <c r="U81" s="7"/>
      <c r="V81" s="5"/>
      <c r="X81" s="32">
        <v>55</v>
      </c>
      <c r="Y81" s="32">
        <v>3.3940097825283466</v>
      </c>
      <c r="Z81" s="32">
        <v>-0.30775920724415284</v>
      </c>
      <c r="AH81" s="32">
        <v>55</v>
      </c>
      <c r="AI81" s="32">
        <v>3.9805839822515567</v>
      </c>
      <c r="AJ81" s="32">
        <v>2.8308910276025685</v>
      </c>
      <c r="AR81" s="32">
        <v>55</v>
      </c>
      <c r="AS81" s="32">
        <v>3.8672354122976498</v>
      </c>
      <c r="AT81" s="32">
        <v>0.44988667315608</v>
      </c>
    </row>
    <row r="82" spans="8:46" x14ac:dyDescent="0.3">
      <c r="H82" s="13"/>
      <c r="I82" s="7"/>
      <c r="J82" s="7"/>
      <c r="K82" s="7"/>
      <c r="L82" s="7"/>
      <c r="U82" s="7"/>
      <c r="V82" s="5"/>
      <c r="X82" s="32">
        <v>56</v>
      </c>
      <c r="Y82" s="32">
        <v>4.1277856335292594E-2</v>
      </c>
      <c r="Z82" s="32">
        <v>-6.4767614198111501E-2</v>
      </c>
      <c r="AH82" s="32">
        <v>56</v>
      </c>
      <c r="AI82" s="32">
        <v>0.4460740927805637</v>
      </c>
      <c r="AJ82" s="32">
        <v>0.33495416603957612</v>
      </c>
      <c r="AR82" s="32">
        <v>56</v>
      </c>
      <c r="AS82" s="32">
        <v>0.31238521776582023</v>
      </c>
      <c r="AT82" s="32">
        <v>-0.25077683790140165</v>
      </c>
    </row>
    <row r="83" spans="8:46" x14ac:dyDescent="0.3">
      <c r="U83" s="5"/>
      <c r="V83" s="5"/>
      <c r="X83" s="32">
        <v>57</v>
      </c>
      <c r="Y83" s="32">
        <v>-7.2446839671197925</v>
      </c>
      <c r="Z83" s="32">
        <v>0.60314413070452932</v>
      </c>
      <c r="AH83" s="32">
        <v>57</v>
      </c>
      <c r="AI83" s="32">
        <v>-11.766974004429702</v>
      </c>
      <c r="AJ83" s="32">
        <v>1.1157534821721438</v>
      </c>
      <c r="AR83" s="32">
        <v>57</v>
      </c>
      <c r="AS83" s="32">
        <v>-9.3541713075930044</v>
      </c>
      <c r="AT83" s="32">
        <v>1.2874986540195117</v>
      </c>
    </row>
    <row r="84" spans="8:46" x14ac:dyDescent="0.3">
      <c r="U84" s="7"/>
      <c r="V84" s="5"/>
      <c r="X84" s="32">
        <v>58</v>
      </c>
      <c r="Y84" s="32">
        <v>1.6451495611008318</v>
      </c>
      <c r="Z84" s="32">
        <v>0.20150095971522575</v>
      </c>
      <c r="AH84" s="32">
        <v>58</v>
      </c>
      <c r="AI84" s="32">
        <v>2.287106140342372</v>
      </c>
      <c r="AJ84" s="32">
        <v>-2.9822072234586776</v>
      </c>
      <c r="AR84" s="32">
        <v>58</v>
      </c>
      <c r="AS84" s="32">
        <v>2.0772865965412453</v>
      </c>
      <c r="AT84" s="32">
        <v>1.547867536105926</v>
      </c>
    </row>
    <row r="85" spans="8:46" ht="15.6" thickBot="1" x14ac:dyDescent="0.35">
      <c r="X85" s="33">
        <v>59</v>
      </c>
      <c r="Y85" s="33">
        <v>-8.9232242986121513</v>
      </c>
      <c r="Z85" s="33">
        <v>-0.76861760811590685</v>
      </c>
      <c r="AH85" s="33">
        <v>59</v>
      </c>
      <c r="AI85" s="33">
        <v>-15.577744534495107</v>
      </c>
      <c r="AJ85" s="33">
        <v>-5.0170556946445508</v>
      </c>
      <c r="AR85" s="33">
        <v>59</v>
      </c>
      <c r="AS85" s="33">
        <v>-12.008285286106956</v>
      </c>
      <c r="AT85" s="33">
        <v>-7.8571023440574326</v>
      </c>
    </row>
    <row r="91" spans="8:46" x14ac:dyDescent="0.3">
      <c r="S91" s="2"/>
      <c r="T91" s="2"/>
    </row>
    <row r="92" spans="8:46" x14ac:dyDescent="0.3">
      <c r="S92" s="2"/>
      <c r="T92" s="2"/>
    </row>
    <row r="93" spans="8:46" x14ac:dyDescent="0.3">
      <c r="S93" s="2"/>
      <c r="T93" s="2"/>
    </row>
    <row r="94" spans="8:46" x14ac:dyDescent="0.3">
      <c r="S94" s="2"/>
      <c r="T94" s="2"/>
    </row>
    <row r="95" spans="8:46" x14ac:dyDescent="0.3">
      <c r="S95" s="2"/>
      <c r="T95" s="2"/>
    </row>
    <row r="96" spans="8:46" x14ac:dyDescent="0.3">
      <c r="S96" s="2"/>
      <c r="T96" s="2"/>
    </row>
    <row r="97" spans="13:20" x14ac:dyDescent="0.3">
      <c r="S97" s="2"/>
      <c r="T97" s="2"/>
    </row>
    <row r="98" spans="13:20" x14ac:dyDescent="0.3">
      <c r="S98" s="2"/>
      <c r="T98" s="2"/>
    </row>
    <row r="99" spans="13:20" x14ac:dyDescent="0.3">
      <c r="S99" s="2"/>
      <c r="T99" s="2"/>
    </row>
    <row r="100" spans="13:20" x14ac:dyDescent="0.3">
      <c r="S100" s="2"/>
      <c r="T100" s="2"/>
    </row>
    <row r="101" spans="13:20" x14ac:dyDescent="0.3">
      <c r="S101" s="2"/>
      <c r="T101" s="2"/>
    </row>
    <row r="102" spans="13:20" x14ac:dyDescent="0.3">
      <c r="S102" s="2"/>
      <c r="T102" s="2"/>
    </row>
    <row r="103" spans="13:20" x14ac:dyDescent="0.3">
      <c r="S103" s="2"/>
      <c r="T103" s="2"/>
    </row>
    <row r="104" spans="13:20" x14ac:dyDescent="0.3">
      <c r="M104" s="5"/>
      <c r="N104" s="5"/>
      <c r="O104" s="5"/>
      <c r="P104" s="2"/>
      <c r="Q104" s="2"/>
      <c r="R104" s="2"/>
      <c r="S104" s="2"/>
      <c r="T104" s="2"/>
    </row>
    <row r="105" spans="13:20" x14ac:dyDescent="0.3">
      <c r="M105" s="5"/>
      <c r="N105" s="5"/>
      <c r="O105" s="5"/>
      <c r="P105" s="2"/>
      <c r="Q105" s="2"/>
      <c r="R105" s="2"/>
      <c r="S105" s="2"/>
      <c r="T105" s="2"/>
    </row>
    <row r="106" spans="13:20" x14ac:dyDescent="0.3">
      <c r="M106" s="5"/>
      <c r="N106" s="5"/>
      <c r="O106" s="5"/>
      <c r="P106" s="2"/>
      <c r="Q106" s="2"/>
      <c r="R106" s="2"/>
      <c r="S106" s="2"/>
      <c r="T106" s="2"/>
    </row>
    <row r="107" spans="13:20" x14ac:dyDescent="0.3">
      <c r="M107" s="5"/>
      <c r="N107" s="5"/>
      <c r="O107" s="5"/>
      <c r="P107" s="2"/>
      <c r="Q107" s="2"/>
      <c r="R107" s="2"/>
      <c r="S107" s="2"/>
      <c r="T107" s="2"/>
    </row>
    <row r="108" spans="13:20" x14ac:dyDescent="0.3">
      <c r="M108" s="5"/>
      <c r="N108" s="5"/>
      <c r="O108" s="5"/>
      <c r="P108" s="2"/>
      <c r="Q108" s="2"/>
      <c r="R108" s="2"/>
      <c r="S108" s="2"/>
      <c r="T108" s="2"/>
    </row>
    <row r="109" spans="13:20" x14ac:dyDescent="0.3">
      <c r="M109" s="5"/>
      <c r="N109" s="5"/>
      <c r="O109" s="5"/>
      <c r="P109" s="2"/>
      <c r="Q109" s="2"/>
      <c r="R109" s="2"/>
      <c r="S109" s="2"/>
      <c r="T109" s="2"/>
    </row>
    <row r="110" spans="13:20" x14ac:dyDescent="0.3">
      <c r="M110" s="5"/>
      <c r="N110" s="5"/>
      <c r="O110" s="5"/>
      <c r="P110" s="2"/>
      <c r="Q110" s="2"/>
      <c r="R110" s="2"/>
      <c r="S110" s="2"/>
      <c r="T110" s="2"/>
    </row>
    <row r="111" spans="13:20" x14ac:dyDescent="0.3">
      <c r="M111" s="5"/>
      <c r="N111" s="5"/>
      <c r="O111" s="5"/>
      <c r="P111" s="2"/>
      <c r="Q111" s="2"/>
      <c r="R111" s="2"/>
      <c r="S111" s="2"/>
      <c r="T111" s="2"/>
    </row>
    <row r="112" spans="13:20" x14ac:dyDescent="0.3">
      <c r="M112" s="5"/>
      <c r="N112" s="5"/>
      <c r="O112" s="5"/>
      <c r="P112" s="2"/>
      <c r="Q112" s="2"/>
      <c r="R112" s="2"/>
      <c r="S112" s="2"/>
      <c r="T112" s="2"/>
    </row>
    <row r="113" spans="13:20" x14ac:dyDescent="0.3">
      <c r="M113" s="5"/>
      <c r="N113" s="5"/>
      <c r="O113" s="5"/>
      <c r="P113" s="2"/>
      <c r="Q113" s="2"/>
      <c r="R113" s="2"/>
      <c r="S113" s="2"/>
      <c r="T113" s="2"/>
    </row>
    <row r="114" spans="13:20" x14ac:dyDescent="0.3">
      <c r="M114" s="5"/>
      <c r="N114" s="5"/>
      <c r="O114" s="5"/>
      <c r="P114" s="2"/>
      <c r="Q114" s="2"/>
      <c r="R114" s="2"/>
      <c r="S114" s="2"/>
      <c r="T114" s="2"/>
    </row>
    <row r="115" spans="13:20" x14ac:dyDescent="0.3">
      <c r="M115" s="5"/>
      <c r="N115" s="5"/>
      <c r="O115" s="5"/>
      <c r="P115" s="2"/>
      <c r="Q115" s="2"/>
      <c r="R115" s="2"/>
      <c r="S115" s="2"/>
      <c r="T115" s="2"/>
    </row>
    <row r="116" spans="13:20" x14ac:dyDescent="0.3">
      <c r="M116" s="5"/>
      <c r="N116" s="5"/>
      <c r="O116" s="5"/>
      <c r="P116" s="2"/>
      <c r="Q116" s="2"/>
      <c r="R116" s="2"/>
      <c r="S116" s="2"/>
      <c r="T116" s="2"/>
    </row>
    <row r="117" spans="13:20" x14ac:dyDescent="0.3">
      <c r="M117" s="5"/>
      <c r="N117" s="5"/>
      <c r="O117" s="5"/>
      <c r="P117" s="2"/>
      <c r="Q117" s="2"/>
      <c r="R117" s="2"/>
      <c r="S117" s="2"/>
      <c r="T117" s="2"/>
    </row>
    <row r="118" spans="13:20" x14ac:dyDescent="0.3">
      <c r="M118" s="5"/>
      <c r="N118" s="5"/>
      <c r="O118" s="5"/>
      <c r="P118" s="2"/>
      <c r="Q118" s="2"/>
      <c r="R118" s="2"/>
      <c r="S118" s="2"/>
      <c r="T118" s="2"/>
    </row>
    <row r="119" spans="13:20" x14ac:dyDescent="0.3">
      <c r="M119" s="5"/>
      <c r="N119" s="5"/>
      <c r="O119" s="5"/>
      <c r="P119" s="2"/>
      <c r="Q119" s="2"/>
      <c r="R119" s="2"/>
      <c r="S119" s="2"/>
      <c r="T119" s="2"/>
    </row>
    <row r="120" spans="13:20" x14ac:dyDescent="0.3">
      <c r="M120" s="5"/>
      <c r="N120" s="5"/>
      <c r="O120" s="5"/>
      <c r="P120" s="2"/>
      <c r="Q120" s="2"/>
      <c r="R120" s="2"/>
      <c r="S120" s="2"/>
      <c r="T120" s="2"/>
    </row>
    <row r="121" spans="13:20" x14ac:dyDescent="0.3">
      <c r="M121" s="5"/>
      <c r="N121" s="5"/>
      <c r="O121" s="5"/>
      <c r="P121" s="2"/>
      <c r="Q121" s="2"/>
      <c r="R121" s="2"/>
      <c r="S121" s="2"/>
      <c r="T121" s="2"/>
    </row>
    <row r="122" spans="13:20" x14ac:dyDescent="0.3">
      <c r="M122" s="5"/>
      <c r="N122" s="5"/>
      <c r="O122" s="5"/>
      <c r="P122" s="2"/>
      <c r="Q122" s="2"/>
      <c r="R122" s="2"/>
      <c r="S122" s="2"/>
      <c r="T122" s="2"/>
    </row>
    <row r="123" spans="13:20" x14ac:dyDescent="0.3">
      <c r="M123" s="5"/>
      <c r="N123" s="5"/>
      <c r="O123" s="5"/>
      <c r="P123" s="2"/>
      <c r="Q123" s="2"/>
      <c r="R123" s="2"/>
      <c r="S123" s="2"/>
      <c r="T123" s="2"/>
    </row>
    <row r="124" spans="13:20" x14ac:dyDescent="0.3">
      <c r="M124" s="5"/>
      <c r="N124" s="5"/>
      <c r="O124" s="5"/>
      <c r="P124" s="2"/>
      <c r="Q124" s="2"/>
      <c r="R124" s="2"/>
      <c r="S124" s="2"/>
      <c r="T124" s="2"/>
    </row>
    <row r="125" spans="13:20" x14ac:dyDescent="0.3">
      <c r="M125" s="5"/>
      <c r="N125" s="5"/>
      <c r="O125" s="5"/>
      <c r="P125" s="2"/>
      <c r="Q125" s="2"/>
      <c r="R125" s="2"/>
      <c r="S125" s="2"/>
      <c r="T125" s="2"/>
    </row>
    <row r="126" spans="13:20" x14ac:dyDescent="0.3">
      <c r="M126" s="5"/>
      <c r="N126" s="5"/>
      <c r="O126" s="5"/>
      <c r="P126" s="2"/>
      <c r="Q126" s="2"/>
      <c r="R126" s="2"/>
      <c r="S126" s="2"/>
      <c r="T126" s="2"/>
    </row>
    <row r="127" spans="13:20" x14ac:dyDescent="0.3">
      <c r="T127" s="2"/>
    </row>
    <row r="128" spans="13:20" x14ac:dyDescent="0.3">
      <c r="T128" s="2"/>
    </row>
    <row r="129" spans="13:20" x14ac:dyDescent="0.3">
      <c r="T129" s="2"/>
    </row>
    <row r="130" spans="13:20" x14ac:dyDescent="0.3">
      <c r="T130" s="2"/>
    </row>
    <row r="131" spans="13:20" x14ac:dyDescent="0.3">
      <c r="T131" s="2"/>
    </row>
    <row r="132" spans="13:20" x14ac:dyDescent="0.3">
      <c r="T132" s="2"/>
    </row>
    <row r="133" spans="13:20" x14ac:dyDescent="0.3">
      <c r="M133" s="5"/>
      <c r="N133" s="5"/>
      <c r="O133" s="5"/>
      <c r="P133" s="2"/>
      <c r="Q133" s="2"/>
      <c r="R133" s="2"/>
      <c r="S133" s="2"/>
      <c r="T133" s="2"/>
    </row>
    <row r="134" spans="13:20" x14ac:dyDescent="0.3">
      <c r="M134" s="5"/>
      <c r="N134" s="5"/>
      <c r="O134" s="5"/>
      <c r="P134" s="2"/>
      <c r="Q134" s="2"/>
      <c r="R134" s="2"/>
      <c r="S134" s="2"/>
      <c r="T134" s="2"/>
    </row>
    <row r="135" spans="13:20" x14ac:dyDescent="0.3">
      <c r="M135" s="5"/>
      <c r="N135" s="5"/>
      <c r="O135" s="5"/>
      <c r="P135" s="2"/>
      <c r="Q135" s="2"/>
      <c r="R135" s="2"/>
      <c r="S135" s="2"/>
      <c r="T135" s="2"/>
    </row>
    <row r="136" spans="13:20" x14ac:dyDescent="0.3">
      <c r="M136" s="5"/>
      <c r="N136" s="5"/>
      <c r="O136" s="5"/>
      <c r="P136" s="2"/>
      <c r="Q136" s="2"/>
      <c r="R136" s="2"/>
      <c r="S136" s="2"/>
      <c r="T136" s="2"/>
    </row>
    <row r="137" spans="13:20" x14ac:dyDescent="0.3">
      <c r="M137" s="5"/>
      <c r="N137" s="5"/>
      <c r="O137" s="5"/>
      <c r="P137" s="2"/>
      <c r="Q137" s="2"/>
      <c r="R137" s="2"/>
      <c r="S137" s="2"/>
      <c r="T137" s="2"/>
    </row>
    <row r="138" spans="13:20" x14ac:dyDescent="0.3">
      <c r="M138" s="5"/>
      <c r="N138" s="5"/>
      <c r="O138" s="5"/>
      <c r="P138" s="2"/>
      <c r="Q138" s="2"/>
      <c r="R138" s="2"/>
      <c r="S138" s="2"/>
      <c r="T138" s="2"/>
    </row>
    <row r="139" spans="13:20" x14ac:dyDescent="0.3">
      <c r="M139" s="5"/>
      <c r="N139" s="5"/>
      <c r="O139" s="5"/>
      <c r="P139" s="2"/>
      <c r="Q139" s="2"/>
      <c r="R139" s="2"/>
      <c r="S139" s="2"/>
      <c r="T139" s="2"/>
    </row>
    <row r="140" spans="13:20" x14ac:dyDescent="0.3">
      <c r="M140" s="5"/>
      <c r="N140" s="5"/>
      <c r="O140" s="5"/>
      <c r="P140" s="2"/>
      <c r="Q140" s="2"/>
      <c r="R140" s="2"/>
      <c r="S140" s="2"/>
      <c r="T140" s="2"/>
    </row>
    <row r="141" spans="13:20" x14ac:dyDescent="0.3">
      <c r="M141" s="5"/>
      <c r="N141" s="5"/>
      <c r="O141" s="5"/>
      <c r="P141" s="5"/>
      <c r="Q141" s="2"/>
      <c r="R141" s="2"/>
      <c r="S141" s="2"/>
      <c r="T141" s="2"/>
    </row>
    <row r="142" spans="13:20" x14ac:dyDescent="0.3">
      <c r="M142" s="5"/>
      <c r="N142" s="5"/>
      <c r="O142" s="5"/>
      <c r="P142" s="5"/>
      <c r="Q142" s="2"/>
      <c r="R142" s="2"/>
      <c r="S142" s="2"/>
      <c r="T142" s="2"/>
    </row>
    <row r="143" spans="13:20" x14ac:dyDescent="0.3">
      <c r="M143" s="5"/>
      <c r="N143" s="5"/>
      <c r="O143" s="5"/>
      <c r="P143" s="5"/>
      <c r="Q143" s="2"/>
      <c r="R143" s="2"/>
      <c r="S143" s="2"/>
      <c r="T143" s="2"/>
    </row>
    <row r="144" spans="13:20" x14ac:dyDescent="0.3">
      <c r="M144" s="5"/>
      <c r="N144" s="5"/>
      <c r="O144" s="5"/>
      <c r="P144" s="5"/>
      <c r="Q144" s="2"/>
      <c r="R144" s="2"/>
      <c r="S144" s="2"/>
      <c r="T144" s="2"/>
    </row>
    <row r="145" spans="13:20" x14ac:dyDescent="0.3">
      <c r="M145" s="5"/>
      <c r="N145" s="5"/>
      <c r="O145" s="5"/>
      <c r="P145" s="5"/>
      <c r="Q145" s="2"/>
      <c r="R145" s="2"/>
      <c r="S145" s="2"/>
      <c r="T145" s="2"/>
    </row>
    <row r="146" spans="13:20" x14ac:dyDescent="0.3">
      <c r="M146" s="5"/>
      <c r="N146" s="5"/>
      <c r="O146" s="5"/>
      <c r="P146" s="5"/>
      <c r="Q146" s="2"/>
      <c r="R146" s="2"/>
      <c r="S146" s="2"/>
      <c r="T146" s="2"/>
    </row>
  </sheetData>
  <scenarios current="0">
    <scenario name="123" count="1" user="a2468834@gmail.com" comment="建立者 a2468834@gmail.com 於 5/29/2019">
      <inputCells r="P42" val="1.01057549139976" numFmtId="176"/>
    </scenario>
  </scenarios>
  <mergeCells count="17">
    <mergeCell ref="S31:U31"/>
    <mergeCell ref="P35:R35"/>
    <mergeCell ref="G2:J2"/>
    <mergeCell ref="K2:L2"/>
    <mergeCell ref="P3:T3"/>
    <mergeCell ref="P7:S7"/>
    <mergeCell ref="P15:T15"/>
    <mergeCell ref="P11:Q11"/>
    <mergeCell ref="P19:R19"/>
    <mergeCell ref="P23:R23"/>
    <mergeCell ref="P27:R27"/>
    <mergeCell ref="P31:R31"/>
    <mergeCell ref="P39:S39"/>
    <mergeCell ref="P40:Q40"/>
    <mergeCell ref="P43:Q43"/>
    <mergeCell ref="P46:Q46"/>
    <mergeCell ref="P50:R5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VFINX</vt:lpstr>
      <vt:lpstr>JLGRX</vt:lpstr>
      <vt:lpstr>AGRYX</vt:lpstr>
      <vt:lpstr>Mkt&amp;r_f</vt:lpstr>
      <vt:lpstr>Summary(CAPM)</vt:lpstr>
      <vt:lpstr>Summary(3fa)</vt:lpstr>
      <vt:lpstr>Summary(4fa)</vt:lpstr>
      <vt:lpstr>Summary(5fa)</vt:lpstr>
      <vt:lpstr>Summary(timing-TM)</vt:lpstr>
      <vt:lpstr>Summary(timing-HM)</vt:lpstr>
      <vt:lpstr>Equation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a2468834@gmail.com</dc:creator>
  <cp:lastModifiedBy>a2468834@gmail.com</cp:lastModifiedBy>
  <dcterms:created xsi:type="dcterms:W3CDTF">2019-05-28T14:49:32Z</dcterms:created>
  <dcterms:modified xsi:type="dcterms:W3CDTF">2019-06-04T13:11:23Z</dcterms:modified>
</cp:coreProperties>
</file>