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go/game/WayGame/姜太公/"/>
    </mc:Choice>
  </mc:AlternateContent>
  <xr:revisionPtr revIDLastSave="0" documentId="13_ncr:1_{9C0944BC-84AA-9447-AC6A-6CC9230338FC}" xr6:coauthVersionLast="36" xr6:coauthVersionMax="36" xr10:uidLastSave="{00000000-0000-0000-0000-000000000000}"/>
  <bookViews>
    <workbookView xWindow="-19000" yWindow="460" windowWidth="19000" windowHeight="21140" activeTab="8" xr2:uid="{00000000-000D-0000-FFFF-FFFF00000000}"/>
  </bookViews>
  <sheets>
    <sheet name="總數據" sheetId="66" r:id="rId1"/>
    <sheet name="權重表" sheetId="76" r:id="rId2"/>
    <sheet name="BNRegularＸ_W()" sheetId="36" state="hidden" r:id="rId3"/>
    <sheet name="BNRegular Symbol" sheetId="30" state="hidden" r:id="rId4"/>
    <sheet name="ＢＮPayCombo" sheetId="42" state="hidden" r:id="rId5"/>
    <sheet name="BN_PayCombo" sheetId="32" state="hidden" r:id="rId6"/>
    <sheet name="Analysis" sheetId="24" r:id="rId7"/>
    <sheet name="倍率區間" sheetId="46" r:id="rId8"/>
    <sheet name="VI" sheetId="27" r:id="rId9"/>
    <sheet name="Max Payout" sheetId="26" r:id="rId10"/>
  </sheets>
  <externalReferences>
    <externalReference r:id="rId11"/>
  </externalReferences>
  <calcPr calcId="181029"/>
</workbook>
</file>

<file path=xl/calcChain.xml><?xml version="1.0" encoding="utf-8"?>
<calcChain xmlns="http://schemas.openxmlformats.org/spreadsheetml/2006/main">
  <c r="F19" i="76" l="1"/>
  <c r="E19" i="76"/>
  <c r="D19" i="76"/>
  <c r="C19" i="76"/>
  <c r="B19" i="76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J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AK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CE10" i="36" s="1"/>
  <c r="O3" i="30"/>
  <c r="E4" i="36" s="1"/>
  <c r="M42" i="30"/>
  <c r="C43" i="36" s="1"/>
  <c r="J42" i="36" s="1"/>
  <c r="M27" i="30"/>
  <c r="C28" i="36" s="1"/>
  <c r="M18" i="30"/>
  <c r="C19" i="36" s="1"/>
  <c r="M6" i="30"/>
  <c r="C7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AG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L44" i="36" s="1"/>
  <c r="O41" i="30"/>
  <c r="E42" i="36" s="1"/>
  <c r="O38" i="30"/>
  <c r="E39" i="36" s="1"/>
  <c r="O35" i="30"/>
  <c r="E36" i="36" s="1"/>
  <c r="L35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L8" i="36" s="1"/>
  <c r="O5" i="30"/>
  <c r="E6" i="36" s="1"/>
  <c r="L27" i="30"/>
  <c r="B28" i="36" s="1"/>
  <c r="N45" i="30"/>
  <c r="D46" i="36" s="1"/>
  <c r="BA45" i="36" s="1"/>
  <c r="L38" i="30"/>
  <c r="B39" i="36" s="1"/>
  <c r="AG38" i="36" s="1"/>
  <c r="M39" i="30"/>
  <c r="C40" i="36" s="1"/>
  <c r="M24" i="30"/>
  <c r="C25" i="36" s="1"/>
  <c r="M12" i="30"/>
  <c r="C13" i="36" s="1"/>
  <c r="L37" i="30"/>
  <c r="B38" i="36" s="1"/>
  <c r="P53" i="30"/>
  <c r="F54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P69" i="30"/>
  <c r="F70" i="36" s="1"/>
  <c r="N59" i="30"/>
  <c r="D60" i="36" s="1"/>
  <c r="N56" i="30"/>
  <c r="D57" i="36" s="1"/>
  <c r="AC56" i="36" s="1"/>
  <c r="N53" i="30"/>
  <c r="D54" i="36" s="1"/>
  <c r="N50" i="30"/>
  <c r="D51" i="36" s="1"/>
  <c r="N47" i="30"/>
  <c r="D48" i="36" s="1"/>
  <c r="N44" i="30"/>
  <c r="D45" i="36" s="1"/>
  <c r="N41" i="30"/>
  <c r="D42" i="36" s="1"/>
  <c r="N38" i="30"/>
  <c r="D39" i="36" s="1"/>
  <c r="N35" i="30"/>
  <c r="D36" i="36" s="1"/>
  <c r="K34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AO21" i="36" s="1"/>
  <c r="N17" i="30"/>
  <c r="D18" i="36" s="1"/>
  <c r="N14" i="30"/>
  <c r="N11" i="30"/>
  <c r="D12" i="36" s="1"/>
  <c r="N8" i="30"/>
  <c r="D9" i="36" s="1"/>
  <c r="N5" i="30"/>
  <c r="D6" i="36" s="1"/>
  <c r="L51" i="30"/>
  <c r="B52" i="36" s="1"/>
  <c r="N57" i="30"/>
  <c r="D58" i="36" s="1"/>
  <c r="K58" i="36" s="1"/>
  <c r="N42" i="30"/>
  <c r="D43" i="36" s="1"/>
  <c r="BA43" i="36" s="1"/>
  <c r="N18" i="30"/>
  <c r="D19" i="36" s="1"/>
  <c r="BG18" i="36" s="1"/>
  <c r="N6" i="30"/>
  <c r="D7" i="36" s="1"/>
  <c r="M51" i="30"/>
  <c r="C52" i="36" s="1"/>
  <c r="M33" i="30"/>
  <c r="C34" i="36" s="1"/>
  <c r="AN33" i="36" s="1"/>
  <c r="M21" i="30"/>
  <c r="C22" i="36" s="1"/>
  <c r="M9" i="30"/>
  <c r="C10" i="36" s="1"/>
  <c r="L58" i="30"/>
  <c r="B59" i="36" s="1"/>
  <c r="L46" i="30"/>
  <c r="B47" i="36" s="1"/>
  <c r="L34" i="30"/>
  <c r="B35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AN57" i="36" s="1"/>
  <c r="M53" i="30"/>
  <c r="C54" i="36" s="1"/>
  <c r="M50" i="30"/>
  <c r="C51" i="36" s="1"/>
  <c r="BL51" i="36" s="1"/>
  <c r="M47" i="30"/>
  <c r="C48" i="36" s="1"/>
  <c r="M44" i="30"/>
  <c r="C45" i="36" s="1"/>
  <c r="M41" i="30"/>
  <c r="C42" i="36" s="1"/>
  <c r="M38" i="30"/>
  <c r="C39" i="36" s="1"/>
  <c r="M35" i="30"/>
  <c r="C36" i="36" s="1"/>
  <c r="M32" i="30"/>
  <c r="C33" i="36" s="1"/>
  <c r="M29" i="30"/>
  <c r="C30" i="36" s="1"/>
  <c r="M26" i="30"/>
  <c r="C27" i="36" s="1"/>
  <c r="AZ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S17" i="36" s="1"/>
  <c r="P10" i="30"/>
  <c r="F11" i="36" s="1"/>
  <c r="L56" i="30"/>
  <c r="B57" i="36" s="1"/>
  <c r="L44" i="30"/>
  <c r="B45" i="36" s="1"/>
  <c r="L32" i="30"/>
  <c r="B33" i="36" s="1"/>
  <c r="L20" i="30"/>
  <c r="B21" i="36" s="1"/>
  <c r="CO21" i="36" s="1"/>
  <c r="L8" i="30"/>
  <c r="B9" i="36" s="1"/>
  <c r="P66" i="30"/>
  <c r="F67" i="36" s="1"/>
  <c r="O58" i="30"/>
  <c r="E59" i="36" s="1"/>
  <c r="O55" i="30"/>
  <c r="E56" i="36" s="1"/>
  <c r="L56" i="36" s="1"/>
  <c r="O52" i="30"/>
  <c r="E53" i="36" s="1"/>
  <c r="AP53" i="36" s="1"/>
  <c r="O49" i="30"/>
  <c r="E50" i="36" s="1"/>
  <c r="O46" i="30"/>
  <c r="E47" i="36" s="1"/>
  <c r="O43" i="30"/>
  <c r="E44" i="36" s="1"/>
  <c r="O40" i="30"/>
  <c r="E41" i="36" s="1"/>
  <c r="O37" i="30"/>
  <c r="E38" i="36" s="1"/>
  <c r="O34" i="30"/>
  <c r="E35" i="36" s="1"/>
  <c r="O31" i="30"/>
  <c r="E32" i="36" s="1"/>
  <c r="O28" i="30"/>
  <c r="E29" i="36" s="1"/>
  <c r="R27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O7" i="30"/>
  <c r="E8" i="36" s="1"/>
  <c r="O4" i="30"/>
  <c r="E5" i="36" s="1"/>
  <c r="E61" i="36" s="1"/>
  <c r="L26" i="30"/>
  <c r="B27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L43" i="30"/>
  <c r="B44" i="36" s="1"/>
  <c r="L31" i="30"/>
  <c r="B32" i="36" s="1"/>
  <c r="CO31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N37" i="30"/>
  <c r="D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W23" i="36" s="1"/>
  <c r="N19" i="30"/>
  <c r="D20" i="36" s="1"/>
  <c r="N16" i="30"/>
  <c r="D17" i="36" s="1"/>
  <c r="CK17" i="36" s="1"/>
  <c r="N13" i="30"/>
  <c r="D14" i="36" s="1"/>
  <c r="N10" i="30"/>
  <c r="D11" i="36" s="1"/>
  <c r="N7" i="30"/>
  <c r="D8" i="36" s="1"/>
  <c r="N4" i="30"/>
  <c r="D5" i="36" s="1"/>
  <c r="N12" i="30"/>
  <c r="D13" i="36" s="1"/>
  <c r="L50" i="30"/>
  <c r="B51" i="36" s="1"/>
  <c r="M36" i="30"/>
  <c r="C37" i="36" s="1"/>
  <c r="L9" i="30"/>
  <c r="B10" i="36" s="1"/>
  <c r="L18" i="30"/>
  <c r="B19" i="36" s="1"/>
  <c r="M55" i="30"/>
  <c r="C56" i="36" s="1"/>
  <c r="M46" i="30"/>
  <c r="C47" i="36" s="1"/>
  <c r="J47" i="36" s="1"/>
  <c r="M34" i="30"/>
  <c r="C35" i="36" s="1"/>
  <c r="M25" i="30"/>
  <c r="C26" i="36" s="1"/>
  <c r="M16" i="30"/>
  <c r="C17" i="36" s="1"/>
  <c r="M13" i="30"/>
  <c r="C14" i="36" s="1"/>
  <c r="N30" i="30"/>
  <c r="D31" i="36" s="1"/>
  <c r="L19" i="30"/>
  <c r="Z19" i="30" s="1"/>
  <c r="L25" i="30"/>
  <c r="B26" i="36" s="1"/>
  <c r="M57" i="30"/>
  <c r="C58" i="36" s="1"/>
  <c r="L57" i="30"/>
  <c r="B58" i="36" s="1"/>
  <c r="AG57" i="36" s="1"/>
  <c r="P67" i="30"/>
  <c r="F68" i="36" s="1"/>
  <c r="CM68" i="36" s="1"/>
  <c r="L54" i="30"/>
  <c r="B55" i="36" s="1"/>
  <c r="L30" i="30"/>
  <c r="B31" i="36" s="1"/>
  <c r="I31" i="36" s="1"/>
  <c r="P64" i="30"/>
  <c r="F65" i="36" s="1"/>
  <c r="M52" i="30"/>
  <c r="C53" i="36" s="1"/>
  <c r="M43" i="30"/>
  <c r="C44" i="36" s="1"/>
  <c r="J43" i="36" s="1"/>
  <c r="M37" i="30"/>
  <c r="C38" i="36" s="1"/>
  <c r="M28" i="30"/>
  <c r="C29" i="36" s="1"/>
  <c r="M19" i="30"/>
  <c r="C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CM62" i="36" s="1"/>
  <c r="P57" i="30"/>
  <c r="F58" i="36" s="1"/>
  <c r="P54" i="30"/>
  <c r="F55" i="36" s="1"/>
  <c r="CA55" i="36" s="1"/>
  <c r="P51" i="30"/>
  <c r="F52" i="36" s="1"/>
  <c r="P48" i="30"/>
  <c r="F49" i="36" s="1"/>
  <c r="P45" i="30"/>
  <c r="F46" i="36" s="1"/>
  <c r="P42" i="30"/>
  <c r="F43" i="36" s="1"/>
  <c r="P39" i="30"/>
  <c r="F40" i="36" s="1"/>
  <c r="AK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P24" i="30"/>
  <c r="F25" i="36" s="1"/>
  <c r="S25" i="36" s="1"/>
  <c r="P21" i="30"/>
  <c r="F22" i="36" s="1"/>
  <c r="P18" i="30"/>
  <c r="F19" i="36" s="1"/>
  <c r="M19" i="36" s="1"/>
  <c r="P15" i="30"/>
  <c r="F16" i="36" s="1"/>
  <c r="P12" i="30"/>
  <c r="F13" i="36" s="1"/>
  <c r="P9" i="30"/>
  <c r="F10" i="36" s="1"/>
  <c r="BO9" i="36" s="1"/>
  <c r="P6" i="30"/>
  <c r="F7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AW58" i="36" s="1"/>
  <c r="L42" i="30"/>
  <c r="B43" i="36" s="1"/>
  <c r="L6" i="30"/>
  <c r="B7" i="36" s="1"/>
  <c r="I5" i="36" s="1"/>
  <c r="M58" i="30"/>
  <c r="C59" i="36" s="1"/>
  <c r="M49" i="30"/>
  <c r="C50" i="36" s="1"/>
  <c r="M40" i="30"/>
  <c r="C41" i="36" s="1"/>
  <c r="M31" i="30"/>
  <c r="C32" i="36" s="1"/>
  <c r="M22" i="30"/>
  <c r="C23" i="36" s="1"/>
  <c r="M4" i="30"/>
  <c r="C5" i="36" s="1"/>
  <c r="BF4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O57" i="30"/>
  <c r="E58" i="36" s="1"/>
  <c r="O54" i="30"/>
  <c r="E55" i="36" s="1"/>
  <c r="L55" i="36" s="1"/>
  <c r="O51" i="30"/>
  <c r="E52" i="36" s="1"/>
  <c r="O48" i="30"/>
  <c r="E49" i="36" s="1"/>
  <c r="O45" i="30"/>
  <c r="E46" i="36" s="1"/>
  <c r="L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O18" i="30"/>
  <c r="E19" i="36" s="1"/>
  <c r="L19" i="36" s="1"/>
  <c r="O15" i="30"/>
  <c r="E16" i="36" s="1"/>
  <c r="O12" i="30"/>
  <c r="E13" i="36" s="1"/>
  <c r="O9" i="30"/>
  <c r="E10" i="36" s="1"/>
  <c r="L9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AW4" i="36"/>
  <c r="M4" i="36"/>
  <c r="AJ9" i="36"/>
  <c r="J9" i="36"/>
  <c r="AC70" i="36"/>
  <c r="W66" i="36"/>
  <c r="L62" i="36"/>
  <c r="AP64" i="36"/>
  <c r="CF62" i="36"/>
  <c r="L10" i="36"/>
  <c r="L11" i="36"/>
  <c r="BF8" i="36"/>
  <c r="J8" i="36"/>
  <c r="J7" i="36"/>
  <c r="K46" i="36"/>
  <c r="L33" i="36"/>
  <c r="J57" i="36"/>
  <c r="J45" i="36"/>
  <c r="K35" i="36"/>
  <c r="I50" i="36"/>
  <c r="L47" i="36"/>
  <c r="L32" i="36"/>
  <c r="L23" i="36"/>
  <c r="J56" i="36"/>
  <c r="J44" i="36"/>
  <c r="J55" i="36"/>
  <c r="AN55" i="36"/>
  <c r="AN16" i="36"/>
  <c r="J16" i="36"/>
  <c r="CO37" i="36"/>
  <c r="I37" i="36"/>
  <c r="J21" i="36"/>
  <c r="M41" i="36"/>
  <c r="CM17" i="36"/>
  <c r="M17" i="36"/>
  <c r="BU18" i="36"/>
  <c r="M18" i="36"/>
  <c r="L27" i="36"/>
  <c r="AI22" i="36"/>
  <c r="K23" i="36"/>
  <c r="AO23" i="36"/>
  <c r="L57" i="36"/>
  <c r="BY33" i="36"/>
  <c r="CD26" i="36"/>
  <c r="J26" i="36"/>
  <c r="J17" i="36"/>
  <c r="U36" i="36"/>
  <c r="I36" i="36"/>
  <c r="BT44" i="36"/>
  <c r="CR44" i="36"/>
  <c r="AV44" i="36"/>
  <c r="M43" i="36"/>
  <c r="CA21" i="36"/>
  <c r="M42" i="36"/>
  <c r="BX54" i="36"/>
  <c r="J54" i="36"/>
  <c r="AN54" i="36"/>
  <c r="AM38" i="36"/>
  <c r="I38" i="36"/>
  <c r="U38" i="36"/>
  <c r="AY21" i="36"/>
  <c r="I21" i="36"/>
  <c r="BY43" i="36"/>
  <c r="K22" i="36"/>
  <c r="BM22" i="36"/>
  <c r="BG22" i="36"/>
  <c r="CK22" i="36"/>
  <c r="C15" i="36"/>
  <c r="F61" i="36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BC4" i="36"/>
  <c r="AP21" i="36"/>
  <c r="AG22" i="36"/>
  <c r="BQ22" i="36"/>
  <c r="CQ32" i="36"/>
  <c r="AY40" i="36"/>
  <c r="CJ10" i="36"/>
  <c r="AW18" i="36"/>
  <c r="BW22" i="36"/>
  <c r="AJ32" i="36"/>
  <c r="AM37" i="36"/>
  <c r="AS38" i="36"/>
  <c r="CI51" i="36"/>
  <c r="X66" i="36"/>
  <c r="CQ37" i="36"/>
  <c r="Q26" i="36"/>
  <c r="P12" i="36"/>
  <c r="AQ17" i="36"/>
  <c r="BA22" i="36"/>
  <c r="BY22" i="36"/>
  <c r="V25" i="36"/>
  <c r="AT28" i="36"/>
  <c r="AY38" i="36"/>
  <c r="CQ48" i="36"/>
  <c r="AH58" i="36"/>
  <c r="AC65" i="36"/>
  <c r="AQ66" i="36"/>
  <c r="BC67" i="36"/>
  <c r="X68" i="36"/>
  <c r="AS71" i="36"/>
  <c r="AS6" i="36"/>
  <c r="BZ11" i="36"/>
  <c r="V12" i="36"/>
  <c r="BB16" i="36"/>
  <c r="BO17" i="36"/>
  <c r="AD22" i="36"/>
  <c r="AC23" i="36"/>
  <c r="O26" i="36"/>
  <c r="AC33" i="36"/>
  <c r="AD56" i="36"/>
  <c r="O57" i="36"/>
  <c r="CD58" i="36"/>
  <c r="AO64" i="36"/>
  <c r="AD65" i="36"/>
  <c r="BT66" i="36"/>
  <c r="AQ10" i="36"/>
  <c r="CG16" i="36"/>
  <c r="BU17" i="36"/>
  <c r="O21" i="36"/>
  <c r="U24" i="36"/>
  <c r="BK30" i="36"/>
  <c r="U35" i="36"/>
  <c r="S36" i="36"/>
  <c r="BW38" i="36"/>
  <c r="BE44" i="36"/>
  <c r="AT56" i="36"/>
  <c r="P57" i="36"/>
  <c r="BZ66" i="36"/>
  <c r="AD68" i="36"/>
  <c r="BG71" i="36"/>
  <c r="CR68" i="36"/>
  <c r="AO5" i="36"/>
  <c r="X9" i="36"/>
  <c r="AP10" i="36"/>
  <c r="CK11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BH62" i="36"/>
  <c r="BT64" i="36"/>
  <c r="BT65" i="36"/>
  <c r="CI67" i="36"/>
  <c r="AE68" i="36"/>
  <c r="S69" i="36"/>
  <c r="AD70" i="36"/>
  <c r="BT71" i="36"/>
  <c r="BH10" i="36"/>
  <c r="AZ16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BE63" i="36"/>
  <c r="BT68" i="36"/>
  <c r="CR70" i="36"/>
  <c r="CK14" i="36"/>
  <c r="AY22" i="36"/>
  <c r="CK23" i="36"/>
  <c r="CE24" i="36"/>
  <c r="BK46" i="36"/>
  <c r="CC47" i="36"/>
  <c r="V55" i="36"/>
  <c r="BN56" i="36"/>
  <c r="BE57" i="36"/>
  <c r="AK67" i="36"/>
  <c r="CL68" i="36"/>
  <c r="V7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AI11" i="36"/>
  <c r="BM12" i="36"/>
  <c r="AZ17" i="36"/>
  <c r="BR16" i="36"/>
  <c r="BL16" i="36"/>
  <c r="AZ18" i="36"/>
  <c r="BU21" i="36"/>
  <c r="Y22" i="36"/>
  <c r="CM22" i="36"/>
  <c r="CG22" i="36"/>
  <c r="BN26" i="36"/>
  <c r="CL26" i="36"/>
  <c r="AN37" i="36"/>
  <c r="CJ37" i="36"/>
  <c r="BX37" i="36"/>
  <c r="AT36" i="36"/>
  <c r="BR37" i="36"/>
  <c r="AN36" i="36"/>
  <c r="CP36" i="36"/>
  <c r="AB36" i="36"/>
  <c r="P37" i="36"/>
  <c r="V36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CE11" i="36"/>
  <c r="BN12" i="36"/>
  <c r="Y20" i="36"/>
  <c r="CA20" i="36"/>
  <c r="U25" i="36"/>
  <c r="BE25" i="36"/>
  <c r="AY25" i="36"/>
  <c r="CI27" i="36"/>
  <c r="AY28" i="36"/>
  <c r="BY29" i="36"/>
  <c r="BM29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AA27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BK10" i="36"/>
  <c r="AE11" i="36"/>
  <c r="AZ11" i="36"/>
  <c r="AC12" i="36"/>
  <c r="BU12" i="36"/>
  <c r="P17" i="36"/>
  <c r="CM21" i="36"/>
  <c r="AA23" i="36"/>
  <c r="AP24" i="36"/>
  <c r="AV25" i="36"/>
  <c r="BR25" i="36"/>
  <c r="AB27" i="36"/>
  <c r="CD28" i="36"/>
  <c r="AB28" i="36"/>
  <c r="BF28" i="36"/>
  <c r="U30" i="36"/>
  <c r="CO30" i="36"/>
  <c r="AS30" i="36"/>
  <c r="BW30" i="36"/>
  <c r="BS30" i="36"/>
  <c r="AM31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BX18" i="36"/>
  <c r="AE21" i="36"/>
  <c r="CO22" i="36"/>
  <c r="O24" i="36"/>
  <c r="AY24" i="36"/>
  <c r="AS24" i="36"/>
  <c r="CI25" i="36"/>
  <c r="V26" i="36"/>
  <c r="CJ26" i="36"/>
  <c r="AN27" i="36"/>
  <c r="AU28" i="36"/>
  <c r="BL28" i="36"/>
  <c r="BT32" i="36"/>
  <c r="BH32" i="36"/>
  <c r="BB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BE8" i="36"/>
  <c r="CM9" i="36"/>
  <c r="S10" i="36"/>
  <c r="BX10" i="36"/>
  <c r="BB11" i="36"/>
  <c r="CP12" i="36"/>
  <c r="AN12" i="36"/>
  <c r="P16" i="36"/>
  <c r="Y17" i="36"/>
  <c r="CG17" i="36"/>
  <c r="BX20" i="36"/>
  <c r="BL20" i="36"/>
  <c r="AW20" i="36"/>
  <c r="CS21" i="36"/>
  <c r="V24" i="36"/>
  <c r="BE24" i="36"/>
  <c r="CJ25" i="36"/>
  <c r="AJ27" i="36"/>
  <c r="BW28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V16" i="36"/>
  <c r="CD16" i="36"/>
  <c r="AB17" i="36"/>
  <c r="CJ17" i="36"/>
  <c r="AK19" i="36"/>
  <c r="AZ20" i="36"/>
  <c r="BY24" i="36"/>
  <c r="BG24" i="36"/>
  <c r="BQ24" i="36"/>
  <c r="P25" i="36"/>
  <c r="CP25" i="36"/>
  <c r="AJ26" i="36"/>
  <c r="AM27" i="36"/>
  <c r="BX28" i="36"/>
  <c r="BY30" i="36"/>
  <c r="BA31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CG10" i="36"/>
  <c r="R11" i="36"/>
  <c r="X12" i="36"/>
  <c r="AQ12" i="36"/>
  <c r="BL15" i="36"/>
  <c r="AD17" i="36"/>
  <c r="AD18" i="36"/>
  <c r="CQ18" i="36"/>
  <c r="BC20" i="36"/>
  <c r="BW23" i="36"/>
  <c r="CC23" i="36"/>
  <c r="BK21" i="36"/>
  <c r="CF24" i="36"/>
  <c r="AA25" i="36"/>
  <c r="BR27" i="36"/>
  <c r="CD27" i="36"/>
  <c r="BE27" i="36"/>
  <c r="P28" i="36"/>
  <c r="BZ32" i="36"/>
  <c r="AD34" i="36"/>
  <c r="BF36" i="36"/>
  <c r="CL37" i="36"/>
  <c r="CS9" i="36"/>
  <c r="CC5" i="36"/>
  <c r="CE5" i="36"/>
  <c r="AC6" i="36"/>
  <c r="BZ8" i="36"/>
  <c r="AJ10" i="36"/>
  <c r="BM11" i="36"/>
  <c r="AW12" i="36"/>
  <c r="AB16" i="36"/>
  <c r="CP16" i="36"/>
  <c r="AE17" i="36"/>
  <c r="CS17" i="36"/>
  <c r="CG20" i="36"/>
  <c r="BC21" i="36"/>
  <c r="BX21" i="36"/>
  <c r="AZ22" i="36"/>
  <c r="AB23" i="36"/>
  <c r="BL23" i="36"/>
  <c r="V23" i="36"/>
  <c r="BF23" i="36"/>
  <c r="CI24" i="36"/>
  <c r="BS27" i="36"/>
  <c r="BA27" i="36"/>
  <c r="AU26" i="36"/>
  <c r="AI27" i="36"/>
  <c r="BF27" i="36"/>
  <c r="Q28" i="36"/>
  <c r="CP28" i="36"/>
  <c r="BW31" i="36"/>
  <c r="O32" i="36"/>
  <c r="CR32" i="36"/>
  <c r="CM37" i="36"/>
  <c r="S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P17" i="36"/>
  <c r="AI18" i="36"/>
  <c r="BO20" i="36"/>
  <c r="BZ21" i="36"/>
  <c r="BH21" i="36"/>
  <c r="BE21" i="36"/>
  <c r="AT23" i="36"/>
  <c r="R24" i="36"/>
  <c r="AG25" i="36"/>
  <c r="BF26" i="36"/>
  <c r="AN26" i="36"/>
  <c r="BG26" i="36"/>
  <c r="BH27" i="36"/>
  <c r="AU29" i="36"/>
  <c r="BY31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AI54" i="36"/>
  <c r="AJ17" i="36"/>
  <c r="AV17" i="36"/>
  <c r="CR17" i="36"/>
  <c r="AW19" i="36"/>
  <c r="BI19" i="36"/>
  <c r="BA25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BO56" i="36"/>
  <c r="CG56" i="36"/>
  <c r="Q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U2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BL53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AC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BI55" i="36"/>
  <c r="CS56" i="36"/>
  <c r="CM61" i="36"/>
  <c r="AB57" i="36"/>
  <c r="AT58" i="36"/>
  <c r="BY64" i="36"/>
  <c r="AA67" i="36"/>
  <c r="BE67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E38" i="36"/>
  <c r="BM40" i="36"/>
  <c r="BC42" i="36"/>
  <c r="AP42" i="36"/>
  <c r="AJ45" i="36"/>
  <c r="AP45" i="36"/>
  <c r="AC48" i="36"/>
  <c r="BG48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AB9" i="36"/>
  <c r="BB9" i="36"/>
  <c r="BW9" i="36"/>
  <c r="U10" i="36"/>
  <c r="BN10" i="36"/>
  <c r="CM10" i="36"/>
  <c r="AJ11" i="36"/>
  <c r="BH11" i="36"/>
  <c r="BX12" i="36"/>
  <c r="AH13" i="36"/>
  <c r="BG13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G9" i="36"/>
  <c r="BE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BS12" i="36"/>
  <c r="CQ12" i="36"/>
  <c r="P13" i="36"/>
  <c r="AO13" i="36"/>
  <c r="AS14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B10" i="36"/>
  <c r="AY10" i="36"/>
  <c r="BW10" i="36"/>
  <c r="S11" i="36"/>
  <c r="AN11" i="36"/>
  <c r="CL11" i="36"/>
  <c r="CM12" i="36"/>
  <c r="S12" i="36"/>
  <c r="BI12" i="36"/>
  <c r="AE12" i="36"/>
  <c r="AB12" i="36"/>
  <c r="AZ12" i="36"/>
  <c r="BT12" i="36"/>
  <c r="CS12" i="36"/>
  <c r="O14" i="36"/>
  <c r="AT14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CJ8" i="36"/>
  <c r="O9" i="36"/>
  <c r="AM9" i="36"/>
  <c r="CF10" i="36"/>
  <c r="BN9" i="36"/>
  <c r="BB10" i="36"/>
  <c r="CR10" i="36"/>
  <c r="X10" i="36"/>
  <c r="AD10" i="36"/>
  <c r="BO11" i="36"/>
  <c r="CM11" i="36"/>
  <c r="CK13" i="36"/>
  <c r="BW14" i="36"/>
  <c r="BZ16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AS8" i="36"/>
  <c r="BQ8" i="36"/>
  <c r="CP8" i="36"/>
  <c r="P9" i="36"/>
  <c r="AN9" i="36"/>
  <c r="BH9" i="36"/>
  <c r="CF9" i="36"/>
  <c r="AW10" i="36"/>
  <c r="AG10" i="36"/>
  <c r="BE10" i="36"/>
  <c r="AD12" i="36"/>
  <c r="BB12" i="36"/>
  <c r="CA12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H12" i="36"/>
  <c r="V13" i="36"/>
  <c r="AT12" i="36"/>
  <c r="W14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CA10" i="36"/>
  <c r="BG11" i="36"/>
  <c r="AC11" i="36"/>
  <c r="BS11" i="36"/>
  <c r="Y11" i="36"/>
  <c r="CQ11" i="36"/>
  <c r="AJ12" i="36"/>
  <c r="BF12" i="36"/>
  <c r="CE12" i="36"/>
  <c r="CQ13" i="36"/>
  <c r="W13" i="36"/>
  <c r="BM13" i="36"/>
  <c r="BG12" i="36"/>
  <c r="AO12" i="36"/>
  <c r="W12" i="36"/>
  <c r="X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AJ19" i="36"/>
  <c r="BH19" i="36"/>
  <c r="CA19" i="36"/>
  <c r="V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AK22" i="36"/>
  <c r="S22" i="36"/>
  <c r="AW21" i="36"/>
  <c r="BF22" i="36"/>
  <c r="BZ23" i="36"/>
  <c r="AK24" i="36"/>
  <c r="BY18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Q18" i="36"/>
  <c r="AK18" i="36"/>
  <c r="X19" i="36"/>
  <c r="BO19" i="36"/>
  <c r="CM19" i="36"/>
  <c r="BU20" i="36"/>
  <c r="AN21" i="36"/>
  <c r="AH22" i="36"/>
  <c r="BN22" i="36"/>
  <c r="BT25" i="36"/>
  <c r="BI18" i="36"/>
  <c r="CG18" i="36"/>
  <c r="AD19" i="36"/>
  <c r="BT19" i="36"/>
  <c r="AP19" i="36"/>
  <c r="BB19" i="36"/>
  <c r="CS20" i="36"/>
  <c r="P21" i="36"/>
  <c r="BO22" i="36"/>
  <c r="CP22" i="36"/>
  <c r="AV23" i="36"/>
  <c r="BZ25" i="36"/>
  <c r="BU19" i="36"/>
  <c r="AQ19" i="36"/>
  <c r="CG19" i="36"/>
  <c r="CS19" i="36"/>
  <c r="Y19" i="36"/>
  <c r="BI17" i="36"/>
  <c r="AE19" i="36"/>
  <c r="BL21" i="36"/>
  <c r="AJ22" i="36"/>
  <c r="X23" i="36"/>
  <c r="BH24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BR18" i="36"/>
  <c r="AN18" i="36"/>
  <c r="CD18" i="36"/>
  <c r="CP18" i="36"/>
  <c r="V18" i="36"/>
  <c r="BF16" i="36"/>
  <c r="W18" i="36"/>
  <c r="AT18" i="36"/>
  <c r="BN18" i="36"/>
  <c r="CR19" i="36"/>
  <c r="P20" i="36"/>
  <c r="CD20" i="36"/>
  <c r="CJ21" i="36"/>
  <c r="X21" i="36"/>
  <c r="AT21" i="36"/>
  <c r="BT21" i="36"/>
  <c r="CR21" i="36"/>
  <c r="P22" i="36"/>
  <c r="AV22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CK25" i="36"/>
  <c r="AO18" i="36"/>
  <c r="CE18" i="36"/>
  <c r="BA18" i="36"/>
  <c r="BM18" i="36"/>
  <c r="AU18" i="36"/>
  <c r="BS18" i="36"/>
  <c r="BC19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K28" i="36"/>
  <c r="BE28" i="36"/>
  <c r="AM28" i="36"/>
  <c r="CC28" i="36"/>
  <c r="U28" i="36"/>
  <c r="BS28" i="36"/>
  <c r="CQ28" i="36"/>
  <c r="U29" i="36"/>
  <c r="AS29" i="36"/>
  <c r="BY34" i="36"/>
  <c r="BS29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CK26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CE35" i="36"/>
  <c r="BX17" i="36"/>
  <c r="CA18" i="36"/>
  <c r="AH21" i="36"/>
  <c r="AA22" i="36"/>
  <c r="BE22" i="36"/>
  <c r="CI22" i="36"/>
  <c r="AM22" i="36"/>
  <c r="CL24" i="36"/>
  <c r="W26" i="36"/>
  <c r="BS26" i="36"/>
  <c r="BK27" i="36"/>
  <c r="CK27" i="36"/>
  <c r="CE28" i="36"/>
  <c r="AC29" i="36"/>
  <c r="AO30" i="36"/>
  <c r="AI30" i="36"/>
  <c r="CQ30" i="36"/>
  <c r="Q30" i="36"/>
  <c r="AU30" i="36"/>
  <c r="AC30" i="36"/>
  <c r="BM30" i="36"/>
  <c r="BE30" i="36"/>
  <c r="AA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AG28" i="36"/>
  <c r="BG29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CK12" i="36"/>
  <c r="AT16" i="36"/>
  <c r="AW17" i="36"/>
  <c r="BL17" i="36"/>
  <c r="BZ17" i="36"/>
  <c r="BO18" i="36"/>
  <c r="AT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V27" i="36"/>
  <c r="BQ27" i="36"/>
  <c r="CP27" i="36"/>
  <c r="AI28" i="36"/>
  <c r="CI28" i="36"/>
  <c r="BG30" i="36"/>
  <c r="CE30" i="36"/>
  <c r="AG31" i="36"/>
  <c r="BE32" i="36"/>
  <c r="CC32" i="36"/>
  <c r="BG34" i="36"/>
  <c r="BX4" i="36"/>
  <c r="CA5" i="36"/>
  <c r="AU12" i="36"/>
  <c r="V17" i="36"/>
  <c r="CP17" i="36"/>
  <c r="Y18" i="36"/>
  <c r="CS18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CQ27" i="36"/>
  <c r="BM28" i="36"/>
  <c r="CK28" i="36"/>
  <c r="CI29" i="36"/>
  <c r="CK30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AG26" i="36"/>
  <c r="BX26" i="36"/>
  <c r="CJ27" i="36"/>
  <c r="P27" i="36"/>
  <c r="AT27" i="36"/>
  <c r="AH27" i="36"/>
  <c r="AU27" i="36"/>
  <c r="O28" i="36"/>
  <c r="AO29" i="36"/>
  <c r="BK29" i="36"/>
  <c r="O30" i="36"/>
  <c r="AM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AS28" i="36"/>
  <c r="CO28" i="36"/>
  <c r="CK29" i="36"/>
  <c r="BG35" i="36"/>
  <c r="CL36" i="36"/>
  <c r="R36" i="36"/>
  <c r="BT36" i="36"/>
  <c r="BB36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AC35" i="36"/>
  <c r="BY35" i="36"/>
  <c r="AU35" i="36"/>
  <c r="CQ35" i="36"/>
  <c r="X35" i="36"/>
  <c r="AV35" i="36"/>
  <c r="BO35" i="36"/>
  <c r="AD36" i="36"/>
  <c r="X37" i="36"/>
  <c r="BW37" i="36"/>
  <c r="BT38" i="36"/>
  <c r="BG23" i="36"/>
  <c r="AZ23" i="36"/>
  <c r="CE23" i="36"/>
  <c r="BY28" i="36"/>
  <c r="V28" i="36"/>
  <c r="BM31" i="36"/>
  <c r="CL32" i="36"/>
  <c r="R32" i="36"/>
  <c r="X32" i="36"/>
  <c r="CF32" i="36"/>
  <c r="AV32" i="36"/>
  <c r="AD32" i="36"/>
  <c r="CE32" i="36"/>
  <c r="AP33" i="36"/>
  <c r="BI33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BN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CD41" i="36"/>
  <c r="AT41" i="36"/>
  <c r="AN41" i="36"/>
  <c r="P41" i="36"/>
  <c r="BF41" i="36"/>
  <c r="AH41" i="36"/>
  <c r="BX41" i="36"/>
  <c r="BR41" i="36"/>
  <c r="AJ33" i="36"/>
  <c r="BB33" i="36"/>
  <c r="R33" i="36"/>
  <c r="BN34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L33" i="36"/>
  <c r="AW34" i="36"/>
  <c r="CL34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R50" i="36"/>
  <c r="AD49" i="36"/>
  <c r="BT50" i="36"/>
  <c r="CF49" i="36"/>
  <c r="BB49" i="36"/>
  <c r="AJ50" i="36"/>
  <c r="AV49" i="36"/>
  <c r="BN50" i="36"/>
  <c r="BZ49" i="36"/>
  <c r="R49" i="36"/>
  <c r="CL50" i="36"/>
  <c r="BH50" i="36"/>
  <c r="BT49" i="36"/>
  <c r="BB50" i="36"/>
  <c r="X50" i="36"/>
  <c r="AJ49" i="36"/>
  <c r="AS52" i="36"/>
  <c r="CA37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R36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BB34" i="36"/>
  <c r="AV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BZ50" i="36"/>
  <c r="CC52" i="36"/>
  <c r="O53" i="36"/>
  <c r="BR46" i="36"/>
  <c r="CJ46" i="36"/>
  <c r="AZ47" i="36"/>
  <c r="P48" i="36"/>
  <c r="U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P54" i="36"/>
  <c r="CF54" i="36"/>
  <c r="BN54" i="36"/>
  <c r="AV54" i="36"/>
  <c r="AD54" i="36"/>
  <c r="CR54" i="36"/>
  <c r="BZ54" i="36"/>
  <c r="BH54" i="36"/>
  <c r="X54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G50" i="36"/>
  <c r="BA54" i="36"/>
  <c r="CG39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Y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AH53" i="36"/>
  <c r="BG54" i="36"/>
  <c r="BS58" i="36"/>
  <c r="AO58" i="36"/>
  <c r="CE58" i="36"/>
  <c r="BM58" i="36"/>
  <c r="AU58" i="36"/>
  <c r="AC58" i="36"/>
  <c r="BY58" i="36"/>
  <c r="W58" i="36"/>
  <c r="CQ58" i="36"/>
  <c r="Q58" i="36"/>
  <c r="CK58" i="36"/>
  <c r="AI58" i="36"/>
  <c r="BG58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AT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BC49" i="36"/>
  <c r="AQ50" i="36"/>
  <c r="W54" i="36"/>
  <c r="BT54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BC51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AP58" i="36"/>
  <c r="CF58" i="36"/>
  <c r="BB58" i="36"/>
  <c r="BN58" i="36"/>
  <c r="AV58" i="36"/>
  <c r="AD58" i="36"/>
  <c r="CR58" i="36"/>
  <c r="BZ58" i="36"/>
  <c r="BH58" i="36"/>
  <c r="BT56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T52" i="36"/>
  <c r="CD52" i="36"/>
  <c r="CG54" i="36"/>
  <c r="BC54" i="36"/>
  <c r="AQ54" i="36"/>
  <c r="AB55" i="36"/>
  <c r="BL55" i="36"/>
  <c r="CC55" i="36"/>
  <c r="O56" i="36"/>
  <c r="AG56" i="36"/>
  <c r="BK57" i="36"/>
  <c r="CL57" i="36"/>
  <c r="CE48" i="36"/>
  <c r="Q49" i="36"/>
  <c r="AP50" i="36"/>
  <c r="CF50" i="36"/>
  <c r="W50" i="36"/>
  <c r="BG50" i="36"/>
  <c r="AM53" i="36"/>
  <c r="CC53" i="36"/>
  <c r="S53" i="36"/>
  <c r="BC53" i="36"/>
  <c r="Y54" i="36"/>
  <c r="BI54" i="36"/>
  <c r="CD55" i="36"/>
  <c r="AJ56" i="36"/>
  <c r="BB56" i="36"/>
  <c r="CR56" i="36"/>
  <c r="BO60" i="36"/>
  <c r="CD53" i="36"/>
  <c r="AZ53" i="36"/>
  <c r="AN53" i="36"/>
  <c r="U56" i="36"/>
  <c r="BK56" i="36"/>
  <c r="AS55" i="36"/>
  <c r="CI56" i="36"/>
  <c r="BW56" i="36"/>
  <c r="R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L56" i="36"/>
  <c r="CP56" i="36"/>
  <c r="AH56" i="36"/>
  <c r="BF56" i="36"/>
  <c r="R56" i="36"/>
  <c r="AM56" i="36"/>
  <c r="BE56" i="36"/>
  <c r="BX56" i="36"/>
  <c r="BT57" i="36"/>
  <c r="AZ59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CI52" i="36"/>
  <c r="Y53" i="36"/>
  <c r="BX53" i="36"/>
  <c r="CO53" i="36"/>
  <c r="AE54" i="36"/>
  <c r="AZ55" i="36"/>
  <c r="BQ55" i="36"/>
  <c r="V56" i="36"/>
  <c r="AN56" i="36"/>
  <c r="AM57" i="36"/>
  <c r="CC57" i="36"/>
  <c r="AY57" i="36"/>
  <c r="CI57" i="36"/>
  <c r="BQ57" i="36"/>
  <c r="U57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CJ52" i="36"/>
  <c r="BO53" i="36"/>
  <c r="AK53" i="36"/>
  <c r="AA53" i="36"/>
  <c r="AQ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BW57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V52" i="36"/>
  <c r="AM52" i="36"/>
  <c r="AB53" i="36"/>
  <c r="AS53" i="36"/>
  <c r="BI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O68" i="36"/>
  <c r="AS68" i="36"/>
  <c r="CI68" i="36"/>
  <c r="BZ69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CL66" i="36"/>
  <c r="R66" i="36"/>
  <c r="BH66" i="36"/>
  <c r="AD66" i="36"/>
  <c r="AP66" i="36"/>
  <c r="CF66" i="36"/>
  <c r="L66" i="36"/>
  <c r="AV66" i="36"/>
  <c r="BY52" i="36"/>
  <c r="AV56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W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BZ56" i="36"/>
  <c r="AD57" i="36"/>
  <c r="AV57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J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BT31" i="36" l="1"/>
  <c r="L31" i="36"/>
  <c r="BH31" i="36"/>
  <c r="AD31" i="36"/>
  <c r="BZ31" i="36"/>
  <c r="AJ31" i="36"/>
  <c r="X31" i="36"/>
  <c r="AP31" i="36"/>
  <c r="AV31" i="36"/>
  <c r="BN31" i="36"/>
  <c r="CF31" i="36"/>
  <c r="CR31" i="36"/>
  <c r="R31" i="36"/>
  <c r="BB31" i="36"/>
  <c r="CS65" i="36"/>
  <c r="CM65" i="36"/>
  <c r="Y65" i="36"/>
  <c r="BO65" i="36"/>
  <c r="AK65" i="36"/>
  <c r="BU65" i="36"/>
  <c r="AQ65" i="36"/>
  <c r="S65" i="36"/>
  <c r="BI65" i="36"/>
  <c r="AW65" i="36"/>
  <c r="AE65" i="36"/>
  <c r="CG65" i="36"/>
  <c r="M65" i="36"/>
  <c r="CA65" i="36"/>
  <c r="AC51" i="36"/>
  <c r="CQ51" i="36"/>
  <c r="CQ52" i="36"/>
  <c r="AC52" i="36"/>
  <c r="CE52" i="36"/>
  <c r="CQ53" i="36"/>
  <c r="CK52" i="36"/>
  <c r="W52" i="36"/>
  <c r="AC53" i="36"/>
  <c r="BM52" i="36"/>
  <c r="W53" i="36"/>
  <c r="W51" i="36"/>
  <c r="BY51" i="36"/>
  <c r="BM53" i="36"/>
  <c r="CK53" i="36"/>
  <c r="AO53" i="36"/>
  <c r="BM51" i="36"/>
  <c r="AI53" i="36"/>
  <c r="BY53" i="36"/>
  <c r="CE53" i="36"/>
  <c r="AO51" i="36"/>
  <c r="CK51" i="36"/>
  <c r="BA51" i="36"/>
  <c r="Q53" i="36"/>
  <c r="Q51" i="36"/>
  <c r="BG52" i="36"/>
  <c r="AO52" i="36"/>
  <c r="BG51" i="36"/>
  <c r="BG53" i="36"/>
  <c r="AU51" i="36"/>
  <c r="AU53" i="36"/>
  <c r="AI51" i="36"/>
  <c r="AW32" i="36"/>
  <c r="AW30" i="36"/>
  <c r="CM31" i="36"/>
  <c r="CG32" i="36"/>
  <c r="CA32" i="36"/>
  <c r="BO30" i="36"/>
  <c r="CS31" i="36"/>
  <c r="AK32" i="36"/>
  <c r="AQ30" i="36"/>
  <c r="CG30" i="36"/>
  <c r="Y32" i="36"/>
  <c r="AE31" i="36"/>
  <c r="BU32" i="36"/>
  <c r="CM30" i="36"/>
  <c r="BI31" i="36"/>
  <c r="M30" i="36"/>
  <c r="AQ31" i="36"/>
  <c r="Y31" i="36"/>
  <c r="CA31" i="36"/>
  <c r="AK31" i="36"/>
  <c r="BU30" i="36"/>
  <c r="CG31" i="36"/>
  <c r="M31" i="36"/>
  <c r="BO31" i="36"/>
  <c r="AW31" i="36"/>
  <c r="BI30" i="36"/>
  <c r="BC30" i="36"/>
  <c r="AK30" i="36"/>
  <c r="BI32" i="36"/>
  <c r="CM32" i="36"/>
  <c r="S31" i="36"/>
  <c r="AQ32" i="36"/>
  <c r="BU31" i="36"/>
  <c r="CS30" i="36"/>
  <c r="BC32" i="36"/>
  <c r="BC31" i="36"/>
  <c r="CS32" i="36"/>
  <c r="S30" i="36"/>
  <c r="BO32" i="36"/>
  <c r="AT39" i="36"/>
  <c r="BX38" i="36"/>
  <c r="AT40" i="36"/>
  <c r="CJ40" i="36"/>
  <c r="AN39" i="36"/>
  <c r="AH39" i="36"/>
  <c r="AB38" i="36"/>
  <c r="V40" i="36"/>
  <c r="CD39" i="36"/>
  <c r="AT38" i="36"/>
  <c r="BF39" i="36"/>
  <c r="CD40" i="36"/>
  <c r="AN40" i="36"/>
  <c r="BL40" i="36"/>
  <c r="CP39" i="36"/>
  <c r="P40" i="36"/>
  <c r="AZ40" i="36"/>
  <c r="P39" i="36"/>
  <c r="CJ39" i="36"/>
  <c r="BF40" i="36"/>
  <c r="BX39" i="36"/>
  <c r="CD38" i="36"/>
  <c r="AN38" i="36"/>
  <c r="AB39" i="36"/>
  <c r="BL39" i="36"/>
  <c r="AB40" i="36"/>
  <c r="AH38" i="36"/>
  <c r="BR39" i="36"/>
  <c r="BR38" i="36"/>
  <c r="CP40" i="36"/>
  <c r="CP38" i="36"/>
  <c r="V39" i="36"/>
  <c r="CJ38" i="36"/>
  <c r="BR40" i="36"/>
  <c r="BF38" i="36"/>
  <c r="P38" i="36"/>
  <c r="BL38" i="36"/>
  <c r="AH40" i="36"/>
  <c r="AE27" i="36"/>
  <c r="CM27" i="36"/>
  <c r="AQ27" i="36"/>
  <c r="CA27" i="36"/>
  <c r="AK26" i="36"/>
  <c r="M26" i="36"/>
  <c r="CM26" i="36"/>
  <c r="BC26" i="36"/>
  <c r="Y27" i="36"/>
  <c r="CG26" i="36"/>
  <c r="S26" i="36"/>
  <c r="BC27" i="36"/>
  <c r="BO26" i="36"/>
  <c r="S27" i="36"/>
  <c r="AW26" i="36"/>
  <c r="CS27" i="36"/>
  <c r="CS26" i="36"/>
  <c r="BU27" i="36"/>
  <c r="AK27" i="36"/>
  <c r="H41" i="30" s="1"/>
  <c r="F22" i="42" s="1"/>
  <c r="CA26" i="36"/>
  <c r="BI27" i="36"/>
  <c r="BI26" i="36"/>
  <c r="CG27" i="36"/>
  <c r="AQ26" i="36"/>
  <c r="BO27" i="36"/>
  <c r="Y26" i="36"/>
  <c r="CM63" i="36"/>
  <c r="CA64" i="36"/>
  <c r="AK62" i="36"/>
  <c r="Y63" i="36"/>
  <c r="S63" i="36"/>
  <c r="M63" i="36"/>
  <c r="BA53" i="36"/>
  <c r="BS53" i="36"/>
  <c r="BT51" i="36"/>
  <c r="AE26" i="36"/>
  <c r="M25" i="36"/>
  <c r="BO57" i="36"/>
  <c r="CM57" i="36"/>
  <c r="Y59" i="36"/>
  <c r="AE59" i="36"/>
  <c r="AQ58" i="36"/>
  <c r="CS57" i="36"/>
  <c r="CA58" i="36"/>
  <c r="BU59" i="36"/>
  <c r="BO58" i="36"/>
  <c r="AQ57" i="36"/>
  <c r="S58" i="36"/>
  <c r="AQ59" i="36"/>
  <c r="AK58" i="36"/>
  <c r="AW59" i="36"/>
  <c r="BU58" i="36"/>
  <c r="BC57" i="36"/>
  <c r="AE57" i="36"/>
  <c r="BO59" i="36"/>
  <c r="BI59" i="36"/>
  <c r="AE58" i="36"/>
  <c r="CG57" i="36"/>
  <c r="BI57" i="36"/>
  <c r="BI58" i="36"/>
  <c r="CA28" i="36"/>
  <c r="AK29" i="36"/>
  <c r="CM28" i="36"/>
  <c r="CG29" i="36"/>
  <c r="S28" i="36"/>
  <c r="CS29" i="36"/>
  <c r="BO29" i="36"/>
  <c r="CG28" i="36"/>
  <c r="M29" i="36"/>
  <c r="S29" i="36"/>
  <c r="AE29" i="36"/>
  <c r="BU28" i="36"/>
  <c r="BI28" i="36"/>
  <c r="BI29" i="36"/>
  <c r="BO28" i="36"/>
  <c r="AQ29" i="36"/>
  <c r="AQ28" i="36"/>
  <c r="AK28" i="36"/>
  <c r="Y28" i="36"/>
  <c r="CA29" i="36"/>
  <c r="AE28" i="36"/>
  <c r="CM29" i="36"/>
  <c r="AW28" i="36"/>
  <c r="AW29" i="36"/>
  <c r="BC28" i="36"/>
  <c r="BU29" i="36"/>
  <c r="M28" i="36"/>
  <c r="BC29" i="36"/>
  <c r="L30" i="36"/>
  <c r="AP30" i="36"/>
  <c r="R30" i="36"/>
  <c r="AV29" i="36"/>
  <c r="X30" i="36"/>
  <c r="BH28" i="36"/>
  <c r="AJ28" i="36"/>
  <c r="CF30" i="36"/>
  <c r="AJ30" i="36"/>
  <c r="CL30" i="36"/>
  <c r="BZ28" i="36"/>
  <c r="R28" i="36"/>
  <c r="BN30" i="36"/>
  <c r="CR28" i="36"/>
  <c r="BB30" i="36"/>
  <c r="BT30" i="36"/>
  <c r="AV30" i="36"/>
  <c r="CR30" i="36"/>
  <c r="AD29" i="36"/>
  <c r="AD28" i="36"/>
  <c r="AD30" i="36"/>
  <c r="BH29" i="36"/>
  <c r="R29" i="36"/>
  <c r="AJ29" i="36"/>
  <c r="CF29" i="36"/>
  <c r="CR29" i="36"/>
  <c r="CL29" i="36"/>
  <c r="BN28" i="36"/>
  <c r="AV28" i="36"/>
  <c r="BN29" i="36"/>
  <c r="L28" i="36"/>
  <c r="AP29" i="36"/>
  <c r="BT29" i="36"/>
  <c r="BH30" i="36"/>
  <c r="CL28" i="36"/>
  <c r="BT28" i="36"/>
  <c r="X29" i="36"/>
  <c r="BZ30" i="36"/>
  <c r="BB28" i="36"/>
  <c r="BB29" i="36"/>
  <c r="Y30" i="36"/>
  <c r="CG59" i="36"/>
  <c r="BC65" i="36"/>
  <c r="AB50" i="36"/>
  <c r="AW64" i="36"/>
  <c r="S62" i="36"/>
  <c r="BO62" i="36"/>
  <c r="AE63" i="36"/>
  <c r="BU57" i="36"/>
  <c r="S59" i="36"/>
  <c r="CM58" i="36"/>
  <c r="Q21" i="36"/>
  <c r="S32" i="36"/>
  <c r="CC15" i="36"/>
  <c r="O17" i="36"/>
  <c r="AS15" i="36"/>
  <c r="BE17" i="36"/>
  <c r="CI15" i="36"/>
  <c r="AM15" i="36"/>
  <c r="AA17" i="36"/>
  <c r="O15" i="36"/>
  <c r="BW16" i="36"/>
  <c r="BE16" i="36"/>
  <c r="CC16" i="36"/>
  <c r="AA16" i="36"/>
  <c r="CC17" i="36"/>
  <c r="BE15" i="36"/>
  <c r="AS16" i="36"/>
  <c r="CO16" i="36"/>
  <c r="BK16" i="36"/>
  <c r="BQ15" i="36"/>
  <c r="AY17" i="36"/>
  <c r="BW15" i="36"/>
  <c r="I16" i="36"/>
  <c r="CO17" i="36"/>
  <c r="AY15" i="36"/>
  <c r="AG16" i="36"/>
  <c r="BK15" i="36"/>
  <c r="U17" i="36"/>
  <c r="AA15" i="36"/>
  <c r="AS17" i="36"/>
  <c r="AY16" i="36"/>
  <c r="AG15" i="36"/>
  <c r="AG17" i="36"/>
  <c r="CO15" i="36"/>
  <c r="CI17" i="36"/>
  <c r="BQ16" i="36"/>
  <c r="CI16" i="36"/>
  <c r="AM16" i="36"/>
  <c r="BK17" i="36"/>
  <c r="BW17" i="36"/>
  <c r="O16" i="36"/>
  <c r="AC16" i="36"/>
  <c r="BM16" i="36"/>
  <c r="Q16" i="36"/>
  <c r="CE17" i="36"/>
  <c r="AO16" i="36"/>
  <c r="BG17" i="36"/>
  <c r="Q15" i="36"/>
  <c r="AC15" i="36"/>
  <c r="AU16" i="36"/>
  <c r="AI16" i="36"/>
  <c r="BA16" i="36"/>
  <c r="AO17" i="36"/>
  <c r="BS15" i="36"/>
  <c r="CK16" i="36"/>
  <c r="BY17" i="36"/>
  <c r="Q17" i="36"/>
  <c r="CE15" i="36"/>
  <c r="CQ16" i="36"/>
  <c r="BS16" i="36"/>
  <c r="W16" i="36"/>
  <c r="CQ17" i="36"/>
  <c r="AU15" i="36"/>
  <c r="CE16" i="36"/>
  <c r="BY16" i="36"/>
  <c r="W17" i="36"/>
  <c r="W15" i="36"/>
  <c r="BS17" i="36"/>
  <c r="BM17" i="36"/>
  <c r="BA17" i="36"/>
  <c r="BG16" i="36"/>
  <c r="AI17" i="36"/>
  <c r="AC17" i="36"/>
  <c r="W19" i="36"/>
  <c r="BG19" i="36"/>
  <c r="CE20" i="36"/>
  <c r="AC19" i="36"/>
  <c r="BY21" i="36"/>
  <c r="BS19" i="36"/>
  <c r="BA19" i="36"/>
  <c r="CQ21" i="36"/>
  <c r="K21" i="36"/>
  <c r="Q19" i="36"/>
  <c r="CE19" i="36"/>
  <c r="BY19" i="36"/>
  <c r="BG21" i="36"/>
  <c r="AI21" i="36"/>
  <c r="AO19" i="36"/>
  <c r="BS21" i="36"/>
  <c r="W21" i="36"/>
  <c r="AI19" i="36"/>
  <c r="BY20" i="36"/>
  <c r="BG20" i="36"/>
  <c r="AU19" i="36"/>
  <c r="BA21" i="36"/>
  <c r="CK19" i="36"/>
  <c r="W20" i="36"/>
  <c r="AC21" i="36"/>
  <c r="CE21" i="36"/>
  <c r="AU20" i="36"/>
  <c r="BA20" i="36"/>
  <c r="AO20" i="36"/>
  <c r="BM19" i="36"/>
  <c r="AI20" i="36"/>
  <c r="BM21" i="36"/>
  <c r="Q20" i="36"/>
  <c r="CQ20" i="36"/>
  <c r="BM20" i="36"/>
  <c r="CK21" i="36"/>
  <c r="CQ19" i="36"/>
  <c r="AC20" i="36"/>
  <c r="K20" i="36"/>
  <c r="BS20" i="36"/>
  <c r="AU21" i="36"/>
  <c r="CK20" i="36"/>
  <c r="AT29" i="36"/>
  <c r="AH29" i="36"/>
  <c r="BF29" i="36"/>
  <c r="CJ31" i="36"/>
  <c r="CJ29" i="36"/>
  <c r="BR30" i="36"/>
  <c r="AB29" i="36"/>
  <c r="AN31" i="36"/>
  <c r="P29" i="36"/>
  <c r="CD30" i="36"/>
  <c r="P30" i="36"/>
  <c r="BR31" i="36"/>
  <c r="AT30" i="36"/>
  <c r="CD29" i="36"/>
  <c r="CP29" i="36"/>
  <c r="CP30" i="36"/>
  <c r="AB30" i="36"/>
  <c r="AZ30" i="36"/>
  <c r="BF31" i="36"/>
  <c r="V31" i="36"/>
  <c r="BX31" i="36"/>
  <c r="AN29" i="36"/>
  <c r="AZ29" i="36"/>
  <c r="BX29" i="36"/>
  <c r="P31" i="36"/>
  <c r="BL31" i="36"/>
  <c r="CD31" i="36"/>
  <c r="V30" i="36"/>
  <c r="AB31" i="36"/>
  <c r="BX30" i="36"/>
  <c r="BL30" i="36"/>
  <c r="AN30" i="36"/>
  <c r="V29" i="36"/>
  <c r="CP31" i="36"/>
  <c r="AT31" i="36"/>
  <c r="AZ31" i="36"/>
  <c r="AH30" i="36"/>
  <c r="CS63" i="36"/>
  <c r="AM17" i="36"/>
  <c r="CA30" i="36"/>
  <c r="BF30" i="36"/>
  <c r="AU17" i="36"/>
  <c r="AZ38" i="36"/>
  <c r="AZ34" i="36"/>
  <c r="J30" i="36"/>
  <c r="BU62" i="36"/>
  <c r="Y58" i="36"/>
  <c r="CG63" i="36"/>
  <c r="BT52" i="36"/>
  <c r="S57" i="36"/>
  <c r="CJ51" i="36"/>
  <c r="AH31" i="36"/>
  <c r="AE23" i="36"/>
  <c r="BN51" i="36"/>
  <c r="CL51" i="36"/>
  <c r="CL53" i="36"/>
  <c r="AD53" i="36"/>
  <c r="CR51" i="36"/>
  <c r="CF52" i="36"/>
  <c r="CR52" i="36"/>
  <c r="BZ51" i="36"/>
  <c r="CL52" i="36"/>
  <c r="AP52" i="36"/>
  <c r="AP51" i="36"/>
  <c r="BN52" i="36"/>
  <c r="CR53" i="36"/>
  <c r="AD52" i="36"/>
  <c r="X53" i="36"/>
  <c r="BH53" i="36"/>
  <c r="BB51" i="36"/>
  <c r="BN53" i="36"/>
  <c r="X51" i="36"/>
  <c r="AV53" i="36"/>
  <c r="BB53" i="36"/>
  <c r="BH51" i="36"/>
  <c r="R53" i="36"/>
  <c r="BT53" i="36"/>
  <c r="G47" i="30" s="1"/>
  <c r="E35" i="42" s="1"/>
  <c r="BZ52" i="36"/>
  <c r="X52" i="36"/>
  <c r="AD51" i="36"/>
  <c r="AV51" i="36"/>
  <c r="AJ51" i="36"/>
  <c r="AJ52" i="36"/>
  <c r="R51" i="36"/>
  <c r="CF53" i="36"/>
  <c r="Q57" i="36"/>
  <c r="BY57" i="36"/>
  <c r="W55" i="36"/>
  <c r="BS56" i="36"/>
  <c r="CK55" i="36"/>
  <c r="CQ55" i="36"/>
  <c r="BA56" i="36"/>
  <c r="Q55" i="36"/>
  <c r="AC57" i="36"/>
  <c r="CK57" i="36"/>
  <c r="BG55" i="36"/>
  <c r="CQ56" i="36"/>
  <c r="AO55" i="36"/>
  <c r="AO56" i="36"/>
  <c r="AI57" i="36"/>
  <c r="BS55" i="36"/>
  <c r="BY55" i="36"/>
  <c r="AU56" i="36"/>
  <c r="W56" i="36"/>
  <c r="CK56" i="36"/>
  <c r="BA55" i="36"/>
  <c r="K56" i="36"/>
  <c r="BG56" i="36"/>
  <c r="AI55" i="36"/>
  <c r="K57" i="36"/>
  <c r="CE55" i="36"/>
  <c r="BM56" i="36"/>
  <c r="BS57" i="36"/>
  <c r="BG57" i="36"/>
  <c r="BM55" i="36"/>
  <c r="Q56" i="36"/>
  <c r="AC55" i="36"/>
  <c r="CE57" i="36"/>
  <c r="AU55" i="36"/>
  <c r="CC11" i="36"/>
  <c r="AA11" i="36"/>
  <c r="O13" i="36"/>
  <c r="AG11" i="36"/>
  <c r="CI12" i="36"/>
  <c r="CI13" i="36"/>
  <c r="BQ11" i="36"/>
  <c r="BE12" i="36"/>
  <c r="AG12" i="36"/>
  <c r="CO11" i="36"/>
  <c r="AM12" i="36"/>
  <c r="U12" i="36"/>
  <c r="AY11" i="36"/>
  <c r="AA13" i="36"/>
  <c r="O12" i="36"/>
  <c r="AM11" i="36"/>
  <c r="BW13" i="36"/>
  <c r="BW11" i="36"/>
  <c r="BE13" i="36"/>
  <c r="CC13" i="36"/>
  <c r="AM13" i="36"/>
  <c r="BK11" i="36"/>
  <c r="AA12" i="36"/>
  <c r="BK12" i="36"/>
  <c r="CC12" i="36"/>
  <c r="AS12" i="36"/>
  <c r="AY12" i="36"/>
  <c r="AS11" i="36"/>
  <c r="AY13" i="36"/>
  <c r="AS13" i="36"/>
  <c r="U11" i="36"/>
  <c r="BQ12" i="36"/>
  <c r="CI11" i="36"/>
  <c r="CO13" i="36"/>
  <c r="BQ13" i="36"/>
  <c r="CO12" i="36"/>
  <c r="O11" i="36"/>
  <c r="U13" i="36"/>
  <c r="BW12" i="36"/>
  <c r="BH52" i="36"/>
  <c r="AJ53" i="36"/>
  <c r="V38" i="36"/>
  <c r="CS62" i="36"/>
  <c r="AQ63" i="36"/>
  <c r="AU57" i="36"/>
  <c r="AK59" i="36"/>
  <c r="CS28" i="36"/>
  <c r="CE56" i="36"/>
  <c r="CJ35" i="36"/>
  <c r="CD35" i="36"/>
  <c r="BF35" i="36"/>
  <c r="P35" i="36"/>
  <c r="AN35" i="36"/>
  <c r="AT35" i="36"/>
  <c r="AH35" i="36"/>
  <c r="BX35" i="36"/>
  <c r="BL35" i="36"/>
  <c r="CP35" i="36"/>
  <c r="AB35" i="36"/>
  <c r="V35" i="36"/>
  <c r="BR35" i="36"/>
  <c r="BM9" i="36"/>
  <c r="BA10" i="36"/>
  <c r="AI9" i="36"/>
  <c r="BM10" i="36"/>
  <c r="BY8" i="36"/>
  <c r="Q9" i="36"/>
  <c r="Q10" i="36"/>
  <c r="AU9" i="36"/>
  <c r="AO8" i="36"/>
  <c r="AU10" i="36"/>
  <c r="W8" i="36"/>
  <c r="AU8" i="36"/>
  <c r="AO9" i="36"/>
  <c r="AC9" i="36"/>
  <c r="BM8" i="36"/>
  <c r="AC10" i="36"/>
  <c r="CK8" i="36"/>
  <c r="W10" i="36"/>
  <c r="CK9" i="36"/>
  <c r="CK10" i="36"/>
  <c r="Q8" i="36"/>
  <c r="K10" i="36"/>
  <c r="CE8" i="36"/>
  <c r="BS9" i="36"/>
  <c r="BS10" i="36"/>
  <c r="BS8" i="36"/>
  <c r="AC8" i="36"/>
  <c r="BA9" i="36"/>
  <c r="BY9" i="36"/>
  <c r="BG9" i="36"/>
  <c r="BA8" i="36"/>
  <c r="CE9" i="36"/>
  <c r="AI8" i="36"/>
  <c r="BY10" i="36"/>
  <c r="CQ8" i="36"/>
  <c r="AI10" i="36"/>
  <c r="CQ10" i="36"/>
  <c r="BG10" i="36"/>
  <c r="CQ9" i="36"/>
  <c r="BG8" i="36"/>
  <c r="AO10" i="36"/>
  <c r="AK57" i="36"/>
  <c r="AW62" i="36"/>
  <c r="AW63" i="36"/>
  <c r="CS58" i="36"/>
  <c r="BS52" i="36"/>
  <c r="BC58" i="36"/>
  <c r="BM57" i="36"/>
  <c r="CM59" i="36"/>
  <c r="BB52" i="36"/>
  <c r="AV52" i="36"/>
  <c r="CA59" i="36"/>
  <c r="AP28" i="36"/>
  <c r="AE32" i="36"/>
  <c r="M64" i="36"/>
  <c r="S64" i="36"/>
  <c r="AQ62" i="36"/>
  <c r="CS64" i="36"/>
  <c r="AQ64" i="36"/>
  <c r="CG62" i="36"/>
  <c r="BO64" i="36"/>
  <c r="BO63" i="36"/>
  <c r="CA62" i="36"/>
  <c r="BI63" i="36"/>
  <c r="CM64" i="36"/>
  <c r="BI64" i="36"/>
  <c r="BU64" i="36"/>
  <c r="M62" i="36"/>
  <c r="BC64" i="36"/>
  <c r="CG64" i="36"/>
  <c r="AK64" i="36"/>
  <c r="BC63" i="36"/>
  <c r="BX33" i="36"/>
  <c r="AH33" i="36"/>
  <c r="CD32" i="36"/>
  <c r="AZ32" i="36"/>
  <c r="BX32" i="36"/>
  <c r="J33" i="36"/>
  <c r="AT33" i="36"/>
  <c r="CJ32" i="36"/>
  <c r="CP32" i="36"/>
  <c r="BF32" i="36"/>
  <c r="BR34" i="36"/>
  <c r="BF33" i="36"/>
  <c r="AB32" i="36"/>
  <c r="CP33" i="36"/>
  <c r="CJ34" i="36"/>
  <c r="V33" i="36"/>
  <c r="AH32" i="36"/>
  <c r="P32" i="36"/>
  <c r="CD34" i="36"/>
  <c r="AZ33" i="36"/>
  <c r="J32" i="36"/>
  <c r="BL32" i="36"/>
  <c r="AT32" i="36"/>
  <c r="AN32" i="36"/>
  <c r="AH34" i="36"/>
  <c r="CD33" i="36"/>
  <c r="AN34" i="36"/>
  <c r="CJ33" i="36"/>
  <c r="CP34" i="36"/>
  <c r="P33" i="36"/>
  <c r="V34" i="36"/>
  <c r="BL34" i="36"/>
  <c r="V32" i="36"/>
  <c r="AB34" i="36"/>
  <c r="BL33" i="36"/>
  <c r="P34" i="36"/>
  <c r="AT34" i="36"/>
  <c r="AB33" i="36"/>
  <c r="BF34" i="36"/>
  <c r="BX34" i="36"/>
  <c r="BR32" i="36"/>
  <c r="BR33" i="36"/>
  <c r="CG58" i="36"/>
  <c r="BU63" i="36"/>
  <c r="BI62" i="36"/>
  <c r="W57" i="36"/>
  <c r="AI52" i="36"/>
  <c r="BC59" i="36"/>
  <c r="R52" i="36"/>
  <c r="AU52" i="36"/>
  <c r="CS59" i="36"/>
  <c r="AO57" i="36"/>
  <c r="CF51" i="36"/>
  <c r="AZ35" i="36"/>
  <c r="X28" i="36"/>
  <c r="AW27" i="36"/>
  <c r="BE11" i="36"/>
  <c r="U15" i="36"/>
  <c r="M24" i="36"/>
  <c r="BC25" i="36"/>
  <c r="CA25" i="36"/>
  <c r="BC24" i="36"/>
  <c r="CG23" i="36"/>
  <c r="CS25" i="36"/>
  <c r="CS24" i="36"/>
  <c r="BU25" i="36"/>
  <c r="BU24" i="36"/>
  <c r="BI23" i="36"/>
  <c r="BU23" i="36"/>
  <c r="Y24" i="36"/>
  <c r="BO24" i="36"/>
  <c r="AE25" i="36"/>
  <c r="BO23" i="36"/>
  <c r="AQ24" i="36"/>
  <c r="AK25" i="36"/>
  <c r="CS23" i="36"/>
  <c r="CM24" i="36"/>
  <c r="CG24" i="36"/>
  <c r="AW25" i="36"/>
  <c r="AQ23" i="36"/>
  <c r="Y25" i="36"/>
  <c r="BI25" i="36"/>
  <c r="S23" i="36"/>
  <c r="S24" i="36"/>
  <c r="M23" i="36"/>
  <c r="CM25" i="36"/>
  <c r="BC23" i="36"/>
  <c r="AW24" i="36"/>
  <c r="AQ25" i="36"/>
  <c r="AK23" i="36"/>
  <c r="CA24" i="36"/>
  <c r="BO25" i="36"/>
  <c r="CM23" i="36"/>
  <c r="AE24" i="36"/>
  <c r="CA23" i="36"/>
  <c r="CG25" i="36"/>
  <c r="AW23" i="36"/>
  <c r="BI24" i="36"/>
  <c r="Y23" i="36"/>
  <c r="P51" i="36"/>
  <c r="BF51" i="36"/>
  <c r="CJ50" i="36"/>
  <c r="BR50" i="36"/>
  <c r="AN49" i="36"/>
  <c r="AZ51" i="36"/>
  <c r="CD50" i="36"/>
  <c r="BR49" i="36"/>
  <c r="AH51" i="36"/>
  <c r="BL50" i="36"/>
  <c r="AH49" i="36"/>
  <c r="CJ49" i="36"/>
  <c r="CD51" i="36"/>
  <c r="AT50" i="36"/>
  <c r="P49" i="36"/>
  <c r="AB51" i="36"/>
  <c r="BX50" i="36"/>
  <c r="AB49" i="36"/>
  <c r="BX51" i="36"/>
  <c r="AN50" i="36"/>
  <c r="V51" i="36"/>
  <c r="BF50" i="36"/>
  <c r="P50" i="36"/>
  <c r="CP50" i="36"/>
  <c r="V50" i="36"/>
  <c r="AT49" i="36"/>
  <c r="CD49" i="36"/>
  <c r="BR51" i="36"/>
  <c r="BL49" i="36"/>
  <c r="AH50" i="36"/>
  <c r="AZ49" i="36"/>
  <c r="AN51" i="36"/>
  <c r="BX49" i="36"/>
  <c r="J51" i="36"/>
  <c r="CP49" i="36"/>
  <c r="AT51" i="36"/>
  <c r="CP51" i="36"/>
  <c r="AZ50" i="36"/>
  <c r="BF49" i="36"/>
  <c r="AE64" i="36"/>
  <c r="K16" i="36"/>
  <c r="BZ53" i="36"/>
  <c r="BA52" i="36"/>
  <c r="CE51" i="36"/>
  <c r="BX40" i="36"/>
  <c r="CJ30" i="36"/>
  <c r="W9" i="36"/>
  <c r="CA63" i="36"/>
  <c r="CA57" i="36"/>
  <c r="BY56" i="36"/>
  <c r="Y62" i="36"/>
  <c r="CQ57" i="36"/>
  <c r="AI56" i="36"/>
  <c r="BA57" i="36"/>
  <c r="AW57" i="36"/>
  <c r="Q52" i="36"/>
  <c r="V49" i="36"/>
  <c r="BR29" i="36"/>
  <c r="BU26" i="36"/>
  <c r="Y29" i="36"/>
  <c r="CL31" i="36"/>
  <c r="CD13" i="36"/>
  <c r="CD15" i="36"/>
  <c r="AB13" i="36"/>
  <c r="BR14" i="36"/>
  <c r="BL13" i="36"/>
  <c r="AT15" i="36"/>
  <c r="CJ14" i="36"/>
  <c r="AN14" i="36"/>
  <c r="AH14" i="36"/>
  <c r="BR15" i="36"/>
  <c r="BL14" i="36"/>
  <c r="CD14" i="36"/>
  <c r="BX13" i="36"/>
  <c r="CP14" i="36"/>
  <c r="AT13" i="36"/>
  <c r="V14" i="36"/>
  <c r="BR13" i="36"/>
  <c r="AB14" i="36"/>
  <c r="CJ15" i="36"/>
  <c r="P14" i="36"/>
  <c r="AZ14" i="36"/>
  <c r="P15" i="36"/>
  <c r="BF13" i="36"/>
  <c r="BF14" i="36"/>
  <c r="BF15" i="36"/>
  <c r="AH15" i="36"/>
  <c r="AB15" i="36"/>
  <c r="V15" i="36"/>
  <c r="AZ13" i="36"/>
  <c r="AN15" i="36"/>
  <c r="BX15" i="36"/>
  <c r="AN13" i="36"/>
  <c r="CJ13" i="36"/>
  <c r="CP15" i="36"/>
  <c r="CP13" i="36"/>
  <c r="M27" i="36"/>
  <c r="I17" i="36"/>
  <c r="I12" i="36"/>
  <c r="BL26" i="36"/>
  <c r="AJ34" i="36"/>
  <c r="AQ42" i="36"/>
  <c r="I32" i="36"/>
  <c r="J31" i="36"/>
  <c r="M5" i="36"/>
  <c r="AE34" i="36"/>
  <c r="M40" i="36"/>
  <c r="L45" i="36"/>
  <c r="L52" i="36"/>
  <c r="J40" i="36"/>
  <c r="M44" i="36"/>
  <c r="CJ20" i="36"/>
  <c r="AO11" i="36"/>
  <c r="K38" i="36"/>
  <c r="I54" i="36"/>
  <c r="AM25" i="36"/>
  <c r="L36" i="36"/>
  <c r="I45" i="36"/>
  <c r="J36" i="36"/>
  <c r="I33" i="36"/>
  <c r="AU6" i="36"/>
  <c r="J6" i="36"/>
  <c r="J48" i="36"/>
  <c r="AZ28" i="36"/>
  <c r="K5" i="36"/>
  <c r="AO40" i="36"/>
  <c r="K50" i="36"/>
  <c r="J39" i="36"/>
  <c r="O46" i="36"/>
  <c r="K9" i="36"/>
  <c r="K45" i="36"/>
  <c r="M52" i="36"/>
  <c r="BK5" i="36"/>
  <c r="O38" i="36"/>
  <c r="L21" i="36"/>
  <c r="CF57" i="36"/>
  <c r="M16" i="36"/>
  <c r="J38" i="36"/>
  <c r="BR12" i="36"/>
  <c r="CF8" i="36"/>
  <c r="AK63" i="36"/>
  <c r="AV9" i="36"/>
  <c r="CE22" i="36"/>
  <c r="AY47" i="36"/>
  <c r="M59" i="36"/>
  <c r="J53" i="36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G45" i="30" s="1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G40" i="30" s="1"/>
  <c r="E32" i="42" s="1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BW18" i="36" s="1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BQ20" i="36"/>
  <c r="O18" i="36"/>
  <c r="G39" i="30"/>
  <c r="E31" i="42" s="1"/>
  <c r="G41" i="30"/>
  <c r="E33" i="42" s="1"/>
  <c r="BZ15" i="36"/>
  <c r="BO13" i="36"/>
  <c r="L16" i="36"/>
  <c r="AY19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BZ59" i="36"/>
  <c r="BB59" i="36"/>
  <c r="R59" i="36"/>
  <c r="G38" i="30" s="1"/>
  <c r="CL59" i="36"/>
  <c r="CF59" i="36"/>
  <c r="AV59" i="36"/>
  <c r="G43" i="30" s="1"/>
  <c r="BN59" i="36"/>
  <c r="CM70" i="36"/>
  <c r="S70" i="36"/>
  <c r="AE70" i="36"/>
  <c r="AW71" i="36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AQ71" i="36"/>
  <c r="Y70" i="36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AM19" i="36" l="1"/>
  <c r="CI19" i="36"/>
  <c r="BK18" i="36"/>
  <c r="CC18" i="36"/>
  <c r="CO18" i="36"/>
  <c r="CO19" i="36"/>
  <c r="BW20" i="36"/>
  <c r="H43" i="30"/>
  <c r="BE18" i="36"/>
  <c r="BK19" i="36"/>
  <c r="AM18" i="36"/>
  <c r="AY18" i="36"/>
  <c r="D44" i="30" s="1"/>
  <c r="AA18" i="36"/>
  <c r="CC19" i="36"/>
  <c r="AA20" i="36"/>
  <c r="I20" i="36"/>
  <c r="AY20" i="36"/>
  <c r="AS19" i="36"/>
  <c r="G42" i="30"/>
  <c r="H39" i="30"/>
  <c r="CC20" i="36"/>
  <c r="G46" i="30"/>
  <c r="E34" i="42" s="1"/>
  <c r="CI18" i="36"/>
  <c r="AG19" i="36"/>
  <c r="H48" i="30"/>
  <c r="F25" i="42" s="1"/>
  <c r="U19" i="36"/>
  <c r="H51" i="30"/>
  <c r="BE19" i="36"/>
  <c r="BQ19" i="36"/>
  <c r="O20" i="36"/>
  <c r="G51" i="30"/>
  <c r="G49" i="30"/>
  <c r="BW19" i="36"/>
  <c r="U20" i="36"/>
  <c r="D39" i="30" s="1"/>
  <c r="CO20" i="36"/>
  <c r="G50" i="30"/>
  <c r="E38" i="42" s="1"/>
  <c r="I18" i="36"/>
  <c r="AS20" i="36"/>
  <c r="AG20" i="36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I62" i="36"/>
  <c r="BE62" i="36"/>
  <c r="D45" i="30" s="1"/>
  <c r="AA62" i="36"/>
  <c r="BQ62" i="36"/>
  <c r="BW62" i="36"/>
  <c r="CO62" i="36"/>
  <c r="AS62" i="36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9" i="42"/>
  <c r="F26" i="42"/>
  <c r="F28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D43" i="30" l="1"/>
  <c r="D41" i="30"/>
  <c r="D51" i="30"/>
  <c r="D48" i="30"/>
  <c r="D47" i="30"/>
  <c r="G37" i="42"/>
  <c r="G33" i="42"/>
  <c r="H33" i="42" s="1"/>
  <c r="K33" i="42" s="1"/>
  <c r="L33" i="42" s="1"/>
  <c r="J33" i="42" s="1"/>
  <c r="G14" i="42"/>
  <c r="G40" i="42"/>
  <c r="H40" i="42" s="1"/>
  <c r="K40" i="42" s="1"/>
  <c r="G41" i="42"/>
  <c r="H41" i="42" s="1"/>
  <c r="K41" i="42" s="1"/>
  <c r="L41" i="42" s="1"/>
  <c r="J41" i="42" s="1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X17" i="42"/>
  <c r="Y17" i="42" s="1"/>
  <c r="Y11" i="42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G43" i="42"/>
  <c r="L40" i="42"/>
  <c r="J40" i="42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45" i="27"/>
  <c r="B46" i="27"/>
  <c r="B4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H43" i="42" l="1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Y78" i="30" l="1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C49" i="27" l="1"/>
  <c r="C50" i="27"/>
  <c r="D50" i="27"/>
  <c r="C46" i="27"/>
  <c r="C48" i="27"/>
  <c r="C45" i="27"/>
  <c r="C47" i="27"/>
  <c r="E46" i="27" l="1"/>
  <c r="D46" i="27"/>
  <c r="D47" i="27"/>
  <c r="E47" i="27"/>
  <c r="D48" i="27"/>
  <c r="H14" i="24"/>
  <c r="I14" i="24" s="1"/>
  <c r="E45" i="27"/>
  <c r="D45" i="27"/>
  <c r="D49" i="27" l="1"/>
  <c r="J6" i="30"/>
  <c r="Z78" i="30" l="1"/>
  <c r="AD78" i="30"/>
  <c r="AC78" i="30"/>
  <c r="AB78" i="30"/>
  <c r="B16" i="27" l="1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8" i="27"/>
  <c r="B49" i="27"/>
  <c r="B50" i="27"/>
  <c r="C22" i="27" l="1"/>
  <c r="C23" i="27"/>
  <c r="C24" i="27"/>
  <c r="B15" i="27"/>
  <c r="H12" i="24"/>
  <c r="I12" i="24" s="1"/>
  <c r="H13" i="24"/>
  <c r="I13" i="24" s="1"/>
  <c r="H10" i="24"/>
  <c r="I10" i="24" s="1"/>
  <c r="G13" i="24"/>
  <c r="G11" i="24"/>
  <c r="E50" i="27"/>
  <c r="E49" i="27"/>
  <c r="E24" i="27" l="1"/>
  <c r="D24" i="27"/>
  <c r="E23" i="27"/>
  <c r="D23" i="27"/>
  <c r="E22" i="27"/>
  <c r="D22" i="27"/>
  <c r="G10" i="24"/>
  <c r="C19" i="27"/>
  <c r="G12" i="24"/>
  <c r="H11" i="24"/>
  <c r="C21" i="27"/>
  <c r="C20" i="27"/>
  <c r="E20" i="27" l="1"/>
  <c r="D20" i="27"/>
  <c r="E21" i="27"/>
  <c r="D21" i="27"/>
  <c r="G14" i="24"/>
  <c r="E48" i="27"/>
  <c r="C35" i="27" l="1"/>
  <c r="D19" i="27"/>
  <c r="C42" i="27" l="1"/>
  <c r="C44" i="27"/>
  <c r="C43" i="27"/>
  <c r="C41" i="27"/>
  <c r="E19" i="27"/>
  <c r="E35" i="27"/>
  <c r="D35" i="27"/>
  <c r="C25" i="27"/>
  <c r="C36" i="27"/>
  <c r="C30" i="27"/>
  <c r="C32" i="27" l="1"/>
  <c r="C33" i="27"/>
  <c r="C34" i="27"/>
  <c r="E42" i="27"/>
  <c r="D42" i="27"/>
  <c r="E36" i="27"/>
  <c r="D36" i="27"/>
  <c r="E43" i="27"/>
  <c r="D43" i="27"/>
  <c r="C31" i="27"/>
  <c r="D30" i="27"/>
  <c r="H5" i="24"/>
  <c r="I5" i="24" s="1"/>
  <c r="E41" i="27"/>
  <c r="D41" i="27"/>
  <c r="E44" i="27"/>
  <c r="D44" i="27"/>
  <c r="E34" i="27" l="1"/>
  <c r="D34" i="27"/>
  <c r="E31" i="27"/>
  <c r="D31" i="27"/>
  <c r="D25" i="27"/>
  <c r="H8" i="24"/>
  <c r="I8" i="24" s="1"/>
  <c r="H9" i="24"/>
  <c r="I9" i="24" s="1"/>
  <c r="H6" i="24"/>
  <c r="I6" i="24" s="1"/>
  <c r="H7" i="24"/>
  <c r="I7" i="24" s="1"/>
  <c r="C14" i="27"/>
  <c r="D14" i="27" s="1"/>
  <c r="E33" i="27"/>
  <c r="D33" i="27"/>
  <c r="E30" i="27"/>
  <c r="G5" i="24"/>
  <c r="E32" i="27"/>
  <c r="D32" i="27"/>
  <c r="E25" i="27" l="1"/>
  <c r="G6" i="24"/>
  <c r="G9" i="24"/>
  <c r="G7" i="24"/>
  <c r="G8" i="24"/>
  <c r="G15" i="24" l="1"/>
  <c r="G16" i="24" s="1"/>
  <c r="G17" i="24" s="1"/>
  <c r="B17" i="46" l="1"/>
  <c r="B16" i="46" s="1"/>
  <c r="F49" i="27" l="1"/>
  <c r="G49" i="27" s="1"/>
  <c r="H49" i="27" s="1"/>
  <c r="I49" i="27" s="1"/>
  <c r="B5" i="27"/>
  <c r="F21" i="27"/>
  <c r="G21" i="27" s="1"/>
  <c r="H21" i="27" s="1"/>
  <c r="I21" i="27" s="1"/>
  <c r="F35" i="27"/>
  <c r="G35" i="27" s="1"/>
  <c r="H35" i="27" s="1"/>
  <c r="I35" i="27" s="1"/>
  <c r="F42" i="27"/>
  <c r="G42" i="27" s="1"/>
  <c r="H42" i="27" s="1"/>
  <c r="I42" i="27" s="1"/>
  <c r="F31" i="27"/>
  <c r="G31" i="27" s="1"/>
  <c r="H31" i="27" s="1"/>
  <c r="I31" i="27" s="1"/>
  <c r="F14" i="27"/>
  <c r="G14" i="27" s="1"/>
  <c r="H14" i="27" s="1"/>
  <c r="I14" i="27" s="1"/>
  <c r="F41" i="27"/>
  <c r="G41" i="27" s="1"/>
  <c r="H41" i="27" s="1"/>
  <c r="I41" i="27" s="1"/>
  <c r="F23" i="27"/>
  <c r="G23" i="27" s="1"/>
  <c r="H23" i="27" s="1"/>
  <c r="I23" i="27" s="1"/>
  <c r="F50" i="27"/>
  <c r="G50" i="27" s="1"/>
  <c r="H50" i="27" s="1"/>
  <c r="I50" i="27" s="1"/>
  <c r="F43" i="27"/>
  <c r="G43" i="27" s="1"/>
  <c r="H43" i="27" s="1"/>
  <c r="I43" i="27" s="1"/>
  <c r="F30" i="27"/>
  <c r="G30" i="27" s="1"/>
  <c r="H30" i="27" s="1"/>
  <c r="I30" i="27" s="1"/>
  <c r="F22" i="27"/>
  <c r="G22" i="27" s="1"/>
  <c r="H22" i="27" s="1"/>
  <c r="I22" i="27" s="1"/>
  <c r="F34" i="27"/>
  <c r="G34" i="27" s="1"/>
  <c r="H34" i="27" s="1"/>
  <c r="I34" i="27" s="1"/>
  <c r="F44" i="27"/>
  <c r="G44" i="27" s="1"/>
  <c r="H44" i="27" s="1"/>
  <c r="I44" i="27" s="1"/>
  <c r="F25" i="27"/>
  <c r="G25" i="27" s="1"/>
  <c r="H25" i="27" s="1"/>
  <c r="I25" i="27" s="1"/>
  <c r="F32" i="27"/>
  <c r="G32" i="27" s="1"/>
  <c r="H32" i="27" s="1"/>
  <c r="I32" i="27" s="1"/>
  <c r="F45" i="27"/>
  <c r="G45" i="27" s="1"/>
  <c r="H45" i="27" s="1"/>
  <c r="I45" i="27" s="1"/>
  <c r="F47" i="27"/>
  <c r="G47" i="27" s="1"/>
  <c r="H47" i="27" s="1"/>
  <c r="I47" i="27" s="1"/>
  <c r="F46" i="27"/>
  <c r="G46" i="27" s="1"/>
  <c r="H46" i="27" s="1"/>
  <c r="I46" i="27" s="1"/>
  <c r="F33" i="27"/>
  <c r="G33" i="27" s="1"/>
  <c r="H33" i="27" s="1"/>
  <c r="I33" i="27" s="1"/>
  <c r="F20" i="27"/>
  <c r="G20" i="27" s="1"/>
  <c r="H20" i="27" s="1"/>
  <c r="I20" i="27" s="1"/>
  <c r="F19" i="27"/>
  <c r="G19" i="27" s="1"/>
  <c r="H19" i="27" s="1"/>
  <c r="I19" i="27" s="1"/>
  <c r="F48" i="27"/>
  <c r="G48" i="27" s="1"/>
  <c r="H48" i="27" s="1"/>
  <c r="I48" i="27" s="1"/>
  <c r="F24" i="27"/>
  <c r="G24" i="27" s="1"/>
  <c r="H24" i="27" s="1"/>
  <c r="I24" i="27" s="1"/>
  <c r="F36" i="27"/>
  <c r="G36" i="27" s="1"/>
  <c r="H36" i="27" s="1"/>
  <c r="I36" i="27" s="1"/>
  <c r="I51" i="27" l="1"/>
  <c r="I52" i="27" s="1"/>
  <c r="B6" i="27"/>
  <c r="N21" i="27" l="1"/>
  <c r="N25" i="27"/>
  <c r="N23" i="27"/>
  <c r="N24" i="27"/>
  <c r="N18" i="27"/>
  <c r="N16" i="27"/>
  <c r="B7" i="27"/>
  <c r="N17" i="27"/>
  <c r="N19" i="27"/>
  <c r="N22" i="27"/>
  <c r="N20" i="27"/>
  <c r="B9" i="27" l="1"/>
  <c r="B8" i="27"/>
  <c r="L23" i="27"/>
  <c r="M23" i="27"/>
  <c r="L25" i="27"/>
  <c r="M25" i="27"/>
  <c r="M17" i="27"/>
  <c r="L17" i="27"/>
  <c r="M21" i="27"/>
  <c r="L21" i="27"/>
  <c r="L18" i="27"/>
  <c r="M18" i="27"/>
  <c r="L20" i="27"/>
  <c r="M20" i="27"/>
  <c r="M16" i="27"/>
  <c r="L16" i="27"/>
  <c r="L22" i="27"/>
  <c r="M22" i="27"/>
  <c r="M24" i="27"/>
  <c r="L24" i="27"/>
  <c r="L19" i="27"/>
  <c r="M1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<sst xmlns="http://schemas.openxmlformats.org/spreadsheetml/2006/main" count="519" uniqueCount="271">
  <si>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</si>
  <si>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</si>
  <si>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</si>
  <si>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</si>
  <si>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</si>
  <si>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</si>
  <si>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</si>
  <si>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</si>
  <si>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</si>
  <si>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</si>
  <si>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</si>
  <si>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</si>
  <si>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</si>
  <si>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</si>
  <si>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</si>
  <si>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</si>
  <si>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</si>
  <si>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</si>
  <si>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</si>
  <si>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</si>
  <si>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</si>
  <si>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</si>
  <si>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</si>
  <si>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</si>
  <si>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</si>
  <si>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</si>
  <si>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</si>
  <si>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</si>
  <si>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</si>
  <si>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</si>
  <si>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</si>
  <si>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</si>
  <si>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</si>
  <si>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</si>
  <si>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</si>
  <si>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</si>
  <si>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</si>
  <si>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</si>
  <si>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</si>
  <si>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</si>
  <si>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</si>
  <si>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</si>
  <si>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</si>
  <si>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</si>
  <si>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</si>
  <si>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</si>
  <si>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</si>
  <si>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</si>
  <si>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</si>
  <si>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</si>
  <si>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</si>
  <si>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</si>
  <si>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</si>
  <si>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</si>
  <si>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</si>
  <si>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</si>
  <si>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</si>
  <si>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</si>
  <si>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</si>
  <si>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</si>
  <si>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</si>
  <si>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</si>
  <si>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</si>
  <si>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</si>
  <si>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</si>
  <si>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</si>
  <si>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</si>
  <si>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</si>
  <si>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</si>
  <si>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</si>
  <si>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</si>
  <si>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</si>
  <si>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</si>
  <si>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</si>
  <si>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</si>
  <si>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</si>
  <si>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</si>
  <si>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</si>
  <si>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</si>
  <si>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</si>
  <si>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</si>
  <si>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</si>
  <si>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</si>
  <si>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</si>
  <si>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</si>
  <si>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</si>
  <si>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</si>
  <si>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</si>
  <si>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</si>
  <si>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</si>
  <si>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</si>
  <si>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</si>
  <si>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</si>
  <si>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</si>
  <si>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</si>
  <si>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</si>
  <si>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</si>
  <si>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</si>
  <si>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</si>
  <si>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</si>
  <si>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</si>
  <si>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</si>
  <si>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</si>
  <si>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</si>
  <si>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</si>
  <si>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</si>
  <si>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</si>
  <si>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</si>
  <si>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</si>
  <si>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t>WW</t>
    <phoneticPr fontId="47" type="noConversion"/>
  </si>
  <si>
    <t>S1</t>
  </si>
  <si>
    <t>R1</t>
  </si>
  <si>
    <t>WW</t>
  </si>
  <si>
    <t>M5</t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</si>
  <si>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</si>
  <si>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</si>
  <si>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</si>
  <si>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</si>
  <si>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</si>
  <si>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</si>
  <si>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</si>
  <si>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</si>
  <si>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</si>
  <si>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</si>
  <si>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</si>
  <si>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</si>
  <si>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</si>
  <si>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</si>
  <si>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</si>
  <si>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</si>
  <si>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</si>
  <si>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</si>
  <si>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</si>
  <si>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</si>
  <si>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</si>
  <si>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</si>
  <si>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</si>
  <si>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</si>
  <si>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</si>
  <si>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</si>
  <si>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</si>
  <si>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</si>
  <si>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</si>
  <si>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</si>
  <si>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</si>
  <si>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</si>
  <si>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</si>
  <si>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</si>
  <si>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</si>
  <si>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</si>
  <si>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</si>
  <si>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5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</si>
  <si>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</si>
  <si>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</si>
  <si>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</si>
  <si>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</si>
  <si>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</si>
  <si>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</si>
  <si>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</si>
  <si>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</si>
  <si>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</si>
  <si>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</si>
  <si>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</si>
  <si>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</si>
  <si>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</si>
  <si>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</si>
  <si>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</si>
  <si>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</si>
  <si>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</si>
  <si>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</si>
  <si>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</si>
  <si>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</si>
  <si>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</si>
  <si>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</si>
  <si>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</si>
  <si>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</si>
  <si>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</si>
  <si>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</si>
  <si>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</si>
  <si>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</si>
  <si>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</si>
  <si>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</si>
  <si>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</si>
  <si>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</si>
  <si>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</si>
  <si>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</si>
  <si>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</si>
  <si>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</si>
  <si>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</si>
  <si>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</si>
  <si>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</si>
  <si>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</si>
  <si>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</si>
  <si>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</si>
  <si>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</si>
  <si>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</si>
  <si>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</si>
  <si>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</si>
  <si>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</si>
  <si>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</si>
  <si>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</si>
  <si>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</si>
  <si>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</si>
  <si>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</si>
  <si>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</si>
  <si>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</si>
  <si>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</si>
  <si>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</si>
  <si>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</si>
  <si>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</si>
  <si>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</si>
  <si>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</si>
  <si>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</si>
  <si>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</si>
  <si>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</si>
  <si>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</si>
  <si>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</si>
  <si>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</si>
  <si>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</si>
  <si>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</si>
  <si>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</si>
  <si>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</si>
  <si>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</si>
  <si>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</si>
  <si>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</si>
  <si>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</si>
  <si>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</si>
  <si>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</si>
  <si>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</si>
  <si>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</si>
  <si>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</si>
  <si>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</si>
  <si>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</si>
  <si>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</si>
  <si>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</si>
  <si>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</si>
  <si>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</si>
  <si>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</si>
  <si>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</si>
  <si>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</si>
  <si>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</si>
  <si>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</si>
  <si>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</si>
  <si>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</si>
  <si>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</si>
  <si>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倍率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</si>
  <si>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</si>
  <si>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</si>
  <si>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</si>
  <si>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</si>
  <si>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</si>
  <si>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</si>
  <si>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</si>
  <si>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</si>
  <si>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</si>
  <si>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</si>
  <si>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</si>
  <si>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</si>
  <si>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</si>
  <si>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</si>
  <si>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</si>
  <si>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權重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</si>
  <si>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</si>
  <si>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</si>
  <si>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</si>
  <si>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Free Game 盤面權重表</t>
    <phoneticPr fontId="1" type="noConversion"/>
  </si>
  <si>
    <t>倍率</t>
  </si>
  <si>
    <t>金額</t>
    <phoneticPr fontId="1" type="noConversion"/>
  </si>
  <si>
    <t>權重</t>
  </si>
  <si>
    <t>Free Game Bouns Symbol 權重表</t>
    <phoneticPr fontId="1" type="noConversion"/>
  </si>
  <si>
    <t>Free Game Multiple權重表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</si>
</sst>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_);[Red]\(0.00\)"/>
    <numFmt numFmtId="196" formatCode="0.000000000_);[Red]\(0.000000000\)"/>
    <numFmt numFmtId="197" formatCode="0.000000000"/>
  </numFmts>
  <fonts count="6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  <font>
      <b/>
      <sz val="12"/>
      <color rgb="FF000000"/>
      <name val="新細明體"/>
      <family val="1"/>
      <charset val="136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29" applyNumberFormat="0" applyAlignment="0" applyProtection="0">
      <alignment vertical="center"/>
    </xf>
    <xf numFmtId="0" fontId="32" fillId="10" borderId="30" applyNumberFormat="0" applyAlignment="0" applyProtection="0">
      <alignment vertical="center"/>
    </xf>
    <xf numFmtId="0" fontId="33" fillId="10" borderId="29" applyNumberFormat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11" borderId="3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0" borderId="0"/>
    <xf numFmtId="0" fontId="40" fillId="0" borderId="0">
      <alignment vertical="center"/>
    </xf>
    <xf numFmtId="176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0" fillId="0" borderId="0" applyFon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180" fontId="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2" fillId="4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0" fontId="15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10" fontId="15" fillId="4" borderId="1" xfId="1" applyNumberFormat="1" applyFont="1" applyFill="1" applyBorder="1">
      <alignment vertical="center"/>
    </xf>
    <xf numFmtId="10" fontId="14" fillId="4" borderId="1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80" fontId="15" fillId="0" borderId="1" xfId="1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1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4" fontId="14" fillId="4" borderId="13" xfId="2" applyNumberFormat="1" applyFont="1" applyFill="1" applyBorder="1" applyAlignment="1">
      <alignment horizontal="right" vertical="center"/>
    </xf>
    <xf numFmtId="177" fontId="14" fillId="4" borderId="13" xfId="1" applyNumberFormat="1" applyFont="1" applyFill="1" applyBorder="1" applyAlignment="1">
      <alignment horizontal="right" vertical="center"/>
    </xf>
    <xf numFmtId="186" fontId="12" fillId="4" borderId="19" xfId="0" applyNumberFormat="1" applyFont="1" applyFill="1" applyBorder="1">
      <alignment vertical="center"/>
    </xf>
    <xf numFmtId="177" fontId="14" fillId="4" borderId="0" xfId="1" applyNumberFormat="1" applyFont="1" applyFill="1" applyAlignment="1">
      <alignment horizontal="right" vertical="center"/>
    </xf>
    <xf numFmtId="184" fontId="14" fillId="4" borderId="13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187" fontId="13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1" fillId="2" borderId="21" xfId="0" applyFont="1" applyFill="1" applyBorder="1" applyAlignment="1">
      <alignment horizontal="center" vertical="center"/>
    </xf>
    <xf numFmtId="181" fontId="11" fillId="2" borderId="22" xfId="0" applyNumberFormat="1" applyFont="1" applyFill="1" applyBorder="1" applyAlignment="1">
      <alignment horizontal="center" vertical="center"/>
    </xf>
    <xf numFmtId="181" fontId="11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1" fillId="2" borderId="6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38" fontId="43" fillId="0" borderId="20" xfId="0" applyNumberFormat="1" applyFont="1" applyBorder="1" applyAlignment="1">
      <alignment horizontal="center" vertical="center" wrapText="1" shrinkToFit="1"/>
    </xf>
    <xf numFmtId="0" fontId="44" fillId="0" borderId="23" xfId="0" applyFont="1" applyBorder="1" applyAlignment="1">
      <alignment horizontal="center" vertical="center"/>
    </xf>
    <xf numFmtId="188" fontId="43" fillId="0" borderId="20" xfId="1" applyNumberFormat="1" applyFont="1" applyBorder="1" applyAlignment="1">
      <alignment horizontal="center" vertical="center"/>
    </xf>
    <xf numFmtId="188" fontId="44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18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1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4" fillId="4" borderId="13" xfId="0" applyFont="1" applyFill="1" applyBorder="1" applyAlignment="1">
      <alignment horizontal="left" vertical="center"/>
    </xf>
    <xf numFmtId="182" fontId="13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180" fontId="9" fillId="0" borderId="0" xfId="0" applyNumberFormat="1" applyFont="1" applyBorder="1">
      <alignment vertical="center"/>
    </xf>
    <xf numFmtId="0" fontId="22" fillId="3" borderId="1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182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188" fontId="45" fillId="0" borderId="20" xfId="0" applyNumberFormat="1" applyFont="1" applyBorder="1" applyAlignment="1">
      <alignment horizontal="center" vertical="center"/>
    </xf>
    <xf numFmtId="0" fontId="8" fillId="37" borderId="1" xfId="0" applyFont="1" applyFill="1" applyBorder="1" applyAlignment="1">
      <alignment horizontal="left" vertical="center"/>
    </xf>
    <xf numFmtId="38" fontId="8" fillId="37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38" fontId="5" fillId="0" borderId="23" xfId="0" applyNumberFormat="1" applyFont="1" applyBorder="1" applyAlignment="1">
      <alignment horizontal="center" vertical="center"/>
    </xf>
    <xf numFmtId="0" fontId="43" fillId="0" borderId="23" xfId="0" applyFont="1" applyBorder="1" applyAlignment="1">
      <alignment horizontal="center" vertical="center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37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3" fillId="0" borderId="1" xfId="0" applyNumberFormat="1" applyFont="1" applyBorder="1">
      <alignment vertical="center"/>
    </xf>
    <xf numFmtId="0" fontId="41" fillId="4" borderId="1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1" fillId="4" borderId="16" xfId="0" applyFont="1" applyFill="1" applyBorder="1" applyAlignment="1">
      <alignment horizontal="center" vertical="center"/>
    </xf>
    <xf numFmtId="187" fontId="13" fillId="0" borderId="16" xfId="0" applyNumberFormat="1" applyFont="1" applyBorder="1">
      <alignment vertical="center"/>
    </xf>
    <xf numFmtId="187" fontId="13" fillId="0" borderId="0" xfId="0" applyNumberFormat="1" applyFont="1" applyFill="1">
      <alignment vertical="center"/>
    </xf>
    <xf numFmtId="180" fontId="15" fillId="5" borderId="1" xfId="0" applyNumberFormat="1" applyFont="1" applyFill="1" applyBorder="1" applyAlignment="1">
      <alignment horizontal="right" vertical="center"/>
    </xf>
    <xf numFmtId="177" fontId="13" fillId="5" borderId="1" xfId="0" applyNumberFormat="1" applyFont="1" applyFill="1" applyBorder="1" applyAlignment="1">
      <alignment horizontal="right" vertical="center"/>
    </xf>
    <xf numFmtId="187" fontId="13" fillId="0" borderId="0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181" fontId="19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19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3" fillId="0" borderId="0" xfId="0" applyNumberFormat="1" applyFont="1" applyBorder="1">
      <alignment vertical="center"/>
    </xf>
    <xf numFmtId="0" fontId="41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177" fontId="49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193" fontId="15" fillId="5" borderId="1" xfId="0" applyNumberFormat="1" applyFont="1" applyFill="1" applyBorder="1" applyAlignment="1">
      <alignment horizontal="right" vertical="center"/>
    </xf>
    <xf numFmtId="194" fontId="13" fillId="5" borderId="1" xfId="0" applyNumberFormat="1" applyFont="1" applyFill="1" applyBorder="1" applyAlignment="1">
      <alignment horizontal="right" vertical="center"/>
    </xf>
    <xf numFmtId="194" fontId="13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192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53" fillId="39" borderId="23" xfId="0" applyFont="1" applyFill="1" applyBorder="1" applyAlignment="1">
      <alignment horizontal="center"/>
    </xf>
    <xf numFmtId="0" fontId="53" fillId="0" borderId="0" xfId="0" applyFont="1" applyAlignment="1"/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38" fontId="8" fillId="37" borderId="16" xfId="0" applyNumberFormat="1" applyFont="1" applyFill="1" applyBorder="1" applyAlignment="1">
      <alignment vertical="top" wrapText="1"/>
    </xf>
    <xf numFmtId="178" fontId="8" fillId="37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46" fillId="0" borderId="1" xfId="0" applyNumberFormat="1" applyFont="1" applyFill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46" fillId="0" borderId="1" xfId="0" applyFont="1" applyBorder="1" applyAlignment="1">
      <alignment horizontal="center" vertical="center" wrapText="1"/>
    </xf>
    <xf numFmtId="188" fontId="46" fillId="0" borderId="1" xfId="0" applyNumberFormat="1" applyFont="1" applyBorder="1" applyAlignment="1">
      <alignment horizontal="center" vertical="center" wrapText="1"/>
    </xf>
    <xf numFmtId="0" fontId="46" fillId="0" borderId="1" xfId="0" applyNumberFormat="1" applyFont="1" applyBorder="1" applyAlignment="1">
      <alignment horizontal="center" vertical="center" wrapText="1"/>
    </xf>
    <xf numFmtId="195" fontId="46" fillId="0" borderId="1" xfId="0" applyNumberFormat="1" applyFont="1" applyBorder="1" applyAlignment="1">
      <alignment horizontal="center" vertical="center" wrapText="1"/>
    </xf>
    <xf numFmtId="186" fontId="46" fillId="0" borderId="1" xfId="0" applyNumberFormat="1" applyFont="1" applyBorder="1" applyAlignment="1">
      <alignment horizontal="center" vertical="center" wrapText="1"/>
    </xf>
    <xf numFmtId="195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6" fontId="9" fillId="0" borderId="0" xfId="0" applyNumberFormat="1" applyFont="1">
      <alignment vertical="center"/>
    </xf>
    <xf numFmtId="195" fontId="12" fillId="0" borderId="1" xfId="0" applyNumberFormat="1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77" fontId="55" fillId="0" borderId="1" xfId="0" applyNumberFormat="1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7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1" borderId="1" xfId="0" applyFont="1" applyFill="1" applyBorder="1" applyAlignment="1">
      <alignment horizontal="center" vertical="center"/>
    </xf>
    <xf numFmtId="0" fontId="9" fillId="42" borderId="1" xfId="0" applyFont="1" applyFill="1" applyBorder="1" applyAlignment="1">
      <alignment horizontal="center" vertical="center"/>
    </xf>
    <xf numFmtId="180" fontId="46" fillId="0" borderId="1" xfId="0" applyNumberFormat="1" applyFont="1" applyBorder="1" applyAlignment="1">
      <alignment horizontal="center" vertical="center" wrapText="1"/>
    </xf>
    <xf numFmtId="0" fontId="57" fillId="0" borderId="1" xfId="0" applyFont="1" applyFill="1" applyBorder="1" applyAlignment="1">
      <alignment vertical="center"/>
    </xf>
    <xf numFmtId="0" fontId="46" fillId="0" borderId="1" xfId="0" applyNumberFormat="1" applyFont="1" applyFill="1" applyBorder="1" applyAlignment="1">
      <alignment vertical="center"/>
    </xf>
    <xf numFmtId="181" fontId="58" fillId="0" borderId="1" xfId="1" applyNumberFormat="1" applyFont="1" applyBorder="1">
      <alignment vertical="center"/>
    </xf>
    <xf numFmtId="181" fontId="58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59" fillId="4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0" fillId="45" borderId="1" xfId="0" applyFont="1" applyFill="1" applyBorder="1">
      <alignment vertical="center"/>
    </xf>
    <xf numFmtId="181" fontId="60" fillId="39" borderId="1" xfId="0" applyNumberFormat="1" applyFont="1" applyFill="1" applyBorder="1">
      <alignment vertical="center"/>
    </xf>
    <xf numFmtId="181" fontId="60" fillId="39" borderId="1" xfId="1" applyNumberFormat="1" applyFont="1" applyFill="1" applyBorder="1">
      <alignment vertical="center"/>
    </xf>
    <xf numFmtId="180" fontId="62" fillId="0" borderId="0" xfId="1" applyNumberFormat="1" applyFont="1">
      <alignment vertical="center"/>
    </xf>
    <xf numFmtId="180" fontId="58" fillId="0" borderId="0" xfId="1" applyNumberFormat="1" applyFont="1">
      <alignment vertical="center"/>
    </xf>
    <xf numFmtId="0" fontId="63" fillId="39" borderId="1" xfId="0" applyFont="1" applyFill="1" applyBorder="1">
      <alignment vertical="center"/>
    </xf>
    <xf numFmtId="181" fontId="61" fillId="39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60" fillId="0" borderId="1" xfId="0" applyFont="1" applyBorder="1" applyAlignment="1">
      <alignment horizontal="center" vertical="center"/>
    </xf>
    <xf numFmtId="197" fontId="0" fillId="0" borderId="0" xfId="0" applyNumberFormat="1">
      <alignment vertical="center"/>
    </xf>
    <xf numFmtId="0" fontId="6" fillId="0" borderId="1" xfId="0" applyFont="1" applyBorder="1">
      <alignment vertical="center"/>
    </xf>
    <xf numFmtId="0" fontId="64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64" fillId="0" borderId="1" xfId="0" applyFont="1" applyBorder="1" applyAlignment="1">
      <alignment horizontal="center" vertical="center"/>
    </xf>
    <xf numFmtId="0" fontId="64" fillId="0" borderId="19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4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59" fillId="44" borderId="1" xfId="0" applyFont="1" applyFill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6" fillId="0" borderId="40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18" fillId="0" borderId="3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3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3FFF00"/>
      <color rgb="FFFFFB00"/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243way_Regular Symbol"/>
      <sheetName val="FG_243way_Regular Symbol"/>
      <sheetName val="R1R2appear wild"/>
      <sheetName val="243way_RegularＸ_W()"/>
      <sheetName val="243way_PayCombo"/>
      <sheetName val="243way_PayCombo (2wild)"/>
      <sheetName val="576way_PayCombo (2wild)"/>
      <sheetName val="1125way_PayCombo (2wild)"/>
      <sheetName val="576way_RegularＸ_W()"/>
      <sheetName val="576way_Regular Symbol(2wild)"/>
      <sheetName val="1125way_RegularＸ_W(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>
        <row r="17">
          <cell r="B17">
            <v>50</v>
          </cell>
        </row>
        <row r="26">
          <cell r="C26">
            <v>3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</row>
      </sheetData>
      <sheetData sheetId="1"/>
      <sheetData sheetId="2"/>
      <sheetData sheetId="3"/>
      <sheetData sheetId="4"/>
      <sheetData sheetId="5">
        <row r="1">
          <cell r="L1" t="str">
            <v>Symbol</v>
          </cell>
          <cell r="M1" t="str">
            <v>Main</v>
          </cell>
        </row>
        <row r="2">
          <cell r="M2" t="str">
            <v>R1</v>
          </cell>
          <cell r="N2" t="str">
            <v>R2</v>
          </cell>
          <cell r="O2" t="str">
            <v>R3</v>
          </cell>
          <cell r="P2" t="str">
            <v>R4</v>
          </cell>
          <cell r="Q2" t="str">
            <v>R5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5">
            <v>1142856960</v>
          </cell>
        </row>
        <row r="7">
          <cell r="B7">
            <v>5</v>
          </cell>
          <cell r="J7">
            <v>800</v>
          </cell>
          <cell r="K7">
            <v>2.0575299292047888E-2</v>
          </cell>
          <cell r="L7">
            <v>1.285956205752993E-3</v>
          </cell>
        </row>
        <row r="8">
          <cell r="B8">
            <v>5</v>
          </cell>
          <cell r="J8">
            <v>800</v>
          </cell>
          <cell r="K8">
            <v>1.3335842133734743E-2</v>
          </cell>
          <cell r="L8">
            <v>8.3349013335842141E-4</v>
          </cell>
        </row>
        <row r="9">
          <cell r="B9">
            <v>5</v>
          </cell>
          <cell r="J9">
            <v>300</v>
          </cell>
          <cell r="K9">
            <v>7.6545012247201949E-4</v>
          </cell>
          <cell r="L9">
            <v>1.2757502041200325E-4</v>
          </cell>
        </row>
        <row r="10">
          <cell r="B10">
            <v>5</v>
          </cell>
          <cell r="J10">
            <v>300</v>
          </cell>
          <cell r="K10">
            <v>1.2247201959552313E-3</v>
          </cell>
          <cell r="L10">
            <v>2.0412003265920522E-4</v>
          </cell>
        </row>
        <row r="11">
          <cell r="B11">
            <v>5</v>
          </cell>
          <cell r="H11">
            <v>14370048</v>
          </cell>
          <cell r="J11">
            <v>200</v>
          </cell>
          <cell r="K11">
            <v>5.0295176047228163E-2</v>
          </cell>
          <cell r="L11">
            <v>1.2573794011807041E-2</v>
          </cell>
        </row>
        <row r="12">
          <cell r="B12">
            <v>5</v>
          </cell>
          <cell r="H12">
            <v>97200</v>
          </cell>
          <cell r="J12">
            <v>50</v>
          </cell>
          <cell r="K12">
            <v>8.5050013608002184E-5</v>
          </cell>
          <cell r="L12">
            <v>8.5050013608002184E-5</v>
          </cell>
        </row>
        <row r="13">
          <cell r="B13">
            <v>5</v>
          </cell>
          <cell r="H13">
            <v>14455584</v>
          </cell>
          <cell r="J13">
            <v>50</v>
          </cell>
          <cell r="K13">
            <v>1.2648638023782082E-2</v>
          </cell>
          <cell r="L13">
            <v>1.2648638023782082E-2</v>
          </cell>
        </row>
        <row r="14">
          <cell r="B14">
            <v>5</v>
          </cell>
          <cell r="H14">
            <v>9477000</v>
          </cell>
          <cell r="J14">
            <v>50</v>
          </cell>
          <cell r="K14">
            <v>8.2923763267802129E-3</v>
          </cell>
          <cell r="L14">
            <v>8.2923763267802129E-3</v>
          </cell>
        </row>
        <row r="15">
          <cell r="B15">
            <v>5</v>
          </cell>
          <cell r="H15">
            <v>2519424</v>
          </cell>
          <cell r="J15">
            <v>50</v>
          </cell>
          <cell r="K15">
            <v>2.2044963527194164E-3</v>
          </cell>
          <cell r="L15">
            <v>2.2044963527194164E-3</v>
          </cell>
        </row>
        <row r="16">
          <cell r="B16">
            <v>5</v>
          </cell>
          <cell r="H16">
            <v>1524096</v>
          </cell>
          <cell r="J16">
            <v>50</v>
          </cell>
          <cell r="K16">
            <v>1.3335842133734741E-3</v>
          </cell>
          <cell r="L16">
            <v>1.3335842133734741E-3</v>
          </cell>
        </row>
        <row r="17">
          <cell r="B17">
            <v>4</v>
          </cell>
          <cell r="H17">
            <v>15186528</v>
          </cell>
          <cell r="J17">
            <v>200</v>
          </cell>
          <cell r="K17">
            <v>5.3152856504457037E-2</v>
          </cell>
          <cell r="L17">
            <v>1.3288214126114259E-2</v>
          </cell>
        </row>
        <row r="18">
          <cell r="B18">
            <v>4</v>
          </cell>
          <cell r="J18">
            <v>200</v>
          </cell>
          <cell r="K18">
            <v>3.4450925512148081E-2</v>
          </cell>
          <cell r="L18">
            <v>8.6127313780370203E-3</v>
          </cell>
        </row>
        <row r="19">
          <cell r="B19">
            <v>4</v>
          </cell>
          <cell r="J19">
            <v>100</v>
          </cell>
          <cell r="K19">
            <v>4.8903757824601249E-4</v>
          </cell>
          <cell r="L19">
            <v>2.4451878912300624E-4</v>
          </cell>
        </row>
        <row r="20">
          <cell r="B20">
            <v>4</v>
          </cell>
          <cell r="J20">
            <v>100</v>
          </cell>
          <cell r="K20">
            <v>4.2184806749569082E-3</v>
          </cell>
          <cell r="L20">
            <v>2.1092403374784541E-3</v>
          </cell>
        </row>
        <row r="21">
          <cell r="B21">
            <v>4</v>
          </cell>
          <cell r="J21">
            <v>60</v>
          </cell>
          <cell r="K21">
            <v>7.5442764070842244E-2</v>
          </cell>
          <cell r="L21">
            <v>6.2868970059035204E-2</v>
          </cell>
        </row>
        <row r="22">
          <cell r="B22">
            <v>4</v>
          </cell>
          <cell r="H22">
            <v>1004400</v>
          </cell>
          <cell r="J22">
            <v>10</v>
          </cell>
          <cell r="K22">
            <v>1.7577002812320448E-4</v>
          </cell>
          <cell r="L22">
            <v>8.7885014061602244E-4</v>
          </cell>
        </row>
        <row r="23">
          <cell r="B23">
            <v>4</v>
          </cell>
          <cell r="H23">
            <v>15938208</v>
          </cell>
          <cell r="J23">
            <v>10</v>
          </cell>
          <cell r="K23">
            <v>2.7891868462698952E-3</v>
          </cell>
          <cell r="L23">
            <v>1.3945934231349476E-2</v>
          </cell>
        </row>
        <row r="24">
          <cell r="B24">
            <v>4</v>
          </cell>
          <cell r="H24">
            <v>13267800</v>
          </cell>
          <cell r="J24">
            <v>10</v>
          </cell>
          <cell r="K24">
            <v>2.3218653714984594E-3</v>
          </cell>
          <cell r="L24">
            <v>1.1609326857492297E-2</v>
          </cell>
        </row>
        <row r="25">
          <cell r="B25">
            <v>4</v>
          </cell>
          <cell r="H25">
            <v>2519424</v>
          </cell>
          <cell r="J25">
            <v>10</v>
          </cell>
          <cell r="K25">
            <v>4.4089927054388327E-4</v>
          </cell>
          <cell r="L25">
            <v>2.2044963527194164E-3</v>
          </cell>
        </row>
        <row r="26">
          <cell r="B26">
            <v>4</v>
          </cell>
          <cell r="H26">
            <v>3048192</v>
          </cell>
          <cell r="J26">
            <v>10</v>
          </cell>
          <cell r="K26">
            <v>5.3343368534938959E-4</v>
          </cell>
          <cell r="L26">
            <v>2.6671684267469483E-3</v>
          </cell>
        </row>
        <row r="27">
          <cell r="B27">
            <v>3</v>
          </cell>
          <cell r="H27">
            <v>38864448</v>
          </cell>
          <cell r="J27">
            <v>100</v>
          </cell>
          <cell r="K27">
            <v>6.8012794882047187E-2</v>
          </cell>
          <cell r="L27">
            <v>3.4006397441023593E-2</v>
          </cell>
        </row>
        <row r="28">
          <cell r="B28">
            <v>3</v>
          </cell>
          <cell r="H28">
            <v>16193520</v>
          </cell>
          <cell r="J28">
            <v>100</v>
          </cell>
          <cell r="K28">
            <v>2.833866453418633E-2</v>
          </cell>
          <cell r="L28">
            <v>1.4169332267093163E-2</v>
          </cell>
        </row>
        <row r="29">
          <cell r="B29">
            <v>3</v>
          </cell>
          <cell r="J29">
            <v>50</v>
          </cell>
          <cell r="K29">
            <v>6.3858385217341641E-3</v>
          </cell>
          <cell r="L29">
            <v>6.3858385217341641E-3</v>
          </cell>
        </row>
        <row r="30">
          <cell r="B30">
            <v>3</v>
          </cell>
          <cell r="J30">
            <v>50</v>
          </cell>
          <cell r="K30">
            <v>1.9278003084480494E-2</v>
          </cell>
          <cell r="L30">
            <v>1.9278003084480494E-2</v>
          </cell>
        </row>
        <row r="31">
          <cell r="B31">
            <v>3</v>
          </cell>
          <cell r="J31">
            <v>30</v>
          </cell>
          <cell r="K31">
            <v>4.5341863254698127E-2</v>
          </cell>
          <cell r="L31">
            <v>7.5569772091163542E-2</v>
          </cell>
        </row>
        <row r="32">
          <cell r="B32">
            <v>3</v>
          </cell>
          <cell r="J32">
            <v>5</v>
          </cell>
          <cell r="K32">
            <v>3.5343005654880905E-4</v>
          </cell>
          <cell r="L32">
            <v>3.5343005654880901E-3</v>
          </cell>
        </row>
        <row r="33">
          <cell r="B33">
            <v>3</v>
          </cell>
          <cell r="H33">
            <v>35706528</v>
          </cell>
          <cell r="J33">
            <v>5</v>
          </cell>
          <cell r="K33">
            <v>3.1243216998914718E-3</v>
          </cell>
          <cell r="L33">
            <v>3.1243216998914719E-2</v>
          </cell>
        </row>
        <row r="34">
          <cell r="B34">
            <v>3</v>
          </cell>
          <cell r="H34">
            <v>45349200</v>
          </cell>
          <cell r="J34">
            <v>5</v>
          </cell>
          <cell r="K34">
            <v>3.9680556348889017E-3</v>
          </cell>
          <cell r="L34">
            <v>3.9680556348889021E-2</v>
          </cell>
        </row>
        <row r="35">
          <cell r="B35">
            <v>3</v>
          </cell>
          <cell r="H35">
            <v>41243904</v>
          </cell>
          <cell r="J35">
            <v>5</v>
          </cell>
          <cell r="K35">
            <v>3.6088421774147484E-3</v>
          </cell>
          <cell r="L35">
            <v>3.6088421774147485E-2</v>
          </cell>
        </row>
        <row r="36">
          <cell r="B36">
            <v>3</v>
          </cell>
          <cell r="H36">
            <v>35985600</v>
          </cell>
          <cell r="J36">
            <v>5</v>
          </cell>
          <cell r="K36">
            <v>3.1487405037984805E-3</v>
          </cell>
          <cell r="L36">
            <v>3.1487405037984806E-2</v>
          </cell>
        </row>
        <row r="40">
          <cell r="B40">
            <v>5</v>
          </cell>
          <cell r="H40">
            <v>11664</v>
          </cell>
          <cell r="J40">
            <v>100</v>
          </cell>
          <cell r="K40">
            <v>1.020600163296026E-3</v>
          </cell>
          <cell r="L40">
            <v>1.020600163296026E-5</v>
          </cell>
        </row>
        <row r="41">
          <cell r="B41">
            <v>4</v>
          </cell>
          <cell r="H41">
            <v>663552</v>
          </cell>
          <cell r="J41">
            <v>10</v>
          </cell>
          <cell r="K41">
            <v>5.8060809289729488E-3</v>
          </cell>
          <cell r="L41">
            <v>5.8060809289729493E-4</v>
          </cell>
        </row>
        <row r="42">
          <cell r="B42">
            <v>3</v>
          </cell>
          <cell r="H42">
            <v>13384656</v>
          </cell>
          <cell r="J42">
            <v>5</v>
          </cell>
          <cell r="K42">
            <v>5.8557879369260692E-2</v>
          </cell>
          <cell r="L42">
            <v>1.1711575873852138E-2</v>
          </cell>
        </row>
        <row r="43">
          <cell r="H43">
            <v>514230534</v>
          </cell>
          <cell r="L43">
            <v>0.53349303135888504</v>
          </cell>
        </row>
        <row r="45">
          <cell r="L45">
            <v>0.53349303135888504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A653-DF1B-A447-AF22-16FFD3EF805E}">
  <dimension ref="C1:K19"/>
  <sheetViews>
    <sheetView workbookViewId="0">
      <selection sqref="A1:N9"/>
    </sheetView>
  </sheetViews>
  <sheetFormatPr baseColWidth="10" defaultRowHeight="15"/>
  <cols>
    <col min="1" max="1" width="24" bestFit="1" customWidth="1"/>
    <col min="10" max="10" width="19.6640625" bestFit="1" customWidth="1"/>
    <col min="11" max="11" width="20.33203125" style="160" bestFit="1" customWidth="1"/>
    <col min="12" max="14" width="19.6640625" bestFit="1" customWidth="1"/>
  </cols>
  <sheetData>
    <row r="1" spans="3:11" s="160" customFormat="1"/>
    <row r="9" spans="3:11" s="160" customFormat="1"/>
    <row r="10" spans="3:11" s="160" customFormat="1"/>
    <row r="11" spans="3:11">
      <c r="C11" s="160"/>
      <c r="E11" s="160"/>
      <c r="F11" s="160"/>
      <c r="K11"/>
    </row>
    <row r="12" spans="3:11">
      <c r="C12" s="160"/>
      <c r="E12" s="160"/>
      <c r="K12"/>
    </row>
    <row r="13" spans="3:11">
      <c r="C13" s="160"/>
      <c r="K13"/>
    </row>
    <row r="14" spans="3:11">
      <c r="C14" s="160"/>
      <c r="D14" s="160"/>
      <c r="E14" s="160"/>
      <c r="K14"/>
    </row>
    <row r="15" spans="3:11">
      <c r="C15" s="160"/>
      <c r="F15" s="250"/>
      <c r="K15"/>
    </row>
    <row r="16" spans="3:11">
      <c r="C16" s="160"/>
      <c r="E16" s="160"/>
      <c r="K16"/>
    </row>
    <row r="17" spans="3:11">
      <c r="C17" s="160"/>
      <c r="K17"/>
    </row>
    <row r="18" spans="3:11">
      <c r="C18" s="160"/>
      <c r="K18"/>
    </row>
    <row r="19" spans="3:11">
      <c r="C19" s="160"/>
      <c r="K19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269" t="s">
        <v>45</v>
      </c>
      <c r="B1" s="270"/>
      <c r="C1" s="270"/>
      <c r="D1" s="270"/>
      <c r="E1" s="270"/>
      <c r="F1" s="270"/>
      <c r="G1" s="106"/>
    </row>
    <row r="2" spans="1:7">
      <c r="A2" s="107"/>
      <c r="B2" s="265"/>
      <c r="C2" s="265"/>
      <c r="D2" s="265"/>
      <c r="E2" s="265"/>
      <c r="F2" s="265"/>
      <c r="G2" s="108"/>
    </row>
    <row r="3" spans="1:7">
      <c r="A3" s="107"/>
      <c r="B3" s="266"/>
      <c r="C3" s="266"/>
      <c r="D3" s="266"/>
      <c r="E3" s="266"/>
      <c r="F3" s="266"/>
      <c r="G3" s="108"/>
    </row>
    <row r="4" spans="1:7">
      <c r="A4" s="107"/>
      <c r="B4" s="271"/>
      <c r="C4" s="271"/>
      <c r="D4" s="271"/>
      <c r="E4" s="271"/>
      <c r="F4" s="271"/>
      <c r="G4" s="108"/>
    </row>
    <row r="5" spans="1:7">
      <c r="A5" s="109"/>
      <c r="B5" s="271"/>
      <c r="C5" s="271"/>
      <c r="D5" s="271"/>
      <c r="E5" s="271"/>
      <c r="F5" s="271"/>
      <c r="G5" s="108"/>
    </row>
    <row r="6" spans="1:7">
      <c r="A6" s="109"/>
      <c r="B6" s="271"/>
      <c r="C6" s="271"/>
      <c r="D6" s="271"/>
      <c r="E6" s="271"/>
      <c r="F6" s="271"/>
      <c r="G6" s="108"/>
    </row>
    <row r="7" spans="1:7" ht="25.5" customHeight="1">
      <c r="A7" s="109"/>
      <c r="B7" s="271"/>
      <c r="C7" s="271"/>
      <c r="D7" s="271"/>
      <c r="E7" s="271"/>
      <c r="F7" s="271"/>
      <c r="G7" s="108"/>
    </row>
    <row r="8" spans="1:7" ht="16" thickBot="1">
      <c r="A8" s="109"/>
      <c r="B8" s="45"/>
      <c r="C8" s="45"/>
      <c r="D8" s="45"/>
      <c r="E8" s="45"/>
      <c r="F8" s="45"/>
      <c r="G8" s="108"/>
    </row>
    <row r="9" spans="1:7" ht="16" thickBot="1">
      <c r="A9" s="30"/>
      <c r="B9" s="46"/>
      <c r="C9" s="46"/>
      <c r="D9" s="46"/>
      <c r="E9" s="46"/>
      <c r="F9" s="45"/>
      <c r="G9" s="108"/>
    </row>
    <row r="10" spans="1:7" ht="16" thickBot="1">
      <c r="A10" s="29"/>
      <c r="B10" s="100"/>
      <c r="C10" s="101"/>
      <c r="D10" s="103"/>
      <c r="E10" s="105"/>
      <c r="F10" s="45"/>
      <c r="G10" s="108"/>
    </row>
    <row r="11" spans="1:7" ht="16" thickBot="1">
      <c r="A11" s="47"/>
      <c r="B11" s="100"/>
      <c r="C11" s="101"/>
      <c r="D11" s="103"/>
      <c r="E11" s="105"/>
      <c r="F11" s="45"/>
      <c r="G11" s="108"/>
    </row>
    <row r="12" spans="1:7" ht="16" thickBot="1">
      <c r="A12" s="47"/>
      <c r="B12" s="100"/>
      <c r="C12" s="101"/>
      <c r="D12" s="103"/>
      <c r="E12" s="105"/>
      <c r="F12" s="45"/>
      <c r="G12" s="108"/>
    </row>
    <row r="13" spans="1:7" ht="16" thickBot="1">
      <c r="A13" s="47"/>
      <c r="B13" s="100"/>
      <c r="C13" s="101"/>
      <c r="D13" s="103"/>
      <c r="E13" s="105"/>
      <c r="F13" s="45"/>
      <c r="G13" s="108"/>
    </row>
    <row r="14" spans="1:7" ht="16" thickBot="1">
      <c r="A14" s="47"/>
      <c r="B14" s="100"/>
      <c r="C14" s="101"/>
      <c r="D14" s="103"/>
      <c r="E14" s="105"/>
      <c r="F14" s="45"/>
      <c r="G14" s="108"/>
    </row>
    <row r="15" spans="1:7" ht="16" thickBot="1">
      <c r="A15" s="47"/>
      <c r="B15" s="100"/>
      <c r="C15" s="101"/>
      <c r="D15" s="103"/>
      <c r="E15" s="105"/>
      <c r="F15" s="45"/>
      <c r="G15" s="108"/>
    </row>
    <row r="16" spans="1:7" s="160" customFormat="1" ht="16" thickBot="1">
      <c r="A16" s="47"/>
      <c r="B16" s="100"/>
      <c r="C16" s="101"/>
      <c r="D16" s="103"/>
      <c r="E16" s="105"/>
      <c r="F16" s="45"/>
      <c r="G16" s="108"/>
    </row>
    <row r="17" spans="1:7" ht="16" thickBot="1">
      <c r="A17" s="47"/>
      <c r="B17" s="100"/>
      <c r="C17" s="101"/>
      <c r="D17" s="103"/>
      <c r="E17" s="105"/>
      <c r="F17" s="45"/>
      <c r="G17" s="108"/>
    </row>
    <row r="18" spans="1:7" ht="16" thickBot="1">
      <c r="A18" s="92"/>
      <c r="B18" s="131"/>
      <c r="C18" s="102"/>
      <c r="D18" s="104"/>
      <c r="E18" s="130"/>
      <c r="F18" s="45"/>
      <c r="G18" s="108"/>
    </row>
    <row r="19" spans="1:7" ht="16" thickBot="1">
      <c r="A19" s="272"/>
      <c r="B19" s="273"/>
      <c r="C19" s="93"/>
      <c r="D19" s="124"/>
      <c r="E19" s="105"/>
      <c r="F19" s="49"/>
      <c r="G19" s="108"/>
    </row>
    <row r="20" spans="1:7">
      <c r="A20" s="109"/>
      <c r="B20" s="45"/>
      <c r="C20" s="45"/>
      <c r="D20" s="45"/>
      <c r="E20" s="45"/>
      <c r="F20" s="45"/>
      <c r="G20" s="108"/>
    </row>
    <row r="21" spans="1:7" ht="16" thickBot="1">
      <c r="A21" s="112"/>
      <c r="B21" s="113"/>
      <c r="C21" s="114"/>
      <c r="D21" s="50"/>
      <c r="E21" s="50"/>
      <c r="F21" s="51"/>
      <c r="G21" s="115"/>
    </row>
    <row r="22" spans="1:7" ht="30">
      <c r="A22" s="274" t="s">
        <v>46</v>
      </c>
      <c r="B22" s="275"/>
      <c r="C22" s="275"/>
      <c r="D22" s="275"/>
      <c r="E22" s="275"/>
      <c r="F22" s="275"/>
      <c r="G22" s="108"/>
    </row>
    <row r="23" spans="1:7">
      <c r="A23" s="107" t="s">
        <v>47</v>
      </c>
      <c r="B23" s="265"/>
      <c r="C23" s="265"/>
      <c r="D23" s="265"/>
      <c r="E23" s="265"/>
      <c r="F23" s="265"/>
      <c r="G23" s="108"/>
    </row>
    <row r="24" spans="1:7">
      <c r="A24" s="107" t="s">
        <v>48</v>
      </c>
      <c r="B24" s="266"/>
      <c r="C24" s="266"/>
      <c r="D24" s="266"/>
      <c r="E24" s="266"/>
      <c r="F24" s="266"/>
      <c r="G24" s="108"/>
    </row>
    <row r="25" spans="1:7" ht="31.5" customHeight="1">
      <c r="A25" s="107" t="s">
        <v>49</v>
      </c>
      <c r="B25" s="267"/>
      <c r="C25" s="268"/>
      <c r="D25" s="268"/>
      <c r="E25" s="268"/>
      <c r="F25" s="268"/>
      <c r="G25" s="108"/>
    </row>
    <row r="26" spans="1:7">
      <c r="A26" s="110"/>
      <c r="B26" s="268"/>
      <c r="C26" s="268"/>
      <c r="D26" s="268"/>
      <c r="E26" s="268"/>
      <c r="F26" s="268"/>
      <c r="G26" s="108"/>
    </row>
    <row r="27" spans="1:7">
      <c r="A27" s="109"/>
      <c r="B27" s="31"/>
      <c r="C27" s="31"/>
      <c r="D27" s="31"/>
      <c r="E27" s="31"/>
      <c r="F27" s="31"/>
      <c r="G27" s="108"/>
    </row>
    <row r="28" spans="1:7">
      <c r="A28" s="111" t="s">
        <v>50</v>
      </c>
      <c r="B28" s="49"/>
      <c r="C28" s="31"/>
      <c r="D28" s="31"/>
      <c r="E28" s="31"/>
      <c r="F28" s="31"/>
      <c r="G28" s="108"/>
    </row>
    <row r="29" spans="1:7">
      <c r="A29" s="107" t="s">
        <v>51</v>
      </c>
      <c r="B29" s="133"/>
      <c r="C29" s="133"/>
      <c r="D29" s="65"/>
      <c r="E29" s="65"/>
      <c r="F29" s="133"/>
      <c r="G29" s="108"/>
    </row>
    <row r="30" spans="1:7">
      <c r="A30" s="109"/>
      <c r="B30" s="133"/>
      <c r="C30" s="133"/>
      <c r="D30" s="65"/>
      <c r="E30" s="65"/>
      <c r="F30" s="133"/>
      <c r="G30" s="108"/>
    </row>
    <row r="31" spans="1:7">
      <c r="A31" s="109"/>
      <c r="B31" s="133"/>
      <c r="C31" s="133"/>
      <c r="D31" s="65"/>
      <c r="E31" s="65"/>
      <c r="F31" s="133"/>
      <c r="G31" s="108"/>
    </row>
    <row r="32" spans="1:7" ht="16" thickBot="1">
      <c r="A32" s="109"/>
      <c r="B32" s="45"/>
      <c r="C32" s="45"/>
      <c r="D32" s="45"/>
      <c r="E32" s="45"/>
      <c r="F32" s="45"/>
      <c r="G32" s="108"/>
    </row>
    <row r="33" spans="1:20" ht="16" thickBot="1">
      <c r="A33" s="52"/>
      <c r="B33" s="48"/>
      <c r="C33" s="53"/>
      <c r="D33" s="54"/>
      <c r="E33" s="53"/>
      <c r="F33" s="53"/>
      <c r="G33" s="53"/>
      <c r="I33" s="118"/>
    </row>
    <row r="34" spans="1:20" s="98" customFormat="1" ht="16" thickBot="1">
      <c r="A34" s="96"/>
      <c r="B34" s="56"/>
      <c r="C34" s="56"/>
      <c r="D34" s="56"/>
      <c r="E34" s="56"/>
      <c r="F34" s="56"/>
      <c r="G34" s="56"/>
      <c r="I34" s="118"/>
      <c r="J34" s="160"/>
      <c r="K34" s="160"/>
      <c r="L34" s="160"/>
      <c r="M34" s="160"/>
      <c r="N34" s="160"/>
      <c r="O34" s="160"/>
      <c r="P34" s="160"/>
      <c r="Q34" s="160"/>
      <c r="R34" s="160"/>
    </row>
    <row r="35" spans="1:20" s="98" customFormat="1" ht="16" thickBot="1">
      <c r="A35" s="96"/>
      <c r="B35" s="56"/>
      <c r="C35" s="56"/>
      <c r="D35" s="56"/>
      <c r="E35" s="56"/>
      <c r="F35" s="97"/>
      <c r="G35" s="56"/>
      <c r="I35" s="118"/>
      <c r="J35" s="160"/>
      <c r="K35" s="160"/>
      <c r="L35" s="160"/>
      <c r="M35" s="160"/>
      <c r="N35" s="160"/>
      <c r="O35" s="160"/>
      <c r="P35" s="160"/>
      <c r="Q35" s="160"/>
      <c r="R35" s="160"/>
    </row>
    <row r="36" spans="1:20" s="118" customFormat="1" ht="16" thickBot="1">
      <c r="A36" s="96"/>
      <c r="B36" s="56"/>
      <c r="C36" s="56"/>
      <c r="D36" s="56"/>
      <c r="E36" s="56"/>
      <c r="F36" s="56"/>
      <c r="G36" s="56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</row>
    <row r="37" spans="1:20" s="118" customFormat="1" ht="16" thickBot="1">
      <c r="A37" s="96"/>
      <c r="B37" s="56"/>
      <c r="C37" s="56"/>
      <c r="D37" s="56"/>
      <c r="E37" s="56"/>
      <c r="F37" s="97"/>
      <c r="G37" s="56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</row>
    <row r="38" spans="1:20" s="118" customFormat="1" ht="16" thickBot="1">
      <c r="A38" s="96"/>
      <c r="B38" s="56"/>
      <c r="C38" s="56"/>
      <c r="D38" s="56"/>
      <c r="E38" s="56"/>
      <c r="F38" s="56"/>
      <c r="G38" s="56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</row>
    <row r="39" spans="1:20" s="118" customFormat="1" ht="16" thickBot="1">
      <c r="A39" s="96"/>
      <c r="B39" s="56"/>
      <c r="C39" s="56"/>
      <c r="D39" s="56"/>
      <c r="E39" s="56"/>
      <c r="F39" s="97"/>
      <c r="G39" s="56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</row>
    <row r="40" spans="1:20" s="118" customFormat="1" ht="16" thickBot="1">
      <c r="A40" s="96"/>
      <c r="B40" s="56"/>
      <c r="C40" s="56"/>
      <c r="D40" s="56"/>
      <c r="E40" s="56"/>
      <c r="F40" s="56"/>
      <c r="G40" s="56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</row>
    <row r="41" spans="1:20" s="118" customFormat="1" ht="16" thickBot="1">
      <c r="A41" s="96"/>
      <c r="B41" s="56"/>
      <c r="C41" s="56"/>
      <c r="D41" s="56"/>
      <c r="E41" s="56"/>
      <c r="F41" s="97"/>
      <c r="G41" s="56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</row>
    <row r="42" spans="1:20" s="118" customFormat="1" ht="16" thickBot="1">
      <c r="A42" s="96"/>
      <c r="B42" s="56"/>
      <c r="C42" s="56"/>
      <c r="D42" s="56"/>
      <c r="E42" s="56"/>
      <c r="F42" s="56"/>
      <c r="G42" s="56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</row>
    <row r="43" spans="1:20" s="118" customFormat="1" ht="16" thickBot="1">
      <c r="A43" s="96"/>
      <c r="B43" s="56"/>
      <c r="C43" s="56"/>
      <c r="D43" s="56"/>
      <c r="E43" s="56"/>
      <c r="F43" s="97"/>
      <c r="G43" s="56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</row>
    <row r="44" spans="1:20" s="118" customFormat="1" ht="16" thickBot="1">
      <c r="A44" s="96"/>
      <c r="B44" s="56"/>
      <c r="C44" s="56"/>
      <c r="D44" s="56"/>
      <c r="E44" s="56"/>
      <c r="F44" s="56"/>
      <c r="G44" s="56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</row>
    <row r="45" spans="1:20" s="118" customFormat="1" ht="16" thickBot="1">
      <c r="A45" s="96"/>
      <c r="B45" s="56"/>
      <c r="C45" s="56"/>
      <c r="D45" s="56"/>
      <c r="E45" s="56"/>
      <c r="F45" s="97"/>
      <c r="G45" s="56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</row>
    <row r="46" spans="1:20" s="118" customFormat="1" ht="16" thickBot="1">
      <c r="A46" s="96"/>
      <c r="B46" s="56"/>
      <c r="C46" s="56"/>
      <c r="D46" s="56"/>
      <c r="E46" s="56"/>
      <c r="F46" s="56"/>
      <c r="G46" s="56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</row>
    <row r="47" spans="1:20" s="118" customFormat="1" ht="16" thickBot="1">
      <c r="A47" s="96"/>
      <c r="B47" s="56"/>
      <c r="C47" s="56"/>
      <c r="D47" s="56"/>
      <c r="E47" s="56"/>
      <c r="F47" s="97"/>
      <c r="G47" s="56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</row>
    <row r="48" spans="1:20" s="160" customFormat="1" ht="16" thickBot="1">
      <c r="A48" s="96"/>
      <c r="B48" s="56"/>
      <c r="C48" s="56"/>
      <c r="D48" s="56"/>
      <c r="E48" s="56"/>
      <c r="F48" s="97"/>
      <c r="G48" s="56"/>
    </row>
    <row r="49" spans="1:20" s="160" customFormat="1" ht="16" thickBot="1">
      <c r="A49" s="96"/>
      <c r="B49" s="56"/>
      <c r="C49" s="56"/>
      <c r="D49" s="56"/>
      <c r="E49" s="56"/>
      <c r="F49" s="97"/>
      <c r="G49" s="56"/>
    </row>
    <row r="50" spans="1:20" s="160" customFormat="1" ht="16" thickBot="1">
      <c r="A50" s="96"/>
      <c r="B50" s="56"/>
      <c r="C50" s="56"/>
      <c r="D50" s="56"/>
      <c r="E50" s="56"/>
      <c r="F50" s="97"/>
      <c r="G50" s="56"/>
    </row>
    <row r="51" spans="1:20" s="160" customFormat="1" ht="16" thickBot="1">
      <c r="A51" s="96"/>
      <c r="B51" s="56"/>
      <c r="C51" s="56"/>
      <c r="D51" s="56"/>
      <c r="E51" s="56"/>
      <c r="F51" s="97"/>
      <c r="G51" s="56"/>
    </row>
    <row r="52" spans="1:20" s="160" customFormat="1" ht="16" thickBot="1">
      <c r="A52" s="96"/>
      <c r="B52" s="56"/>
      <c r="C52" s="56"/>
      <c r="D52" s="56"/>
      <c r="E52" s="56"/>
      <c r="F52" s="97"/>
      <c r="G52" s="56"/>
    </row>
    <row r="53" spans="1:20" s="160" customFormat="1" ht="16" thickBot="1">
      <c r="A53" s="96"/>
      <c r="B53" s="56"/>
      <c r="C53" s="56"/>
      <c r="D53" s="56"/>
      <c r="E53" s="56"/>
      <c r="F53" s="97"/>
      <c r="G53" s="56"/>
    </row>
    <row r="54" spans="1:20" s="160" customFormat="1" ht="16" thickBot="1">
      <c r="A54" s="96"/>
      <c r="B54" s="56"/>
      <c r="C54" s="56"/>
      <c r="D54" s="56"/>
      <c r="E54" s="56"/>
      <c r="F54" s="97"/>
      <c r="G54" s="56"/>
    </row>
    <row r="55" spans="1:20" s="160" customFormat="1" ht="16" thickBot="1">
      <c r="A55" s="96"/>
      <c r="B55" s="56"/>
      <c r="C55" s="56"/>
      <c r="D55" s="56"/>
      <c r="E55" s="56"/>
      <c r="F55" s="97"/>
      <c r="G55" s="56"/>
    </row>
    <row r="56" spans="1:20" s="160" customFormat="1" ht="16" thickBot="1">
      <c r="A56" s="96"/>
      <c r="B56" s="56"/>
      <c r="C56" s="56"/>
      <c r="D56" s="56"/>
      <c r="E56" s="56"/>
      <c r="F56" s="97"/>
      <c r="G56" s="56"/>
    </row>
    <row r="57" spans="1:20" s="160" customFormat="1" ht="16" thickBot="1">
      <c r="A57" s="96"/>
      <c r="B57" s="56"/>
      <c r="C57" s="56"/>
      <c r="D57" s="56"/>
      <c r="E57" s="56"/>
      <c r="F57" s="97"/>
      <c r="G57" s="56"/>
    </row>
    <row r="58" spans="1:20" s="160" customFormat="1" ht="16" thickBot="1">
      <c r="A58" s="96"/>
      <c r="B58" s="56"/>
      <c r="C58" s="56"/>
      <c r="D58" s="56"/>
      <c r="E58" s="56"/>
      <c r="F58" s="97"/>
      <c r="G58" s="56"/>
    </row>
    <row r="59" spans="1:20" s="160" customFormat="1" ht="16" thickBot="1">
      <c r="A59" s="96"/>
      <c r="B59" s="56"/>
      <c r="C59" s="56"/>
      <c r="D59" s="56"/>
      <c r="E59" s="56"/>
      <c r="F59" s="97"/>
      <c r="G59" s="56"/>
    </row>
    <row r="60" spans="1:20" s="160" customFormat="1" ht="16" thickBot="1">
      <c r="A60" s="96"/>
      <c r="B60" s="56"/>
      <c r="C60" s="56"/>
      <c r="D60" s="56"/>
      <c r="E60" s="56"/>
      <c r="F60" s="97"/>
      <c r="G60" s="56"/>
    </row>
    <row r="61" spans="1:20" s="160" customFormat="1" ht="16" thickBot="1">
      <c r="A61" s="96"/>
      <c r="B61" s="56"/>
      <c r="C61" s="56"/>
      <c r="D61" s="56"/>
      <c r="E61" s="56"/>
      <c r="F61" s="97"/>
      <c r="G61" s="56"/>
    </row>
    <row r="62" spans="1:20" s="160" customFormat="1" ht="16" thickBot="1">
      <c r="A62" s="96"/>
      <c r="B62" s="56"/>
      <c r="C62" s="56"/>
      <c r="D62" s="56"/>
      <c r="E62" s="56"/>
      <c r="F62" s="97"/>
      <c r="G62" s="56"/>
    </row>
    <row r="63" spans="1:20" s="118" customFormat="1" ht="16" thickBot="1">
      <c r="A63" s="96"/>
      <c r="B63" s="56"/>
      <c r="C63" s="56"/>
      <c r="D63" s="56"/>
      <c r="E63" s="56"/>
      <c r="F63" s="97"/>
      <c r="G63" s="56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</row>
    <row r="64" spans="1:20" s="118" customFormat="1" ht="16" thickBot="1">
      <c r="A64" s="55"/>
      <c r="B64" s="56"/>
      <c r="C64" s="56"/>
      <c r="D64" s="56"/>
      <c r="E64" s="56"/>
      <c r="F64" s="97"/>
      <c r="G64" s="56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</row>
    <row r="65" spans="1:20" ht="16" thickBot="1">
      <c r="A65" s="262" t="s">
        <v>52</v>
      </c>
      <c r="B65" s="263"/>
      <c r="C65" s="263"/>
      <c r="D65" s="263"/>
      <c r="E65" s="263"/>
      <c r="F65" s="264"/>
      <c r="G65" s="55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</row>
    <row r="66" spans="1:20"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</row>
    <row r="67" spans="1:20"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</row>
    <row r="68" spans="1:20"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</row>
    <row r="69" spans="1:20"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</row>
    <row r="70" spans="1:20"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</row>
    <row r="71" spans="1:20"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</row>
    <row r="72" spans="1:20"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</row>
    <row r="73" spans="1:20"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</row>
    <row r="74" spans="1:20"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</row>
    <row r="75" spans="1:20"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</row>
    <row r="76" spans="1:20"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</row>
    <row r="77" spans="1:20"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</row>
    <row r="78" spans="1:20"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</row>
    <row r="79" spans="1:20"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</row>
    <row r="80" spans="1:20"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</row>
    <row r="81" spans="10:20"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</row>
    <row r="82" spans="10:20"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</row>
    <row r="83" spans="10:20"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</row>
    <row r="84" spans="10:20"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</row>
    <row r="85" spans="10:20"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</row>
    <row r="86" spans="10:20"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</row>
    <row r="87" spans="10:20"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</row>
    <row r="88" spans="10:20"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</row>
    <row r="89" spans="10:20"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</row>
    <row r="90" spans="10:20"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</row>
    <row r="91" spans="10:20"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</row>
    <row r="92" spans="10:20"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</row>
    <row r="93" spans="10:20"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</row>
    <row r="94" spans="10:20"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</row>
    <row r="95" spans="10:20"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</row>
    <row r="96" spans="10:20"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</row>
    <row r="97" spans="10:20"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</row>
    <row r="98" spans="10:20"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</row>
    <row r="99" spans="10:20"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</row>
    <row r="100" spans="10:20"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</row>
    <row r="101" spans="10:20"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</row>
    <row r="102" spans="10:20"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</row>
    <row r="103" spans="10:20"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</row>
    <row r="104" spans="10:20"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</row>
    <row r="105" spans="10:20"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</row>
    <row r="106" spans="10:20"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</row>
    <row r="107" spans="10:20">
      <c r="J107" s="160"/>
      <c r="K107" s="160"/>
      <c r="L107" s="160"/>
      <c r="M107" s="160"/>
      <c r="N107" s="160"/>
      <c r="O107" s="160"/>
      <c r="P107" s="160"/>
      <c r="Q107" s="160"/>
      <c r="R107" s="160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722-0A70-E848-9872-191C1C6A4EE8}">
  <dimension ref="A3:F26"/>
  <sheetViews>
    <sheetView workbookViewId="0">
      <selection activeCell="A10" sqref="A10:F14"/>
    </sheetView>
  </sheetViews>
  <sheetFormatPr baseColWidth="10" defaultRowHeight="15"/>
  <cols>
    <col min="1" max="1" width="29.83203125" bestFit="1" customWidth="1"/>
  </cols>
  <sheetData>
    <row r="3" spans="1:4">
      <c r="A3" s="238"/>
      <c r="B3" s="238"/>
      <c r="C3" s="238"/>
      <c r="D3" s="238"/>
    </row>
    <row r="5" spans="1:4" ht="22">
      <c r="A5" s="249" t="s">
        <v>265</v>
      </c>
      <c r="B5" s="249" t="s">
        <v>262</v>
      </c>
      <c r="C5" s="249" t="s">
        <v>263</v>
      </c>
      <c r="D5" s="249" t="s">
        <v>264</v>
      </c>
    </row>
    <row r="6" spans="1:4" ht="22">
      <c r="A6" s="249" t="s">
        <v>261</v>
      </c>
      <c r="B6" s="249">
        <v>1</v>
      </c>
      <c r="C6" s="249">
        <v>1</v>
      </c>
      <c r="D6" s="249">
        <v>0</v>
      </c>
    </row>
    <row r="7" spans="1:4">
      <c r="A7" s="251"/>
      <c r="B7" s="251"/>
      <c r="C7" s="251"/>
      <c r="D7" s="251"/>
    </row>
    <row r="17" spans="1:6">
      <c r="A17" s="238" t="s">
        <v>269</v>
      </c>
      <c r="B17" s="160"/>
      <c r="C17" s="160"/>
      <c r="D17" s="160"/>
      <c r="E17" s="160"/>
      <c r="F17" s="160"/>
    </row>
    <row r="18" spans="1:6">
      <c r="A18" s="134" t="s">
        <v>245</v>
      </c>
      <c r="B18" s="134">
        <v>1</v>
      </c>
      <c r="C18" s="134">
        <v>2</v>
      </c>
      <c r="D18" s="134">
        <v>3</v>
      </c>
      <c r="E18" s="134">
        <v>4</v>
      </c>
      <c r="F18" s="134">
        <v>5</v>
      </c>
    </row>
    <row r="19" spans="1:6">
      <c r="A19" s="134" t="s">
        <v>267</v>
      </c>
      <c r="B19" s="134">
        <f>[1]FGOverView!$B$17*權重表!B18</f>
        <v>50</v>
      </c>
      <c r="C19" s="134">
        <f>[1]FGOverView!$B$17*權重表!C18</f>
        <v>100</v>
      </c>
      <c r="D19" s="134">
        <f>[1]FGOverView!$B$17*權重表!D18</f>
        <v>150</v>
      </c>
      <c r="E19" s="134">
        <f>[1]FGOverView!$B$17*權重表!E18</f>
        <v>200</v>
      </c>
      <c r="F19" s="134">
        <f>[1]FGOverView!$B$17*權重表!F18</f>
        <v>250</v>
      </c>
    </row>
    <row r="20" spans="1:6">
      <c r="A20" s="134" t="s">
        <v>261</v>
      </c>
      <c r="B20" s="134">
        <v>1</v>
      </c>
      <c r="C20" s="134">
        <v>1</v>
      </c>
      <c r="D20" s="134">
        <v>1</v>
      </c>
      <c r="E20" s="134">
        <v>1</v>
      </c>
      <c r="F20" s="134">
        <v>1</v>
      </c>
    </row>
    <row r="21" spans="1:6">
      <c r="A21" s="134"/>
      <c r="B21" s="134"/>
      <c r="C21" s="134"/>
      <c r="D21" s="134"/>
      <c r="E21" s="134"/>
      <c r="F21" s="134"/>
    </row>
    <row r="23" spans="1:6">
      <c r="A23" s="252" t="s">
        <v>270</v>
      </c>
      <c r="B23" s="253"/>
      <c r="C23" s="253"/>
      <c r="D23" s="253"/>
      <c r="E23" s="253"/>
      <c r="F23" s="253"/>
    </row>
    <row r="24" spans="1:6">
      <c r="A24" s="254" t="s">
        <v>266</v>
      </c>
      <c r="B24" s="255">
        <v>1</v>
      </c>
      <c r="C24" s="255">
        <v>2</v>
      </c>
      <c r="D24" s="255">
        <v>3</v>
      </c>
      <c r="E24" s="255">
        <v>4</v>
      </c>
      <c r="F24" s="255">
        <v>5</v>
      </c>
    </row>
    <row r="25" spans="1:6">
      <c r="A25" s="256" t="s">
        <v>268</v>
      </c>
      <c r="B25" s="257">
        <v>1</v>
      </c>
      <c r="C25" s="257">
        <v>1</v>
      </c>
      <c r="D25" s="257">
        <v>1</v>
      </c>
      <c r="E25" s="257">
        <v>1</v>
      </c>
      <c r="F25" s="257">
        <v>1</v>
      </c>
    </row>
    <row r="26" spans="1:6">
      <c r="A26" s="256"/>
      <c r="B26" s="257"/>
      <c r="C26" s="257"/>
      <c r="D26" s="257"/>
      <c r="E26" s="257"/>
      <c r="F26" s="25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196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160"/>
  </cols>
  <sheetData>
    <row r="1" spans="1:97">
      <c r="I1" s="2" t="s">
        <v>112</v>
      </c>
      <c r="J1" s="2" t="s">
        <v>114</v>
      </c>
      <c r="K1" s="2"/>
      <c r="L1" s="2"/>
      <c r="M1" s="2"/>
      <c r="O1" s="2" t="s">
        <v>213</v>
      </c>
      <c r="P1" s="2" t="s">
        <v>115</v>
      </c>
      <c r="Q1" s="2"/>
      <c r="R1" s="2"/>
      <c r="S1" s="2"/>
      <c r="U1" s="2" t="s">
        <v>213</v>
      </c>
      <c r="V1" s="2" t="s">
        <v>116</v>
      </c>
      <c r="W1" s="2"/>
      <c r="X1" s="2"/>
      <c r="Y1" s="2"/>
      <c r="AA1" s="2" t="s">
        <v>213</v>
      </c>
      <c r="AB1" s="2" t="s">
        <v>117</v>
      </c>
      <c r="AC1" s="2"/>
      <c r="AD1" s="2"/>
      <c r="AE1" s="2"/>
      <c r="AG1" s="2" t="s">
        <v>213</v>
      </c>
      <c r="AH1" s="2" t="s">
        <v>87</v>
      </c>
      <c r="AI1" s="2"/>
      <c r="AJ1" s="2"/>
      <c r="AK1" s="2"/>
      <c r="AM1" s="2" t="s">
        <v>213</v>
      </c>
      <c r="AN1" s="2" t="s">
        <v>94</v>
      </c>
      <c r="AO1" s="2"/>
      <c r="AP1" s="2"/>
      <c r="AQ1" s="2"/>
      <c r="AS1" s="2" t="s">
        <v>213</v>
      </c>
      <c r="AT1" s="2" t="s">
        <v>95</v>
      </c>
      <c r="AU1" s="2"/>
      <c r="AV1" s="2"/>
      <c r="AW1" s="2"/>
      <c r="AY1" s="2" t="s">
        <v>213</v>
      </c>
      <c r="AZ1" s="2" t="s">
        <v>96</v>
      </c>
      <c r="BA1" s="2"/>
      <c r="BB1" s="2"/>
      <c r="BC1" s="2"/>
      <c r="BE1" s="2" t="s">
        <v>213</v>
      </c>
      <c r="BF1" s="2" t="s">
        <v>97</v>
      </c>
      <c r="BG1" s="2"/>
      <c r="BH1" s="2"/>
      <c r="BI1" s="2"/>
      <c r="BK1" s="2" t="s">
        <v>213</v>
      </c>
      <c r="BL1" s="1" t="s">
        <v>145</v>
      </c>
      <c r="BM1" s="2"/>
      <c r="BN1" s="2"/>
      <c r="BO1" s="2"/>
      <c r="BQ1" s="2" t="s">
        <v>213</v>
      </c>
      <c r="BR1" s="1" t="s">
        <v>148</v>
      </c>
      <c r="BS1" s="2"/>
      <c r="BT1" s="2"/>
      <c r="BU1" s="2"/>
      <c r="BW1" s="2" t="s">
        <v>213</v>
      </c>
      <c r="BX1" s="1" t="s">
        <v>149</v>
      </c>
      <c r="BY1" s="2"/>
      <c r="BZ1" s="2"/>
      <c r="CA1" s="2"/>
      <c r="CC1" s="2" t="s">
        <v>213</v>
      </c>
      <c r="CD1" s="1" t="s">
        <v>150</v>
      </c>
      <c r="CE1" s="2"/>
      <c r="CF1" s="2"/>
      <c r="CG1" s="2"/>
      <c r="CI1" s="2" t="s">
        <v>213</v>
      </c>
      <c r="CJ1" s="1" t="s">
        <v>146</v>
      </c>
      <c r="CK1" s="2"/>
      <c r="CL1" s="2"/>
      <c r="CM1" s="2"/>
      <c r="CO1" s="2" t="s">
        <v>213</v>
      </c>
      <c r="CP1" s="1" t="s">
        <v>147</v>
      </c>
      <c r="CQ1" s="2"/>
      <c r="CR1" s="2"/>
      <c r="CS1" s="2"/>
    </row>
    <row r="2" spans="1:97">
      <c r="A2" s="196" t="str">
        <f>'[1]FG_243way_Regular Symbol'!L1</f>
        <v>Symbol</v>
      </c>
      <c r="B2" s="1" t="str">
        <f>'[1]FG_243way_Regular Symbol'!M1</f>
        <v>Main</v>
      </c>
      <c r="C2" s="1">
        <f>'[1]FG_243way_Regular Symbol'!N1</f>
        <v>0</v>
      </c>
      <c r="D2" s="1">
        <f>'[1]FG_243way_Regular Symbol'!O1</f>
        <v>0</v>
      </c>
      <c r="E2" s="1">
        <f>'[1]FG_243way_Regular Symbol'!P1</f>
        <v>0</v>
      </c>
      <c r="F2" s="1">
        <f>'[1]FG_243way_Regular Symbol'!Q1</f>
        <v>0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M2" s="2"/>
      <c r="AN2" s="2"/>
      <c r="AO2" s="2"/>
      <c r="AP2" s="2"/>
      <c r="AQ2" s="2"/>
      <c r="AS2" s="2"/>
      <c r="AT2" s="2"/>
      <c r="AU2" s="2"/>
      <c r="AV2" s="2"/>
      <c r="AW2" s="2"/>
      <c r="AY2" s="2"/>
      <c r="AZ2" s="2"/>
      <c r="BA2" s="2"/>
      <c r="BB2" s="2"/>
      <c r="BC2" s="2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195" t="str">
        <f>'[1]FG_243way_Regular Symbol'!M2</f>
        <v>R1</v>
      </c>
      <c r="C3" s="195" t="str">
        <f>'[1]FG_243way_Regular Symbol'!N2</f>
        <v>R2</v>
      </c>
      <c r="D3" s="195" t="str">
        <f>'[1]FG_243way_Regular Symbol'!O2</f>
        <v>R3</v>
      </c>
      <c r="E3" s="195" t="str">
        <f>'[1]FG_243way_Regular Symbol'!P2</f>
        <v>R4</v>
      </c>
      <c r="F3" s="195" t="str">
        <f>'[1]FG_243way_Regular Symbol'!Q2</f>
        <v>R5</v>
      </c>
      <c r="I3" s="99" t="s">
        <v>0</v>
      </c>
      <c r="J3" s="99" t="s">
        <v>15</v>
      </c>
      <c r="K3" s="99" t="s">
        <v>16</v>
      </c>
      <c r="L3" s="99" t="s">
        <v>17</v>
      </c>
      <c r="M3" s="99" t="s">
        <v>18</v>
      </c>
      <c r="O3" s="99" t="s">
        <v>0</v>
      </c>
      <c r="P3" s="99" t="s">
        <v>15</v>
      </c>
      <c r="Q3" s="99" t="s">
        <v>16</v>
      </c>
      <c r="R3" s="99" t="s">
        <v>17</v>
      </c>
      <c r="S3" s="99" t="s">
        <v>18</v>
      </c>
      <c r="U3" s="99" t="s">
        <v>0</v>
      </c>
      <c r="V3" s="99" t="s">
        <v>15</v>
      </c>
      <c r="W3" s="99" t="s">
        <v>16</v>
      </c>
      <c r="X3" s="99" t="s">
        <v>17</v>
      </c>
      <c r="Y3" s="99" t="s">
        <v>18</v>
      </c>
      <c r="AA3" s="99" t="s">
        <v>0</v>
      </c>
      <c r="AB3" s="99" t="s">
        <v>15</v>
      </c>
      <c r="AC3" s="99" t="s">
        <v>16</v>
      </c>
      <c r="AD3" s="99" t="s">
        <v>17</v>
      </c>
      <c r="AE3" s="99" t="s">
        <v>18</v>
      </c>
      <c r="AG3" s="99" t="s">
        <v>0</v>
      </c>
      <c r="AH3" s="99" t="s">
        <v>15</v>
      </c>
      <c r="AI3" s="99" t="s">
        <v>16</v>
      </c>
      <c r="AJ3" s="99" t="s">
        <v>17</v>
      </c>
      <c r="AK3" s="99" t="s">
        <v>18</v>
      </c>
      <c r="AM3" s="99" t="s">
        <v>0</v>
      </c>
      <c r="AN3" s="99" t="s">
        <v>15</v>
      </c>
      <c r="AO3" s="99" t="s">
        <v>16</v>
      </c>
      <c r="AP3" s="99" t="s">
        <v>17</v>
      </c>
      <c r="AQ3" s="99" t="s">
        <v>18</v>
      </c>
      <c r="AS3" s="99" t="s">
        <v>0</v>
      </c>
      <c r="AT3" s="99" t="s">
        <v>15</v>
      </c>
      <c r="AU3" s="99" t="s">
        <v>16</v>
      </c>
      <c r="AV3" s="99" t="s">
        <v>17</v>
      </c>
      <c r="AW3" s="99" t="s">
        <v>18</v>
      </c>
      <c r="AY3" s="99" t="s">
        <v>0</v>
      </c>
      <c r="AZ3" s="99" t="s">
        <v>15</v>
      </c>
      <c r="BA3" s="99" t="s">
        <v>16</v>
      </c>
      <c r="BB3" s="99" t="s">
        <v>17</v>
      </c>
      <c r="BC3" s="99" t="s">
        <v>18</v>
      </c>
      <c r="BE3" s="99" t="s">
        <v>0</v>
      </c>
      <c r="BF3" s="99" t="s">
        <v>15</v>
      </c>
      <c r="BG3" s="99" t="s">
        <v>16</v>
      </c>
      <c r="BH3" s="99" t="s">
        <v>17</v>
      </c>
      <c r="BI3" s="99" t="s">
        <v>18</v>
      </c>
      <c r="BK3" s="99" t="s">
        <v>0</v>
      </c>
      <c r="BL3" s="99" t="s">
        <v>15</v>
      </c>
      <c r="BM3" s="99" t="s">
        <v>16</v>
      </c>
      <c r="BN3" s="99" t="s">
        <v>17</v>
      </c>
      <c r="BO3" s="99" t="s">
        <v>18</v>
      </c>
      <c r="BQ3" s="99" t="s">
        <v>0</v>
      </c>
      <c r="BR3" s="99" t="s">
        <v>15</v>
      </c>
      <c r="BS3" s="99" t="s">
        <v>16</v>
      </c>
      <c r="BT3" s="99" t="s">
        <v>17</v>
      </c>
      <c r="BU3" s="99" t="s">
        <v>18</v>
      </c>
      <c r="BW3" s="99" t="s">
        <v>0</v>
      </c>
      <c r="BX3" s="99" t="s">
        <v>15</v>
      </c>
      <c r="BY3" s="99" t="s">
        <v>16</v>
      </c>
      <c r="BZ3" s="99" t="s">
        <v>17</v>
      </c>
      <c r="CA3" s="99" t="s">
        <v>18</v>
      </c>
      <c r="CC3" s="99" t="s">
        <v>0</v>
      </c>
      <c r="CD3" s="99" t="s">
        <v>15</v>
      </c>
      <c r="CE3" s="99" t="s">
        <v>16</v>
      </c>
      <c r="CF3" s="99" t="s">
        <v>17</v>
      </c>
      <c r="CG3" s="99" t="s">
        <v>18</v>
      </c>
      <c r="CI3" s="99" t="s">
        <v>0</v>
      </c>
      <c r="CJ3" s="99" t="s">
        <v>15</v>
      </c>
      <c r="CK3" s="99" t="s">
        <v>16</v>
      </c>
      <c r="CL3" s="99" t="s">
        <v>17</v>
      </c>
      <c r="CM3" s="99" t="s">
        <v>18</v>
      </c>
      <c r="CO3" s="99" t="s">
        <v>0</v>
      </c>
      <c r="CP3" s="99" t="s">
        <v>15</v>
      </c>
      <c r="CQ3" s="99" t="s">
        <v>16</v>
      </c>
      <c r="CR3" s="99" t="s">
        <v>17</v>
      </c>
      <c r="CS3" s="99" t="s">
        <v>18</v>
      </c>
    </row>
    <row r="4" spans="1:97">
      <c r="A4" s="196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2">
        <f>IF(B4=0,"",IF(OR(B4=$I$1,B4=$J$1,B5=$I$1,B5=$J$1,B6=$I$1,B6=$J$1),0,1))</f>
        <v>1</v>
      </c>
      <c r="J4" s="2">
        <f t="shared" ref="J4:M4" si="0">IF(C4=0,"",IF(OR(C4=$I$1,C4=$J$1,C5=$I$1,C5=$J$1,C6=$I$1,C6=$J$1),0,1))</f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O4" s="2">
        <f>IF(B4=0,"",IF(OR(B4=$O$1,B4=$P$1,B5=$O$1,B5=$P$1,B6=$O$1,B6=$P$1),0,1))</f>
        <v>1</v>
      </c>
      <c r="P4" s="2">
        <f t="shared" ref="P4:S19" si="1">IF(C4=0,"",IF(OR(C4=$O$1,C4=$P$1,C5=$O$1,C5=$P$1,C6=$O$1,C6=$P$1),0,1))</f>
        <v>0</v>
      </c>
      <c r="Q4" s="2">
        <f t="shared" si="1"/>
        <v>0</v>
      </c>
      <c r="R4" s="2">
        <f t="shared" si="1"/>
        <v>1</v>
      </c>
      <c r="S4" s="2">
        <f t="shared" si="1"/>
        <v>0</v>
      </c>
      <c r="U4" s="2">
        <f>IF(B4=0,"",IF(OR(B4=$U$1,B4=$V$1,B5=$U$1,B5=$V$1,B6=$U$1,,B6=$V$1),0,1))</f>
        <v>1</v>
      </c>
      <c r="V4" s="2">
        <f t="shared" ref="V4:Y19" si="2">IF(C4=0,"",IF(OR(C4=$U$1,C4=$V$1,C5=$U$1,C5=$V$1,C6=$U$1,,C6=$V$1),0,1))</f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AA4" s="2">
        <f>IF(B4=0,"",IF(OR(B4=$AA$1,B4=$AB$1,B5=$AA$1,B5=$AB$1,B6=$AA$1,B6=$AB$1),0,1))</f>
        <v>0</v>
      </c>
      <c r="AB4" s="2">
        <f t="shared" ref="AB4:AE19" si="3">IF(C4=0,"",IF(OR(C4=$AA$1,C4=$AB$1,C5=$AA$1,C5=$AB$1,C6=$AA$1,C6=$AB$1),0,1))</f>
        <v>1</v>
      </c>
      <c r="AC4" s="2">
        <f t="shared" si="3"/>
        <v>1</v>
      </c>
      <c r="AD4" s="2">
        <f t="shared" si="3"/>
        <v>0</v>
      </c>
      <c r="AE4" s="2">
        <f t="shared" si="3"/>
        <v>1</v>
      </c>
      <c r="AG4" s="2">
        <f>IF(B4=0,"",IF(OR(B4=$AG$1,B4=$AH$1,B5=$AG$1,B5=$AH$1,B6=$AG$1,B6=$AH$1),0,1))</f>
        <v>1</v>
      </c>
      <c r="AH4" s="2">
        <f t="shared" ref="AH4:AK19" si="4">IF(C4=0,"",IF(OR(C4=$AG$1,C4=$AH$1,C5=$AG$1,C5=$AH$1,C6=$AG$1,C6=$AH$1),0,1))</f>
        <v>1</v>
      </c>
      <c r="AI4" s="2">
        <f t="shared" si="4"/>
        <v>0</v>
      </c>
      <c r="AJ4" s="2">
        <f>IF(E4=0,"",IF(OR(E4=$AG$1,E4=$AH$1,E5=$AG$1,E5=$AH$1,E6=$AG$1,E6=$AH$1),0,1))</f>
        <v>1</v>
      </c>
      <c r="AK4" s="2">
        <f t="shared" si="4"/>
        <v>0</v>
      </c>
      <c r="AM4" s="2">
        <f>IF(B4=0,"",IF(OR(B4=$AG$1,B4=$AN$1,B5=$AG$1,B5=$AN$1,B6=$AG$1,B6=$AN$1),0,1))</f>
        <v>1</v>
      </c>
      <c r="AN4" s="2">
        <f t="shared" ref="AN4:AQ19" si="5">IF(C4=0,"",IF(OR(C4=$AG$1,C4=$AN$1,C5=$AG$1,C5=$AN$1,C6=$AG$1,C6=$AN$1),0,1))</f>
        <v>1</v>
      </c>
      <c r="AO4" s="2">
        <f>IF(D4=0,"",IF(OR(D4=$AG$1,D4=$AN$1,D5=$AG$1,D5=$AN$1,D6=$AG$1,D6=$AN$1),0,1))</f>
        <v>1</v>
      </c>
      <c r="AP4" s="2">
        <f t="shared" si="5"/>
        <v>1</v>
      </c>
      <c r="AQ4" s="2">
        <f t="shared" si="5"/>
        <v>1</v>
      </c>
      <c r="AS4" s="2">
        <f>IF(B4=0,"",IF(OR(B4=$AG$1,B4=$AT$1,B5=$AG$1,B5=$AT$1,B6=$AG$1,B6=$AT$1),0,1))</f>
        <v>1</v>
      </c>
      <c r="AT4" s="2">
        <f t="shared" ref="AT4:AW19" si="6">IF(C4=0,"",IF(OR(C4=$AG$1,C4=$AT$1,C5=$AG$1,C5=$AT$1,C6=$AG$1,C6=$AT$1),0,1))</f>
        <v>1</v>
      </c>
      <c r="AU4" s="2">
        <f>IF(D4=0,"",IF(OR(D4=$AG$1,D4=$AT$1,D5=$AG$1,D5=$AT$1,D6=$AG$1,D6=$AT$1),0,1))</f>
        <v>1</v>
      </c>
      <c r="AV4" s="2">
        <f t="shared" si="6"/>
        <v>1</v>
      </c>
      <c r="AW4" s="2">
        <f t="shared" si="6"/>
        <v>1</v>
      </c>
      <c r="AY4" s="2">
        <f>IF(B4=0,"",IF(OR(B4=$AG$1,B4=$AZ$1,B5=$AG$1,B5=$AZ$1,B6=$AG$1,B6=$AZ$1),0,1))</f>
        <v>1</v>
      </c>
      <c r="AZ4" s="2">
        <f>IF(C4=0,"",IF(OR(C4=$AG$1,C4=$AZ$1,C5=$AG$1,C5=$AZ$1,C6=$AG$1,C6=$AZ$1),0,1))</f>
        <v>1</v>
      </c>
      <c r="BA4" s="2">
        <f t="shared" ref="AZ4:BC19" si="7">IF(D4=0,"",IF(OR(D4=$AG$1,D4=$AZ$1,D5=$AG$1,D5=$AZ$1,D6=$AG$1,D6=$AZ$1),0,1))</f>
        <v>1</v>
      </c>
      <c r="BB4" s="2">
        <f t="shared" si="7"/>
        <v>1</v>
      </c>
      <c r="BC4" s="2">
        <f t="shared" si="7"/>
        <v>1</v>
      </c>
      <c r="BE4" s="2">
        <f>IF(B4=0,"",IF(OR(B4=$AG$1,B4=$BF$1,B5=$AG$1,B5=$BF$1,B6=$AG$1,B6=$BF$1),0,1))</f>
        <v>1</v>
      </c>
      <c r="BF4" s="2">
        <f t="shared" ref="BF4:BI19" si="8">IF(C4=0,"",IF(OR(C4=$AG$1,C4=$BF$1,C5=$AG$1,C5=$BF$1,C6=$AG$1,C6=$BF$1),0,1))</f>
        <v>1</v>
      </c>
      <c r="BG4" s="2">
        <f t="shared" si="8"/>
        <v>1</v>
      </c>
      <c r="BH4" s="2">
        <f t="shared" si="8"/>
        <v>1</v>
      </c>
      <c r="BI4" s="2">
        <f t="shared" si="8"/>
        <v>1</v>
      </c>
      <c r="BK4" s="2">
        <f>IF(B4=0,"",IF(OR(B4=$BK$1,B4=$BL$1,B5=$BK$1,B5=$BL$1,B6=$BK$1,B6=$BL$1),0,1))</f>
        <v>1</v>
      </c>
      <c r="BL4" s="2">
        <f t="shared" ref="BL4:BO19" si="9">IF(C4=0,"",IF(OR(C4=$BK$1,C4=$BL$1,C5=$BK$1,C5=$BL$1,C6=$BK$1,C6=$BL$1),0,1))</f>
        <v>1</v>
      </c>
      <c r="BM4" s="2">
        <f t="shared" si="9"/>
        <v>1</v>
      </c>
      <c r="BN4" s="2">
        <f t="shared" si="9"/>
        <v>1</v>
      </c>
      <c r="BO4" s="2">
        <f t="shared" si="9"/>
        <v>1</v>
      </c>
      <c r="BQ4" s="2">
        <f>IF(B4=0,"",IF(OR(B4=$BQ$1,B5=$BQ$1,B6=$BQ$1,B4=$BR$1,B5=$BR$1,B6=$BR$1),0,1))</f>
        <v>1</v>
      </c>
      <c r="BR4" s="2">
        <f t="shared" ref="BR4:BU19" si="10">IF(C4=0,"",IF(OR(C4=$BQ$1,C5=$BQ$1,C6=$BQ$1,C4=$BR$1,C5=$BR$1,C6=$BR$1),0,1))</f>
        <v>1</v>
      </c>
      <c r="BS4" s="2">
        <f t="shared" si="10"/>
        <v>1</v>
      </c>
      <c r="BT4" s="2">
        <f t="shared" si="10"/>
        <v>1</v>
      </c>
      <c r="BU4" s="2">
        <f t="shared" si="10"/>
        <v>1</v>
      </c>
      <c r="BW4" s="2">
        <f>IF(B4=0,"",IF(OR(B4=$BQ$1,B5=$BQ$1,B6=$BQ$1,B4=$BX$1,B5=$BX$1,B6=$BX$1),0,1))</f>
        <v>1</v>
      </c>
      <c r="BX4" s="2">
        <f t="shared" ref="BX4:CA19" si="11">IF(C4=0,"",IF(OR(C4=$BQ$1,C5=$BQ$1,C6=$BQ$1,C4=$BX$1,C5=$BX$1,C6=$BX$1),0,1))</f>
        <v>1</v>
      </c>
      <c r="BY4" s="2">
        <f t="shared" si="11"/>
        <v>1</v>
      </c>
      <c r="BZ4" s="2">
        <f t="shared" si="11"/>
        <v>1</v>
      </c>
      <c r="CA4" s="2">
        <f t="shared" si="11"/>
        <v>1</v>
      </c>
      <c r="CC4" s="2">
        <f>IF(B4=0,"",IF(OR(B4=$BQ$1,B5=$BQ$1,B6=$BQ$1,B4=$CD$1,B5=$CD$1,B6=$CD$1),0,1))</f>
        <v>1</v>
      </c>
      <c r="CD4" s="2">
        <f t="shared" ref="CD4:CG19" si="12">IF(C4=0,"",IF(OR(C4=$BQ$1,C5=$BQ$1,C6=$BQ$1,C4=$CD$1,C5=$CD$1,C6=$CD$1),0,1))</f>
        <v>1</v>
      </c>
      <c r="CE4" s="2">
        <f t="shared" si="12"/>
        <v>1</v>
      </c>
      <c r="CF4" s="2">
        <f t="shared" si="12"/>
        <v>1</v>
      </c>
      <c r="CG4" s="2">
        <f t="shared" si="12"/>
        <v>1</v>
      </c>
      <c r="CI4" s="2">
        <f>IF(B4=0,"",IF(OR(B4=$BQ$1,B5=$BQ$1,B6=$BQ$1,B4=$CJ$1,B5=$CJ$1,B6=$CJ$1),0,1))</f>
        <v>1</v>
      </c>
      <c r="CJ4" s="2">
        <f t="shared" ref="CJ4:CM19" si="13">IF(C4=0,"",IF(OR(C4=$BQ$1,C5=$BQ$1,C6=$BQ$1,C4=$CJ$1,C5=$CJ$1,C6=$CJ$1),0,1))</f>
        <v>1</v>
      </c>
      <c r="CK4" s="2">
        <f t="shared" si="13"/>
        <v>1</v>
      </c>
      <c r="CL4" s="2">
        <f t="shared" si="13"/>
        <v>1</v>
      </c>
      <c r="CM4" s="2">
        <f t="shared" si="13"/>
        <v>1</v>
      </c>
      <c r="CO4" s="2">
        <f>IF(B4=0,"",IF(OR(B4=$BQ$1,B5=$BQ$1,B6=$BQ$1,B4=$CP$1,B5=$CP$1,B6=$CP$1),0,1))</f>
        <v>1</v>
      </c>
      <c r="CP4" s="2">
        <f t="shared" ref="CP4:CS19" si="14">IF(C4=0,"",IF(OR(C4=$BQ$1,C5=$BQ$1,C6=$BQ$1,C4=$CP$1,C5=$CP$1,C6=$CP$1),0,1))</f>
        <v>1</v>
      </c>
      <c r="CQ4" s="2">
        <f t="shared" si="14"/>
        <v>1</v>
      </c>
      <c r="CR4" s="2">
        <f t="shared" si="14"/>
        <v>1</v>
      </c>
      <c r="CS4" s="2">
        <f t="shared" si="14"/>
        <v>1</v>
      </c>
    </row>
    <row r="5" spans="1:97">
      <c r="A5" s="196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2">
        <f t="shared" ref="I5:I59" si="15">IF(B5=0,"",IF(OR(B5=$I$1,B5=$J$1,B6=$I$1,B6=$J$1,B7=$I$1,B7=$J$1),0,1))</f>
        <v>1</v>
      </c>
      <c r="J5" s="2">
        <f t="shared" ref="J5:J59" si="16">IF(C5=0,"",IF(OR(C5=$I$1,C5=$J$1,C6=$I$1,C6=$J$1,C7=$I$1,C7=$J$1),0,1))</f>
        <v>1</v>
      </c>
      <c r="K5" s="2">
        <f t="shared" ref="K5:K59" si="17">IF(D5=0,"",IF(OR(D5=$I$1,D5=$J$1,D6=$I$1,D6=$J$1,D7=$I$1,D7=$J$1),0,1))</f>
        <v>1</v>
      </c>
      <c r="L5" s="2">
        <f t="shared" ref="L5:L59" si="18">IF(E5=0,"",IF(OR(E5=$I$1,E5=$J$1,E6=$I$1,E6=$J$1,E7=$I$1,E7=$J$1),0,1))</f>
        <v>1</v>
      </c>
      <c r="M5" s="2">
        <f t="shared" ref="M5:M59" si="19">IF(F5=0,"",IF(OR(F5=$I$1,F5=$J$1,F6=$I$1,F6=$J$1,F7=$I$1,F7=$J$1),0,1))</f>
        <v>1</v>
      </c>
      <c r="O5" s="2">
        <f t="shared" ref="O5:S20" si="20">IF(B5=0,"",IF(OR(B5=$O$1,B5=$P$1,B6=$O$1,B6=$P$1,B7=$O$1,B7=$P$1),0,1))</f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U5" s="2">
        <f t="shared" ref="U5:U68" si="21">IF(B5=0,"",IF(OR(B5=$U$1,B5=$V$1,B6=$U$1,B6=$V$1,B7=$U$1,,B7=$V$1),0,1))</f>
        <v>1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0</v>
      </c>
      <c r="AA5" s="2">
        <f t="shared" ref="AA5:AA68" si="22">IF(B5=0,"",IF(OR(B5=$AA$1,B5=$AB$1,B6=$AA$1,B6=$AB$1,B7=$AA$1,B7=$AB$1),0,1))</f>
        <v>0</v>
      </c>
      <c r="AB5" s="2">
        <f t="shared" si="3"/>
        <v>1</v>
      </c>
      <c r="AC5" s="2">
        <f t="shared" si="3"/>
        <v>1</v>
      </c>
      <c r="AD5" s="2">
        <f t="shared" si="3"/>
        <v>0</v>
      </c>
      <c r="AE5" s="2">
        <f t="shared" si="3"/>
        <v>1</v>
      </c>
      <c r="AG5" s="2">
        <f t="shared" ref="AG5:AG68" si="23">IF(B5=0,"",IF(OR(B5=$AG$1,B5=$AH$1,B6=$AG$1,B6=$AH$1,B7=$AG$1,B7=$AH$1),0,1))</f>
        <v>1</v>
      </c>
      <c r="AH5" s="2">
        <f t="shared" si="4"/>
        <v>1</v>
      </c>
      <c r="AI5" s="2">
        <f t="shared" si="4"/>
        <v>0</v>
      </c>
      <c r="AJ5" s="2">
        <f>IF(E5=0,"",IF(OR(E5=$AG$1,E5=$AH$1,E6=$AG$1,E6=$AH$1,E7=$AG$1,E7=$AH$1),0,1))</f>
        <v>1</v>
      </c>
      <c r="AK5" s="2">
        <f t="shared" si="4"/>
        <v>0</v>
      </c>
      <c r="AM5" s="2">
        <f t="shared" ref="AM5:AQ20" si="24">IF(B5=0,"",IF(OR(B5=$AG$1,B5=$AN$1,B6=$AG$1,B6=$AN$1,B7=$AG$1,B7=$AN$1),0,1))</f>
        <v>1</v>
      </c>
      <c r="AN5" s="2">
        <f t="shared" si="5"/>
        <v>1</v>
      </c>
      <c r="AO5" s="2">
        <f t="shared" si="5"/>
        <v>1</v>
      </c>
      <c r="AP5" s="2">
        <f t="shared" si="5"/>
        <v>1</v>
      </c>
      <c r="AQ5" s="2">
        <f t="shared" si="5"/>
        <v>1</v>
      </c>
      <c r="AS5" s="2">
        <f t="shared" ref="AS5:AW20" si="25">IF(B5=0,"",IF(OR(B5=$AG$1,B5=$AT$1,B6=$AG$1,B6=$AT$1,B7=$AG$1,B7=$AT$1),0,1))</f>
        <v>1</v>
      </c>
      <c r="AT5" s="2">
        <f t="shared" si="6"/>
        <v>1</v>
      </c>
      <c r="AU5" s="2">
        <f t="shared" si="6"/>
        <v>1</v>
      </c>
      <c r="AV5" s="2">
        <f t="shared" si="6"/>
        <v>1</v>
      </c>
      <c r="AW5" s="2">
        <f t="shared" si="6"/>
        <v>1</v>
      </c>
      <c r="AY5" s="2">
        <f t="shared" ref="AY5:BC20" si="26">IF(B5=0,"",IF(OR(B5=$AG$1,B5=$AZ$1,B6=$AG$1,B6=$AZ$1,B7=$AG$1,B7=$AZ$1),0,1))</f>
        <v>1</v>
      </c>
      <c r="AZ5" s="2">
        <f t="shared" si="7"/>
        <v>1</v>
      </c>
      <c r="BA5" s="2">
        <f t="shared" si="7"/>
        <v>1</v>
      </c>
      <c r="BB5" s="2">
        <f t="shared" si="7"/>
        <v>1</v>
      </c>
      <c r="BC5" s="2">
        <f t="shared" si="7"/>
        <v>1</v>
      </c>
      <c r="BE5" s="2">
        <f t="shared" ref="BE5:BI20" si="27">IF(B5=0,"",IF(OR(B5=$AG$1,B5=$BF$1,B6=$AG$1,B6=$BF$1,B7=$AG$1,B7=$BF$1),0,1))</f>
        <v>1</v>
      </c>
      <c r="BF5" s="2">
        <f t="shared" si="8"/>
        <v>1</v>
      </c>
      <c r="BG5" s="2">
        <f t="shared" si="8"/>
        <v>1</v>
      </c>
      <c r="BH5" s="2">
        <f t="shared" si="8"/>
        <v>1</v>
      </c>
      <c r="BI5" s="2">
        <f t="shared" si="8"/>
        <v>1</v>
      </c>
      <c r="BK5" s="2">
        <f t="shared" ref="BK5:BK68" si="28">IF(B5=0,"",IF(OR(B5=$BK$1,B5=$BL$1,B6=$BK$1,B6=$BL$1,B7=$BK$1,B7=$BL$1),0,1))</f>
        <v>1</v>
      </c>
      <c r="BL5" s="2">
        <f t="shared" si="9"/>
        <v>1</v>
      </c>
      <c r="BM5" s="2">
        <f t="shared" si="9"/>
        <v>1</v>
      </c>
      <c r="BN5" s="2">
        <f t="shared" si="9"/>
        <v>1</v>
      </c>
      <c r="BO5" s="2">
        <f t="shared" si="9"/>
        <v>1</v>
      </c>
      <c r="BQ5" s="2">
        <f t="shared" ref="BQ5:BQ68" si="29">IF(B5=0,"",IF(OR(B5=$BQ$1,B6=$BQ$1,B7=$BQ$1,B5=$BR$1,B6=$BR$1,B7=$BR$1),0,1))</f>
        <v>1</v>
      </c>
      <c r="BR5" s="2">
        <f t="shared" si="10"/>
        <v>1</v>
      </c>
      <c r="BS5" s="2">
        <f t="shared" si="10"/>
        <v>1</v>
      </c>
      <c r="BT5" s="2">
        <f t="shared" si="10"/>
        <v>1</v>
      </c>
      <c r="BU5" s="2">
        <f t="shared" si="10"/>
        <v>1</v>
      </c>
      <c r="BW5" s="2">
        <f t="shared" ref="BW5:BW68" si="30">IF(B5=0,"",IF(OR(B5=$BQ$1,B6=$BQ$1,B7=$BQ$1,B5=$BX$1,B6=$BX$1,B7=$BX$1),0,1))</f>
        <v>1</v>
      </c>
      <c r="BX5" s="2">
        <f t="shared" si="11"/>
        <v>1</v>
      </c>
      <c r="BY5" s="2">
        <f t="shared" si="11"/>
        <v>1</v>
      </c>
      <c r="BZ5" s="2">
        <f t="shared" si="11"/>
        <v>1</v>
      </c>
      <c r="CA5" s="2">
        <f t="shared" si="11"/>
        <v>1</v>
      </c>
      <c r="CC5" s="2">
        <f t="shared" ref="CC5:CC68" si="31">IF(B5=0,"",IF(OR(B5=$BQ$1,B6=$BQ$1,B7=$BQ$1,B5=$CD$1,B6=$CD$1,B7=$CD$1),0,1))</f>
        <v>1</v>
      </c>
      <c r="CD5" s="2">
        <f t="shared" si="12"/>
        <v>1</v>
      </c>
      <c r="CE5" s="2">
        <f t="shared" si="12"/>
        <v>1</v>
      </c>
      <c r="CF5" s="2">
        <f t="shared" si="12"/>
        <v>1</v>
      </c>
      <c r="CG5" s="2">
        <f t="shared" si="12"/>
        <v>1</v>
      </c>
      <c r="CI5" s="2">
        <f t="shared" ref="CI5:CI68" si="32">IF(B5=0,"",IF(OR(B5=$BQ$1,B6=$BQ$1,B7=$BQ$1,B5=$CJ$1,B6=$CJ$1,B7=$CJ$1),0,1))</f>
        <v>1</v>
      </c>
      <c r="CJ5" s="2">
        <f t="shared" si="13"/>
        <v>1</v>
      </c>
      <c r="CK5" s="2">
        <f t="shared" si="13"/>
        <v>1</v>
      </c>
      <c r="CL5" s="2">
        <f t="shared" si="13"/>
        <v>1</v>
      </c>
      <c r="CM5" s="2">
        <f t="shared" si="13"/>
        <v>1</v>
      </c>
      <c r="CO5" s="2">
        <f t="shared" ref="CO5:CO68" si="33">IF(B5=0,"",IF(OR(B5=$BQ$1,B6=$BQ$1,B7=$BQ$1,B5=$CP$1,B6=$CP$1,B7=$CP$1),0,1))</f>
        <v>1</v>
      </c>
      <c r="CP5" s="2">
        <f t="shared" si="14"/>
        <v>1</v>
      </c>
      <c r="CQ5" s="2">
        <f t="shared" si="14"/>
        <v>1</v>
      </c>
      <c r="CR5" s="2">
        <f t="shared" si="14"/>
        <v>1</v>
      </c>
      <c r="CS5" s="2">
        <f t="shared" si="14"/>
        <v>1</v>
      </c>
    </row>
    <row r="6" spans="1:97">
      <c r="A6" s="196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2">
        <f t="shared" si="15"/>
        <v>1</v>
      </c>
      <c r="J6" s="2">
        <f t="shared" si="16"/>
        <v>1</v>
      </c>
      <c r="K6" s="2">
        <f t="shared" si="17"/>
        <v>1</v>
      </c>
      <c r="L6" s="2">
        <f t="shared" si="18"/>
        <v>1</v>
      </c>
      <c r="M6" s="2">
        <f t="shared" si="19"/>
        <v>1</v>
      </c>
      <c r="O6" s="2">
        <f t="shared" si="20"/>
        <v>0</v>
      </c>
      <c r="P6" s="2">
        <f t="shared" si="1"/>
        <v>0</v>
      </c>
      <c r="Q6" s="2">
        <f t="shared" si="1"/>
        <v>1</v>
      </c>
      <c r="R6" s="2">
        <f t="shared" si="1"/>
        <v>0</v>
      </c>
      <c r="S6" s="2">
        <f t="shared" si="1"/>
        <v>0</v>
      </c>
      <c r="U6" s="2">
        <f t="shared" si="21"/>
        <v>1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AA6" s="2">
        <f t="shared" si="22"/>
        <v>0</v>
      </c>
      <c r="AB6" s="2">
        <f t="shared" si="3"/>
        <v>1</v>
      </c>
      <c r="AC6" s="2">
        <f t="shared" si="3"/>
        <v>1</v>
      </c>
      <c r="AD6" s="2">
        <f t="shared" si="3"/>
        <v>0</v>
      </c>
      <c r="AE6" s="2">
        <f t="shared" si="3"/>
        <v>1</v>
      </c>
      <c r="AG6" s="2">
        <f t="shared" si="23"/>
        <v>1</v>
      </c>
      <c r="AH6" s="2">
        <f t="shared" si="4"/>
        <v>1</v>
      </c>
      <c r="AI6" s="2">
        <f t="shared" si="4"/>
        <v>0</v>
      </c>
      <c r="AJ6" s="2">
        <f t="shared" si="4"/>
        <v>1</v>
      </c>
      <c r="AK6" s="2">
        <f t="shared" si="4"/>
        <v>0</v>
      </c>
      <c r="AM6" s="2">
        <f t="shared" si="24"/>
        <v>1</v>
      </c>
      <c r="AN6" s="2">
        <f t="shared" si="5"/>
        <v>1</v>
      </c>
      <c r="AO6" s="2">
        <f t="shared" si="5"/>
        <v>1</v>
      </c>
      <c r="AP6" s="2">
        <f t="shared" si="5"/>
        <v>1</v>
      </c>
      <c r="AQ6" s="2">
        <f t="shared" si="5"/>
        <v>1</v>
      </c>
      <c r="AS6" s="2">
        <f t="shared" si="25"/>
        <v>1</v>
      </c>
      <c r="AT6" s="2">
        <f t="shared" si="6"/>
        <v>1</v>
      </c>
      <c r="AU6" s="2">
        <f t="shared" si="6"/>
        <v>1</v>
      </c>
      <c r="AV6" s="2">
        <f t="shared" si="6"/>
        <v>1</v>
      </c>
      <c r="AW6" s="2">
        <f t="shared" si="6"/>
        <v>1</v>
      </c>
      <c r="AY6" s="2">
        <f t="shared" si="26"/>
        <v>1</v>
      </c>
      <c r="AZ6" s="2">
        <f t="shared" si="7"/>
        <v>1</v>
      </c>
      <c r="BA6" s="2">
        <f t="shared" si="7"/>
        <v>1</v>
      </c>
      <c r="BB6" s="2">
        <f t="shared" si="7"/>
        <v>1</v>
      </c>
      <c r="BC6" s="2">
        <f t="shared" si="7"/>
        <v>1</v>
      </c>
      <c r="BE6" s="2">
        <f t="shared" si="27"/>
        <v>1</v>
      </c>
      <c r="BF6" s="2">
        <f t="shared" si="8"/>
        <v>1</v>
      </c>
      <c r="BG6" s="2">
        <f t="shared" si="8"/>
        <v>1</v>
      </c>
      <c r="BH6" s="2">
        <f t="shared" si="8"/>
        <v>1</v>
      </c>
      <c r="BI6" s="2">
        <f t="shared" si="8"/>
        <v>1</v>
      </c>
      <c r="BK6" s="2">
        <f t="shared" si="28"/>
        <v>1</v>
      </c>
      <c r="BL6" s="2">
        <f t="shared" si="9"/>
        <v>1</v>
      </c>
      <c r="BM6" s="2">
        <f t="shared" si="9"/>
        <v>1</v>
      </c>
      <c r="BN6" s="2">
        <f t="shared" si="9"/>
        <v>1</v>
      </c>
      <c r="BO6" s="2">
        <f t="shared" si="9"/>
        <v>1</v>
      </c>
      <c r="BQ6" s="2">
        <f t="shared" si="29"/>
        <v>1</v>
      </c>
      <c r="BR6" s="2">
        <f t="shared" si="10"/>
        <v>1</v>
      </c>
      <c r="BS6" s="2">
        <f t="shared" si="10"/>
        <v>1</v>
      </c>
      <c r="BT6" s="2">
        <f t="shared" si="10"/>
        <v>1</v>
      </c>
      <c r="BU6" s="2">
        <f t="shared" si="10"/>
        <v>1</v>
      </c>
      <c r="BW6" s="2">
        <f t="shared" si="30"/>
        <v>1</v>
      </c>
      <c r="BX6" s="2">
        <f t="shared" si="11"/>
        <v>1</v>
      </c>
      <c r="BY6" s="2">
        <f t="shared" si="11"/>
        <v>1</v>
      </c>
      <c r="BZ6" s="2">
        <f t="shared" si="11"/>
        <v>1</v>
      </c>
      <c r="CA6" s="2">
        <f t="shared" si="11"/>
        <v>1</v>
      </c>
      <c r="CC6" s="2">
        <f t="shared" si="31"/>
        <v>1</v>
      </c>
      <c r="CD6" s="2">
        <f t="shared" si="12"/>
        <v>1</v>
      </c>
      <c r="CE6" s="2">
        <f t="shared" si="12"/>
        <v>1</v>
      </c>
      <c r="CF6" s="2">
        <f t="shared" si="12"/>
        <v>1</v>
      </c>
      <c r="CG6" s="2">
        <f t="shared" si="12"/>
        <v>1</v>
      </c>
      <c r="CI6" s="2">
        <f t="shared" si="32"/>
        <v>1</v>
      </c>
      <c r="CJ6" s="2">
        <f t="shared" si="13"/>
        <v>1</v>
      </c>
      <c r="CK6" s="2">
        <f t="shared" si="13"/>
        <v>1</v>
      </c>
      <c r="CL6" s="2">
        <f t="shared" si="13"/>
        <v>1</v>
      </c>
      <c r="CM6" s="2">
        <f t="shared" si="13"/>
        <v>1</v>
      </c>
      <c r="CO6" s="2">
        <f t="shared" si="33"/>
        <v>1</v>
      </c>
      <c r="CP6" s="2">
        <f t="shared" si="14"/>
        <v>1</v>
      </c>
      <c r="CQ6" s="2">
        <f t="shared" si="14"/>
        <v>1</v>
      </c>
      <c r="CR6" s="2">
        <f t="shared" si="14"/>
        <v>1</v>
      </c>
      <c r="CS6" s="2">
        <f t="shared" si="14"/>
        <v>1</v>
      </c>
    </row>
    <row r="7" spans="1:97">
      <c r="A7" s="196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2">
        <f t="shared" si="15"/>
        <v>1</v>
      </c>
      <c r="J7" s="2">
        <f t="shared" si="16"/>
        <v>1</v>
      </c>
      <c r="K7" s="2">
        <f t="shared" si="17"/>
        <v>1</v>
      </c>
      <c r="L7" s="2">
        <f t="shared" si="18"/>
        <v>1</v>
      </c>
      <c r="M7" s="2">
        <f t="shared" si="19"/>
        <v>1</v>
      </c>
      <c r="O7" s="2">
        <f t="shared" si="20"/>
        <v>0</v>
      </c>
      <c r="P7" s="2">
        <f t="shared" si="1"/>
        <v>1</v>
      </c>
      <c r="Q7" s="2">
        <f t="shared" si="1"/>
        <v>1</v>
      </c>
      <c r="R7" s="2">
        <f t="shared" si="1"/>
        <v>0</v>
      </c>
      <c r="S7" s="2">
        <f t="shared" si="1"/>
        <v>0</v>
      </c>
      <c r="U7" s="2">
        <f t="shared" si="21"/>
        <v>0</v>
      </c>
      <c r="V7" s="2">
        <f t="shared" si="2"/>
        <v>0</v>
      </c>
      <c r="W7" s="2">
        <f t="shared" si="2"/>
        <v>0</v>
      </c>
      <c r="X7" s="2">
        <f t="shared" si="2"/>
        <v>1</v>
      </c>
      <c r="Y7" s="2">
        <f t="shared" si="2"/>
        <v>0</v>
      </c>
      <c r="AA7" s="2">
        <f t="shared" si="22"/>
        <v>1</v>
      </c>
      <c r="AB7" s="2">
        <f t="shared" si="3"/>
        <v>1</v>
      </c>
      <c r="AC7" s="2">
        <f t="shared" si="3"/>
        <v>1</v>
      </c>
      <c r="AD7" s="2">
        <f t="shared" si="3"/>
        <v>0</v>
      </c>
      <c r="AE7" s="2">
        <f t="shared" si="3"/>
        <v>0</v>
      </c>
      <c r="AG7" s="2">
        <f t="shared" si="23"/>
        <v>1</v>
      </c>
      <c r="AH7" s="2">
        <f t="shared" si="4"/>
        <v>1</v>
      </c>
      <c r="AI7" s="2">
        <f t="shared" si="4"/>
        <v>1</v>
      </c>
      <c r="AJ7" s="2">
        <f t="shared" si="4"/>
        <v>1</v>
      </c>
      <c r="AK7" s="2">
        <f t="shared" si="4"/>
        <v>1</v>
      </c>
      <c r="AM7" s="2">
        <f t="shared" si="24"/>
        <v>1</v>
      </c>
      <c r="AN7" s="2">
        <f t="shared" si="5"/>
        <v>1</v>
      </c>
      <c r="AO7" s="2">
        <f t="shared" si="5"/>
        <v>1</v>
      </c>
      <c r="AP7" s="2">
        <f t="shared" si="5"/>
        <v>1</v>
      </c>
      <c r="AQ7" s="2">
        <f t="shared" si="5"/>
        <v>1</v>
      </c>
      <c r="AS7" s="2">
        <f t="shared" si="25"/>
        <v>1</v>
      </c>
      <c r="AT7" s="2">
        <f t="shared" si="6"/>
        <v>1</v>
      </c>
      <c r="AU7" s="2">
        <f t="shared" si="6"/>
        <v>1</v>
      </c>
      <c r="AV7" s="2">
        <f t="shared" si="6"/>
        <v>1</v>
      </c>
      <c r="AW7" s="2">
        <f t="shared" si="6"/>
        <v>1</v>
      </c>
      <c r="AY7" s="2">
        <f t="shared" si="26"/>
        <v>1</v>
      </c>
      <c r="AZ7" s="2">
        <f t="shared" si="7"/>
        <v>1</v>
      </c>
      <c r="BA7" s="2">
        <f t="shared" si="7"/>
        <v>1</v>
      </c>
      <c r="BB7" s="2">
        <f t="shared" si="7"/>
        <v>1</v>
      </c>
      <c r="BC7" s="2">
        <f t="shared" si="7"/>
        <v>1</v>
      </c>
      <c r="BE7" s="2">
        <f t="shared" si="27"/>
        <v>1</v>
      </c>
      <c r="BF7" s="2">
        <f t="shared" si="8"/>
        <v>1</v>
      </c>
      <c r="BG7" s="2">
        <f t="shared" si="8"/>
        <v>1</v>
      </c>
      <c r="BH7" s="2">
        <f t="shared" si="8"/>
        <v>1</v>
      </c>
      <c r="BI7" s="2">
        <f t="shared" si="8"/>
        <v>1</v>
      </c>
      <c r="BK7" s="2">
        <f t="shared" si="28"/>
        <v>1</v>
      </c>
      <c r="BL7" s="2">
        <f t="shared" si="9"/>
        <v>1</v>
      </c>
      <c r="BM7" s="2">
        <f t="shared" si="9"/>
        <v>1</v>
      </c>
      <c r="BN7" s="2">
        <f t="shared" si="9"/>
        <v>1</v>
      </c>
      <c r="BO7" s="2">
        <f t="shared" si="9"/>
        <v>1</v>
      </c>
      <c r="BQ7" s="2">
        <f t="shared" si="29"/>
        <v>1</v>
      </c>
      <c r="BR7" s="2">
        <f t="shared" si="10"/>
        <v>1</v>
      </c>
      <c r="BS7" s="2">
        <f t="shared" si="10"/>
        <v>1</v>
      </c>
      <c r="BT7" s="2">
        <f t="shared" si="10"/>
        <v>1</v>
      </c>
      <c r="BU7" s="2">
        <f t="shared" si="10"/>
        <v>1</v>
      </c>
      <c r="BW7" s="2">
        <f t="shared" si="30"/>
        <v>1</v>
      </c>
      <c r="BX7" s="2">
        <f t="shared" si="11"/>
        <v>1</v>
      </c>
      <c r="BY7" s="2">
        <f t="shared" si="11"/>
        <v>1</v>
      </c>
      <c r="BZ7" s="2">
        <f t="shared" si="11"/>
        <v>1</v>
      </c>
      <c r="CA7" s="2">
        <f t="shared" si="11"/>
        <v>1</v>
      </c>
      <c r="CC7" s="2">
        <f t="shared" si="31"/>
        <v>1</v>
      </c>
      <c r="CD7" s="2">
        <f t="shared" si="12"/>
        <v>1</v>
      </c>
      <c r="CE7" s="2">
        <f t="shared" si="12"/>
        <v>1</v>
      </c>
      <c r="CF7" s="2">
        <f t="shared" si="12"/>
        <v>1</v>
      </c>
      <c r="CG7" s="2">
        <f t="shared" si="12"/>
        <v>1</v>
      </c>
      <c r="CI7" s="2">
        <f t="shared" si="32"/>
        <v>1</v>
      </c>
      <c r="CJ7" s="2">
        <f t="shared" si="13"/>
        <v>1</v>
      </c>
      <c r="CK7" s="2">
        <f t="shared" si="13"/>
        <v>1</v>
      </c>
      <c r="CL7" s="2">
        <f t="shared" si="13"/>
        <v>1</v>
      </c>
      <c r="CM7" s="2">
        <f t="shared" si="13"/>
        <v>1</v>
      </c>
      <c r="CO7" s="2">
        <f t="shared" si="33"/>
        <v>1</v>
      </c>
      <c r="CP7" s="2">
        <f t="shared" si="14"/>
        <v>1</v>
      </c>
      <c r="CQ7" s="2">
        <f t="shared" si="14"/>
        <v>1</v>
      </c>
      <c r="CR7" s="2">
        <f t="shared" si="14"/>
        <v>1</v>
      </c>
      <c r="CS7" s="2">
        <f t="shared" si="14"/>
        <v>1</v>
      </c>
    </row>
    <row r="8" spans="1:97">
      <c r="A8" s="196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2">
        <f t="shared" si="15"/>
        <v>1</v>
      </c>
      <c r="J8" s="2">
        <f t="shared" si="16"/>
        <v>1</v>
      </c>
      <c r="K8" s="2">
        <f t="shared" si="17"/>
        <v>1</v>
      </c>
      <c r="L8" s="2">
        <f t="shared" si="18"/>
        <v>1</v>
      </c>
      <c r="M8" s="2">
        <f t="shared" si="19"/>
        <v>1</v>
      </c>
      <c r="O8" s="2">
        <f t="shared" si="20"/>
        <v>0</v>
      </c>
      <c r="P8" s="2">
        <f t="shared" si="1"/>
        <v>1</v>
      </c>
      <c r="Q8" s="2">
        <f t="shared" si="1"/>
        <v>1</v>
      </c>
      <c r="R8" s="2">
        <f t="shared" si="1"/>
        <v>0</v>
      </c>
      <c r="S8" s="2">
        <f t="shared" si="1"/>
        <v>0</v>
      </c>
      <c r="U8" s="2">
        <f t="shared" si="21"/>
        <v>0</v>
      </c>
      <c r="V8" s="2">
        <f t="shared" si="2"/>
        <v>0</v>
      </c>
      <c r="W8" s="2">
        <f t="shared" si="2"/>
        <v>0</v>
      </c>
      <c r="X8" s="2">
        <f t="shared" si="2"/>
        <v>1</v>
      </c>
      <c r="Y8" s="2">
        <f t="shared" si="2"/>
        <v>0</v>
      </c>
      <c r="AA8" s="2">
        <f t="shared" si="22"/>
        <v>1</v>
      </c>
      <c r="AB8" s="2">
        <f t="shared" si="3"/>
        <v>1</v>
      </c>
      <c r="AC8" s="2">
        <f t="shared" si="3"/>
        <v>1</v>
      </c>
      <c r="AD8" s="2">
        <f t="shared" si="3"/>
        <v>1</v>
      </c>
      <c r="AE8" s="2">
        <f t="shared" si="3"/>
        <v>0</v>
      </c>
      <c r="AG8" s="2">
        <f t="shared" si="23"/>
        <v>1</v>
      </c>
      <c r="AH8" s="2">
        <f t="shared" si="4"/>
        <v>0</v>
      </c>
      <c r="AI8" s="2">
        <f t="shared" si="4"/>
        <v>1</v>
      </c>
      <c r="AJ8" s="2">
        <f t="shared" si="4"/>
        <v>0</v>
      </c>
      <c r="AK8" s="2">
        <f t="shared" si="4"/>
        <v>1</v>
      </c>
      <c r="AM8" s="2">
        <f t="shared" si="24"/>
        <v>1</v>
      </c>
      <c r="AN8" s="2">
        <f t="shared" si="5"/>
        <v>1</v>
      </c>
      <c r="AO8" s="2">
        <f t="shared" si="5"/>
        <v>1</v>
      </c>
      <c r="AP8" s="2">
        <f t="shared" si="5"/>
        <v>1</v>
      </c>
      <c r="AQ8" s="2">
        <f t="shared" si="5"/>
        <v>1</v>
      </c>
      <c r="AS8" s="2">
        <f t="shared" si="25"/>
        <v>1</v>
      </c>
      <c r="AT8" s="2">
        <f t="shared" si="6"/>
        <v>1</v>
      </c>
      <c r="AU8" s="2">
        <f t="shared" si="6"/>
        <v>1</v>
      </c>
      <c r="AV8" s="2">
        <f t="shared" si="6"/>
        <v>1</v>
      </c>
      <c r="AW8" s="2">
        <f t="shared" si="6"/>
        <v>1</v>
      </c>
      <c r="AY8" s="2">
        <f t="shared" si="26"/>
        <v>1</v>
      </c>
      <c r="AZ8" s="2">
        <f t="shared" si="7"/>
        <v>1</v>
      </c>
      <c r="BA8" s="2">
        <f t="shared" si="7"/>
        <v>1</v>
      </c>
      <c r="BB8" s="2">
        <f t="shared" si="7"/>
        <v>1</v>
      </c>
      <c r="BC8" s="2">
        <f t="shared" si="7"/>
        <v>1</v>
      </c>
      <c r="BE8" s="2">
        <f t="shared" si="27"/>
        <v>1</v>
      </c>
      <c r="BF8" s="2">
        <f t="shared" si="8"/>
        <v>1</v>
      </c>
      <c r="BG8" s="2">
        <f t="shared" si="8"/>
        <v>1</v>
      </c>
      <c r="BH8" s="2">
        <f t="shared" si="8"/>
        <v>1</v>
      </c>
      <c r="BI8" s="2">
        <f t="shared" si="8"/>
        <v>1</v>
      </c>
      <c r="BK8" s="2">
        <f t="shared" si="28"/>
        <v>1</v>
      </c>
      <c r="BL8" s="2">
        <f t="shared" si="9"/>
        <v>1</v>
      </c>
      <c r="BM8" s="2">
        <f t="shared" si="9"/>
        <v>1</v>
      </c>
      <c r="BN8" s="2">
        <f t="shared" si="9"/>
        <v>1</v>
      </c>
      <c r="BO8" s="2">
        <f t="shared" si="9"/>
        <v>1</v>
      </c>
      <c r="BQ8" s="2">
        <f t="shared" si="29"/>
        <v>1</v>
      </c>
      <c r="BR8" s="2">
        <f t="shared" si="10"/>
        <v>1</v>
      </c>
      <c r="BS8" s="2">
        <f t="shared" si="10"/>
        <v>1</v>
      </c>
      <c r="BT8" s="2">
        <f t="shared" si="10"/>
        <v>1</v>
      </c>
      <c r="BU8" s="2">
        <f t="shared" si="10"/>
        <v>1</v>
      </c>
      <c r="BW8" s="2">
        <f t="shared" si="30"/>
        <v>1</v>
      </c>
      <c r="BX8" s="2">
        <f t="shared" si="11"/>
        <v>1</v>
      </c>
      <c r="BY8" s="2">
        <f t="shared" si="11"/>
        <v>1</v>
      </c>
      <c r="BZ8" s="2">
        <f t="shared" si="11"/>
        <v>1</v>
      </c>
      <c r="CA8" s="2">
        <f t="shared" si="11"/>
        <v>1</v>
      </c>
      <c r="CC8" s="2">
        <f t="shared" si="31"/>
        <v>1</v>
      </c>
      <c r="CD8" s="2">
        <f t="shared" si="12"/>
        <v>1</v>
      </c>
      <c r="CE8" s="2">
        <f t="shared" si="12"/>
        <v>1</v>
      </c>
      <c r="CF8" s="2">
        <f t="shared" si="12"/>
        <v>1</v>
      </c>
      <c r="CG8" s="2">
        <f t="shared" si="12"/>
        <v>1</v>
      </c>
      <c r="CI8" s="2">
        <f t="shared" si="32"/>
        <v>1</v>
      </c>
      <c r="CJ8" s="2">
        <f t="shared" si="13"/>
        <v>1</v>
      </c>
      <c r="CK8" s="2">
        <f t="shared" si="13"/>
        <v>1</v>
      </c>
      <c r="CL8" s="2">
        <f t="shared" si="13"/>
        <v>1</v>
      </c>
      <c r="CM8" s="2">
        <f t="shared" si="13"/>
        <v>1</v>
      </c>
      <c r="CO8" s="2">
        <f t="shared" si="33"/>
        <v>1</v>
      </c>
      <c r="CP8" s="2">
        <f t="shared" si="14"/>
        <v>1</v>
      </c>
      <c r="CQ8" s="2">
        <f t="shared" si="14"/>
        <v>1</v>
      </c>
      <c r="CR8" s="2">
        <f t="shared" si="14"/>
        <v>1</v>
      </c>
      <c r="CS8" s="2">
        <f t="shared" si="14"/>
        <v>1</v>
      </c>
    </row>
    <row r="9" spans="1:97">
      <c r="A9" s="196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2">
        <f t="shared" si="15"/>
        <v>1</v>
      </c>
      <c r="J9" s="2">
        <f t="shared" si="16"/>
        <v>1</v>
      </c>
      <c r="K9" s="2">
        <f t="shared" si="17"/>
        <v>1</v>
      </c>
      <c r="L9" s="2">
        <f t="shared" si="18"/>
        <v>1</v>
      </c>
      <c r="M9" s="2">
        <f t="shared" si="19"/>
        <v>1</v>
      </c>
      <c r="O9" s="2">
        <f t="shared" si="20"/>
        <v>1</v>
      </c>
      <c r="P9" s="2">
        <f t="shared" si="1"/>
        <v>1</v>
      </c>
      <c r="Q9" s="2">
        <f t="shared" si="1"/>
        <v>0</v>
      </c>
      <c r="R9" s="2">
        <f t="shared" si="1"/>
        <v>0</v>
      </c>
      <c r="S9" s="2">
        <f t="shared" si="1"/>
        <v>1</v>
      </c>
      <c r="U9" s="2">
        <f t="shared" si="21"/>
        <v>0</v>
      </c>
      <c r="V9" s="2">
        <f t="shared" si="2"/>
        <v>0</v>
      </c>
      <c r="W9" s="2">
        <f t="shared" si="2"/>
        <v>0</v>
      </c>
      <c r="X9" s="2">
        <f t="shared" si="2"/>
        <v>1</v>
      </c>
      <c r="Y9" s="2">
        <f t="shared" si="2"/>
        <v>0</v>
      </c>
      <c r="AA9" s="2">
        <f t="shared" si="22"/>
        <v>1</v>
      </c>
      <c r="AB9" s="2">
        <f t="shared" si="3"/>
        <v>1</v>
      </c>
      <c r="AC9" s="2">
        <f t="shared" si="3"/>
        <v>1</v>
      </c>
      <c r="AD9" s="2">
        <f t="shared" si="3"/>
        <v>1</v>
      </c>
      <c r="AE9" s="2">
        <f t="shared" si="3"/>
        <v>0</v>
      </c>
      <c r="AG9" s="2">
        <f t="shared" si="23"/>
        <v>1</v>
      </c>
      <c r="AH9" s="2">
        <f t="shared" si="4"/>
        <v>0</v>
      </c>
      <c r="AI9" s="2">
        <f t="shared" si="4"/>
        <v>1</v>
      </c>
      <c r="AJ9" s="2">
        <f>IF(E9=0,"",IF(OR(E9=$AG$1,E9=$AH$1,E10=$AG$1,E10=$AH$1,E11=$AG$1,E11=$AH$1),0,1))</f>
        <v>0</v>
      </c>
      <c r="AK9" s="2">
        <f t="shared" si="4"/>
        <v>0</v>
      </c>
      <c r="AM9" s="2">
        <f t="shared" si="24"/>
        <v>1</v>
      </c>
      <c r="AN9" s="2">
        <f t="shared" si="5"/>
        <v>1</v>
      </c>
      <c r="AO9" s="2">
        <f t="shared" si="5"/>
        <v>1</v>
      </c>
      <c r="AP9" s="2">
        <f t="shared" si="5"/>
        <v>1</v>
      </c>
      <c r="AQ9" s="2">
        <f t="shared" si="5"/>
        <v>1</v>
      </c>
      <c r="AS9" s="2">
        <f t="shared" si="25"/>
        <v>1</v>
      </c>
      <c r="AT9" s="2">
        <f t="shared" si="6"/>
        <v>1</v>
      </c>
      <c r="AU9" s="2">
        <f t="shared" si="6"/>
        <v>1</v>
      </c>
      <c r="AV9" s="2">
        <f t="shared" si="6"/>
        <v>1</v>
      </c>
      <c r="AW9" s="2">
        <f t="shared" si="6"/>
        <v>1</v>
      </c>
      <c r="AY9" s="2">
        <f t="shared" si="26"/>
        <v>1</v>
      </c>
      <c r="AZ9" s="2">
        <f t="shared" si="7"/>
        <v>1</v>
      </c>
      <c r="BA9" s="2">
        <f t="shared" si="7"/>
        <v>1</v>
      </c>
      <c r="BB9" s="2">
        <f t="shared" si="7"/>
        <v>1</v>
      </c>
      <c r="BC9" s="2">
        <f t="shared" si="7"/>
        <v>1</v>
      </c>
      <c r="BE9" s="2">
        <f t="shared" si="27"/>
        <v>1</v>
      </c>
      <c r="BF9" s="2">
        <f t="shared" si="8"/>
        <v>1</v>
      </c>
      <c r="BG9" s="2">
        <f t="shared" si="8"/>
        <v>1</v>
      </c>
      <c r="BH9" s="2">
        <f t="shared" si="8"/>
        <v>1</v>
      </c>
      <c r="BI9" s="2">
        <f t="shared" si="8"/>
        <v>1</v>
      </c>
      <c r="BK9" s="2">
        <f t="shared" si="28"/>
        <v>1</v>
      </c>
      <c r="BL9" s="2">
        <f t="shared" si="9"/>
        <v>1</v>
      </c>
      <c r="BM9" s="2">
        <f t="shared" si="9"/>
        <v>1</v>
      </c>
      <c r="BN9" s="2">
        <f t="shared" si="9"/>
        <v>1</v>
      </c>
      <c r="BO9" s="2">
        <f t="shared" si="9"/>
        <v>1</v>
      </c>
      <c r="BQ9" s="2">
        <f t="shared" si="29"/>
        <v>1</v>
      </c>
      <c r="BR9" s="2">
        <f t="shared" si="10"/>
        <v>1</v>
      </c>
      <c r="BS9" s="2">
        <f t="shared" si="10"/>
        <v>1</v>
      </c>
      <c r="BT9" s="2">
        <f t="shared" si="10"/>
        <v>1</v>
      </c>
      <c r="BU9" s="2">
        <f t="shared" si="10"/>
        <v>1</v>
      </c>
      <c r="BW9" s="2">
        <f t="shared" si="30"/>
        <v>1</v>
      </c>
      <c r="BX9" s="2">
        <f t="shared" si="11"/>
        <v>1</v>
      </c>
      <c r="BY9" s="2">
        <f t="shared" si="11"/>
        <v>1</v>
      </c>
      <c r="BZ9" s="2">
        <f t="shared" si="11"/>
        <v>1</v>
      </c>
      <c r="CA9" s="2">
        <f t="shared" si="11"/>
        <v>1</v>
      </c>
      <c r="CC9" s="2">
        <f t="shared" si="31"/>
        <v>1</v>
      </c>
      <c r="CD9" s="2">
        <f t="shared" si="12"/>
        <v>1</v>
      </c>
      <c r="CE9" s="2">
        <f t="shared" si="12"/>
        <v>1</v>
      </c>
      <c r="CF9" s="2">
        <f t="shared" si="12"/>
        <v>1</v>
      </c>
      <c r="CG9" s="2">
        <f t="shared" si="12"/>
        <v>1</v>
      </c>
      <c r="CI9" s="2">
        <f t="shared" si="32"/>
        <v>1</v>
      </c>
      <c r="CJ9" s="2">
        <f t="shared" si="13"/>
        <v>1</v>
      </c>
      <c r="CK9" s="2">
        <f t="shared" si="13"/>
        <v>1</v>
      </c>
      <c r="CL9" s="2">
        <f t="shared" si="13"/>
        <v>1</v>
      </c>
      <c r="CM9" s="2">
        <f t="shared" si="13"/>
        <v>1</v>
      </c>
      <c r="CO9" s="2">
        <f t="shared" si="33"/>
        <v>1</v>
      </c>
      <c r="CP9" s="2">
        <f t="shared" si="14"/>
        <v>1</v>
      </c>
      <c r="CQ9" s="2">
        <f t="shared" si="14"/>
        <v>1</v>
      </c>
      <c r="CR9" s="2">
        <f t="shared" si="14"/>
        <v>1</v>
      </c>
      <c r="CS9" s="2">
        <f t="shared" si="14"/>
        <v>1</v>
      </c>
    </row>
    <row r="10" spans="1:97">
      <c r="A10" s="196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2">
        <f t="shared" si="15"/>
        <v>1</v>
      </c>
      <c r="J10" s="2">
        <f t="shared" si="16"/>
        <v>1</v>
      </c>
      <c r="K10" s="2">
        <f t="shared" si="17"/>
        <v>1</v>
      </c>
      <c r="L10" s="2">
        <f t="shared" si="18"/>
        <v>1</v>
      </c>
      <c r="M10" s="2">
        <f t="shared" si="19"/>
        <v>1</v>
      </c>
      <c r="O10" s="2">
        <f t="shared" si="20"/>
        <v>1</v>
      </c>
      <c r="P10" s="2">
        <f t="shared" si="1"/>
        <v>1</v>
      </c>
      <c r="Q10" s="2">
        <f t="shared" si="1"/>
        <v>0</v>
      </c>
      <c r="R10" s="2">
        <f t="shared" si="1"/>
        <v>1</v>
      </c>
      <c r="S10" s="2">
        <f t="shared" si="1"/>
        <v>1</v>
      </c>
      <c r="U10" s="2">
        <f t="shared" si="21"/>
        <v>0</v>
      </c>
      <c r="V10" s="2">
        <f t="shared" si="2"/>
        <v>1</v>
      </c>
      <c r="W10" s="2">
        <f t="shared" si="2"/>
        <v>0</v>
      </c>
      <c r="X10" s="2">
        <f t="shared" si="2"/>
        <v>1</v>
      </c>
      <c r="Y10" s="2">
        <f t="shared" si="2"/>
        <v>0</v>
      </c>
      <c r="AA10" s="2">
        <f t="shared" si="22"/>
        <v>1</v>
      </c>
      <c r="AB10" s="2">
        <f t="shared" si="3"/>
        <v>1</v>
      </c>
      <c r="AC10" s="2">
        <f t="shared" si="3"/>
        <v>1</v>
      </c>
      <c r="AD10" s="2">
        <f t="shared" si="3"/>
        <v>1</v>
      </c>
      <c r="AE10" s="2">
        <f t="shared" si="3"/>
        <v>0</v>
      </c>
      <c r="AG10" s="2">
        <f t="shared" si="23"/>
        <v>0</v>
      </c>
      <c r="AH10" s="2">
        <f t="shared" si="4"/>
        <v>0</v>
      </c>
      <c r="AI10" s="2">
        <f t="shared" si="4"/>
        <v>1</v>
      </c>
      <c r="AJ10" s="2">
        <f t="shared" si="4"/>
        <v>0</v>
      </c>
      <c r="AK10" s="2">
        <f t="shared" si="4"/>
        <v>0</v>
      </c>
      <c r="AM10" s="2">
        <f t="shared" si="24"/>
        <v>1</v>
      </c>
      <c r="AN10" s="2">
        <f t="shared" si="5"/>
        <v>1</v>
      </c>
      <c r="AO10" s="2">
        <f t="shared" si="5"/>
        <v>1</v>
      </c>
      <c r="AP10" s="2">
        <f t="shared" si="5"/>
        <v>1</v>
      </c>
      <c r="AQ10" s="2">
        <f t="shared" si="5"/>
        <v>1</v>
      </c>
      <c r="AS10" s="2">
        <f t="shared" si="25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Y10" s="2">
        <f t="shared" si="26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E10" s="2">
        <f t="shared" si="27"/>
        <v>1</v>
      </c>
      <c r="BF10" s="2">
        <f t="shared" si="8"/>
        <v>1</v>
      </c>
      <c r="BG10" s="2">
        <f t="shared" si="8"/>
        <v>1</v>
      </c>
      <c r="BH10" s="2">
        <f t="shared" si="8"/>
        <v>1</v>
      </c>
      <c r="BI10" s="2">
        <f t="shared" si="8"/>
        <v>1</v>
      </c>
      <c r="BK10" s="2">
        <f t="shared" si="28"/>
        <v>1</v>
      </c>
      <c r="BL10" s="2">
        <f t="shared" si="9"/>
        <v>1</v>
      </c>
      <c r="BM10" s="2">
        <f t="shared" si="9"/>
        <v>1</v>
      </c>
      <c r="BN10" s="2">
        <f t="shared" si="9"/>
        <v>1</v>
      </c>
      <c r="BO10" s="2">
        <f t="shared" si="9"/>
        <v>1</v>
      </c>
      <c r="BQ10" s="2">
        <f t="shared" si="29"/>
        <v>1</v>
      </c>
      <c r="BR10" s="2">
        <f t="shared" si="10"/>
        <v>1</v>
      </c>
      <c r="BS10" s="2">
        <f t="shared" si="10"/>
        <v>1</v>
      </c>
      <c r="BT10" s="2">
        <f t="shared" si="10"/>
        <v>1</v>
      </c>
      <c r="BU10" s="2">
        <f t="shared" si="10"/>
        <v>1</v>
      </c>
      <c r="BW10" s="2">
        <f t="shared" si="30"/>
        <v>1</v>
      </c>
      <c r="BX10" s="2">
        <f t="shared" si="11"/>
        <v>1</v>
      </c>
      <c r="BY10" s="2">
        <f t="shared" si="11"/>
        <v>1</v>
      </c>
      <c r="BZ10" s="2">
        <f t="shared" si="11"/>
        <v>1</v>
      </c>
      <c r="CA10" s="2">
        <f t="shared" si="11"/>
        <v>1</v>
      </c>
      <c r="CC10" s="2">
        <f t="shared" si="31"/>
        <v>1</v>
      </c>
      <c r="CD10" s="2">
        <f t="shared" si="12"/>
        <v>1</v>
      </c>
      <c r="CE10" s="2">
        <f t="shared" si="12"/>
        <v>1</v>
      </c>
      <c r="CF10" s="2">
        <f t="shared" si="12"/>
        <v>1</v>
      </c>
      <c r="CG10" s="2">
        <f t="shared" si="12"/>
        <v>1</v>
      </c>
      <c r="CI10" s="2">
        <f t="shared" si="32"/>
        <v>1</v>
      </c>
      <c r="CJ10" s="2">
        <f t="shared" si="13"/>
        <v>1</v>
      </c>
      <c r="CK10" s="2">
        <f t="shared" si="13"/>
        <v>1</v>
      </c>
      <c r="CL10" s="2">
        <f t="shared" si="13"/>
        <v>1</v>
      </c>
      <c r="CM10" s="2">
        <f t="shared" si="13"/>
        <v>1</v>
      </c>
      <c r="CO10" s="2">
        <f t="shared" si="33"/>
        <v>1</v>
      </c>
      <c r="CP10" s="2">
        <f t="shared" si="14"/>
        <v>1</v>
      </c>
      <c r="CQ10" s="2">
        <f t="shared" si="14"/>
        <v>1</v>
      </c>
      <c r="CR10" s="2">
        <f t="shared" si="14"/>
        <v>1</v>
      </c>
      <c r="CS10" s="2">
        <f t="shared" si="14"/>
        <v>1</v>
      </c>
    </row>
    <row r="11" spans="1:97">
      <c r="A11" s="196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2">
        <f t="shared" si="15"/>
        <v>1</v>
      </c>
      <c r="J11" s="2">
        <f t="shared" si="16"/>
        <v>1</v>
      </c>
      <c r="K11" s="2">
        <f t="shared" si="17"/>
        <v>0</v>
      </c>
      <c r="L11" s="2">
        <f t="shared" si="18"/>
        <v>1</v>
      </c>
      <c r="M11" s="2">
        <f t="shared" si="19"/>
        <v>1</v>
      </c>
      <c r="O11" s="2">
        <f t="shared" si="20"/>
        <v>1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1</v>
      </c>
      <c r="U11" s="2">
        <f t="shared" si="21"/>
        <v>0</v>
      </c>
      <c r="V11" s="2">
        <f t="shared" si="2"/>
        <v>1</v>
      </c>
      <c r="W11" s="2">
        <f t="shared" si="2"/>
        <v>0</v>
      </c>
      <c r="X11" s="2">
        <f t="shared" si="2"/>
        <v>1</v>
      </c>
      <c r="Y11" s="2">
        <f t="shared" si="2"/>
        <v>1</v>
      </c>
      <c r="AA11" s="2">
        <f t="shared" si="22"/>
        <v>1</v>
      </c>
      <c r="AB11" s="2">
        <f t="shared" si="3"/>
        <v>1</v>
      </c>
      <c r="AC11" s="2">
        <f t="shared" si="3"/>
        <v>0</v>
      </c>
      <c r="AD11" s="2">
        <f t="shared" si="3"/>
        <v>1</v>
      </c>
      <c r="AE11" s="2">
        <f t="shared" si="3"/>
        <v>0</v>
      </c>
      <c r="AG11" s="2">
        <f t="shared" si="23"/>
        <v>0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4"/>
        <v>0</v>
      </c>
      <c r="AM11" s="2">
        <f t="shared" si="24"/>
        <v>1</v>
      </c>
      <c r="AN11" s="2">
        <f t="shared" si="5"/>
        <v>1</v>
      </c>
      <c r="AO11" s="2">
        <f t="shared" si="5"/>
        <v>0</v>
      </c>
      <c r="AP11" s="2">
        <f t="shared" si="5"/>
        <v>1</v>
      </c>
      <c r="AQ11" s="2">
        <f t="shared" si="5"/>
        <v>1</v>
      </c>
      <c r="AS11" s="2">
        <f t="shared" si="25"/>
        <v>1</v>
      </c>
      <c r="AT11" s="2">
        <f t="shared" si="6"/>
        <v>1</v>
      </c>
      <c r="AU11" s="2">
        <f t="shared" si="6"/>
        <v>0</v>
      </c>
      <c r="AV11" s="2">
        <f t="shared" si="6"/>
        <v>1</v>
      </c>
      <c r="AW11" s="2">
        <f t="shared" si="6"/>
        <v>1</v>
      </c>
      <c r="AY11" s="2">
        <f t="shared" si="26"/>
        <v>1</v>
      </c>
      <c r="AZ11" s="2">
        <f t="shared" si="7"/>
        <v>1</v>
      </c>
      <c r="BA11" s="2">
        <f t="shared" si="7"/>
        <v>0</v>
      </c>
      <c r="BB11" s="2">
        <f t="shared" si="7"/>
        <v>1</v>
      </c>
      <c r="BC11" s="2">
        <f t="shared" si="7"/>
        <v>1</v>
      </c>
      <c r="BE11" s="2">
        <f t="shared" si="27"/>
        <v>1</v>
      </c>
      <c r="BF11" s="2">
        <f t="shared" si="8"/>
        <v>1</v>
      </c>
      <c r="BG11" s="2">
        <f t="shared" si="8"/>
        <v>0</v>
      </c>
      <c r="BH11" s="2">
        <f t="shared" si="8"/>
        <v>1</v>
      </c>
      <c r="BI11" s="2">
        <f t="shared" si="8"/>
        <v>1</v>
      </c>
      <c r="BK11" s="2">
        <f t="shared" si="28"/>
        <v>1</v>
      </c>
      <c r="BL11" s="2">
        <f t="shared" si="9"/>
        <v>1</v>
      </c>
      <c r="BM11" s="2">
        <f t="shared" si="9"/>
        <v>0</v>
      </c>
      <c r="BN11" s="2">
        <f t="shared" si="9"/>
        <v>1</v>
      </c>
      <c r="BO11" s="2">
        <f t="shared" si="9"/>
        <v>1</v>
      </c>
      <c r="BQ11" s="2">
        <f t="shared" si="29"/>
        <v>1</v>
      </c>
      <c r="BR11" s="2">
        <f t="shared" si="10"/>
        <v>1</v>
      </c>
      <c r="BS11" s="2">
        <f t="shared" si="10"/>
        <v>0</v>
      </c>
      <c r="BT11" s="2">
        <f t="shared" si="10"/>
        <v>1</v>
      </c>
      <c r="BU11" s="2">
        <f t="shared" si="10"/>
        <v>1</v>
      </c>
      <c r="BW11" s="2">
        <f t="shared" si="30"/>
        <v>1</v>
      </c>
      <c r="BX11" s="2">
        <f t="shared" si="11"/>
        <v>1</v>
      </c>
      <c r="BY11" s="2">
        <f t="shared" si="11"/>
        <v>0</v>
      </c>
      <c r="BZ11" s="2">
        <f t="shared" si="11"/>
        <v>1</v>
      </c>
      <c r="CA11" s="2">
        <f t="shared" si="11"/>
        <v>1</v>
      </c>
      <c r="CC11" s="2">
        <f t="shared" si="31"/>
        <v>1</v>
      </c>
      <c r="CD11" s="2">
        <f t="shared" si="12"/>
        <v>1</v>
      </c>
      <c r="CE11" s="2">
        <f t="shared" si="12"/>
        <v>0</v>
      </c>
      <c r="CF11" s="2">
        <f t="shared" si="12"/>
        <v>1</v>
      </c>
      <c r="CG11" s="2">
        <f t="shared" si="12"/>
        <v>1</v>
      </c>
      <c r="CI11" s="2">
        <f t="shared" si="32"/>
        <v>1</v>
      </c>
      <c r="CJ11" s="2">
        <f t="shared" si="13"/>
        <v>1</v>
      </c>
      <c r="CK11" s="2">
        <f t="shared" si="13"/>
        <v>0</v>
      </c>
      <c r="CL11" s="2">
        <f t="shared" si="13"/>
        <v>1</v>
      </c>
      <c r="CM11" s="2">
        <f t="shared" si="13"/>
        <v>1</v>
      </c>
      <c r="CO11" s="2">
        <f t="shared" si="33"/>
        <v>1</v>
      </c>
      <c r="CP11" s="2">
        <f t="shared" si="14"/>
        <v>1</v>
      </c>
      <c r="CQ11" s="2">
        <f t="shared" si="14"/>
        <v>0</v>
      </c>
      <c r="CR11" s="2">
        <f t="shared" si="14"/>
        <v>1</v>
      </c>
      <c r="CS11" s="2">
        <f t="shared" si="14"/>
        <v>1</v>
      </c>
    </row>
    <row r="12" spans="1:97">
      <c r="A12" s="196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2">
        <f t="shared" si="15"/>
        <v>1</v>
      </c>
      <c r="J12" s="2">
        <f t="shared" si="16"/>
        <v>1</v>
      </c>
      <c r="K12" s="2">
        <f t="shared" si="17"/>
        <v>0</v>
      </c>
      <c r="L12" s="2">
        <f t="shared" si="18"/>
        <v>1</v>
      </c>
      <c r="M12" s="2">
        <f t="shared" si="19"/>
        <v>1</v>
      </c>
      <c r="O12" s="2">
        <f t="shared" si="20"/>
        <v>1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U12" s="2">
        <f t="shared" si="21"/>
        <v>1</v>
      </c>
      <c r="V12" s="2">
        <f t="shared" si="2"/>
        <v>1</v>
      </c>
      <c r="W12" s="2">
        <f t="shared" si="2"/>
        <v>0</v>
      </c>
      <c r="X12" s="2">
        <f t="shared" si="2"/>
        <v>1</v>
      </c>
      <c r="Y12" s="2">
        <f t="shared" si="2"/>
        <v>1</v>
      </c>
      <c r="AA12" s="2">
        <f t="shared" si="22"/>
        <v>1</v>
      </c>
      <c r="AB12" s="2">
        <f t="shared" si="3"/>
        <v>1</v>
      </c>
      <c r="AC12" s="2">
        <f t="shared" si="3"/>
        <v>0</v>
      </c>
      <c r="AD12" s="2">
        <f t="shared" si="3"/>
        <v>1</v>
      </c>
      <c r="AE12" s="2">
        <f t="shared" si="3"/>
        <v>0</v>
      </c>
      <c r="AG12" s="2">
        <f t="shared" si="23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1</v>
      </c>
      <c r="AM12" s="2">
        <f t="shared" si="24"/>
        <v>1</v>
      </c>
      <c r="AN12" s="2">
        <f t="shared" si="5"/>
        <v>1</v>
      </c>
      <c r="AO12" s="2">
        <f t="shared" si="5"/>
        <v>0</v>
      </c>
      <c r="AP12" s="2">
        <f t="shared" si="5"/>
        <v>1</v>
      </c>
      <c r="AQ12" s="2">
        <f t="shared" si="5"/>
        <v>1</v>
      </c>
      <c r="AS12" s="2">
        <f t="shared" si="25"/>
        <v>1</v>
      </c>
      <c r="AT12" s="2">
        <f t="shared" si="6"/>
        <v>1</v>
      </c>
      <c r="AU12" s="2">
        <f t="shared" si="6"/>
        <v>0</v>
      </c>
      <c r="AV12" s="2">
        <f t="shared" si="6"/>
        <v>1</v>
      </c>
      <c r="AW12" s="2">
        <f t="shared" si="6"/>
        <v>1</v>
      </c>
      <c r="AY12" s="2">
        <f t="shared" si="26"/>
        <v>1</v>
      </c>
      <c r="AZ12" s="2">
        <f t="shared" si="7"/>
        <v>1</v>
      </c>
      <c r="BA12" s="2">
        <f t="shared" si="7"/>
        <v>0</v>
      </c>
      <c r="BB12" s="2">
        <f t="shared" si="7"/>
        <v>1</v>
      </c>
      <c r="BC12" s="2">
        <f t="shared" si="7"/>
        <v>1</v>
      </c>
      <c r="BE12" s="2">
        <f t="shared" si="27"/>
        <v>1</v>
      </c>
      <c r="BF12" s="2">
        <f t="shared" si="8"/>
        <v>1</v>
      </c>
      <c r="BG12" s="2">
        <f t="shared" si="8"/>
        <v>0</v>
      </c>
      <c r="BH12" s="2">
        <f t="shared" si="8"/>
        <v>1</v>
      </c>
      <c r="BI12" s="2">
        <f t="shared" si="8"/>
        <v>1</v>
      </c>
      <c r="BK12" s="2">
        <f t="shared" si="28"/>
        <v>1</v>
      </c>
      <c r="BL12" s="2">
        <f t="shared" si="9"/>
        <v>1</v>
      </c>
      <c r="BM12" s="2">
        <f t="shared" si="9"/>
        <v>0</v>
      </c>
      <c r="BN12" s="2">
        <f t="shared" si="9"/>
        <v>1</v>
      </c>
      <c r="BO12" s="2">
        <f t="shared" si="9"/>
        <v>1</v>
      </c>
      <c r="BQ12" s="2">
        <f t="shared" si="29"/>
        <v>1</v>
      </c>
      <c r="BR12" s="2">
        <f t="shared" si="10"/>
        <v>1</v>
      </c>
      <c r="BS12" s="2">
        <f t="shared" si="10"/>
        <v>0</v>
      </c>
      <c r="BT12" s="2">
        <f t="shared" si="10"/>
        <v>1</v>
      </c>
      <c r="BU12" s="2">
        <f t="shared" si="10"/>
        <v>1</v>
      </c>
      <c r="BW12" s="2">
        <f t="shared" si="30"/>
        <v>1</v>
      </c>
      <c r="BX12" s="2">
        <f t="shared" si="11"/>
        <v>1</v>
      </c>
      <c r="BY12" s="2">
        <f t="shared" si="11"/>
        <v>0</v>
      </c>
      <c r="BZ12" s="2">
        <f t="shared" si="11"/>
        <v>1</v>
      </c>
      <c r="CA12" s="2">
        <f t="shared" si="11"/>
        <v>1</v>
      </c>
      <c r="CC12" s="2">
        <f t="shared" si="31"/>
        <v>1</v>
      </c>
      <c r="CD12" s="2">
        <f t="shared" si="12"/>
        <v>1</v>
      </c>
      <c r="CE12" s="2">
        <f t="shared" si="12"/>
        <v>0</v>
      </c>
      <c r="CF12" s="2">
        <f t="shared" si="12"/>
        <v>1</v>
      </c>
      <c r="CG12" s="2">
        <f t="shared" si="12"/>
        <v>1</v>
      </c>
      <c r="CI12" s="2">
        <f t="shared" si="32"/>
        <v>1</v>
      </c>
      <c r="CJ12" s="2">
        <f t="shared" si="13"/>
        <v>1</v>
      </c>
      <c r="CK12" s="2">
        <f t="shared" si="13"/>
        <v>0</v>
      </c>
      <c r="CL12" s="2">
        <f t="shared" si="13"/>
        <v>1</v>
      </c>
      <c r="CM12" s="2">
        <f t="shared" si="13"/>
        <v>1</v>
      </c>
      <c r="CO12" s="2">
        <f t="shared" si="33"/>
        <v>1</v>
      </c>
      <c r="CP12" s="2">
        <f t="shared" si="14"/>
        <v>1</v>
      </c>
      <c r="CQ12" s="2">
        <f t="shared" si="14"/>
        <v>0</v>
      </c>
      <c r="CR12" s="2">
        <f t="shared" si="14"/>
        <v>1</v>
      </c>
      <c r="CS12" s="2">
        <f t="shared" si="14"/>
        <v>1</v>
      </c>
    </row>
    <row r="13" spans="1:97">
      <c r="A13" s="196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2">
        <f t="shared" si="15"/>
        <v>1</v>
      </c>
      <c r="J13" s="2">
        <f t="shared" si="16"/>
        <v>1</v>
      </c>
      <c r="K13" s="2">
        <f t="shared" si="17"/>
        <v>0</v>
      </c>
      <c r="L13" s="2">
        <f t="shared" si="18"/>
        <v>1</v>
      </c>
      <c r="M13" s="2">
        <f t="shared" si="19"/>
        <v>1</v>
      </c>
      <c r="O13" s="2">
        <f t="shared" si="20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U13" s="2">
        <f t="shared" si="21"/>
        <v>1</v>
      </c>
      <c r="V13" s="2">
        <f t="shared" si="2"/>
        <v>1</v>
      </c>
      <c r="W13" s="2">
        <f t="shared" si="2"/>
        <v>0</v>
      </c>
      <c r="X13" s="2">
        <f t="shared" si="2"/>
        <v>1</v>
      </c>
      <c r="Y13" s="2">
        <f t="shared" si="2"/>
        <v>1</v>
      </c>
      <c r="AA13" s="2">
        <f t="shared" si="22"/>
        <v>1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G13" s="2">
        <f t="shared" si="23"/>
        <v>0</v>
      </c>
      <c r="AH13" s="2">
        <f t="shared" si="4"/>
        <v>1</v>
      </c>
      <c r="AI13" s="2">
        <f t="shared" si="4"/>
        <v>0</v>
      </c>
      <c r="AJ13" s="2">
        <f t="shared" si="4"/>
        <v>1</v>
      </c>
      <c r="AK13" s="2">
        <f t="shared" si="4"/>
        <v>0</v>
      </c>
      <c r="AM13" s="2">
        <f t="shared" si="24"/>
        <v>1</v>
      </c>
      <c r="AN13" s="2">
        <f t="shared" si="5"/>
        <v>1</v>
      </c>
      <c r="AO13" s="2">
        <f t="shared" si="5"/>
        <v>0</v>
      </c>
      <c r="AP13" s="2">
        <f t="shared" si="5"/>
        <v>1</v>
      </c>
      <c r="AQ13" s="2">
        <f t="shared" si="5"/>
        <v>1</v>
      </c>
      <c r="AS13" s="2">
        <f t="shared" si="25"/>
        <v>1</v>
      </c>
      <c r="AT13" s="2">
        <f t="shared" si="6"/>
        <v>1</v>
      </c>
      <c r="AU13" s="2">
        <f t="shared" si="6"/>
        <v>0</v>
      </c>
      <c r="AV13" s="2">
        <f t="shared" si="6"/>
        <v>1</v>
      </c>
      <c r="AW13" s="2">
        <f t="shared" si="6"/>
        <v>1</v>
      </c>
      <c r="AY13" s="2">
        <f t="shared" si="26"/>
        <v>1</v>
      </c>
      <c r="AZ13" s="2">
        <f t="shared" si="7"/>
        <v>1</v>
      </c>
      <c r="BA13" s="2">
        <f t="shared" si="7"/>
        <v>0</v>
      </c>
      <c r="BB13" s="2">
        <f t="shared" si="7"/>
        <v>1</v>
      </c>
      <c r="BC13" s="2">
        <f t="shared" si="7"/>
        <v>1</v>
      </c>
      <c r="BE13" s="2">
        <f t="shared" si="27"/>
        <v>1</v>
      </c>
      <c r="BF13" s="2">
        <f t="shared" si="8"/>
        <v>1</v>
      </c>
      <c r="BG13" s="2">
        <f t="shared" si="8"/>
        <v>0</v>
      </c>
      <c r="BH13" s="2">
        <f t="shared" si="8"/>
        <v>1</v>
      </c>
      <c r="BI13" s="2">
        <f t="shared" si="8"/>
        <v>1</v>
      </c>
      <c r="BK13" s="2">
        <f t="shared" si="28"/>
        <v>1</v>
      </c>
      <c r="BL13" s="2">
        <f t="shared" si="9"/>
        <v>1</v>
      </c>
      <c r="BM13" s="2">
        <f t="shared" si="9"/>
        <v>0</v>
      </c>
      <c r="BN13" s="2">
        <f t="shared" si="9"/>
        <v>1</v>
      </c>
      <c r="BO13" s="2">
        <f t="shared" si="9"/>
        <v>1</v>
      </c>
      <c r="BQ13" s="2">
        <f t="shared" si="29"/>
        <v>1</v>
      </c>
      <c r="BR13" s="2">
        <f t="shared" si="10"/>
        <v>1</v>
      </c>
      <c r="BS13" s="2">
        <f t="shared" si="10"/>
        <v>0</v>
      </c>
      <c r="BT13" s="2">
        <f t="shared" si="10"/>
        <v>1</v>
      </c>
      <c r="BU13" s="2">
        <f t="shared" si="10"/>
        <v>1</v>
      </c>
      <c r="BW13" s="2">
        <f t="shared" si="30"/>
        <v>1</v>
      </c>
      <c r="BX13" s="2">
        <f t="shared" si="11"/>
        <v>1</v>
      </c>
      <c r="BY13" s="2">
        <f t="shared" si="11"/>
        <v>0</v>
      </c>
      <c r="BZ13" s="2">
        <f t="shared" si="11"/>
        <v>1</v>
      </c>
      <c r="CA13" s="2">
        <f t="shared" si="11"/>
        <v>1</v>
      </c>
      <c r="CC13" s="2">
        <f t="shared" si="31"/>
        <v>1</v>
      </c>
      <c r="CD13" s="2">
        <f t="shared" si="12"/>
        <v>1</v>
      </c>
      <c r="CE13" s="2">
        <f t="shared" si="12"/>
        <v>0</v>
      </c>
      <c r="CF13" s="2">
        <f t="shared" si="12"/>
        <v>1</v>
      </c>
      <c r="CG13" s="2">
        <f t="shared" si="12"/>
        <v>1</v>
      </c>
      <c r="CI13" s="2">
        <f t="shared" si="32"/>
        <v>1</v>
      </c>
      <c r="CJ13" s="2">
        <f t="shared" si="13"/>
        <v>1</v>
      </c>
      <c r="CK13" s="2">
        <f t="shared" si="13"/>
        <v>0</v>
      </c>
      <c r="CL13" s="2">
        <f t="shared" si="13"/>
        <v>1</v>
      </c>
      <c r="CM13" s="2">
        <f t="shared" si="13"/>
        <v>1</v>
      </c>
      <c r="CO13" s="2">
        <f t="shared" si="33"/>
        <v>1</v>
      </c>
      <c r="CP13" s="2">
        <f t="shared" si="14"/>
        <v>1</v>
      </c>
      <c r="CQ13" s="2">
        <f t="shared" si="14"/>
        <v>0</v>
      </c>
      <c r="CR13" s="2">
        <f t="shared" si="14"/>
        <v>1</v>
      </c>
      <c r="CS13" s="2">
        <f t="shared" si="14"/>
        <v>1</v>
      </c>
    </row>
    <row r="14" spans="1:97">
      <c r="A14" s="196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2">
        <f t="shared" si="15"/>
        <v>1</v>
      </c>
      <c r="J14" s="2">
        <f t="shared" si="16"/>
        <v>1</v>
      </c>
      <c r="K14" s="2">
        <f t="shared" si="17"/>
        <v>0</v>
      </c>
      <c r="L14" s="2">
        <f t="shared" si="18"/>
        <v>1</v>
      </c>
      <c r="M14" s="2">
        <f t="shared" si="19"/>
        <v>1</v>
      </c>
      <c r="O14" s="2">
        <f t="shared" si="20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U14" s="2">
        <f t="shared" si="21"/>
        <v>1</v>
      </c>
      <c r="V14" s="2">
        <f t="shared" si="2"/>
        <v>1</v>
      </c>
      <c r="W14" s="2">
        <f t="shared" si="2"/>
        <v>0</v>
      </c>
      <c r="X14" s="2">
        <f t="shared" si="2"/>
        <v>1</v>
      </c>
      <c r="Y14" s="2">
        <f t="shared" si="2"/>
        <v>0</v>
      </c>
      <c r="AA14" s="2">
        <f t="shared" si="22"/>
        <v>1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1</v>
      </c>
      <c r="AG14" s="2">
        <f t="shared" si="23"/>
        <v>0</v>
      </c>
      <c r="AH14" s="2">
        <f t="shared" si="4"/>
        <v>1</v>
      </c>
      <c r="AI14" s="2">
        <f t="shared" si="4"/>
        <v>0</v>
      </c>
      <c r="AJ14" s="2">
        <f t="shared" si="4"/>
        <v>1</v>
      </c>
      <c r="AK14" s="2">
        <f t="shared" si="4"/>
        <v>0</v>
      </c>
      <c r="AM14" s="2">
        <f t="shared" si="24"/>
        <v>1</v>
      </c>
      <c r="AN14" s="2">
        <f t="shared" si="5"/>
        <v>1</v>
      </c>
      <c r="AO14" s="2">
        <f t="shared" si="5"/>
        <v>0</v>
      </c>
      <c r="AP14" s="2">
        <f t="shared" si="5"/>
        <v>1</v>
      </c>
      <c r="AQ14" s="2">
        <f t="shared" si="5"/>
        <v>1</v>
      </c>
      <c r="AS14" s="2">
        <f t="shared" si="25"/>
        <v>1</v>
      </c>
      <c r="AT14" s="2">
        <f t="shared" si="6"/>
        <v>1</v>
      </c>
      <c r="AU14" s="2">
        <f t="shared" si="6"/>
        <v>0</v>
      </c>
      <c r="AV14" s="2">
        <f t="shared" si="6"/>
        <v>1</v>
      </c>
      <c r="AW14" s="2">
        <f t="shared" si="6"/>
        <v>1</v>
      </c>
      <c r="AY14" s="2">
        <f t="shared" si="26"/>
        <v>1</v>
      </c>
      <c r="AZ14" s="2">
        <f t="shared" si="7"/>
        <v>1</v>
      </c>
      <c r="BA14" s="2">
        <f t="shared" si="7"/>
        <v>0</v>
      </c>
      <c r="BB14" s="2">
        <f t="shared" si="7"/>
        <v>1</v>
      </c>
      <c r="BC14" s="2">
        <f t="shared" si="7"/>
        <v>1</v>
      </c>
      <c r="BE14" s="2">
        <f t="shared" si="27"/>
        <v>1</v>
      </c>
      <c r="BF14" s="2">
        <f t="shared" si="8"/>
        <v>1</v>
      </c>
      <c r="BG14" s="2">
        <f t="shared" si="8"/>
        <v>0</v>
      </c>
      <c r="BH14" s="2">
        <f t="shared" si="8"/>
        <v>1</v>
      </c>
      <c r="BI14" s="2">
        <f t="shared" si="8"/>
        <v>1</v>
      </c>
      <c r="BK14" s="2">
        <f t="shared" si="28"/>
        <v>1</v>
      </c>
      <c r="BL14" s="2">
        <f t="shared" si="9"/>
        <v>1</v>
      </c>
      <c r="BM14" s="2">
        <f t="shared" si="9"/>
        <v>0</v>
      </c>
      <c r="BN14" s="2">
        <f t="shared" si="9"/>
        <v>1</v>
      </c>
      <c r="BO14" s="2">
        <f t="shared" si="9"/>
        <v>1</v>
      </c>
      <c r="BQ14" s="2">
        <f t="shared" si="29"/>
        <v>1</v>
      </c>
      <c r="BR14" s="2">
        <f t="shared" si="10"/>
        <v>1</v>
      </c>
      <c r="BS14" s="2">
        <f t="shared" si="10"/>
        <v>0</v>
      </c>
      <c r="BT14" s="2">
        <f t="shared" si="10"/>
        <v>1</v>
      </c>
      <c r="BU14" s="2">
        <f t="shared" si="10"/>
        <v>1</v>
      </c>
      <c r="BW14" s="2">
        <f t="shared" si="30"/>
        <v>1</v>
      </c>
      <c r="BX14" s="2">
        <f t="shared" si="11"/>
        <v>1</v>
      </c>
      <c r="BY14" s="2">
        <f t="shared" si="11"/>
        <v>0</v>
      </c>
      <c r="BZ14" s="2">
        <f t="shared" si="11"/>
        <v>1</v>
      </c>
      <c r="CA14" s="2">
        <f t="shared" si="11"/>
        <v>1</v>
      </c>
      <c r="CC14" s="2">
        <f t="shared" si="31"/>
        <v>1</v>
      </c>
      <c r="CD14" s="2">
        <f t="shared" si="12"/>
        <v>1</v>
      </c>
      <c r="CE14" s="2">
        <f t="shared" si="12"/>
        <v>0</v>
      </c>
      <c r="CF14" s="2">
        <f t="shared" si="12"/>
        <v>1</v>
      </c>
      <c r="CG14" s="2">
        <f t="shared" si="12"/>
        <v>1</v>
      </c>
      <c r="CI14" s="2">
        <f t="shared" si="32"/>
        <v>1</v>
      </c>
      <c r="CJ14" s="2">
        <f t="shared" si="13"/>
        <v>1</v>
      </c>
      <c r="CK14" s="2">
        <f t="shared" si="13"/>
        <v>0</v>
      </c>
      <c r="CL14" s="2">
        <f t="shared" si="13"/>
        <v>1</v>
      </c>
      <c r="CM14" s="2">
        <f t="shared" si="13"/>
        <v>1</v>
      </c>
      <c r="CO14" s="2">
        <f t="shared" si="33"/>
        <v>1</v>
      </c>
      <c r="CP14" s="2">
        <f t="shared" si="14"/>
        <v>1</v>
      </c>
      <c r="CQ14" s="2">
        <f t="shared" si="14"/>
        <v>0</v>
      </c>
      <c r="CR14" s="2">
        <f t="shared" si="14"/>
        <v>1</v>
      </c>
      <c r="CS14" s="2">
        <f t="shared" si="14"/>
        <v>1</v>
      </c>
    </row>
    <row r="15" spans="1:97">
      <c r="A15" s="196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2">
        <f t="shared" si="15"/>
        <v>1</v>
      </c>
      <c r="J15" s="2">
        <f t="shared" si="16"/>
        <v>1</v>
      </c>
      <c r="K15" s="2">
        <f t="shared" si="17"/>
        <v>0</v>
      </c>
      <c r="L15" s="2">
        <f t="shared" si="18"/>
        <v>1</v>
      </c>
      <c r="M15" s="2">
        <f t="shared" si="19"/>
        <v>1</v>
      </c>
      <c r="O15" s="2">
        <f t="shared" si="20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U15" s="2">
        <f t="shared" si="21"/>
        <v>1</v>
      </c>
      <c r="V15" s="2">
        <f t="shared" si="2"/>
        <v>1</v>
      </c>
      <c r="W15" s="2">
        <f t="shared" si="2"/>
        <v>0</v>
      </c>
      <c r="X15" s="2">
        <f t="shared" si="2"/>
        <v>0</v>
      </c>
      <c r="Y15" s="2">
        <f t="shared" si="2"/>
        <v>0</v>
      </c>
      <c r="AA15" s="2">
        <f t="shared" si="22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1</v>
      </c>
      <c r="AG15" s="2">
        <f t="shared" si="23"/>
        <v>1</v>
      </c>
      <c r="AH15" s="2">
        <f t="shared" si="4"/>
        <v>1</v>
      </c>
      <c r="AI15" s="2">
        <f t="shared" si="4"/>
        <v>0</v>
      </c>
      <c r="AJ15" s="2">
        <f t="shared" si="4"/>
        <v>1</v>
      </c>
      <c r="AK15" s="2">
        <f t="shared" si="4"/>
        <v>0</v>
      </c>
      <c r="AM15" s="2">
        <f t="shared" si="24"/>
        <v>1</v>
      </c>
      <c r="AN15" s="2">
        <f t="shared" si="5"/>
        <v>1</v>
      </c>
      <c r="AO15" s="2">
        <f t="shared" si="5"/>
        <v>0</v>
      </c>
      <c r="AP15" s="2">
        <f t="shared" si="5"/>
        <v>1</v>
      </c>
      <c r="AQ15" s="2">
        <f t="shared" si="5"/>
        <v>1</v>
      </c>
      <c r="AS15" s="2">
        <f t="shared" si="25"/>
        <v>1</v>
      </c>
      <c r="AT15" s="2">
        <f t="shared" si="6"/>
        <v>1</v>
      </c>
      <c r="AU15" s="2">
        <f t="shared" si="6"/>
        <v>0</v>
      </c>
      <c r="AV15" s="2">
        <f t="shared" si="6"/>
        <v>1</v>
      </c>
      <c r="AW15" s="2">
        <f t="shared" si="6"/>
        <v>1</v>
      </c>
      <c r="AY15" s="2">
        <f t="shared" si="26"/>
        <v>1</v>
      </c>
      <c r="AZ15" s="2">
        <f t="shared" si="7"/>
        <v>1</v>
      </c>
      <c r="BA15" s="2">
        <f t="shared" si="7"/>
        <v>0</v>
      </c>
      <c r="BB15" s="2">
        <f t="shared" si="7"/>
        <v>1</v>
      </c>
      <c r="BC15" s="2">
        <f t="shared" si="7"/>
        <v>1</v>
      </c>
      <c r="BE15" s="2">
        <f t="shared" si="27"/>
        <v>1</v>
      </c>
      <c r="BF15" s="2">
        <f t="shared" si="8"/>
        <v>1</v>
      </c>
      <c r="BG15" s="2">
        <f t="shared" si="8"/>
        <v>0</v>
      </c>
      <c r="BH15" s="2">
        <f t="shared" si="8"/>
        <v>1</v>
      </c>
      <c r="BI15" s="2">
        <f t="shared" si="8"/>
        <v>1</v>
      </c>
      <c r="BK15" s="2">
        <f t="shared" si="28"/>
        <v>1</v>
      </c>
      <c r="BL15" s="2">
        <f t="shared" si="9"/>
        <v>1</v>
      </c>
      <c r="BM15" s="2">
        <f t="shared" si="9"/>
        <v>0</v>
      </c>
      <c r="BN15" s="2">
        <f t="shared" si="9"/>
        <v>1</v>
      </c>
      <c r="BO15" s="2">
        <f t="shared" si="9"/>
        <v>1</v>
      </c>
      <c r="BQ15" s="2">
        <f t="shared" si="29"/>
        <v>1</v>
      </c>
      <c r="BR15" s="2">
        <f t="shared" si="10"/>
        <v>1</v>
      </c>
      <c r="BS15" s="2">
        <f t="shared" si="10"/>
        <v>0</v>
      </c>
      <c r="BT15" s="2">
        <f t="shared" si="10"/>
        <v>1</v>
      </c>
      <c r="BU15" s="2">
        <f t="shared" si="10"/>
        <v>1</v>
      </c>
      <c r="BW15" s="2">
        <f t="shared" si="30"/>
        <v>1</v>
      </c>
      <c r="BX15" s="2">
        <f t="shared" si="11"/>
        <v>1</v>
      </c>
      <c r="BY15" s="2">
        <f t="shared" si="11"/>
        <v>0</v>
      </c>
      <c r="BZ15" s="2">
        <f t="shared" si="11"/>
        <v>1</v>
      </c>
      <c r="CA15" s="2">
        <f t="shared" si="11"/>
        <v>1</v>
      </c>
      <c r="CC15" s="2">
        <f t="shared" si="31"/>
        <v>1</v>
      </c>
      <c r="CD15" s="2">
        <f t="shared" si="12"/>
        <v>1</v>
      </c>
      <c r="CE15" s="2">
        <f t="shared" si="12"/>
        <v>0</v>
      </c>
      <c r="CF15" s="2">
        <f t="shared" si="12"/>
        <v>1</v>
      </c>
      <c r="CG15" s="2">
        <f t="shared" si="12"/>
        <v>1</v>
      </c>
      <c r="CI15" s="2">
        <f t="shared" si="32"/>
        <v>1</v>
      </c>
      <c r="CJ15" s="2">
        <f t="shared" si="13"/>
        <v>1</v>
      </c>
      <c r="CK15" s="2">
        <f t="shared" si="13"/>
        <v>0</v>
      </c>
      <c r="CL15" s="2">
        <f t="shared" si="13"/>
        <v>1</v>
      </c>
      <c r="CM15" s="2">
        <f t="shared" si="13"/>
        <v>1</v>
      </c>
      <c r="CO15" s="2">
        <f t="shared" si="33"/>
        <v>1</v>
      </c>
      <c r="CP15" s="2">
        <f t="shared" si="14"/>
        <v>1</v>
      </c>
      <c r="CQ15" s="2">
        <f t="shared" si="14"/>
        <v>0</v>
      </c>
      <c r="CR15" s="2">
        <f t="shared" si="14"/>
        <v>1</v>
      </c>
      <c r="CS15" s="2">
        <f t="shared" si="14"/>
        <v>1</v>
      </c>
    </row>
    <row r="16" spans="1:97">
      <c r="A16" s="196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2">
        <f t="shared" si="15"/>
        <v>1</v>
      </c>
      <c r="J16" s="2">
        <f t="shared" si="16"/>
        <v>1</v>
      </c>
      <c r="K16" s="2">
        <f t="shared" si="17"/>
        <v>0</v>
      </c>
      <c r="L16" s="2">
        <f t="shared" si="18"/>
        <v>0</v>
      </c>
      <c r="M16" s="2">
        <f t="shared" si="19"/>
        <v>1</v>
      </c>
      <c r="O16" s="2">
        <f t="shared" si="20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U16" s="2">
        <f t="shared" si="21"/>
        <v>1</v>
      </c>
      <c r="V16" s="2">
        <f t="shared" si="2"/>
        <v>1</v>
      </c>
      <c r="W16" s="2">
        <f t="shared" si="2"/>
        <v>0</v>
      </c>
      <c r="X16" s="2">
        <f t="shared" si="2"/>
        <v>0</v>
      </c>
      <c r="Y16" s="2">
        <f t="shared" si="2"/>
        <v>0</v>
      </c>
      <c r="AA16" s="2">
        <f t="shared" si="22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1</v>
      </c>
      <c r="AG16" s="2">
        <f t="shared" si="23"/>
        <v>1</v>
      </c>
      <c r="AH16" s="2">
        <f t="shared" si="4"/>
        <v>1</v>
      </c>
      <c r="AI16" s="2">
        <f t="shared" si="4"/>
        <v>0</v>
      </c>
      <c r="AJ16" s="2">
        <f t="shared" si="4"/>
        <v>1</v>
      </c>
      <c r="AK16" s="2">
        <f t="shared" si="4"/>
        <v>0</v>
      </c>
      <c r="AM16" s="2">
        <f t="shared" si="24"/>
        <v>1</v>
      </c>
      <c r="AN16" s="2">
        <f t="shared" si="5"/>
        <v>1</v>
      </c>
      <c r="AO16" s="2">
        <f t="shared" si="5"/>
        <v>0</v>
      </c>
      <c r="AP16" s="2">
        <f t="shared" si="5"/>
        <v>1</v>
      </c>
      <c r="AQ16" s="2">
        <f t="shared" si="5"/>
        <v>1</v>
      </c>
      <c r="AS16" s="2">
        <f t="shared" si="25"/>
        <v>1</v>
      </c>
      <c r="AT16" s="2">
        <f t="shared" si="6"/>
        <v>1</v>
      </c>
      <c r="AU16" s="2">
        <f t="shared" si="6"/>
        <v>0</v>
      </c>
      <c r="AV16" s="2">
        <f t="shared" si="6"/>
        <v>1</v>
      </c>
      <c r="AW16" s="2">
        <f t="shared" si="6"/>
        <v>1</v>
      </c>
      <c r="AY16" s="2">
        <f t="shared" si="26"/>
        <v>1</v>
      </c>
      <c r="AZ16" s="2">
        <f t="shared" si="7"/>
        <v>1</v>
      </c>
      <c r="BA16" s="2">
        <f t="shared" si="7"/>
        <v>0</v>
      </c>
      <c r="BB16" s="2">
        <f t="shared" si="7"/>
        <v>1</v>
      </c>
      <c r="BC16" s="2">
        <f t="shared" si="7"/>
        <v>1</v>
      </c>
      <c r="BE16" s="2">
        <f t="shared" si="27"/>
        <v>1</v>
      </c>
      <c r="BF16" s="2">
        <f t="shared" si="8"/>
        <v>1</v>
      </c>
      <c r="BG16" s="2">
        <f t="shared" si="8"/>
        <v>0</v>
      </c>
      <c r="BH16" s="2">
        <f t="shared" si="8"/>
        <v>1</v>
      </c>
      <c r="BI16" s="2">
        <f t="shared" si="8"/>
        <v>1</v>
      </c>
      <c r="BK16" s="2">
        <f t="shared" si="28"/>
        <v>1</v>
      </c>
      <c r="BL16" s="2">
        <f t="shared" si="9"/>
        <v>1</v>
      </c>
      <c r="BM16" s="2">
        <f t="shared" si="9"/>
        <v>0</v>
      </c>
      <c r="BN16" s="2">
        <f t="shared" si="9"/>
        <v>1</v>
      </c>
      <c r="BO16" s="2">
        <f t="shared" si="9"/>
        <v>1</v>
      </c>
      <c r="BQ16" s="2">
        <f t="shared" si="29"/>
        <v>1</v>
      </c>
      <c r="BR16" s="2">
        <f t="shared" si="10"/>
        <v>1</v>
      </c>
      <c r="BS16" s="2">
        <f t="shared" si="10"/>
        <v>0</v>
      </c>
      <c r="BT16" s="2">
        <f t="shared" si="10"/>
        <v>1</v>
      </c>
      <c r="BU16" s="2">
        <f t="shared" si="10"/>
        <v>1</v>
      </c>
      <c r="BW16" s="2">
        <f t="shared" si="30"/>
        <v>1</v>
      </c>
      <c r="BX16" s="2">
        <f t="shared" si="11"/>
        <v>1</v>
      </c>
      <c r="BY16" s="2">
        <f t="shared" si="11"/>
        <v>0</v>
      </c>
      <c r="BZ16" s="2">
        <f t="shared" si="11"/>
        <v>1</v>
      </c>
      <c r="CA16" s="2">
        <f t="shared" si="11"/>
        <v>1</v>
      </c>
      <c r="CC16" s="2">
        <f t="shared" si="31"/>
        <v>1</v>
      </c>
      <c r="CD16" s="2">
        <f t="shared" si="12"/>
        <v>1</v>
      </c>
      <c r="CE16" s="2">
        <f t="shared" si="12"/>
        <v>0</v>
      </c>
      <c r="CF16" s="2">
        <f t="shared" si="12"/>
        <v>1</v>
      </c>
      <c r="CG16" s="2">
        <f t="shared" si="12"/>
        <v>1</v>
      </c>
      <c r="CI16" s="2">
        <f t="shared" si="32"/>
        <v>1</v>
      </c>
      <c r="CJ16" s="2">
        <f t="shared" si="13"/>
        <v>1</v>
      </c>
      <c r="CK16" s="2">
        <f t="shared" si="13"/>
        <v>0</v>
      </c>
      <c r="CL16" s="2">
        <f t="shared" si="13"/>
        <v>1</v>
      </c>
      <c r="CM16" s="2">
        <f t="shared" si="13"/>
        <v>1</v>
      </c>
      <c r="CO16" s="2">
        <f t="shared" si="33"/>
        <v>1</v>
      </c>
      <c r="CP16" s="2">
        <f t="shared" si="14"/>
        <v>1</v>
      </c>
      <c r="CQ16" s="2">
        <f t="shared" si="14"/>
        <v>0</v>
      </c>
      <c r="CR16" s="2">
        <f t="shared" si="14"/>
        <v>1</v>
      </c>
      <c r="CS16" s="2">
        <f t="shared" si="14"/>
        <v>1</v>
      </c>
    </row>
    <row r="17" spans="1:97">
      <c r="A17" s="196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2">
        <f t="shared" si="15"/>
        <v>1</v>
      </c>
      <c r="J17" s="2">
        <f t="shared" si="16"/>
        <v>1</v>
      </c>
      <c r="K17" s="2">
        <f t="shared" si="17"/>
        <v>1</v>
      </c>
      <c r="L17" s="2">
        <f t="shared" si="18"/>
        <v>0</v>
      </c>
      <c r="M17" s="2">
        <f t="shared" si="19"/>
        <v>1</v>
      </c>
      <c r="O17" s="2">
        <f t="shared" si="20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U17" s="2">
        <f t="shared" si="21"/>
        <v>1</v>
      </c>
      <c r="V17" s="2">
        <f t="shared" si="2"/>
        <v>1</v>
      </c>
      <c r="W17" s="2">
        <f t="shared" si="2"/>
        <v>1</v>
      </c>
      <c r="X17" s="2">
        <f t="shared" si="2"/>
        <v>0</v>
      </c>
      <c r="Y17" s="2">
        <f t="shared" si="2"/>
        <v>0</v>
      </c>
      <c r="AA17" s="2">
        <f t="shared" si="22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</v>
      </c>
      <c r="AG17" s="2">
        <f t="shared" si="23"/>
        <v>1</v>
      </c>
      <c r="AH17" s="2">
        <f t="shared" si="4"/>
        <v>1</v>
      </c>
      <c r="AI17" s="2">
        <f t="shared" si="4"/>
        <v>1</v>
      </c>
      <c r="AJ17" s="2">
        <f t="shared" si="4"/>
        <v>0</v>
      </c>
      <c r="AK17" s="2">
        <f t="shared" si="4"/>
        <v>0</v>
      </c>
      <c r="AM17" s="2">
        <f t="shared" si="24"/>
        <v>1</v>
      </c>
      <c r="AN17" s="2">
        <f t="shared" si="5"/>
        <v>1</v>
      </c>
      <c r="AO17" s="2">
        <f t="shared" si="5"/>
        <v>1</v>
      </c>
      <c r="AP17" s="2">
        <f t="shared" si="5"/>
        <v>0</v>
      </c>
      <c r="AQ17" s="2">
        <f t="shared" si="5"/>
        <v>1</v>
      </c>
      <c r="AS17" s="2">
        <f t="shared" si="25"/>
        <v>1</v>
      </c>
      <c r="AT17" s="2">
        <f t="shared" si="6"/>
        <v>1</v>
      </c>
      <c r="AU17" s="2">
        <f t="shared" si="6"/>
        <v>1</v>
      </c>
      <c r="AV17" s="2">
        <f t="shared" si="6"/>
        <v>0</v>
      </c>
      <c r="AW17" s="2">
        <f t="shared" si="6"/>
        <v>1</v>
      </c>
      <c r="AY17" s="2">
        <f t="shared" si="26"/>
        <v>1</v>
      </c>
      <c r="AZ17" s="2">
        <f t="shared" si="7"/>
        <v>1</v>
      </c>
      <c r="BA17" s="2">
        <f t="shared" si="7"/>
        <v>1</v>
      </c>
      <c r="BB17" s="2">
        <f t="shared" si="7"/>
        <v>0</v>
      </c>
      <c r="BC17" s="2">
        <f t="shared" si="7"/>
        <v>1</v>
      </c>
      <c r="BE17" s="2">
        <f t="shared" si="27"/>
        <v>1</v>
      </c>
      <c r="BF17" s="2">
        <f t="shared" si="8"/>
        <v>1</v>
      </c>
      <c r="BG17" s="2">
        <f t="shared" si="8"/>
        <v>1</v>
      </c>
      <c r="BH17" s="2">
        <f t="shared" si="8"/>
        <v>0</v>
      </c>
      <c r="BI17" s="2">
        <f t="shared" si="8"/>
        <v>1</v>
      </c>
      <c r="BK17" s="2">
        <f t="shared" si="28"/>
        <v>1</v>
      </c>
      <c r="BL17" s="2">
        <f t="shared" si="9"/>
        <v>1</v>
      </c>
      <c r="BM17" s="2">
        <f t="shared" si="9"/>
        <v>1</v>
      </c>
      <c r="BN17" s="2">
        <f t="shared" si="9"/>
        <v>0</v>
      </c>
      <c r="BO17" s="2">
        <f t="shared" si="9"/>
        <v>1</v>
      </c>
      <c r="BQ17" s="2">
        <f t="shared" si="29"/>
        <v>1</v>
      </c>
      <c r="BR17" s="2">
        <f t="shared" si="10"/>
        <v>1</v>
      </c>
      <c r="BS17" s="2">
        <f t="shared" si="10"/>
        <v>1</v>
      </c>
      <c r="BT17" s="2">
        <f t="shared" si="10"/>
        <v>0</v>
      </c>
      <c r="BU17" s="2">
        <f t="shared" si="10"/>
        <v>1</v>
      </c>
      <c r="BW17" s="2">
        <f t="shared" si="30"/>
        <v>1</v>
      </c>
      <c r="BX17" s="2">
        <f t="shared" si="11"/>
        <v>1</v>
      </c>
      <c r="BY17" s="2">
        <f t="shared" si="11"/>
        <v>1</v>
      </c>
      <c r="BZ17" s="2">
        <f t="shared" si="11"/>
        <v>0</v>
      </c>
      <c r="CA17" s="2">
        <f t="shared" si="11"/>
        <v>1</v>
      </c>
      <c r="CC17" s="2">
        <f t="shared" si="31"/>
        <v>1</v>
      </c>
      <c r="CD17" s="2">
        <f t="shared" si="12"/>
        <v>1</v>
      </c>
      <c r="CE17" s="2">
        <f t="shared" si="12"/>
        <v>1</v>
      </c>
      <c r="CF17" s="2">
        <f t="shared" si="12"/>
        <v>0</v>
      </c>
      <c r="CG17" s="2">
        <f t="shared" si="12"/>
        <v>1</v>
      </c>
      <c r="CI17" s="2">
        <f t="shared" si="32"/>
        <v>1</v>
      </c>
      <c r="CJ17" s="2">
        <f t="shared" si="13"/>
        <v>1</v>
      </c>
      <c r="CK17" s="2">
        <f t="shared" si="13"/>
        <v>1</v>
      </c>
      <c r="CL17" s="2">
        <f t="shared" si="13"/>
        <v>0</v>
      </c>
      <c r="CM17" s="2">
        <f t="shared" si="13"/>
        <v>1</v>
      </c>
      <c r="CO17" s="2">
        <f t="shared" si="33"/>
        <v>1</v>
      </c>
      <c r="CP17" s="2">
        <f t="shared" si="14"/>
        <v>1</v>
      </c>
      <c r="CQ17" s="2">
        <f t="shared" si="14"/>
        <v>1</v>
      </c>
      <c r="CR17" s="2">
        <f t="shared" si="14"/>
        <v>0</v>
      </c>
      <c r="CS17" s="2">
        <f t="shared" si="14"/>
        <v>1</v>
      </c>
    </row>
    <row r="18" spans="1:97">
      <c r="A18" s="196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2">
        <f t="shared" si="15"/>
        <v>1</v>
      </c>
      <c r="J18" s="2">
        <f t="shared" si="16"/>
        <v>1</v>
      </c>
      <c r="K18" s="2">
        <f t="shared" si="17"/>
        <v>1</v>
      </c>
      <c r="L18" s="2">
        <f t="shared" si="18"/>
        <v>0</v>
      </c>
      <c r="M18" s="2">
        <f t="shared" si="19"/>
        <v>1</v>
      </c>
      <c r="O18" s="2">
        <f t="shared" si="20"/>
        <v>1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1</v>
      </c>
      <c r="U18" s="2">
        <f t="shared" si="21"/>
        <v>1</v>
      </c>
      <c r="V18" s="2">
        <f t="shared" si="2"/>
        <v>1</v>
      </c>
      <c r="W18" s="2">
        <f t="shared" si="2"/>
        <v>1</v>
      </c>
      <c r="X18" s="2">
        <f t="shared" si="2"/>
        <v>0</v>
      </c>
      <c r="Y18" s="2">
        <f t="shared" si="2"/>
        <v>0</v>
      </c>
      <c r="AA18" s="2">
        <f t="shared" si="22"/>
        <v>0</v>
      </c>
      <c r="AB18" s="2">
        <f t="shared" si="3"/>
        <v>1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G18" s="2">
        <f t="shared" si="23"/>
        <v>1</v>
      </c>
      <c r="AH18" s="2">
        <f t="shared" si="4"/>
        <v>0</v>
      </c>
      <c r="AI18" s="2">
        <f t="shared" si="4"/>
        <v>1</v>
      </c>
      <c r="AJ18" s="2">
        <f t="shared" si="4"/>
        <v>0</v>
      </c>
      <c r="AK18" s="2">
        <f t="shared" si="4"/>
        <v>0</v>
      </c>
      <c r="AM18" s="2">
        <f t="shared" si="24"/>
        <v>1</v>
      </c>
      <c r="AN18" s="2">
        <f t="shared" si="5"/>
        <v>1</v>
      </c>
      <c r="AO18" s="2">
        <f t="shared" si="5"/>
        <v>1</v>
      </c>
      <c r="AP18" s="2">
        <f t="shared" si="5"/>
        <v>0</v>
      </c>
      <c r="AQ18" s="2">
        <f t="shared" si="5"/>
        <v>1</v>
      </c>
      <c r="AS18" s="2">
        <f t="shared" si="25"/>
        <v>1</v>
      </c>
      <c r="AT18" s="2">
        <f t="shared" si="6"/>
        <v>1</v>
      </c>
      <c r="AU18" s="2">
        <f t="shared" si="6"/>
        <v>1</v>
      </c>
      <c r="AV18" s="2">
        <f t="shared" si="6"/>
        <v>0</v>
      </c>
      <c r="AW18" s="2">
        <f t="shared" si="6"/>
        <v>1</v>
      </c>
      <c r="AY18" s="2">
        <f t="shared" si="26"/>
        <v>1</v>
      </c>
      <c r="AZ18" s="2">
        <f t="shared" si="7"/>
        <v>1</v>
      </c>
      <c r="BA18" s="2">
        <f t="shared" si="7"/>
        <v>1</v>
      </c>
      <c r="BB18" s="2">
        <f t="shared" si="7"/>
        <v>0</v>
      </c>
      <c r="BC18" s="2">
        <f t="shared" si="7"/>
        <v>1</v>
      </c>
      <c r="BE18" s="2">
        <f t="shared" si="27"/>
        <v>1</v>
      </c>
      <c r="BF18" s="2">
        <f t="shared" si="8"/>
        <v>1</v>
      </c>
      <c r="BG18" s="2">
        <f t="shared" si="8"/>
        <v>1</v>
      </c>
      <c r="BH18" s="2">
        <f t="shared" si="8"/>
        <v>0</v>
      </c>
      <c r="BI18" s="2">
        <f t="shared" si="8"/>
        <v>1</v>
      </c>
      <c r="BK18" s="2">
        <f t="shared" si="28"/>
        <v>1</v>
      </c>
      <c r="BL18" s="2">
        <f t="shared" si="9"/>
        <v>1</v>
      </c>
      <c r="BM18" s="2">
        <f t="shared" si="9"/>
        <v>1</v>
      </c>
      <c r="BN18" s="2">
        <f t="shared" si="9"/>
        <v>0</v>
      </c>
      <c r="BO18" s="2">
        <f t="shared" si="9"/>
        <v>1</v>
      </c>
      <c r="BQ18" s="2">
        <f t="shared" si="29"/>
        <v>1</v>
      </c>
      <c r="BR18" s="2">
        <f t="shared" si="10"/>
        <v>1</v>
      </c>
      <c r="BS18" s="2">
        <f t="shared" si="10"/>
        <v>1</v>
      </c>
      <c r="BT18" s="2">
        <f t="shared" si="10"/>
        <v>0</v>
      </c>
      <c r="BU18" s="2">
        <f t="shared" si="10"/>
        <v>1</v>
      </c>
      <c r="BW18" s="2">
        <f t="shared" si="30"/>
        <v>1</v>
      </c>
      <c r="BX18" s="2">
        <f t="shared" si="11"/>
        <v>1</v>
      </c>
      <c r="BY18" s="2">
        <f t="shared" si="11"/>
        <v>1</v>
      </c>
      <c r="BZ18" s="2">
        <f t="shared" si="11"/>
        <v>0</v>
      </c>
      <c r="CA18" s="2">
        <f t="shared" si="11"/>
        <v>1</v>
      </c>
      <c r="CC18" s="2">
        <f t="shared" si="31"/>
        <v>1</v>
      </c>
      <c r="CD18" s="2">
        <f t="shared" si="12"/>
        <v>1</v>
      </c>
      <c r="CE18" s="2">
        <f t="shared" si="12"/>
        <v>1</v>
      </c>
      <c r="CF18" s="2">
        <f t="shared" si="12"/>
        <v>0</v>
      </c>
      <c r="CG18" s="2">
        <f t="shared" si="12"/>
        <v>1</v>
      </c>
      <c r="CI18" s="2">
        <f t="shared" si="32"/>
        <v>1</v>
      </c>
      <c r="CJ18" s="2">
        <f t="shared" si="13"/>
        <v>1</v>
      </c>
      <c r="CK18" s="2">
        <f t="shared" si="13"/>
        <v>1</v>
      </c>
      <c r="CL18" s="2">
        <f t="shared" si="13"/>
        <v>0</v>
      </c>
      <c r="CM18" s="2">
        <f t="shared" si="13"/>
        <v>1</v>
      </c>
      <c r="CO18" s="2">
        <f t="shared" si="33"/>
        <v>1</v>
      </c>
      <c r="CP18" s="2">
        <f t="shared" si="14"/>
        <v>1</v>
      </c>
      <c r="CQ18" s="2">
        <f t="shared" si="14"/>
        <v>1</v>
      </c>
      <c r="CR18" s="2">
        <f t="shared" si="14"/>
        <v>0</v>
      </c>
      <c r="CS18" s="2">
        <f t="shared" si="14"/>
        <v>1</v>
      </c>
    </row>
    <row r="19" spans="1:97">
      <c r="A19" s="196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2">
        <f t="shared" si="15"/>
        <v>1</v>
      </c>
      <c r="J19" s="2">
        <f t="shared" si="16"/>
        <v>1</v>
      </c>
      <c r="K19" s="2">
        <f t="shared" si="17"/>
        <v>1</v>
      </c>
      <c r="L19" s="2">
        <f t="shared" si="18"/>
        <v>0</v>
      </c>
      <c r="M19" s="2">
        <f t="shared" si="19"/>
        <v>1</v>
      </c>
      <c r="O19" s="2">
        <f t="shared" si="20"/>
        <v>1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1</v>
      </c>
      <c r="U19" s="2">
        <f t="shared" si="21"/>
        <v>0</v>
      </c>
      <c r="V19" s="2">
        <f t="shared" si="2"/>
        <v>1</v>
      </c>
      <c r="W19" s="2">
        <f t="shared" si="2"/>
        <v>1</v>
      </c>
      <c r="X19" s="2">
        <f t="shared" si="2"/>
        <v>0</v>
      </c>
      <c r="Y19" s="2">
        <f t="shared" si="2"/>
        <v>0</v>
      </c>
      <c r="AA19" s="2">
        <f t="shared" si="22"/>
        <v>0</v>
      </c>
      <c r="AB19" s="2">
        <f t="shared" si="3"/>
        <v>1</v>
      </c>
      <c r="AC19" s="2">
        <f t="shared" si="3"/>
        <v>1</v>
      </c>
      <c r="AD19" s="2">
        <f t="shared" si="3"/>
        <v>0</v>
      </c>
      <c r="AE19" s="2">
        <f t="shared" si="3"/>
        <v>0</v>
      </c>
      <c r="AG19" s="2">
        <f t="shared" si="23"/>
        <v>1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1</v>
      </c>
      <c r="AM19" s="2">
        <f t="shared" si="24"/>
        <v>1</v>
      </c>
      <c r="AN19" s="2">
        <f t="shared" si="5"/>
        <v>1</v>
      </c>
      <c r="AO19" s="2">
        <f t="shared" si="5"/>
        <v>1</v>
      </c>
      <c r="AP19" s="2">
        <f t="shared" si="5"/>
        <v>0</v>
      </c>
      <c r="AQ19" s="2">
        <f t="shared" si="5"/>
        <v>1</v>
      </c>
      <c r="AS19" s="2">
        <f t="shared" si="25"/>
        <v>1</v>
      </c>
      <c r="AT19" s="2">
        <f t="shared" si="6"/>
        <v>1</v>
      </c>
      <c r="AU19" s="2">
        <f t="shared" si="6"/>
        <v>1</v>
      </c>
      <c r="AV19" s="2">
        <f t="shared" si="6"/>
        <v>0</v>
      </c>
      <c r="AW19" s="2">
        <f t="shared" si="6"/>
        <v>1</v>
      </c>
      <c r="AY19" s="2">
        <f t="shared" si="26"/>
        <v>1</v>
      </c>
      <c r="AZ19" s="2">
        <f t="shared" si="7"/>
        <v>1</v>
      </c>
      <c r="BA19" s="2">
        <f t="shared" si="7"/>
        <v>1</v>
      </c>
      <c r="BB19" s="2">
        <f t="shared" si="7"/>
        <v>0</v>
      </c>
      <c r="BC19" s="2">
        <f t="shared" si="7"/>
        <v>1</v>
      </c>
      <c r="BE19" s="2">
        <f t="shared" si="27"/>
        <v>1</v>
      </c>
      <c r="BF19" s="2">
        <f t="shared" si="8"/>
        <v>1</v>
      </c>
      <c r="BG19" s="2">
        <f t="shared" si="8"/>
        <v>1</v>
      </c>
      <c r="BH19" s="2">
        <f t="shared" si="8"/>
        <v>0</v>
      </c>
      <c r="BI19" s="2">
        <f t="shared" si="8"/>
        <v>1</v>
      </c>
      <c r="BK19" s="2">
        <f t="shared" si="28"/>
        <v>1</v>
      </c>
      <c r="BL19" s="2">
        <f t="shared" si="9"/>
        <v>1</v>
      </c>
      <c r="BM19" s="2">
        <f t="shared" si="9"/>
        <v>1</v>
      </c>
      <c r="BN19" s="2">
        <f t="shared" si="9"/>
        <v>0</v>
      </c>
      <c r="BO19" s="2">
        <f t="shared" si="9"/>
        <v>1</v>
      </c>
      <c r="BQ19" s="2">
        <f t="shared" si="29"/>
        <v>1</v>
      </c>
      <c r="BR19" s="2">
        <f t="shared" si="10"/>
        <v>1</v>
      </c>
      <c r="BS19" s="2">
        <f t="shared" si="10"/>
        <v>1</v>
      </c>
      <c r="BT19" s="2">
        <f t="shared" si="10"/>
        <v>0</v>
      </c>
      <c r="BU19" s="2">
        <f t="shared" si="10"/>
        <v>1</v>
      </c>
      <c r="BW19" s="2">
        <f t="shared" si="30"/>
        <v>1</v>
      </c>
      <c r="BX19" s="2">
        <f t="shared" si="11"/>
        <v>1</v>
      </c>
      <c r="BY19" s="2">
        <f t="shared" si="11"/>
        <v>1</v>
      </c>
      <c r="BZ19" s="2">
        <f t="shared" si="11"/>
        <v>0</v>
      </c>
      <c r="CA19" s="2">
        <f t="shared" si="11"/>
        <v>1</v>
      </c>
      <c r="CC19" s="2">
        <f t="shared" si="31"/>
        <v>1</v>
      </c>
      <c r="CD19" s="2">
        <f t="shared" si="12"/>
        <v>1</v>
      </c>
      <c r="CE19" s="2">
        <f t="shared" si="12"/>
        <v>1</v>
      </c>
      <c r="CF19" s="2">
        <f t="shared" si="12"/>
        <v>0</v>
      </c>
      <c r="CG19" s="2">
        <f t="shared" si="12"/>
        <v>1</v>
      </c>
      <c r="CI19" s="2">
        <f t="shared" si="32"/>
        <v>1</v>
      </c>
      <c r="CJ19" s="2">
        <f t="shared" si="13"/>
        <v>1</v>
      </c>
      <c r="CK19" s="2">
        <f t="shared" si="13"/>
        <v>1</v>
      </c>
      <c r="CL19" s="2">
        <f t="shared" si="13"/>
        <v>0</v>
      </c>
      <c r="CM19" s="2">
        <f t="shared" si="13"/>
        <v>1</v>
      </c>
      <c r="CO19" s="2">
        <f t="shared" si="33"/>
        <v>1</v>
      </c>
      <c r="CP19" s="2">
        <f t="shared" si="14"/>
        <v>1</v>
      </c>
      <c r="CQ19" s="2">
        <f t="shared" si="14"/>
        <v>1</v>
      </c>
      <c r="CR19" s="2">
        <f t="shared" si="14"/>
        <v>0</v>
      </c>
      <c r="CS19" s="2">
        <f t="shared" si="14"/>
        <v>1</v>
      </c>
    </row>
    <row r="20" spans="1:97">
      <c r="A20" s="196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2">
        <f t="shared" si="15"/>
        <v>1</v>
      </c>
      <c r="J20" s="2">
        <f t="shared" si="16"/>
        <v>0</v>
      </c>
      <c r="K20" s="2">
        <f t="shared" si="17"/>
        <v>1</v>
      </c>
      <c r="L20" s="2">
        <f t="shared" si="18"/>
        <v>1</v>
      </c>
      <c r="M20" s="2">
        <f t="shared" si="19"/>
        <v>1</v>
      </c>
      <c r="O20" s="2">
        <f t="shared" si="20"/>
        <v>1</v>
      </c>
      <c r="P20" s="2">
        <f t="shared" si="20"/>
        <v>0</v>
      </c>
      <c r="Q20" s="2">
        <f t="shared" si="20"/>
        <v>0</v>
      </c>
      <c r="R20" s="2">
        <f t="shared" si="20"/>
        <v>1</v>
      </c>
      <c r="S20" s="2">
        <f t="shared" si="20"/>
        <v>1</v>
      </c>
      <c r="U20" s="2">
        <f t="shared" si="21"/>
        <v>0</v>
      </c>
      <c r="V20" s="2">
        <f t="shared" ref="V20:Y71" si="34">IF(C20=0,"",IF(OR(C20=$U$1,C20=$V$1,C21=$U$1,C21=$V$1,C22=$U$1,,C22=$V$1),0,1))</f>
        <v>0</v>
      </c>
      <c r="W20" s="2">
        <f t="shared" si="34"/>
        <v>1</v>
      </c>
      <c r="X20" s="2">
        <f t="shared" si="34"/>
        <v>0</v>
      </c>
      <c r="Y20" s="2">
        <f t="shared" si="34"/>
        <v>0</v>
      </c>
      <c r="AA20" s="2">
        <f t="shared" si="22"/>
        <v>0</v>
      </c>
      <c r="AB20" s="2">
        <f t="shared" ref="AB20:AE71" si="35">IF(C20=0,"",IF(OR(C20=$AA$1,C20=$AB$1,C21=$AA$1,C21=$AB$1,C22=$AA$1,C22=$AB$1),0,1))</f>
        <v>0</v>
      </c>
      <c r="AC20" s="2">
        <f t="shared" si="35"/>
        <v>1</v>
      </c>
      <c r="AD20" s="2">
        <f t="shared" si="35"/>
        <v>1</v>
      </c>
      <c r="AE20" s="2">
        <f t="shared" si="35"/>
        <v>0</v>
      </c>
      <c r="AG20" s="2">
        <f t="shared" si="23"/>
        <v>1</v>
      </c>
      <c r="AH20" s="2">
        <f t="shared" ref="AH20:AK71" si="36">IF(C20=0,"",IF(OR(C20=$AG$1,C20=$AH$1,C21=$AG$1,C21=$AH$1,C22=$AG$1,C22=$AH$1),0,1))</f>
        <v>0</v>
      </c>
      <c r="AI20" s="2">
        <f t="shared" si="36"/>
        <v>0</v>
      </c>
      <c r="AJ20" s="2">
        <f t="shared" si="36"/>
        <v>0</v>
      </c>
      <c r="AK20" s="2">
        <f t="shared" si="36"/>
        <v>1</v>
      </c>
      <c r="AM20" s="2">
        <f t="shared" si="24"/>
        <v>1</v>
      </c>
      <c r="AN20" s="2">
        <f t="shared" si="24"/>
        <v>0</v>
      </c>
      <c r="AO20" s="2">
        <f t="shared" si="24"/>
        <v>1</v>
      </c>
      <c r="AP20" s="2">
        <f t="shared" si="24"/>
        <v>1</v>
      </c>
      <c r="AQ20" s="2">
        <f t="shared" si="24"/>
        <v>1</v>
      </c>
      <c r="AS20" s="2">
        <f t="shared" si="25"/>
        <v>1</v>
      </c>
      <c r="AT20" s="2">
        <f t="shared" si="25"/>
        <v>0</v>
      </c>
      <c r="AU20" s="2">
        <f t="shared" si="25"/>
        <v>1</v>
      </c>
      <c r="AV20" s="2">
        <f t="shared" si="25"/>
        <v>1</v>
      </c>
      <c r="AW20" s="2">
        <f t="shared" si="25"/>
        <v>1</v>
      </c>
      <c r="AY20" s="2">
        <f t="shared" si="26"/>
        <v>1</v>
      </c>
      <c r="AZ20" s="2">
        <f t="shared" si="26"/>
        <v>0</v>
      </c>
      <c r="BA20" s="2">
        <f t="shared" si="26"/>
        <v>1</v>
      </c>
      <c r="BB20" s="2">
        <f t="shared" si="26"/>
        <v>1</v>
      </c>
      <c r="BC20" s="2">
        <f t="shared" si="26"/>
        <v>1</v>
      </c>
      <c r="BE20" s="2">
        <f t="shared" si="27"/>
        <v>1</v>
      </c>
      <c r="BF20" s="2">
        <f t="shared" si="27"/>
        <v>0</v>
      </c>
      <c r="BG20" s="2">
        <f t="shared" si="27"/>
        <v>1</v>
      </c>
      <c r="BH20" s="2">
        <f t="shared" si="27"/>
        <v>1</v>
      </c>
      <c r="BI20" s="2">
        <f t="shared" si="27"/>
        <v>1</v>
      </c>
      <c r="BK20" s="2">
        <f t="shared" si="28"/>
        <v>1</v>
      </c>
      <c r="BL20" s="2">
        <f t="shared" ref="BL20:BO71" si="37">IF(C20=0,"",IF(OR(C20=$BK$1,C20=$BL$1,C21=$BK$1,C21=$BL$1,C22=$BK$1,C22=$BL$1),0,1))</f>
        <v>0</v>
      </c>
      <c r="BM20" s="2">
        <f t="shared" si="37"/>
        <v>1</v>
      </c>
      <c r="BN20" s="2">
        <f t="shared" si="37"/>
        <v>1</v>
      </c>
      <c r="BO20" s="2">
        <f t="shared" si="37"/>
        <v>1</v>
      </c>
      <c r="BQ20" s="2">
        <f t="shared" si="29"/>
        <v>1</v>
      </c>
      <c r="BR20" s="2">
        <f t="shared" ref="BR20:BU71" si="38">IF(C20=0,"",IF(OR(C20=$BQ$1,C21=$BQ$1,C22=$BQ$1,C20=$BR$1,C21=$BR$1,C22=$BR$1),0,1))</f>
        <v>0</v>
      </c>
      <c r="BS20" s="2">
        <f t="shared" si="38"/>
        <v>1</v>
      </c>
      <c r="BT20" s="2">
        <f t="shared" si="38"/>
        <v>1</v>
      </c>
      <c r="BU20" s="2">
        <f t="shared" si="38"/>
        <v>1</v>
      </c>
      <c r="BW20" s="2">
        <f t="shared" si="30"/>
        <v>1</v>
      </c>
      <c r="BX20" s="2">
        <f t="shared" ref="BX20:CA71" si="39">IF(C20=0,"",IF(OR(C20=$BQ$1,C21=$BQ$1,C22=$BQ$1,C20=$BX$1,C21=$BX$1,C22=$BX$1),0,1))</f>
        <v>0</v>
      </c>
      <c r="BY20" s="2">
        <f t="shared" si="39"/>
        <v>1</v>
      </c>
      <c r="BZ20" s="2">
        <f t="shared" si="39"/>
        <v>1</v>
      </c>
      <c r="CA20" s="2">
        <f t="shared" si="39"/>
        <v>1</v>
      </c>
      <c r="CC20" s="2">
        <f t="shared" si="31"/>
        <v>1</v>
      </c>
      <c r="CD20" s="2">
        <f t="shared" ref="CD20:CG71" si="40">IF(C20=0,"",IF(OR(C20=$BQ$1,C21=$BQ$1,C22=$BQ$1,C20=$CD$1,C21=$CD$1,C22=$CD$1),0,1))</f>
        <v>0</v>
      </c>
      <c r="CE20" s="2">
        <f t="shared" si="40"/>
        <v>1</v>
      </c>
      <c r="CF20" s="2">
        <f t="shared" si="40"/>
        <v>1</v>
      </c>
      <c r="CG20" s="2">
        <f t="shared" si="40"/>
        <v>1</v>
      </c>
      <c r="CI20" s="2">
        <f t="shared" si="32"/>
        <v>1</v>
      </c>
      <c r="CJ20" s="2">
        <f t="shared" ref="CJ20:CM71" si="41">IF(C20=0,"",IF(OR(C20=$BQ$1,C21=$BQ$1,C22=$BQ$1,C20=$CJ$1,C21=$CJ$1,C22=$CJ$1),0,1))</f>
        <v>0</v>
      </c>
      <c r="CK20" s="2">
        <f t="shared" si="41"/>
        <v>1</v>
      </c>
      <c r="CL20" s="2">
        <f t="shared" si="41"/>
        <v>1</v>
      </c>
      <c r="CM20" s="2">
        <f t="shared" si="41"/>
        <v>1</v>
      </c>
      <c r="CO20" s="2">
        <f t="shared" si="33"/>
        <v>1</v>
      </c>
      <c r="CP20" s="2">
        <f t="shared" ref="CP20:CS71" si="42">IF(C20=0,"",IF(OR(C20=$BQ$1,C21=$BQ$1,C22=$BQ$1,C20=$CP$1,C21=$CP$1,C22=$CP$1),0,1))</f>
        <v>0</v>
      </c>
      <c r="CQ20" s="2">
        <f t="shared" si="42"/>
        <v>1</v>
      </c>
      <c r="CR20" s="2">
        <f t="shared" si="42"/>
        <v>1</v>
      </c>
      <c r="CS20" s="2">
        <f t="shared" si="42"/>
        <v>1</v>
      </c>
    </row>
    <row r="21" spans="1:97">
      <c r="A21" s="196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2">
        <f t="shared" si="15"/>
        <v>1</v>
      </c>
      <c r="J21" s="2">
        <f t="shared" si="16"/>
        <v>0</v>
      </c>
      <c r="K21" s="2">
        <f t="shared" si="17"/>
        <v>1</v>
      </c>
      <c r="L21" s="2">
        <f t="shared" si="18"/>
        <v>1</v>
      </c>
      <c r="M21" s="2">
        <f t="shared" si="19"/>
        <v>1</v>
      </c>
      <c r="O21" s="2">
        <f t="shared" ref="O21:S36" si="43">IF(B21=0,"",IF(OR(B21=$O$1,B21=$P$1,B22=$O$1,B22=$P$1,B23=$O$1,B23=$P$1),0,1))</f>
        <v>1</v>
      </c>
      <c r="P21" s="2">
        <f t="shared" si="43"/>
        <v>0</v>
      </c>
      <c r="Q21" s="2">
        <f t="shared" si="43"/>
        <v>1</v>
      </c>
      <c r="R21" s="2">
        <f t="shared" si="43"/>
        <v>1</v>
      </c>
      <c r="S21" s="2">
        <f t="shared" si="43"/>
        <v>1</v>
      </c>
      <c r="U21" s="2">
        <f t="shared" si="21"/>
        <v>0</v>
      </c>
      <c r="V21" s="2">
        <f t="shared" si="34"/>
        <v>0</v>
      </c>
      <c r="W21" s="2">
        <f t="shared" si="34"/>
        <v>0</v>
      </c>
      <c r="X21" s="2">
        <f t="shared" si="34"/>
        <v>1</v>
      </c>
      <c r="Y21" s="2">
        <f t="shared" si="34"/>
        <v>0</v>
      </c>
      <c r="AA21" s="2">
        <f t="shared" si="22"/>
        <v>1</v>
      </c>
      <c r="AB21" s="2">
        <f t="shared" si="35"/>
        <v>0</v>
      </c>
      <c r="AC21" s="2">
        <f t="shared" si="35"/>
        <v>1</v>
      </c>
      <c r="AD21" s="2">
        <f t="shared" si="35"/>
        <v>1</v>
      </c>
      <c r="AE21" s="2">
        <f t="shared" si="35"/>
        <v>0</v>
      </c>
      <c r="AG21" s="2">
        <f t="shared" si="23"/>
        <v>1</v>
      </c>
      <c r="AH21" s="2">
        <f t="shared" si="36"/>
        <v>0</v>
      </c>
      <c r="AI21" s="2">
        <f t="shared" si="36"/>
        <v>0</v>
      </c>
      <c r="AJ21" s="2">
        <f t="shared" si="36"/>
        <v>0</v>
      </c>
      <c r="AK21" s="2">
        <f t="shared" si="36"/>
        <v>1</v>
      </c>
      <c r="AM21" s="2">
        <f t="shared" ref="AM21:AQ36" si="44">IF(B21=0,"",IF(OR(B21=$AG$1,B21=$AN$1,B22=$AG$1,B22=$AN$1,B23=$AG$1,B23=$AN$1),0,1))</f>
        <v>1</v>
      </c>
      <c r="AN21" s="2">
        <f t="shared" si="44"/>
        <v>0</v>
      </c>
      <c r="AO21" s="2">
        <f t="shared" si="44"/>
        <v>1</v>
      </c>
      <c r="AP21" s="2">
        <f t="shared" si="44"/>
        <v>1</v>
      </c>
      <c r="AQ21" s="2">
        <f t="shared" si="44"/>
        <v>1</v>
      </c>
      <c r="AS21" s="2">
        <f t="shared" ref="AS21:AW36" si="45">IF(B21=0,"",IF(OR(B21=$AG$1,B21=$AT$1,B22=$AG$1,B22=$AT$1,B23=$AG$1,B23=$AT$1),0,1))</f>
        <v>1</v>
      </c>
      <c r="AT21" s="2">
        <f t="shared" si="45"/>
        <v>0</v>
      </c>
      <c r="AU21" s="2">
        <f t="shared" si="45"/>
        <v>1</v>
      </c>
      <c r="AV21" s="2">
        <f t="shared" si="45"/>
        <v>1</v>
      </c>
      <c r="AW21" s="2">
        <f t="shared" si="45"/>
        <v>1</v>
      </c>
      <c r="AY21" s="2">
        <f t="shared" ref="AY21:BC36" si="46">IF(B21=0,"",IF(OR(B21=$AG$1,B21=$AZ$1,B22=$AG$1,B22=$AZ$1,B23=$AG$1,B23=$AZ$1),0,1))</f>
        <v>1</v>
      </c>
      <c r="AZ21" s="2">
        <f t="shared" si="46"/>
        <v>0</v>
      </c>
      <c r="BA21" s="2">
        <f t="shared" si="46"/>
        <v>1</v>
      </c>
      <c r="BB21" s="2">
        <f t="shared" si="46"/>
        <v>1</v>
      </c>
      <c r="BC21" s="2">
        <f t="shared" si="46"/>
        <v>1</v>
      </c>
      <c r="BE21" s="2">
        <f t="shared" ref="BE21:BI36" si="47">IF(B21=0,"",IF(OR(B21=$AG$1,B21=$BF$1,B22=$AG$1,B22=$BF$1,B23=$AG$1,B23=$BF$1),0,1))</f>
        <v>1</v>
      </c>
      <c r="BF21" s="2">
        <f t="shared" si="47"/>
        <v>0</v>
      </c>
      <c r="BG21" s="2">
        <f t="shared" si="47"/>
        <v>1</v>
      </c>
      <c r="BH21" s="2">
        <f t="shared" si="47"/>
        <v>1</v>
      </c>
      <c r="BI21" s="2">
        <f t="shared" si="47"/>
        <v>1</v>
      </c>
      <c r="BK21" s="2">
        <f t="shared" si="28"/>
        <v>1</v>
      </c>
      <c r="BL21" s="2">
        <f t="shared" si="37"/>
        <v>0</v>
      </c>
      <c r="BM21" s="2">
        <f t="shared" si="37"/>
        <v>1</v>
      </c>
      <c r="BN21" s="2">
        <f t="shared" si="37"/>
        <v>1</v>
      </c>
      <c r="BO21" s="2">
        <f t="shared" si="37"/>
        <v>1</v>
      </c>
      <c r="BQ21" s="2">
        <f t="shared" si="29"/>
        <v>1</v>
      </c>
      <c r="BR21" s="2">
        <f t="shared" si="38"/>
        <v>0</v>
      </c>
      <c r="BS21" s="2">
        <f t="shared" si="38"/>
        <v>1</v>
      </c>
      <c r="BT21" s="2">
        <f t="shared" si="38"/>
        <v>1</v>
      </c>
      <c r="BU21" s="2">
        <f t="shared" si="38"/>
        <v>1</v>
      </c>
      <c r="BW21" s="2">
        <f t="shared" si="30"/>
        <v>1</v>
      </c>
      <c r="BX21" s="2">
        <f t="shared" si="39"/>
        <v>0</v>
      </c>
      <c r="BY21" s="2">
        <f t="shared" si="39"/>
        <v>1</v>
      </c>
      <c r="BZ21" s="2">
        <f t="shared" si="39"/>
        <v>1</v>
      </c>
      <c r="CA21" s="2">
        <f t="shared" si="39"/>
        <v>1</v>
      </c>
      <c r="CC21" s="2">
        <f t="shared" si="31"/>
        <v>1</v>
      </c>
      <c r="CD21" s="2">
        <f t="shared" si="40"/>
        <v>0</v>
      </c>
      <c r="CE21" s="2">
        <f t="shared" si="40"/>
        <v>1</v>
      </c>
      <c r="CF21" s="2">
        <f t="shared" si="40"/>
        <v>1</v>
      </c>
      <c r="CG21" s="2">
        <f t="shared" si="40"/>
        <v>1</v>
      </c>
      <c r="CI21" s="2">
        <f t="shared" si="32"/>
        <v>1</v>
      </c>
      <c r="CJ21" s="2">
        <f t="shared" si="41"/>
        <v>0</v>
      </c>
      <c r="CK21" s="2">
        <f t="shared" si="41"/>
        <v>1</v>
      </c>
      <c r="CL21" s="2">
        <f t="shared" si="41"/>
        <v>1</v>
      </c>
      <c r="CM21" s="2">
        <f t="shared" si="41"/>
        <v>1</v>
      </c>
      <c r="CO21" s="2">
        <f t="shared" si="33"/>
        <v>1</v>
      </c>
      <c r="CP21" s="2">
        <f t="shared" si="42"/>
        <v>0</v>
      </c>
      <c r="CQ21" s="2">
        <f t="shared" si="42"/>
        <v>1</v>
      </c>
      <c r="CR21" s="2">
        <f t="shared" si="42"/>
        <v>1</v>
      </c>
      <c r="CS21" s="2">
        <f t="shared" si="42"/>
        <v>1</v>
      </c>
    </row>
    <row r="22" spans="1:97">
      <c r="A22" s="196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2">
        <f t="shared" si="15"/>
        <v>1</v>
      </c>
      <c r="J22" s="2">
        <f t="shared" si="16"/>
        <v>0</v>
      </c>
      <c r="K22" s="2">
        <f t="shared" si="17"/>
        <v>1</v>
      </c>
      <c r="L22" s="2">
        <f t="shared" si="18"/>
        <v>1</v>
      </c>
      <c r="M22" s="2">
        <f t="shared" si="19"/>
        <v>1</v>
      </c>
      <c r="O22" s="2">
        <f t="shared" si="43"/>
        <v>0</v>
      </c>
      <c r="P22" s="2">
        <f t="shared" si="43"/>
        <v>0</v>
      </c>
      <c r="Q22" s="2">
        <f t="shared" si="43"/>
        <v>1</v>
      </c>
      <c r="R22" s="2">
        <f t="shared" si="43"/>
        <v>1</v>
      </c>
      <c r="S22" s="2">
        <f t="shared" si="43"/>
        <v>0</v>
      </c>
      <c r="U22" s="2">
        <f t="shared" si="21"/>
        <v>0</v>
      </c>
      <c r="V22" s="2">
        <f t="shared" si="34"/>
        <v>0</v>
      </c>
      <c r="W22" s="2">
        <f t="shared" si="34"/>
        <v>0</v>
      </c>
      <c r="X22" s="2">
        <f t="shared" si="34"/>
        <v>0</v>
      </c>
      <c r="Y22" s="2">
        <f t="shared" si="34"/>
        <v>0</v>
      </c>
      <c r="AA22" s="2">
        <f t="shared" si="22"/>
        <v>1</v>
      </c>
      <c r="AB22" s="2">
        <f t="shared" si="35"/>
        <v>0</v>
      </c>
      <c r="AC22" s="2">
        <f t="shared" si="35"/>
        <v>1</v>
      </c>
      <c r="AD22" s="2">
        <f t="shared" si="35"/>
        <v>1</v>
      </c>
      <c r="AE22" s="2">
        <f t="shared" si="35"/>
        <v>1</v>
      </c>
      <c r="AG22" s="2">
        <f t="shared" si="23"/>
        <v>1</v>
      </c>
      <c r="AH22" s="2">
        <f t="shared" si="36"/>
        <v>0</v>
      </c>
      <c r="AI22" s="2">
        <f t="shared" si="36"/>
        <v>0</v>
      </c>
      <c r="AJ22" s="2">
        <f t="shared" si="36"/>
        <v>0</v>
      </c>
      <c r="AK22" s="2">
        <f t="shared" si="36"/>
        <v>1</v>
      </c>
      <c r="AM22" s="2">
        <f t="shared" si="44"/>
        <v>1</v>
      </c>
      <c r="AN22" s="2">
        <f t="shared" si="44"/>
        <v>0</v>
      </c>
      <c r="AO22" s="2">
        <f t="shared" si="44"/>
        <v>1</v>
      </c>
      <c r="AP22" s="2">
        <f t="shared" si="44"/>
        <v>1</v>
      </c>
      <c r="AQ22" s="2">
        <f t="shared" si="44"/>
        <v>1</v>
      </c>
      <c r="AS22" s="2">
        <f t="shared" si="45"/>
        <v>1</v>
      </c>
      <c r="AT22" s="2">
        <f t="shared" si="45"/>
        <v>0</v>
      </c>
      <c r="AU22" s="2">
        <f t="shared" si="45"/>
        <v>1</v>
      </c>
      <c r="AV22" s="2">
        <f t="shared" si="45"/>
        <v>1</v>
      </c>
      <c r="AW22" s="2">
        <f t="shared" si="45"/>
        <v>1</v>
      </c>
      <c r="AY22" s="2">
        <f t="shared" si="46"/>
        <v>1</v>
      </c>
      <c r="AZ22" s="2">
        <f t="shared" si="46"/>
        <v>0</v>
      </c>
      <c r="BA22" s="2">
        <f t="shared" si="46"/>
        <v>1</v>
      </c>
      <c r="BB22" s="2">
        <f t="shared" si="46"/>
        <v>1</v>
      </c>
      <c r="BC22" s="2">
        <f t="shared" si="46"/>
        <v>1</v>
      </c>
      <c r="BE22" s="2">
        <f t="shared" si="47"/>
        <v>1</v>
      </c>
      <c r="BF22" s="2">
        <f t="shared" si="47"/>
        <v>0</v>
      </c>
      <c r="BG22" s="2">
        <f t="shared" si="47"/>
        <v>1</v>
      </c>
      <c r="BH22" s="2">
        <f t="shared" si="47"/>
        <v>1</v>
      </c>
      <c r="BI22" s="2">
        <f t="shared" si="47"/>
        <v>1</v>
      </c>
      <c r="BK22" s="2">
        <f t="shared" si="28"/>
        <v>1</v>
      </c>
      <c r="BL22" s="2">
        <f t="shared" si="37"/>
        <v>0</v>
      </c>
      <c r="BM22" s="2">
        <f t="shared" si="37"/>
        <v>1</v>
      </c>
      <c r="BN22" s="2">
        <f t="shared" si="37"/>
        <v>1</v>
      </c>
      <c r="BO22" s="2">
        <f t="shared" si="37"/>
        <v>1</v>
      </c>
      <c r="BQ22" s="2">
        <f t="shared" si="29"/>
        <v>1</v>
      </c>
      <c r="BR22" s="2">
        <f t="shared" si="38"/>
        <v>0</v>
      </c>
      <c r="BS22" s="2">
        <f t="shared" si="38"/>
        <v>1</v>
      </c>
      <c r="BT22" s="2">
        <f t="shared" si="38"/>
        <v>1</v>
      </c>
      <c r="BU22" s="2">
        <f t="shared" si="38"/>
        <v>1</v>
      </c>
      <c r="BW22" s="2">
        <f t="shared" si="30"/>
        <v>1</v>
      </c>
      <c r="BX22" s="2">
        <f t="shared" si="39"/>
        <v>0</v>
      </c>
      <c r="BY22" s="2">
        <f t="shared" si="39"/>
        <v>1</v>
      </c>
      <c r="BZ22" s="2">
        <f t="shared" si="39"/>
        <v>1</v>
      </c>
      <c r="CA22" s="2">
        <f t="shared" si="39"/>
        <v>1</v>
      </c>
      <c r="CC22" s="2">
        <f t="shared" si="31"/>
        <v>1</v>
      </c>
      <c r="CD22" s="2">
        <f t="shared" si="40"/>
        <v>0</v>
      </c>
      <c r="CE22" s="2">
        <f t="shared" si="40"/>
        <v>1</v>
      </c>
      <c r="CF22" s="2">
        <f t="shared" si="40"/>
        <v>1</v>
      </c>
      <c r="CG22" s="2">
        <f t="shared" si="40"/>
        <v>1</v>
      </c>
      <c r="CI22" s="2">
        <f t="shared" si="32"/>
        <v>1</v>
      </c>
      <c r="CJ22" s="2">
        <f t="shared" si="41"/>
        <v>0</v>
      </c>
      <c r="CK22" s="2">
        <f t="shared" si="41"/>
        <v>1</v>
      </c>
      <c r="CL22" s="2">
        <f t="shared" si="41"/>
        <v>1</v>
      </c>
      <c r="CM22" s="2">
        <f t="shared" si="41"/>
        <v>1</v>
      </c>
      <c r="CO22" s="2">
        <f t="shared" si="33"/>
        <v>1</v>
      </c>
      <c r="CP22" s="2">
        <f t="shared" si="42"/>
        <v>0</v>
      </c>
      <c r="CQ22" s="2">
        <f t="shared" si="42"/>
        <v>1</v>
      </c>
      <c r="CR22" s="2">
        <f t="shared" si="42"/>
        <v>1</v>
      </c>
      <c r="CS22" s="2">
        <f t="shared" si="42"/>
        <v>1</v>
      </c>
    </row>
    <row r="23" spans="1:97">
      <c r="A23" s="196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2">
        <f t="shared" si="15"/>
        <v>1</v>
      </c>
      <c r="J23" s="2">
        <f t="shared" si="16"/>
        <v>1</v>
      </c>
      <c r="K23" s="2">
        <f t="shared" si="17"/>
        <v>0</v>
      </c>
      <c r="L23" s="2">
        <f t="shared" si="18"/>
        <v>1</v>
      </c>
      <c r="M23" s="2">
        <f t="shared" si="19"/>
        <v>1</v>
      </c>
      <c r="O23" s="2">
        <f t="shared" si="43"/>
        <v>0</v>
      </c>
      <c r="P23" s="2">
        <f t="shared" si="43"/>
        <v>0</v>
      </c>
      <c r="Q23" s="2">
        <f t="shared" si="43"/>
        <v>1</v>
      </c>
      <c r="R23" s="2">
        <f t="shared" si="43"/>
        <v>1</v>
      </c>
      <c r="S23" s="2">
        <f t="shared" si="43"/>
        <v>0</v>
      </c>
      <c r="U23" s="2">
        <f t="shared" si="21"/>
        <v>0</v>
      </c>
      <c r="V23" s="2">
        <f t="shared" si="34"/>
        <v>1</v>
      </c>
      <c r="W23" s="2">
        <f t="shared" si="34"/>
        <v>0</v>
      </c>
      <c r="X23" s="2">
        <f t="shared" si="34"/>
        <v>0</v>
      </c>
      <c r="Y23" s="2">
        <f t="shared" si="34"/>
        <v>0</v>
      </c>
      <c r="AA23" s="2">
        <f t="shared" si="22"/>
        <v>1</v>
      </c>
      <c r="AB23" s="2">
        <f t="shared" si="35"/>
        <v>1</v>
      </c>
      <c r="AC23" s="2">
        <f t="shared" si="35"/>
        <v>1</v>
      </c>
      <c r="AD23" s="2">
        <f t="shared" si="35"/>
        <v>1</v>
      </c>
      <c r="AE23" s="2">
        <f t="shared" si="35"/>
        <v>1</v>
      </c>
      <c r="AG23" s="2">
        <f t="shared" si="23"/>
        <v>1</v>
      </c>
      <c r="AH23" s="2">
        <f t="shared" si="36"/>
        <v>1</v>
      </c>
      <c r="AI23" s="2">
        <f t="shared" si="36"/>
        <v>1</v>
      </c>
      <c r="AJ23" s="2">
        <f t="shared" si="36"/>
        <v>1</v>
      </c>
      <c r="AK23" s="2">
        <f t="shared" si="36"/>
        <v>1</v>
      </c>
      <c r="AM23" s="2">
        <f t="shared" si="44"/>
        <v>1</v>
      </c>
      <c r="AN23" s="2">
        <f t="shared" si="44"/>
        <v>1</v>
      </c>
      <c r="AO23" s="2">
        <f t="shared" si="44"/>
        <v>1</v>
      </c>
      <c r="AP23" s="2">
        <f t="shared" si="44"/>
        <v>1</v>
      </c>
      <c r="AQ23" s="2">
        <f t="shared" si="44"/>
        <v>1</v>
      </c>
      <c r="AS23" s="2">
        <f t="shared" si="45"/>
        <v>1</v>
      </c>
      <c r="AT23" s="2">
        <f t="shared" si="45"/>
        <v>1</v>
      </c>
      <c r="AU23" s="2">
        <f t="shared" si="45"/>
        <v>1</v>
      </c>
      <c r="AV23" s="2">
        <f t="shared" si="45"/>
        <v>1</v>
      </c>
      <c r="AW23" s="2">
        <f t="shared" si="45"/>
        <v>1</v>
      </c>
      <c r="AY23" s="2">
        <f t="shared" si="46"/>
        <v>1</v>
      </c>
      <c r="AZ23" s="2">
        <f t="shared" si="46"/>
        <v>1</v>
      </c>
      <c r="BA23" s="2">
        <f t="shared" si="46"/>
        <v>1</v>
      </c>
      <c r="BB23" s="2">
        <f t="shared" si="46"/>
        <v>1</v>
      </c>
      <c r="BC23" s="2">
        <f t="shared" si="46"/>
        <v>1</v>
      </c>
      <c r="BE23" s="2">
        <f t="shared" si="47"/>
        <v>1</v>
      </c>
      <c r="BF23" s="2">
        <f t="shared" si="47"/>
        <v>1</v>
      </c>
      <c r="BG23" s="2">
        <f t="shared" si="47"/>
        <v>1</v>
      </c>
      <c r="BH23" s="2">
        <f t="shared" si="47"/>
        <v>1</v>
      </c>
      <c r="BI23" s="2">
        <f t="shared" si="47"/>
        <v>1</v>
      </c>
      <c r="BK23" s="2">
        <f t="shared" si="28"/>
        <v>1</v>
      </c>
      <c r="BL23" s="2">
        <f t="shared" si="37"/>
        <v>1</v>
      </c>
      <c r="BM23" s="2">
        <f t="shared" si="37"/>
        <v>1</v>
      </c>
      <c r="BN23" s="2">
        <f t="shared" si="37"/>
        <v>1</v>
      </c>
      <c r="BO23" s="2">
        <f t="shared" si="37"/>
        <v>1</v>
      </c>
      <c r="BQ23" s="2">
        <f t="shared" si="29"/>
        <v>1</v>
      </c>
      <c r="BR23" s="2">
        <f t="shared" si="38"/>
        <v>1</v>
      </c>
      <c r="BS23" s="2">
        <f t="shared" si="38"/>
        <v>1</v>
      </c>
      <c r="BT23" s="2">
        <f t="shared" si="38"/>
        <v>1</v>
      </c>
      <c r="BU23" s="2">
        <f t="shared" si="38"/>
        <v>1</v>
      </c>
      <c r="BW23" s="2">
        <f t="shared" si="30"/>
        <v>1</v>
      </c>
      <c r="BX23" s="2">
        <f t="shared" si="39"/>
        <v>1</v>
      </c>
      <c r="BY23" s="2">
        <f t="shared" si="39"/>
        <v>1</v>
      </c>
      <c r="BZ23" s="2">
        <f t="shared" si="39"/>
        <v>1</v>
      </c>
      <c r="CA23" s="2">
        <f t="shared" si="39"/>
        <v>1</v>
      </c>
      <c r="CC23" s="2">
        <f t="shared" si="31"/>
        <v>1</v>
      </c>
      <c r="CD23" s="2">
        <f t="shared" si="40"/>
        <v>1</v>
      </c>
      <c r="CE23" s="2">
        <f t="shared" si="40"/>
        <v>1</v>
      </c>
      <c r="CF23" s="2">
        <f t="shared" si="40"/>
        <v>1</v>
      </c>
      <c r="CG23" s="2">
        <f t="shared" si="40"/>
        <v>1</v>
      </c>
      <c r="CI23" s="2">
        <f t="shared" si="32"/>
        <v>1</v>
      </c>
      <c r="CJ23" s="2">
        <f t="shared" si="41"/>
        <v>1</v>
      </c>
      <c r="CK23" s="2">
        <f t="shared" si="41"/>
        <v>1</v>
      </c>
      <c r="CL23" s="2">
        <f t="shared" si="41"/>
        <v>1</v>
      </c>
      <c r="CM23" s="2">
        <f t="shared" si="41"/>
        <v>1</v>
      </c>
      <c r="CO23" s="2">
        <f t="shared" si="33"/>
        <v>1</v>
      </c>
      <c r="CP23" s="2">
        <f t="shared" si="42"/>
        <v>1</v>
      </c>
      <c r="CQ23" s="2">
        <f t="shared" si="42"/>
        <v>1</v>
      </c>
      <c r="CR23" s="2">
        <f t="shared" si="42"/>
        <v>1</v>
      </c>
      <c r="CS23" s="2">
        <f t="shared" si="42"/>
        <v>1</v>
      </c>
    </row>
    <row r="24" spans="1:97">
      <c r="A24" s="196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2">
        <f t="shared" si="15"/>
        <v>1</v>
      </c>
      <c r="J24" s="2">
        <f t="shared" si="16"/>
        <v>1</v>
      </c>
      <c r="K24" s="2">
        <f t="shared" si="17"/>
        <v>0</v>
      </c>
      <c r="L24" s="2">
        <f t="shared" si="18"/>
        <v>1</v>
      </c>
      <c r="M24" s="2">
        <f t="shared" si="19"/>
        <v>1</v>
      </c>
      <c r="O24" s="2">
        <f t="shared" si="43"/>
        <v>0</v>
      </c>
      <c r="P24" s="2">
        <f t="shared" si="43"/>
        <v>0</v>
      </c>
      <c r="Q24" s="2">
        <f t="shared" si="43"/>
        <v>1</v>
      </c>
      <c r="R24" s="2">
        <f t="shared" si="43"/>
        <v>1</v>
      </c>
      <c r="S24" s="2">
        <f t="shared" si="43"/>
        <v>0</v>
      </c>
      <c r="U24" s="2">
        <f t="shared" si="21"/>
        <v>1</v>
      </c>
      <c r="V24" s="2">
        <f t="shared" si="34"/>
        <v>1</v>
      </c>
      <c r="W24" s="2">
        <f t="shared" si="34"/>
        <v>0</v>
      </c>
      <c r="X24" s="2">
        <f t="shared" si="34"/>
        <v>0</v>
      </c>
      <c r="Y24" s="2">
        <f t="shared" si="34"/>
        <v>1</v>
      </c>
      <c r="AA24" s="2">
        <f t="shared" si="22"/>
        <v>0</v>
      </c>
      <c r="AB24" s="2">
        <f t="shared" si="35"/>
        <v>1</v>
      </c>
      <c r="AC24" s="2">
        <f t="shared" si="35"/>
        <v>1</v>
      </c>
      <c r="AD24" s="2">
        <f t="shared" si="35"/>
        <v>1</v>
      </c>
      <c r="AE24" s="2">
        <f t="shared" si="35"/>
        <v>1</v>
      </c>
      <c r="AG24" s="2">
        <f t="shared" si="23"/>
        <v>1</v>
      </c>
      <c r="AH24" s="2">
        <f t="shared" si="36"/>
        <v>1</v>
      </c>
      <c r="AI24" s="2">
        <f t="shared" si="36"/>
        <v>1</v>
      </c>
      <c r="AJ24" s="2">
        <f t="shared" si="36"/>
        <v>0</v>
      </c>
      <c r="AK24" s="2">
        <f t="shared" si="36"/>
        <v>1</v>
      </c>
      <c r="AM24" s="2">
        <f t="shared" si="44"/>
        <v>1</v>
      </c>
      <c r="AN24" s="2">
        <f t="shared" si="44"/>
        <v>1</v>
      </c>
      <c r="AO24" s="2">
        <f t="shared" si="44"/>
        <v>1</v>
      </c>
      <c r="AP24" s="2">
        <f t="shared" si="44"/>
        <v>1</v>
      </c>
      <c r="AQ24" s="2">
        <f t="shared" si="44"/>
        <v>1</v>
      </c>
      <c r="AS24" s="2">
        <f t="shared" si="45"/>
        <v>1</v>
      </c>
      <c r="AT24" s="2">
        <f t="shared" si="45"/>
        <v>1</v>
      </c>
      <c r="AU24" s="2">
        <f t="shared" si="45"/>
        <v>1</v>
      </c>
      <c r="AV24" s="2">
        <f t="shared" si="45"/>
        <v>1</v>
      </c>
      <c r="AW24" s="2">
        <f t="shared" si="45"/>
        <v>1</v>
      </c>
      <c r="AY24" s="2">
        <f t="shared" si="46"/>
        <v>1</v>
      </c>
      <c r="AZ24" s="2">
        <f t="shared" si="46"/>
        <v>1</v>
      </c>
      <c r="BA24" s="2">
        <f t="shared" si="46"/>
        <v>1</v>
      </c>
      <c r="BB24" s="2">
        <f t="shared" si="46"/>
        <v>1</v>
      </c>
      <c r="BC24" s="2">
        <f t="shared" si="46"/>
        <v>1</v>
      </c>
      <c r="BE24" s="2">
        <f t="shared" si="47"/>
        <v>1</v>
      </c>
      <c r="BF24" s="2">
        <f t="shared" si="47"/>
        <v>1</v>
      </c>
      <c r="BG24" s="2">
        <f t="shared" si="47"/>
        <v>1</v>
      </c>
      <c r="BH24" s="2">
        <f t="shared" si="47"/>
        <v>1</v>
      </c>
      <c r="BI24" s="2">
        <f t="shared" si="47"/>
        <v>1</v>
      </c>
      <c r="BK24" s="2">
        <f t="shared" si="28"/>
        <v>1</v>
      </c>
      <c r="BL24" s="2">
        <f t="shared" si="37"/>
        <v>1</v>
      </c>
      <c r="BM24" s="2">
        <f t="shared" si="37"/>
        <v>1</v>
      </c>
      <c r="BN24" s="2">
        <f t="shared" si="37"/>
        <v>1</v>
      </c>
      <c r="BO24" s="2">
        <f t="shared" si="37"/>
        <v>1</v>
      </c>
      <c r="BQ24" s="2">
        <f t="shared" si="29"/>
        <v>1</v>
      </c>
      <c r="BR24" s="2">
        <f t="shared" si="38"/>
        <v>1</v>
      </c>
      <c r="BS24" s="2">
        <f t="shared" si="38"/>
        <v>1</v>
      </c>
      <c r="BT24" s="2">
        <f t="shared" si="38"/>
        <v>1</v>
      </c>
      <c r="BU24" s="2">
        <f t="shared" si="38"/>
        <v>1</v>
      </c>
      <c r="BW24" s="2">
        <f t="shared" si="30"/>
        <v>1</v>
      </c>
      <c r="BX24" s="2">
        <f t="shared" si="39"/>
        <v>1</v>
      </c>
      <c r="BY24" s="2">
        <f t="shared" si="39"/>
        <v>1</v>
      </c>
      <c r="BZ24" s="2">
        <f t="shared" si="39"/>
        <v>1</v>
      </c>
      <c r="CA24" s="2">
        <f t="shared" si="39"/>
        <v>1</v>
      </c>
      <c r="CC24" s="2">
        <f t="shared" si="31"/>
        <v>1</v>
      </c>
      <c r="CD24" s="2">
        <f t="shared" si="40"/>
        <v>1</v>
      </c>
      <c r="CE24" s="2">
        <f t="shared" si="40"/>
        <v>1</v>
      </c>
      <c r="CF24" s="2">
        <f t="shared" si="40"/>
        <v>1</v>
      </c>
      <c r="CG24" s="2">
        <f t="shared" si="40"/>
        <v>1</v>
      </c>
      <c r="CI24" s="2">
        <f t="shared" si="32"/>
        <v>1</v>
      </c>
      <c r="CJ24" s="2">
        <f t="shared" si="41"/>
        <v>1</v>
      </c>
      <c r="CK24" s="2">
        <f t="shared" si="41"/>
        <v>1</v>
      </c>
      <c r="CL24" s="2">
        <f t="shared" si="41"/>
        <v>1</v>
      </c>
      <c r="CM24" s="2">
        <f t="shared" si="41"/>
        <v>1</v>
      </c>
      <c r="CO24" s="2">
        <f t="shared" si="33"/>
        <v>1</v>
      </c>
      <c r="CP24" s="2">
        <f t="shared" si="42"/>
        <v>1</v>
      </c>
      <c r="CQ24" s="2">
        <f t="shared" si="42"/>
        <v>1</v>
      </c>
      <c r="CR24" s="2">
        <f t="shared" si="42"/>
        <v>1</v>
      </c>
      <c r="CS24" s="2">
        <f t="shared" si="42"/>
        <v>1</v>
      </c>
    </row>
    <row r="25" spans="1:97">
      <c r="A25" s="196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2">
        <f t="shared" si="15"/>
        <v>1</v>
      </c>
      <c r="J25" s="2">
        <f t="shared" si="16"/>
        <v>1</v>
      </c>
      <c r="K25" s="2">
        <f t="shared" si="17"/>
        <v>0</v>
      </c>
      <c r="L25" s="2">
        <f t="shared" si="18"/>
        <v>1</v>
      </c>
      <c r="M25" s="2">
        <f t="shared" si="19"/>
        <v>1</v>
      </c>
      <c r="O25" s="2">
        <f t="shared" si="43"/>
        <v>0</v>
      </c>
      <c r="P25" s="2">
        <f t="shared" si="43"/>
        <v>0</v>
      </c>
      <c r="Q25" s="2">
        <f t="shared" si="43"/>
        <v>1</v>
      </c>
      <c r="R25" s="2">
        <f t="shared" si="43"/>
        <v>0</v>
      </c>
      <c r="S25" s="2">
        <f t="shared" si="43"/>
        <v>0</v>
      </c>
      <c r="U25" s="2">
        <f t="shared" si="21"/>
        <v>1</v>
      </c>
      <c r="V25" s="2">
        <f t="shared" si="34"/>
        <v>1</v>
      </c>
      <c r="W25" s="2">
        <f t="shared" si="34"/>
        <v>1</v>
      </c>
      <c r="X25" s="2">
        <f t="shared" si="34"/>
        <v>0</v>
      </c>
      <c r="Y25" s="2">
        <f t="shared" si="34"/>
        <v>1</v>
      </c>
      <c r="AA25" s="2">
        <f t="shared" si="22"/>
        <v>0</v>
      </c>
      <c r="AB25" s="2">
        <f t="shared" si="35"/>
        <v>1</v>
      </c>
      <c r="AC25" s="2">
        <f t="shared" si="35"/>
        <v>1</v>
      </c>
      <c r="AD25" s="2">
        <f t="shared" si="35"/>
        <v>1</v>
      </c>
      <c r="AE25" s="2">
        <f t="shared" si="35"/>
        <v>0</v>
      </c>
      <c r="AG25" s="2">
        <f t="shared" si="23"/>
        <v>1</v>
      </c>
      <c r="AH25" s="2">
        <f t="shared" si="36"/>
        <v>0</v>
      </c>
      <c r="AI25" s="2">
        <f t="shared" si="36"/>
        <v>0</v>
      </c>
      <c r="AJ25" s="2">
        <f t="shared" si="36"/>
        <v>0</v>
      </c>
      <c r="AK25" s="2">
        <f t="shared" si="36"/>
        <v>1</v>
      </c>
      <c r="AM25" s="2">
        <f t="shared" si="44"/>
        <v>1</v>
      </c>
      <c r="AN25" s="2">
        <f t="shared" si="44"/>
        <v>1</v>
      </c>
      <c r="AO25" s="2">
        <f t="shared" si="44"/>
        <v>1</v>
      </c>
      <c r="AP25" s="2">
        <f t="shared" si="44"/>
        <v>1</v>
      </c>
      <c r="AQ25" s="2">
        <f t="shared" si="44"/>
        <v>1</v>
      </c>
      <c r="AS25" s="2">
        <f t="shared" si="45"/>
        <v>1</v>
      </c>
      <c r="AT25" s="2">
        <f t="shared" si="45"/>
        <v>1</v>
      </c>
      <c r="AU25" s="2">
        <f t="shared" si="45"/>
        <v>1</v>
      </c>
      <c r="AV25" s="2">
        <f t="shared" si="45"/>
        <v>1</v>
      </c>
      <c r="AW25" s="2">
        <f t="shared" si="45"/>
        <v>1</v>
      </c>
      <c r="AY25" s="2">
        <f t="shared" si="46"/>
        <v>1</v>
      </c>
      <c r="AZ25" s="2">
        <f t="shared" si="46"/>
        <v>1</v>
      </c>
      <c r="BA25" s="2">
        <f t="shared" si="46"/>
        <v>1</v>
      </c>
      <c r="BB25" s="2">
        <f t="shared" si="46"/>
        <v>1</v>
      </c>
      <c r="BC25" s="2">
        <f t="shared" si="46"/>
        <v>1</v>
      </c>
      <c r="BE25" s="2">
        <f t="shared" si="47"/>
        <v>1</v>
      </c>
      <c r="BF25" s="2">
        <f t="shared" si="47"/>
        <v>1</v>
      </c>
      <c r="BG25" s="2">
        <f t="shared" si="47"/>
        <v>1</v>
      </c>
      <c r="BH25" s="2">
        <f t="shared" si="47"/>
        <v>1</v>
      </c>
      <c r="BI25" s="2">
        <f t="shared" si="47"/>
        <v>1</v>
      </c>
      <c r="BK25" s="2">
        <f t="shared" si="28"/>
        <v>1</v>
      </c>
      <c r="BL25" s="2">
        <f t="shared" si="37"/>
        <v>1</v>
      </c>
      <c r="BM25" s="2">
        <f t="shared" si="37"/>
        <v>1</v>
      </c>
      <c r="BN25" s="2">
        <f t="shared" si="37"/>
        <v>1</v>
      </c>
      <c r="BO25" s="2">
        <f t="shared" si="37"/>
        <v>1</v>
      </c>
      <c r="BQ25" s="2">
        <f t="shared" si="29"/>
        <v>1</v>
      </c>
      <c r="BR25" s="2">
        <f t="shared" si="38"/>
        <v>1</v>
      </c>
      <c r="BS25" s="2">
        <f t="shared" si="38"/>
        <v>1</v>
      </c>
      <c r="BT25" s="2">
        <f t="shared" si="38"/>
        <v>1</v>
      </c>
      <c r="BU25" s="2">
        <f t="shared" si="38"/>
        <v>1</v>
      </c>
      <c r="BW25" s="2">
        <f t="shared" si="30"/>
        <v>1</v>
      </c>
      <c r="BX25" s="2">
        <f t="shared" si="39"/>
        <v>1</v>
      </c>
      <c r="BY25" s="2">
        <f t="shared" si="39"/>
        <v>1</v>
      </c>
      <c r="BZ25" s="2">
        <f t="shared" si="39"/>
        <v>1</v>
      </c>
      <c r="CA25" s="2">
        <f t="shared" si="39"/>
        <v>1</v>
      </c>
      <c r="CC25" s="2">
        <f t="shared" si="31"/>
        <v>1</v>
      </c>
      <c r="CD25" s="2">
        <f t="shared" si="40"/>
        <v>1</v>
      </c>
      <c r="CE25" s="2">
        <f t="shared" si="40"/>
        <v>1</v>
      </c>
      <c r="CF25" s="2">
        <f t="shared" si="40"/>
        <v>1</v>
      </c>
      <c r="CG25" s="2">
        <f t="shared" si="40"/>
        <v>1</v>
      </c>
      <c r="CI25" s="2">
        <f t="shared" si="32"/>
        <v>1</v>
      </c>
      <c r="CJ25" s="2">
        <f t="shared" si="41"/>
        <v>1</v>
      </c>
      <c r="CK25" s="2">
        <f t="shared" si="41"/>
        <v>1</v>
      </c>
      <c r="CL25" s="2">
        <f t="shared" si="41"/>
        <v>1</v>
      </c>
      <c r="CM25" s="2">
        <f t="shared" si="41"/>
        <v>1</v>
      </c>
      <c r="CO25" s="2">
        <f t="shared" si="33"/>
        <v>1</v>
      </c>
      <c r="CP25" s="2">
        <f t="shared" si="42"/>
        <v>1</v>
      </c>
      <c r="CQ25" s="2">
        <f t="shared" si="42"/>
        <v>1</v>
      </c>
      <c r="CR25" s="2">
        <f t="shared" si="42"/>
        <v>1</v>
      </c>
      <c r="CS25" s="2">
        <f t="shared" si="42"/>
        <v>1</v>
      </c>
    </row>
    <row r="26" spans="1:97">
      <c r="A26" s="196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2">
        <f t="shared" si="15"/>
        <v>1</v>
      </c>
      <c r="J26" s="2">
        <f t="shared" si="16"/>
        <v>1</v>
      </c>
      <c r="K26" s="2">
        <f t="shared" si="17"/>
        <v>0</v>
      </c>
      <c r="L26" s="2">
        <f t="shared" si="18"/>
        <v>1</v>
      </c>
      <c r="M26" s="2">
        <f t="shared" si="19"/>
        <v>1</v>
      </c>
      <c r="O26" s="2">
        <f t="shared" si="43"/>
        <v>1</v>
      </c>
      <c r="P26" s="2">
        <f t="shared" si="43"/>
        <v>1</v>
      </c>
      <c r="Q26" s="2">
        <f t="shared" si="43"/>
        <v>1</v>
      </c>
      <c r="R26" s="2">
        <f t="shared" si="43"/>
        <v>0</v>
      </c>
      <c r="S26" s="2">
        <f t="shared" si="43"/>
        <v>0</v>
      </c>
      <c r="U26" s="2">
        <f t="shared" si="21"/>
        <v>1</v>
      </c>
      <c r="V26" s="2">
        <f t="shared" si="34"/>
        <v>1</v>
      </c>
      <c r="W26" s="2">
        <f t="shared" si="34"/>
        <v>1</v>
      </c>
      <c r="X26" s="2">
        <f t="shared" si="34"/>
        <v>1</v>
      </c>
      <c r="Y26" s="2">
        <f t="shared" si="34"/>
        <v>1</v>
      </c>
      <c r="AA26" s="2">
        <f t="shared" si="22"/>
        <v>0</v>
      </c>
      <c r="AB26" s="2">
        <f t="shared" si="35"/>
        <v>1</v>
      </c>
      <c r="AC26" s="2">
        <f t="shared" si="35"/>
        <v>1</v>
      </c>
      <c r="AD26" s="2">
        <f t="shared" si="35"/>
        <v>1</v>
      </c>
      <c r="AE26" s="2">
        <f t="shared" si="35"/>
        <v>0</v>
      </c>
      <c r="AG26" s="2">
        <f t="shared" si="23"/>
        <v>1</v>
      </c>
      <c r="AH26" s="2">
        <f t="shared" si="36"/>
        <v>0</v>
      </c>
      <c r="AI26" s="2">
        <f t="shared" si="36"/>
        <v>0</v>
      </c>
      <c r="AJ26" s="2">
        <f t="shared" si="36"/>
        <v>0</v>
      </c>
      <c r="AK26" s="2">
        <f t="shared" si="36"/>
        <v>1</v>
      </c>
      <c r="AM26" s="2">
        <f t="shared" si="44"/>
        <v>1</v>
      </c>
      <c r="AN26" s="2">
        <f t="shared" si="44"/>
        <v>1</v>
      </c>
      <c r="AO26" s="2">
        <f t="shared" si="44"/>
        <v>1</v>
      </c>
      <c r="AP26" s="2">
        <f t="shared" si="44"/>
        <v>1</v>
      </c>
      <c r="AQ26" s="2">
        <f t="shared" si="44"/>
        <v>1</v>
      </c>
      <c r="AS26" s="2">
        <f t="shared" si="45"/>
        <v>1</v>
      </c>
      <c r="AT26" s="2">
        <f t="shared" si="45"/>
        <v>1</v>
      </c>
      <c r="AU26" s="2">
        <f t="shared" si="45"/>
        <v>1</v>
      </c>
      <c r="AV26" s="2">
        <f t="shared" si="45"/>
        <v>1</v>
      </c>
      <c r="AW26" s="2">
        <f t="shared" si="45"/>
        <v>1</v>
      </c>
      <c r="AY26" s="2">
        <f t="shared" si="46"/>
        <v>1</v>
      </c>
      <c r="AZ26" s="2">
        <f t="shared" si="46"/>
        <v>1</v>
      </c>
      <c r="BA26" s="2">
        <f t="shared" si="46"/>
        <v>1</v>
      </c>
      <c r="BB26" s="2">
        <f t="shared" si="46"/>
        <v>1</v>
      </c>
      <c r="BC26" s="2">
        <f t="shared" si="46"/>
        <v>1</v>
      </c>
      <c r="BE26" s="2">
        <f t="shared" si="47"/>
        <v>1</v>
      </c>
      <c r="BF26" s="2">
        <f t="shared" si="47"/>
        <v>1</v>
      </c>
      <c r="BG26" s="2">
        <f t="shared" si="47"/>
        <v>1</v>
      </c>
      <c r="BH26" s="2">
        <f t="shared" si="47"/>
        <v>1</v>
      </c>
      <c r="BI26" s="2">
        <f t="shared" si="47"/>
        <v>1</v>
      </c>
      <c r="BK26" s="2">
        <f t="shared" si="28"/>
        <v>1</v>
      </c>
      <c r="BL26" s="2">
        <f t="shared" si="37"/>
        <v>1</v>
      </c>
      <c r="BM26" s="2">
        <f t="shared" si="37"/>
        <v>1</v>
      </c>
      <c r="BN26" s="2">
        <f t="shared" si="37"/>
        <v>1</v>
      </c>
      <c r="BO26" s="2">
        <f t="shared" si="37"/>
        <v>1</v>
      </c>
      <c r="BQ26" s="2">
        <f t="shared" si="29"/>
        <v>1</v>
      </c>
      <c r="BR26" s="2">
        <f t="shared" si="38"/>
        <v>1</v>
      </c>
      <c r="BS26" s="2">
        <f t="shared" si="38"/>
        <v>1</v>
      </c>
      <c r="BT26" s="2">
        <f t="shared" si="38"/>
        <v>1</v>
      </c>
      <c r="BU26" s="2">
        <f t="shared" si="38"/>
        <v>1</v>
      </c>
      <c r="BW26" s="2">
        <f t="shared" si="30"/>
        <v>1</v>
      </c>
      <c r="BX26" s="2">
        <f t="shared" si="39"/>
        <v>1</v>
      </c>
      <c r="BY26" s="2">
        <f t="shared" si="39"/>
        <v>1</v>
      </c>
      <c r="BZ26" s="2">
        <f t="shared" si="39"/>
        <v>1</v>
      </c>
      <c r="CA26" s="2">
        <f t="shared" si="39"/>
        <v>1</v>
      </c>
      <c r="CC26" s="2">
        <f t="shared" si="31"/>
        <v>1</v>
      </c>
      <c r="CD26" s="2">
        <f t="shared" si="40"/>
        <v>1</v>
      </c>
      <c r="CE26" s="2">
        <f t="shared" si="40"/>
        <v>1</v>
      </c>
      <c r="CF26" s="2">
        <f t="shared" si="40"/>
        <v>1</v>
      </c>
      <c r="CG26" s="2">
        <f t="shared" si="40"/>
        <v>1</v>
      </c>
      <c r="CI26" s="2">
        <f t="shared" si="32"/>
        <v>1</v>
      </c>
      <c r="CJ26" s="2">
        <f t="shared" si="41"/>
        <v>1</v>
      </c>
      <c r="CK26" s="2">
        <f t="shared" si="41"/>
        <v>1</v>
      </c>
      <c r="CL26" s="2">
        <f t="shared" si="41"/>
        <v>1</v>
      </c>
      <c r="CM26" s="2">
        <f t="shared" si="41"/>
        <v>1</v>
      </c>
      <c r="CO26" s="2">
        <f t="shared" si="33"/>
        <v>1</v>
      </c>
      <c r="CP26" s="2">
        <f t="shared" si="42"/>
        <v>1</v>
      </c>
      <c r="CQ26" s="2">
        <f t="shared" si="42"/>
        <v>1</v>
      </c>
      <c r="CR26" s="2">
        <f t="shared" si="42"/>
        <v>1</v>
      </c>
      <c r="CS26" s="2">
        <f t="shared" si="42"/>
        <v>1</v>
      </c>
    </row>
    <row r="27" spans="1:97">
      <c r="A27" s="196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2">
        <f t="shared" si="15"/>
        <v>0</v>
      </c>
      <c r="J27" s="2">
        <f t="shared" si="16"/>
        <v>1</v>
      </c>
      <c r="K27" s="2">
        <f t="shared" si="17"/>
        <v>1</v>
      </c>
      <c r="L27" s="2">
        <f t="shared" si="18"/>
        <v>1</v>
      </c>
      <c r="M27" s="2">
        <f t="shared" si="19"/>
        <v>1</v>
      </c>
      <c r="O27" s="2">
        <f t="shared" si="43"/>
        <v>1</v>
      </c>
      <c r="P27" s="2">
        <f t="shared" si="43"/>
        <v>1</v>
      </c>
      <c r="Q27" s="2">
        <f t="shared" si="43"/>
        <v>1</v>
      </c>
      <c r="R27" s="2">
        <f t="shared" si="43"/>
        <v>0</v>
      </c>
      <c r="S27" s="2">
        <f t="shared" si="43"/>
        <v>1</v>
      </c>
      <c r="U27" s="2">
        <f t="shared" si="21"/>
        <v>1</v>
      </c>
      <c r="V27" s="2">
        <f t="shared" si="34"/>
        <v>1</v>
      </c>
      <c r="W27" s="2">
        <f t="shared" si="34"/>
        <v>1</v>
      </c>
      <c r="X27" s="2">
        <f t="shared" si="34"/>
        <v>1</v>
      </c>
      <c r="Y27" s="2">
        <f t="shared" si="34"/>
        <v>0</v>
      </c>
      <c r="AA27" s="2">
        <f t="shared" si="22"/>
        <v>0</v>
      </c>
      <c r="AB27" s="2">
        <f t="shared" si="35"/>
        <v>1</v>
      </c>
      <c r="AC27" s="2">
        <f t="shared" si="35"/>
        <v>1</v>
      </c>
      <c r="AD27" s="2">
        <f t="shared" si="35"/>
        <v>1</v>
      </c>
      <c r="AE27" s="2">
        <f t="shared" si="35"/>
        <v>0</v>
      </c>
      <c r="AG27" s="2">
        <f t="shared" si="23"/>
        <v>1</v>
      </c>
      <c r="AH27" s="2">
        <f t="shared" si="36"/>
        <v>0</v>
      </c>
      <c r="AI27" s="2">
        <f t="shared" si="36"/>
        <v>0</v>
      </c>
      <c r="AJ27" s="2">
        <f t="shared" si="36"/>
        <v>1</v>
      </c>
      <c r="AK27" s="2">
        <f t="shared" si="36"/>
        <v>1</v>
      </c>
      <c r="AM27" s="2">
        <f t="shared" si="44"/>
        <v>1</v>
      </c>
      <c r="AN27" s="2">
        <f t="shared" si="44"/>
        <v>1</v>
      </c>
      <c r="AO27" s="2">
        <f t="shared" si="44"/>
        <v>1</v>
      </c>
      <c r="AP27" s="2">
        <f t="shared" si="44"/>
        <v>1</v>
      </c>
      <c r="AQ27" s="2">
        <f t="shared" si="44"/>
        <v>1</v>
      </c>
      <c r="AS27" s="2">
        <f t="shared" si="45"/>
        <v>1</v>
      </c>
      <c r="AT27" s="2">
        <f t="shared" si="45"/>
        <v>1</v>
      </c>
      <c r="AU27" s="2">
        <f t="shared" si="45"/>
        <v>1</v>
      </c>
      <c r="AV27" s="2">
        <f t="shared" si="45"/>
        <v>1</v>
      </c>
      <c r="AW27" s="2">
        <f t="shared" si="45"/>
        <v>1</v>
      </c>
      <c r="AY27" s="2">
        <f t="shared" si="46"/>
        <v>1</v>
      </c>
      <c r="AZ27" s="2">
        <f t="shared" si="46"/>
        <v>1</v>
      </c>
      <c r="BA27" s="2">
        <f t="shared" si="46"/>
        <v>1</v>
      </c>
      <c r="BB27" s="2">
        <f t="shared" si="46"/>
        <v>1</v>
      </c>
      <c r="BC27" s="2">
        <f t="shared" si="46"/>
        <v>1</v>
      </c>
      <c r="BE27" s="2">
        <f t="shared" si="47"/>
        <v>1</v>
      </c>
      <c r="BF27" s="2">
        <f t="shared" si="47"/>
        <v>1</v>
      </c>
      <c r="BG27" s="2">
        <f t="shared" si="47"/>
        <v>1</v>
      </c>
      <c r="BH27" s="2">
        <f t="shared" si="47"/>
        <v>1</v>
      </c>
      <c r="BI27" s="2">
        <f t="shared" si="47"/>
        <v>1</v>
      </c>
      <c r="BK27" s="2">
        <f t="shared" si="28"/>
        <v>1</v>
      </c>
      <c r="BL27" s="2">
        <f t="shared" si="37"/>
        <v>1</v>
      </c>
      <c r="BM27" s="2">
        <f t="shared" si="37"/>
        <v>1</v>
      </c>
      <c r="BN27" s="2">
        <f t="shared" si="37"/>
        <v>1</v>
      </c>
      <c r="BO27" s="2">
        <f t="shared" si="37"/>
        <v>1</v>
      </c>
      <c r="BQ27" s="2">
        <f t="shared" si="29"/>
        <v>1</v>
      </c>
      <c r="BR27" s="2">
        <f t="shared" si="38"/>
        <v>1</v>
      </c>
      <c r="BS27" s="2">
        <f t="shared" si="38"/>
        <v>1</v>
      </c>
      <c r="BT27" s="2">
        <f t="shared" si="38"/>
        <v>1</v>
      </c>
      <c r="BU27" s="2">
        <f t="shared" si="38"/>
        <v>1</v>
      </c>
      <c r="BW27" s="2">
        <f t="shared" si="30"/>
        <v>1</v>
      </c>
      <c r="BX27" s="2">
        <f t="shared" si="39"/>
        <v>1</v>
      </c>
      <c r="BY27" s="2">
        <f t="shared" si="39"/>
        <v>1</v>
      </c>
      <c r="BZ27" s="2">
        <f t="shared" si="39"/>
        <v>1</v>
      </c>
      <c r="CA27" s="2">
        <f t="shared" si="39"/>
        <v>1</v>
      </c>
      <c r="CC27" s="2">
        <f t="shared" si="31"/>
        <v>1</v>
      </c>
      <c r="CD27" s="2">
        <f t="shared" si="40"/>
        <v>1</v>
      </c>
      <c r="CE27" s="2">
        <f t="shared" si="40"/>
        <v>1</v>
      </c>
      <c r="CF27" s="2">
        <f t="shared" si="40"/>
        <v>1</v>
      </c>
      <c r="CG27" s="2">
        <f t="shared" si="40"/>
        <v>1</v>
      </c>
      <c r="CI27" s="2">
        <f t="shared" si="32"/>
        <v>1</v>
      </c>
      <c r="CJ27" s="2">
        <f t="shared" si="41"/>
        <v>1</v>
      </c>
      <c r="CK27" s="2">
        <f t="shared" si="41"/>
        <v>1</v>
      </c>
      <c r="CL27" s="2">
        <f t="shared" si="41"/>
        <v>1</v>
      </c>
      <c r="CM27" s="2">
        <f t="shared" si="41"/>
        <v>1</v>
      </c>
      <c r="CO27" s="2">
        <f t="shared" si="33"/>
        <v>1</v>
      </c>
      <c r="CP27" s="2">
        <f t="shared" si="42"/>
        <v>1</v>
      </c>
      <c r="CQ27" s="2">
        <f t="shared" si="42"/>
        <v>1</v>
      </c>
      <c r="CR27" s="2">
        <f t="shared" si="42"/>
        <v>1</v>
      </c>
      <c r="CS27" s="2">
        <f t="shared" si="42"/>
        <v>1</v>
      </c>
    </row>
    <row r="28" spans="1:97">
      <c r="A28" s="196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2">
        <f t="shared" si="15"/>
        <v>0</v>
      </c>
      <c r="J28" s="2">
        <f t="shared" si="16"/>
        <v>1</v>
      </c>
      <c r="K28" s="2">
        <f t="shared" si="17"/>
        <v>1</v>
      </c>
      <c r="L28" s="2">
        <f t="shared" si="18"/>
        <v>1</v>
      </c>
      <c r="M28" s="2">
        <f t="shared" si="19"/>
        <v>1</v>
      </c>
      <c r="O28" s="2">
        <f t="shared" si="43"/>
        <v>1</v>
      </c>
      <c r="P28" s="2">
        <f t="shared" si="43"/>
        <v>1</v>
      </c>
      <c r="Q28" s="2">
        <f t="shared" si="43"/>
        <v>1</v>
      </c>
      <c r="R28" s="2">
        <f t="shared" si="43"/>
        <v>0</v>
      </c>
      <c r="S28" s="2">
        <f t="shared" si="43"/>
        <v>1</v>
      </c>
      <c r="U28" s="2">
        <f t="shared" si="21"/>
        <v>1</v>
      </c>
      <c r="V28" s="2">
        <f t="shared" si="34"/>
        <v>0</v>
      </c>
      <c r="W28" s="2">
        <f t="shared" si="34"/>
        <v>1</v>
      </c>
      <c r="X28" s="2">
        <f t="shared" si="34"/>
        <v>1</v>
      </c>
      <c r="Y28" s="2">
        <f t="shared" si="34"/>
        <v>0</v>
      </c>
      <c r="AA28" s="2">
        <f t="shared" si="22"/>
        <v>0</v>
      </c>
      <c r="AB28" s="2">
        <f t="shared" si="35"/>
        <v>1</v>
      </c>
      <c r="AC28" s="2">
        <f t="shared" si="35"/>
        <v>1</v>
      </c>
      <c r="AD28" s="2">
        <f t="shared" si="35"/>
        <v>0</v>
      </c>
      <c r="AE28" s="2">
        <f t="shared" si="35"/>
        <v>0</v>
      </c>
      <c r="AG28" s="2">
        <f t="shared" si="23"/>
        <v>1</v>
      </c>
      <c r="AH28" s="2">
        <f t="shared" si="36"/>
        <v>0</v>
      </c>
      <c r="AI28" s="2">
        <f t="shared" si="36"/>
        <v>0</v>
      </c>
      <c r="AJ28" s="2">
        <f t="shared" si="36"/>
        <v>1</v>
      </c>
      <c r="AK28" s="2">
        <f t="shared" si="36"/>
        <v>1</v>
      </c>
      <c r="AM28" s="2">
        <f t="shared" si="44"/>
        <v>1</v>
      </c>
      <c r="AN28" s="2">
        <f t="shared" si="44"/>
        <v>1</v>
      </c>
      <c r="AO28" s="2">
        <f t="shared" si="44"/>
        <v>1</v>
      </c>
      <c r="AP28" s="2">
        <f t="shared" si="44"/>
        <v>1</v>
      </c>
      <c r="AQ28" s="2">
        <f t="shared" si="44"/>
        <v>1</v>
      </c>
      <c r="AS28" s="2">
        <f t="shared" si="45"/>
        <v>1</v>
      </c>
      <c r="AT28" s="2">
        <f t="shared" si="45"/>
        <v>1</v>
      </c>
      <c r="AU28" s="2">
        <f t="shared" si="45"/>
        <v>1</v>
      </c>
      <c r="AV28" s="2">
        <f t="shared" si="45"/>
        <v>1</v>
      </c>
      <c r="AW28" s="2">
        <f t="shared" si="45"/>
        <v>1</v>
      </c>
      <c r="AY28" s="2">
        <f t="shared" si="46"/>
        <v>1</v>
      </c>
      <c r="AZ28" s="2">
        <f t="shared" si="46"/>
        <v>1</v>
      </c>
      <c r="BA28" s="2">
        <f t="shared" si="46"/>
        <v>1</v>
      </c>
      <c r="BB28" s="2">
        <f t="shared" si="46"/>
        <v>1</v>
      </c>
      <c r="BC28" s="2">
        <f t="shared" si="46"/>
        <v>1</v>
      </c>
      <c r="BE28" s="2">
        <f t="shared" si="47"/>
        <v>1</v>
      </c>
      <c r="BF28" s="2">
        <f t="shared" si="47"/>
        <v>1</v>
      </c>
      <c r="BG28" s="2">
        <f t="shared" si="47"/>
        <v>1</v>
      </c>
      <c r="BH28" s="2">
        <f t="shared" si="47"/>
        <v>1</v>
      </c>
      <c r="BI28" s="2">
        <f t="shared" si="47"/>
        <v>1</v>
      </c>
      <c r="BK28" s="2">
        <f t="shared" si="28"/>
        <v>1</v>
      </c>
      <c r="BL28" s="2">
        <f t="shared" si="37"/>
        <v>1</v>
      </c>
      <c r="BM28" s="2">
        <f t="shared" si="37"/>
        <v>1</v>
      </c>
      <c r="BN28" s="2">
        <f t="shared" si="37"/>
        <v>1</v>
      </c>
      <c r="BO28" s="2">
        <f t="shared" si="37"/>
        <v>1</v>
      </c>
      <c r="BQ28" s="2">
        <f t="shared" si="29"/>
        <v>1</v>
      </c>
      <c r="BR28" s="2">
        <f t="shared" si="38"/>
        <v>1</v>
      </c>
      <c r="BS28" s="2">
        <f t="shared" si="38"/>
        <v>1</v>
      </c>
      <c r="BT28" s="2">
        <f t="shared" si="38"/>
        <v>1</v>
      </c>
      <c r="BU28" s="2">
        <f t="shared" si="38"/>
        <v>1</v>
      </c>
      <c r="BW28" s="2">
        <f t="shared" si="30"/>
        <v>1</v>
      </c>
      <c r="BX28" s="2">
        <f t="shared" si="39"/>
        <v>1</v>
      </c>
      <c r="BY28" s="2">
        <f t="shared" si="39"/>
        <v>1</v>
      </c>
      <c r="BZ28" s="2">
        <f t="shared" si="39"/>
        <v>1</v>
      </c>
      <c r="CA28" s="2">
        <f t="shared" si="39"/>
        <v>1</v>
      </c>
      <c r="CC28" s="2">
        <f t="shared" si="31"/>
        <v>1</v>
      </c>
      <c r="CD28" s="2">
        <f t="shared" si="40"/>
        <v>1</v>
      </c>
      <c r="CE28" s="2">
        <f t="shared" si="40"/>
        <v>1</v>
      </c>
      <c r="CF28" s="2">
        <f t="shared" si="40"/>
        <v>1</v>
      </c>
      <c r="CG28" s="2">
        <f t="shared" si="40"/>
        <v>1</v>
      </c>
      <c r="CI28" s="2">
        <f t="shared" si="32"/>
        <v>1</v>
      </c>
      <c r="CJ28" s="2">
        <f t="shared" si="41"/>
        <v>1</v>
      </c>
      <c r="CK28" s="2">
        <f t="shared" si="41"/>
        <v>1</v>
      </c>
      <c r="CL28" s="2">
        <f t="shared" si="41"/>
        <v>1</v>
      </c>
      <c r="CM28" s="2">
        <f t="shared" si="41"/>
        <v>1</v>
      </c>
      <c r="CO28" s="2">
        <f t="shared" si="33"/>
        <v>1</v>
      </c>
      <c r="CP28" s="2">
        <f t="shared" si="42"/>
        <v>1</v>
      </c>
      <c r="CQ28" s="2">
        <f t="shared" si="42"/>
        <v>1</v>
      </c>
      <c r="CR28" s="2">
        <f t="shared" si="42"/>
        <v>1</v>
      </c>
      <c r="CS28" s="2">
        <f t="shared" si="42"/>
        <v>1</v>
      </c>
    </row>
    <row r="29" spans="1:97">
      <c r="A29" s="196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2">
        <f t="shared" si="15"/>
        <v>0</v>
      </c>
      <c r="J29" s="2">
        <f t="shared" si="16"/>
        <v>0</v>
      </c>
      <c r="K29" s="2">
        <f t="shared" si="17"/>
        <v>1</v>
      </c>
      <c r="L29" s="2">
        <f t="shared" si="18"/>
        <v>1</v>
      </c>
      <c r="M29" s="2">
        <f t="shared" si="19"/>
        <v>1</v>
      </c>
      <c r="O29" s="2">
        <f t="shared" si="43"/>
        <v>1</v>
      </c>
      <c r="P29" s="2">
        <f t="shared" si="43"/>
        <v>0</v>
      </c>
      <c r="Q29" s="2">
        <f t="shared" si="43"/>
        <v>1</v>
      </c>
      <c r="R29" s="2">
        <f t="shared" si="43"/>
        <v>1</v>
      </c>
      <c r="S29" s="2">
        <f t="shared" si="43"/>
        <v>0</v>
      </c>
      <c r="U29" s="2">
        <f t="shared" si="21"/>
        <v>1</v>
      </c>
      <c r="V29" s="2">
        <f t="shared" si="34"/>
        <v>0</v>
      </c>
      <c r="W29" s="2">
        <f t="shared" si="34"/>
        <v>1</v>
      </c>
      <c r="X29" s="2">
        <f t="shared" si="34"/>
        <v>1</v>
      </c>
      <c r="Y29" s="2">
        <f t="shared" si="34"/>
        <v>0</v>
      </c>
      <c r="AA29" s="2">
        <f t="shared" si="22"/>
        <v>1</v>
      </c>
      <c r="AB29" s="2">
        <f t="shared" si="35"/>
        <v>0</v>
      </c>
      <c r="AC29" s="2">
        <f t="shared" si="35"/>
        <v>1</v>
      </c>
      <c r="AD29" s="2">
        <f t="shared" si="35"/>
        <v>0</v>
      </c>
      <c r="AE29" s="2">
        <f t="shared" si="35"/>
        <v>1</v>
      </c>
      <c r="AG29" s="2">
        <f t="shared" si="23"/>
        <v>1</v>
      </c>
      <c r="AH29" s="2">
        <f t="shared" si="36"/>
        <v>0</v>
      </c>
      <c r="AI29" s="2">
        <f t="shared" si="36"/>
        <v>0</v>
      </c>
      <c r="AJ29" s="2">
        <f t="shared" si="36"/>
        <v>1</v>
      </c>
      <c r="AK29" s="2">
        <f t="shared" si="36"/>
        <v>1</v>
      </c>
      <c r="AM29" s="2">
        <f t="shared" si="44"/>
        <v>1</v>
      </c>
      <c r="AN29" s="2">
        <f t="shared" si="44"/>
        <v>0</v>
      </c>
      <c r="AO29" s="2">
        <f t="shared" si="44"/>
        <v>1</v>
      </c>
      <c r="AP29" s="2">
        <f t="shared" si="44"/>
        <v>1</v>
      </c>
      <c r="AQ29" s="2">
        <f t="shared" si="44"/>
        <v>1</v>
      </c>
      <c r="AS29" s="2">
        <f t="shared" si="45"/>
        <v>1</v>
      </c>
      <c r="AT29" s="2">
        <f t="shared" si="45"/>
        <v>0</v>
      </c>
      <c r="AU29" s="2">
        <f t="shared" si="45"/>
        <v>1</v>
      </c>
      <c r="AV29" s="2">
        <f t="shared" si="45"/>
        <v>1</v>
      </c>
      <c r="AW29" s="2">
        <f t="shared" si="45"/>
        <v>1</v>
      </c>
      <c r="AY29" s="2">
        <f t="shared" si="46"/>
        <v>1</v>
      </c>
      <c r="AZ29" s="2">
        <f t="shared" si="46"/>
        <v>0</v>
      </c>
      <c r="BA29" s="2">
        <f t="shared" si="46"/>
        <v>1</v>
      </c>
      <c r="BB29" s="2">
        <f t="shared" si="46"/>
        <v>1</v>
      </c>
      <c r="BC29" s="2">
        <f t="shared" si="46"/>
        <v>1</v>
      </c>
      <c r="BE29" s="2">
        <f t="shared" si="47"/>
        <v>1</v>
      </c>
      <c r="BF29" s="2">
        <f t="shared" si="47"/>
        <v>0</v>
      </c>
      <c r="BG29" s="2">
        <f t="shared" si="47"/>
        <v>1</v>
      </c>
      <c r="BH29" s="2">
        <f t="shared" si="47"/>
        <v>1</v>
      </c>
      <c r="BI29" s="2">
        <f t="shared" si="47"/>
        <v>1</v>
      </c>
      <c r="BK29" s="2">
        <f t="shared" si="28"/>
        <v>1</v>
      </c>
      <c r="BL29" s="2">
        <f t="shared" si="37"/>
        <v>0</v>
      </c>
      <c r="BM29" s="2">
        <f t="shared" si="37"/>
        <v>1</v>
      </c>
      <c r="BN29" s="2">
        <f t="shared" si="37"/>
        <v>1</v>
      </c>
      <c r="BO29" s="2">
        <f t="shared" si="37"/>
        <v>1</v>
      </c>
      <c r="BQ29" s="2">
        <f t="shared" si="29"/>
        <v>1</v>
      </c>
      <c r="BR29" s="2">
        <f t="shared" si="38"/>
        <v>0</v>
      </c>
      <c r="BS29" s="2">
        <f t="shared" si="38"/>
        <v>1</v>
      </c>
      <c r="BT29" s="2">
        <f t="shared" si="38"/>
        <v>1</v>
      </c>
      <c r="BU29" s="2">
        <f t="shared" si="38"/>
        <v>1</v>
      </c>
      <c r="BW29" s="2">
        <f t="shared" si="30"/>
        <v>1</v>
      </c>
      <c r="BX29" s="2">
        <f t="shared" si="39"/>
        <v>0</v>
      </c>
      <c r="BY29" s="2">
        <f t="shared" si="39"/>
        <v>1</v>
      </c>
      <c r="BZ29" s="2">
        <f t="shared" si="39"/>
        <v>1</v>
      </c>
      <c r="CA29" s="2">
        <f t="shared" si="39"/>
        <v>1</v>
      </c>
      <c r="CC29" s="2">
        <f t="shared" si="31"/>
        <v>1</v>
      </c>
      <c r="CD29" s="2">
        <f t="shared" si="40"/>
        <v>0</v>
      </c>
      <c r="CE29" s="2">
        <f t="shared" si="40"/>
        <v>1</v>
      </c>
      <c r="CF29" s="2">
        <f t="shared" si="40"/>
        <v>1</v>
      </c>
      <c r="CG29" s="2">
        <f t="shared" si="40"/>
        <v>1</v>
      </c>
      <c r="CI29" s="2">
        <f t="shared" si="32"/>
        <v>1</v>
      </c>
      <c r="CJ29" s="2">
        <f t="shared" si="41"/>
        <v>0</v>
      </c>
      <c r="CK29" s="2">
        <f t="shared" si="41"/>
        <v>1</v>
      </c>
      <c r="CL29" s="2">
        <f t="shared" si="41"/>
        <v>1</v>
      </c>
      <c r="CM29" s="2">
        <f t="shared" si="41"/>
        <v>1</v>
      </c>
      <c r="CO29" s="2">
        <f t="shared" si="33"/>
        <v>1</v>
      </c>
      <c r="CP29" s="2">
        <f t="shared" si="42"/>
        <v>0</v>
      </c>
      <c r="CQ29" s="2">
        <f t="shared" si="42"/>
        <v>1</v>
      </c>
      <c r="CR29" s="2">
        <f t="shared" si="42"/>
        <v>1</v>
      </c>
      <c r="CS29" s="2">
        <f t="shared" si="42"/>
        <v>1</v>
      </c>
    </row>
    <row r="30" spans="1:97">
      <c r="A30" s="196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2">
        <f t="shared" si="15"/>
        <v>0</v>
      </c>
      <c r="J30" s="2">
        <f t="shared" si="16"/>
        <v>0</v>
      </c>
      <c r="K30" s="2">
        <f t="shared" si="17"/>
        <v>1</v>
      </c>
      <c r="L30" s="2">
        <f t="shared" si="18"/>
        <v>1</v>
      </c>
      <c r="M30" s="2">
        <f t="shared" si="19"/>
        <v>1</v>
      </c>
      <c r="O30" s="2">
        <f t="shared" si="43"/>
        <v>1</v>
      </c>
      <c r="P30" s="2">
        <f t="shared" si="43"/>
        <v>0</v>
      </c>
      <c r="Q30" s="2">
        <f t="shared" si="43"/>
        <v>1</v>
      </c>
      <c r="R30" s="2">
        <f t="shared" si="43"/>
        <v>1</v>
      </c>
      <c r="S30" s="2">
        <f t="shared" si="43"/>
        <v>0</v>
      </c>
      <c r="U30" s="2">
        <f t="shared" si="21"/>
        <v>1</v>
      </c>
      <c r="V30" s="2">
        <f t="shared" si="34"/>
        <v>0</v>
      </c>
      <c r="W30" s="2">
        <f t="shared" si="34"/>
        <v>1</v>
      </c>
      <c r="X30" s="2">
        <f t="shared" si="34"/>
        <v>1</v>
      </c>
      <c r="Y30" s="2">
        <f t="shared" si="34"/>
        <v>0</v>
      </c>
      <c r="AA30" s="2">
        <f t="shared" si="22"/>
        <v>0</v>
      </c>
      <c r="AB30" s="2">
        <f t="shared" si="35"/>
        <v>0</v>
      </c>
      <c r="AC30" s="2">
        <f t="shared" si="35"/>
        <v>0</v>
      </c>
      <c r="AD30" s="2">
        <f t="shared" si="35"/>
        <v>0</v>
      </c>
      <c r="AE30" s="2">
        <f t="shared" si="35"/>
        <v>0</v>
      </c>
      <c r="AG30" s="2">
        <f t="shared" si="23"/>
        <v>1</v>
      </c>
      <c r="AH30" s="2">
        <f t="shared" si="36"/>
        <v>0</v>
      </c>
      <c r="AI30" s="2">
        <f t="shared" si="36"/>
        <v>0</v>
      </c>
      <c r="AJ30" s="2">
        <f t="shared" si="36"/>
        <v>1</v>
      </c>
      <c r="AK30" s="2">
        <f t="shared" si="36"/>
        <v>1</v>
      </c>
      <c r="AM30" s="2">
        <f t="shared" si="44"/>
        <v>1</v>
      </c>
      <c r="AN30" s="2">
        <f t="shared" si="44"/>
        <v>0</v>
      </c>
      <c r="AO30" s="2">
        <f t="shared" si="44"/>
        <v>1</v>
      </c>
      <c r="AP30" s="2">
        <f t="shared" si="44"/>
        <v>1</v>
      </c>
      <c r="AQ30" s="2">
        <f t="shared" si="44"/>
        <v>1</v>
      </c>
      <c r="AS30" s="2">
        <f t="shared" si="45"/>
        <v>1</v>
      </c>
      <c r="AT30" s="2">
        <f t="shared" si="45"/>
        <v>0</v>
      </c>
      <c r="AU30" s="2">
        <f t="shared" si="45"/>
        <v>1</v>
      </c>
      <c r="AV30" s="2">
        <f t="shared" si="45"/>
        <v>1</v>
      </c>
      <c r="AW30" s="2">
        <f t="shared" si="45"/>
        <v>1</v>
      </c>
      <c r="AY30" s="2">
        <f t="shared" si="46"/>
        <v>1</v>
      </c>
      <c r="AZ30" s="2">
        <f t="shared" si="46"/>
        <v>0</v>
      </c>
      <c r="BA30" s="2">
        <f t="shared" si="46"/>
        <v>1</v>
      </c>
      <c r="BB30" s="2">
        <f t="shared" si="46"/>
        <v>1</v>
      </c>
      <c r="BC30" s="2">
        <f t="shared" si="46"/>
        <v>1</v>
      </c>
      <c r="BE30" s="2">
        <f t="shared" si="47"/>
        <v>1</v>
      </c>
      <c r="BF30" s="2">
        <f t="shared" si="47"/>
        <v>0</v>
      </c>
      <c r="BG30" s="2">
        <f t="shared" si="47"/>
        <v>1</v>
      </c>
      <c r="BH30" s="2">
        <f t="shared" si="47"/>
        <v>1</v>
      </c>
      <c r="BI30" s="2">
        <f t="shared" si="47"/>
        <v>1</v>
      </c>
      <c r="BK30" s="2">
        <f t="shared" si="28"/>
        <v>1</v>
      </c>
      <c r="BL30" s="2">
        <f t="shared" si="37"/>
        <v>0</v>
      </c>
      <c r="BM30" s="2">
        <f t="shared" si="37"/>
        <v>1</v>
      </c>
      <c r="BN30" s="2">
        <f t="shared" si="37"/>
        <v>1</v>
      </c>
      <c r="BO30" s="2">
        <f t="shared" si="37"/>
        <v>1</v>
      </c>
      <c r="BQ30" s="2">
        <f t="shared" si="29"/>
        <v>1</v>
      </c>
      <c r="BR30" s="2">
        <f t="shared" si="38"/>
        <v>0</v>
      </c>
      <c r="BS30" s="2">
        <f t="shared" si="38"/>
        <v>1</v>
      </c>
      <c r="BT30" s="2">
        <f t="shared" si="38"/>
        <v>1</v>
      </c>
      <c r="BU30" s="2">
        <f t="shared" si="38"/>
        <v>1</v>
      </c>
      <c r="BW30" s="2">
        <f t="shared" si="30"/>
        <v>1</v>
      </c>
      <c r="BX30" s="2">
        <f t="shared" si="39"/>
        <v>0</v>
      </c>
      <c r="BY30" s="2">
        <f t="shared" si="39"/>
        <v>1</v>
      </c>
      <c r="BZ30" s="2">
        <f t="shared" si="39"/>
        <v>1</v>
      </c>
      <c r="CA30" s="2">
        <f t="shared" si="39"/>
        <v>1</v>
      </c>
      <c r="CC30" s="2">
        <f t="shared" si="31"/>
        <v>1</v>
      </c>
      <c r="CD30" s="2">
        <f t="shared" si="40"/>
        <v>0</v>
      </c>
      <c r="CE30" s="2">
        <f t="shared" si="40"/>
        <v>1</v>
      </c>
      <c r="CF30" s="2">
        <f t="shared" si="40"/>
        <v>1</v>
      </c>
      <c r="CG30" s="2">
        <f t="shared" si="40"/>
        <v>1</v>
      </c>
      <c r="CI30" s="2">
        <f t="shared" si="32"/>
        <v>1</v>
      </c>
      <c r="CJ30" s="2">
        <f t="shared" si="41"/>
        <v>0</v>
      </c>
      <c r="CK30" s="2">
        <f t="shared" si="41"/>
        <v>1</v>
      </c>
      <c r="CL30" s="2">
        <f t="shared" si="41"/>
        <v>1</v>
      </c>
      <c r="CM30" s="2">
        <f t="shared" si="41"/>
        <v>1</v>
      </c>
      <c r="CO30" s="2">
        <f t="shared" si="33"/>
        <v>1</v>
      </c>
      <c r="CP30" s="2">
        <f t="shared" si="42"/>
        <v>0</v>
      </c>
      <c r="CQ30" s="2">
        <f t="shared" si="42"/>
        <v>1</v>
      </c>
      <c r="CR30" s="2">
        <f t="shared" si="42"/>
        <v>1</v>
      </c>
      <c r="CS30" s="2">
        <f t="shared" si="42"/>
        <v>1</v>
      </c>
    </row>
    <row r="31" spans="1:97">
      <c r="A31" s="196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2">
        <f t="shared" si="15"/>
        <v>0</v>
      </c>
      <c r="J31" s="2">
        <f t="shared" si="16"/>
        <v>0</v>
      </c>
      <c r="K31" s="2">
        <f t="shared" si="17"/>
        <v>1</v>
      </c>
      <c r="L31" s="2">
        <f t="shared" si="18"/>
        <v>0</v>
      </c>
      <c r="M31" s="2">
        <f t="shared" si="19"/>
        <v>1</v>
      </c>
      <c r="O31" s="2">
        <f t="shared" si="43"/>
        <v>1</v>
      </c>
      <c r="P31" s="2">
        <f t="shared" si="43"/>
        <v>0</v>
      </c>
      <c r="Q31" s="2">
        <f t="shared" si="43"/>
        <v>1</v>
      </c>
      <c r="R31" s="2">
        <f t="shared" si="43"/>
        <v>0</v>
      </c>
      <c r="S31" s="2">
        <f t="shared" si="43"/>
        <v>0</v>
      </c>
      <c r="U31" s="2">
        <f t="shared" si="21"/>
        <v>1</v>
      </c>
      <c r="V31" s="2">
        <f t="shared" si="34"/>
        <v>0</v>
      </c>
      <c r="W31" s="2">
        <f t="shared" si="34"/>
        <v>0</v>
      </c>
      <c r="X31" s="2">
        <f t="shared" si="34"/>
        <v>0</v>
      </c>
      <c r="Y31" s="2">
        <f t="shared" si="34"/>
        <v>1</v>
      </c>
      <c r="AA31" s="2">
        <f t="shared" si="22"/>
        <v>0</v>
      </c>
      <c r="AB31" s="2">
        <f t="shared" si="35"/>
        <v>0</v>
      </c>
      <c r="AC31" s="2">
        <f t="shared" si="35"/>
        <v>0</v>
      </c>
      <c r="AD31" s="2">
        <f t="shared" si="35"/>
        <v>0</v>
      </c>
      <c r="AE31" s="2">
        <f t="shared" si="35"/>
        <v>0</v>
      </c>
      <c r="AG31" s="2">
        <f t="shared" si="23"/>
        <v>1</v>
      </c>
      <c r="AH31" s="2">
        <f t="shared" si="36"/>
        <v>0</v>
      </c>
      <c r="AI31" s="2">
        <f t="shared" si="36"/>
        <v>0</v>
      </c>
      <c r="AJ31" s="2">
        <f t="shared" si="36"/>
        <v>0</v>
      </c>
      <c r="AK31" s="2">
        <f t="shared" si="36"/>
        <v>1</v>
      </c>
      <c r="AM31" s="2">
        <f t="shared" si="44"/>
        <v>1</v>
      </c>
      <c r="AN31" s="2">
        <f t="shared" si="44"/>
        <v>0</v>
      </c>
      <c r="AO31" s="2">
        <f t="shared" si="44"/>
        <v>1</v>
      </c>
      <c r="AP31" s="2">
        <f t="shared" si="44"/>
        <v>0</v>
      </c>
      <c r="AQ31" s="2">
        <f t="shared" si="44"/>
        <v>1</v>
      </c>
      <c r="AS31" s="2">
        <f t="shared" si="45"/>
        <v>1</v>
      </c>
      <c r="AT31" s="2">
        <f t="shared" si="45"/>
        <v>0</v>
      </c>
      <c r="AU31" s="2">
        <f t="shared" si="45"/>
        <v>1</v>
      </c>
      <c r="AV31" s="2">
        <f t="shared" si="45"/>
        <v>0</v>
      </c>
      <c r="AW31" s="2">
        <f t="shared" si="45"/>
        <v>1</v>
      </c>
      <c r="AY31" s="2">
        <f t="shared" si="46"/>
        <v>1</v>
      </c>
      <c r="AZ31" s="2">
        <f t="shared" si="46"/>
        <v>0</v>
      </c>
      <c r="BA31" s="2">
        <f t="shared" si="46"/>
        <v>1</v>
      </c>
      <c r="BB31" s="2">
        <f t="shared" si="46"/>
        <v>0</v>
      </c>
      <c r="BC31" s="2">
        <f t="shared" si="46"/>
        <v>1</v>
      </c>
      <c r="BE31" s="2">
        <f t="shared" si="47"/>
        <v>1</v>
      </c>
      <c r="BF31" s="2">
        <f t="shared" si="47"/>
        <v>0</v>
      </c>
      <c r="BG31" s="2">
        <f t="shared" si="47"/>
        <v>1</v>
      </c>
      <c r="BH31" s="2">
        <f t="shared" si="47"/>
        <v>0</v>
      </c>
      <c r="BI31" s="2">
        <f t="shared" si="47"/>
        <v>1</v>
      </c>
      <c r="BK31" s="2">
        <f t="shared" si="28"/>
        <v>1</v>
      </c>
      <c r="BL31" s="2">
        <f t="shared" si="37"/>
        <v>0</v>
      </c>
      <c r="BM31" s="2">
        <f t="shared" si="37"/>
        <v>1</v>
      </c>
      <c r="BN31" s="2">
        <f t="shared" si="37"/>
        <v>0</v>
      </c>
      <c r="BO31" s="2">
        <f t="shared" si="37"/>
        <v>1</v>
      </c>
      <c r="BQ31" s="2">
        <f t="shared" si="29"/>
        <v>1</v>
      </c>
      <c r="BR31" s="2">
        <f t="shared" si="38"/>
        <v>0</v>
      </c>
      <c r="BS31" s="2">
        <f t="shared" si="38"/>
        <v>1</v>
      </c>
      <c r="BT31" s="2">
        <f t="shared" si="38"/>
        <v>0</v>
      </c>
      <c r="BU31" s="2">
        <f t="shared" si="38"/>
        <v>1</v>
      </c>
      <c r="BW31" s="2">
        <f t="shared" si="30"/>
        <v>1</v>
      </c>
      <c r="BX31" s="2">
        <f t="shared" si="39"/>
        <v>0</v>
      </c>
      <c r="BY31" s="2">
        <f t="shared" si="39"/>
        <v>1</v>
      </c>
      <c r="BZ31" s="2">
        <f t="shared" si="39"/>
        <v>0</v>
      </c>
      <c r="CA31" s="2">
        <f t="shared" si="39"/>
        <v>1</v>
      </c>
      <c r="CC31" s="2">
        <f t="shared" si="31"/>
        <v>1</v>
      </c>
      <c r="CD31" s="2">
        <f t="shared" si="40"/>
        <v>0</v>
      </c>
      <c r="CE31" s="2">
        <f t="shared" si="40"/>
        <v>1</v>
      </c>
      <c r="CF31" s="2">
        <f t="shared" si="40"/>
        <v>0</v>
      </c>
      <c r="CG31" s="2">
        <f t="shared" si="40"/>
        <v>1</v>
      </c>
      <c r="CI31" s="2">
        <f t="shared" si="32"/>
        <v>1</v>
      </c>
      <c r="CJ31" s="2">
        <f t="shared" si="41"/>
        <v>0</v>
      </c>
      <c r="CK31" s="2">
        <f t="shared" si="41"/>
        <v>1</v>
      </c>
      <c r="CL31" s="2">
        <f t="shared" si="41"/>
        <v>0</v>
      </c>
      <c r="CM31" s="2">
        <f t="shared" si="41"/>
        <v>1</v>
      </c>
      <c r="CO31" s="2">
        <f t="shared" si="33"/>
        <v>1</v>
      </c>
      <c r="CP31" s="2">
        <f t="shared" si="42"/>
        <v>0</v>
      </c>
      <c r="CQ31" s="2">
        <f t="shared" si="42"/>
        <v>1</v>
      </c>
      <c r="CR31" s="2">
        <f t="shared" si="42"/>
        <v>0</v>
      </c>
      <c r="CS31" s="2">
        <f t="shared" si="42"/>
        <v>1</v>
      </c>
    </row>
    <row r="32" spans="1:97">
      <c r="A32" s="196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2">
        <f t="shared" si="15"/>
        <v>1</v>
      </c>
      <c r="J32" s="2">
        <f t="shared" si="16"/>
        <v>0</v>
      </c>
      <c r="K32" s="2">
        <f t="shared" si="17"/>
        <v>1</v>
      </c>
      <c r="L32" s="2">
        <f t="shared" si="18"/>
        <v>0</v>
      </c>
      <c r="M32" s="2">
        <f t="shared" si="19"/>
        <v>1</v>
      </c>
      <c r="O32" s="2">
        <f t="shared" si="43"/>
        <v>1</v>
      </c>
      <c r="P32" s="2">
        <f t="shared" si="43"/>
        <v>0</v>
      </c>
      <c r="Q32" s="2">
        <f t="shared" si="43"/>
        <v>1</v>
      </c>
      <c r="R32" s="2">
        <f t="shared" si="43"/>
        <v>0</v>
      </c>
      <c r="S32" s="2">
        <f t="shared" si="43"/>
        <v>1</v>
      </c>
      <c r="U32" s="2">
        <f t="shared" si="21"/>
        <v>1</v>
      </c>
      <c r="V32" s="2">
        <f t="shared" si="34"/>
        <v>1</v>
      </c>
      <c r="W32" s="2">
        <f t="shared" si="34"/>
        <v>0</v>
      </c>
      <c r="X32" s="2">
        <f t="shared" si="34"/>
        <v>0</v>
      </c>
      <c r="Y32" s="2">
        <f t="shared" si="34"/>
        <v>0</v>
      </c>
      <c r="AA32" s="2">
        <f t="shared" si="22"/>
        <v>0</v>
      </c>
      <c r="AB32" s="2">
        <f t="shared" si="35"/>
        <v>1</v>
      </c>
      <c r="AC32" s="2">
        <f t="shared" si="35"/>
        <v>0</v>
      </c>
      <c r="AD32" s="2">
        <f t="shared" si="35"/>
        <v>0</v>
      </c>
      <c r="AE32" s="2">
        <f t="shared" si="35"/>
        <v>0</v>
      </c>
      <c r="AG32" s="2">
        <f t="shared" si="23"/>
        <v>1</v>
      </c>
      <c r="AH32" s="2">
        <f t="shared" si="36"/>
        <v>0</v>
      </c>
      <c r="AI32" s="2">
        <f t="shared" si="36"/>
        <v>1</v>
      </c>
      <c r="AJ32" s="2">
        <f t="shared" si="36"/>
        <v>0</v>
      </c>
      <c r="AK32" s="2">
        <f t="shared" si="36"/>
        <v>1</v>
      </c>
      <c r="AM32" s="2">
        <f t="shared" si="44"/>
        <v>1</v>
      </c>
      <c r="AN32" s="2">
        <f t="shared" si="44"/>
        <v>1</v>
      </c>
      <c r="AO32" s="2">
        <f t="shared" si="44"/>
        <v>1</v>
      </c>
      <c r="AP32" s="2">
        <f t="shared" si="44"/>
        <v>0</v>
      </c>
      <c r="AQ32" s="2">
        <f t="shared" si="44"/>
        <v>1</v>
      </c>
      <c r="AS32" s="2">
        <f t="shared" si="45"/>
        <v>1</v>
      </c>
      <c r="AT32" s="2">
        <f t="shared" si="45"/>
        <v>1</v>
      </c>
      <c r="AU32" s="2">
        <f t="shared" si="45"/>
        <v>1</v>
      </c>
      <c r="AV32" s="2">
        <f t="shared" si="45"/>
        <v>0</v>
      </c>
      <c r="AW32" s="2">
        <f t="shared" si="45"/>
        <v>1</v>
      </c>
      <c r="AY32" s="2">
        <f t="shared" si="46"/>
        <v>1</v>
      </c>
      <c r="AZ32" s="2">
        <f t="shared" si="46"/>
        <v>1</v>
      </c>
      <c r="BA32" s="2">
        <f t="shared" si="46"/>
        <v>1</v>
      </c>
      <c r="BB32" s="2">
        <f t="shared" si="46"/>
        <v>0</v>
      </c>
      <c r="BC32" s="2">
        <f t="shared" si="46"/>
        <v>1</v>
      </c>
      <c r="BE32" s="2">
        <f t="shared" si="47"/>
        <v>1</v>
      </c>
      <c r="BF32" s="2">
        <f t="shared" si="47"/>
        <v>1</v>
      </c>
      <c r="BG32" s="2">
        <f t="shared" si="47"/>
        <v>1</v>
      </c>
      <c r="BH32" s="2">
        <f t="shared" si="47"/>
        <v>0</v>
      </c>
      <c r="BI32" s="2">
        <f t="shared" si="47"/>
        <v>1</v>
      </c>
      <c r="BK32" s="2">
        <f t="shared" si="28"/>
        <v>1</v>
      </c>
      <c r="BL32" s="2">
        <f t="shared" si="37"/>
        <v>1</v>
      </c>
      <c r="BM32" s="2">
        <f t="shared" si="37"/>
        <v>1</v>
      </c>
      <c r="BN32" s="2">
        <f t="shared" si="37"/>
        <v>0</v>
      </c>
      <c r="BO32" s="2">
        <f t="shared" si="37"/>
        <v>1</v>
      </c>
      <c r="BQ32" s="2">
        <f t="shared" si="29"/>
        <v>1</v>
      </c>
      <c r="BR32" s="2">
        <f t="shared" si="38"/>
        <v>1</v>
      </c>
      <c r="BS32" s="2">
        <f t="shared" si="38"/>
        <v>1</v>
      </c>
      <c r="BT32" s="2">
        <f t="shared" si="38"/>
        <v>0</v>
      </c>
      <c r="BU32" s="2">
        <f t="shared" si="38"/>
        <v>1</v>
      </c>
      <c r="BW32" s="2">
        <f t="shared" si="30"/>
        <v>1</v>
      </c>
      <c r="BX32" s="2">
        <f t="shared" si="39"/>
        <v>1</v>
      </c>
      <c r="BY32" s="2">
        <f t="shared" si="39"/>
        <v>1</v>
      </c>
      <c r="BZ32" s="2">
        <f t="shared" si="39"/>
        <v>0</v>
      </c>
      <c r="CA32" s="2">
        <f t="shared" si="39"/>
        <v>1</v>
      </c>
      <c r="CC32" s="2">
        <f t="shared" si="31"/>
        <v>1</v>
      </c>
      <c r="CD32" s="2">
        <f t="shared" si="40"/>
        <v>1</v>
      </c>
      <c r="CE32" s="2">
        <f t="shared" si="40"/>
        <v>1</v>
      </c>
      <c r="CF32" s="2">
        <f t="shared" si="40"/>
        <v>0</v>
      </c>
      <c r="CG32" s="2">
        <f t="shared" si="40"/>
        <v>1</v>
      </c>
      <c r="CI32" s="2">
        <f t="shared" si="32"/>
        <v>1</v>
      </c>
      <c r="CJ32" s="2">
        <f t="shared" si="41"/>
        <v>1</v>
      </c>
      <c r="CK32" s="2">
        <f t="shared" si="41"/>
        <v>1</v>
      </c>
      <c r="CL32" s="2">
        <f t="shared" si="41"/>
        <v>0</v>
      </c>
      <c r="CM32" s="2">
        <f t="shared" si="41"/>
        <v>1</v>
      </c>
      <c r="CO32" s="2">
        <f t="shared" si="33"/>
        <v>1</v>
      </c>
      <c r="CP32" s="2">
        <f t="shared" si="42"/>
        <v>1</v>
      </c>
      <c r="CQ32" s="2">
        <f t="shared" si="42"/>
        <v>1</v>
      </c>
      <c r="CR32" s="2">
        <f t="shared" si="42"/>
        <v>0</v>
      </c>
      <c r="CS32" s="2">
        <f t="shared" si="42"/>
        <v>1</v>
      </c>
    </row>
    <row r="33" spans="1:97">
      <c r="A33" s="196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2">
        <f t="shared" si="15"/>
        <v>0</v>
      </c>
      <c r="J33" s="2">
        <f t="shared" si="16"/>
        <v>0</v>
      </c>
      <c r="K33" s="2">
        <f t="shared" si="17"/>
        <v>0</v>
      </c>
      <c r="L33" s="2">
        <f t="shared" si="18"/>
        <v>0</v>
      </c>
      <c r="M33" s="2">
        <f t="shared" si="19"/>
        <v>1</v>
      </c>
      <c r="O33" s="2">
        <f t="shared" si="43"/>
        <v>1</v>
      </c>
      <c r="P33" s="2">
        <f t="shared" si="43"/>
        <v>0</v>
      </c>
      <c r="Q33" s="2">
        <f t="shared" si="43"/>
        <v>1</v>
      </c>
      <c r="R33" s="2">
        <f t="shared" si="43"/>
        <v>0</v>
      </c>
      <c r="S33" s="2">
        <f t="shared" si="43"/>
        <v>1</v>
      </c>
      <c r="U33" s="2">
        <f t="shared" si="21"/>
        <v>1</v>
      </c>
      <c r="V33" s="2">
        <f t="shared" si="34"/>
        <v>0</v>
      </c>
      <c r="W33" s="2">
        <f t="shared" si="34"/>
        <v>0</v>
      </c>
      <c r="X33" s="2">
        <f t="shared" si="34"/>
        <v>0</v>
      </c>
      <c r="Y33" s="2">
        <f t="shared" si="34"/>
        <v>0</v>
      </c>
      <c r="AA33" s="2">
        <f t="shared" si="22"/>
        <v>0</v>
      </c>
      <c r="AB33" s="2">
        <f t="shared" si="35"/>
        <v>1</v>
      </c>
      <c r="AC33" s="2">
        <f t="shared" si="35"/>
        <v>1</v>
      </c>
      <c r="AD33" s="2">
        <f t="shared" si="35"/>
        <v>0</v>
      </c>
      <c r="AE33" s="2">
        <f t="shared" si="35"/>
        <v>0</v>
      </c>
      <c r="AG33" s="2">
        <f t="shared" si="23"/>
        <v>1</v>
      </c>
      <c r="AH33" s="2">
        <f t="shared" si="36"/>
        <v>1</v>
      </c>
      <c r="AI33" s="2">
        <f t="shared" si="36"/>
        <v>1</v>
      </c>
      <c r="AJ33" s="2">
        <f t="shared" si="36"/>
        <v>0</v>
      </c>
      <c r="AK33" s="2">
        <f t="shared" si="36"/>
        <v>1</v>
      </c>
      <c r="AM33" s="2">
        <f t="shared" si="44"/>
        <v>1</v>
      </c>
      <c r="AN33" s="2">
        <f t="shared" si="44"/>
        <v>1</v>
      </c>
      <c r="AO33" s="2">
        <f t="shared" si="44"/>
        <v>1</v>
      </c>
      <c r="AP33" s="2">
        <f t="shared" si="44"/>
        <v>0</v>
      </c>
      <c r="AQ33" s="2">
        <f t="shared" si="44"/>
        <v>1</v>
      </c>
      <c r="AS33" s="2">
        <f t="shared" si="45"/>
        <v>1</v>
      </c>
      <c r="AT33" s="2">
        <f t="shared" si="45"/>
        <v>1</v>
      </c>
      <c r="AU33" s="2">
        <f t="shared" si="45"/>
        <v>1</v>
      </c>
      <c r="AV33" s="2">
        <f t="shared" si="45"/>
        <v>0</v>
      </c>
      <c r="AW33" s="2">
        <f t="shared" si="45"/>
        <v>1</v>
      </c>
      <c r="AY33" s="2">
        <f t="shared" si="46"/>
        <v>1</v>
      </c>
      <c r="AZ33" s="2">
        <f t="shared" si="46"/>
        <v>1</v>
      </c>
      <c r="BA33" s="2">
        <f t="shared" si="46"/>
        <v>1</v>
      </c>
      <c r="BB33" s="2">
        <f t="shared" si="46"/>
        <v>0</v>
      </c>
      <c r="BC33" s="2">
        <f t="shared" si="46"/>
        <v>1</v>
      </c>
      <c r="BE33" s="2">
        <f t="shared" si="47"/>
        <v>1</v>
      </c>
      <c r="BF33" s="2">
        <f t="shared" si="47"/>
        <v>1</v>
      </c>
      <c r="BG33" s="2">
        <f t="shared" si="47"/>
        <v>1</v>
      </c>
      <c r="BH33" s="2">
        <f t="shared" si="47"/>
        <v>0</v>
      </c>
      <c r="BI33" s="2">
        <f t="shared" si="47"/>
        <v>1</v>
      </c>
      <c r="BK33" s="2">
        <f t="shared" si="28"/>
        <v>1</v>
      </c>
      <c r="BL33" s="2">
        <f t="shared" si="37"/>
        <v>1</v>
      </c>
      <c r="BM33" s="2">
        <f t="shared" si="37"/>
        <v>1</v>
      </c>
      <c r="BN33" s="2">
        <f t="shared" si="37"/>
        <v>0</v>
      </c>
      <c r="BO33" s="2">
        <f t="shared" si="37"/>
        <v>1</v>
      </c>
      <c r="BQ33" s="2">
        <f t="shared" si="29"/>
        <v>1</v>
      </c>
      <c r="BR33" s="2">
        <f t="shared" si="38"/>
        <v>1</v>
      </c>
      <c r="BS33" s="2">
        <f t="shared" si="38"/>
        <v>1</v>
      </c>
      <c r="BT33" s="2">
        <f t="shared" si="38"/>
        <v>0</v>
      </c>
      <c r="BU33" s="2">
        <f t="shared" si="38"/>
        <v>1</v>
      </c>
      <c r="BW33" s="2">
        <f t="shared" si="30"/>
        <v>1</v>
      </c>
      <c r="BX33" s="2">
        <f t="shared" si="39"/>
        <v>1</v>
      </c>
      <c r="BY33" s="2">
        <f t="shared" si="39"/>
        <v>1</v>
      </c>
      <c r="BZ33" s="2">
        <f t="shared" si="39"/>
        <v>0</v>
      </c>
      <c r="CA33" s="2">
        <f t="shared" si="39"/>
        <v>1</v>
      </c>
      <c r="CC33" s="2">
        <f t="shared" si="31"/>
        <v>1</v>
      </c>
      <c r="CD33" s="2">
        <f t="shared" si="40"/>
        <v>1</v>
      </c>
      <c r="CE33" s="2">
        <f t="shared" si="40"/>
        <v>1</v>
      </c>
      <c r="CF33" s="2">
        <f t="shared" si="40"/>
        <v>0</v>
      </c>
      <c r="CG33" s="2">
        <f t="shared" si="40"/>
        <v>1</v>
      </c>
      <c r="CI33" s="2">
        <f t="shared" si="32"/>
        <v>1</v>
      </c>
      <c r="CJ33" s="2">
        <f t="shared" si="41"/>
        <v>1</v>
      </c>
      <c r="CK33" s="2">
        <f t="shared" si="41"/>
        <v>1</v>
      </c>
      <c r="CL33" s="2">
        <f t="shared" si="41"/>
        <v>0</v>
      </c>
      <c r="CM33" s="2">
        <f t="shared" si="41"/>
        <v>1</v>
      </c>
      <c r="CO33" s="2">
        <f t="shared" si="33"/>
        <v>1</v>
      </c>
      <c r="CP33" s="2">
        <f t="shared" si="42"/>
        <v>1</v>
      </c>
      <c r="CQ33" s="2">
        <f t="shared" si="42"/>
        <v>1</v>
      </c>
      <c r="CR33" s="2">
        <f t="shared" si="42"/>
        <v>0</v>
      </c>
      <c r="CS33" s="2">
        <f t="shared" si="42"/>
        <v>1</v>
      </c>
    </row>
    <row r="34" spans="1:97">
      <c r="A34" s="196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2">
        <f t="shared" si="15"/>
        <v>0</v>
      </c>
      <c r="J34" s="2">
        <f t="shared" si="16"/>
        <v>1</v>
      </c>
      <c r="K34" s="2">
        <f t="shared" si="17"/>
        <v>0</v>
      </c>
      <c r="L34" s="2">
        <f t="shared" si="18"/>
        <v>0</v>
      </c>
      <c r="M34" s="2">
        <f t="shared" si="19"/>
        <v>1</v>
      </c>
      <c r="O34" s="2">
        <f t="shared" si="43"/>
        <v>1</v>
      </c>
      <c r="P34" s="2">
        <f t="shared" si="43"/>
        <v>0</v>
      </c>
      <c r="Q34" s="2">
        <f t="shared" si="43"/>
        <v>1</v>
      </c>
      <c r="R34" s="2">
        <f t="shared" si="43"/>
        <v>0</v>
      </c>
      <c r="S34" s="2">
        <f t="shared" si="43"/>
        <v>1</v>
      </c>
      <c r="U34" s="2">
        <f t="shared" si="21"/>
        <v>1</v>
      </c>
      <c r="V34" s="2">
        <f t="shared" si="34"/>
        <v>0</v>
      </c>
      <c r="W34" s="2">
        <f t="shared" si="34"/>
        <v>0</v>
      </c>
      <c r="X34" s="2">
        <f t="shared" si="34"/>
        <v>1</v>
      </c>
      <c r="Y34" s="2">
        <f t="shared" si="34"/>
        <v>0</v>
      </c>
      <c r="AA34" s="2">
        <f t="shared" si="22"/>
        <v>0</v>
      </c>
      <c r="AB34" s="2">
        <f t="shared" si="35"/>
        <v>1</v>
      </c>
      <c r="AC34" s="2">
        <f t="shared" si="35"/>
        <v>1</v>
      </c>
      <c r="AD34" s="2">
        <f t="shared" si="35"/>
        <v>1</v>
      </c>
      <c r="AE34" s="2">
        <f t="shared" si="35"/>
        <v>1</v>
      </c>
      <c r="AG34" s="2">
        <f t="shared" si="23"/>
        <v>1</v>
      </c>
      <c r="AH34" s="2">
        <f t="shared" si="36"/>
        <v>1</v>
      </c>
      <c r="AI34" s="2">
        <f t="shared" si="36"/>
        <v>1</v>
      </c>
      <c r="AJ34" s="2">
        <f t="shared" si="36"/>
        <v>1</v>
      </c>
      <c r="AK34" s="2">
        <f t="shared" si="36"/>
        <v>1</v>
      </c>
      <c r="AM34" s="2">
        <f t="shared" si="44"/>
        <v>1</v>
      </c>
      <c r="AN34" s="2">
        <f t="shared" si="44"/>
        <v>1</v>
      </c>
      <c r="AO34" s="2">
        <f t="shared" si="44"/>
        <v>1</v>
      </c>
      <c r="AP34" s="2">
        <f t="shared" si="44"/>
        <v>1</v>
      </c>
      <c r="AQ34" s="2">
        <f t="shared" si="44"/>
        <v>1</v>
      </c>
      <c r="AS34" s="2">
        <f t="shared" si="45"/>
        <v>1</v>
      </c>
      <c r="AT34" s="2">
        <f t="shared" si="45"/>
        <v>1</v>
      </c>
      <c r="AU34" s="2">
        <f t="shared" si="45"/>
        <v>1</v>
      </c>
      <c r="AV34" s="2">
        <f t="shared" si="45"/>
        <v>1</v>
      </c>
      <c r="AW34" s="2">
        <f t="shared" si="45"/>
        <v>1</v>
      </c>
      <c r="AY34" s="2">
        <f t="shared" si="46"/>
        <v>1</v>
      </c>
      <c r="AZ34" s="2">
        <f t="shared" si="46"/>
        <v>1</v>
      </c>
      <c r="BA34" s="2">
        <f t="shared" si="46"/>
        <v>1</v>
      </c>
      <c r="BB34" s="2">
        <f t="shared" si="46"/>
        <v>1</v>
      </c>
      <c r="BC34" s="2">
        <f t="shared" si="46"/>
        <v>1</v>
      </c>
      <c r="BE34" s="2">
        <f t="shared" si="47"/>
        <v>1</v>
      </c>
      <c r="BF34" s="2">
        <f t="shared" si="47"/>
        <v>1</v>
      </c>
      <c r="BG34" s="2">
        <f t="shared" si="47"/>
        <v>1</v>
      </c>
      <c r="BH34" s="2">
        <f t="shared" si="47"/>
        <v>1</v>
      </c>
      <c r="BI34" s="2">
        <f t="shared" si="47"/>
        <v>1</v>
      </c>
      <c r="BK34" s="2">
        <f t="shared" si="28"/>
        <v>1</v>
      </c>
      <c r="BL34" s="2">
        <f t="shared" si="37"/>
        <v>1</v>
      </c>
      <c r="BM34" s="2">
        <f t="shared" si="37"/>
        <v>1</v>
      </c>
      <c r="BN34" s="2">
        <f t="shared" si="37"/>
        <v>1</v>
      </c>
      <c r="BO34" s="2">
        <f t="shared" si="37"/>
        <v>1</v>
      </c>
      <c r="BQ34" s="2">
        <f t="shared" si="29"/>
        <v>1</v>
      </c>
      <c r="BR34" s="2">
        <f t="shared" si="38"/>
        <v>1</v>
      </c>
      <c r="BS34" s="2">
        <f t="shared" si="38"/>
        <v>1</v>
      </c>
      <c r="BT34" s="2">
        <f t="shared" si="38"/>
        <v>1</v>
      </c>
      <c r="BU34" s="2">
        <f t="shared" si="38"/>
        <v>1</v>
      </c>
      <c r="BW34" s="2">
        <f t="shared" si="30"/>
        <v>1</v>
      </c>
      <c r="BX34" s="2">
        <f t="shared" si="39"/>
        <v>1</v>
      </c>
      <c r="BY34" s="2">
        <f t="shared" si="39"/>
        <v>1</v>
      </c>
      <c r="BZ34" s="2">
        <f t="shared" si="39"/>
        <v>1</v>
      </c>
      <c r="CA34" s="2">
        <f t="shared" si="39"/>
        <v>1</v>
      </c>
      <c r="CC34" s="2">
        <f t="shared" si="31"/>
        <v>1</v>
      </c>
      <c r="CD34" s="2">
        <f t="shared" si="40"/>
        <v>1</v>
      </c>
      <c r="CE34" s="2">
        <f t="shared" si="40"/>
        <v>1</v>
      </c>
      <c r="CF34" s="2">
        <f t="shared" si="40"/>
        <v>1</v>
      </c>
      <c r="CG34" s="2">
        <f t="shared" si="40"/>
        <v>1</v>
      </c>
      <c r="CI34" s="2">
        <f t="shared" si="32"/>
        <v>1</v>
      </c>
      <c r="CJ34" s="2">
        <f t="shared" si="41"/>
        <v>1</v>
      </c>
      <c r="CK34" s="2">
        <f t="shared" si="41"/>
        <v>1</v>
      </c>
      <c r="CL34" s="2">
        <f t="shared" si="41"/>
        <v>1</v>
      </c>
      <c r="CM34" s="2">
        <f t="shared" si="41"/>
        <v>1</v>
      </c>
      <c r="CO34" s="2">
        <f t="shared" si="33"/>
        <v>1</v>
      </c>
      <c r="CP34" s="2">
        <f t="shared" si="42"/>
        <v>1</v>
      </c>
      <c r="CQ34" s="2">
        <f t="shared" si="42"/>
        <v>1</v>
      </c>
      <c r="CR34" s="2">
        <f t="shared" si="42"/>
        <v>1</v>
      </c>
      <c r="CS34" s="2">
        <f t="shared" si="42"/>
        <v>1</v>
      </c>
    </row>
    <row r="35" spans="1:97">
      <c r="A35" s="196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2">
        <f t="shared" si="15"/>
        <v>0</v>
      </c>
      <c r="J35" s="2">
        <f t="shared" si="16"/>
        <v>1</v>
      </c>
      <c r="K35" s="2">
        <f t="shared" si="17"/>
        <v>0</v>
      </c>
      <c r="L35" s="2">
        <f t="shared" si="18"/>
        <v>0</v>
      </c>
      <c r="M35" s="2">
        <f t="shared" si="19"/>
        <v>1</v>
      </c>
      <c r="O35" s="2">
        <f t="shared" si="43"/>
        <v>1</v>
      </c>
      <c r="P35" s="2">
        <f t="shared" si="43"/>
        <v>0</v>
      </c>
      <c r="Q35" s="2">
        <f t="shared" si="43"/>
        <v>1</v>
      </c>
      <c r="R35" s="2">
        <f t="shared" si="43"/>
        <v>1</v>
      </c>
      <c r="S35" s="2">
        <f t="shared" si="43"/>
        <v>1</v>
      </c>
      <c r="U35" s="2">
        <f t="shared" si="21"/>
        <v>1</v>
      </c>
      <c r="V35" s="2">
        <f t="shared" si="34"/>
        <v>0</v>
      </c>
      <c r="W35" s="2">
        <f t="shared" si="34"/>
        <v>1</v>
      </c>
      <c r="X35" s="2">
        <f t="shared" si="34"/>
        <v>1</v>
      </c>
      <c r="Y35" s="2">
        <f t="shared" si="34"/>
        <v>0</v>
      </c>
      <c r="AA35" s="2">
        <f t="shared" si="22"/>
        <v>1</v>
      </c>
      <c r="AB35" s="2">
        <f t="shared" si="35"/>
        <v>1</v>
      </c>
      <c r="AC35" s="2">
        <f t="shared" si="35"/>
        <v>1</v>
      </c>
      <c r="AD35" s="2">
        <f t="shared" si="35"/>
        <v>1</v>
      </c>
      <c r="AE35" s="2">
        <f t="shared" si="35"/>
        <v>1</v>
      </c>
      <c r="AG35" s="2">
        <f t="shared" si="23"/>
        <v>1</v>
      </c>
      <c r="AH35" s="2">
        <f t="shared" si="36"/>
        <v>1</v>
      </c>
      <c r="AI35" s="2">
        <f t="shared" si="36"/>
        <v>1</v>
      </c>
      <c r="AJ35" s="2">
        <f t="shared" si="36"/>
        <v>0</v>
      </c>
      <c r="AK35" s="2">
        <f t="shared" si="36"/>
        <v>0</v>
      </c>
      <c r="AM35" s="2">
        <f t="shared" si="44"/>
        <v>1</v>
      </c>
      <c r="AN35" s="2">
        <f t="shared" si="44"/>
        <v>1</v>
      </c>
      <c r="AO35" s="2">
        <f t="shared" si="44"/>
        <v>1</v>
      </c>
      <c r="AP35" s="2">
        <f t="shared" si="44"/>
        <v>1</v>
      </c>
      <c r="AQ35" s="2">
        <f t="shared" si="44"/>
        <v>1</v>
      </c>
      <c r="AS35" s="2">
        <f t="shared" si="45"/>
        <v>1</v>
      </c>
      <c r="AT35" s="2">
        <f t="shared" si="45"/>
        <v>1</v>
      </c>
      <c r="AU35" s="2">
        <f t="shared" si="45"/>
        <v>1</v>
      </c>
      <c r="AV35" s="2">
        <f t="shared" si="45"/>
        <v>1</v>
      </c>
      <c r="AW35" s="2">
        <f t="shared" si="45"/>
        <v>1</v>
      </c>
      <c r="AY35" s="2">
        <f t="shared" si="46"/>
        <v>1</v>
      </c>
      <c r="AZ35" s="2">
        <f t="shared" si="46"/>
        <v>1</v>
      </c>
      <c r="BA35" s="2">
        <f t="shared" si="46"/>
        <v>1</v>
      </c>
      <c r="BB35" s="2">
        <f t="shared" si="46"/>
        <v>1</v>
      </c>
      <c r="BC35" s="2">
        <f t="shared" si="46"/>
        <v>1</v>
      </c>
      <c r="BE35" s="2">
        <f t="shared" si="47"/>
        <v>1</v>
      </c>
      <c r="BF35" s="2">
        <f t="shared" si="47"/>
        <v>1</v>
      </c>
      <c r="BG35" s="2">
        <f t="shared" si="47"/>
        <v>1</v>
      </c>
      <c r="BH35" s="2">
        <f t="shared" si="47"/>
        <v>1</v>
      </c>
      <c r="BI35" s="2">
        <f t="shared" si="47"/>
        <v>1</v>
      </c>
      <c r="BK35" s="2">
        <f t="shared" si="28"/>
        <v>1</v>
      </c>
      <c r="BL35" s="2">
        <f t="shared" si="37"/>
        <v>1</v>
      </c>
      <c r="BM35" s="2">
        <f t="shared" si="37"/>
        <v>1</v>
      </c>
      <c r="BN35" s="2">
        <f t="shared" si="37"/>
        <v>1</v>
      </c>
      <c r="BO35" s="2">
        <f t="shared" si="37"/>
        <v>1</v>
      </c>
      <c r="BQ35" s="2">
        <f t="shared" si="29"/>
        <v>1</v>
      </c>
      <c r="BR35" s="2">
        <f t="shared" si="38"/>
        <v>1</v>
      </c>
      <c r="BS35" s="2">
        <f t="shared" si="38"/>
        <v>1</v>
      </c>
      <c r="BT35" s="2">
        <f t="shared" si="38"/>
        <v>1</v>
      </c>
      <c r="BU35" s="2">
        <f t="shared" si="38"/>
        <v>1</v>
      </c>
      <c r="BW35" s="2">
        <f t="shared" si="30"/>
        <v>1</v>
      </c>
      <c r="BX35" s="2">
        <f t="shared" si="39"/>
        <v>1</v>
      </c>
      <c r="BY35" s="2">
        <f t="shared" si="39"/>
        <v>1</v>
      </c>
      <c r="BZ35" s="2">
        <f t="shared" si="39"/>
        <v>1</v>
      </c>
      <c r="CA35" s="2">
        <f t="shared" si="39"/>
        <v>1</v>
      </c>
      <c r="CC35" s="2">
        <f t="shared" si="31"/>
        <v>1</v>
      </c>
      <c r="CD35" s="2">
        <f t="shared" si="40"/>
        <v>1</v>
      </c>
      <c r="CE35" s="2">
        <f t="shared" si="40"/>
        <v>1</v>
      </c>
      <c r="CF35" s="2">
        <f t="shared" si="40"/>
        <v>1</v>
      </c>
      <c r="CG35" s="2">
        <f t="shared" si="40"/>
        <v>1</v>
      </c>
      <c r="CI35" s="2">
        <f t="shared" si="32"/>
        <v>1</v>
      </c>
      <c r="CJ35" s="2">
        <f t="shared" si="41"/>
        <v>1</v>
      </c>
      <c r="CK35" s="2">
        <f t="shared" si="41"/>
        <v>1</v>
      </c>
      <c r="CL35" s="2">
        <f t="shared" si="41"/>
        <v>1</v>
      </c>
      <c r="CM35" s="2">
        <f t="shared" si="41"/>
        <v>1</v>
      </c>
      <c r="CO35" s="2">
        <f t="shared" si="33"/>
        <v>1</v>
      </c>
      <c r="CP35" s="2">
        <f t="shared" si="42"/>
        <v>1</v>
      </c>
      <c r="CQ35" s="2">
        <f t="shared" si="42"/>
        <v>1</v>
      </c>
      <c r="CR35" s="2">
        <f t="shared" si="42"/>
        <v>1</v>
      </c>
      <c r="CS35" s="2">
        <f t="shared" si="42"/>
        <v>1</v>
      </c>
    </row>
    <row r="36" spans="1:97">
      <c r="A36" s="196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2">
        <f t="shared" si="15"/>
        <v>0</v>
      </c>
      <c r="J36" s="2">
        <f t="shared" si="16"/>
        <v>1</v>
      </c>
      <c r="K36" s="2">
        <f t="shared" si="17"/>
        <v>0</v>
      </c>
      <c r="L36" s="2">
        <f t="shared" si="18"/>
        <v>0</v>
      </c>
      <c r="M36" s="2">
        <f t="shared" si="19"/>
        <v>1</v>
      </c>
      <c r="O36" s="2">
        <f t="shared" si="43"/>
        <v>1</v>
      </c>
      <c r="P36" s="2">
        <f t="shared" si="43"/>
        <v>0</v>
      </c>
      <c r="Q36" s="2">
        <f t="shared" si="43"/>
        <v>0</v>
      </c>
      <c r="R36" s="2">
        <f t="shared" si="43"/>
        <v>1</v>
      </c>
      <c r="S36" s="2">
        <f t="shared" si="43"/>
        <v>0</v>
      </c>
      <c r="U36" s="2">
        <f t="shared" si="21"/>
        <v>1</v>
      </c>
      <c r="V36" s="2">
        <f t="shared" si="34"/>
        <v>0</v>
      </c>
      <c r="W36" s="2">
        <f t="shared" si="34"/>
        <v>1</v>
      </c>
      <c r="X36" s="2">
        <f t="shared" si="34"/>
        <v>1</v>
      </c>
      <c r="Y36" s="2">
        <f t="shared" si="34"/>
        <v>0</v>
      </c>
      <c r="AA36" s="2">
        <f t="shared" si="22"/>
        <v>1</v>
      </c>
      <c r="AB36" s="2">
        <f t="shared" si="35"/>
        <v>1</v>
      </c>
      <c r="AC36" s="2">
        <f t="shared" si="35"/>
        <v>1</v>
      </c>
      <c r="AD36" s="2">
        <f t="shared" si="35"/>
        <v>1</v>
      </c>
      <c r="AE36" s="2">
        <f t="shared" si="35"/>
        <v>1</v>
      </c>
      <c r="AG36" s="2">
        <f t="shared" si="23"/>
        <v>1</v>
      </c>
      <c r="AH36" s="2">
        <f t="shared" si="36"/>
        <v>0</v>
      </c>
      <c r="AI36" s="2">
        <f t="shared" si="36"/>
        <v>1</v>
      </c>
      <c r="AJ36" s="2">
        <f t="shared" si="36"/>
        <v>0</v>
      </c>
      <c r="AK36" s="2">
        <f t="shared" si="36"/>
        <v>0</v>
      </c>
      <c r="AM36" s="2">
        <f t="shared" si="44"/>
        <v>1</v>
      </c>
      <c r="AN36" s="2">
        <f t="shared" si="44"/>
        <v>1</v>
      </c>
      <c r="AO36" s="2">
        <f t="shared" si="44"/>
        <v>1</v>
      </c>
      <c r="AP36" s="2">
        <f t="shared" si="44"/>
        <v>1</v>
      </c>
      <c r="AQ36" s="2">
        <f t="shared" si="44"/>
        <v>1</v>
      </c>
      <c r="AS36" s="2">
        <f t="shared" si="45"/>
        <v>1</v>
      </c>
      <c r="AT36" s="2">
        <f t="shared" si="45"/>
        <v>1</v>
      </c>
      <c r="AU36" s="2">
        <f t="shared" si="45"/>
        <v>1</v>
      </c>
      <c r="AV36" s="2">
        <f t="shared" si="45"/>
        <v>1</v>
      </c>
      <c r="AW36" s="2">
        <f t="shared" si="45"/>
        <v>1</v>
      </c>
      <c r="AY36" s="2">
        <f t="shared" si="46"/>
        <v>1</v>
      </c>
      <c r="AZ36" s="2">
        <f t="shared" si="46"/>
        <v>1</v>
      </c>
      <c r="BA36" s="2">
        <f t="shared" si="46"/>
        <v>1</v>
      </c>
      <c r="BB36" s="2">
        <f t="shared" si="46"/>
        <v>1</v>
      </c>
      <c r="BC36" s="2">
        <f t="shared" si="46"/>
        <v>1</v>
      </c>
      <c r="BE36" s="2">
        <f t="shared" si="47"/>
        <v>1</v>
      </c>
      <c r="BF36" s="2">
        <f t="shared" si="47"/>
        <v>1</v>
      </c>
      <c r="BG36" s="2">
        <f t="shared" si="47"/>
        <v>1</v>
      </c>
      <c r="BH36" s="2">
        <f t="shared" si="47"/>
        <v>1</v>
      </c>
      <c r="BI36" s="2">
        <f t="shared" si="47"/>
        <v>1</v>
      </c>
      <c r="BK36" s="2">
        <f t="shared" si="28"/>
        <v>1</v>
      </c>
      <c r="BL36" s="2">
        <f t="shared" si="37"/>
        <v>1</v>
      </c>
      <c r="BM36" s="2">
        <f t="shared" si="37"/>
        <v>1</v>
      </c>
      <c r="BN36" s="2">
        <f t="shared" si="37"/>
        <v>1</v>
      </c>
      <c r="BO36" s="2">
        <f t="shared" si="37"/>
        <v>1</v>
      </c>
      <c r="BQ36" s="2">
        <f t="shared" si="29"/>
        <v>1</v>
      </c>
      <c r="BR36" s="2">
        <f t="shared" si="38"/>
        <v>1</v>
      </c>
      <c r="BS36" s="2">
        <f t="shared" si="38"/>
        <v>1</v>
      </c>
      <c r="BT36" s="2">
        <f t="shared" si="38"/>
        <v>1</v>
      </c>
      <c r="BU36" s="2">
        <f t="shared" si="38"/>
        <v>1</v>
      </c>
      <c r="BW36" s="2">
        <f t="shared" si="30"/>
        <v>1</v>
      </c>
      <c r="BX36" s="2">
        <f t="shared" si="39"/>
        <v>1</v>
      </c>
      <c r="BY36" s="2">
        <f t="shared" si="39"/>
        <v>1</v>
      </c>
      <c r="BZ36" s="2">
        <f t="shared" si="39"/>
        <v>1</v>
      </c>
      <c r="CA36" s="2">
        <f t="shared" si="39"/>
        <v>1</v>
      </c>
      <c r="CC36" s="2">
        <f t="shared" si="31"/>
        <v>1</v>
      </c>
      <c r="CD36" s="2">
        <f t="shared" si="40"/>
        <v>1</v>
      </c>
      <c r="CE36" s="2">
        <f t="shared" si="40"/>
        <v>1</v>
      </c>
      <c r="CF36" s="2">
        <f t="shared" si="40"/>
        <v>1</v>
      </c>
      <c r="CG36" s="2">
        <f t="shared" si="40"/>
        <v>1</v>
      </c>
      <c r="CI36" s="2">
        <f t="shared" si="32"/>
        <v>1</v>
      </c>
      <c r="CJ36" s="2">
        <f t="shared" si="41"/>
        <v>1</v>
      </c>
      <c r="CK36" s="2">
        <f t="shared" si="41"/>
        <v>1</v>
      </c>
      <c r="CL36" s="2">
        <f t="shared" si="41"/>
        <v>1</v>
      </c>
      <c r="CM36" s="2">
        <f t="shared" si="41"/>
        <v>1</v>
      </c>
      <c r="CO36" s="2">
        <f t="shared" si="33"/>
        <v>1</v>
      </c>
      <c r="CP36" s="2">
        <f t="shared" si="42"/>
        <v>1</v>
      </c>
      <c r="CQ36" s="2">
        <f t="shared" si="42"/>
        <v>1</v>
      </c>
      <c r="CR36" s="2">
        <f t="shared" si="42"/>
        <v>1</v>
      </c>
      <c r="CS36" s="2">
        <f t="shared" si="42"/>
        <v>1</v>
      </c>
    </row>
    <row r="37" spans="1:97">
      <c r="A37" s="196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2">
        <f t="shared" si="15"/>
        <v>0</v>
      </c>
      <c r="J37" s="2">
        <f t="shared" si="16"/>
        <v>1</v>
      </c>
      <c r="K37" s="2">
        <f t="shared" si="17"/>
        <v>0</v>
      </c>
      <c r="L37" s="2">
        <f t="shared" si="18"/>
        <v>1</v>
      </c>
      <c r="M37" s="2">
        <f t="shared" si="19"/>
        <v>1</v>
      </c>
      <c r="O37" s="2">
        <f t="shared" ref="O37:S52" si="48">IF(B37=0,"",IF(OR(B37=$O$1,B37=$P$1,B38=$O$1,B38=$P$1,B39=$O$1,B39=$P$1),0,1))</f>
        <v>1</v>
      </c>
      <c r="P37" s="2">
        <f t="shared" si="48"/>
        <v>0</v>
      </c>
      <c r="Q37" s="2">
        <f t="shared" si="48"/>
        <v>0</v>
      </c>
      <c r="R37" s="2">
        <f t="shared" si="48"/>
        <v>1</v>
      </c>
      <c r="S37" s="2">
        <f t="shared" si="48"/>
        <v>0</v>
      </c>
      <c r="U37" s="2">
        <f t="shared" si="21"/>
        <v>0</v>
      </c>
      <c r="V37" s="2">
        <f t="shared" si="34"/>
        <v>1</v>
      </c>
      <c r="W37" s="2">
        <f t="shared" si="34"/>
        <v>1</v>
      </c>
      <c r="X37" s="2">
        <f t="shared" si="34"/>
        <v>1</v>
      </c>
      <c r="Y37" s="2">
        <f t="shared" si="34"/>
        <v>0</v>
      </c>
      <c r="AA37" s="2">
        <f t="shared" si="22"/>
        <v>1</v>
      </c>
      <c r="AB37" s="2">
        <f t="shared" si="35"/>
        <v>1</v>
      </c>
      <c r="AC37" s="2">
        <f t="shared" si="35"/>
        <v>1</v>
      </c>
      <c r="AD37" s="2">
        <f t="shared" si="35"/>
        <v>1</v>
      </c>
      <c r="AE37" s="2">
        <f t="shared" si="35"/>
        <v>1</v>
      </c>
      <c r="AG37" s="2">
        <f t="shared" si="23"/>
        <v>1</v>
      </c>
      <c r="AH37" s="2">
        <f t="shared" si="36"/>
        <v>0</v>
      </c>
      <c r="AI37" s="2">
        <f t="shared" si="36"/>
        <v>1</v>
      </c>
      <c r="AJ37" s="2">
        <f t="shared" si="36"/>
        <v>0</v>
      </c>
      <c r="AK37" s="2">
        <f t="shared" si="36"/>
        <v>0</v>
      </c>
      <c r="AM37" s="2">
        <f t="shared" ref="AM37:AQ52" si="49">IF(B37=0,"",IF(OR(B37=$AG$1,B37=$AN$1,B38=$AG$1,B38=$AN$1,B39=$AG$1,B39=$AN$1),0,1))</f>
        <v>1</v>
      </c>
      <c r="AN37" s="2">
        <f t="shared" si="49"/>
        <v>1</v>
      </c>
      <c r="AO37" s="2">
        <f t="shared" si="49"/>
        <v>1</v>
      </c>
      <c r="AP37" s="2">
        <f t="shared" si="49"/>
        <v>1</v>
      </c>
      <c r="AQ37" s="2">
        <f t="shared" si="49"/>
        <v>1</v>
      </c>
      <c r="AS37" s="2">
        <f t="shared" ref="AS37:AW52" si="50">IF(B37=0,"",IF(OR(B37=$AG$1,B37=$AT$1,B38=$AG$1,B38=$AT$1,B39=$AG$1,B39=$AT$1),0,1))</f>
        <v>1</v>
      </c>
      <c r="AT37" s="2">
        <f t="shared" si="50"/>
        <v>1</v>
      </c>
      <c r="AU37" s="2">
        <f t="shared" si="50"/>
        <v>1</v>
      </c>
      <c r="AV37" s="2">
        <f t="shared" si="50"/>
        <v>1</v>
      </c>
      <c r="AW37" s="2">
        <f t="shared" si="50"/>
        <v>1</v>
      </c>
      <c r="AY37" s="2">
        <f t="shared" ref="AY37:BC52" si="51">IF(B37=0,"",IF(OR(B37=$AG$1,B37=$AZ$1,B38=$AG$1,B38=$AZ$1,B39=$AG$1,B39=$AZ$1),0,1))</f>
        <v>1</v>
      </c>
      <c r="AZ37" s="2">
        <f t="shared" si="51"/>
        <v>1</v>
      </c>
      <c r="BA37" s="2">
        <f t="shared" si="51"/>
        <v>1</v>
      </c>
      <c r="BB37" s="2">
        <f t="shared" si="51"/>
        <v>1</v>
      </c>
      <c r="BC37" s="2">
        <f t="shared" si="51"/>
        <v>1</v>
      </c>
      <c r="BE37" s="2">
        <f t="shared" ref="BE37:BI52" si="52">IF(B37=0,"",IF(OR(B37=$AG$1,B37=$BF$1,B38=$AG$1,B38=$BF$1,B39=$AG$1,B39=$BF$1),0,1))</f>
        <v>1</v>
      </c>
      <c r="BF37" s="2">
        <f t="shared" si="52"/>
        <v>1</v>
      </c>
      <c r="BG37" s="2">
        <f t="shared" si="52"/>
        <v>1</v>
      </c>
      <c r="BH37" s="2">
        <f t="shared" si="52"/>
        <v>1</v>
      </c>
      <c r="BI37" s="2">
        <f t="shared" si="52"/>
        <v>1</v>
      </c>
      <c r="BK37" s="2">
        <f t="shared" si="28"/>
        <v>1</v>
      </c>
      <c r="BL37" s="2">
        <f t="shared" si="37"/>
        <v>1</v>
      </c>
      <c r="BM37" s="2">
        <f t="shared" si="37"/>
        <v>1</v>
      </c>
      <c r="BN37" s="2">
        <f t="shared" si="37"/>
        <v>1</v>
      </c>
      <c r="BO37" s="2">
        <f t="shared" si="37"/>
        <v>1</v>
      </c>
      <c r="BQ37" s="2">
        <f t="shared" si="29"/>
        <v>1</v>
      </c>
      <c r="BR37" s="2">
        <f t="shared" si="38"/>
        <v>1</v>
      </c>
      <c r="BS37" s="2">
        <f t="shared" si="38"/>
        <v>1</v>
      </c>
      <c r="BT37" s="2">
        <f t="shared" si="38"/>
        <v>1</v>
      </c>
      <c r="BU37" s="2">
        <f t="shared" si="38"/>
        <v>1</v>
      </c>
      <c r="BW37" s="2">
        <f t="shared" si="30"/>
        <v>1</v>
      </c>
      <c r="BX37" s="2">
        <f t="shared" si="39"/>
        <v>1</v>
      </c>
      <c r="BY37" s="2">
        <f t="shared" si="39"/>
        <v>1</v>
      </c>
      <c r="BZ37" s="2">
        <f t="shared" si="39"/>
        <v>1</v>
      </c>
      <c r="CA37" s="2">
        <f t="shared" si="39"/>
        <v>1</v>
      </c>
      <c r="CC37" s="2">
        <f t="shared" si="31"/>
        <v>1</v>
      </c>
      <c r="CD37" s="2">
        <f t="shared" si="40"/>
        <v>1</v>
      </c>
      <c r="CE37" s="2">
        <f t="shared" si="40"/>
        <v>1</v>
      </c>
      <c r="CF37" s="2">
        <f t="shared" si="40"/>
        <v>1</v>
      </c>
      <c r="CG37" s="2">
        <f t="shared" si="40"/>
        <v>1</v>
      </c>
      <c r="CI37" s="2">
        <f t="shared" si="32"/>
        <v>1</v>
      </c>
      <c r="CJ37" s="2">
        <f t="shared" si="41"/>
        <v>1</v>
      </c>
      <c r="CK37" s="2">
        <f t="shared" si="41"/>
        <v>1</v>
      </c>
      <c r="CL37" s="2">
        <f t="shared" si="41"/>
        <v>1</v>
      </c>
      <c r="CM37" s="2">
        <f t="shared" si="41"/>
        <v>1</v>
      </c>
      <c r="CO37" s="2">
        <f t="shared" si="33"/>
        <v>1</v>
      </c>
      <c r="CP37" s="2">
        <f t="shared" si="42"/>
        <v>1</v>
      </c>
      <c r="CQ37" s="2">
        <f t="shared" si="42"/>
        <v>1</v>
      </c>
      <c r="CR37" s="2">
        <f t="shared" si="42"/>
        <v>1</v>
      </c>
      <c r="CS37" s="2">
        <f t="shared" si="42"/>
        <v>1</v>
      </c>
    </row>
    <row r="38" spans="1:97">
      <c r="A38" s="196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2">
        <f t="shared" si="15"/>
        <v>1</v>
      </c>
      <c r="J38" s="2">
        <f t="shared" si="16"/>
        <v>0</v>
      </c>
      <c r="K38" s="2">
        <f t="shared" si="17"/>
        <v>1</v>
      </c>
      <c r="L38" s="2">
        <f t="shared" si="18"/>
        <v>0</v>
      </c>
      <c r="M38" s="2">
        <f t="shared" si="19"/>
        <v>1</v>
      </c>
      <c r="O38" s="2">
        <f t="shared" si="48"/>
        <v>1</v>
      </c>
      <c r="P38" s="2">
        <f t="shared" si="48"/>
        <v>1</v>
      </c>
      <c r="Q38" s="2">
        <f t="shared" si="48"/>
        <v>0</v>
      </c>
      <c r="R38" s="2">
        <f t="shared" si="48"/>
        <v>0</v>
      </c>
      <c r="S38" s="2">
        <f t="shared" si="48"/>
        <v>0</v>
      </c>
      <c r="U38" s="2">
        <f t="shared" si="21"/>
        <v>0</v>
      </c>
      <c r="V38" s="2">
        <f t="shared" si="34"/>
        <v>1</v>
      </c>
      <c r="W38" s="2">
        <f t="shared" si="34"/>
        <v>1</v>
      </c>
      <c r="X38" s="2">
        <f t="shared" si="34"/>
        <v>0</v>
      </c>
      <c r="Y38" s="2">
        <f t="shared" si="34"/>
        <v>0</v>
      </c>
      <c r="AA38" s="2">
        <f t="shared" si="22"/>
        <v>0</v>
      </c>
      <c r="AB38" s="2">
        <f t="shared" si="35"/>
        <v>1</v>
      </c>
      <c r="AC38" s="2">
        <f t="shared" si="35"/>
        <v>1</v>
      </c>
      <c r="AD38" s="2">
        <f t="shared" si="35"/>
        <v>0</v>
      </c>
      <c r="AE38" s="2">
        <f t="shared" si="35"/>
        <v>0</v>
      </c>
      <c r="AG38" s="2">
        <f t="shared" si="23"/>
        <v>1</v>
      </c>
      <c r="AH38" s="2">
        <f t="shared" si="36"/>
        <v>0</v>
      </c>
      <c r="AI38" s="2">
        <f t="shared" si="36"/>
        <v>1</v>
      </c>
      <c r="AJ38" s="2">
        <f t="shared" si="36"/>
        <v>0</v>
      </c>
      <c r="AK38" s="2">
        <f t="shared" si="36"/>
        <v>1</v>
      </c>
      <c r="AM38" s="2">
        <f t="shared" si="49"/>
        <v>1</v>
      </c>
      <c r="AN38" s="2">
        <f t="shared" si="49"/>
        <v>1</v>
      </c>
      <c r="AO38" s="2">
        <f t="shared" si="49"/>
        <v>1</v>
      </c>
      <c r="AP38" s="2">
        <f t="shared" si="49"/>
        <v>0</v>
      </c>
      <c r="AQ38" s="2">
        <f t="shared" si="49"/>
        <v>1</v>
      </c>
      <c r="AS38" s="2">
        <f t="shared" si="50"/>
        <v>1</v>
      </c>
      <c r="AT38" s="2">
        <f t="shared" si="50"/>
        <v>1</v>
      </c>
      <c r="AU38" s="2">
        <f t="shared" si="50"/>
        <v>1</v>
      </c>
      <c r="AV38" s="2">
        <f t="shared" si="50"/>
        <v>0</v>
      </c>
      <c r="AW38" s="2">
        <f t="shared" si="50"/>
        <v>1</v>
      </c>
      <c r="AY38" s="2">
        <f t="shared" si="51"/>
        <v>1</v>
      </c>
      <c r="AZ38" s="2">
        <f t="shared" si="51"/>
        <v>1</v>
      </c>
      <c r="BA38" s="2">
        <f t="shared" si="51"/>
        <v>1</v>
      </c>
      <c r="BB38" s="2">
        <f t="shared" si="51"/>
        <v>0</v>
      </c>
      <c r="BC38" s="2">
        <f t="shared" si="51"/>
        <v>1</v>
      </c>
      <c r="BE38" s="2">
        <f t="shared" si="52"/>
        <v>1</v>
      </c>
      <c r="BF38" s="2">
        <f t="shared" si="52"/>
        <v>1</v>
      </c>
      <c r="BG38" s="2">
        <f t="shared" si="52"/>
        <v>1</v>
      </c>
      <c r="BH38" s="2">
        <f t="shared" si="52"/>
        <v>0</v>
      </c>
      <c r="BI38" s="2">
        <f t="shared" si="52"/>
        <v>1</v>
      </c>
      <c r="BK38" s="2">
        <f t="shared" si="28"/>
        <v>1</v>
      </c>
      <c r="BL38" s="2">
        <f t="shared" si="37"/>
        <v>1</v>
      </c>
      <c r="BM38" s="2">
        <f t="shared" si="37"/>
        <v>1</v>
      </c>
      <c r="BN38" s="2">
        <f t="shared" si="37"/>
        <v>0</v>
      </c>
      <c r="BO38" s="2">
        <f t="shared" si="37"/>
        <v>1</v>
      </c>
      <c r="BQ38" s="2">
        <f t="shared" si="29"/>
        <v>1</v>
      </c>
      <c r="BR38" s="2">
        <f t="shared" si="38"/>
        <v>1</v>
      </c>
      <c r="BS38" s="2">
        <f t="shared" si="38"/>
        <v>1</v>
      </c>
      <c r="BT38" s="2">
        <f t="shared" si="38"/>
        <v>0</v>
      </c>
      <c r="BU38" s="2">
        <f t="shared" si="38"/>
        <v>1</v>
      </c>
      <c r="BW38" s="2">
        <f t="shared" si="30"/>
        <v>1</v>
      </c>
      <c r="BX38" s="2">
        <f t="shared" si="39"/>
        <v>1</v>
      </c>
      <c r="BY38" s="2">
        <f t="shared" si="39"/>
        <v>1</v>
      </c>
      <c r="BZ38" s="2">
        <f t="shared" si="39"/>
        <v>0</v>
      </c>
      <c r="CA38" s="2">
        <f t="shared" si="39"/>
        <v>1</v>
      </c>
      <c r="CC38" s="2">
        <f t="shared" si="31"/>
        <v>1</v>
      </c>
      <c r="CD38" s="2">
        <f t="shared" si="40"/>
        <v>1</v>
      </c>
      <c r="CE38" s="2">
        <f t="shared" si="40"/>
        <v>1</v>
      </c>
      <c r="CF38" s="2">
        <f t="shared" si="40"/>
        <v>0</v>
      </c>
      <c r="CG38" s="2">
        <f t="shared" si="40"/>
        <v>1</v>
      </c>
      <c r="CI38" s="2">
        <f t="shared" si="32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O38" s="2">
        <f t="shared" si="33"/>
        <v>1</v>
      </c>
      <c r="CP38" s="2">
        <f t="shared" si="42"/>
        <v>1</v>
      </c>
      <c r="CQ38" s="2">
        <f t="shared" si="42"/>
        <v>1</v>
      </c>
      <c r="CR38" s="2">
        <f t="shared" si="42"/>
        <v>0</v>
      </c>
      <c r="CS38" s="2">
        <f t="shared" si="42"/>
        <v>1</v>
      </c>
    </row>
    <row r="39" spans="1:97">
      <c r="A39" s="196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2">
        <f t="shared" si="15"/>
        <v>1</v>
      </c>
      <c r="J39" s="2">
        <f t="shared" si="16"/>
        <v>0</v>
      </c>
      <c r="K39" s="2">
        <f t="shared" si="17"/>
        <v>1</v>
      </c>
      <c r="L39" s="2">
        <f t="shared" si="18"/>
        <v>0</v>
      </c>
      <c r="M39" s="2">
        <f t="shared" si="19"/>
        <v>1</v>
      </c>
      <c r="O39" s="2">
        <f t="shared" si="48"/>
        <v>1</v>
      </c>
      <c r="P39" s="2">
        <f t="shared" si="48"/>
        <v>1</v>
      </c>
      <c r="Q39" s="2">
        <f t="shared" si="48"/>
        <v>0</v>
      </c>
      <c r="R39" s="2">
        <f t="shared" si="48"/>
        <v>0</v>
      </c>
      <c r="S39" s="2">
        <f t="shared" si="48"/>
        <v>1</v>
      </c>
      <c r="U39" s="2">
        <f t="shared" si="21"/>
        <v>0</v>
      </c>
      <c r="V39" s="2">
        <f t="shared" si="34"/>
        <v>1</v>
      </c>
      <c r="W39" s="2">
        <f t="shared" si="34"/>
        <v>1</v>
      </c>
      <c r="X39" s="2">
        <f t="shared" si="34"/>
        <v>0</v>
      </c>
      <c r="Y39" s="2">
        <f t="shared" si="34"/>
        <v>0</v>
      </c>
      <c r="AA39" s="2">
        <f t="shared" si="22"/>
        <v>0</v>
      </c>
      <c r="AB39" s="2">
        <f t="shared" si="35"/>
        <v>1</v>
      </c>
      <c r="AC39" s="2">
        <f t="shared" si="35"/>
        <v>1</v>
      </c>
      <c r="AD39" s="2">
        <f t="shared" si="35"/>
        <v>0</v>
      </c>
      <c r="AE39" s="2">
        <f t="shared" si="35"/>
        <v>0</v>
      </c>
      <c r="AG39" s="2">
        <f t="shared" si="23"/>
        <v>1</v>
      </c>
      <c r="AH39" s="2">
        <f t="shared" si="36"/>
        <v>0</v>
      </c>
      <c r="AI39" s="2">
        <f t="shared" si="36"/>
        <v>1</v>
      </c>
      <c r="AJ39" s="2">
        <f t="shared" si="36"/>
        <v>0</v>
      </c>
      <c r="AK39" s="2">
        <f t="shared" si="36"/>
        <v>0</v>
      </c>
      <c r="AM39" s="2">
        <f t="shared" si="49"/>
        <v>1</v>
      </c>
      <c r="AN39" s="2">
        <f t="shared" si="49"/>
        <v>1</v>
      </c>
      <c r="AO39" s="2">
        <f t="shared" si="49"/>
        <v>1</v>
      </c>
      <c r="AP39" s="2">
        <f t="shared" si="49"/>
        <v>0</v>
      </c>
      <c r="AQ39" s="2">
        <f t="shared" si="49"/>
        <v>1</v>
      </c>
      <c r="AS39" s="2">
        <f t="shared" si="50"/>
        <v>1</v>
      </c>
      <c r="AT39" s="2">
        <f t="shared" si="50"/>
        <v>1</v>
      </c>
      <c r="AU39" s="2">
        <f t="shared" si="50"/>
        <v>1</v>
      </c>
      <c r="AV39" s="2">
        <f t="shared" si="50"/>
        <v>0</v>
      </c>
      <c r="AW39" s="2">
        <f t="shared" si="50"/>
        <v>1</v>
      </c>
      <c r="AY39" s="2">
        <f t="shared" si="51"/>
        <v>1</v>
      </c>
      <c r="AZ39" s="2">
        <f t="shared" si="51"/>
        <v>1</v>
      </c>
      <c r="BA39" s="2">
        <f t="shared" si="51"/>
        <v>1</v>
      </c>
      <c r="BB39" s="2">
        <f t="shared" si="51"/>
        <v>0</v>
      </c>
      <c r="BC39" s="2">
        <f t="shared" si="51"/>
        <v>1</v>
      </c>
      <c r="BE39" s="2">
        <f t="shared" si="52"/>
        <v>1</v>
      </c>
      <c r="BF39" s="2">
        <f t="shared" si="52"/>
        <v>1</v>
      </c>
      <c r="BG39" s="2">
        <f t="shared" si="52"/>
        <v>1</v>
      </c>
      <c r="BH39" s="2">
        <f t="shared" si="52"/>
        <v>0</v>
      </c>
      <c r="BI39" s="2">
        <f t="shared" si="52"/>
        <v>1</v>
      </c>
      <c r="BK39" s="2">
        <f t="shared" si="28"/>
        <v>1</v>
      </c>
      <c r="BL39" s="2">
        <f t="shared" si="37"/>
        <v>1</v>
      </c>
      <c r="BM39" s="2">
        <f t="shared" si="37"/>
        <v>1</v>
      </c>
      <c r="BN39" s="2">
        <f t="shared" si="37"/>
        <v>0</v>
      </c>
      <c r="BO39" s="2">
        <f t="shared" si="37"/>
        <v>1</v>
      </c>
      <c r="BQ39" s="2">
        <f t="shared" si="29"/>
        <v>1</v>
      </c>
      <c r="BR39" s="2">
        <f t="shared" si="38"/>
        <v>1</v>
      </c>
      <c r="BS39" s="2">
        <f t="shared" si="38"/>
        <v>1</v>
      </c>
      <c r="BT39" s="2">
        <f t="shared" si="38"/>
        <v>0</v>
      </c>
      <c r="BU39" s="2">
        <f t="shared" si="38"/>
        <v>1</v>
      </c>
      <c r="BW39" s="2">
        <f t="shared" si="30"/>
        <v>1</v>
      </c>
      <c r="BX39" s="2">
        <f t="shared" si="39"/>
        <v>1</v>
      </c>
      <c r="BY39" s="2">
        <f t="shared" si="39"/>
        <v>1</v>
      </c>
      <c r="BZ39" s="2">
        <f t="shared" si="39"/>
        <v>0</v>
      </c>
      <c r="CA39" s="2">
        <f t="shared" si="39"/>
        <v>1</v>
      </c>
      <c r="CC39" s="2">
        <f t="shared" si="31"/>
        <v>1</v>
      </c>
      <c r="CD39" s="2">
        <f t="shared" si="40"/>
        <v>1</v>
      </c>
      <c r="CE39" s="2">
        <f t="shared" si="40"/>
        <v>1</v>
      </c>
      <c r="CF39" s="2">
        <f t="shared" si="40"/>
        <v>0</v>
      </c>
      <c r="CG39" s="2">
        <f t="shared" si="40"/>
        <v>1</v>
      </c>
      <c r="CI39" s="2">
        <f t="shared" si="32"/>
        <v>1</v>
      </c>
      <c r="CJ39" s="2">
        <f t="shared" si="41"/>
        <v>1</v>
      </c>
      <c r="CK39" s="2">
        <f t="shared" si="41"/>
        <v>1</v>
      </c>
      <c r="CL39" s="2">
        <f t="shared" si="41"/>
        <v>0</v>
      </c>
      <c r="CM39" s="2">
        <f t="shared" si="41"/>
        <v>1</v>
      </c>
      <c r="CO39" s="2">
        <f t="shared" si="33"/>
        <v>1</v>
      </c>
      <c r="CP39" s="2">
        <f t="shared" si="42"/>
        <v>1</v>
      </c>
      <c r="CQ39" s="2">
        <f t="shared" si="42"/>
        <v>1</v>
      </c>
      <c r="CR39" s="2">
        <f t="shared" si="42"/>
        <v>0</v>
      </c>
      <c r="CS39" s="2">
        <f t="shared" si="42"/>
        <v>1</v>
      </c>
    </row>
    <row r="40" spans="1:97">
      <c r="A40" s="196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2">
        <f t="shared" si="15"/>
        <v>1</v>
      </c>
      <c r="J40" s="2">
        <f t="shared" si="16"/>
        <v>0</v>
      </c>
      <c r="K40" s="2">
        <f t="shared" si="17"/>
        <v>1</v>
      </c>
      <c r="L40" s="2">
        <f t="shared" si="18"/>
        <v>0</v>
      </c>
      <c r="M40" s="2">
        <f t="shared" si="19"/>
        <v>1</v>
      </c>
      <c r="O40" s="2">
        <f t="shared" si="48"/>
        <v>1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si="48"/>
        <v>1</v>
      </c>
      <c r="U40" s="2">
        <f t="shared" si="21"/>
        <v>0</v>
      </c>
      <c r="V40" s="2">
        <f t="shared" si="34"/>
        <v>1</v>
      </c>
      <c r="W40" s="2">
        <f t="shared" si="34"/>
        <v>0</v>
      </c>
      <c r="X40" s="2">
        <f t="shared" si="34"/>
        <v>0</v>
      </c>
      <c r="Y40" s="2">
        <f t="shared" si="34"/>
        <v>1</v>
      </c>
      <c r="AA40" s="2">
        <f t="shared" si="22"/>
        <v>0</v>
      </c>
      <c r="AB40" s="2">
        <f t="shared" si="35"/>
        <v>1</v>
      </c>
      <c r="AC40" s="2">
        <f t="shared" si="35"/>
        <v>1</v>
      </c>
      <c r="AD40" s="2">
        <f t="shared" si="35"/>
        <v>0</v>
      </c>
      <c r="AE40" s="2">
        <f t="shared" si="35"/>
        <v>0</v>
      </c>
      <c r="AG40" s="2">
        <f t="shared" si="23"/>
        <v>1</v>
      </c>
      <c r="AH40" s="2">
        <f t="shared" si="36"/>
        <v>0</v>
      </c>
      <c r="AI40" s="2">
        <f t="shared" si="36"/>
        <v>1</v>
      </c>
      <c r="AJ40" s="2">
        <f t="shared" si="36"/>
        <v>0</v>
      </c>
      <c r="AK40" s="2">
        <f t="shared" si="36"/>
        <v>0</v>
      </c>
      <c r="AM40" s="2">
        <f t="shared" si="49"/>
        <v>1</v>
      </c>
      <c r="AN40" s="2">
        <f t="shared" si="49"/>
        <v>1</v>
      </c>
      <c r="AO40" s="2">
        <f t="shared" si="49"/>
        <v>1</v>
      </c>
      <c r="AP40" s="2">
        <f t="shared" si="49"/>
        <v>0</v>
      </c>
      <c r="AQ40" s="2">
        <f t="shared" si="49"/>
        <v>1</v>
      </c>
      <c r="AS40" s="2">
        <f t="shared" si="50"/>
        <v>1</v>
      </c>
      <c r="AT40" s="2">
        <f t="shared" si="50"/>
        <v>1</v>
      </c>
      <c r="AU40" s="2">
        <f t="shared" si="50"/>
        <v>1</v>
      </c>
      <c r="AV40" s="2">
        <f t="shared" si="50"/>
        <v>0</v>
      </c>
      <c r="AW40" s="2">
        <f t="shared" si="50"/>
        <v>1</v>
      </c>
      <c r="AY40" s="2">
        <f t="shared" si="51"/>
        <v>1</v>
      </c>
      <c r="AZ40" s="2">
        <f t="shared" si="51"/>
        <v>1</v>
      </c>
      <c r="BA40" s="2">
        <f t="shared" si="51"/>
        <v>1</v>
      </c>
      <c r="BB40" s="2">
        <f t="shared" si="51"/>
        <v>0</v>
      </c>
      <c r="BC40" s="2">
        <f t="shared" si="51"/>
        <v>1</v>
      </c>
      <c r="BE40" s="2">
        <f t="shared" si="52"/>
        <v>1</v>
      </c>
      <c r="BF40" s="2">
        <f t="shared" si="52"/>
        <v>1</v>
      </c>
      <c r="BG40" s="2">
        <f t="shared" si="52"/>
        <v>1</v>
      </c>
      <c r="BH40" s="2">
        <f t="shared" si="52"/>
        <v>0</v>
      </c>
      <c r="BI40" s="2">
        <f t="shared" si="52"/>
        <v>1</v>
      </c>
      <c r="BK40" s="2">
        <f t="shared" si="28"/>
        <v>1</v>
      </c>
      <c r="BL40" s="2">
        <f t="shared" si="37"/>
        <v>1</v>
      </c>
      <c r="BM40" s="2">
        <f t="shared" si="37"/>
        <v>1</v>
      </c>
      <c r="BN40" s="2">
        <f t="shared" si="37"/>
        <v>0</v>
      </c>
      <c r="BO40" s="2">
        <f t="shared" si="37"/>
        <v>1</v>
      </c>
      <c r="BQ40" s="2">
        <f t="shared" si="29"/>
        <v>1</v>
      </c>
      <c r="BR40" s="2">
        <f t="shared" si="38"/>
        <v>1</v>
      </c>
      <c r="BS40" s="2">
        <f t="shared" si="38"/>
        <v>1</v>
      </c>
      <c r="BT40" s="2">
        <f t="shared" si="38"/>
        <v>0</v>
      </c>
      <c r="BU40" s="2">
        <f t="shared" si="38"/>
        <v>1</v>
      </c>
      <c r="BW40" s="2">
        <f t="shared" si="30"/>
        <v>1</v>
      </c>
      <c r="BX40" s="2">
        <f t="shared" si="39"/>
        <v>1</v>
      </c>
      <c r="BY40" s="2">
        <f t="shared" si="39"/>
        <v>1</v>
      </c>
      <c r="BZ40" s="2">
        <f t="shared" si="39"/>
        <v>0</v>
      </c>
      <c r="CA40" s="2">
        <f t="shared" si="39"/>
        <v>1</v>
      </c>
      <c r="CC40" s="2">
        <f t="shared" si="31"/>
        <v>1</v>
      </c>
      <c r="CD40" s="2">
        <f t="shared" si="40"/>
        <v>1</v>
      </c>
      <c r="CE40" s="2">
        <f t="shared" si="40"/>
        <v>1</v>
      </c>
      <c r="CF40" s="2">
        <f t="shared" si="40"/>
        <v>0</v>
      </c>
      <c r="CG40" s="2">
        <f t="shared" si="40"/>
        <v>1</v>
      </c>
      <c r="CI40" s="2">
        <f t="shared" si="32"/>
        <v>1</v>
      </c>
      <c r="CJ40" s="2">
        <f t="shared" si="41"/>
        <v>1</v>
      </c>
      <c r="CK40" s="2">
        <f t="shared" si="41"/>
        <v>1</v>
      </c>
      <c r="CL40" s="2">
        <f t="shared" si="41"/>
        <v>0</v>
      </c>
      <c r="CM40" s="2">
        <f t="shared" si="41"/>
        <v>1</v>
      </c>
      <c r="CO40" s="2">
        <f t="shared" si="33"/>
        <v>1</v>
      </c>
      <c r="CP40" s="2">
        <f t="shared" si="42"/>
        <v>1</v>
      </c>
      <c r="CQ40" s="2">
        <f t="shared" si="42"/>
        <v>1</v>
      </c>
      <c r="CR40" s="2">
        <f t="shared" si="42"/>
        <v>0</v>
      </c>
      <c r="CS40" s="2">
        <f t="shared" si="42"/>
        <v>1</v>
      </c>
    </row>
    <row r="41" spans="1:97">
      <c r="A41" s="196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2">
        <f t="shared" si="15"/>
        <v>1</v>
      </c>
      <c r="J41" s="2">
        <f t="shared" si="16"/>
        <v>0</v>
      </c>
      <c r="K41" s="2">
        <f t="shared" si="17"/>
        <v>1</v>
      </c>
      <c r="L41" s="2">
        <f t="shared" si="18"/>
        <v>1</v>
      </c>
      <c r="M41" s="2">
        <f t="shared" si="19"/>
        <v>1</v>
      </c>
      <c r="O41" s="2">
        <f t="shared" si="48"/>
        <v>1</v>
      </c>
      <c r="P41" s="2">
        <f t="shared" si="48"/>
        <v>0</v>
      </c>
      <c r="Q41" s="2">
        <f t="shared" si="48"/>
        <v>0</v>
      </c>
      <c r="R41" s="2">
        <f t="shared" si="48"/>
        <v>0</v>
      </c>
      <c r="S41" s="2">
        <f t="shared" si="48"/>
        <v>1</v>
      </c>
      <c r="U41" s="2">
        <f t="shared" si="21"/>
        <v>0</v>
      </c>
      <c r="V41" s="2">
        <f t="shared" si="34"/>
        <v>1</v>
      </c>
      <c r="W41" s="2">
        <f t="shared" si="34"/>
        <v>0</v>
      </c>
      <c r="X41" s="2">
        <f t="shared" si="34"/>
        <v>1</v>
      </c>
      <c r="Y41" s="2">
        <f t="shared" si="34"/>
        <v>0</v>
      </c>
      <c r="AA41" s="2">
        <f t="shared" si="22"/>
        <v>0</v>
      </c>
      <c r="AB41" s="2">
        <f t="shared" si="35"/>
        <v>1</v>
      </c>
      <c r="AC41" s="2">
        <f t="shared" si="35"/>
        <v>1</v>
      </c>
      <c r="AD41" s="2">
        <f t="shared" si="35"/>
        <v>0</v>
      </c>
      <c r="AE41" s="2">
        <f t="shared" si="35"/>
        <v>1</v>
      </c>
      <c r="AG41" s="2">
        <f t="shared" si="23"/>
        <v>1</v>
      </c>
      <c r="AH41" s="2">
        <f t="shared" si="36"/>
        <v>0</v>
      </c>
      <c r="AI41" s="2">
        <f t="shared" si="36"/>
        <v>1</v>
      </c>
      <c r="AJ41" s="2">
        <f t="shared" si="36"/>
        <v>1</v>
      </c>
      <c r="AK41" s="2">
        <f t="shared" si="36"/>
        <v>0</v>
      </c>
      <c r="AM41" s="2">
        <f t="shared" si="49"/>
        <v>1</v>
      </c>
      <c r="AN41" s="2">
        <f t="shared" si="49"/>
        <v>1</v>
      </c>
      <c r="AO41" s="2">
        <f t="shared" si="49"/>
        <v>1</v>
      </c>
      <c r="AP41" s="2">
        <f t="shared" si="49"/>
        <v>1</v>
      </c>
      <c r="AQ41" s="2">
        <f t="shared" si="49"/>
        <v>1</v>
      </c>
      <c r="AS41" s="2">
        <f t="shared" si="50"/>
        <v>1</v>
      </c>
      <c r="AT41" s="2">
        <f t="shared" si="50"/>
        <v>1</v>
      </c>
      <c r="AU41" s="2">
        <f t="shared" si="50"/>
        <v>1</v>
      </c>
      <c r="AV41" s="2">
        <f t="shared" si="50"/>
        <v>1</v>
      </c>
      <c r="AW41" s="2">
        <f t="shared" si="50"/>
        <v>1</v>
      </c>
      <c r="AY41" s="2">
        <f t="shared" si="51"/>
        <v>1</v>
      </c>
      <c r="AZ41" s="2">
        <f t="shared" si="51"/>
        <v>1</v>
      </c>
      <c r="BA41" s="2">
        <f t="shared" si="51"/>
        <v>1</v>
      </c>
      <c r="BB41" s="2">
        <f t="shared" si="51"/>
        <v>1</v>
      </c>
      <c r="BC41" s="2">
        <f t="shared" si="51"/>
        <v>1</v>
      </c>
      <c r="BE41" s="2">
        <f t="shared" si="52"/>
        <v>1</v>
      </c>
      <c r="BF41" s="2">
        <f t="shared" si="52"/>
        <v>1</v>
      </c>
      <c r="BG41" s="2">
        <f t="shared" si="52"/>
        <v>1</v>
      </c>
      <c r="BH41" s="2">
        <f t="shared" si="52"/>
        <v>1</v>
      </c>
      <c r="BI41" s="2">
        <f t="shared" si="52"/>
        <v>1</v>
      </c>
      <c r="BK41" s="2">
        <f t="shared" si="28"/>
        <v>1</v>
      </c>
      <c r="BL41" s="2">
        <f t="shared" si="37"/>
        <v>1</v>
      </c>
      <c r="BM41" s="2">
        <f t="shared" si="37"/>
        <v>1</v>
      </c>
      <c r="BN41" s="2">
        <f t="shared" si="37"/>
        <v>1</v>
      </c>
      <c r="BO41" s="2">
        <f t="shared" si="37"/>
        <v>1</v>
      </c>
      <c r="BQ41" s="2">
        <f t="shared" si="29"/>
        <v>1</v>
      </c>
      <c r="BR41" s="2">
        <f t="shared" si="38"/>
        <v>1</v>
      </c>
      <c r="BS41" s="2">
        <f t="shared" si="38"/>
        <v>1</v>
      </c>
      <c r="BT41" s="2">
        <f t="shared" si="38"/>
        <v>1</v>
      </c>
      <c r="BU41" s="2">
        <f t="shared" si="38"/>
        <v>1</v>
      </c>
      <c r="BW41" s="2">
        <f t="shared" si="30"/>
        <v>1</v>
      </c>
      <c r="BX41" s="2">
        <f t="shared" si="39"/>
        <v>1</v>
      </c>
      <c r="BY41" s="2">
        <f t="shared" si="39"/>
        <v>1</v>
      </c>
      <c r="BZ41" s="2">
        <f t="shared" si="39"/>
        <v>1</v>
      </c>
      <c r="CA41" s="2">
        <f t="shared" si="39"/>
        <v>1</v>
      </c>
      <c r="CC41" s="2">
        <f t="shared" si="31"/>
        <v>1</v>
      </c>
      <c r="CD41" s="2">
        <f t="shared" si="40"/>
        <v>1</v>
      </c>
      <c r="CE41" s="2">
        <f t="shared" si="40"/>
        <v>1</v>
      </c>
      <c r="CF41" s="2">
        <f t="shared" si="40"/>
        <v>1</v>
      </c>
      <c r="CG41" s="2">
        <f t="shared" si="40"/>
        <v>1</v>
      </c>
      <c r="CI41" s="2">
        <f t="shared" si="32"/>
        <v>1</v>
      </c>
      <c r="CJ41" s="2">
        <f t="shared" si="41"/>
        <v>1</v>
      </c>
      <c r="CK41" s="2">
        <f t="shared" si="41"/>
        <v>1</v>
      </c>
      <c r="CL41" s="2">
        <f t="shared" si="41"/>
        <v>1</v>
      </c>
      <c r="CM41" s="2">
        <f t="shared" si="41"/>
        <v>1</v>
      </c>
      <c r="CO41" s="2">
        <f t="shared" si="33"/>
        <v>1</v>
      </c>
      <c r="CP41" s="2">
        <f t="shared" si="42"/>
        <v>1</v>
      </c>
      <c r="CQ41" s="2">
        <f t="shared" si="42"/>
        <v>1</v>
      </c>
      <c r="CR41" s="2">
        <f t="shared" si="42"/>
        <v>1</v>
      </c>
      <c r="CS41" s="2">
        <f t="shared" si="42"/>
        <v>1</v>
      </c>
    </row>
    <row r="42" spans="1:97">
      <c r="A42" s="196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2">
        <f t="shared" si="15"/>
        <v>1</v>
      </c>
      <c r="J42" s="2">
        <f t="shared" si="16"/>
        <v>0</v>
      </c>
      <c r="K42" s="2">
        <f t="shared" si="17"/>
        <v>0</v>
      </c>
      <c r="L42" s="2">
        <f t="shared" si="18"/>
        <v>1</v>
      </c>
      <c r="M42" s="2">
        <f t="shared" si="19"/>
        <v>1</v>
      </c>
      <c r="O42" s="2">
        <f t="shared" si="48"/>
        <v>1</v>
      </c>
      <c r="P42" s="2">
        <f t="shared" si="48"/>
        <v>0</v>
      </c>
      <c r="Q42" s="2">
        <f t="shared" si="48"/>
        <v>0</v>
      </c>
      <c r="R42" s="2">
        <f t="shared" si="48"/>
        <v>0</v>
      </c>
      <c r="S42" s="2">
        <f t="shared" si="48"/>
        <v>0</v>
      </c>
      <c r="U42" s="2">
        <f t="shared" si="21"/>
        <v>0</v>
      </c>
      <c r="V42" s="2">
        <f t="shared" si="34"/>
        <v>1</v>
      </c>
      <c r="W42" s="2">
        <f t="shared" si="34"/>
        <v>0</v>
      </c>
      <c r="X42" s="2">
        <f t="shared" si="34"/>
        <v>1</v>
      </c>
      <c r="Y42" s="2">
        <f t="shared" si="34"/>
        <v>0</v>
      </c>
      <c r="AA42" s="2">
        <f t="shared" si="22"/>
        <v>0</v>
      </c>
      <c r="AB42" s="2">
        <f t="shared" si="35"/>
        <v>1</v>
      </c>
      <c r="AC42" s="2">
        <f t="shared" si="35"/>
        <v>1</v>
      </c>
      <c r="AD42" s="2">
        <f t="shared" si="35"/>
        <v>0</v>
      </c>
      <c r="AE42" s="2">
        <f t="shared" si="35"/>
        <v>1</v>
      </c>
      <c r="AG42" s="2">
        <f t="shared" si="23"/>
        <v>1</v>
      </c>
      <c r="AH42" s="2">
        <f t="shared" si="36"/>
        <v>0</v>
      </c>
      <c r="AI42" s="2">
        <f t="shared" si="36"/>
        <v>1</v>
      </c>
      <c r="AJ42" s="2">
        <f t="shared" si="36"/>
        <v>0</v>
      </c>
      <c r="AK42" s="2">
        <f t="shared" si="36"/>
        <v>0</v>
      </c>
      <c r="AM42" s="2">
        <f t="shared" si="49"/>
        <v>1</v>
      </c>
      <c r="AN42" s="2">
        <f t="shared" si="49"/>
        <v>1</v>
      </c>
      <c r="AO42" s="2">
        <f t="shared" si="49"/>
        <v>1</v>
      </c>
      <c r="AP42" s="2">
        <f t="shared" si="49"/>
        <v>1</v>
      </c>
      <c r="AQ42" s="2">
        <f t="shared" si="49"/>
        <v>1</v>
      </c>
      <c r="AS42" s="2">
        <f t="shared" si="50"/>
        <v>1</v>
      </c>
      <c r="AT42" s="2">
        <f t="shared" si="50"/>
        <v>1</v>
      </c>
      <c r="AU42" s="2">
        <f t="shared" si="50"/>
        <v>1</v>
      </c>
      <c r="AV42" s="2">
        <f t="shared" si="50"/>
        <v>1</v>
      </c>
      <c r="AW42" s="2">
        <f t="shared" si="50"/>
        <v>1</v>
      </c>
      <c r="AY42" s="2">
        <f t="shared" si="51"/>
        <v>1</v>
      </c>
      <c r="AZ42" s="2">
        <f t="shared" si="51"/>
        <v>1</v>
      </c>
      <c r="BA42" s="2">
        <f t="shared" si="51"/>
        <v>1</v>
      </c>
      <c r="BB42" s="2">
        <f t="shared" si="51"/>
        <v>1</v>
      </c>
      <c r="BC42" s="2">
        <f t="shared" si="51"/>
        <v>1</v>
      </c>
      <c r="BE42" s="2">
        <f t="shared" si="52"/>
        <v>1</v>
      </c>
      <c r="BF42" s="2">
        <f t="shared" si="52"/>
        <v>1</v>
      </c>
      <c r="BG42" s="2">
        <f t="shared" si="52"/>
        <v>1</v>
      </c>
      <c r="BH42" s="2">
        <f t="shared" si="52"/>
        <v>1</v>
      </c>
      <c r="BI42" s="2">
        <f t="shared" si="52"/>
        <v>1</v>
      </c>
      <c r="BK42" s="2">
        <f t="shared" si="28"/>
        <v>1</v>
      </c>
      <c r="BL42" s="2">
        <f t="shared" si="37"/>
        <v>1</v>
      </c>
      <c r="BM42" s="2">
        <f t="shared" si="37"/>
        <v>1</v>
      </c>
      <c r="BN42" s="2">
        <f t="shared" si="37"/>
        <v>1</v>
      </c>
      <c r="BO42" s="2">
        <f t="shared" si="37"/>
        <v>1</v>
      </c>
      <c r="BQ42" s="2">
        <f t="shared" si="29"/>
        <v>1</v>
      </c>
      <c r="BR42" s="2">
        <f t="shared" si="38"/>
        <v>1</v>
      </c>
      <c r="BS42" s="2">
        <f t="shared" si="38"/>
        <v>1</v>
      </c>
      <c r="BT42" s="2">
        <f t="shared" si="38"/>
        <v>1</v>
      </c>
      <c r="BU42" s="2">
        <f t="shared" si="38"/>
        <v>1</v>
      </c>
      <c r="BW42" s="2">
        <f t="shared" si="30"/>
        <v>1</v>
      </c>
      <c r="BX42" s="2">
        <f t="shared" si="39"/>
        <v>1</v>
      </c>
      <c r="BY42" s="2">
        <f t="shared" si="39"/>
        <v>1</v>
      </c>
      <c r="BZ42" s="2">
        <f t="shared" si="39"/>
        <v>1</v>
      </c>
      <c r="CA42" s="2">
        <f t="shared" si="39"/>
        <v>1</v>
      </c>
      <c r="CC42" s="2">
        <f t="shared" si="31"/>
        <v>1</v>
      </c>
      <c r="CD42" s="2">
        <f t="shared" si="40"/>
        <v>1</v>
      </c>
      <c r="CE42" s="2">
        <f t="shared" si="40"/>
        <v>1</v>
      </c>
      <c r="CF42" s="2">
        <f t="shared" si="40"/>
        <v>1</v>
      </c>
      <c r="CG42" s="2">
        <f t="shared" si="40"/>
        <v>1</v>
      </c>
      <c r="CI42" s="2">
        <f t="shared" si="32"/>
        <v>1</v>
      </c>
      <c r="CJ42" s="2">
        <f t="shared" si="41"/>
        <v>1</v>
      </c>
      <c r="CK42" s="2">
        <f t="shared" si="41"/>
        <v>1</v>
      </c>
      <c r="CL42" s="2">
        <f t="shared" si="41"/>
        <v>1</v>
      </c>
      <c r="CM42" s="2">
        <f t="shared" si="41"/>
        <v>1</v>
      </c>
      <c r="CO42" s="2">
        <f t="shared" si="33"/>
        <v>1</v>
      </c>
      <c r="CP42" s="2">
        <f t="shared" si="42"/>
        <v>1</v>
      </c>
      <c r="CQ42" s="2">
        <f t="shared" si="42"/>
        <v>1</v>
      </c>
      <c r="CR42" s="2">
        <f t="shared" si="42"/>
        <v>1</v>
      </c>
      <c r="CS42" s="2">
        <f t="shared" si="42"/>
        <v>1</v>
      </c>
    </row>
    <row r="43" spans="1:97">
      <c r="A43" s="196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2">
        <f t="shared" si="15"/>
        <v>1</v>
      </c>
      <c r="J43" s="2">
        <f t="shared" si="16"/>
        <v>0</v>
      </c>
      <c r="K43" s="2">
        <f t="shared" si="17"/>
        <v>0</v>
      </c>
      <c r="L43" s="2">
        <f t="shared" si="18"/>
        <v>1</v>
      </c>
      <c r="M43" s="2">
        <f t="shared" si="19"/>
        <v>1</v>
      </c>
      <c r="O43" s="2">
        <f t="shared" si="48"/>
        <v>1</v>
      </c>
      <c r="P43" s="2">
        <f t="shared" si="48"/>
        <v>0</v>
      </c>
      <c r="Q43" s="2">
        <f t="shared" si="48"/>
        <v>0</v>
      </c>
      <c r="R43" s="2">
        <f t="shared" si="48"/>
        <v>0</v>
      </c>
      <c r="S43" s="2">
        <f t="shared" si="48"/>
        <v>0</v>
      </c>
      <c r="U43" s="2">
        <f t="shared" si="21"/>
        <v>0</v>
      </c>
      <c r="V43" s="2">
        <f t="shared" si="34"/>
        <v>1</v>
      </c>
      <c r="W43" s="2">
        <f t="shared" si="34"/>
        <v>1</v>
      </c>
      <c r="X43" s="2">
        <f t="shared" si="34"/>
        <v>0</v>
      </c>
      <c r="Y43" s="2">
        <f t="shared" si="34"/>
        <v>0</v>
      </c>
      <c r="AA43" s="2">
        <f t="shared" si="22"/>
        <v>0</v>
      </c>
      <c r="AB43" s="2">
        <f t="shared" si="35"/>
        <v>1</v>
      </c>
      <c r="AC43" s="2">
        <f t="shared" si="35"/>
        <v>1</v>
      </c>
      <c r="AD43" s="2">
        <f t="shared" si="35"/>
        <v>1</v>
      </c>
      <c r="AE43" s="2">
        <f t="shared" si="35"/>
        <v>0</v>
      </c>
      <c r="AG43" s="2">
        <f t="shared" si="23"/>
        <v>1</v>
      </c>
      <c r="AH43" s="2">
        <f t="shared" si="36"/>
        <v>0</v>
      </c>
      <c r="AI43" s="2">
        <f t="shared" si="36"/>
        <v>1</v>
      </c>
      <c r="AJ43" s="2">
        <f t="shared" si="36"/>
        <v>0</v>
      </c>
      <c r="AK43" s="2">
        <f t="shared" si="36"/>
        <v>1</v>
      </c>
      <c r="AM43" s="2">
        <f t="shared" si="49"/>
        <v>1</v>
      </c>
      <c r="AN43" s="2">
        <f t="shared" si="49"/>
        <v>1</v>
      </c>
      <c r="AO43" s="2">
        <f t="shared" si="49"/>
        <v>1</v>
      </c>
      <c r="AP43" s="2">
        <f t="shared" si="49"/>
        <v>1</v>
      </c>
      <c r="AQ43" s="2">
        <f t="shared" si="49"/>
        <v>1</v>
      </c>
      <c r="AS43" s="2">
        <f t="shared" si="50"/>
        <v>1</v>
      </c>
      <c r="AT43" s="2">
        <f t="shared" si="50"/>
        <v>1</v>
      </c>
      <c r="AU43" s="2">
        <f t="shared" si="50"/>
        <v>1</v>
      </c>
      <c r="AV43" s="2">
        <f t="shared" si="50"/>
        <v>1</v>
      </c>
      <c r="AW43" s="2">
        <f t="shared" si="50"/>
        <v>1</v>
      </c>
      <c r="AY43" s="2">
        <f t="shared" si="51"/>
        <v>1</v>
      </c>
      <c r="AZ43" s="2">
        <f t="shared" si="51"/>
        <v>1</v>
      </c>
      <c r="BA43" s="2">
        <f t="shared" si="51"/>
        <v>1</v>
      </c>
      <c r="BB43" s="2">
        <f t="shared" si="51"/>
        <v>1</v>
      </c>
      <c r="BC43" s="2">
        <f t="shared" si="51"/>
        <v>1</v>
      </c>
      <c r="BE43" s="2">
        <f t="shared" si="52"/>
        <v>1</v>
      </c>
      <c r="BF43" s="2">
        <f t="shared" si="52"/>
        <v>1</v>
      </c>
      <c r="BG43" s="2">
        <f t="shared" si="52"/>
        <v>1</v>
      </c>
      <c r="BH43" s="2">
        <f t="shared" si="52"/>
        <v>1</v>
      </c>
      <c r="BI43" s="2">
        <f t="shared" si="52"/>
        <v>1</v>
      </c>
      <c r="BK43" s="2">
        <f t="shared" si="28"/>
        <v>1</v>
      </c>
      <c r="BL43" s="2">
        <f t="shared" si="37"/>
        <v>1</v>
      </c>
      <c r="BM43" s="2">
        <f t="shared" si="37"/>
        <v>1</v>
      </c>
      <c r="BN43" s="2">
        <f t="shared" si="37"/>
        <v>1</v>
      </c>
      <c r="BO43" s="2">
        <f t="shared" si="37"/>
        <v>1</v>
      </c>
      <c r="BQ43" s="2">
        <f t="shared" si="29"/>
        <v>1</v>
      </c>
      <c r="BR43" s="2">
        <f t="shared" si="38"/>
        <v>1</v>
      </c>
      <c r="BS43" s="2">
        <f t="shared" si="38"/>
        <v>1</v>
      </c>
      <c r="BT43" s="2">
        <f t="shared" si="38"/>
        <v>1</v>
      </c>
      <c r="BU43" s="2">
        <f t="shared" si="38"/>
        <v>1</v>
      </c>
      <c r="BW43" s="2">
        <f t="shared" si="30"/>
        <v>1</v>
      </c>
      <c r="BX43" s="2">
        <f t="shared" si="39"/>
        <v>1</v>
      </c>
      <c r="BY43" s="2">
        <f t="shared" si="39"/>
        <v>1</v>
      </c>
      <c r="BZ43" s="2">
        <f t="shared" si="39"/>
        <v>1</v>
      </c>
      <c r="CA43" s="2">
        <f t="shared" si="39"/>
        <v>1</v>
      </c>
      <c r="CC43" s="2">
        <f t="shared" si="31"/>
        <v>1</v>
      </c>
      <c r="CD43" s="2">
        <f t="shared" si="40"/>
        <v>1</v>
      </c>
      <c r="CE43" s="2">
        <f t="shared" si="40"/>
        <v>1</v>
      </c>
      <c r="CF43" s="2">
        <f t="shared" si="40"/>
        <v>1</v>
      </c>
      <c r="CG43" s="2">
        <f t="shared" si="40"/>
        <v>1</v>
      </c>
      <c r="CI43" s="2">
        <f t="shared" si="32"/>
        <v>1</v>
      </c>
      <c r="CJ43" s="2">
        <f t="shared" si="41"/>
        <v>1</v>
      </c>
      <c r="CK43" s="2">
        <f t="shared" si="41"/>
        <v>1</v>
      </c>
      <c r="CL43" s="2">
        <f t="shared" si="41"/>
        <v>1</v>
      </c>
      <c r="CM43" s="2">
        <f t="shared" si="41"/>
        <v>1</v>
      </c>
      <c r="CO43" s="2">
        <f t="shared" si="33"/>
        <v>1</v>
      </c>
      <c r="CP43" s="2">
        <f t="shared" si="42"/>
        <v>1</v>
      </c>
      <c r="CQ43" s="2">
        <f t="shared" si="42"/>
        <v>1</v>
      </c>
      <c r="CR43" s="2">
        <f t="shared" si="42"/>
        <v>1</v>
      </c>
      <c r="CS43" s="2">
        <f t="shared" si="42"/>
        <v>1</v>
      </c>
    </row>
    <row r="44" spans="1:97">
      <c r="A44" s="196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2">
        <f t="shared" si="15"/>
        <v>1</v>
      </c>
      <c r="J44" s="2">
        <f t="shared" si="16"/>
        <v>1</v>
      </c>
      <c r="K44" s="2">
        <f t="shared" si="17"/>
        <v>0</v>
      </c>
      <c r="L44" s="2">
        <f t="shared" si="18"/>
        <v>1</v>
      </c>
      <c r="M44" s="2">
        <f t="shared" si="19"/>
        <v>1</v>
      </c>
      <c r="O44" s="2">
        <f t="shared" si="48"/>
        <v>1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U44" s="2">
        <f t="shared" si="21"/>
        <v>1</v>
      </c>
      <c r="V44" s="2">
        <f t="shared" si="34"/>
        <v>1</v>
      </c>
      <c r="W44" s="2">
        <f t="shared" si="34"/>
        <v>0</v>
      </c>
      <c r="X44" s="2">
        <f t="shared" si="34"/>
        <v>0</v>
      </c>
      <c r="Y44" s="2">
        <f t="shared" si="34"/>
        <v>1</v>
      </c>
      <c r="AA44" s="2">
        <f t="shared" si="22"/>
        <v>0</v>
      </c>
      <c r="AB44" s="2">
        <f t="shared" si="35"/>
        <v>0</v>
      </c>
      <c r="AC44" s="2">
        <f t="shared" si="35"/>
        <v>0</v>
      </c>
      <c r="AD44" s="2">
        <f t="shared" si="35"/>
        <v>1</v>
      </c>
      <c r="AE44" s="2">
        <f t="shared" si="35"/>
        <v>0</v>
      </c>
      <c r="AG44" s="2">
        <f t="shared" si="23"/>
        <v>1</v>
      </c>
      <c r="AH44" s="2">
        <f t="shared" si="36"/>
        <v>0</v>
      </c>
      <c r="AI44" s="2">
        <f t="shared" si="36"/>
        <v>0</v>
      </c>
      <c r="AJ44" s="2">
        <f t="shared" si="36"/>
        <v>0</v>
      </c>
      <c r="AK44" s="2">
        <f t="shared" si="36"/>
        <v>1</v>
      </c>
      <c r="AM44" s="2">
        <f t="shared" si="49"/>
        <v>1</v>
      </c>
      <c r="AN44" s="2">
        <f t="shared" si="49"/>
        <v>1</v>
      </c>
      <c r="AO44" s="2">
        <f t="shared" si="49"/>
        <v>0</v>
      </c>
      <c r="AP44" s="2">
        <f t="shared" si="49"/>
        <v>1</v>
      </c>
      <c r="AQ44" s="2">
        <f t="shared" si="49"/>
        <v>1</v>
      </c>
      <c r="AS44" s="2">
        <f t="shared" si="50"/>
        <v>1</v>
      </c>
      <c r="AT44" s="2">
        <f t="shared" si="50"/>
        <v>1</v>
      </c>
      <c r="AU44" s="2">
        <f t="shared" si="50"/>
        <v>0</v>
      </c>
      <c r="AV44" s="2">
        <f t="shared" si="50"/>
        <v>1</v>
      </c>
      <c r="AW44" s="2">
        <f t="shared" si="50"/>
        <v>1</v>
      </c>
      <c r="AY44" s="2">
        <f t="shared" si="51"/>
        <v>1</v>
      </c>
      <c r="AZ44" s="2">
        <f t="shared" si="51"/>
        <v>1</v>
      </c>
      <c r="BA44" s="2">
        <f t="shared" si="51"/>
        <v>0</v>
      </c>
      <c r="BB44" s="2">
        <f t="shared" si="51"/>
        <v>1</v>
      </c>
      <c r="BC44" s="2">
        <f t="shared" si="51"/>
        <v>1</v>
      </c>
      <c r="BE44" s="2">
        <f t="shared" si="52"/>
        <v>1</v>
      </c>
      <c r="BF44" s="2">
        <f t="shared" si="52"/>
        <v>1</v>
      </c>
      <c r="BG44" s="2">
        <f t="shared" si="52"/>
        <v>0</v>
      </c>
      <c r="BH44" s="2">
        <f t="shared" si="52"/>
        <v>1</v>
      </c>
      <c r="BI44" s="2">
        <f t="shared" si="52"/>
        <v>1</v>
      </c>
      <c r="BK44" s="2">
        <f t="shared" si="28"/>
        <v>1</v>
      </c>
      <c r="BL44" s="2">
        <f t="shared" si="37"/>
        <v>1</v>
      </c>
      <c r="BM44" s="2">
        <f t="shared" si="37"/>
        <v>0</v>
      </c>
      <c r="BN44" s="2">
        <f t="shared" si="37"/>
        <v>1</v>
      </c>
      <c r="BO44" s="2">
        <f t="shared" si="37"/>
        <v>1</v>
      </c>
      <c r="BQ44" s="2">
        <f t="shared" si="29"/>
        <v>1</v>
      </c>
      <c r="BR44" s="2">
        <f t="shared" si="38"/>
        <v>1</v>
      </c>
      <c r="BS44" s="2">
        <f t="shared" si="38"/>
        <v>0</v>
      </c>
      <c r="BT44" s="2">
        <f t="shared" si="38"/>
        <v>1</v>
      </c>
      <c r="BU44" s="2">
        <f t="shared" si="38"/>
        <v>1</v>
      </c>
      <c r="BW44" s="2">
        <f t="shared" si="30"/>
        <v>1</v>
      </c>
      <c r="BX44" s="2">
        <f t="shared" si="39"/>
        <v>1</v>
      </c>
      <c r="BY44" s="2">
        <f t="shared" si="39"/>
        <v>0</v>
      </c>
      <c r="BZ44" s="2">
        <f t="shared" si="39"/>
        <v>1</v>
      </c>
      <c r="CA44" s="2">
        <f t="shared" si="39"/>
        <v>1</v>
      </c>
      <c r="CC44" s="2">
        <f t="shared" si="31"/>
        <v>1</v>
      </c>
      <c r="CD44" s="2">
        <f t="shared" si="40"/>
        <v>1</v>
      </c>
      <c r="CE44" s="2">
        <f t="shared" si="40"/>
        <v>0</v>
      </c>
      <c r="CF44" s="2">
        <f t="shared" si="40"/>
        <v>1</v>
      </c>
      <c r="CG44" s="2">
        <f t="shared" si="40"/>
        <v>1</v>
      </c>
      <c r="CI44" s="2">
        <f t="shared" si="32"/>
        <v>1</v>
      </c>
      <c r="CJ44" s="2">
        <f t="shared" si="41"/>
        <v>1</v>
      </c>
      <c r="CK44" s="2">
        <f t="shared" si="41"/>
        <v>0</v>
      </c>
      <c r="CL44" s="2">
        <f t="shared" si="41"/>
        <v>1</v>
      </c>
      <c r="CM44" s="2">
        <f t="shared" si="41"/>
        <v>1</v>
      </c>
      <c r="CO44" s="2">
        <f t="shared" si="33"/>
        <v>1</v>
      </c>
      <c r="CP44" s="2">
        <f t="shared" si="42"/>
        <v>1</v>
      </c>
      <c r="CQ44" s="2">
        <f t="shared" si="42"/>
        <v>0</v>
      </c>
      <c r="CR44" s="2">
        <f t="shared" si="42"/>
        <v>1</v>
      </c>
      <c r="CS44" s="2">
        <f t="shared" si="42"/>
        <v>1</v>
      </c>
    </row>
    <row r="45" spans="1:97">
      <c r="A45" s="196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2">
        <f t="shared" si="15"/>
        <v>1</v>
      </c>
      <c r="J45" s="2">
        <f t="shared" si="16"/>
        <v>1</v>
      </c>
      <c r="K45" s="2">
        <f t="shared" si="17"/>
        <v>0</v>
      </c>
      <c r="L45" s="2">
        <f t="shared" si="18"/>
        <v>0</v>
      </c>
      <c r="M45" s="2">
        <f t="shared" si="19"/>
        <v>1</v>
      </c>
      <c r="O45" s="2">
        <f t="shared" si="48"/>
        <v>1</v>
      </c>
      <c r="P45" s="2">
        <f t="shared" si="48"/>
        <v>0</v>
      </c>
      <c r="Q45" s="2">
        <f t="shared" si="48"/>
        <v>0</v>
      </c>
      <c r="R45" s="2">
        <f t="shared" si="48"/>
        <v>0</v>
      </c>
      <c r="S45" s="2">
        <f t="shared" si="48"/>
        <v>0</v>
      </c>
      <c r="U45" s="2">
        <f t="shared" si="21"/>
        <v>0</v>
      </c>
      <c r="V45" s="2">
        <f t="shared" si="34"/>
        <v>0</v>
      </c>
      <c r="W45" s="2">
        <f t="shared" si="34"/>
        <v>0</v>
      </c>
      <c r="X45" s="2">
        <f t="shared" si="34"/>
        <v>0</v>
      </c>
      <c r="Y45" s="2">
        <f t="shared" si="34"/>
        <v>1</v>
      </c>
      <c r="AA45" s="2">
        <f t="shared" si="22"/>
        <v>0</v>
      </c>
      <c r="AB45" s="2">
        <f t="shared" si="35"/>
        <v>0</v>
      </c>
      <c r="AC45" s="2">
        <f t="shared" si="35"/>
        <v>0</v>
      </c>
      <c r="AD45" s="2">
        <f t="shared" si="35"/>
        <v>1</v>
      </c>
      <c r="AE45" s="2">
        <f t="shared" si="35"/>
        <v>0</v>
      </c>
      <c r="AG45" s="2">
        <f t="shared" si="23"/>
        <v>1</v>
      </c>
      <c r="AH45" s="2">
        <f t="shared" si="36"/>
        <v>1</v>
      </c>
      <c r="AI45" s="2">
        <f t="shared" si="36"/>
        <v>0</v>
      </c>
      <c r="AJ45" s="2">
        <f t="shared" si="36"/>
        <v>1</v>
      </c>
      <c r="AK45" s="2">
        <f t="shared" si="36"/>
        <v>1</v>
      </c>
      <c r="AM45" s="2">
        <f t="shared" si="49"/>
        <v>1</v>
      </c>
      <c r="AN45" s="2">
        <f t="shared" si="49"/>
        <v>1</v>
      </c>
      <c r="AO45" s="2">
        <f t="shared" si="49"/>
        <v>0</v>
      </c>
      <c r="AP45" s="2">
        <f t="shared" si="49"/>
        <v>1</v>
      </c>
      <c r="AQ45" s="2">
        <f t="shared" si="49"/>
        <v>1</v>
      </c>
      <c r="AS45" s="2">
        <f t="shared" si="50"/>
        <v>1</v>
      </c>
      <c r="AT45" s="2">
        <f t="shared" si="50"/>
        <v>1</v>
      </c>
      <c r="AU45" s="2">
        <f t="shared" si="50"/>
        <v>0</v>
      </c>
      <c r="AV45" s="2">
        <f t="shared" si="50"/>
        <v>1</v>
      </c>
      <c r="AW45" s="2">
        <f t="shared" si="50"/>
        <v>1</v>
      </c>
      <c r="AY45" s="2">
        <f t="shared" si="51"/>
        <v>1</v>
      </c>
      <c r="AZ45" s="2">
        <f t="shared" si="51"/>
        <v>1</v>
      </c>
      <c r="BA45" s="2">
        <f t="shared" si="51"/>
        <v>0</v>
      </c>
      <c r="BB45" s="2">
        <f t="shared" si="51"/>
        <v>1</v>
      </c>
      <c r="BC45" s="2">
        <f t="shared" si="51"/>
        <v>1</v>
      </c>
      <c r="BE45" s="2">
        <f t="shared" si="52"/>
        <v>1</v>
      </c>
      <c r="BF45" s="2">
        <f t="shared" si="52"/>
        <v>1</v>
      </c>
      <c r="BG45" s="2">
        <f t="shared" si="52"/>
        <v>0</v>
      </c>
      <c r="BH45" s="2">
        <f t="shared" si="52"/>
        <v>1</v>
      </c>
      <c r="BI45" s="2">
        <f t="shared" si="52"/>
        <v>1</v>
      </c>
      <c r="BK45" s="2">
        <f t="shared" si="28"/>
        <v>1</v>
      </c>
      <c r="BL45" s="2">
        <f t="shared" si="37"/>
        <v>1</v>
      </c>
      <c r="BM45" s="2">
        <f t="shared" si="37"/>
        <v>0</v>
      </c>
      <c r="BN45" s="2">
        <f t="shared" si="37"/>
        <v>1</v>
      </c>
      <c r="BO45" s="2">
        <f t="shared" si="37"/>
        <v>1</v>
      </c>
      <c r="BQ45" s="2">
        <f t="shared" si="29"/>
        <v>1</v>
      </c>
      <c r="BR45" s="2">
        <f t="shared" si="38"/>
        <v>1</v>
      </c>
      <c r="BS45" s="2">
        <f t="shared" si="38"/>
        <v>0</v>
      </c>
      <c r="BT45" s="2">
        <f t="shared" si="38"/>
        <v>1</v>
      </c>
      <c r="BU45" s="2">
        <f t="shared" si="38"/>
        <v>1</v>
      </c>
      <c r="BW45" s="2">
        <f t="shared" si="30"/>
        <v>1</v>
      </c>
      <c r="BX45" s="2">
        <f t="shared" si="39"/>
        <v>1</v>
      </c>
      <c r="BY45" s="2">
        <f t="shared" si="39"/>
        <v>0</v>
      </c>
      <c r="BZ45" s="2">
        <f t="shared" si="39"/>
        <v>1</v>
      </c>
      <c r="CA45" s="2">
        <f t="shared" si="39"/>
        <v>1</v>
      </c>
      <c r="CC45" s="2">
        <f t="shared" si="31"/>
        <v>1</v>
      </c>
      <c r="CD45" s="2">
        <f t="shared" si="40"/>
        <v>1</v>
      </c>
      <c r="CE45" s="2">
        <f t="shared" si="40"/>
        <v>0</v>
      </c>
      <c r="CF45" s="2">
        <f t="shared" si="40"/>
        <v>1</v>
      </c>
      <c r="CG45" s="2">
        <f t="shared" si="40"/>
        <v>1</v>
      </c>
      <c r="CI45" s="2">
        <f t="shared" si="32"/>
        <v>1</v>
      </c>
      <c r="CJ45" s="2">
        <f t="shared" si="41"/>
        <v>1</v>
      </c>
      <c r="CK45" s="2">
        <f t="shared" si="41"/>
        <v>0</v>
      </c>
      <c r="CL45" s="2">
        <f t="shared" si="41"/>
        <v>1</v>
      </c>
      <c r="CM45" s="2">
        <f t="shared" si="41"/>
        <v>1</v>
      </c>
      <c r="CO45" s="2">
        <f t="shared" si="33"/>
        <v>1</v>
      </c>
      <c r="CP45" s="2">
        <f t="shared" si="42"/>
        <v>1</v>
      </c>
      <c r="CQ45" s="2">
        <f t="shared" si="42"/>
        <v>0</v>
      </c>
      <c r="CR45" s="2">
        <f t="shared" si="42"/>
        <v>1</v>
      </c>
      <c r="CS45" s="2">
        <f t="shared" si="42"/>
        <v>1</v>
      </c>
    </row>
    <row r="46" spans="1:97">
      <c r="A46" s="196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2">
        <f t="shared" si="15"/>
        <v>1</v>
      </c>
      <c r="J46" s="2">
        <f t="shared" si="16"/>
        <v>1</v>
      </c>
      <c r="K46" s="2">
        <f t="shared" si="17"/>
        <v>0</v>
      </c>
      <c r="L46" s="2">
        <f t="shared" si="18"/>
        <v>0</v>
      </c>
      <c r="M46" s="2">
        <f t="shared" si="19"/>
        <v>1</v>
      </c>
      <c r="O46" s="2">
        <f t="shared" si="48"/>
        <v>1</v>
      </c>
      <c r="P46" s="2">
        <f t="shared" si="48"/>
        <v>0</v>
      </c>
      <c r="Q46" s="2">
        <f t="shared" si="48"/>
        <v>0</v>
      </c>
      <c r="R46" s="2">
        <f t="shared" si="48"/>
        <v>0</v>
      </c>
      <c r="S46" s="2">
        <f t="shared" si="48"/>
        <v>0</v>
      </c>
      <c r="U46" s="2">
        <f t="shared" si="21"/>
        <v>0</v>
      </c>
      <c r="V46" s="2">
        <f t="shared" si="34"/>
        <v>0</v>
      </c>
      <c r="W46" s="2">
        <f t="shared" si="34"/>
        <v>0</v>
      </c>
      <c r="X46" s="2">
        <f t="shared" si="34"/>
        <v>0</v>
      </c>
      <c r="Y46" s="2">
        <f t="shared" si="34"/>
        <v>1</v>
      </c>
      <c r="AA46" s="2">
        <f t="shared" si="22"/>
        <v>0</v>
      </c>
      <c r="AB46" s="2">
        <f t="shared" si="35"/>
        <v>0</v>
      </c>
      <c r="AC46" s="2">
        <f t="shared" si="35"/>
        <v>0</v>
      </c>
      <c r="AD46" s="2">
        <f t="shared" si="35"/>
        <v>1</v>
      </c>
      <c r="AE46" s="2">
        <f t="shared" si="35"/>
        <v>0</v>
      </c>
      <c r="AG46" s="2">
        <f t="shared" si="23"/>
        <v>1</v>
      </c>
      <c r="AH46" s="2">
        <f t="shared" si="36"/>
        <v>1</v>
      </c>
      <c r="AI46" s="2">
        <f t="shared" si="36"/>
        <v>0</v>
      </c>
      <c r="AJ46" s="2">
        <f t="shared" si="36"/>
        <v>1</v>
      </c>
      <c r="AK46" s="2">
        <f t="shared" si="36"/>
        <v>0</v>
      </c>
      <c r="AM46" s="2">
        <f t="shared" si="49"/>
        <v>1</v>
      </c>
      <c r="AN46" s="2">
        <f t="shared" si="49"/>
        <v>1</v>
      </c>
      <c r="AO46" s="2">
        <f t="shared" si="49"/>
        <v>0</v>
      </c>
      <c r="AP46" s="2">
        <f t="shared" si="49"/>
        <v>1</v>
      </c>
      <c r="AQ46" s="2">
        <f t="shared" si="49"/>
        <v>1</v>
      </c>
      <c r="AS46" s="2">
        <f t="shared" si="50"/>
        <v>1</v>
      </c>
      <c r="AT46" s="2">
        <f t="shared" si="50"/>
        <v>1</v>
      </c>
      <c r="AU46" s="2">
        <f t="shared" si="50"/>
        <v>0</v>
      </c>
      <c r="AV46" s="2">
        <f t="shared" si="50"/>
        <v>1</v>
      </c>
      <c r="AW46" s="2">
        <f t="shared" si="50"/>
        <v>1</v>
      </c>
      <c r="AY46" s="2">
        <f t="shared" si="51"/>
        <v>1</v>
      </c>
      <c r="AZ46" s="2">
        <f t="shared" si="51"/>
        <v>1</v>
      </c>
      <c r="BA46" s="2">
        <f t="shared" si="51"/>
        <v>0</v>
      </c>
      <c r="BB46" s="2">
        <f t="shared" si="51"/>
        <v>1</v>
      </c>
      <c r="BC46" s="2">
        <f t="shared" si="51"/>
        <v>1</v>
      </c>
      <c r="BE46" s="2">
        <f t="shared" si="52"/>
        <v>1</v>
      </c>
      <c r="BF46" s="2">
        <f t="shared" si="52"/>
        <v>1</v>
      </c>
      <c r="BG46" s="2">
        <f t="shared" si="52"/>
        <v>0</v>
      </c>
      <c r="BH46" s="2">
        <f t="shared" si="52"/>
        <v>1</v>
      </c>
      <c r="BI46" s="2">
        <f t="shared" si="52"/>
        <v>1</v>
      </c>
      <c r="BK46" s="2">
        <f t="shared" si="28"/>
        <v>1</v>
      </c>
      <c r="BL46" s="2">
        <f t="shared" si="37"/>
        <v>1</v>
      </c>
      <c r="BM46" s="2">
        <f t="shared" si="37"/>
        <v>0</v>
      </c>
      <c r="BN46" s="2">
        <f t="shared" si="37"/>
        <v>1</v>
      </c>
      <c r="BO46" s="2">
        <f t="shared" si="37"/>
        <v>1</v>
      </c>
      <c r="BQ46" s="2">
        <f t="shared" si="29"/>
        <v>1</v>
      </c>
      <c r="BR46" s="2">
        <f t="shared" si="38"/>
        <v>1</v>
      </c>
      <c r="BS46" s="2">
        <f t="shared" si="38"/>
        <v>0</v>
      </c>
      <c r="BT46" s="2">
        <f t="shared" si="38"/>
        <v>1</v>
      </c>
      <c r="BU46" s="2">
        <f t="shared" si="38"/>
        <v>1</v>
      </c>
      <c r="BW46" s="2">
        <f t="shared" si="30"/>
        <v>1</v>
      </c>
      <c r="BX46" s="2">
        <f t="shared" si="39"/>
        <v>1</v>
      </c>
      <c r="BY46" s="2">
        <f t="shared" si="39"/>
        <v>0</v>
      </c>
      <c r="BZ46" s="2">
        <f t="shared" si="39"/>
        <v>1</v>
      </c>
      <c r="CA46" s="2">
        <f t="shared" si="39"/>
        <v>1</v>
      </c>
      <c r="CC46" s="2">
        <f t="shared" si="31"/>
        <v>1</v>
      </c>
      <c r="CD46" s="2">
        <f t="shared" si="40"/>
        <v>1</v>
      </c>
      <c r="CE46" s="2">
        <f t="shared" si="40"/>
        <v>0</v>
      </c>
      <c r="CF46" s="2">
        <f t="shared" si="40"/>
        <v>1</v>
      </c>
      <c r="CG46" s="2">
        <f t="shared" si="40"/>
        <v>1</v>
      </c>
      <c r="CI46" s="2">
        <f t="shared" si="32"/>
        <v>1</v>
      </c>
      <c r="CJ46" s="2">
        <f t="shared" si="41"/>
        <v>1</v>
      </c>
      <c r="CK46" s="2">
        <f t="shared" si="41"/>
        <v>0</v>
      </c>
      <c r="CL46" s="2">
        <f t="shared" si="41"/>
        <v>1</v>
      </c>
      <c r="CM46" s="2">
        <f t="shared" si="41"/>
        <v>1</v>
      </c>
      <c r="CO46" s="2">
        <f t="shared" si="33"/>
        <v>1</v>
      </c>
      <c r="CP46" s="2">
        <f t="shared" si="42"/>
        <v>1</v>
      </c>
      <c r="CQ46" s="2">
        <f t="shared" si="42"/>
        <v>0</v>
      </c>
      <c r="CR46" s="2">
        <f t="shared" si="42"/>
        <v>1</v>
      </c>
      <c r="CS46" s="2">
        <f t="shared" si="42"/>
        <v>1</v>
      </c>
    </row>
    <row r="47" spans="1:97">
      <c r="A47" s="196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2">
        <f t="shared" si="15"/>
        <v>1</v>
      </c>
      <c r="J47" s="2">
        <f t="shared" si="16"/>
        <v>1</v>
      </c>
      <c r="K47" s="2">
        <f t="shared" si="17"/>
        <v>1</v>
      </c>
      <c r="L47" s="2">
        <f t="shared" si="18"/>
        <v>0</v>
      </c>
      <c r="M47" s="2">
        <f t="shared" si="19"/>
        <v>1</v>
      </c>
      <c r="O47" s="2">
        <f t="shared" si="48"/>
        <v>1</v>
      </c>
      <c r="P47" s="2">
        <f t="shared" si="48"/>
        <v>0</v>
      </c>
      <c r="Q47" s="2">
        <f t="shared" si="48"/>
        <v>1</v>
      </c>
      <c r="R47" s="2">
        <f t="shared" si="48"/>
        <v>1</v>
      </c>
      <c r="S47" s="2">
        <f t="shared" si="48"/>
        <v>0</v>
      </c>
      <c r="U47" s="2">
        <f t="shared" si="21"/>
        <v>0</v>
      </c>
      <c r="V47" s="2">
        <f t="shared" si="34"/>
        <v>0</v>
      </c>
      <c r="W47" s="2">
        <f t="shared" si="34"/>
        <v>0</v>
      </c>
      <c r="X47" s="2">
        <f t="shared" si="34"/>
        <v>0</v>
      </c>
      <c r="Y47" s="2">
        <f t="shared" si="34"/>
        <v>0</v>
      </c>
      <c r="AA47" s="2">
        <f t="shared" si="22"/>
        <v>1</v>
      </c>
      <c r="AB47" s="2">
        <f t="shared" si="35"/>
        <v>1</v>
      </c>
      <c r="AC47" s="2">
        <f t="shared" si="35"/>
        <v>0</v>
      </c>
      <c r="AD47" s="2">
        <f t="shared" si="35"/>
        <v>1</v>
      </c>
      <c r="AE47" s="2">
        <f t="shared" si="35"/>
        <v>1</v>
      </c>
      <c r="AG47" s="2">
        <f t="shared" si="23"/>
        <v>1</v>
      </c>
      <c r="AH47" s="2">
        <f t="shared" si="36"/>
        <v>0</v>
      </c>
      <c r="AI47" s="2">
        <f t="shared" si="36"/>
        <v>0</v>
      </c>
      <c r="AJ47" s="2">
        <f t="shared" si="36"/>
        <v>0</v>
      </c>
      <c r="AK47" s="2">
        <f t="shared" si="36"/>
        <v>0</v>
      </c>
      <c r="AM47" s="2">
        <f t="shared" si="49"/>
        <v>1</v>
      </c>
      <c r="AN47" s="2">
        <f t="shared" si="49"/>
        <v>1</v>
      </c>
      <c r="AO47" s="2">
        <f t="shared" si="49"/>
        <v>1</v>
      </c>
      <c r="AP47" s="2">
        <f t="shared" si="49"/>
        <v>1</v>
      </c>
      <c r="AQ47" s="2">
        <f t="shared" si="49"/>
        <v>1</v>
      </c>
      <c r="AS47" s="2">
        <f t="shared" si="50"/>
        <v>1</v>
      </c>
      <c r="AT47" s="2">
        <f t="shared" si="50"/>
        <v>1</v>
      </c>
      <c r="AU47" s="2">
        <f t="shared" si="50"/>
        <v>1</v>
      </c>
      <c r="AV47" s="2">
        <f t="shared" si="50"/>
        <v>1</v>
      </c>
      <c r="AW47" s="2">
        <f t="shared" si="50"/>
        <v>1</v>
      </c>
      <c r="AY47" s="2">
        <f t="shared" si="51"/>
        <v>1</v>
      </c>
      <c r="AZ47" s="2">
        <f t="shared" si="51"/>
        <v>1</v>
      </c>
      <c r="BA47" s="2">
        <f t="shared" si="51"/>
        <v>1</v>
      </c>
      <c r="BB47" s="2">
        <f t="shared" si="51"/>
        <v>1</v>
      </c>
      <c r="BC47" s="2">
        <f t="shared" si="51"/>
        <v>1</v>
      </c>
      <c r="BE47" s="2">
        <f t="shared" si="52"/>
        <v>1</v>
      </c>
      <c r="BF47" s="2">
        <f t="shared" si="52"/>
        <v>1</v>
      </c>
      <c r="BG47" s="2">
        <f t="shared" si="52"/>
        <v>1</v>
      </c>
      <c r="BH47" s="2">
        <f t="shared" si="52"/>
        <v>1</v>
      </c>
      <c r="BI47" s="2">
        <f t="shared" si="52"/>
        <v>1</v>
      </c>
      <c r="BK47" s="2">
        <f t="shared" si="28"/>
        <v>1</v>
      </c>
      <c r="BL47" s="2">
        <f t="shared" si="37"/>
        <v>1</v>
      </c>
      <c r="BM47" s="2">
        <f t="shared" si="37"/>
        <v>1</v>
      </c>
      <c r="BN47" s="2">
        <f t="shared" si="37"/>
        <v>1</v>
      </c>
      <c r="BO47" s="2">
        <f t="shared" si="37"/>
        <v>1</v>
      </c>
      <c r="BQ47" s="2">
        <f t="shared" si="29"/>
        <v>1</v>
      </c>
      <c r="BR47" s="2">
        <f t="shared" si="38"/>
        <v>1</v>
      </c>
      <c r="BS47" s="2">
        <f t="shared" si="38"/>
        <v>1</v>
      </c>
      <c r="BT47" s="2">
        <f t="shared" si="38"/>
        <v>1</v>
      </c>
      <c r="BU47" s="2">
        <f t="shared" si="38"/>
        <v>1</v>
      </c>
      <c r="BW47" s="2">
        <f t="shared" si="30"/>
        <v>1</v>
      </c>
      <c r="BX47" s="2">
        <f t="shared" si="39"/>
        <v>1</v>
      </c>
      <c r="BY47" s="2">
        <f t="shared" si="39"/>
        <v>1</v>
      </c>
      <c r="BZ47" s="2">
        <f t="shared" si="39"/>
        <v>1</v>
      </c>
      <c r="CA47" s="2">
        <f t="shared" si="39"/>
        <v>1</v>
      </c>
      <c r="CC47" s="2">
        <f t="shared" si="31"/>
        <v>1</v>
      </c>
      <c r="CD47" s="2">
        <f t="shared" si="40"/>
        <v>1</v>
      </c>
      <c r="CE47" s="2">
        <f t="shared" si="40"/>
        <v>1</v>
      </c>
      <c r="CF47" s="2">
        <f t="shared" si="40"/>
        <v>1</v>
      </c>
      <c r="CG47" s="2">
        <f t="shared" si="40"/>
        <v>1</v>
      </c>
      <c r="CI47" s="2">
        <f t="shared" si="32"/>
        <v>1</v>
      </c>
      <c r="CJ47" s="2">
        <f t="shared" si="41"/>
        <v>1</v>
      </c>
      <c r="CK47" s="2">
        <f t="shared" si="41"/>
        <v>1</v>
      </c>
      <c r="CL47" s="2">
        <f t="shared" si="41"/>
        <v>1</v>
      </c>
      <c r="CM47" s="2">
        <f t="shared" si="41"/>
        <v>1</v>
      </c>
      <c r="CO47" s="2">
        <f t="shared" si="33"/>
        <v>1</v>
      </c>
      <c r="CP47" s="2">
        <f t="shared" si="42"/>
        <v>1</v>
      </c>
      <c r="CQ47" s="2">
        <f t="shared" si="42"/>
        <v>1</v>
      </c>
      <c r="CR47" s="2">
        <f t="shared" si="42"/>
        <v>1</v>
      </c>
      <c r="CS47" s="2">
        <f t="shared" si="42"/>
        <v>1</v>
      </c>
    </row>
    <row r="48" spans="1:97">
      <c r="A48" s="196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2">
        <f t="shared" si="15"/>
        <v>1</v>
      </c>
      <c r="J48" s="2">
        <f t="shared" si="16"/>
        <v>1</v>
      </c>
      <c r="K48" s="2">
        <f t="shared" si="17"/>
        <v>1</v>
      </c>
      <c r="L48" s="2">
        <f t="shared" si="18"/>
        <v>1</v>
      </c>
      <c r="M48" s="2">
        <f t="shared" si="19"/>
        <v>1</v>
      </c>
      <c r="O48" s="2">
        <f t="shared" si="48"/>
        <v>1</v>
      </c>
      <c r="P48" s="2">
        <f t="shared" si="48"/>
        <v>0</v>
      </c>
      <c r="Q48" s="2">
        <f t="shared" si="48"/>
        <v>1</v>
      </c>
      <c r="R48" s="2">
        <f t="shared" si="48"/>
        <v>1</v>
      </c>
      <c r="S48" s="2">
        <f t="shared" si="48"/>
        <v>0</v>
      </c>
      <c r="U48" s="2">
        <f t="shared" si="21"/>
        <v>0</v>
      </c>
      <c r="V48" s="2">
        <f t="shared" si="34"/>
        <v>1</v>
      </c>
      <c r="W48" s="2">
        <f t="shared" si="34"/>
        <v>0</v>
      </c>
      <c r="X48" s="2">
        <f t="shared" si="34"/>
        <v>0</v>
      </c>
      <c r="Y48" s="2">
        <f t="shared" si="34"/>
        <v>0</v>
      </c>
      <c r="AA48" s="2">
        <f t="shared" si="22"/>
        <v>0</v>
      </c>
      <c r="AB48" s="2">
        <f t="shared" si="35"/>
        <v>1</v>
      </c>
      <c r="AC48" s="2">
        <f t="shared" si="35"/>
        <v>0</v>
      </c>
      <c r="AD48" s="2">
        <f t="shared" si="35"/>
        <v>1</v>
      </c>
      <c r="AE48" s="2">
        <f t="shared" si="35"/>
        <v>1</v>
      </c>
      <c r="AG48" s="2">
        <f t="shared" si="23"/>
        <v>1</v>
      </c>
      <c r="AH48" s="2">
        <f t="shared" si="36"/>
        <v>0</v>
      </c>
      <c r="AI48" s="2">
        <f t="shared" si="36"/>
        <v>0</v>
      </c>
      <c r="AJ48" s="2">
        <f t="shared" si="36"/>
        <v>0</v>
      </c>
      <c r="AK48" s="2">
        <f t="shared" si="36"/>
        <v>0</v>
      </c>
      <c r="AM48" s="2">
        <f t="shared" si="49"/>
        <v>1</v>
      </c>
      <c r="AN48" s="2">
        <f t="shared" si="49"/>
        <v>1</v>
      </c>
      <c r="AO48" s="2">
        <f t="shared" si="49"/>
        <v>1</v>
      </c>
      <c r="AP48" s="2">
        <f t="shared" si="49"/>
        <v>1</v>
      </c>
      <c r="AQ48" s="2">
        <f t="shared" si="49"/>
        <v>1</v>
      </c>
      <c r="AS48" s="2">
        <f t="shared" si="50"/>
        <v>1</v>
      </c>
      <c r="AT48" s="2">
        <f t="shared" si="50"/>
        <v>1</v>
      </c>
      <c r="AU48" s="2">
        <f t="shared" si="50"/>
        <v>1</v>
      </c>
      <c r="AV48" s="2">
        <f t="shared" si="50"/>
        <v>1</v>
      </c>
      <c r="AW48" s="2">
        <f t="shared" si="50"/>
        <v>1</v>
      </c>
      <c r="AY48" s="2">
        <f t="shared" si="51"/>
        <v>1</v>
      </c>
      <c r="AZ48" s="2">
        <f t="shared" si="51"/>
        <v>1</v>
      </c>
      <c r="BA48" s="2">
        <f t="shared" si="51"/>
        <v>1</v>
      </c>
      <c r="BB48" s="2">
        <f t="shared" si="51"/>
        <v>1</v>
      </c>
      <c r="BC48" s="2">
        <f t="shared" si="51"/>
        <v>1</v>
      </c>
      <c r="BE48" s="2">
        <f t="shared" si="52"/>
        <v>1</v>
      </c>
      <c r="BF48" s="2">
        <f t="shared" si="52"/>
        <v>1</v>
      </c>
      <c r="BG48" s="2">
        <f t="shared" si="52"/>
        <v>1</v>
      </c>
      <c r="BH48" s="2">
        <f t="shared" si="52"/>
        <v>1</v>
      </c>
      <c r="BI48" s="2">
        <f t="shared" si="52"/>
        <v>1</v>
      </c>
      <c r="BK48" s="2">
        <f t="shared" si="28"/>
        <v>1</v>
      </c>
      <c r="BL48" s="2">
        <f t="shared" si="37"/>
        <v>1</v>
      </c>
      <c r="BM48" s="2">
        <f t="shared" si="37"/>
        <v>1</v>
      </c>
      <c r="BN48" s="2">
        <f t="shared" si="37"/>
        <v>1</v>
      </c>
      <c r="BO48" s="2">
        <f t="shared" si="37"/>
        <v>1</v>
      </c>
      <c r="BQ48" s="2">
        <f t="shared" si="29"/>
        <v>1</v>
      </c>
      <c r="BR48" s="2">
        <f t="shared" si="38"/>
        <v>1</v>
      </c>
      <c r="BS48" s="2">
        <f t="shared" si="38"/>
        <v>1</v>
      </c>
      <c r="BT48" s="2">
        <f t="shared" si="38"/>
        <v>1</v>
      </c>
      <c r="BU48" s="2">
        <f t="shared" si="38"/>
        <v>1</v>
      </c>
      <c r="BW48" s="2">
        <f t="shared" si="30"/>
        <v>1</v>
      </c>
      <c r="BX48" s="2">
        <f t="shared" si="39"/>
        <v>1</v>
      </c>
      <c r="BY48" s="2">
        <f t="shared" si="39"/>
        <v>1</v>
      </c>
      <c r="BZ48" s="2">
        <f t="shared" si="39"/>
        <v>1</v>
      </c>
      <c r="CA48" s="2">
        <f t="shared" si="39"/>
        <v>1</v>
      </c>
      <c r="CC48" s="2">
        <f t="shared" si="31"/>
        <v>1</v>
      </c>
      <c r="CD48" s="2">
        <f t="shared" si="40"/>
        <v>1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I48" s="2">
        <f t="shared" si="32"/>
        <v>1</v>
      </c>
      <c r="CJ48" s="2">
        <f t="shared" si="41"/>
        <v>1</v>
      </c>
      <c r="CK48" s="2">
        <f t="shared" si="41"/>
        <v>1</v>
      </c>
      <c r="CL48" s="2">
        <f t="shared" si="41"/>
        <v>1</v>
      </c>
      <c r="CM48" s="2">
        <f t="shared" si="41"/>
        <v>1</v>
      </c>
      <c r="CO48" s="2">
        <f t="shared" si="33"/>
        <v>1</v>
      </c>
      <c r="CP48" s="2">
        <f t="shared" si="42"/>
        <v>1</v>
      </c>
      <c r="CQ48" s="2">
        <f t="shared" si="42"/>
        <v>1</v>
      </c>
      <c r="CR48" s="2">
        <f t="shared" si="42"/>
        <v>1</v>
      </c>
      <c r="CS48" s="2">
        <f t="shared" si="42"/>
        <v>1</v>
      </c>
    </row>
    <row r="49" spans="1:97">
      <c r="A49" s="196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2">
        <f t="shared" si="15"/>
        <v>1</v>
      </c>
      <c r="J49" s="2">
        <f t="shared" si="16"/>
        <v>0</v>
      </c>
      <c r="K49" s="2">
        <f t="shared" si="17"/>
        <v>0</v>
      </c>
      <c r="L49" s="2">
        <f t="shared" si="18"/>
        <v>1</v>
      </c>
      <c r="M49" s="2">
        <f t="shared" si="19"/>
        <v>1</v>
      </c>
      <c r="O49" s="2">
        <f t="shared" si="48"/>
        <v>1</v>
      </c>
      <c r="P49" s="2">
        <f t="shared" si="48"/>
        <v>0</v>
      </c>
      <c r="Q49" s="2">
        <f t="shared" si="48"/>
        <v>0</v>
      </c>
      <c r="R49" s="2">
        <f t="shared" si="48"/>
        <v>1</v>
      </c>
      <c r="S49" s="2">
        <f t="shared" si="48"/>
        <v>0</v>
      </c>
      <c r="U49" s="2">
        <f t="shared" si="21"/>
        <v>0</v>
      </c>
      <c r="V49" s="2">
        <f t="shared" si="34"/>
        <v>0</v>
      </c>
      <c r="W49" s="2">
        <f t="shared" si="34"/>
        <v>0</v>
      </c>
      <c r="X49" s="2">
        <f t="shared" si="34"/>
        <v>0</v>
      </c>
      <c r="Y49" s="2">
        <f t="shared" si="34"/>
        <v>0</v>
      </c>
      <c r="AA49" s="2">
        <f t="shared" si="22"/>
        <v>0</v>
      </c>
      <c r="AB49" s="2">
        <f t="shared" si="35"/>
        <v>0</v>
      </c>
      <c r="AC49" s="2">
        <f t="shared" si="35"/>
        <v>0</v>
      </c>
      <c r="AD49" s="2">
        <f t="shared" si="35"/>
        <v>1</v>
      </c>
      <c r="AE49" s="2">
        <f t="shared" si="35"/>
        <v>0</v>
      </c>
      <c r="AG49" s="2">
        <f t="shared" si="23"/>
        <v>1</v>
      </c>
      <c r="AH49" s="2">
        <f t="shared" si="36"/>
        <v>0</v>
      </c>
      <c r="AI49" s="2">
        <f t="shared" si="36"/>
        <v>0</v>
      </c>
      <c r="AJ49" s="2">
        <f t="shared" si="36"/>
        <v>0</v>
      </c>
      <c r="AK49" s="2">
        <f t="shared" si="36"/>
        <v>1</v>
      </c>
      <c r="AM49" s="2">
        <f t="shared" si="49"/>
        <v>1</v>
      </c>
      <c r="AN49" s="2">
        <f t="shared" si="49"/>
        <v>0</v>
      </c>
      <c r="AO49" s="2">
        <f t="shared" si="49"/>
        <v>0</v>
      </c>
      <c r="AP49" s="2">
        <f t="shared" si="49"/>
        <v>1</v>
      </c>
      <c r="AQ49" s="2">
        <f t="shared" si="49"/>
        <v>1</v>
      </c>
      <c r="AS49" s="2">
        <f t="shared" si="50"/>
        <v>1</v>
      </c>
      <c r="AT49" s="2">
        <f t="shared" si="50"/>
        <v>0</v>
      </c>
      <c r="AU49" s="2">
        <f t="shared" si="50"/>
        <v>0</v>
      </c>
      <c r="AV49" s="2">
        <f t="shared" si="50"/>
        <v>1</v>
      </c>
      <c r="AW49" s="2">
        <f t="shared" si="50"/>
        <v>1</v>
      </c>
      <c r="AY49" s="2">
        <f t="shared" si="51"/>
        <v>1</v>
      </c>
      <c r="AZ49" s="2">
        <f t="shared" si="51"/>
        <v>0</v>
      </c>
      <c r="BA49" s="2">
        <f t="shared" si="51"/>
        <v>0</v>
      </c>
      <c r="BB49" s="2">
        <f t="shared" si="51"/>
        <v>1</v>
      </c>
      <c r="BC49" s="2">
        <f t="shared" si="51"/>
        <v>1</v>
      </c>
      <c r="BE49" s="2">
        <f t="shared" si="52"/>
        <v>1</v>
      </c>
      <c r="BF49" s="2">
        <f t="shared" si="52"/>
        <v>0</v>
      </c>
      <c r="BG49" s="2">
        <f t="shared" si="52"/>
        <v>0</v>
      </c>
      <c r="BH49" s="2">
        <f t="shared" si="52"/>
        <v>1</v>
      </c>
      <c r="BI49" s="2">
        <f t="shared" si="52"/>
        <v>1</v>
      </c>
      <c r="BK49" s="2">
        <f t="shared" si="28"/>
        <v>1</v>
      </c>
      <c r="BL49" s="2">
        <f t="shared" si="37"/>
        <v>0</v>
      </c>
      <c r="BM49" s="2">
        <f t="shared" si="37"/>
        <v>0</v>
      </c>
      <c r="BN49" s="2">
        <f t="shared" si="37"/>
        <v>1</v>
      </c>
      <c r="BO49" s="2">
        <f t="shared" si="37"/>
        <v>1</v>
      </c>
      <c r="BQ49" s="2">
        <f t="shared" si="29"/>
        <v>1</v>
      </c>
      <c r="BR49" s="2">
        <f t="shared" si="38"/>
        <v>0</v>
      </c>
      <c r="BS49" s="2">
        <f t="shared" si="38"/>
        <v>0</v>
      </c>
      <c r="BT49" s="2">
        <f t="shared" si="38"/>
        <v>1</v>
      </c>
      <c r="BU49" s="2">
        <f t="shared" si="38"/>
        <v>1</v>
      </c>
      <c r="BW49" s="2">
        <f t="shared" si="30"/>
        <v>1</v>
      </c>
      <c r="BX49" s="2">
        <f t="shared" si="39"/>
        <v>0</v>
      </c>
      <c r="BY49" s="2">
        <f t="shared" si="39"/>
        <v>0</v>
      </c>
      <c r="BZ49" s="2">
        <f t="shared" si="39"/>
        <v>1</v>
      </c>
      <c r="CA49" s="2">
        <f t="shared" si="39"/>
        <v>1</v>
      </c>
      <c r="CC49" s="2">
        <f t="shared" si="31"/>
        <v>1</v>
      </c>
      <c r="CD49" s="2">
        <f t="shared" si="40"/>
        <v>0</v>
      </c>
      <c r="CE49" s="2">
        <f t="shared" si="40"/>
        <v>0</v>
      </c>
      <c r="CF49" s="2">
        <f t="shared" si="40"/>
        <v>1</v>
      </c>
      <c r="CG49" s="2">
        <f t="shared" si="40"/>
        <v>1</v>
      </c>
      <c r="CI49" s="2">
        <f t="shared" si="32"/>
        <v>1</v>
      </c>
      <c r="CJ49" s="2">
        <f t="shared" si="41"/>
        <v>0</v>
      </c>
      <c r="CK49" s="2">
        <f t="shared" si="41"/>
        <v>0</v>
      </c>
      <c r="CL49" s="2">
        <f t="shared" si="41"/>
        <v>1</v>
      </c>
      <c r="CM49" s="2">
        <f t="shared" si="41"/>
        <v>1</v>
      </c>
      <c r="CO49" s="2">
        <f t="shared" si="33"/>
        <v>1</v>
      </c>
      <c r="CP49" s="2">
        <f t="shared" si="42"/>
        <v>0</v>
      </c>
      <c r="CQ49" s="2">
        <f t="shared" si="42"/>
        <v>0</v>
      </c>
      <c r="CR49" s="2">
        <f t="shared" si="42"/>
        <v>1</v>
      </c>
      <c r="CS49" s="2">
        <f t="shared" si="42"/>
        <v>1</v>
      </c>
    </row>
    <row r="50" spans="1:97">
      <c r="A50" s="196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2">
        <f t="shared" si="15"/>
        <v>1</v>
      </c>
      <c r="J50" s="2">
        <f t="shared" si="16"/>
        <v>0</v>
      </c>
      <c r="K50" s="2">
        <f t="shared" si="17"/>
        <v>0</v>
      </c>
      <c r="L50" s="2">
        <f t="shared" si="18"/>
        <v>0</v>
      </c>
      <c r="M50" s="2">
        <f t="shared" si="19"/>
        <v>1</v>
      </c>
      <c r="O50" s="2">
        <f t="shared" si="48"/>
        <v>1</v>
      </c>
      <c r="P50" s="2">
        <f t="shared" si="48"/>
        <v>0</v>
      </c>
      <c r="Q50" s="2">
        <f t="shared" si="48"/>
        <v>0</v>
      </c>
      <c r="R50" s="2">
        <f t="shared" si="48"/>
        <v>1</v>
      </c>
      <c r="S50" s="2">
        <f t="shared" si="48"/>
        <v>0</v>
      </c>
      <c r="U50" s="2">
        <f t="shared" si="21"/>
        <v>1</v>
      </c>
      <c r="V50" s="2">
        <f t="shared" si="34"/>
        <v>0</v>
      </c>
      <c r="W50" s="2">
        <f t="shared" si="34"/>
        <v>0</v>
      </c>
      <c r="X50" s="2">
        <f t="shared" si="34"/>
        <v>0</v>
      </c>
      <c r="Y50" s="2">
        <f t="shared" si="34"/>
        <v>1</v>
      </c>
      <c r="AA50" s="2">
        <f t="shared" si="22"/>
        <v>0</v>
      </c>
      <c r="AB50" s="2">
        <f t="shared" si="35"/>
        <v>0</v>
      </c>
      <c r="AC50" s="2">
        <f t="shared" si="35"/>
        <v>0</v>
      </c>
      <c r="AD50" s="2">
        <f t="shared" si="35"/>
        <v>1</v>
      </c>
      <c r="AE50" s="2">
        <f t="shared" si="35"/>
        <v>0</v>
      </c>
      <c r="AG50" s="2">
        <f t="shared" si="23"/>
        <v>1</v>
      </c>
      <c r="AH50" s="2">
        <f t="shared" si="36"/>
        <v>0</v>
      </c>
      <c r="AI50" s="2">
        <f t="shared" si="36"/>
        <v>0</v>
      </c>
      <c r="AJ50" s="2">
        <f t="shared" si="36"/>
        <v>0</v>
      </c>
      <c r="AK50" s="2">
        <f t="shared" si="36"/>
        <v>1</v>
      </c>
      <c r="AM50" s="2">
        <f t="shared" si="49"/>
        <v>1</v>
      </c>
      <c r="AN50" s="2">
        <f t="shared" si="49"/>
        <v>0</v>
      </c>
      <c r="AO50" s="2">
        <f t="shared" si="49"/>
        <v>0</v>
      </c>
      <c r="AP50" s="2">
        <f t="shared" si="49"/>
        <v>1</v>
      </c>
      <c r="AQ50" s="2">
        <f t="shared" si="49"/>
        <v>1</v>
      </c>
      <c r="AS50" s="2">
        <f t="shared" si="50"/>
        <v>1</v>
      </c>
      <c r="AT50" s="2">
        <f t="shared" si="50"/>
        <v>0</v>
      </c>
      <c r="AU50" s="2">
        <f t="shared" si="50"/>
        <v>0</v>
      </c>
      <c r="AV50" s="2">
        <f t="shared" si="50"/>
        <v>1</v>
      </c>
      <c r="AW50" s="2">
        <f t="shared" si="50"/>
        <v>1</v>
      </c>
      <c r="AY50" s="2">
        <f t="shared" si="51"/>
        <v>1</v>
      </c>
      <c r="AZ50" s="2">
        <f t="shared" si="51"/>
        <v>0</v>
      </c>
      <c r="BA50" s="2">
        <f t="shared" si="51"/>
        <v>0</v>
      </c>
      <c r="BB50" s="2">
        <f t="shared" si="51"/>
        <v>1</v>
      </c>
      <c r="BC50" s="2">
        <f t="shared" si="51"/>
        <v>1</v>
      </c>
      <c r="BE50" s="2">
        <f t="shared" si="52"/>
        <v>1</v>
      </c>
      <c r="BF50" s="2">
        <f t="shared" si="52"/>
        <v>0</v>
      </c>
      <c r="BG50" s="2">
        <f t="shared" si="52"/>
        <v>0</v>
      </c>
      <c r="BH50" s="2">
        <f t="shared" si="52"/>
        <v>1</v>
      </c>
      <c r="BI50" s="2">
        <f t="shared" si="52"/>
        <v>1</v>
      </c>
      <c r="BK50" s="2">
        <f t="shared" si="28"/>
        <v>1</v>
      </c>
      <c r="BL50" s="2">
        <f t="shared" si="37"/>
        <v>0</v>
      </c>
      <c r="BM50" s="2">
        <f t="shared" si="37"/>
        <v>0</v>
      </c>
      <c r="BN50" s="2">
        <f t="shared" si="37"/>
        <v>1</v>
      </c>
      <c r="BO50" s="2">
        <f t="shared" si="37"/>
        <v>1</v>
      </c>
      <c r="BQ50" s="2">
        <f t="shared" si="29"/>
        <v>1</v>
      </c>
      <c r="BR50" s="2">
        <f t="shared" si="38"/>
        <v>0</v>
      </c>
      <c r="BS50" s="2">
        <f t="shared" si="38"/>
        <v>0</v>
      </c>
      <c r="BT50" s="2">
        <f t="shared" si="38"/>
        <v>1</v>
      </c>
      <c r="BU50" s="2">
        <f t="shared" si="38"/>
        <v>1</v>
      </c>
      <c r="BW50" s="2">
        <f t="shared" si="30"/>
        <v>1</v>
      </c>
      <c r="BX50" s="2">
        <f t="shared" si="39"/>
        <v>0</v>
      </c>
      <c r="BY50" s="2">
        <f t="shared" si="39"/>
        <v>0</v>
      </c>
      <c r="BZ50" s="2">
        <f t="shared" si="39"/>
        <v>1</v>
      </c>
      <c r="CA50" s="2">
        <f t="shared" si="39"/>
        <v>1</v>
      </c>
      <c r="CC50" s="2">
        <f t="shared" si="31"/>
        <v>1</v>
      </c>
      <c r="CD50" s="2">
        <f t="shared" si="40"/>
        <v>0</v>
      </c>
      <c r="CE50" s="2">
        <f t="shared" si="40"/>
        <v>0</v>
      </c>
      <c r="CF50" s="2">
        <f t="shared" si="40"/>
        <v>1</v>
      </c>
      <c r="CG50" s="2">
        <f t="shared" si="40"/>
        <v>1</v>
      </c>
      <c r="CI50" s="2">
        <f t="shared" si="32"/>
        <v>1</v>
      </c>
      <c r="CJ50" s="2">
        <f t="shared" si="41"/>
        <v>0</v>
      </c>
      <c r="CK50" s="2">
        <f t="shared" si="41"/>
        <v>0</v>
      </c>
      <c r="CL50" s="2">
        <f t="shared" si="41"/>
        <v>1</v>
      </c>
      <c r="CM50" s="2">
        <f t="shared" si="41"/>
        <v>1</v>
      </c>
      <c r="CO50" s="2">
        <f t="shared" si="33"/>
        <v>1</v>
      </c>
      <c r="CP50" s="2">
        <f t="shared" si="42"/>
        <v>0</v>
      </c>
      <c r="CQ50" s="2">
        <f t="shared" si="42"/>
        <v>0</v>
      </c>
      <c r="CR50" s="2">
        <f t="shared" si="42"/>
        <v>1</v>
      </c>
      <c r="CS50" s="2">
        <f t="shared" si="42"/>
        <v>1</v>
      </c>
    </row>
    <row r="51" spans="1:97">
      <c r="A51" s="196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2">
        <f t="shared" si="15"/>
        <v>1</v>
      </c>
      <c r="J51" s="2">
        <f t="shared" si="16"/>
        <v>0</v>
      </c>
      <c r="K51" s="2">
        <f t="shared" si="17"/>
        <v>0</v>
      </c>
      <c r="L51" s="2">
        <f t="shared" si="18"/>
        <v>0</v>
      </c>
      <c r="M51" s="2">
        <f t="shared" si="19"/>
        <v>1</v>
      </c>
      <c r="O51" s="2">
        <f t="shared" si="48"/>
        <v>1</v>
      </c>
      <c r="P51" s="2">
        <f t="shared" si="48"/>
        <v>0</v>
      </c>
      <c r="Q51" s="2">
        <f t="shared" si="48"/>
        <v>0</v>
      </c>
      <c r="R51" s="2">
        <f t="shared" si="48"/>
        <v>1</v>
      </c>
      <c r="S51" s="2">
        <f t="shared" si="48"/>
        <v>1</v>
      </c>
      <c r="U51" s="2">
        <f t="shared" si="21"/>
        <v>1</v>
      </c>
      <c r="V51" s="2">
        <f t="shared" si="34"/>
        <v>0</v>
      </c>
      <c r="W51" s="2">
        <f t="shared" si="34"/>
        <v>0</v>
      </c>
      <c r="X51" s="2">
        <f t="shared" si="34"/>
        <v>0</v>
      </c>
      <c r="Y51" s="2">
        <f t="shared" si="34"/>
        <v>1</v>
      </c>
      <c r="AA51" s="2">
        <f t="shared" si="22"/>
        <v>0</v>
      </c>
      <c r="AB51" s="2">
        <f t="shared" si="35"/>
        <v>0</v>
      </c>
      <c r="AC51" s="2">
        <f t="shared" si="35"/>
        <v>0</v>
      </c>
      <c r="AD51" s="2">
        <f t="shared" si="35"/>
        <v>1</v>
      </c>
      <c r="AE51" s="2">
        <f t="shared" si="35"/>
        <v>0</v>
      </c>
      <c r="AG51" s="2">
        <f t="shared" si="23"/>
        <v>0</v>
      </c>
      <c r="AH51" s="2">
        <f t="shared" si="36"/>
        <v>0</v>
      </c>
      <c r="AI51" s="2">
        <f t="shared" si="36"/>
        <v>0</v>
      </c>
      <c r="AJ51" s="2">
        <f t="shared" si="36"/>
        <v>1</v>
      </c>
      <c r="AK51" s="2">
        <f t="shared" si="36"/>
        <v>1</v>
      </c>
      <c r="AM51" s="2">
        <f t="shared" si="49"/>
        <v>1</v>
      </c>
      <c r="AN51" s="2">
        <f t="shared" si="49"/>
        <v>0</v>
      </c>
      <c r="AO51" s="2">
        <f t="shared" si="49"/>
        <v>0</v>
      </c>
      <c r="AP51" s="2">
        <f t="shared" si="49"/>
        <v>1</v>
      </c>
      <c r="AQ51" s="2">
        <f t="shared" si="49"/>
        <v>1</v>
      </c>
      <c r="AS51" s="2">
        <f t="shared" si="50"/>
        <v>1</v>
      </c>
      <c r="AT51" s="2">
        <f t="shared" si="50"/>
        <v>0</v>
      </c>
      <c r="AU51" s="2">
        <f t="shared" si="50"/>
        <v>0</v>
      </c>
      <c r="AV51" s="2">
        <f t="shared" si="50"/>
        <v>1</v>
      </c>
      <c r="AW51" s="2">
        <f t="shared" si="50"/>
        <v>1</v>
      </c>
      <c r="AY51" s="2">
        <f t="shared" si="51"/>
        <v>1</v>
      </c>
      <c r="AZ51" s="2">
        <f t="shared" si="51"/>
        <v>0</v>
      </c>
      <c r="BA51" s="2">
        <f t="shared" si="51"/>
        <v>0</v>
      </c>
      <c r="BB51" s="2">
        <f t="shared" si="51"/>
        <v>1</v>
      </c>
      <c r="BC51" s="2">
        <f t="shared" si="51"/>
        <v>1</v>
      </c>
      <c r="BE51" s="2">
        <f t="shared" si="52"/>
        <v>1</v>
      </c>
      <c r="BF51" s="2">
        <f t="shared" si="52"/>
        <v>0</v>
      </c>
      <c r="BG51" s="2">
        <f t="shared" si="52"/>
        <v>0</v>
      </c>
      <c r="BH51" s="2">
        <f t="shared" si="52"/>
        <v>1</v>
      </c>
      <c r="BI51" s="2">
        <f t="shared" si="52"/>
        <v>1</v>
      </c>
      <c r="BK51" s="2">
        <f t="shared" si="28"/>
        <v>1</v>
      </c>
      <c r="BL51" s="2">
        <f t="shared" si="37"/>
        <v>0</v>
      </c>
      <c r="BM51" s="2">
        <f t="shared" si="37"/>
        <v>0</v>
      </c>
      <c r="BN51" s="2">
        <f t="shared" si="37"/>
        <v>1</v>
      </c>
      <c r="BO51" s="2">
        <f t="shared" si="37"/>
        <v>1</v>
      </c>
      <c r="BQ51" s="2">
        <f t="shared" si="29"/>
        <v>1</v>
      </c>
      <c r="BR51" s="2">
        <f t="shared" si="38"/>
        <v>0</v>
      </c>
      <c r="BS51" s="2">
        <f t="shared" si="38"/>
        <v>0</v>
      </c>
      <c r="BT51" s="2">
        <f t="shared" si="38"/>
        <v>1</v>
      </c>
      <c r="BU51" s="2">
        <f t="shared" si="38"/>
        <v>1</v>
      </c>
      <c r="BW51" s="2">
        <f t="shared" si="30"/>
        <v>1</v>
      </c>
      <c r="BX51" s="2">
        <f t="shared" si="39"/>
        <v>0</v>
      </c>
      <c r="BY51" s="2">
        <f t="shared" si="39"/>
        <v>0</v>
      </c>
      <c r="BZ51" s="2">
        <f t="shared" si="39"/>
        <v>1</v>
      </c>
      <c r="CA51" s="2">
        <f t="shared" si="39"/>
        <v>1</v>
      </c>
      <c r="CC51" s="2">
        <f t="shared" si="31"/>
        <v>1</v>
      </c>
      <c r="CD51" s="2">
        <f t="shared" si="40"/>
        <v>0</v>
      </c>
      <c r="CE51" s="2">
        <f t="shared" si="40"/>
        <v>0</v>
      </c>
      <c r="CF51" s="2">
        <f t="shared" si="40"/>
        <v>1</v>
      </c>
      <c r="CG51" s="2">
        <f t="shared" si="40"/>
        <v>1</v>
      </c>
      <c r="CI51" s="2">
        <f t="shared" si="32"/>
        <v>1</v>
      </c>
      <c r="CJ51" s="2">
        <f t="shared" si="41"/>
        <v>0</v>
      </c>
      <c r="CK51" s="2">
        <f t="shared" si="41"/>
        <v>0</v>
      </c>
      <c r="CL51" s="2">
        <f t="shared" si="41"/>
        <v>1</v>
      </c>
      <c r="CM51" s="2">
        <f t="shared" si="41"/>
        <v>1</v>
      </c>
      <c r="CO51" s="2">
        <f t="shared" si="33"/>
        <v>1</v>
      </c>
      <c r="CP51" s="2">
        <f t="shared" si="42"/>
        <v>0</v>
      </c>
      <c r="CQ51" s="2">
        <f t="shared" si="42"/>
        <v>0</v>
      </c>
      <c r="CR51" s="2">
        <f t="shared" si="42"/>
        <v>1</v>
      </c>
      <c r="CS51" s="2">
        <f t="shared" si="42"/>
        <v>1</v>
      </c>
    </row>
    <row r="52" spans="1:97">
      <c r="A52" s="196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2">
        <f t="shared" si="15"/>
        <v>1</v>
      </c>
      <c r="J52" s="2">
        <f t="shared" si="16"/>
        <v>0</v>
      </c>
      <c r="K52" s="2">
        <f t="shared" si="17"/>
        <v>1</v>
      </c>
      <c r="L52" s="2">
        <f t="shared" si="18"/>
        <v>0</v>
      </c>
      <c r="M52" s="2">
        <f t="shared" si="19"/>
        <v>0</v>
      </c>
      <c r="O52" s="2">
        <f t="shared" si="48"/>
        <v>1</v>
      </c>
      <c r="P52" s="2">
        <f t="shared" si="48"/>
        <v>1</v>
      </c>
      <c r="Q52" s="2">
        <f t="shared" si="48"/>
        <v>1</v>
      </c>
      <c r="R52" s="2">
        <f t="shared" si="48"/>
        <v>1</v>
      </c>
      <c r="S52" s="2">
        <f t="shared" si="48"/>
        <v>1</v>
      </c>
      <c r="U52" s="2">
        <f t="shared" si="21"/>
        <v>1</v>
      </c>
      <c r="V52" s="2">
        <f t="shared" si="34"/>
        <v>1</v>
      </c>
      <c r="W52" s="2">
        <f t="shared" si="34"/>
        <v>0</v>
      </c>
      <c r="X52" s="2">
        <f t="shared" si="34"/>
        <v>1</v>
      </c>
      <c r="Y52" s="2">
        <f t="shared" si="34"/>
        <v>1</v>
      </c>
      <c r="AA52" s="2">
        <f t="shared" si="22"/>
        <v>0</v>
      </c>
      <c r="AB52" s="2">
        <f t="shared" si="35"/>
        <v>1</v>
      </c>
      <c r="AC52" s="2">
        <f t="shared" si="35"/>
        <v>0</v>
      </c>
      <c r="AD52" s="2">
        <f t="shared" si="35"/>
        <v>1</v>
      </c>
      <c r="AE52" s="2">
        <f t="shared" si="35"/>
        <v>0</v>
      </c>
      <c r="AG52" s="2">
        <f t="shared" si="23"/>
        <v>0</v>
      </c>
      <c r="AH52" s="2">
        <f t="shared" si="36"/>
        <v>1</v>
      </c>
      <c r="AI52" s="2">
        <f t="shared" si="36"/>
        <v>0</v>
      </c>
      <c r="AJ52" s="2">
        <f t="shared" si="36"/>
        <v>1</v>
      </c>
      <c r="AK52" s="2">
        <f t="shared" si="36"/>
        <v>1</v>
      </c>
      <c r="AM52" s="2">
        <f t="shared" si="49"/>
        <v>1</v>
      </c>
      <c r="AN52" s="2">
        <f t="shared" si="49"/>
        <v>1</v>
      </c>
      <c r="AO52" s="2">
        <f t="shared" si="49"/>
        <v>1</v>
      </c>
      <c r="AP52" s="2">
        <f t="shared" si="49"/>
        <v>1</v>
      </c>
      <c r="AQ52" s="2">
        <f t="shared" si="49"/>
        <v>1</v>
      </c>
      <c r="AS52" s="2">
        <f t="shared" si="50"/>
        <v>1</v>
      </c>
      <c r="AT52" s="2">
        <f t="shared" si="50"/>
        <v>1</v>
      </c>
      <c r="AU52" s="2">
        <f t="shared" si="50"/>
        <v>1</v>
      </c>
      <c r="AV52" s="2">
        <f t="shared" si="50"/>
        <v>1</v>
      </c>
      <c r="AW52" s="2">
        <f t="shared" si="50"/>
        <v>1</v>
      </c>
      <c r="AY52" s="2">
        <f t="shared" si="51"/>
        <v>1</v>
      </c>
      <c r="AZ52" s="2">
        <f t="shared" si="51"/>
        <v>1</v>
      </c>
      <c r="BA52" s="2">
        <f t="shared" si="51"/>
        <v>1</v>
      </c>
      <c r="BB52" s="2">
        <f t="shared" si="51"/>
        <v>1</v>
      </c>
      <c r="BC52" s="2">
        <f t="shared" si="51"/>
        <v>1</v>
      </c>
      <c r="BE52" s="2">
        <f t="shared" si="52"/>
        <v>1</v>
      </c>
      <c r="BF52" s="2">
        <f t="shared" si="52"/>
        <v>1</v>
      </c>
      <c r="BG52" s="2">
        <f t="shared" si="52"/>
        <v>1</v>
      </c>
      <c r="BH52" s="2">
        <f t="shared" si="52"/>
        <v>1</v>
      </c>
      <c r="BI52" s="2">
        <f t="shared" si="52"/>
        <v>1</v>
      </c>
      <c r="BK52" s="2">
        <f t="shared" si="28"/>
        <v>1</v>
      </c>
      <c r="BL52" s="2">
        <f t="shared" si="37"/>
        <v>1</v>
      </c>
      <c r="BM52" s="2">
        <f t="shared" si="37"/>
        <v>1</v>
      </c>
      <c r="BN52" s="2">
        <f t="shared" si="37"/>
        <v>1</v>
      </c>
      <c r="BO52" s="2">
        <f t="shared" si="37"/>
        <v>1</v>
      </c>
      <c r="BQ52" s="2">
        <f t="shared" si="29"/>
        <v>1</v>
      </c>
      <c r="BR52" s="2">
        <f t="shared" si="38"/>
        <v>1</v>
      </c>
      <c r="BS52" s="2">
        <f t="shared" si="38"/>
        <v>1</v>
      </c>
      <c r="BT52" s="2">
        <f t="shared" si="38"/>
        <v>1</v>
      </c>
      <c r="BU52" s="2">
        <f t="shared" si="38"/>
        <v>1</v>
      </c>
      <c r="BW52" s="2">
        <f t="shared" si="30"/>
        <v>1</v>
      </c>
      <c r="BX52" s="2">
        <f t="shared" si="39"/>
        <v>1</v>
      </c>
      <c r="BY52" s="2">
        <f t="shared" si="39"/>
        <v>1</v>
      </c>
      <c r="BZ52" s="2">
        <f t="shared" si="39"/>
        <v>1</v>
      </c>
      <c r="CA52" s="2">
        <f t="shared" si="39"/>
        <v>1</v>
      </c>
      <c r="CC52" s="2">
        <f t="shared" si="31"/>
        <v>1</v>
      </c>
      <c r="CD52" s="2">
        <f t="shared" si="40"/>
        <v>1</v>
      </c>
      <c r="CE52" s="2">
        <f t="shared" si="40"/>
        <v>1</v>
      </c>
      <c r="CF52" s="2">
        <f t="shared" si="40"/>
        <v>1</v>
      </c>
      <c r="CG52" s="2">
        <f t="shared" si="40"/>
        <v>1</v>
      </c>
      <c r="CI52" s="2">
        <f t="shared" si="32"/>
        <v>1</v>
      </c>
      <c r="CJ52" s="2">
        <f t="shared" si="41"/>
        <v>1</v>
      </c>
      <c r="CK52" s="2">
        <f t="shared" si="41"/>
        <v>1</v>
      </c>
      <c r="CL52" s="2">
        <f t="shared" si="41"/>
        <v>1</v>
      </c>
      <c r="CM52" s="2">
        <f t="shared" si="41"/>
        <v>1</v>
      </c>
      <c r="CO52" s="2">
        <f t="shared" si="33"/>
        <v>1</v>
      </c>
      <c r="CP52" s="2">
        <f t="shared" si="42"/>
        <v>1</v>
      </c>
      <c r="CQ52" s="2">
        <f t="shared" si="42"/>
        <v>1</v>
      </c>
      <c r="CR52" s="2">
        <f t="shared" si="42"/>
        <v>1</v>
      </c>
      <c r="CS52" s="2">
        <f t="shared" si="42"/>
        <v>1</v>
      </c>
    </row>
    <row r="53" spans="1:97">
      <c r="A53" s="196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2">
        <f t="shared" si="15"/>
        <v>1</v>
      </c>
      <c r="J53" s="2">
        <f t="shared" si="16"/>
        <v>0</v>
      </c>
      <c r="K53" s="2">
        <f t="shared" si="17"/>
        <v>1</v>
      </c>
      <c r="L53" s="2">
        <f t="shared" si="18"/>
        <v>0</v>
      </c>
      <c r="M53" s="2">
        <f t="shared" si="19"/>
        <v>0</v>
      </c>
      <c r="O53" s="2">
        <f t="shared" ref="O53:S68" si="53">IF(B53=0,"",IF(OR(B53=$O$1,B53=$P$1,B54=$O$1,B54=$P$1,B55=$O$1,B55=$P$1),0,1))</f>
        <v>1</v>
      </c>
      <c r="P53" s="2">
        <f t="shared" si="53"/>
        <v>0</v>
      </c>
      <c r="Q53" s="2">
        <f t="shared" si="53"/>
        <v>0</v>
      </c>
      <c r="R53" s="2">
        <f t="shared" si="53"/>
        <v>1</v>
      </c>
      <c r="S53" s="2">
        <f t="shared" si="53"/>
        <v>1</v>
      </c>
      <c r="U53" s="2">
        <f t="shared" si="21"/>
        <v>0</v>
      </c>
      <c r="V53" s="2">
        <f t="shared" si="34"/>
        <v>1</v>
      </c>
      <c r="W53" s="2">
        <f t="shared" si="34"/>
        <v>0</v>
      </c>
      <c r="X53" s="2">
        <f t="shared" si="34"/>
        <v>0</v>
      </c>
      <c r="Y53" s="2">
        <f t="shared" si="34"/>
        <v>1</v>
      </c>
      <c r="AA53" s="2">
        <f t="shared" si="22"/>
        <v>1</v>
      </c>
      <c r="AB53" s="2">
        <f t="shared" si="35"/>
        <v>1</v>
      </c>
      <c r="AC53" s="2">
        <f t="shared" si="35"/>
        <v>0</v>
      </c>
      <c r="AD53" s="2">
        <f t="shared" si="35"/>
        <v>1</v>
      </c>
      <c r="AE53" s="2">
        <f t="shared" si="35"/>
        <v>1</v>
      </c>
      <c r="AG53" s="2">
        <f t="shared" si="23"/>
        <v>0</v>
      </c>
      <c r="AH53" s="2">
        <f t="shared" si="36"/>
        <v>1</v>
      </c>
      <c r="AI53" s="2">
        <f t="shared" si="36"/>
        <v>1</v>
      </c>
      <c r="AJ53" s="2">
        <f t="shared" si="36"/>
        <v>1</v>
      </c>
      <c r="AK53" s="2">
        <f t="shared" si="36"/>
        <v>0</v>
      </c>
      <c r="AM53" s="2">
        <f t="shared" ref="AM53:AQ68" si="54">IF(B53=0,"",IF(OR(B53=$AG$1,B53=$AN$1,B54=$AG$1,B54=$AN$1,B55=$AG$1,B55=$AN$1),0,1))</f>
        <v>1</v>
      </c>
      <c r="AN53" s="2">
        <f t="shared" si="54"/>
        <v>1</v>
      </c>
      <c r="AO53" s="2">
        <f t="shared" si="54"/>
        <v>1</v>
      </c>
      <c r="AP53" s="2">
        <f t="shared" si="54"/>
        <v>1</v>
      </c>
      <c r="AQ53" s="2">
        <f t="shared" si="54"/>
        <v>1</v>
      </c>
      <c r="AS53" s="2">
        <f t="shared" ref="AS53:AW68" si="55">IF(B53=0,"",IF(OR(B53=$AG$1,B53=$AT$1,B54=$AG$1,B54=$AT$1,B55=$AG$1,B55=$AT$1),0,1))</f>
        <v>1</v>
      </c>
      <c r="AT53" s="2">
        <f t="shared" si="55"/>
        <v>1</v>
      </c>
      <c r="AU53" s="2">
        <f t="shared" si="55"/>
        <v>1</v>
      </c>
      <c r="AV53" s="2">
        <f t="shared" si="55"/>
        <v>1</v>
      </c>
      <c r="AW53" s="2">
        <f t="shared" si="55"/>
        <v>1</v>
      </c>
      <c r="AY53" s="2">
        <f t="shared" ref="AY53:BC68" si="56">IF(B53=0,"",IF(OR(B53=$AG$1,B53=$AZ$1,B54=$AG$1,B54=$AZ$1,B55=$AG$1,B55=$AZ$1),0,1))</f>
        <v>1</v>
      </c>
      <c r="AZ53" s="2">
        <f t="shared" si="56"/>
        <v>1</v>
      </c>
      <c r="BA53" s="2">
        <f t="shared" si="56"/>
        <v>1</v>
      </c>
      <c r="BB53" s="2">
        <f t="shared" si="56"/>
        <v>1</v>
      </c>
      <c r="BC53" s="2">
        <f t="shared" si="56"/>
        <v>1</v>
      </c>
      <c r="BE53" s="2">
        <f t="shared" ref="BE53:BI68" si="57">IF(B53=0,"",IF(OR(B53=$AG$1,B53=$BF$1,B54=$AG$1,B54=$BF$1,B55=$AG$1,B55=$BF$1),0,1))</f>
        <v>1</v>
      </c>
      <c r="BF53" s="2">
        <f t="shared" si="57"/>
        <v>1</v>
      </c>
      <c r="BG53" s="2">
        <f t="shared" si="57"/>
        <v>1</v>
      </c>
      <c r="BH53" s="2">
        <f t="shared" si="57"/>
        <v>1</v>
      </c>
      <c r="BI53" s="2">
        <f t="shared" si="57"/>
        <v>1</v>
      </c>
      <c r="BK53" s="2">
        <f t="shared" si="28"/>
        <v>1</v>
      </c>
      <c r="BL53" s="2">
        <f t="shared" si="37"/>
        <v>1</v>
      </c>
      <c r="BM53" s="2">
        <f t="shared" si="37"/>
        <v>1</v>
      </c>
      <c r="BN53" s="2">
        <f t="shared" si="37"/>
        <v>1</v>
      </c>
      <c r="BO53" s="2">
        <f t="shared" si="37"/>
        <v>1</v>
      </c>
      <c r="BQ53" s="2">
        <f t="shared" si="29"/>
        <v>1</v>
      </c>
      <c r="BR53" s="2">
        <f t="shared" si="38"/>
        <v>1</v>
      </c>
      <c r="BS53" s="2">
        <f t="shared" si="38"/>
        <v>1</v>
      </c>
      <c r="BT53" s="2">
        <f t="shared" si="38"/>
        <v>1</v>
      </c>
      <c r="BU53" s="2">
        <f t="shared" si="38"/>
        <v>1</v>
      </c>
      <c r="BW53" s="2">
        <f t="shared" si="30"/>
        <v>1</v>
      </c>
      <c r="BX53" s="2">
        <f t="shared" si="39"/>
        <v>1</v>
      </c>
      <c r="BY53" s="2">
        <f t="shared" si="39"/>
        <v>1</v>
      </c>
      <c r="BZ53" s="2">
        <f t="shared" si="39"/>
        <v>1</v>
      </c>
      <c r="CA53" s="2">
        <f t="shared" si="39"/>
        <v>1</v>
      </c>
      <c r="CC53" s="2">
        <f t="shared" si="31"/>
        <v>1</v>
      </c>
      <c r="CD53" s="2">
        <f t="shared" si="40"/>
        <v>1</v>
      </c>
      <c r="CE53" s="2">
        <f t="shared" si="40"/>
        <v>1</v>
      </c>
      <c r="CF53" s="2">
        <f t="shared" si="40"/>
        <v>1</v>
      </c>
      <c r="CG53" s="2">
        <f t="shared" si="40"/>
        <v>1</v>
      </c>
      <c r="CI53" s="2">
        <f t="shared" si="32"/>
        <v>1</v>
      </c>
      <c r="CJ53" s="2">
        <f t="shared" si="41"/>
        <v>1</v>
      </c>
      <c r="CK53" s="2">
        <f t="shared" si="41"/>
        <v>1</v>
      </c>
      <c r="CL53" s="2">
        <f t="shared" si="41"/>
        <v>1</v>
      </c>
      <c r="CM53" s="2">
        <f t="shared" si="41"/>
        <v>1</v>
      </c>
      <c r="CO53" s="2">
        <f t="shared" si="33"/>
        <v>1</v>
      </c>
      <c r="CP53" s="2">
        <f t="shared" si="42"/>
        <v>1</v>
      </c>
      <c r="CQ53" s="2">
        <f t="shared" si="42"/>
        <v>1</v>
      </c>
      <c r="CR53" s="2">
        <f t="shared" si="42"/>
        <v>1</v>
      </c>
      <c r="CS53" s="2">
        <f t="shared" si="42"/>
        <v>1</v>
      </c>
    </row>
    <row r="54" spans="1:97">
      <c r="A54" s="196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2">
        <f t="shared" si="15"/>
        <v>1</v>
      </c>
      <c r="J54" s="2">
        <f t="shared" si="16"/>
        <v>0</v>
      </c>
      <c r="K54" s="2">
        <f t="shared" si="17"/>
        <v>1</v>
      </c>
      <c r="L54" s="2">
        <f t="shared" si="18"/>
        <v>0</v>
      </c>
      <c r="M54" s="2">
        <f t="shared" si="19"/>
        <v>0</v>
      </c>
      <c r="O54" s="2">
        <f t="shared" si="53"/>
        <v>1</v>
      </c>
      <c r="P54" s="2">
        <f t="shared" si="53"/>
        <v>0</v>
      </c>
      <c r="Q54" s="2">
        <f t="shared" si="53"/>
        <v>0</v>
      </c>
      <c r="R54" s="2">
        <f t="shared" si="53"/>
        <v>1</v>
      </c>
      <c r="S54" s="2">
        <f t="shared" si="53"/>
        <v>1</v>
      </c>
      <c r="U54" s="2">
        <f t="shared" si="21"/>
        <v>0</v>
      </c>
      <c r="V54" s="2">
        <f t="shared" si="34"/>
        <v>1</v>
      </c>
      <c r="W54" s="2">
        <f t="shared" si="34"/>
        <v>1</v>
      </c>
      <c r="X54" s="2">
        <f t="shared" si="34"/>
        <v>0</v>
      </c>
      <c r="Y54" s="2">
        <f t="shared" si="34"/>
        <v>1</v>
      </c>
      <c r="AA54" s="2">
        <f t="shared" si="22"/>
        <v>1</v>
      </c>
      <c r="AB54" s="2">
        <f t="shared" si="35"/>
        <v>0</v>
      </c>
      <c r="AC54" s="2">
        <f t="shared" si="35"/>
        <v>0</v>
      </c>
      <c r="AD54" s="2">
        <f t="shared" si="35"/>
        <v>0</v>
      </c>
      <c r="AE54" s="2">
        <f t="shared" si="35"/>
        <v>1</v>
      </c>
      <c r="AG54" s="2">
        <f t="shared" si="23"/>
        <v>0</v>
      </c>
      <c r="AH54" s="2">
        <f t="shared" si="36"/>
        <v>1</v>
      </c>
      <c r="AI54" s="2">
        <f t="shared" si="36"/>
        <v>0</v>
      </c>
      <c r="AJ54" s="2">
        <f t="shared" si="36"/>
        <v>1</v>
      </c>
      <c r="AK54" s="2">
        <f t="shared" si="36"/>
        <v>0</v>
      </c>
      <c r="AM54" s="2">
        <f t="shared" si="54"/>
        <v>1</v>
      </c>
      <c r="AN54" s="2">
        <f t="shared" si="54"/>
        <v>1</v>
      </c>
      <c r="AO54" s="2">
        <f t="shared" si="54"/>
        <v>1</v>
      </c>
      <c r="AP54" s="2">
        <f t="shared" si="54"/>
        <v>1</v>
      </c>
      <c r="AQ54" s="2">
        <f t="shared" si="54"/>
        <v>1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2">
        <f t="shared" si="55"/>
        <v>1</v>
      </c>
      <c r="AW54" s="2">
        <f t="shared" si="55"/>
        <v>1</v>
      </c>
      <c r="AY54" s="2">
        <f t="shared" si="56"/>
        <v>1</v>
      </c>
      <c r="AZ54" s="2">
        <f t="shared" si="56"/>
        <v>1</v>
      </c>
      <c r="BA54" s="2">
        <f t="shared" si="56"/>
        <v>1</v>
      </c>
      <c r="BB54" s="2">
        <f t="shared" si="56"/>
        <v>1</v>
      </c>
      <c r="BC54" s="2">
        <f t="shared" si="56"/>
        <v>1</v>
      </c>
      <c r="BE54" s="2">
        <f t="shared" si="57"/>
        <v>1</v>
      </c>
      <c r="BF54" s="2">
        <f t="shared" si="57"/>
        <v>1</v>
      </c>
      <c r="BG54" s="2">
        <f t="shared" si="57"/>
        <v>1</v>
      </c>
      <c r="BH54" s="2">
        <f t="shared" si="57"/>
        <v>1</v>
      </c>
      <c r="BI54" s="2">
        <f t="shared" si="57"/>
        <v>1</v>
      </c>
      <c r="BK54" s="2">
        <f t="shared" si="28"/>
        <v>1</v>
      </c>
      <c r="BL54" s="2">
        <f t="shared" si="37"/>
        <v>1</v>
      </c>
      <c r="BM54" s="2">
        <f t="shared" si="37"/>
        <v>1</v>
      </c>
      <c r="BN54" s="2">
        <f t="shared" si="37"/>
        <v>1</v>
      </c>
      <c r="BO54" s="2">
        <f t="shared" si="37"/>
        <v>1</v>
      </c>
      <c r="BQ54" s="2">
        <f t="shared" si="29"/>
        <v>1</v>
      </c>
      <c r="BR54" s="2">
        <f t="shared" si="38"/>
        <v>1</v>
      </c>
      <c r="BS54" s="2">
        <f t="shared" si="38"/>
        <v>1</v>
      </c>
      <c r="BT54" s="2">
        <f t="shared" si="38"/>
        <v>1</v>
      </c>
      <c r="BU54" s="2">
        <f t="shared" si="38"/>
        <v>1</v>
      </c>
      <c r="BW54" s="2">
        <f t="shared" si="30"/>
        <v>1</v>
      </c>
      <c r="BX54" s="2">
        <f t="shared" si="39"/>
        <v>1</v>
      </c>
      <c r="BY54" s="2">
        <f t="shared" si="39"/>
        <v>1</v>
      </c>
      <c r="BZ54" s="2">
        <f t="shared" si="39"/>
        <v>1</v>
      </c>
      <c r="CA54" s="2">
        <f t="shared" si="39"/>
        <v>1</v>
      </c>
      <c r="CC54" s="2">
        <f t="shared" si="31"/>
        <v>1</v>
      </c>
      <c r="CD54" s="2">
        <f t="shared" si="40"/>
        <v>1</v>
      </c>
      <c r="CE54" s="2">
        <f t="shared" si="40"/>
        <v>1</v>
      </c>
      <c r="CF54" s="2">
        <f t="shared" si="40"/>
        <v>1</v>
      </c>
      <c r="CG54" s="2">
        <f t="shared" si="40"/>
        <v>1</v>
      </c>
      <c r="CI54" s="2">
        <f t="shared" si="32"/>
        <v>1</v>
      </c>
      <c r="CJ54" s="2">
        <f t="shared" si="41"/>
        <v>1</v>
      </c>
      <c r="CK54" s="2">
        <f t="shared" si="41"/>
        <v>1</v>
      </c>
      <c r="CL54" s="2">
        <f t="shared" si="41"/>
        <v>1</v>
      </c>
      <c r="CM54" s="2">
        <f t="shared" si="41"/>
        <v>1</v>
      </c>
      <c r="CO54" s="2">
        <f t="shared" si="33"/>
        <v>1</v>
      </c>
      <c r="CP54" s="2">
        <f t="shared" si="42"/>
        <v>1</v>
      </c>
      <c r="CQ54" s="2">
        <f t="shared" si="42"/>
        <v>1</v>
      </c>
      <c r="CR54" s="2">
        <f t="shared" si="42"/>
        <v>1</v>
      </c>
      <c r="CS54" s="2">
        <f t="shared" si="42"/>
        <v>1</v>
      </c>
    </row>
    <row r="55" spans="1:97">
      <c r="A55" s="196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2">
        <f t="shared" si="15"/>
        <v>1</v>
      </c>
      <c r="J55" s="2">
        <f t="shared" si="16"/>
        <v>1</v>
      </c>
      <c r="K55" s="2">
        <f t="shared" si="17"/>
        <v>1</v>
      </c>
      <c r="L55" s="2">
        <f t="shared" si="18"/>
        <v>1</v>
      </c>
      <c r="M55" s="2">
        <f t="shared" si="19"/>
        <v>1</v>
      </c>
      <c r="O55" s="2">
        <f t="shared" si="53"/>
        <v>1</v>
      </c>
      <c r="P55" s="2">
        <f t="shared" si="53"/>
        <v>0</v>
      </c>
      <c r="Q55" s="2">
        <f t="shared" si="53"/>
        <v>0</v>
      </c>
      <c r="R55" s="2">
        <f t="shared" si="53"/>
        <v>1</v>
      </c>
      <c r="S55" s="2">
        <f t="shared" si="53"/>
        <v>1</v>
      </c>
      <c r="U55" s="2">
        <f t="shared" si="21"/>
        <v>0</v>
      </c>
      <c r="V55" s="2">
        <f t="shared" si="34"/>
        <v>1</v>
      </c>
      <c r="W55" s="2">
        <f t="shared" si="34"/>
        <v>0</v>
      </c>
      <c r="X55" s="2">
        <f t="shared" si="34"/>
        <v>0</v>
      </c>
      <c r="Y55" s="2">
        <f t="shared" si="34"/>
        <v>0</v>
      </c>
      <c r="AA55" s="2">
        <f t="shared" si="22"/>
        <v>0</v>
      </c>
      <c r="AB55" s="2">
        <f t="shared" si="35"/>
        <v>0</v>
      </c>
      <c r="AC55" s="2">
        <f t="shared" si="35"/>
        <v>1</v>
      </c>
      <c r="AD55" s="2">
        <f t="shared" si="35"/>
        <v>0</v>
      </c>
      <c r="AE55" s="2">
        <f t="shared" si="35"/>
        <v>1</v>
      </c>
      <c r="AG55" s="2">
        <f t="shared" si="23"/>
        <v>1</v>
      </c>
      <c r="AH55" s="2">
        <f t="shared" si="36"/>
        <v>1</v>
      </c>
      <c r="AI55" s="2">
        <f t="shared" si="36"/>
        <v>0</v>
      </c>
      <c r="AJ55" s="2">
        <f t="shared" si="36"/>
        <v>0</v>
      </c>
      <c r="AK55" s="2">
        <f t="shared" si="36"/>
        <v>0</v>
      </c>
      <c r="AM55" s="2">
        <f t="shared" si="54"/>
        <v>1</v>
      </c>
      <c r="AN55" s="2">
        <f t="shared" si="54"/>
        <v>1</v>
      </c>
      <c r="AO55" s="2">
        <f t="shared" si="54"/>
        <v>1</v>
      </c>
      <c r="AP55" s="2">
        <f t="shared" si="54"/>
        <v>1</v>
      </c>
      <c r="AQ55" s="2">
        <f t="shared" si="54"/>
        <v>1</v>
      </c>
      <c r="AS55" s="2">
        <f t="shared" si="55"/>
        <v>1</v>
      </c>
      <c r="AT55" s="2">
        <f t="shared" si="55"/>
        <v>1</v>
      </c>
      <c r="AU55" s="2">
        <f t="shared" si="55"/>
        <v>1</v>
      </c>
      <c r="AV55" s="2">
        <f t="shared" si="55"/>
        <v>1</v>
      </c>
      <c r="AW55" s="2">
        <f t="shared" si="55"/>
        <v>1</v>
      </c>
      <c r="AY55" s="2">
        <f t="shared" si="56"/>
        <v>1</v>
      </c>
      <c r="AZ55" s="2">
        <f t="shared" si="56"/>
        <v>1</v>
      </c>
      <c r="BA55" s="2">
        <f t="shared" si="56"/>
        <v>1</v>
      </c>
      <c r="BB55" s="2">
        <f t="shared" si="56"/>
        <v>1</v>
      </c>
      <c r="BC55" s="2">
        <f t="shared" si="56"/>
        <v>1</v>
      </c>
      <c r="BE55" s="2">
        <f t="shared" si="57"/>
        <v>1</v>
      </c>
      <c r="BF55" s="2">
        <f t="shared" si="57"/>
        <v>1</v>
      </c>
      <c r="BG55" s="2">
        <f t="shared" si="57"/>
        <v>1</v>
      </c>
      <c r="BH55" s="2">
        <f t="shared" si="57"/>
        <v>1</v>
      </c>
      <c r="BI55" s="2">
        <f t="shared" si="57"/>
        <v>1</v>
      </c>
      <c r="BK55" s="2">
        <f t="shared" si="28"/>
        <v>1</v>
      </c>
      <c r="BL55" s="2">
        <f t="shared" si="37"/>
        <v>1</v>
      </c>
      <c r="BM55" s="2">
        <f t="shared" si="37"/>
        <v>1</v>
      </c>
      <c r="BN55" s="2">
        <f t="shared" si="37"/>
        <v>1</v>
      </c>
      <c r="BO55" s="2">
        <f t="shared" si="37"/>
        <v>1</v>
      </c>
      <c r="BQ55" s="2">
        <f t="shared" si="29"/>
        <v>1</v>
      </c>
      <c r="BR55" s="2">
        <f t="shared" si="38"/>
        <v>1</v>
      </c>
      <c r="BS55" s="2">
        <f t="shared" si="38"/>
        <v>1</v>
      </c>
      <c r="BT55" s="2">
        <f t="shared" si="38"/>
        <v>1</v>
      </c>
      <c r="BU55" s="2">
        <f t="shared" si="38"/>
        <v>1</v>
      </c>
      <c r="BW55" s="2">
        <f t="shared" si="30"/>
        <v>1</v>
      </c>
      <c r="BX55" s="2">
        <f t="shared" si="39"/>
        <v>1</v>
      </c>
      <c r="BY55" s="2">
        <f t="shared" si="39"/>
        <v>1</v>
      </c>
      <c r="BZ55" s="2">
        <f t="shared" si="39"/>
        <v>1</v>
      </c>
      <c r="CA55" s="2">
        <f t="shared" si="39"/>
        <v>1</v>
      </c>
      <c r="CC55" s="2">
        <f t="shared" si="31"/>
        <v>1</v>
      </c>
      <c r="CD55" s="2">
        <f t="shared" si="40"/>
        <v>1</v>
      </c>
      <c r="CE55" s="2">
        <f t="shared" si="40"/>
        <v>1</v>
      </c>
      <c r="CF55" s="2">
        <f t="shared" si="40"/>
        <v>1</v>
      </c>
      <c r="CG55" s="2">
        <f t="shared" si="40"/>
        <v>1</v>
      </c>
      <c r="CI55" s="2">
        <f t="shared" si="32"/>
        <v>1</v>
      </c>
      <c r="CJ55" s="2">
        <f t="shared" si="41"/>
        <v>1</v>
      </c>
      <c r="CK55" s="2">
        <f t="shared" si="41"/>
        <v>1</v>
      </c>
      <c r="CL55" s="2">
        <f t="shared" si="41"/>
        <v>1</v>
      </c>
      <c r="CM55" s="2">
        <f t="shared" si="41"/>
        <v>1</v>
      </c>
      <c r="CO55" s="2">
        <f t="shared" si="33"/>
        <v>1</v>
      </c>
      <c r="CP55" s="2">
        <f t="shared" si="42"/>
        <v>1</v>
      </c>
      <c r="CQ55" s="2">
        <f t="shared" si="42"/>
        <v>1</v>
      </c>
      <c r="CR55" s="2">
        <f t="shared" si="42"/>
        <v>1</v>
      </c>
      <c r="CS55" s="2">
        <f t="shared" si="42"/>
        <v>1</v>
      </c>
    </row>
    <row r="56" spans="1:97">
      <c r="A56" s="196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2">
        <f t="shared" si="15"/>
        <v>1</v>
      </c>
      <c r="J56" s="2">
        <f t="shared" si="16"/>
        <v>1</v>
      </c>
      <c r="K56" s="2">
        <f t="shared" si="17"/>
        <v>1</v>
      </c>
      <c r="L56" s="2">
        <f t="shared" si="18"/>
        <v>1</v>
      </c>
      <c r="M56" s="2">
        <f t="shared" si="19"/>
        <v>1</v>
      </c>
      <c r="O56" s="2">
        <f t="shared" si="53"/>
        <v>1</v>
      </c>
      <c r="P56" s="2">
        <f t="shared" si="53"/>
        <v>1</v>
      </c>
      <c r="Q56" s="2">
        <f t="shared" si="53"/>
        <v>0</v>
      </c>
      <c r="R56" s="2">
        <f t="shared" si="53"/>
        <v>1</v>
      </c>
      <c r="S56" s="2">
        <f t="shared" si="53"/>
        <v>1</v>
      </c>
      <c r="U56" s="2">
        <f t="shared" si="21"/>
        <v>0</v>
      </c>
      <c r="V56" s="2">
        <f t="shared" si="34"/>
        <v>1</v>
      </c>
      <c r="W56" s="2">
        <f t="shared" si="34"/>
        <v>0</v>
      </c>
      <c r="X56" s="2">
        <f t="shared" si="34"/>
        <v>1</v>
      </c>
      <c r="Y56" s="2">
        <f t="shared" si="34"/>
        <v>0</v>
      </c>
      <c r="AA56" s="2">
        <f t="shared" si="22"/>
        <v>0</v>
      </c>
      <c r="AB56" s="2">
        <f t="shared" si="35"/>
        <v>0</v>
      </c>
      <c r="AC56" s="2">
        <f t="shared" si="35"/>
        <v>1</v>
      </c>
      <c r="AD56" s="2">
        <f t="shared" si="35"/>
        <v>0</v>
      </c>
      <c r="AE56" s="2">
        <f t="shared" si="35"/>
        <v>0</v>
      </c>
      <c r="AG56" s="2">
        <f t="shared" si="23"/>
        <v>1</v>
      </c>
      <c r="AH56" s="2">
        <f t="shared" si="36"/>
        <v>1</v>
      </c>
      <c r="AI56" s="2">
        <f t="shared" si="36"/>
        <v>0</v>
      </c>
      <c r="AJ56" s="2">
        <f t="shared" si="36"/>
        <v>0</v>
      </c>
      <c r="AK56" s="2">
        <f t="shared" si="36"/>
        <v>0</v>
      </c>
      <c r="AM56" s="2">
        <f t="shared" si="54"/>
        <v>1</v>
      </c>
      <c r="AN56" s="2">
        <f t="shared" si="54"/>
        <v>1</v>
      </c>
      <c r="AO56" s="2">
        <f t="shared" si="54"/>
        <v>1</v>
      </c>
      <c r="AP56" s="2">
        <f t="shared" si="54"/>
        <v>1</v>
      </c>
      <c r="AQ56" s="2">
        <f t="shared" si="54"/>
        <v>1</v>
      </c>
      <c r="AS56" s="2">
        <f t="shared" si="55"/>
        <v>1</v>
      </c>
      <c r="AT56" s="2">
        <f t="shared" si="55"/>
        <v>1</v>
      </c>
      <c r="AU56" s="2">
        <f t="shared" si="55"/>
        <v>1</v>
      </c>
      <c r="AV56" s="2">
        <f t="shared" si="55"/>
        <v>1</v>
      </c>
      <c r="AW56" s="2">
        <f t="shared" si="55"/>
        <v>1</v>
      </c>
      <c r="AY56" s="2">
        <f t="shared" si="56"/>
        <v>1</v>
      </c>
      <c r="AZ56" s="2">
        <f t="shared" si="56"/>
        <v>1</v>
      </c>
      <c r="BA56" s="2">
        <f t="shared" si="56"/>
        <v>1</v>
      </c>
      <c r="BB56" s="2">
        <f t="shared" si="56"/>
        <v>1</v>
      </c>
      <c r="BC56" s="2">
        <f t="shared" si="56"/>
        <v>1</v>
      </c>
      <c r="BE56" s="2">
        <f t="shared" si="57"/>
        <v>1</v>
      </c>
      <c r="BF56" s="2">
        <f t="shared" si="57"/>
        <v>1</v>
      </c>
      <c r="BG56" s="2">
        <f t="shared" si="57"/>
        <v>1</v>
      </c>
      <c r="BH56" s="2">
        <f t="shared" si="57"/>
        <v>1</v>
      </c>
      <c r="BI56" s="2">
        <f t="shared" si="57"/>
        <v>1</v>
      </c>
      <c r="BK56" s="2">
        <f t="shared" si="28"/>
        <v>1</v>
      </c>
      <c r="BL56" s="2">
        <f t="shared" si="37"/>
        <v>1</v>
      </c>
      <c r="BM56" s="2">
        <f t="shared" si="37"/>
        <v>1</v>
      </c>
      <c r="BN56" s="2">
        <f t="shared" si="37"/>
        <v>1</v>
      </c>
      <c r="BO56" s="2">
        <f t="shared" si="37"/>
        <v>1</v>
      </c>
      <c r="BQ56" s="2">
        <f t="shared" si="29"/>
        <v>1</v>
      </c>
      <c r="BR56" s="2">
        <f t="shared" si="38"/>
        <v>1</v>
      </c>
      <c r="BS56" s="2">
        <f t="shared" si="38"/>
        <v>1</v>
      </c>
      <c r="BT56" s="2">
        <f t="shared" si="38"/>
        <v>1</v>
      </c>
      <c r="BU56" s="2">
        <f t="shared" si="38"/>
        <v>1</v>
      </c>
      <c r="BW56" s="2">
        <f t="shared" si="30"/>
        <v>1</v>
      </c>
      <c r="BX56" s="2">
        <f t="shared" si="39"/>
        <v>1</v>
      </c>
      <c r="BY56" s="2">
        <f t="shared" si="39"/>
        <v>1</v>
      </c>
      <c r="BZ56" s="2">
        <f t="shared" si="39"/>
        <v>1</v>
      </c>
      <c r="CA56" s="2">
        <f t="shared" si="39"/>
        <v>1</v>
      </c>
      <c r="CC56" s="2">
        <f t="shared" si="31"/>
        <v>1</v>
      </c>
      <c r="CD56" s="2">
        <f t="shared" si="40"/>
        <v>1</v>
      </c>
      <c r="CE56" s="2">
        <f t="shared" si="40"/>
        <v>1</v>
      </c>
      <c r="CF56" s="2">
        <f t="shared" si="40"/>
        <v>1</v>
      </c>
      <c r="CG56" s="2">
        <f t="shared" si="40"/>
        <v>1</v>
      </c>
      <c r="CI56" s="2">
        <f t="shared" si="32"/>
        <v>1</v>
      </c>
      <c r="CJ56" s="2">
        <f t="shared" si="41"/>
        <v>1</v>
      </c>
      <c r="CK56" s="2">
        <f t="shared" si="41"/>
        <v>1</v>
      </c>
      <c r="CL56" s="2">
        <f t="shared" si="41"/>
        <v>1</v>
      </c>
      <c r="CM56" s="2">
        <f t="shared" si="41"/>
        <v>1</v>
      </c>
      <c r="CO56" s="2">
        <f t="shared" si="33"/>
        <v>1</v>
      </c>
      <c r="CP56" s="2">
        <f t="shared" si="42"/>
        <v>1</v>
      </c>
      <c r="CQ56" s="2">
        <f t="shared" si="42"/>
        <v>1</v>
      </c>
      <c r="CR56" s="2">
        <f t="shared" si="42"/>
        <v>1</v>
      </c>
      <c r="CS56" s="2">
        <f t="shared" si="42"/>
        <v>1</v>
      </c>
    </row>
    <row r="57" spans="1:97">
      <c r="A57" s="196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2">
        <f t="shared" si="15"/>
        <v>1</v>
      </c>
      <c r="J57" s="2">
        <f t="shared" si="16"/>
        <v>0</v>
      </c>
      <c r="K57" s="2">
        <f t="shared" si="17"/>
        <v>1</v>
      </c>
      <c r="L57" s="2">
        <f t="shared" si="18"/>
        <v>1</v>
      </c>
      <c r="M57" s="2">
        <f t="shared" si="19"/>
        <v>1</v>
      </c>
      <c r="O57" s="2">
        <f t="shared" si="53"/>
        <v>1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1</v>
      </c>
      <c r="U57" s="2">
        <f t="shared" si="21"/>
        <v>0</v>
      </c>
      <c r="V57" s="2">
        <f t="shared" si="34"/>
        <v>0</v>
      </c>
      <c r="W57" s="2">
        <f t="shared" si="34"/>
        <v>0</v>
      </c>
      <c r="X57" s="2">
        <f t="shared" si="34"/>
        <v>1</v>
      </c>
      <c r="Y57" s="2">
        <f t="shared" si="34"/>
        <v>0</v>
      </c>
      <c r="AA57" s="2">
        <f t="shared" si="22"/>
        <v>0</v>
      </c>
      <c r="AB57" s="2">
        <f t="shared" si="35"/>
        <v>0</v>
      </c>
      <c r="AC57" s="2">
        <f t="shared" si="35"/>
        <v>1</v>
      </c>
      <c r="AD57" s="2">
        <f t="shared" si="35"/>
        <v>1</v>
      </c>
      <c r="AE57" s="2">
        <f t="shared" si="35"/>
        <v>0</v>
      </c>
      <c r="AG57" s="2">
        <f t="shared" si="23"/>
        <v>1</v>
      </c>
      <c r="AH57" s="2">
        <f t="shared" si="36"/>
        <v>0</v>
      </c>
      <c r="AI57" s="2">
        <f t="shared" si="36"/>
        <v>0</v>
      </c>
      <c r="AJ57" s="2">
        <f t="shared" si="36"/>
        <v>0</v>
      </c>
      <c r="AK57" s="2">
        <f t="shared" si="36"/>
        <v>1</v>
      </c>
      <c r="AM57" s="2">
        <f t="shared" si="54"/>
        <v>1</v>
      </c>
      <c r="AN57" s="2">
        <f t="shared" si="54"/>
        <v>0</v>
      </c>
      <c r="AO57" s="2">
        <f t="shared" si="54"/>
        <v>1</v>
      </c>
      <c r="AP57" s="2">
        <f t="shared" si="54"/>
        <v>1</v>
      </c>
      <c r="AQ57" s="2">
        <f t="shared" si="54"/>
        <v>1</v>
      </c>
      <c r="AS57" s="2">
        <f t="shared" si="55"/>
        <v>1</v>
      </c>
      <c r="AT57" s="2">
        <f t="shared" si="55"/>
        <v>0</v>
      </c>
      <c r="AU57" s="2">
        <f t="shared" si="55"/>
        <v>1</v>
      </c>
      <c r="AV57" s="2">
        <f t="shared" si="55"/>
        <v>1</v>
      </c>
      <c r="AW57" s="2">
        <f t="shared" si="55"/>
        <v>1</v>
      </c>
      <c r="AY57" s="2">
        <f t="shared" si="56"/>
        <v>1</v>
      </c>
      <c r="AZ57" s="2">
        <f t="shared" si="56"/>
        <v>0</v>
      </c>
      <c r="BA57" s="2">
        <f t="shared" si="56"/>
        <v>1</v>
      </c>
      <c r="BB57" s="2">
        <f t="shared" si="56"/>
        <v>1</v>
      </c>
      <c r="BC57" s="2">
        <f t="shared" si="56"/>
        <v>1</v>
      </c>
      <c r="BE57" s="2">
        <f t="shared" si="57"/>
        <v>1</v>
      </c>
      <c r="BF57" s="2">
        <f t="shared" si="57"/>
        <v>0</v>
      </c>
      <c r="BG57" s="2">
        <f t="shared" si="57"/>
        <v>1</v>
      </c>
      <c r="BH57" s="2">
        <f t="shared" si="57"/>
        <v>1</v>
      </c>
      <c r="BI57" s="2">
        <f t="shared" si="57"/>
        <v>1</v>
      </c>
      <c r="BK57" s="2">
        <f t="shared" si="28"/>
        <v>1</v>
      </c>
      <c r="BL57" s="2">
        <f t="shared" si="37"/>
        <v>0</v>
      </c>
      <c r="BM57" s="2">
        <f t="shared" si="37"/>
        <v>1</v>
      </c>
      <c r="BN57" s="2">
        <f t="shared" si="37"/>
        <v>1</v>
      </c>
      <c r="BO57" s="2">
        <f t="shared" si="37"/>
        <v>1</v>
      </c>
      <c r="BQ57" s="2">
        <f t="shared" si="29"/>
        <v>1</v>
      </c>
      <c r="BR57" s="2">
        <f t="shared" si="38"/>
        <v>0</v>
      </c>
      <c r="BS57" s="2">
        <f t="shared" si="38"/>
        <v>1</v>
      </c>
      <c r="BT57" s="2">
        <f t="shared" si="38"/>
        <v>1</v>
      </c>
      <c r="BU57" s="2">
        <f t="shared" si="38"/>
        <v>1</v>
      </c>
      <c r="BW57" s="2">
        <f t="shared" si="30"/>
        <v>1</v>
      </c>
      <c r="BX57" s="2">
        <f t="shared" si="39"/>
        <v>0</v>
      </c>
      <c r="BY57" s="2">
        <f t="shared" si="39"/>
        <v>1</v>
      </c>
      <c r="BZ57" s="2">
        <f t="shared" si="39"/>
        <v>1</v>
      </c>
      <c r="CA57" s="2">
        <f t="shared" si="39"/>
        <v>1</v>
      </c>
      <c r="CC57" s="2">
        <f t="shared" si="31"/>
        <v>1</v>
      </c>
      <c r="CD57" s="2">
        <f t="shared" si="40"/>
        <v>0</v>
      </c>
      <c r="CE57" s="2">
        <f t="shared" si="40"/>
        <v>1</v>
      </c>
      <c r="CF57" s="2">
        <f t="shared" si="40"/>
        <v>1</v>
      </c>
      <c r="CG57" s="2">
        <f t="shared" si="40"/>
        <v>1</v>
      </c>
      <c r="CI57" s="2">
        <f t="shared" si="32"/>
        <v>1</v>
      </c>
      <c r="CJ57" s="2">
        <f t="shared" si="41"/>
        <v>0</v>
      </c>
      <c r="CK57" s="2">
        <f t="shared" si="41"/>
        <v>1</v>
      </c>
      <c r="CL57" s="2">
        <f t="shared" si="41"/>
        <v>1</v>
      </c>
      <c r="CM57" s="2">
        <f t="shared" si="41"/>
        <v>1</v>
      </c>
      <c r="CO57" s="2">
        <f t="shared" si="33"/>
        <v>1</v>
      </c>
      <c r="CP57" s="2">
        <f t="shared" si="42"/>
        <v>0</v>
      </c>
      <c r="CQ57" s="2">
        <f t="shared" si="42"/>
        <v>1</v>
      </c>
      <c r="CR57" s="2">
        <f t="shared" si="42"/>
        <v>1</v>
      </c>
      <c r="CS57" s="2">
        <f t="shared" si="42"/>
        <v>1</v>
      </c>
    </row>
    <row r="58" spans="1:97">
      <c r="A58" s="196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2">
        <f t="shared" si="15"/>
        <v>1</v>
      </c>
      <c r="J58" s="2">
        <f t="shared" si="16"/>
        <v>0</v>
      </c>
      <c r="K58" s="2">
        <f t="shared" si="17"/>
        <v>1</v>
      </c>
      <c r="L58" s="2">
        <f t="shared" si="18"/>
        <v>0</v>
      </c>
      <c r="M58" s="2">
        <f t="shared" si="19"/>
        <v>1</v>
      </c>
      <c r="O58" s="2">
        <f t="shared" si="53"/>
        <v>1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1</v>
      </c>
      <c r="U58" s="2">
        <f t="shared" si="21"/>
        <v>0</v>
      </c>
      <c r="V58" s="2">
        <f t="shared" si="34"/>
        <v>0</v>
      </c>
      <c r="W58" s="2">
        <f t="shared" si="34"/>
        <v>0</v>
      </c>
      <c r="X58" s="2">
        <f t="shared" si="34"/>
        <v>1</v>
      </c>
      <c r="Y58" s="2">
        <f t="shared" si="34"/>
        <v>0</v>
      </c>
      <c r="AA58" s="2">
        <f t="shared" si="22"/>
        <v>0</v>
      </c>
      <c r="AB58" s="2">
        <f t="shared" si="35"/>
        <v>0</v>
      </c>
      <c r="AC58" s="2">
        <f t="shared" si="35"/>
        <v>1</v>
      </c>
      <c r="AD58" s="2">
        <f t="shared" si="35"/>
        <v>1</v>
      </c>
      <c r="AE58" s="2">
        <f t="shared" si="35"/>
        <v>0</v>
      </c>
      <c r="AG58" s="2">
        <f t="shared" si="23"/>
        <v>1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2">
        <f t="shared" si="36"/>
        <v>1</v>
      </c>
      <c r="AM58" s="2">
        <f t="shared" si="54"/>
        <v>1</v>
      </c>
      <c r="AN58" s="2">
        <f t="shared" si="54"/>
        <v>0</v>
      </c>
      <c r="AO58" s="2">
        <f t="shared" si="54"/>
        <v>1</v>
      </c>
      <c r="AP58" s="2">
        <f t="shared" si="54"/>
        <v>1</v>
      </c>
      <c r="AQ58" s="2">
        <f t="shared" si="54"/>
        <v>1</v>
      </c>
      <c r="AS58" s="2">
        <f t="shared" si="55"/>
        <v>1</v>
      </c>
      <c r="AT58" s="2">
        <f t="shared" si="55"/>
        <v>0</v>
      </c>
      <c r="AU58" s="2">
        <f t="shared" si="55"/>
        <v>1</v>
      </c>
      <c r="AV58" s="2">
        <f t="shared" si="55"/>
        <v>1</v>
      </c>
      <c r="AW58" s="2">
        <f t="shared" si="55"/>
        <v>1</v>
      </c>
      <c r="AY58" s="2">
        <f t="shared" si="56"/>
        <v>1</v>
      </c>
      <c r="AZ58" s="2">
        <f t="shared" si="56"/>
        <v>0</v>
      </c>
      <c r="BA58" s="2">
        <f t="shared" si="56"/>
        <v>1</v>
      </c>
      <c r="BB58" s="2">
        <f t="shared" si="56"/>
        <v>1</v>
      </c>
      <c r="BC58" s="2">
        <f t="shared" si="56"/>
        <v>1</v>
      </c>
      <c r="BE58" s="2">
        <f t="shared" si="57"/>
        <v>1</v>
      </c>
      <c r="BF58" s="2">
        <f t="shared" si="57"/>
        <v>0</v>
      </c>
      <c r="BG58" s="2">
        <f t="shared" si="57"/>
        <v>1</v>
      </c>
      <c r="BH58" s="2">
        <f t="shared" si="57"/>
        <v>1</v>
      </c>
      <c r="BI58" s="2">
        <f t="shared" si="57"/>
        <v>1</v>
      </c>
      <c r="BK58" s="2">
        <f t="shared" si="28"/>
        <v>1</v>
      </c>
      <c r="BL58" s="2">
        <f t="shared" si="37"/>
        <v>0</v>
      </c>
      <c r="BM58" s="2">
        <f t="shared" si="37"/>
        <v>1</v>
      </c>
      <c r="BN58" s="2">
        <f t="shared" si="37"/>
        <v>1</v>
      </c>
      <c r="BO58" s="2">
        <f t="shared" si="37"/>
        <v>1</v>
      </c>
      <c r="BQ58" s="2">
        <f t="shared" si="29"/>
        <v>1</v>
      </c>
      <c r="BR58" s="2">
        <f t="shared" si="38"/>
        <v>0</v>
      </c>
      <c r="BS58" s="2">
        <f t="shared" si="38"/>
        <v>1</v>
      </c>
      <c r="BT58" s="2">
        <f t="shared" si="38"/>
        <v>1</v>
      </c>
      <c r="BU58" s="2">
        <f t="shared" si="38"/>
        <v>1</v>
      </c>
      <c r="BW58" s="2">
        <f t="shared" si="30"/>
        <v>1</v>
      </c>
      <c r="BX58" s="2">
        <f t="shared" si="39"/>
        <v>0</v>
      </c>
      <c r="BY58" s="2">
        <f t="shared" si="39"/>
        <v>1</v>
      </c>
      <c r="BZ58" s="2">
        <f t="shared" si="39"/>
        <v>1</v>
      </c>
      <c r="CA58" s="2">
        <f t="shared" si="39"/>
        <v>1</v>
      </c>
      <c r="CC58" s="2">
        <f t="shared" si="31"/>
        <v>1</v>
      </c>
      <c r="CD58" s="2">
        <f t="shared" si="40"/>
        <v>0</v>
      </c>
      <c r="CE58" s="2">
        <f t="shared" si="40"/>
        <v>1</v>
      </c>
      <c r="CF58" s="2">
        <f t="shared" si="40"/>
        <v>1</v>
      </c>
      <c r="CG58" s="2">
        <f t="shared" si="40"/>
        <v>1</v>
      </c>
      <c r="CI58" s="2">
        <f t="shared" si="32"/>
        <v>1</v>
      </c>
      <c r="CJ58" s="2">
        <f t="shared" si="41"/>
        <v>0</v>
      </c>
      <c r="CK58" s="2">
        <f t="shared" si="41"/>
        <v>1</v>
      </c>
      <c r="CL58" s="2">
        <f t="shared" si="41"/>
        <v>1</v>
      </c>
      <c r="CM58" s="2">
        <f t="shared" si="41"/>
        <v>1</v>
      </c>
      <c r="CO58" s="2">
        <f t="shared" si="33"/>
        <v>1</v>
      </c>
      <c r="CP58" s="2">
        <f t="shared" si="42"/>
        <v>0</v>
      </c>
      <c r="CQ58" s="2">
        <f t="shared" si="42"/>
        <v>1</v>
      </c>
      <c r="CR58" s="2">
        <f t="shared" si="42"/>
        <v>1</v>
      </c>
      <c r="CS58" s="2">
        <f t="shared" si="42"/>
        <v>1</v>
      </c>
    </row>
    <row r="59" spans="1:97">
      <c r="A59" s="196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2">
        <f t="shared" si="15"/>
        <v>1</v>
      </c>
      <c r="J59" s="2">
        <f t="shared" si="16"/>
        <v>0</v>
      </c>
      <c r="K59" s="2">
        <f t="shared" si="17"/>
        <v>1</v>
      </c>
      <c r="L59" s="2">
        <f t="shared" si="18"/>
        <v>0</v>
      </c>
      <c r="M59" s="2">
        <f t="shared" si="19"/>
        <v>1</v>
      </c>
      <c r="O59" s="2">
        <f t="shared" si="53"/>
        <v>1</v>
      </c>
      <c r="P59" s="2">
        <f t="shared" si="53"/>
        <v>0</v>
      </c>
      <c r="Q59" s="2">
        <f t="shared" si="53"/>
        <v>0</v>
      </c>
      <c r="R59" s="2">
        <f t="shared" si="53"/>
        <v>0</v>
      </c>
      <c r="S59" s="2">
        <f t="shared" si="53"/>
        <v>1</v>
      </c>
      <c r="U59" s="2">
        <f t="shared" si="21"/>
        <v>0</v>
      </c>
      <c r="V59" s="2">
        <f t="shared" si="34"/>
        <v>0</v>
      </c>
      <c r="W59" s="2">
        <f t="shared" si="34"/>
        <v>0</v>
      </c>
      <c r="X59" s="2">
        <f t="shared" si="34"/>
        <v>1</v>
      </c>
      <c r="Y59" s="2">
        <f t="shared" si="34"/>
        <v>0</v>
      </c>
      <c r="AA59" s="2">
        <f t="shared" si="22"/>
        <v>0</v>
      </c>
      <c r="AB59" s="2">
        <f t="shared" si="35"/>
        <v>0</v>
      </c>
      <c r="AC59" s="2">
        <f t="shared" si="35"/>
        <v>1</v>
      </c>
      <c r="AD59" s="2">
        <f t="shared" si="35"/>
        <v>0</v>
      </c>
      <c r="AE59" s="2">
        <f t="shared" si="35"/>
        <v>0</v>
      </c>
      <c r="AG59" s="2">
        <f t="shared" si="23"/>
        <v>1</v>
      </c>
      <c r="AH59" s="2">
        <f t="shared" si="36"/>
        <v>0</v>
      </c>
      <c r="AI59" s="2">
        <f t="shared" si="36"/>
        <v>0</v>
      </c>
      <c r="AJ59" s="2">
        <f>IF(E59=0,"",IF(OR(E59=$AG$1,E59=$AH$1,E60=$AG$1,E60=$AH$1,E61=$AG$1,E61=$AH$1),0,1))</f>
        <v>1</v>
      </c>
      <c r="AK59" s="2">
        <f t="shared" si="36"/>
        <v>0</v>
      </c>
      <c r="AM59" s="2">
        <f t="shared" si="54"/>
        <v>1</v>
      </c>
      <c r="AN59" s="2">
        <f t="shared" si="54"/>
        <v>0</v>
      </c>
      <c r="AO59" s="2">
        <f t="shared" si="54"/>
        <v>1</v>
      </c>
      <c r="AP59" s="2">
        <f t="shared" si="54"/>
        <v>1</v>
      </c>
      <c r="AQ59" s="2">
        <f t="shared" si="54"/>
        <v>1</v>
      </c>
      <c r="AS59" s="2">
        <f t="shared" si="55"/>
        <v>1</v>
      </c>
      <c r="AT59" s="2">
        <f t="shared" si="55"/>
        <v>0</v>
      </c>
      <c r="AU59" s="2">
        <f t="shared" si="55"/>
        <v>1</v>
      </c>
      <c r="AV59" s="2">
        <f t="shared" si="55"/>
        <v>1</v>
      </c>
      <c r="AW59" s="2">
        <f t="shared" si="55"/>
        <v>1</v>
      </c>
      <c r="AY59" s="2">
        <f t="shared" si="56"/>
        <v>1</v>
      </c>
      <c r="AZ59" s="2">
        <f t="shared" si="56"/>
        <v>0</v>
      </c>
      <c r="BA59" s="2">
        <f t="shared" si="56"/>
        <v>1</v>
      </c>
      <c r="BB59" s="2">
        <f t="shared" si="56"/>
        <v>1</v>
      </c>
      <c r="BC59" s="2">
        <f t="shared" si="56"/>
        <v>1</v>
      </c>
      <c r="BE59" s="2">
        <f t="shared" si="57"/>
        <v>1</v>
      </c>
      <c r="BF59" s="2">
        <f t="shared" si="57"/>
        <v>0</v>
      </c>
      <c r="BG59" s="2">
        <f t="shared" si="57"/>
        <v>1</v>
      </c>
      <c r="BH59" s="2">
        <f t="shared" si="57"/>
        <v>1</v>
      </c>
      <c r="BI59" s="2">
        <f t="shared" si="57"/>
        <v>1</v>
      </c>
      <c r="BK59" s="2">
        <f t="shared" si="28"/>
        <v>1</v>
      </c>
      <c r="BL59" s="2">
        <f t="shared" si="37"/>
        <v>0</v>
      </c>
      <c r="BM59" s="2">
        <f t="shared" si="37"/>
        <v>1</v>
      </c>
      <c r="BN59" s="2">
        <f t="shared" si="37"/>
        <v>1</v>
      </c>
      <c r="BO59" s="2">
        <f t="shared" si="37"/>
        <v>1</v>
      </c>
      <c r="BQ59" s="2">
        <f t="shared" si="29"/>
        <v>1</v>
      </c>
      <c r="BR59" s="2">
        <f t="shared" si="38"/>
        <v>0</v>
      </c>
      <c r="BS59" s="2">
        <f t="shared" si="38"/>
        <v>1</v>
      </c>
      <c r="BT59" s="2">
        <f t="shared" si="38"/>
        <v>1</v>
      </c>
      <c r="BU59" s="2">
        <f t="shared" si="38"/>
        <v>1</v>
      </c>
      <c r="BW59" s="2">
        <f t="shared" si="30"/>
        <v>1</v>
      </c>
      <c r="BX59" s="2">
        <f t="shared" si="39"/>
        <v>0</v>
      </c>
      <c r="BY59" s="2">
        <f t="shared" si="39"/>
        <v>1</v>
      </c>
      <c r="BZ59" s="2">
        <f t="shared" si="39"/>
        <v>1</v>
      </c>
      <c r="CA59" s="2">
        <f t="shared" si="39"/>
        <v>1</v>
      </c>
      <c r="CC59" s="2">
        <f t="shared" si="31"/>
        <v>1</v>
      </c>
      <c r="CD59" s="2">
        <f t="shared" si="40"/>
        <v>0</v>
      </c>
      <c r="CE59" s="2">
        <f t="shared" si="40"/>
        <v>1</v>
      </c>
      <c r="CF59" s="2">
        <f t="shared" si="40"/>
        <v>1</v>
      </c>
      <c r="CG59" s="2">
        <f t="shared" si="40"/>
        <v>1</v>
      </c>
      <c r="CI59" s="2">
        <f t="shared" si="32"/>
        <v>1</v>
      </c>
      <c r="CJ59" s="2">
        <f t="shared" si="41"/>
        <v>0</v>
      </c>
      <c r="CK59" s="2">
        <f t="shared" si="41"/>
        <v>1</v>
      </c>
      <c r="CL59" s="2">
        <f t="shared" si="41"/>
        <v>1</v>
      </c>
      <c r="CM59" s="2">
        <f t="shared" si="41"/>
        <v>1</v>
      </c>
      <c r="CO59" s="2">
        <f t="shared" si="33"/>
        <v>1</v>
      </c>
      <c r="CP59" s="2">
        <f t="shared" si="42"/>
        <v>0</v>
      </c>
      <c r="CQ59" s="2">
        <f t="shared" si="42"/>
        <v>1</v>
      </c>
      <c r="CR59" s="2">
        <f t="shared" si="42"/>
        <v>1</v>
      </c>
      <c r="CS59" s="2">
        <f t="shared" si="42"/>
        <v>1</v>
      </c>
    </row>
    <row r="60" spans="1:97">
      <c r="A60" s="196">
        <f>'BNRegular Symbol'!K59</f>
        <v>56</v>
      </c>
      <c r="B60" s="195" t="str">
        <f>B4</f>
        <v>M4</v>
      </c>
      <c r="C60" s="1" t="str">
        <f>'BNRegular Symbol'!M59</f>
        <v>M5</v>
      </c>
      <c r="D60" s="1" t="str">
        <f>'BNRegular Symbol'!N59</f>
        <v>M3</v>
      </c>
      <c r="E60" s="195" t="str">
        <f>E4</f>
        <v>M1</v>
      </c>
      <c r="F60" s="1" t="str">
        <f>'BNRegular Symbol'!P59</f>
        <v>M3</v>
      </c>
      <c r="I60" s="2"/>
      <c r="J60" s="2">
        <f t="shared" ref="J60:M71" si="58">IF(C60=0,"",IF(OR(C60=$I$1,C60=$J$1,C61=$I$1,C61=$J$1,C62=$I$1,C62=$J$1),0,1))</f>
        <v>1</v>
      </c>
      <c r="K60" s="2">
        <f>IF(D60=0,"",IF(OR(D60=$I$1,D60=$J$1,D61=$I$1,D61=$J$1,D62=$I$1,D62=$J$1),0,1))</f>
        <v>1</v>
      </c>
      <c r="L60" s="2"/>
      <c r="M60" s="2">
        <f t="shared" si="58"/>
        <v>0</v>
      </c>
      <c r="O60" s="2"/>
      <c r="P60" s="2">
        <f t="shared" si="53"/>
        <v>0</v>
      </c>
      <c r="Q60" s="2">
        <f t="shared" si="53"/>
        <v>0</v>
      </c>
      <c r="R60" s="2"/>
      <c r="S60" s="2">
        <f t="shared" si="53"/>
        <v>1</v>
      </c>
      <c r="U60" s="2"/>
      <c r="V60" s="2">
        <f t="shared" si="34"/>
        <v>1</v>
      </c>
      <c r="W60" s="2">
        <f t="shared" si="34"/>
        <v>0</v>
      </c>
      <c r="X60" s="2"/>
      <c r="Y60" s="2">
        <f t="shared" si="34"/>
        <v>0</v>
      </c>
      <c r="AA60" s="2"/>
      <c r="AB60" s="2">
        <f t="shared" si="35"/>
        <v>1</v>
      </c>
      <c r="AC60" s="2">
        <f t="shared" si="35"/>
        <v>1</v>
      </c>
      <c r="AD60" s="2"/>
      <c r="AE60" s="2">
        <f t="shared" si="35"/>
        <v>1</v>
      </c>
      <c r="AG60" s="2"/>
      <c r="AH60" s="2">
        <f t="shared" si="36"/>
        <v>0</v>
      </c>
      <c r="AI60" s="2">
        <f t="shared" si="36"/>
        <v>0</v>
      </c>
      <c r="AJ60" s="2"/>
      <c r="AK60" s="2">
        <f t="shared" si="36"/>
        <v>0</v>
      </c>
      <c r="AM60" s="2"/>
      <c r="AN60" s="2">
        <f t="shared" si="54"/>
        <v>1</v>
      </c>
      <c r="AO60" s="2">
        <f t="shared" si="54"/>
        <v>1</v>
      </c>
      <c r="AP60" s="2"/>
      <c r="AQ60" s="2">
        <f t="shared" si="54"/>
        <v>1</v>
      </c>
      <c r="AS60" s="2"/>
      <c r="AT60" s="2">
        <f t="shared" si="55"/>
        <v>1</v>
      </c>
      <c r="AU60" s="2">
        <f t="shared" si="55"/>
        <v>1</v>
      </c>
      <c r="AV60" s="2"/>
      <c r="AW60" s="2">
        <f t="shared" si="55"/>
        <v>1</v>
      </c>
      <c r="AY60" s="2"/>
      <c r="AZ60" s="2">
        <f t="shared" si="56"/>
        <v>1</v>
      </c>
      <c r="BA60" s="2">
        <f t="shared" si="56"/>
        <v>1</v>
      </c>
      <c r="BB60" s="2"/>
      <c r="BC60" s="2">
        <f t="shared" si="56"/>
        <v>1</v>
      </c>
      <c r="BE60" s="2"/>
      <c r="BF60" s="2">
        <f t="shared" si="57"/>
        <v>1</v>
      </c>
      <c r="BG60" s="2">
        <f t="shared" si="57"/>
        <v>1</v>
      </c>
      <c r="BH60" s="2"/>
      <c r="BI60" s="2">
        <f t="shared" si="57"/>
        <v>1</v>
      </c>
      <c r="BK60" s="2"/>
      <c r="BL60" s="2">
        <f t="shared" si="37"/>
        <v>1</v>
      </c>
      <c r="BM60" s="2">
        <f t="shared" si="37"/>
        <v>1</v>
      </c>
      <c r="BN60" s="2"/>
      <c r="BO60" s="2">
        <f t="shared" si="37"/>
        <v>1</v>
      </c>
      <c r="BQ60" s="2"/>
      <c r="BR60" s="2">
        <f t="shared" si="38"/>
        <v>1</v>
      </c>
      <c r="BS60" s="2">
        <f t="shared" si="38"/>
        <v>1</v>
      </c>
      <c r="BT60" s="2"/>
      <c r="BU60" s="2">
        <f t="shared" si="38"/>
        <v>1</v>
      </c>
      <c r="BW60" s="2"/>
      <c r="BX60" s="2">
        <f t="shared" si="39"/>
        <v>1</v>
      </c>
      <c r="BY60" s="2">
        <f t="shared" si="39"/>
        <v>1</v>
      </c>
      <c r="BZ60" s="2"/>
      <c r="CA60" s="2">
        <f t="shared" si="39"/>
        <v>1</v>
      </c>
      <c r="CC60" s="2"/>
      <c r="CD60" s="2">
        <f t="shared" si="40"/>
        <v>1</v>
      </c>
      <c r="CE60" s="2">
        <f t="shared" si="40"/>
        <v>1</v>
      </c>
      <c r="CF60" s="2"/>
      <c r="CG60" s="2">
        <f t="shared" si="40"/>
        <v>1</v>
      </c>
      <c r="CI60" s="2"/>
      <c r="CJ60" s="2">
        <f t="shared" si="41"/>
        <v>1</v>
      </c>
      <c r="CK60" s="2">
        <f t="shared" si="41"/>
        <v>1</v>
      </c>
      <c r="CL60" s="2"/>
      <c r="CM60" s="2">
        <f t="shared" si="41"/>
        <v>1</v>
      </c>
      <c r="CO60" s="2"/>
      <c r="CP60" s="2">
        <f t="shared" si="42"/>
        <v>1</v>
      </c>
      <c r="CQ60" s="2">
        <f t="shared" si="42"/>
        <v>1</v>
      </c>
      <c r="CR60" s="2"/>
      <c r="CS60" s="2">
        <f t="shared" si="42"/>
        <v>1</v>
      </c>
    </row>
    <row r="61" spans="1:97">
      <c r="A61" s="196">
        <f>'BNRegular Symbol'!K60</f>
        <v>57</v>
      </c>
      <c r="B61" s="195" t="str">
        <f>B5</f>
        <v>M4</v>
      </c>
      <c r="C61" s="1" t="str">
        <f>'BNRegular Symbol'!M60</f>
        <v>M5</v>
      </c>
      <c r="D61" s="195" t="str">
        <f>D4</f>
        <v>M2</v>
      </c>
      <c r="E61" s="195" t="str">
        <f>E5</f>
        <v>M4</v>
      </c>
      <c r="F61" s="1" t="str">
        <f>'BNRegular Symbol'!P60</f>
        <v>M5</v>
      </c>
      <c r="I61" s="2"/>
      <c r="J61" s="2">
        <f>IF(C61=0,"",IF(OR(C61=$I$1,C61=$J$1,C62=$I$1,C62=$J$1,C63=$I$1,C63=$J$1),0,1))</f>
        <v>1</v>
      </c>
      <c r="K61" s="2"/>
      <c r="L61" s="2"/>
      <c r="M61" s="2">
        <f t="shared" si="58"/>
        <v>0</v>
      </c>
      <c r="O61" s="2"/>
      <c r="P61" s="2">
        <f t="shared" si="53"/>
        <v>0</v>
      </c>
      <c r="Q61" s="2"/>
      <c r="R61" s="2"/>
      <c r="S61" s="2">
        <f t="shared" si="53"/>
        <v>0</v>
      </c>
      <c r="U61" s="2"/>
      <c r="V61" s="2">
        <f t="shared" si="34"/>
        <v>1</v>
      </c>
      <c r="W61" s="2"/>
      <c r="X61" s="2"/>
      <c r="Y61" s="2">
        <f t="shared" si="34"/>
        <v>1</v>
      </c>
      <c r="AA61" s="2"/>
      <c r="AB61" s="2">
        <f t="shared" si="35"/>
        <v>1</v>
      </c>
      <c r="AC61" s="2"/>
      <c r="AD61" s="2"/>
      <c r="AE61" s="2">
        <f t="shared" si="35"/>
        <v>1</v>
      </c>
      <c r="AG61" s="2"/>
      <c r="AH61" s="2">
        <f t="shared" si="36"/>
        <v>0</v>
      </c>
      <c r="AI61" s="2"/>
      <c r="AJ61" s="2"/>
      <c r="AK61" s="2">
        <f t="shared" si="36"/>
        <v>0</v>
      </c>
      <c r="AM61" s="2"/>
      <c r="AN61" s="2">
        <f t="shared" si="54"/>
        <v>1</v>
      </c>
      <c r="AO61" s="2"/>
      <c r="AP61" s="2"/>
      <c r="AQ61" s="2">
        <f t="shared" si="54"/>
        <v>1</v>
      </c>
      <c r="AS61" s="2"/>
      <c r="AT61" s="2">
        <f t="shared" si="55"/>
        <v>1</v>
      </c>
      <c r="AU61" s="2"/>
      <c r="AV61" s="2"/>
      <c r="AW61" s="2">
        <f t="shared" si="55"/>
        <v>1</v>
      </c>
      <c r="AY61" s="2"/>
      <c r="AZ61" s="2">
        <f t="shared" si="56"/>
        <v>1</v>
      </c>
      <c r="BA61" s="2"/>
      <c r="BB61" s="2"/>
      <c r="BC61" s="2">
        <f t="shared" si="56"/>
        <v>1</v>
      </c>
      <c r="BE61" s="2"/>
      <c r="BF61" s="2">
        <f t="shared" si="57"/>
        <v>1</v>
      </c>
      <c r="BG61" s="2"/>
      <c r="BH61" s="2"/>
      <c r="BI61" s="2">
        <f t="shared" si="57"/>
        <v>1</v>
      </c>
      <c r="BK61" s="2"/>
      <c r="BL61" s="2">
        <f t="shared" si="37"/>
        <v>1</v>
      </c>
      <c r="BM61" s="2"/>
      <c r="BN61" s="2"/>
      <c r="BO61" s="2">
        <f t="shared" si="37"/>
        <v>1</v>
      </c>
      <c r="BQ61" s="2"/>
      <c r="BR61" s="2">
        <f t="shared" si="38"/>
        <v>1</v>
      </c>
      <c r="BS61" s="2"/>
      <c r="BT61" s="2"/>
      <c r="BU61" s="2">
        <f t="shared" si="38"/>
        <v>1</v>
      </c>
      <c r="BW61" s="2"/>
      <c r="BX61" s="2">
        <f t="shared" si="39"/>
        <v>1</v>
      </c>
      <c r="BY61" s="2"/>
      <c r="BZ61" s="2"/>
      <c r="CA61" s="2">
        <f t="shared" si="39"/>
        <v>1</v>
      </c>
      <c r="CC61" s="2"/>
      <c r="CD61" s="2">
        <f t="shared" si="40"/>
        <v>1</v>
      </c>
      <c r="CE61" s="2"/>
      <c r="CF61" s="2"/>
      <c r="CG61" s="2">
        <f t="shared" si="40"/>
        <v>1</v>
      </c>
      <c r="CI61" s="2"/>
      <c r="CJ61" s="2">
        <f t="shared" si="41"/>
        <v>1</v>
      </c>
      <c r="CK61" s="2"/>
      <c r="CL61" s="2"/>
      <c r="CM61" s="2">
        <f t="shared" si="41"/>
        <v>1</v>
      </c>
      <c r="CO61" s="2"/>
      <c r="CP61" s="2">
        <f t="shared" si="42"/>
        <v>1</v>
      </c>
      <c r="CQ61" s="2"/>
      <c r="CR61" s="2"/>
      <c r="CS61" s="2">
        <f t="shared" si="42"/>
        <v>1</v>
      </c>
    </row>
    <row r="62" spans="1:97">
      <c r="A62" s="196">
        <f>'BNRegular Symbol'!K61</f>
        <v>58</v>
      </c>
      <c r="C62" s="195" t="str">
        <f>C4</f>
        <v>M2</v>
      </c>
      <c r="D62" s="195" t="str">
        <f>D5</f>
        <v>M5</v>
      </c>
      <c r="F62" s="1" t="str">
        <f>'BNRegular Symbol'!P61</f>
        <v>M1</v>
      </c>
      <c r="I62" s="2" t="str">
        <f t="shared" ref="I62:I71" si="59">IF(B62=0,"",IF(OR(B62=$I$1,B62=$J$1,B63=$I$1,B63=$J$1,B64=$I$1,B64=$J$1),0,1))</f>
        <v/>
      </c>
      <c r="J62" s="2"/>
      <c r="K62" s="2"/>
      <c r="L62" s="2" t="str">
        <f t="shared" ref="L62:L71" si="60">IF(E62=0,"",IF(OR(E62=$I$1,E62=$J$1,E63=$I$1,E63=$J$1,E64=$I$1,E64=$J$1),0,1))</f>
        <v/>
      </c>
      <c r="M62" s="2">
        <f t="shared" si="58"/>
        <v>0</v>
      </c>
      <c r="O62" s="2" t="str">
        <f t="shared" si="53"/>
        <v/>
      </c>
      <c r="P62" s="2"/>
      <c r="Q62" s="2"/>
      <c r="R62" s="2" t="str">
        <f t="shared" si="53"/>
        <v/>
      </c>
      <c r="S62" s="2">
        <f t="shared" si="53"/>
        <v>0</v>
      </c>
      <c r="U62" s="2" t="str">
        <f t="shared" si="21"/>
        <v/>
      </c>
      <c r="V62" s="2"/>
      <c r="W62" s="2"/>
      <c r="X62" s="2" t="str">
        <f t="shared" si="34"/>
        <v/>
      </c>
      <c r="Y62" s="2">
        <f t="shared" si="34"/>
        <v>1</v>
      </c>
      <c r="AA62" s="2" t="str">
        <f t="shared" si="22"/>
        <v/>
      </c>
      <c r="AB62" s="2"/>
      <c r="AC62" s="2"/>
      <c r="AD62" s="2" t="str">
        <f t="shared" si="35"/>
        <v/>
      </c>
      <c r="AE62" s="2">
        <f t="shared" si="35"/>
        <v>1</v>
      </c>
      <c r="AG62" s="2" t="str">
        <f t="shared" si="23"/>
        <v/>
      </c>
      <c r="AH62" s="2"/>
      <c r="AI62" s="2"/>
      <c r="AJ62" s="2" t="str">
        <f t="shared" si="36"/>
        <v/>
      </c>
      <c r="AK62" s="2">
        <f t="shared" si="36"/>
        <v>0</v>
      </c>
      <c r="AM62" s="2" t="str">
        <f t="shared" si="54"/>
        <v/>
      </c>
      <c r="AN62" s="2"/>
      <c r="AO62" s="2"/>
      <c r="AP62" s="2"/>
      <c r="AQ62" s="2">
        <f t="shared" si="54"/>
        <v>1</v>
      </c>
      <c r="AS62" s="2" t="str">
        <f t="shared" si="55"/>
        <v/>
      </c>
      <c r="AT62" s="2"/>
      <c r="AU62" s="2"/>
      <c r="AV62" s="2" t="str">
        <f t="shared" si="55"/>
        <v/>
      </c>
      <c r="AW62" s="2">
        <f t="shared" si="55"/>
        <v>1</v>
      </c>
      <c r="AY62" s="2" t="str">
        <f t="shared" si="56"/>
        <v/>
      </c>
      <c r="AZ62" s="2"/>
      <c r="BA62" s="2"/>
      <c r="BB62" s="2" t="str">
        <f t="shared" si="56"/>
        <v/>
      </c>
      <c r="BC62" s="2">
        <f t="shared" si="56"/>
        <v>1</v>
      </c>
      <c r="BE62" s="2" t="str">
        <f t="shared" si="57"/>
        <v/>
      </c>
      <c r="BF62" s="2"/>
      <c r="BG62" s="2"/>
      <c r="BH62" s="2" t="str">
        <f t="shared" si="57"/>
        <v/>
      </c>
      <c r="BI62" s="2">
        <f t="shared" si="57"/>
        <v>1</v>
      </c>
      <c r="BK62" s="2" t="str">
        <f t="shared" si="28"/>
        <v/>
      </c>
      <c r="BL62" s="2"/>
      <c r="BM62" s="2"/>
      <c r="BN62" s="2" t="str">
        <f t="shared" si="37"/>
        <v/>
      </c>
      <c r="BO62" s="2">
        <f t="shared" si="37"/>
        <v>1</v>
      </c>
      <c r="BQ62" s="2" t="str">
        <f t="shared" si="29"/>
        <v/>
      </c>
      <c r="BR62" s="2"/>
      <c r="BS62" s="2"/>
      <c r="BT62" s="2" t="str">
        <f t="shared" si="38"/>
        <v/>
      </c>
      <c r="BU62" s="2">
        <f t="shared" si="38"/>
        <v>1</v>
      </c>
      <c r="BW62" s="2" t="str">
        <f t="shared" si="30"/>
        <v/>
      </c>
      <c r="BX62" s="2"/>
      <c r="BY62" s="2"/>
      <c r="BZ62" s="2" t="str">
        <f t="shared" si="39"/>
        <v/>
      </c>
      <c r="CA62" s="2">
        <f t="shared" si="39"/>
        <v>1</v>
      </c>
      <c r="CC62" s="2" t="str">
        <f t="shared" si="31"/>
        <v/>
      </c>
      <c r="CD62" s="2"/>
      <c r="CE62" s="2"/>
      <c r="CF62" s="2" t="str">
        <f t="shared" si="40"/>
        <v/>
      </c>
      <c r="CG62" s="2">
        <f t="shared" si="40"/>
        <v>1</v>
      </c>
      <c r="CI62" s="2" t="str">
        <f t="shared" si="32"/>
        <v/>
      </c>
      <c r="CJ62" s="2"/>
      <c r="CK62" s="2"/>
      <c r="CL62" s="2" t="str">
        <f t="shared" si="41"/>
        <v/>
      </c>
      <c r="CM62" s="2">
        <f t="shared" si="41"/>
        <v>1</v>
      </c>
      <c r="CO62" s="2" t="str">
        <f t="shared" si="33"/>
        <v/>
      </c>
      <c r="CP62" s="2"/>
      <c r="CQ62" s="2"/>
      <c r="CR62" s="2" t="str">
        <f t="shared" si="42"/>
        <v/>
      </c>
      <c r="CS62" s="2">
        <f t="shared" si="42"/>
        <v>1</v>
      </c>
    </row>
    <row r="63" spans="1:97">
      <c r="A63" s="196">
        <f>'BNRegular Symbol'!K62</f>
        <v>59</v>
      </c>
      <c r="C63" s="195" t="str">
        <f>C5</f>
        <v>M2</v>
      </c>
      <c r="F63" s="1" t="str">
        <f>'BNRegular Symbol'!P62</f>
        <v>M2</v>
      </c>
      <c r="I63" s="2" t="str">
        <f t="shared" si="59"/>
        <v/>
      </c>
      <c r="J63" s="2"/>
      <c r="K63" s="2" t="str">
        <f t="shared" ref="K63:K68" si="61">IF(D63=0,"",IF(OR(D63=$I$1,D63=$J$1,D64=$I$1,D64=$J$1,D65=$I$1,D65=$J$1),0,1))</f>
        <v/>
      </c>
      <c r="L63" s="2" t="str">
        <f t="shared" si="60"/>
        <v/>
      </c>
      <c r="M63" s="2">
        <f t="shared" si="58"/>
        <v>1</v>
      </c>
      <c r="O63" s="2" t="str">
        <f t="shared" si="53"/>
        <v/>
      </c>
      <c r="P63" s="2"/>
      <c r="Q63" s="2" t="str">
        <f t="shared" si="53"/>
        <v/>
      </c>
      <c r="R63" s="2" t="str">
        <f t="shared" si="53"/>
        <v/>
      </c>
      <c r="S63" s="2">
        <f t="shared" si="53"/>
        <v>0</v>
      </c>
      <c r="U63" s="2" t="str">
        <f t="shared" si="21"/>
        <v/>
      </c>
      <c r="V63" s="2"/>
      <c r="W63" s="2" t="str">
        <f t="shared" si="34"/>
        <v/>
      </c>
      <c r="X63" s="2" t="str">
        <f t="shared" si="34"/>
        <v/>
      </c>
      <c r="Y63" s="2">
        <f t="shared" si="34"/>
        <v>0</v>
      </c>
      <c r="AA63" s="2" t="str">
        <f t="shared" si="22"/>
        <v/>
      </c>
      <c r="AB63" s="2"/>
      <c r="AC63" s="2" t="str">
        <f t="shared" si="35"/>
        <v/>
      </c>
      <c r="AD63" s="2" t="str">
        <f t="shared" si="35"/>
        <v/>
      </c>
      <c r="AE63" s="2">
        <f t="shared" si="35"/>
        <v>1</v>
      </c>
      <c r="AG63" s="2" t="str">
        <f t="shared" si="23"/>
        <v/>
      </c>
      <c r="AH63" s="2"/>
      <c r="AI63" s="2" t="str">
        <f t="shared" si="36"/>
        <v/>
      </c>
      <c r="AJ63" s="2" t="str">
        <f t="shared" si="36"/>
        <v/>
      </c>
      <c r="AK63" s="2">
        <f t="shared" si="36"/>
        <v>0</v>
      </c>
      <c r="AM63" s="2" t="str">
        <f t="shared" si="54"/>
        <v/>
      </c>
      <c r="AN63" s="2"/>
      <c r="AO63" s="2" t="str">
        <f t="shared" si="54"/>
        <v/>
      </c>
      <c r="AP63" s="2" t="str">
        <f t="shared" si="54"/>
        <v/>
      </c>
      <c r="AQ63" s="2">
        <f t="shared" si="54"/>
        <v>1</v>
      </c>
      <c r="AS63" s="2" t="str">
        <f t="shared" si="55"/>
        <v/>
      </c>
      <c r="AT63" s="2"/>
      <c r="AU63" s="2" t="str">
        <f t="shared" si="55"/>
        <v/>
      </c>
      <c r="AV63" s="2" t="str">
        <f t="shared" si="55"/>
        <v/>
      </c>
      <c r="AW63" s="2">
        <f t="shared" si="55"/>
        <v>1</v>
      </c>
      <c r="AY63" s="2" t="str">
        <f t="shared" si="56"/>
        <v/>
      </c>
      <c r="AZ63" s="2"/>
      <c r="BA63" s="2" t="str">
        <f t="shared" si="56"/>
        <v/>
      </c>
      <c r="BB63" s="2" t="str">
        <f t="shared" si="56"/>
        <v/>
      </c>
      <c r="BC63" s="2">
        <f t="shared" si="56"/>
        <v>1</v>
      </c>
      <c r="BE63" s="2" t="str">
        <f t="shared" si="57"/>
        <v/>
      </c>
      <c r="BF63" s="2"/>
      <c r="BG63" s="2" t="str">
        <f t="shared" si="57"/>
        <v/>
      </c>
      <c r="BH63" s="2" t="str">
        <f t="shared" si="57"/>
        <v/>
      </c>
      <c r="BI63" s="2">
        <f t="shared" si="57"/>
        <v>1</v>
      </c>
      <c r="BK63" s="2" t="str">
        <f t="shared" si="28"/>
        <v/>
      </c>
      <c r="BL63" s="2"/>
      <c r="BM63" s="2" t="str">
        <f t="shared" si="37"/>
        <v/>
      </c>
      <c r="BN63" s="2" t="str">
        <f t="shared" si="37"/>
        <v/>
      </c>
      <c r="BO63" s="2">
        <f t="shared" si="37"/>
        <v>1</v>
      </c>
      <c r="BQ63" s="2" t="str">
        <f t="shared" si="29"/>
        <v/>
      </c>
      <c r="BR63" s="2"/>
      <c r="BS63" s="2" t="str">
        <f t="shared" si="38"/>
        <v/>
      </c>
      <c r="BT63" s="2" t="str">
        <f t="shared" si="38"/>
        <v/>
      </c>
      <c r="BU63" s="2">
        <f t="shared" si="38"/>
        <v>1</v>
      </c>
      <c r="BW63" s="2" t="str">
        <f t="shared" si="30"/>
        <v/>
      </c>
      <c r="BX63" s="2"/>
      <c r="BY63" s="2" t="str">
        <f t="shared" si="39"/>
        <v/>
      </c>
      <c r="BZ63" s="2" t="str">
        <f t="shared" si="39"/>
        <v/>
      </c>
      <c r="CA63" s="2">
        <f t="shared" si="39"/>
        <v>1</v>
      </c>
      <c r="CC63" s="2" t="str">
        <f t="shared" si="31"/>
        <v/>
      </c>
      <c r="CD63" s="2"/>
      <c r="CE63" s="2" t="str">
        <f t="shared" si="40"/>
        <v/>
      </c>
      <c r="CF63" s="2" t="str">
        <f t="shared" si="40"/>
        <v/>
      </c>
      <c r="CG63" s="2">
        <f t="shared" si="40"/>
        <v>1</v>
      </c>
      <c r="CI63" s="2" t="str">
        <f t="shared" si="32"/>
        <v/>
      </c>
      <c r="CJ63" s="2"/>
      <c r="CK63" s="2" t="str">
        <f t="shared" si="41"/>
        <v/>
      </c>
      <c r="CL63" s="2" t="str">
        <f t="shared" si="41"/>
        <v/>
      </c>
      <c r="CM63" s="2">
        <f t="shared" si="41"/>
        <v>1</v>
      </c>
      <c r="CO63" s="2" t="str">
        <f t="shared" si="33"/>
        <v/>
      </c>
      <c r="CP63" s="2"/>
      <c r="CQ63" s="2" t="str">
        <f t="shared" si="42"/>
        <v/>
      </c>
      <c r="CR63" s="2" t="str">
        <f t="shared" si="42"/>
        <v/>
      </c>
      <c r="CS63" s="2">
        <f t="shared" si="42"/>
        <v>1</v>
      </c>
    </row>
    <row r="64" spans="1:97">
      <c r="A64" s="196">
        <f>'BNRegular Symbol'!K63</f>
        <v>60</v>
      </c>
      <c r="F64" s="1" t="str">
        <f>'BNRegular Symbol'!P63</f>
        <v>M5</v>
      </c>
      <c r="I64" s="2" t="str">
        <f t="shared" si="59"/>
        <v/>
      </c>
      <c r="J64" s="2" t="str">
        <f t="shared" si="58"/>
        <v/>
      </c>
      <c r="K64" s="2" t="str">
        <f t="shared" si="61"/>
        <v/>
      </c>
      <c r="L64" s="2" t="str">
        <f t="shared" si="60"/>
        <v/>
      </c>
      <c r="M64" s="2">
        <f t="shared" si="58"/>
        <v>1</v>
      </c>
      <c r="O64" s="2" t="str">
        <f t="shared" si="53"/>
        <v/>
      </c>
      <c r="P64" s="2" t="str">
        <f t="shared" si="53"/>
        <v/>
      </c>
      <c r="Q64" s="2" t="str">
        <f t="shared" si="53"/>
        <v/>
      </c>
      <c r="R64" s="2" t="str">
        <f t="shared" si="53"/>
        <v/>
      </c>
      <c r="S64" s="2">
        <f t="shared" si="53"/>
        <v>0</v>
      </c>
      <c r="U64" s="2" t="str">
        <f t="shared" si="21"/>
        <v/>
      </c>
      <c r="V64" s="2" t="str">
        <f t="shared" si="34"/>
        <v/>
      </c>
      <c r="W64" s="2" t="str">
        <f t="shared" si="34"/>
        <v/>
      </c>
      <c r="X64" s="2" t="str">
        <f t="shared" si="34"/>
        <v/>
      </c>
      <c r="Y64" s="2">
        <f t="shared" si="34"/>
        <v>0</v>
      </c>
      <c r="AA64" s="2" t="str">
        <f t="shared" si="22"/>
        <v/>
      </c>
      <c r="AB64" s="2" t="str">
        <f t="shared" si="35"/>
        <v/>
      </c>
      <c r="AC64" s="2" t="str">
        <f t="shared" si="35"/>
        <v/>
      </c>
      <c r="AD64" s="2" t="str">
        <f t="shared" si="35"/>
        <v/>
      </c>
      <c r="AE64" s="2">
        <f t="shared" si="35"/>
        <v>1</v>
      </c>
      <c r="AG64" s="2" t="str">
        <f t="shared" si="23"/>
        <v/>
      </c>
      <c r="AH64" s="2" t="str">
        <f t="shared" si="36"/>
        <v/>
      </c>
      <c r="AI64" s="2" t="str">
        <f t="shared" si="36"/>
        <v/>
      </c>
      <c r="AJ64" s="2" t="str">
        <f t="shared" si="36"/>
        <v/>
      </c>
      <c r="AK64" s="2">
        <f t="shared" si="36"/>
        <v>0</v>
      </c>
      <c r="AM64" s="2" t="str">
        <f t="shared" si="54"/>
        <v/>
      </c>
      <c r="AN64" s="2" t="str">
        <f t="shared" si="54"/>
        <v/>
      </c>
      <c r="AO64" s="2" t="str">
        <f t="shared" si="54"/>
        <v/>
      </c>
      <c r="AP64" s="2" t="str">
        <f t="shared" si="54"/>
        <v/>
      </c>
      <c r="AQ64" s="2">
        <f t="shared" si="54"/>
        <v>1</v>
      </c>
      <c r="AS64" s="2" t="str">
        <f t="shared" si="55"/>
        <v/>
      </c>
      <c r="AT64" s="2" t="str">
        <f t="shared" si="55"/>
        <v/>
      </c>
      <c r="AU64" s="2" t="str">
        <f t="shared" si="55"/>
        <v/>
      </c>
      <c r="AV64" s="2" t="str">
        <f t="shared" si="55"/>
        <v/>
      </c>
      <c r="AW64" s="2">
        <f t="shared" si="55"/>
        <v>1</v>
      </c>
      <c r="AY64" s="2" t="str">
        <f t="shared" si="56"/>
        <v/>
      </c>
      <c r="AZ64" s="2" t="str">
        <f t="shared" si="56"/>
        <v/>
      </c>
      <c r="BA64" s="2" t="str">
        <f t="shared" si="56"/>
        <v/>
      </c>
      <c r="BB64" s="2" t="str">
        <f t="shared" si="56"/>
        <v/>
      </c>
      <c r="BC64" s="2">
        <f t="shared" si="56"/>
        <v>1</v>
      </c>
      <c r="BE64" s="2" t="str">
        <f t="shared" si="57"/>
        <v/>
      </c>
      <c r="BF64" s="2" t="str">
        <f t="shared" si="57"/>
        <v/>
      </c>
      <c r="BG64" s="2" t="str">
        <f t="shared" si="57"/>
        <v/>
      </c>
      <c r="BH64" s="2" t="str">
        <f t="shared" si="57"/>
        <v/>
      </c>
      <c r="BI64" s="2">
        <f t="shared" si="57"/>
        <v>1</v>
      </c>
      <c r="BK64" s="2" t="str">
        <f t="shared" si="28"/>
        <v/>
      </c>
      <c r="BL64" s="2" t="str">
        <f t="shared" si="37"/>
        <v/>
      </c>
      <c r="BM64" s="2" t="str">
        <f t="shared" si="37"/>
        <v/>
      </c>
      <c r="BN64" s="2" t="str">
        <f t="shared" si="37"/>
        <v/>
      </c>
      <c r="BO64" s="2">
        <f t="shared" si="37"/>
        <v>1</v>
      </c>
      <c r="BQ64" s="2" t="str">
        <f t="shared" si="29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>
        <f t="shared" si="38"/>
        <v>1</v>
      </c>
      <c r="BW64" s="2" t="str">
        <f t="shared" si="30"/>
        <v/>
      </c>
      <c r="BX64" s="2" t="str">
        <f t="shared" si="39"/>
        <v/>
      </c>
      <c r="BY64" s="2" t="str">
        <f t="shared" si="39"/>
        <v/>
      </c>
      <c r="BZ64" s="2" t="str">
        <f t="shared" si="39"/>
        <v/>
      </c>
      <c r="CA64" s="2">
        <f t="shared" si="39"/>
        <v>1</v>
      </c>
      <c r="CC64" s="2" t="str">
        <f t="shared" si="31"/>
        <v/>
      </c>
      <c r="CD64" s="2" t="str">
        <f t="shared" si="40"/>
        <v/>
      </c>
      <c r="CE64" s="2" t="str">
        <f t="shared" si="40"/>
        <v/>
      </c>
      <c r="CF64" s="2" t="str">
        <f t="shared" si="40"/>
        <v/>
      </c>
      <c r="CG64" s="2">
        <f t="shared" si="40"/>
        <v>1</v>
      </c>
      <c r="CI64" s="2" t="str">
        <f t="shared" si="32"/>
        <v/>
      </c>
      <c r="CJ64" s="2" t="str">
        <f t="shared" si="41"/>
        <v/>
      </c>
      <c r="CK64" s="2" t="str">
        <f t="shared" si="41"/>
        <v/>
      </c>
      <c r="CL64" s="2" t="str">
        <f t="shared" si="41"/>
        <v/>
      </c>
      <c r="CM64" s="2">
        <f t="shared" si="41"/>
        <v>1</v>
      </c>
      <c r="CO64" s="2" t="str">
        <f t="shared" si="33"/>
        <v/>
      </c>
      <c r="CP64" s="2" t="str">
        <f t="shared" si="42"/>
        <v/>
      </c>
      <c r="CQ64" s="2" t="str">
        <f t="shared" si="42"/>
        <v/>
      </c>
      <c r="CR64" s="2" t="str">
        <f t="shared" si="42"/>
        <v/>
      </c>
      <c r="CS64" s="2">
        <f t="shared" si="42"/>
        <v>1</v>
      </c>
    </row>
    <row r="65" spans="1:97">
      <c r="A65" s="196">
        <f>'BNRegular Symbol'!K64</f>
        <v>61</v>
      </c>
      <c r="F65" s="1" t="str">
        <f>'BNRegular Symbol'!P64</f>
        <v>M3</v>
      </c>
      <c r="I65" s="2" t="str">
        <f t="shared" si="59"/>
        <v/>
      </c>
      <c r="J65" s="2" t="str">
        <f t="shared" si="58"/>
        <v/>
      </c>
      <c r="K65" s="2" t="str">
        <f t="shared" si="61"/>
        <v/>
      </c>
      <c r="L65" s="2" t="str">
        <f t="shared" si="60"/>
        <v/>
      </c>
      <c r="M65" s="2">
        <f t="shared" si="58"/>
        <v>1</v>
      </c>
      <c r="O65" s="2" t="str">
        <f t="shared" si="53"/>
        <v/>
      </c>
      <c r="P65" s="2" t="str">
        <f t="shared" si="53"/>
        <v/>
      </c>
      <c r="Q65" s="2" t="str">
        <f t="shared" si="53"/>
        <v/>
      </c>
      <c r="R65" s="2" t="str">
        <f t="shared" si="53"/>
        <v/>
      </c>
      <c r="S65" s="2">
        <f t="shared" si="53"/>
        <v>0</v>
      </c>
      <c r="U65" s="2" t="str">
        <f t="shared" si="21"/>
        <v/>
      </c>
      <c r="V65" s="2" t="str">
        <f t="shared" si="34"/>
        <v/>
      </c>
      <c r="W65" s="2" t="str">
        <f t="shared" si="34"/>
        <v/>
      </c>
      <c r="X65" s="2" t="str">
        <f t="shared" si="34"/>
        <v/>
      </c>
      <c r="Y65" s="2">
        <f t="shared" si="34"/>
        <v>0</v>
      </c>
      <c r="AA65" s="2" t="str">
        <f t="shared" si="22"/>
        <v/>
      </c>
      <c r="AB65" s="2" t="str">
        <f t="shared" si="35"/>
        <v/>
      </c>
      <c r="AC65" s="2" t="str">
        <f t="shared" si="35"/>
        <v/>
      </c>
      <c r="AD65" s="2" t="str">
        <f t="shared" si="35"/>
        <v/>
      </c>
      <c r="AE65" s="2">
        <f t="shared" si="35"/>
        <v>0</v>
      </c>
      <c r="AG65" s="2" t="str">
        <f t="shared" si="23"/>
        <v/>
      </c>
      <c r="AH65" s="2" t="str">
        <f t="shared" si="36"/>
        <v/>
      </c>
      <c r="AI65" s="2" t="str">
        <f t="shared" si="36"/>
        <v/>
      </c>
      <c r="AJ65" s="2" t="str">
        <f t="shared" si="36"/>
        <v/>
      </c>
      <c r="AK65" s="2">
        <f t="shared" si="36"/>
        <v>1</v>
      </c>
      <c r="AM65" s="2" t="str">
        <f t="shared" si="54"/>
        <v/>
      </c>
      <c r="AN65" s="2" t="str">
        <f t="shared" si="54"/>
        <v/>
      </c>
      <c r="AO65" s="2" t="str">
        <f t="shared" si="54"/>
        <v/>
      </c>
      <c r="AP65" s="2" t="str">
        <f t="shared" si="54"/>
        <v/>
      </c>
      <c r="AQ65" s="2">
        <f t="shared" si="54"/>
        <v>1</v>
      </c>
      <c r="AS65" s="2" t="str">
        <f t="shared" si="55"/>
        <v/>
      </c>
      <c r="AT65" s="2" t="str">
        <f t="shared" si="55"/>
        <v/>
      </c>
      <c r="AU65" s="2" t="str">
        <f t="shared" si="55"/>
        <v/>
      </c>
      <c r="AV65" s="2" t="str">
        <f t="shared" si="55"/>
        <v/>
      </c>
      <c r="AW65" s="2">
        <f t="shared" si="55"/>
        <v>1</v>
      </c>
      <c r="AY65" s="2" t="str">
        <f t="shared" si="56"/>
        <v/>
      </c>
      <c r="AZ65" s="2" t="str">
        <f t="shared" si="56"/>
        <v/>
      </c>
      <c r="BA65" s="2" t="str">
        <f t="shared" si="56"/>
        <v/>
      </c>
      <c r="BB65" s="2" t="str">
        <f t="shared" si="56"/>
        <v/>
      </c>
      <c r="BC65" s="2">
        <f t="shared" si="56"/>
        <v>1</v>
      </c>
      <c r="BE65" s="2" t="str">
        <f t="shared" si="57"/>
        <v/>
      </c>
      <c r="BF65" s="2" t="str">
        <f t="shared" si="57"/>
        <v/>
      </c>
      <c r="BG65" s="2" t="str">
        <f t="shared" si="57"/>
        <v/>
      </c>
      <c r="BH65" s="2" t="str">
        <f t="shared" si="57"/>
        <v/>
      </c>
      <c r="BI65" s="2">
        <f t="shared" si="57"/>
        <v>1</v>
      </c>
      <c r="BK65" s="2" t="str">
        <f t="shared" si="28"/>
        <v/>
      </c>
      <c r="BL65" s="2" t="str">
        <f t="shared" si="37"/>
        <v/>
      </c>
      <c r="BM65" s="2" t="str">
        <f t="shared" si="37"/>
        <v/>
      </c>
      <c r="BN65" s="2" t="str">
        <f t="shared" si="37"/>
        <v/>
      </c>
      <c r="BO65" s="2">
        <f t="shared" si="37"/>
        <v>1</v>
      </c>
      <c r="BQ65" s="2" t="str">
        <f t="shared" si="29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>
        <f t="shared" si="38"/>
        <v>1</v>
      </c>
      <c r="BW65" s="2" t="str">
        <f t="shared" si="30"/>
        <v/>
      </c>
      <c r="BX65" s="2" t="str">
        <f t="shared" si="39"/>
        <v/>
      </c>
      <c r="BY65" s="2" t="str">
        <f t="shared" si="39"/>
        <v/>
      </c>
      <c r="BZ65" s="2" t="str">
        <f t="shared" si="39"/>
        <v/>
      </c>
      <c r="CA65" s="2">
        <f t="shared" si="39"/>
        <v>1</v>
      </c>
      <c r="CC65" s="2" t="str">
        <f t="shared" si="31"/>
        <v/>
      </c>
      <c r="CD65" s="2" t="str">
        <f t="shared" si="40"/>
        <v/>
      </c>
      <c r="CE65" s="2" t="str">
        <f t="shared" si="40"/>
        <v/>
      </c>
      <c r="CF65" s="2" t="str">
        <f t="shared" si="40"/>
        <v/>
      </c>
      <c r="CG65" s="2">
        <f t="shared" si="40"/>
        <v>1</v>
      </c>
      <c r="CI65" s="2" t="str">
        <f t="shared" si="32"/>
        <v/>
      </c>
      <c r="CJ65" s="2" t="str">
        <f t="shared" si="41"/>
        <v/>
      </c>
      <c r="CK65" s="2" t="str">
        <f t="shared" si="41"/>
        <v/>
      </c>
      <c r="CL65" s="2" t="str">
        <f t="shared" si="41"/>
        <v/>
      </c>
      <c r="CM65" s="2">
        <f t="shared" si="41"/>
        <v>1</v>
      </c>
      <c r="CO65" s="2" t="str">
        <f t="shared" si="33"/>
        <v/>
      </c>
      <c r="CP65" s="2" t="str">
        <f t="shared" si="42"/>
        <v/>
      </c>
      <c r="CQ65" s="2" t="str">
        <f t="shared" si="42"/>
        <v/>
      </c>
      <c r="CR65" s="2" t="str">
        <f t="shared" si="42"/>
        <v/>
      </c>
      <c r="CS65" s="2">
        <f t="shared" si="42"/>
        <v>1</v>
      </c>
    </row>
    <row r="66" spans="1:97">
      <c r="A66" s="196">
        <f>'BNRegular Symbol'!K65</f>
        <v>62</v>
      </c>
      <c r="F66" s="1" t="str">
        <f>'BNRegular Symbol'!P65</f>
        <v>M2</v>
      </c>
      <c r="I66" s="2" t="str">
        <f t="shared" si="59"/>
        <v/>
      </c>
      <c r="J66" s="2" t="str">
        <f t="shared" si="58"/>
        <v/>
      </c>
      <c r="K66" s="2" t="str">
        <f t="shared" si="61"/>
        <v/>
      </c>
      <c r="L66" s="2" t="str">
        <f t="shared" si="60"/>
        <v/>
      </c>
      <c r="M66" s="2">
        <f t="shared" si="58"/>
        <v>1</v>
      </c>
      <c r="O66" s="2" t="str">
        <f t="shared" si="53"/>
        <v/>
      </c>
      <c r="P66" s="2" t="str">
        <f t="shared" si="53"/>
        <v/>
      </c>
      <c r="Q66" s="2" t="str">
        <f t="shared" si="53"/>
        <v/>
      </c>
      <c r="R66" s="2" t="str">
        <f t="shared" si="53"/>
        <v/>
      </c>
      <c r="S66" s="2">
        <f t="shared" si="53"/>
        <v>0</v>
      </c>
      <c r="U66" s="2" t="str">
        <f t="shared" si="21"/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>
        <f t="shared" si="34"/>
        <v>0</v>
      </c>
      <c r="AA66" s="2" t="str">
        <f t="shared" si="22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>
        <f t="shared" si="35"/>
        <v>0</v>
      </c>
      <c r="AG66" s="2" t="str">
        <f t="shared" si="23"/>
        <v/>
      </c>
      <c r="AH66" s="2" t="str">
        <f t="shared" si="36"/>
        <v/>
      </c>
      <c r="AI66" s="2" t="str">
        <f t="shared" si="36"/>
        <v/>
      </c>
      <c r="AJ66" s="2" t="str">
        <f t="shared" si="36"/>
        <v/>
      </c>
      <c r="AK66" s="2">
        <f t="shared" si="36"/>
        <v>1</v>
      </c>
      <c r="AM66" s="2" t="str">
        <f t="shared" si="54"/>
        <v/>
      </c>
      <c r="AN66" s="2" t="str">
        <f t="shared" si="54"/>
        <v/>
      </c>
      <c r="AO66" s="2" t="str">
        <f t="shared" si="54"/>
        <v/>
      </c>
      <c r="AP66" s="2" t="str">
        <f t="shared" si="54"/>
        <v/>
      </c>
      <c r="AQ66" s="2">
        <f t="shared" si="54"/>
        <v>1</v>
      </c>
      <c r="AS66" s="2" t="str">
        <f t="shared" si="55"/>
        <v/>
      </c>
      <c r="AT66" s="2" t="str">
        <f t="shared" si="55"/>
        <v/>
      </c>
      <c r="AU66" s="2" t="str">
        <f t="shared" si="55"/>
        <v/>
      </c>
      <c r="AV66" s="2" t="str">
        <f t="shared" si="55"/>
        <v/>
      </c>
      <c r="AW66" s="2">
        <f t="shared" si="55"/>
        <v>1</v>
      </c>
      <c r="AY66" s="2" t="str">
        <f t="shared" si="56"/>
        <v/>
      </c>
      <c r="AZ66" s="2" t="str">
        <f t="shared" si="56"/>
        <v/>
      </c>
      <c r="BA66" s="2" t="str">
        <f t="shared" si="56"/>
        <v/>
      </c>
      <c r="BB66" s="2" t="str">
        <f t="shared" si="56"/>
        <v/>
      </c>
      <c r="BC66" s="2">
        <f t="shared" si="56"/>
        <v>1</v>
      </c>
      <c r="BE66" s="2" t="str">
        <f t="shared" si="57"/>
        <v/>
      </c>
      <c r="BF66" s="2" t="str">
        <f t="shared" si="57"/>
        <v/>
      </c>
      <c r="BG66" s="2" t="str">
        <f t="shared" si="57"/>
        <v/>
      </c>
      <c r="BH66" s="2" t="str">
        <f t="shared" si="57"/>
        <v/>
      </c>
      <c r="BI66" s="2">
        <f t="shared" si="57"/>
        <v>1</v>
      </c>
      <c r="BK66" s="2" t="str">
        <f t="shared" si="28"/>
        <v/>
      </c>
      <c r="BL66" s="2" t="str">
        <f t="shared" si="37"/>
        <v/>
      </c>
      <c r="BM66" s="2" t="str">
        <f t="shared" si="37"/>
        <v/>
      </c>
      <c r="BN66" s="2" t="str">
        <f t="shared" si="37"/>
        <v/>
      </c>
      <c r="BO66" s="2">
        <f t="shared" si="37"/>
        <v>1</v>
      </c>
      <c r="BQ66" s="2" t="str">
        <f t="shared" si="29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>
        <f t="shared" si="38"/>
        <v>1</v>
      </c>
      <c r="BW66" s="2" t="str">
        <f t="shared" si="30"/>
        <v/>
      </c>
      <c r="BX66" s="2" t="str">
        <f t="shared" si="39"/>
        <v/>
      </c>
      <c r="BY66" s="2" t="str">
        <f t="shared" si="39"/>
        <v/>
      </c>
      <c r="BZ66" s="2" t="str">
        <f t="shared" si="39"/>
        <v/>
      </c>
      <c r="CA66" s="2">
        <f t="shared" si="39"/>
        <v>1</v>
      </c>
      <c r="CC66" s="2" t="str">
        <f t="shared" si="31"/>
        <v/>
      </c>
      <c r="CD66" s="2" t="str">
        <f t="shared" si="40"/>
        <v/>
      </c>
      <c r="CE66" s="2" t="str">
        <f t="shared" si="40"/>
        <v/>
      </c>
      <c r="CF66" s="2" t="str">
        <f t="shared" si="40"/>
        <v/>
      </c>
      <c r="CG66" s="2">
        <f t="shared" si="40"/>
        <v>1</v>
      </c>
      <c r="CI66" s="2" t="str">
        <f t="shared" si="32"/>
        <v/>
      </c>
      <c r="CJ66" s="2" t="str">
        <f t="shared" si="41"/>
        <v/>
      </c>
      <c r="CK66" s="2" t="str">
        <f t="shared" si="41"/>
        <v/>
      </c>
      <c r="CL66" s="2" t="str">
        <f t="shared" si="41"/>
        <v/>
      </c>
      <c r="CM66" s="2">
        <f t="shared" si="41"/>
        <v>1</v>
      </c>
      <c r="CO66" s="2" t="str">
        <f t="shared" si="33"/>
        <v/>
      </c>
      <c r="CP66" s="2" t="str">
        <f t="shared" si="42"/>
        <v/>
      </c>
      <c r="CQ66" s="2" t="str">
        <f t="shared" si="42"/>
        <v/>
      </c>
      <c r="CR66" s="2" t="str">
        <f t="shared" si="42"/>
        <v/>
      </c>
      <c r="CS66" s="2">
        <f t="shared" si="42"/>
        <v>1</v>
      </c>
    </row>
    <row r="67" spans="1:97">
      <c r="A67" s="196">
        <f>'BNRegular Symbol'!K66</f>
        <v>63</v>
      </c>
      <c r="F67" s="1" t="str">
        <f>'BNRegular Symbol'!P66</f>
        <v>M4</v>
      </c>
      <c r="I67" s="2" t="str">
        <f t="shared" si="59"/>
        <v/>
      </c>
      <c r="J67" s="2" t="str">
        <f t="shared" si="58"/>
        <v/>
      </c>
      <c r="K67" s="2" t="str">
        <f t="shared" si="61"/>
        <v/>
      </c>
      <c r="L67" s="2" t="str">
        <f t="shared" si="60"/>
        <v/>
      </c>
      <c r="M67" s="2">
        <f t="shared" si="58"/>
        <v>1</v>
      </c>
      <c r="O67" s="2" t="str">
        <f t="shared" si="53"/>
        <v/>
      </c>
      <c r="P67" s="2" t="str">
        <f t="shared" si="53"/>
        <v/>
      </c>
      <c r="Q67" s="2" t="str">
        <f t="shared" si="53"/>
        <v/>
      </c>
      <c r="R67" s="2" t="str">
        <f t="shared" si="53"/>
        <v/>
      </c>
      <c r="S67" s="2">
        <f t="shared" si="53"/>
        <v>1</v>
      </c>
      <c r="U67" s="2" t="str">
        <f t="shared" si="21"/>
        <v/>
      </c>
      <c r="V67" s="2" t="str">
        <f t="shared" si="34"/>
        <v/>
      </c>
      <c r="W67" s="2" t="str">
        <f t="shared" si="34"/>
        <v/>
      </c>
      <c r="X67" s="2" t="str">
        <f t="shared" si="34"/>
        <v/>
      </c>
      <c r="Y67" s="2">
        <f t="shared" si="34"/>
        <v>0</v>
      </c>
      <c r="AA67" s="2" t="str">
        <f t="shared" si="22"/>
        <v/>
      </c>
      <c r="AB67" s="2" t="str">
        <f t="shared" si="35"/>
        <v/>
      </c>
      <c r="AC67" s="2" t="str">
        <f t="shared" si="35"/>
        <v/>
      </c>
      <c r="AD67" s="2" t="str">
        <f t="shared" si="35"/>
        <v/>
      </c>
      <c r="AE67" s="2">
        <f t="shared" si="35"/>
        <v>0</v>
      </c>
      <c r="AG67" s="2" t="str">
        <f t="shared" si="23"/>
        <v/>
      </c>
      <c r="AH67" s="2" t="str">
        <f t="shared" si="36"/>
        <v/>
      </c>
      <c r="AI67" s="2" t="str">
        <f t="shared" si="36"/>
        <v/>
      </c>
      <c r="AJ67" s="2" t="str">
        <f t="shared" si="36"/>
        <v/>
      </c>
      <c r="AK67" s="2">
        <f t="shared" si="36"/>
        <v>0</v>
      </c>
      <c r="AM67" s="2" t="str">
        <f t="shared" si="54"/>
        <v/>
      </c>
      <c r="AN67" s="2" t="str">
        <f t="shared" si="54"/>
        <v/>
      </c>
      <c r="AO67" s="2" t="str">
        <f t="shared" si="54"/>
        <v/>
      </c>
      <c r="AP67" s="2" t="str">
        <f t="shared" si="54"/>
        <v/>
      </c>
      <c r="AQ67" s="2">
        <f t="shared" si="54"/>
        <v>1</v>
      </c>
      <c r="AS67" s="2" t="str">
        <f t="shared" si="55"/>
        <v/>
      </c>
      <c r="AT67" s="2" t="str">
        <f t="shared" si="55"/>
        <v/>
      </c>
      <c r="AU67" s="2" t="str">
        <f t="shared" si="55"/>
        <v/>
      </c>
      <c r="AV67" s="2" t="str">
        <f t="shared" si="55"/>
        <v/>
      </c>
      <c r="AW67" s="2">
        <f t="shared" si="55"/>
        <v>1</v>
      </c>
      <c r="AY67" s="2" t="str">
        <f t="shared" si="56"/>
        <v/>
      </c>
      <c r="AZ67" s="2" t="str">
        <f t="shared" si="56"/>
        <v/>
      </c>
      <c r="BA67" s="2" t="str">
        <f t="shared" si="56"/>
        <v/>
      </c>
      <c r="BB67" s="2" t="str">
        <f t="shared" si="56"/>
        <v/>
      </c>
      <c r="BC67" s="2">
        <f t="shared" si="56"/>
        <v>1</v>
      </c>
      <c r="BE67" s="2" t="str">
        <f t="shared" si="57"/>
        <v/>
      </c>
      <c r="BF67" s="2" t="str">
        <f t="shared" si="57"/>
        <v/>
      </c>
      <c r="BG67" s="2" t="str">
        <f t="shared" si="57"/>
        <v/>
      </c>
      <c r="BH67" s="2" t="str">
        <f t="shared" si="57"/>
        <v/>
      </c>
      <c r="BI67" s="2">
        <f t="shared" si="57"/>
        <v>1</v>
      </c>
      <c r="BK67" s="2" t="str">
        <f t="shared" si="28"/>
        <v/>
      </c>
      <c r="BL67" s="2" t="str">
        <f t="shared" si="37"/>
        <v/>
      </c>
      <c r="BM67" s="2" t="str">
        <f t="shared" si="37"/>
        <v/>
      </c>
      <c r="BN67" s="2" t="str">
        <f t="shared" si="37"/>
        <v/>
      </c>
      <c r="BO67" s="2">
        <f t="shared" si="37"/>
        <v>1</v>
      </c>
      <c r="BQ67" s="2" t="str">
        <f t="shared" si="29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</v>
      </c>
      <c r="BW67" s="2" t="str">
        <f t="shared" si="30"/>
        <v/>
      </c>
      <c r="BX67" s="2" t="str">
        <f t="shared" si="39"/>
        <v/>
      </c>
      <c r="BY67" s="2" t="str">
        <f t="shared" si="39"/>
        <v/>
      </c>
      <c r="BZ67" s="2" t="str">
        <f t="shared" si="39"/>
        <v/>
      </c>
      <c r="CA67" s="2">
        <f t="shared" si="39"/>
        <v>1</v>
      </c>
      <c r="CC67" s="2" t="str">
        <f t="shared" si="31"/>
        <v/>
      </c>
      <c r="CD67" s="2" t="str">
        <f t="shared" si="40"/>
        <v/>
      </c>
      <c r="CE67" s="2" t="str">
        <f t="shared" si="40"/>
        <v/>
      </c>
      <c r="CF67" s="2" t="str">
        <f t="shared" si="40"/>
        <v/>
      </c>
      <c r="CG67" s="2">
        <f t="shared" si="40"/>
        <v>1</v>
      </c>
      <c r="CI67" s="2" t="str">
        <f t="shared" si="32"/>
        <v/>
      </c>
      <c r="CJ67" s="2" t="str">
        <f t="shared" si="41"/>
        <v/>
      </c>
      <c r="CK67" s="2" t="str">
        <f t="shared" si="41"/>
        <v/>
      </c>
      <c r="CL67" s="2" t="str">
        <f t="shared" si="41"/>
        <v/>
      </c>
      <c r="CM67" s="2">
        <f t="shared" si="41"/>
        <v>1</v>
      </c>
      <c r="CO67" s="2" t="str">
        <f t="shared" si="33"/>
        <v/>
      </c>
      <c r="CP67" s="2" t="str">
        <f t="shared" si="42"/>
        <v/>
      </c>
      <c r="CQ67" s="2" t="str">
        <f t="shared" si="42"/>
        <v/>
      </c>
      <c r="CR67" s="2" t="str">
        <f t="shared" si="42"/>
        <v/>
      </c>
      <c r="CS67" s="2">
        <f t="shared" si="42"/>
        <v>1</v>
      </c>
    </row>
    <row r="68" spans="1:97">
      <c r="A68" s="196">
        <f>'BNRegular Symbol'!K67</f>
        <v>64</v>
      </c>
      <c r="F68" s="1" t="str">
        <f>'BNRegular Symbol'!P67</f>
        <v>M3</v>
      </c>
      <c r="I68" s="2" t="str">
        <f t="shared" si="59"/>
        <v/>
      </c>
      <c r="J68" s="2" t="str">
        <f t="shared" si="58"/>
        <v/>
      </c>
      <c r="K68" s="2" t="str">
        <f t="shared" si="61"/>
        <v/>
      </c>
      <c r="L68" s="2" t="str">
        <f t="shared" si="60"/>
        <v/>
      </c>
      <c r="M68" s="2">
        <f t="shared" si="58"/>
        <v>1</v>
      </c>
      <c r="O68" s="2" t="str">
        <f t="shared" si="53"/>
        <v/>
      </c>
      <c r="P68" s="2" t="str">
        <f t="shared" si="53"/>
        <v/>
      </c>
      <c r="Q68" s="2" t="str">
        <f t="shared" si="53"/>
        <v/>
      </c>
      <c r="R68" s="2" t="str">
        <f t="shared" si="53"/>
        <v/>
      </c>
      <c r="S68" s="2">
        <f t="shared" si="53"/>
        <v>1</v>
      </c>
      <c r="U68" s="2" t="str">
        <f t="shared" si="21"/>
        <v/>
      </c>
      <c r="V68" s="2" t="str">
        <f t="shared" si="34"/>
        <v/>
      </c>
      <c r="W68" s="2" t="str">
        <f t="shared" si="34"/>
        <v/>
      </c>
      <c r="X68" s="2" t="str">
        <f t="shared" si="34"/>
        <v/>
      </c>
      <c r="Y68" s="2">
        <f t="shared" si="34"/>
        <v>0</v>
      </c>
      <c r="AA68" s="2" t="str">
        <f t="shared" si="22"/>
        <v/>
      </c>
      <c r="AB68" s="2" t="str">
        <f t="shared" si="35"/>
        <v/>
      </c>
      <c r="AC68" s="2" t="str">
        <f t="shared" si="35"/>
        <v/>
      </c>
      <c r="AD68" s="2" t="str">
        <f t="shared" si="35"/>
        <v/>
      </c>
      <c r="AE68" s="2">
        <f t="shared" si="35"/>
        <v>1</v>
      </c>
      <c r="AG68" s="2" t="str">
        <f t="shared" si="23"/>
        <v/>
      </c>
      <c r="AH68" s="2" t="str">
        <f t="shared" si="36"/>
        <v/>
      </c>
      <c r="AI68" s="2" t="str">
        <f t="shared" si="36"/>
        <v/>
      </c>
      <c r="AJ68" s="2" t="str">
        <f t="shared" si="36"/>
        <v/>
      </c>
      <c r="AK68" s="2">
        <f t="shared" si="36"/>
        <v>0</v>
      </c>
      <c r="AM68" s="2" t="str">
        <f t="shared" si="54"/>
        <v/>
      </c>
      <c r="AN68" s="2" t="str">
        <f t="shared" si="54"/>
        <v/>
      </c>
      <c r="AO68" s="2" t="str">
        <f t="shared" si="54"/>
        <v/>
      </c>
      <c r="AP68" s="2" t="str">
        <f t="shared" si="54"/>
        <v/>
      </c>
      <c r="AQ68" s="2">
        <f t="shared" si="54"/>
        <v>1</v>
      </c>
      <c r="AS68" s="2" t="str">
        <f t="shared" si="55"/>
        <v/>
      </c>
      <c r="AT68" s="2" t="str">
        <f t="shared" si="55"/>
        <v/>
      </c>
      <c r="AU68" s="2" t="str">
        <f t="shared" si="55"/>
        <v/>
      </c>
      <c r="AV68" s="2" t="str">
        <f t="shared" si="55"/>
        <v/>
      </c>
      <c r="AW68" s="2">
        <f t="shared" si="55"/>
        <v>1</v>
      </c>
      <c r="AY68" s="2" t="str">
        <f t="shared" si="56"/>
        <v/>
      </c>
      <c r="AZ68" s="2" t="str">
        <f t="shared" si="56"/>
        <v/>
      </c>
      <c r="BA68" s="2" t="str">
        <f t="shared" si="56"/>
        <v/>
      </c>
      <c r="BB68" s="2" t="str">
        <f t="shared" si="56"/>
        <v/>
      </c>
      <c r="BC68" s="2">
        <f t="shared" si="56"/>
        <v>1</v>
      </c>
      <c r="BE68" s="2" t="str">
        <f t="shared" si="57"/>
        <v/>
      </c>
      <c r="BF68" s="2" t="str">
        <f t="shared" si="57"/>
        <v/>
      </c>
      <c r="BG68" s="2" t="str">
        <f t="shared" si="57"/>
        <v/>
      </c>
      <c r="BH68" s="2" t="str">
        <f t="shared" si="57"/>
        <v/>
      </c>
      <c r="BI68" s="2">
        <f t="shared" si="57"/>
        <v>1</v>
      </c>
      <c r="BK68" s="2" t="str">
        <f t="shared" si="28"/>
        <v/>
      </c>
      <c r="BL68" s="2" t="str">
        <f t="shared" si="37"/>
        <v/>
      </c>
      <c r="BM68" s="2" t="str">
        <f t="shared" si="37"/>
        <v/>
      </c>
      <c r="BN68" s="2" t="str">
        <f t="shared" si="37"/>
        <v/>
      </c>
      <c r="BO68" s="2">
        <f t="shared" si="37"/>
        <v>1</v>
      </c>
      <c r="BQ68" s="2" t="str">
        <f t="shared" si="29"/>
        <v/>
      </c>
      <c r="BR68" s="2" t="str">
        <f t="shared" si="38"/>
        <v/>
      </c>
      <c r="BS68" s="2" t="str">
        <f t="shared" si="38"/>
        <v/>
      </c>
      <c r="BT68" s="2" t="str">
        <f t="shared" si="38"/>
        <v/>
      </c>
      <c r="BU68" s="2">
        <f t="shared" si="38"/>
        <v>1</v>
      </c>
      <c r="BW68" s="2" t="str">
        <f t="shared" si="30"/>
        <v/>
      </c>
      <c r="BX68" s="2" t="str">
        <f t="shared" si="39"/>
        <v/>
      </c>
      <c r="BY68" s="2" t="str">
        <f t="shared" si="39"/>
        <v/>
      </c>
      <c r="BZ68" s="2" t="str">
        <f t="shared" si="39"/>
        <v/>
      </c>
      <c r="CA68" s="2">
        <f t="shared" si="39"/>
        <v>1</v>
      </c>
      <c r="CC68" s="2" t="str">
        <f t="shared" si="31"/>
        <v/>
      </c>
      <c r="CD68" s="2" t="str">
        <f t="shared" si="40"/>
        <v/>
      </c>
      <c r="CE68" s="2" t="str">
        <f t="shared" si="40"/>
        <v/>
      </c>
      <c r="CF68" s="2" t="str">
        <f t="shared" si="40"/>
        <v/>
      </c>
      <c r="CG68" s="2">
        <f t="shared" si="40"/>
        <v>1</v>
      </c>
      <c r="CI68" s="2" t="str">
        <f t="shared" si="32"/>
        <v/>
      </c>
      <c r="CJ68" s="2" t="str">
        <f t="shared" si="41"/>
        <v/>
      </c>
      <c r="CK68" s="2" t="str">
        <f t="shared" si="41"/>
        <v/>
      </c>
      <c r="CL68" s="2" t="str">
        <f t="shared" si="41"/>
        <v/>
      </c>
      <c r="CM68" s="2">
        <f t="shared" si="41"/>
        <v>1</v>
      </c>
      <c r="CO68" s="2" t="str">
        <f t="shared" si="33"/>
        <v/>
      </c>
      <c r="CP68" s="2" t="str">
        <f t="shared" si="42"/>
        <v/>
      </c>
      <c r="CQ68" s="2" t="str">
        <f t="shared" si="42"/>
        <v/>
      </c>
      <c r="CR68" s="2" t="str">
        <f t="shared" si="42"/>
        <v/>
      </c>
      <c r="CS68" s="2">
        <f t="shared" si="42"/>
        <v>1</v>
      </c>
    </row>
    <row r="69" spans="1:97">
      <c r="A69" s="196">
        <f>'BNRegular Symbol'!K68</f>
        <v>65</v>
      </c>
      <c r="F69" s="1" t="str">
        <f>'BNRegular Symbol'!P68</f>
        <v>M5</v>
      </c>
      <c r="I69" s="2" t="str">
        <f t="shared" si="59"/>
        <v/>
      </c>
      <c r="J69" s="2" t="str">
        <f t="shared" si="58"/>
        <v/>
      </c>
      <c r="K69" s="2" t="str">
        <f t="shared" si="58"/>
        <v/>
      </c>
      <c r="L69" s="2" t="str">
        <f t="shared" si="60"/>
        <v/>
      </c>
      <c r="M69" s="2">
        <f t="shared" si="58"/>
        <v>1</v>
      </c>
      <c r="O69" s="2" t="str">
        <f t="shared" ref="O69:S71" si="62">IF(B69=0,"",IF(OR(B69=$O$1,B69=$P$1,B70=$O$1,B70=$P$1,B71=$O$1,B71=$P$1),0,1))</f>
        <v/>
      </c>
      <c r="P69" s="2" t="str">
        <f t="shared" si="62"/>
        <v/>
      </c>
      <c r="Q69" s="2" t="str">
        <f t="shared" si="62"/>
        <v/>
      </c>
      <c r="R69" s="2" t="str">
        <f t="shared" si="62"/>
        <v/>
      </c>
      <c r="S69" s="2">
        <f t="shared" si="62"/>
        <v>1</v>
      </c>
      <c r="U69" s="2" t="str">
        <f t="shared" ref="U69:U71" si="63">IF(B69=0,"",IF(OR(B69=$U$1,B69=$V$1,B70=$U$1,B70=$V$1,B71=$U$1,,B71=$V$1),0,1))</f>
        <v/>
      </c>
      <c r="V69" s="2" t="str">
        <f t="shared" si="34"/>
        <v/>
      </c>
      <c r="W69" s="2" t="str">
        <f t="shared" si="34"/>
        <v/>
      </c>
      <c r="X69" s="2" t="str">
        <f t="shared" si="34"/>
        <v/>
      </c>
      <c r="Y69" s="2">
        <f t="shared" si="34"/>
        <v>1</v>
      </c>
      <c r="AA69" s="2" t="str">
        <f t="shared" ref="AA69:AA71" si="64">IF(B69=0,"",IF(OR(B69=$AA$1,B69=$AB$1,B70=$AA$1,B70=$AB$1,B71=$AA$1,B71=$AB$1),0,1))</f>
        <v/>
      </c>
      <c r="AB69" s="2" t="str">
        <f t="shared" si="35"/>
        <v/>
      </c>
      <c r="AC69" s="2" t="str">
        <f t="shared" si="35"/>
        <v/>
      </c>
      <c r="AD69" s="2" t="str">
        <f t="shared" si="35"/>
        <v/>
      </c>
      <c r="AE69" s="2">
        <f t="shared" si="35"/>
        <v>1</v>
      </c>
      <c r="AG69" s="2" t="str">
        <f t="shared" ref="AG69:AG71" si="65">IF(B69=0,"",IF(OR(B69=$AG$1,B69=$AH$1,B70=$AG$1,B70=$AH$1,B71=$AG$1,B71=$AH$1),0,1))</f>
        <v/>
      </c>
      <c r="AH69" s="2" t="str">
        <f t="shared" si="36"/>
        <v/>
      </c>
      <c r="AI69" s="2" t="str">
        <f t="shared" si="36"/>
        <v/>
      </c>
      <c r="AJ69" s="2" t="str">
        <f t="shared" si="36"/>
        <v/>
      </c>
      <c r="AK69" s="2">
        <f t="shared" si="36"/>
        <v>0</v>
      </c>
      <c r="AM69" s="2" t="str">
        <f t="shared" ref="AM69:AQ71" si="66">IF(B69=0,"",IF(OR(B69=$AG$1,B69=$AN$1,B70=$AG$1,B70=$AN$1,B71=$AG$1,B71=$AN$1),0,1))</f>
        <v/>
      </c>
      <c r="AN69" s="2" t="str">
        <f t="shared" si="66"/>
        <v/>
      </c>
      <c r="AO69" s="2" t="str">
        <f t="shared" si="66"/>
        <v/>
      </c>
      <c r="AP69" s="2" t="str">
        <f t="shared" si="66"/>
        <v/>
      </c>
      <c r="AQ69" s="2">
        <f t="shared" si="66"/>
        <v>1</v>
      </c>
      <c r="AS69" s="2" t="str">
        <f t="shared" ref="AS69:AW71" si="67">IF(B69=0,"",IF(OR(B69=$AG$1,B69=$AT$1,B70=$AG$1,B70=$AT$1,B71=$AG$1,B71=$AT$1),0,1))</f>
        <v/>
      </c>
      <c r="AT69" s="2" t="str">
        <f t="shared" si="67"/>
        <v/>
      </c>
      <c r="AU69" s="2" t="str">
        <f t="shared" si="67"/>
        <v/>
      </c>
      <c r="AV69" s="2" t="str">
        <f t="shared" si="67"/>
        <v/>
      </c>
      <c r="AW69" s="2">
        <f t="shared" si="67"/>
        <v>1</v>
      </c>
      <c r="AY69" s="2" t="str">
        <f t="shared" ref="AY69:BC71" si="68">IF(B69=0,"",IF(OR(B69=$AG$1,B69=$AZ$1,B70=$AG$1,B70=$AZ$1,B71=$AG$1,B71=$AZ$1),0,1))</f>
        <v/>
      </c>
      <c r="AZ69" s="2" t="str">
        <f t="shared" si="68"/>
        <v/>
      </c>
      <c r="BA69" s="2" t="str">
        <f t="shared" si="68"/>
        <v/>
      </c>
      <c r="BB69" s="2" t="str">
        <f t="shared" si="68"/>
        <v/>
      </c>
      <c r="BC69" s="2">
        <f t="shared" si="68"/>
        <v>1</v>
      </c>
      <c r="BE69" s="2" t="str">
        <f t="shared" ref="BE69:BI71" si="69">IF(B69=0,"",IF(OR(B69=$AG$1,B69=$BF$1,B70=$AG$1,B70=$BF$1,B71=$AG$1,B71=$BF$1),0,1))</f>
        <v/>
      </c>
      <c r="BF69" s="2" t="str">
        <f t="shared" si="69"/>
        <v/>
      </c>
      <c r="BG69" s="2" t="str">
        <f t="shared" si="69"/>
        <v/>
      </c>
      <c r="BH69" s="2" t="str">
        <f t="shared" si="69"/>
        <v/>
      </c>
      <c r="BI69" s="2">
        <f t="shared" si="69"/>
        <v>1</v>
      </c>
      <c r="BK69" s="2" t="str">
        <f t="shared" ref="BK69:BK71" si="70">IF(B69=0,"",IF(OR(B69=$BK$1,B69=$BL$1,B70=$BK$1,B70=$BL$1,B71=$BK$1,B71=$BL$1),0,1))</f>
        <v/>
      </c>
      <c r="BL69" s="2" t="str">
        <f t="shared" si="37"/>
        <v/>
      </c>
      <c r="BM69" s="2" t="str">
        <f t="shared" si="37"/>
        <v/>
      </c>
      <c r="BN69" s="2" t="str">
        <f t="shared" si="37"/>
        <v/>
      </c>
      <c r="BO69" s="2">
        <f t="shared" si="37"/>
        <v>1</v>
      </c>
      <c r="BQ69" s="2" t="str">
        <f t="shared" ref="BQ69:BQ71" si="71">IF(B69=0,"",IF(OR(B69=$BQ$1,B70=$BQ$1,B71=$BQ$1,B69=$BR$1,B70=$BR$1,B71=$BR$1),0,1))</f>
        <v/>
      </c>
      <c r="BR69" s="2" t="str">
        <f t="shared" si="38"/>
        <v/>
      </c>
      <c r="BS69" s="2" t="str">
        <f t="shared" si="38"/>
        <v/>
      </c>
      <c r="BT69" s="2" t="str">
        <f t="shared" si="38"/>
        <v/>
      </c>
      <c r="BU69" s="2">
        <f t="shared" si="38"/>
        <v>1</v>
      </c>
      <c r="BW69" s="2" t="str">
        <f t="shared" ref="BW69:BW71" si="72">IF(B69=0,"",IF(OR(B69=$BQ$1,B70=$BQ$1,B71=$BQ$1,B69=$BX$1,B70=$BX$1,B71=$BX$1),0,1))</f>
        <v/>
      </c>
      <c r="BX69" s="2" t="str">
        <f t="shared" si="39"/>
        <v/>
      </c>
      <c r="BY69" s="2" t="str">
        <f t="shared" si="39"/>
        <v/>
      </c>
      <c r="BZ69" s="2" t="str">
        <f t="shared" si="39"/>
        <v/>
      </c>
      <c r="CA69" s="2">
        <f t="shared" si="39"/>
        <v>1</v>
      </c>
      <c r="CC69" s="2" t="str">
        <f t="shared" ref="CC69:CC71" si="73">IF(B69=0,"",IF(OR(B69=$BQ$1,B70=$BQ$1,B71=$BQ$1,B69=$CD$1,B70=$CD$1,B71=$CD$1),0,1))</f>
        <v/>
      </c>
      <c r="CD69" s="2" t="str">
        <f t="shared" si="40"/>
        <v/>
      </c>
      <c r="CE69" s="2" t="str">
        <f t="shared" si="40"/>
        <v/>
      </c>
      <c r="CF69" s="2" t="str">
        <f t="shared" si="40"/>
        <v/>
      </c>
      <c r="CG69" s="2">
        <f t="shared" si="40"/>
        <v>1</v>
      </c>
      <c r="CI69" s="2" t="str">
        <f t="shared" ref="CI69:CI71" si="74">IF(B69=0,"",IF(OR(B69=$BQ$1,B70=$BQ$1,B71=$BQ$1,B69=$CJ$1,B70=$CJ$1,B71=$CJ$1),0,1))</f>
        <v/>
      </c>
      <c r="CJ69" s="2" t="str">
        <f t="shared" si="41"/>
        <v/>
      </c>
      <c r="CK69" s="2" t="str">
        <f t="shared" si="41"/>
        <v/>
      </c>
      <c r="CL69" s="2" t="str">
        <f t="shared" si="41"/>
        <v/>
      </c>
      <c r="CM69" s="2">
        <f t="shared" si="41"/>
        <v>1</v>
      </c>
      <c r="CO69" s="2" t="str">
        <f t="shared" ref="CO69:CO71" si="75">IF(B69=0,"",IF(OR(B69=$BQ$1,B70=$BQ$1,B71=$BQ$1,B69=$CP$1,B70=$CP$1,B71=$CP$1),0,1))</f>
        <v/>
      </c>
      <c r="CP69" s="2" t="str">
        <f t="shared" si="42"/>
        <v/>
      </c>
      <c r="CQ69" s="2" t="str">
        <f t="shared" si="42"/>
        <v/>
      </c>
      <c r="CR69" s="2" t="str">
        <f t="shared" si="42"/>
        <v/>
      </c>
      <c r="CS69" s="2">
        <f t="shared" si="42"/>
        <v>1</v>
      </c>
    </row>
    <row r="70" spans="1:97">
      <c r="A70" s="196">
        <f>'BNRegular Symbol'!K69</f>
        <v>66</v>
      </c>
      <c r="F70" s="1" t="str">
        <f>'BNRegular Symbol'!P69</f>
        <v>M5</v>
      </c>
      <c r="I70" s="2" t="str">
        <f t="shared" si="59"/>
        <v/>
      </c>
      <c r="J70" s="2" t="str">
        <f t="shared" si="58"/>
        <v/>
      </c>
      <c r="K70" s="2" t="str">
        <f t="shared" si="58"/>
        <v/>
      </c>
      <c r="L70" s="2" t="str">
        <f t="shared" si="60"/>
        <v/>
      </c>
      <c r="M70" s="2">
        <f t="shared" si="58"/>
        <v>0</v>
      </c>
      <c r="O70" s="2" t="str">
        <f t="shared" si="62"/>
        <v/>
      </c>
      <c r="P70" s="2" t="str">
        <f t="shared" si="62"/>
        <v/>
      </c>
      <c r="Q70" s="2" t="str">
        <f t="shared" si="62"/>
        <v/>
      </c>
      <c r="R70" s="2" t="str">
        <f t="shared" si="62"/>
        <v/>
      </c>
      <c r="S70" s="2">
        <f t="shared" si="62"/>
        <v>1</v>
      </c>
      <c r="U70" s="2" t="str">
        <f t="shared" si="63"/>
        <v/>
      </c>
      <c r="V70" s="2" t="str">
        <f t="shared" si="34"/>
        <v/>
      </c>
      <c r="W70" s="2" t="str">
        <f t="shared" si="34"/>
        <v/>
      </c>
      <c r="X70" s="2" t="str">
        <f t="shared" si="34"/>
        <v/>
      </c>
      <c r="Y70" s="2">
        <f t="shared" si="34"/>
        <v>1</v>
      </c>
      <c r="AA70" s="2" t="str">
        <f t="shared" si="64"/>
        <v/>
      </c>
      <c r="AB70" s="2" t="str">
        <f t="shared" si="35"/>
        <v/>
      </c>
      <c r="AC70" s="2" t="str">
        <f t="shared" si="35"/>
        <v/>
      </c>
      <c r="AD70" s="2" t="str">
        <f t="shared" si="35"/>
        <v/>
      </c>
      <c r="AE70" s="2">
        <f t="shared" si="35"/>
        <v>1</v>
      </c>
      <c r="AG70" s="2" t="str">
        <f t="shared" si="65"/>
        <v/>
      </c>
      <c r="AH70" s="2" t="str">
        <f t="shared" si="36"/>
        <v/>
      </c>
      <c r="AI70" s="2" t="str">
        <f t="shared" si="36"/>
        <v/>
      </c>
      <c r="AJ70" s="2" t="str">
        <f t="shared" si="36"/>
        <v/>
      </c>
      <c r="AK70" s="2">
        <f t="shared" si="36"/>
        <v>0</v>
      </c>
      <c r="AM70" s="2" t="str">
        <f t="shared" si="66"/>
        <v/>
      </c>
      <c r="AN70" s="2" t="str">
        <f t="shared" si="66"/>
        <v/>
      </c>
      <c r="AO70" s="2" t="str">
        <f t="shared" si="66"/>
        <v/>
      </c>
      <c r="AP70" s="2" t="str">
        <f t="shared" si="66"/>
        <v/>
      </c>
      <c r="AQ70" s="2">
        <f t="shared" si="66"/>
        <v>1</v>
      </c>
      <c r="AS70" s="2" t="str">
        <f t="shared" si="67"/>
        <v/>
      </c>
      <c r="AT70" s="2" t="str">
        <f t="shared" si="67"/>
        <v/>
      </c>
      <c r="AU70" s="2" t="str">
        <f t="shared" si="67"/>
        <v/>
      </c>
      <c r="AV70" s="2" t="str">
        <f t="shared" si="67"/>
        <v/>
      </c>
      <c r="AW70" s="2">
        <f t="shared" si="67"/>
        <v>1</v>
      </c>
      <c r="AY70" s="2" t="str">
        <f t="shared" si="68"/>
        <v/>
      </c>
      <c r="AZ70" s="2" t="str">
        <f t="shared" si="68"/>
        <v/>
      </c>
      <c r="BA70" s="2" t="str">
        <f t="shared" si="68"/>
        <v/>
      </c>
      <c r="BB70" s="2" t="str">
        <f t="shared" si="68"/>
        <v/>
      </c>
      <c r="BC70" s="2">
        <f t="shared" si="68"/>
        <v>1</v>
      </c>
      <c r="BE70" s="2" t="str">
        <f t="shared" si="69"/>
        <v/>
      </c>
      <c r="BF70" s="2" t="str">
        <f t="shared" si="69"/>
        <v/>
      </c>
      <c r="BG70" s="2" t="str">
        <f t="shared" si="69"/>
        <v/>
      </c>
      <c r="BH70" s="2" t="str">
        <f t="shared" si="69"/>
        <v/>
      </c>
      <c r="BI70" s="2">
        <f t="shared" si="69"/>
        <v>1</v>
      </c>
      <c r="BK70" s="2" t="str">
        <f t="shared" si="70"/>
        <v/>
      </c>
      <c r="BL70" s="2" t="str">
        <f t="shared" si="37"/>
        <v/>
      </c>
      <c r="BM70" s="2" t="str">
        <f t="shared" si="37"/>
        <v/>
      </c>
      <c r="BN70" s="2" t="str">
        <f t="shared" si="37"/>
        <v/>
      </c>
      <c r="BO70" s="2">
        <f t="shared" si="37"/>
        <v>1</v>
      </c>
      <c r="BQ70" s="2" t="str">
        <f t="shared" si="71"/>
        <v/>
      </c>
      <c r="BR70" s="2" t="str">
        <f t="shared" si="38"/>
        <v/>
      </c>
      <c r="BS70" s="2" t="str">
        <f t="shared" si="38"/>
        <v/>
      </c>
      <c r="BT70" s="2" t="str">
        <f t="shared" si="38"/>
        <v/>
      </c>
      <c r="BU70" s="2">
        <f t="shared" si="38"/>
        <v>1</v>
      </c>
      <c r="BW70" s="2" t="str">
        <f t="shared" si="72"/>
        <v/>
      </c>
      <c r="BX70" s="2" t="str">
        <f t="shared" si="39"/>
        <v/>
      </c>
      <c r="BY70" s="2" t="str">
        <f t="shared" si="39"/>
        <v/>
      </c>
      <c r="BZ70" s="2" t="str">
        <f t="shared" si="39"/>
        <v/>
      </c>
      <c r="CA70" s="2">
        <f t="shared" si="39"/>
        <v>1</v>
      </c>
      <c r="CC70" s="2" t="str">
        <f t="shared" si="73"/>
        <v/>
      </c>
      <c r="CD70" s="2" t="str">
        <f t="shared" si="40"/>
        <v/>
      </c>
      <c r="CE70" s="2" t="str">
        <f t="shared" si="40"/>
        <v/>
      </c>
      <c r="CF70" s="2" t="str">
        <f t="shared" si="40"/>
        <v/>
      </c>
      <c r="CG70" s="2">
        <f t="shared" si="40"/>
        <v>1</v>
      </c>
      <c r="CI70" s="2" t="str">
        <f t="shared" si="74"/>
        <v/>
      </c>
      <c r="CJ70" s="2" t="str">
        <f t="shared" si="41"/>
        <v/>
      </c>
      <c r="CK70" s="2" t="str">
        <f t="shared" si="41"/>
        <v/>
      </c>
      <c r="CL70" s="2" t="str">
        <f t="shared" si="41"/>
        <v/>
      </c>
      <c r="CM70" s="2">
        <f t="shared" si="41"/>
        <v>1</v>
      </c>
      <c r="CO70" s="2" t="str">
        <f t="shared" si="75"/>
        <v/>
      </c>
      <c r="CP70" s="2" t="str">
        <f t="shared" si="42"/>
        <v/>
      </c>
      <c r="CQ70" s="2" t="str">
        <f t="shared" si="42"/>
        <v/>
      </c>
      <c r="CR70" s="2" t="str">
        <f t="shared" si="42"/>
        <v/>
      </c>
      <c r="CS70" s="2">
        <f t="shared" si="42"/>
        <v>1</v>
      </c>
    </row>
    <row r="71" spans="1:97">
      <c r="A71" s="196">
        <f>'BNRegular Symbol'!K70</f>
        <v>67</v>
      </c>
      <c r="B71" s="218"/>
      <c r="C71" s="218"/>
      <c r="D71" s="218"/>
      <c r="E71" s="218"/>
      <c r="F71" s="1" t="str">
        <f>'BNRegular Symbol'!P70</f>
        <v>S1</v>
      </c>
      <c r="I71" s="2" t="str">
        <f t="shared" si="59"/>
        <v/>
      </c>
      <c r="J71" s="2" t="str">
        <f t="shared" si="58"/>
        <v/>
      </c>
      <c r="K71" s="2" t="str">
        <f t="shared" si="58"/>
        <v/>
      </c>
      <c r="L71" s="2" t="str">
        <f t="shared" si="60"/>
        <v/>
      </c>
      <c r="M71" s="2">
        <f t="shared" si="58"/>
        <v>0</v>
      </c>
      <c r="O71" s="2" t="str">
        <f t="shared" si="62"/>
        <v/>
      </c>
      <c r="P71" s="2" t="str">
        <f t="shared" si="62"/>
        <v/>
      </c>
      <c r="Q71" s="2" t="str">
        <f t="shared" si="62"/>
        <v/>
      </c>
      <c r="R71" s="2" t="str">
        <f t="shared" si="62"/>
        <v/>
      </c>
      <c r="S71" s="2">
        <f t="shared" si="62"/>
        <v>0</v>
      </c>
      <c r="U71" s="2" t="str">
        <f t="shared" si="63"/>
        <v/>
      </c>
      <c r="V71" s="2" t="str">
        <f t="shared" si="34"/>
        <v/>
      </c>
      <c r="W71" s="2" t="str">
        <f t="shared" si="34"/>
        <v/>
      </c>
      <c r="X71" s="2" t="str">
        <f t="shared" si="34"/>
        <v/>
      </c>
      <c r="Y71" s="2">
        <f t="shared" si="34"/>
        <v>1</v>
      </c>
      <c r="AA71" s="2" t="str">
        <f t="shared" si="64"/>
        <v/>
      </c>
      <c r="AB71" s="2" t="str">
        <f t="shared" si="35"/>
        <v/>
      </c>
      <c r="AC71" s="2" t="str">
        <f t="shared" si="35"/>
        <v/>
      </c>
      <c r="AD71" s="2" t="str">
        <f t="shared" si="35"/>
        <v/>
      </c>
      <c r="AE71" s="2">
        <f t="shared" si="35"/>
        <v>1</v>
      </c>
      <c r="AG71" s="2" t="str">
        <f t="shared" si="65"/>
        <v/>
      </c>
      <c r="AH71" s="2" t="str">
        <f t="shared" si="36"/>
        <v/>
      </c>
      <c r="AI71" s="2" t="str">
        <f t="shared" si="36"/>
        <v/>
      </c>
      <c r="AJ71" s="2" t="str">
        <f t="shared" si="36"/>
        <v/>
      </c>
      <c r="AK71" s="2">
        <f t="shared" si="36"/>
        <v>1</v>
      </c>
      <c r="AM71" s="2" t="str">
        <f t="shared" si="66"/>
        <v/>
      </c>
      <c r="AN71" s="2" t="str">
        <f t="shared" si="66"/>
        <v/>
      </c>
      <c r="AO71" s="2" t="str">
        <f t="shared" si="66"/>
        <v/>
      </c>
      <c r="AP71" s="2" t="str">
        <f t="shared" si="66"/>
        <v/>
      </c>
      <c r="AQ71" s="2">
        <f t="shared" si="66"/>
        <v>1</v>
      </c>
      <c r="AS71" s="2" t="str">
        <f t="shared" si="67"/>
        <v/>
      </c>
      <c r="AT71" s="2" t="str">
        <f t="shared" si="67"/>
        <v/>
      </c>
      <c r="AU71" s="2" t="str">
        <f t="shared" si="67"/>
        <v/>
      </c>
      <c r="AV71" s="2" t="str">
        <f t="shared" si="67"/>
        <v/>
      </c>
      <c r="AW71" s="2">
        <f t="shared" si="67"/>
        <v>1</v>
      </c>
      <c r="AY71" s="2" t="str">
        <f t="shared" si="68"/>
        <v/>
      </c>
      <c r="AZ71" s="2" t="str">
        <f t="shared" si="68"/>
        <v/>
      </c>
      <c r="BA71" s="2" t="str">
        <f t="shared" si="68"/>
        <v/>
      </c>
      <c r="BB71" s="2" t="str">
        <f t="shared" si="68"/>
        <v/>
      </c>
      <c r="BC71" s="2">
        <f t="shared" si="68"/>
        <v>1</v>
      </c>
      <c r="BE71" s="2" t="str">
        <f t="shared" si="69"/>
        <v/>
      </c>
      <c r="BF71" s="2" t="str">
        <f t="shared" si="69"/>
        <v/>
      </c>
      <c r="BG71" s="2" t="str">
        <f t="shared" si="69"/>
        <v/>
      </c>
      <c r="BH71" s="2" t="str">
        <f t="shared" si="69"/>
        <v/>
      </c>
      <c r="BI71" s="2">
        <f t="shared" si="69"/>
        <v>1</v>
      </c>
      <c r="BK71" s="2" t="str">
        <f t="shared" si="70"/>
        <v/>
      </c>
      <c r="BL71" s="2" t="str">
        <f t="shared" si="37"/>
        <v/>
      </c>
      <c r="BM71" s="2" t="str">
        <f t="shared" si="37"/>
        <v/>
      </c>
      <c r="BN71" s="2" t="str">
        <f t="shared" si="37"/>
        <v/>
      </c>
      <c r="BO71" s="2">
        <f t="shared" si="37"/>
        <v>1</v>
      </c>
      <c r="BQ71" s="2" t="str">
        <f t="shared" si="71"/>
        <v/>
      </c>
      <c r="BR71" s="2" t="str">
        <f t="shared" si="38"/>
        <v/>
      </c>
      <c r="BS71" s="2" t="str">
        <f t="shared" si="38"/>
        <v/>
      </c>
      <c r="BT71" s="2" t="str">
        <f t="shared" si="38"/>
        <v/>
      </c>
      <c r="BU71" s="2">
        <f t="shared" si="38"/>
        <v>1</v>
      </c>
      <c r="BW71" s="2" t="str">
        <f t="shared" si="72"/>
        <v/>
      </c>
      <c r="BX71" s="2" t="str">
        <f t="shared" si="39"/>
        <v/>
      </c>
      <c r="BY71" s="2" t="str">
        <f t="shared" si="39"/>
        <v/>
      </c>
      <c r="BZ71" s="2" t="str">
        <f t="shared" si="39"/>
        <v/>
      </c>
      <c r="CA71" s="2">
        <f t="shared" si="39"/>
        <v>1</v>
      </c>
      <c r="CC71" s="2" t="str">
        <f t="shared" si="73"/>
        <v/>
      </c>
      <c r="CD71" s="2" t="str">
        <f t="shared" si="40"/>
        <v/>
      </c>
      <c r="CE71" s="2" t="str">
        <f t="shared" si="40"/>
        <v/>
      </c>
      <c r="CF71" s="2" t="str">
        <f t="shared" si="40"/>
        <v/>
      </c>
      <c r="CG71" s="2">
        <f t="shared" si="40"/>
        <v>1</v>
      </c>
      <c r="CI71" s="2" t="str">
        <f t="shared" si="74"/>
        <v/>
      </c>
      <c r="CJ71" s="2" t="str">
        <f t="shared" si="41"/>
        <v/>
      </c>
      <c r="CK71" s="2" t="str">
        <f t="shared" si="41"/>
        <v/>
      </c>
      <c r="CL71" s="2" t="str">
        <f t="shared" si="41"/>
        <v/>
      </c>
      <c r="CM71" s="2">
        <f t="shared" si="41"/>
        <v>1</v>
      </c>
      <c r="CO71" s="2" t="str">
        <f t="shared" si="75"/>
        <v/>
      </c>
      <c r="CP71" s="2" t="str">
        <f t="shared" si="42"/>
        <v/>
      </c>
      <c r="CQ71" s="2" t="str">
        <f t="shared" si="42"/>
        <v/>
      </c>
      <c r="CR71" s="2" t="str">
        <f t="shared" si="42"/>
        <v/>
      </c>
      <c r="CS71" s="2">
        <f>IF(F71=0,"",IF(OR(F71=$BQ$1,F72=$BQ$1,F73=$BQ$1,F71=$CP$1,F72=$CP$1,F73=$CP$1),0,1))</f>
        <v>1</v>
      </c>
    </row>
    <row r="72" spans="1:97">
      <c r="A72" s="217"/>
      <c r="F72" s="195" t="str">
        <f>F4</f>
        <v>M1</v>
      </c>
    </row>
    <row r="73" spans="1:97">
      <c r="A73" s="197"/>
      <c r="F73" s="195" t="str">
        <f>F5</f>
        <v>M2</v>
      </c>
    </row>
    <row r="74" spans="1:97">
      <c r="A74" s="197"/>
      <c r="B74" s="133"/>
      <c r="C74" s="133"/>
      <c r="D74" s="133"/>
      <c r="E74" s="133"/>
      <c r="F74" s="133"/>
    </row>
    <row r="75" spans="1:97">
      <c r="A75" s="197"/>
      <c r="B75" s="133"/>
      <c r="C75" s="133"/>
      <c r="D75" s="133"/>
      <c r="E75" s="133"/>
      <c r="F75" s="133"/>
    </row>
    <row r="76" spans="1:97">
      <c r="A76" s="197"/>
      <c r="B76" s="133"/>
      <c r="C76" s="133"/>
      <c r="D76" s="133"/>
      <c r="E76" s="133"/>
      <c r="F76" s="133"/>
    </row>
    <row r="77" spans="1:97">
      <c r="A77" s="197"/>
      <c r="B77" s="133"/>
      <c r="C77" s="133"/>
      <c r="D77" s="133"/>
      <c r="E77" s="133"/>
      <c r="F77" s="133"/>
    </row>
    <row r="78" spans="1:97">
      <c r="A78" s="197"/>
      <c r="B78" s="133"/>
      <c r="C78" s="133"/>
      <c r="D78" s="133"/>
      <c r="E78" s="133"/>
      <c r="F78" s="133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160"/>
    <col min="2" max="2" width="9" style="118"/>
    <col min="3" max="3" width="44" style="118" customWidth="1"/>
    <col min="4" max="4" width="7.83203125" style="118" bestFit="1" customWidth="1"/>
    <col min="5" max="7" width="5.5" style="118" bestFit="1" customWidth="1"/>
    <col min="8" max="8" width="11.6640625" style="118" bestFit="1" customWidth="1"/>
    <col min="9" max="9" width="10.5" style="118" bestFit="1" customWidth="1"/>
    <col min="10" max="10" width="9" style="118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18"/>
    <col min="18" max="18" width="9.5" style="118" bestFit="1" customWidth="1"/>
    <col min="19" max="19" width="7.1640625" style="118" bestFit="1" customWidth="1"/>
    <col min="20" max="20" width="3.6640625" style="118" bestFit="1" customWidth="1"/>
    <col min="21" max="21" width="5.33203125" style="118" customWidth="1"/>
    <col min="22" max="23" width="3.6640625" style="118" bestFit="1" customWidth="1"/>
    <col min="24" max="24" width="9" style="118"/>
    <col min="25" max="25" width="10.5" style="1" bestFit="1" customWidth="1"/>
    <col min="26" max="30" width="18.6640625" style="1" bestFit="1" customWidth="1"/>
    <col min="31" max="16384" width="9" style="118"/>
  </cols>
  <sheetData>
    <row r="1" spans="1:30" ht="16.5" customHeight="1" thickBot="1">
      <c r="B1" s="6" t="s">
        <v>7</v>
      </c>
      <c r="K1" s="1" t="s">
        <v>5</v>
      </c>
      <c r="L1" s="192" t="s">
        <v>151</v>
      </c>
      <c r="M1" s="192"/>
      <c r="N1" s="192"/>
      <c r="O1" s="192"/>
      <c r="P1" s="192"/>
      <c r="R1" s="118" t="s">
        <v>9</v>
      </c>
      <c r="Y1" s="1" t="s">
        <v>8</v>
      </c>
    </row>
    <row r="2" spans="1:30" ht="16.5" customHeight="1" thickBot="1">
      <c r="A2" s="160" t="str">
        <f>I2</f>
        <v>ID</v>
      </c>
      <c r="B2" s="134" t="s">
        <v>5</v>
      </c>
      <c r="C2" s="134" t="s">
        <v>8</v>
      </c>
      <c r="D2" s="134" t="s">
        <v>0</v>
      </c>
      <c r="E2" s="134" t="s">
        <v>4</v>
      </c>
      <c r="F2" s="134" t="s">
        <v>1</v>
      </c>
      <c r="G2" s="134" t="s">
        <v>2</v>
      </c>
      <c r="H2" s="134" t="s">
        <v>3</v>
      </c>
      <c r="I2" s="134" t="s">
        <v>9</v>
      </c>
      <c r="K2" s="133"/>
      <c r="L2" s="193" t="s">
        <v>111</v>
      </c>
      <c r="M2" s="193" t="s">
        <v>15</v>
      </c>
      <c r="N2" s="193" t="s">
        <v>16</v>
      </c>
      <c r="O2" s="193" t="s">
        <v>17</v>
      </c>
      <c r="P2" s="193" t="s">
        <v>18</v>
      </c>
      <c r="R2" s="2" t="s">
        <v>6</v>
      </c>
      <c r="S2" s="2" t="s">
        <v>0</v>
      </c>
      <c r="T2" s="2" t="s">
        <v>4</v>
      </c>
      <c r="U2" s="2" t="s">
        <v>1</v>
      </c>
      <c r="V2" s="2" t="s">
        <v>2</v>
      </c>
      <c r="W2" s="2" t="s">
        <v>3</v>
      </c>
      <c r="Y2" s="133" t="s">
        <v>6</v>
      </c>
      <c r="Z2" s="133" t="s">
        <v>0</v>
      </c>
      <c r="AA2" s="133" t="s">
        <v>4</v>
      </c>
      <c r="AB2" s="133" t="s">
        <v>1</v>
      </c>
      <c r="AC2" s="133" t="s">
        <v>2</v>
      </c>
      <c r="AD2" s="133" t="s">
        <v>3</v>
      </c>
    </row>
    <row r="3" spans="1:30" ht="18">
      <c r="A3" s="160">
        <f t="shared" ref="A3:A7" si="0">I3</f>
        <v>1</v>
      </c>
      <c r="B3" s="134" t="s">
        <v>114</v>
      </c>
      <c r="C3" s="133" t="s">
        <v>217</v>
      </c>
      <c r="D3" s="3">
        <f>COUNTIF(L$3:L$80,$B3)</f>
        <v>6</v>
      </c>
      <c r="E3" s="3">
        <f t="shared" ref="E3:G3" si="1">COUNTIF(M$3:M$80,$B3)</f>
        <v>6</v>
      </c>
      <c r="F3" s="3">
        <f t="shared" si="1"/>
        <v>7</v>
      </c>
      <c r="G3" s="3">
        <f t="shared" si="1"/>
        <v>8</v>
      </c>
      <c r="H3" s="3">
        <f>COUNTIF(P$3:P$80,$B3)</f>
        <v>3</v>
      </c>
      <c r="I3" s="134">
        <v>1</v>
      </c>
      <c r="J3" s="1"/>
      <c r="K3" s="133">
        <v>0</v>
      </c>
      <c r="L3" s="194" t="str">
        <f>VLOOKUP(S3,$A$3:$B$19,2,FALSE)</f>
        <v>M4</v>
      </c>
      <c r="M3" s="194" t="str">
        <f t="shared" ref="M3" si="2">VLOOKUP(T3,$A$3:$B$19,2,FALSE)</f>
        <v>M2</v>
      </c>
      <c r="N3" s="194" t="str">
        <f t="shared" ref="N3" si="3">VLOOKUP(U3,$A$3:$B$19,2,FALSE)</f>
        <v>M2</v>
      </c>
      <c r="O3" s="194" t="str">
        <f t="shared" ref="O3" si="4">VLOOKUP(V3,$A$3:$B$19,2,FALSE)</f>
        <v>M1</v>
      </c>
      <c r="P3" s="194" t="str">
        <f t="shared" ref="P3" si="5">VLOOKUP(W3,$A$3:$B$19,2,FALSE)</f>
        <v>M1</v>
      </c>
      <c r="Q3" s="95"/>
      <c r="R3" s="94">
        <v>0</v>
      </c>
      <c r="S3" s="160">
        <v>4</v>
      </c>
      <c r="T3" s="160">
        <v>2</v>
      </c>
      <c r="U3" s="160">
        <v>2</v>
      </c>
      <c r="V3" s="160">
        <v>1</v>
      </c>
      <c r="W3" s="160">
        <v>1</v>
      </c>
      <c r="X3" s="1"/>
      <c r="Y3" s="133">
        <v>0</v>
      </c>
      <c r="Z3" s="99" t="str">
        <f t="shared" ref="Z3:Z34" si="6">VLOOKUP(L3,$B$3:$I$11,2,FALSE)</f>
        <v>金元寶</v>
      </c>
      <c r="AA3" s="99" t="str">
        <f t="shared" ref="AA3:AA34" si="7">VLOOKUP(M3,$B$3:$I$11,2,FALSE)</f>
        <v>金船</v>
      </c>
      <c r="AB3" s="99" t="str">
        <f t="shared" ref="AB3:AB34" si="8">VLOOKUP(N3,$B$3:$I$11,2,FALSE)</f>
        <v>金船</v>
      </c>
      <c r="AC3" s="99" t="str">
        <f t="shared" ref="AC3:AC34" si="9">VLOOKUP(O3,$B$3:$I$11,2,FALSE)</f>
        <v>金鳥</v>
      </c>
      <c r="AD3" s="99" t="str">
        <f t="shared" ref="AD3:AD34" si="10">VLOOKUP(P3,$B$3:$I$11,2,FALSE)</f>
        <v>金鳥</v>
      </c>
    </row>
    <row r="4" spans="1:30" ht="18">
      <c r="A4" s="160">
        <f t="shared" si="0"/>
        <v>2</v>
      </c>
      <c r="B4" s="134" t="s">
        <v>115</v>
      </c>
      <c r="C4" s="133" t="s">
        <v>218</v>
      </c>
      <c r="D4" s="3">
        <f t="shared" ref="D4:D12" si="11">COUNTIF(L$3:L$80,$B4)</f>
        <v>7</v>
      </c>
      <c r="E4" s="3">
        <f t="shared" ref="E4:E13" si="12">COUNTIF(M$3:M$80,$B4)</f>
        <v>15</v>
      </c>
      <c r="F4" s="3">
        <f t="shared" ref="F4:F13" si="13">COUNTIF(N$3:N$80,$B4)</f>
        <v>11</v>
      </c>
      <c r="G4" s="3">
        <f t="shared" ref="G4:G13" si="14">COUNTIF(O$3:O$80,$B4)</f>
        <v>10</v>
      </c>
      <c r="H4" s="3">
        <f t="shared" ref="H4:H13" si="15">COUNTIF(P$3:P$80,$B4)</f>
        <v>14</v>
      </c>
      <c r="I4" s="134">
        <v>2</v>
      </c>
      <c r="K4" s="133">
        <v>1</v>
      </c>
      <c r="L4" s="194" t="str">
        <f t="shared" ref="L4:L58" si="16">VLOOKUP(S4,$A$3:$B$19,2,FALSE)</f>
        <v>M4</v>
      </c>
      <c r="M4" s="194" t="str">
        <f t="shared" ref="M4:M60" si="17">VLOOKUP(T4,$A$3:$B$19,2,FALSE)</f>
        <v>M2</v>
      </c>
      <c r="N4" s="194" t="str">
        <f t="shared" ref="N4:N59" si="18">VLOOKUP(U4,$A$3:$B$19,2,FALSE)</f>
        <v>M5</v>
      </c>
      <c r="O4" s="194" t="str">
        <f t="shared" ref="O4:O58" si="19">VLOOKUP(V4,$A$3:$B$19,2,FALSE)</f>
        <v>M4</v>
      </c>
      <c r="P4" s="194" t="str">
        <f t="shared" ref="P4:P67" si="20">VLOOKUP(W4,$A$3:$B$19,2,FALSE)</f>
        <v>M2</v>
      </c>
      <c r="Q4" s="95"/>
      <c r="R4" s="94">
        <v>1</v>
      </c>
      <c r="S4" s="160">
        <v>4</v>
      </c>
      <c r="T4" s="160">
        <v>2</v>
      </c>
      <c r="U4" s="160">
        <v>5</v>
      </c>
      <c r="V4" s="160">
        <v>4</v>
      </c>
      <c r="W4" s="160">
        <v>2</v>
      </c>
      <c r="X4" s="1"/>
      <c r="Y4" s="133">
        <v>1</v>
      </c>
      <c r="Z4" s="99" t="str">
        <f t="shared" si="6"/>
        <v>金元寶</v>
      </c>
      <c r="AA4" s="99" t="str">
        <f t="shared" si="7"/>
        <v>金船</v>
      </c>
      <c r="AB4" s="99" t="str">
        <f t="shared" si="8"/>
        <v>招財進寶</v>
      </c>
      <c r="AC4" s="99" t="str">
        <f t="shared" si="9"/>
        <v>金元寶</v>
      </c>
      <c r="AD4" s="99" t="str">
        <f t="shared" si="10"/>
        <v>金船</v>
      </c>
    </row>
    <row r="5" spans="1:30" ht="18">
      <c r="A5" s="160">
        <f t="shared" si="0"/>
        <v>3</v>
      </c>
      <c r="B5" s="134" t="s">
        <v>116</v>
      </c>
      <c r="C5" s="133" t="s">
        <v>219</v>
      </c>
      <c r="D5" s="3">
        <f t="shared" si="11"/>
        <v>16</v>
      </c>
      <c r="E5" s="3">
        <f t="shared" si="12"/>
        <v>7</v>
      </c>
      <c r="F5" s="3">
        <f t="shared" si="13"/>
        <v>12</v>
      </c>
      <c r="G5" s="3">
        <f t="shared" si="14"/>
        <v>8</v>
      </c>
      <c r="H5" s="3">
        <f t="shared" si="15"/>
        <v>18</v>
      </c>
      <c r="I5" s="134">
        <v>3</v>
      </c>
      <c r="K5" s="133">
        <v>2</v>
      </c>
      <c r="L5" s="194" t="str">
        <f t="shared" si="16"/>
        <v>M4</v>
      </c>
      <c r="M5" s="194" t="str">
        <f t="shared" si="17"/>
        <v>M2</v>
      </c>
      <c r="N5" s="194" t="str">
        <f t="shared" si="18"/>
        <v>M5</v>
      </c>
      <c r="O5" s="194" t="str">
        <f t="shared" si="19"/>
        <v>M4</v>
      </c>
      <c r="P5" s="194" t="str">
        <f t="shared" si="20"/>
        <v>M5</v>
      </c>
      <c r="Q5" s="95"/>
      <c r="R5" s="94">
        <v>2</v>
      </c>
      <c r="S5" s="160">
        <v>4</v>
      </c>
      <c r="T5" s="160">
        <v>2</v>
      </c>
      <c r="U5" s="160">
        <v>5</v>
      </c>
      <c r="V5" s="160">
        <v>4</v>
      </c>
      <c r="W5" s="160">
        <v>5</v>
      </c>
      <c r="X5" s="1"/>
      <c r="Y5" s="133">
        <v>2</v>
      </c>
      <c r="Z5" s="99" t="str">
        <f t="shared" si="6"/>
        <v>金元寶</v>
      </c>
      <c r="AA5" s="99" t="str">
        <f t="shared" si="7"/>
        <v>金船</v>
      </c>
      <c r="AB5" s="99" t="str">
        <f t="shared" si="8"/>
        <v>招財進寶</v>
      </c>
      <c r="AC5" s="99" t="str">
        <f t="shared" si="9"/>
        <v>金元寶</v>
      </c>
      <c r="AD5" s="99" t="str">
        <f t="shared" si="10"/>
        <v>招財進寶</v>
      </c>
    </row>
    <row r="6" spans="1:30" ht="16.5" customHeight="1">
      <c r="A6" s="160">
        <f t="shared" si="0"/>
        <v>4</v>
      </c>
      <c r="B6" s="134" t="s">
        <v>117</v>
      </c>
      <c r="C6" s="133" t="s">
        <v>220</v>
      </c>
      <c r="D6" s="3">
        <f t="shared" si="11"/>
        <v>21</v>
      </c>
      <c r="E6" s="3">
        <f t="shared" si="12"/>
        <v>7</v>
      </c>
      <c r="F6" s="3">
        <f t="shared" si="13"/>
        <v>5</v>
      </c>
      <c r="G6" s="3">
        <f t="shared" si="14"/>
        <v>11</v>
      </c>
      <c r="H6" s="3">
        <f t="shared" si="15"/>
        <v>17</v>
      </c>
      <c r="I6" s="134">
        <v>4</v>
      </c>
      <c r="J6" s="175">
        <f>[1]FG_243way_PayCombo!L44</f>
        <v>0</v>
      </c>
      <c r="K6" s="133">
        <v>3</v>
      </c>
      <c r="L6" s="194" t="str">
        <f t="shared" si="16"/>
        <v>M2</v>
      </c>
      <c r="M6" s="194" t="str">
        <f t="shared" si="17"/>
        <v>M3</v>
      </c>
      <c r="N6" s="194" t="str">
        <f t="shared" si="18"/>
        <v>S1</v>
      </c>
      <c r="O6" s="194" t="str">
        <f t="shared" si="19"/>
        <v>M4</v>
      </c>
      <c r="P6" s="194" t="str">
        <f t="shared" si="20"/>
        <v>M3</v>
      </c>
      <c r="Q6" s="95"/>
      <c r="R6" s="94">
        <v>3</v>
      </c>
      <c r="S6" s="160">
        <v>2</v>
      </c>
      <c r="T6" s="160">
        <v>3</v>
      </c>
      <c r="U6" s="160">
        <v>13</v>
      </c>
      <c r="V6" s="160">
        <v>4</v>
      </c>
      <c r="W6" s="160">
        <v>3</v>
      </c>
      <c r="X6" s="1"/>
      <c r="Y6" s="133">
        <v>3</v>
      </c>
      <c r="Z6" s="99" t="str">
        <f t="shared" si="6"/>
        <v>金船</v>
      </c>
      <c r="AA6" s="99" t="str">
        <f t="shared" si="7"/>
        <v>金龜</v>
      </c>
      <c r="AB6" s="99" t="e">
        <f t="shared" si="8"/>
        <v>#N/A</v>
      </c>
      <c r="AC6" s="99" t="str">
        <f t="shared" si="9"/>
        <v>金元寶</v>
      </c>
      <c r="AD6" s="99" t="str">
        <f t="shared" si="10"/>
        <v>金龜</v>
      </c>
    </row>
    <row r="7" spans="1:30" ht="18">
      <c r="A7" s="160">
        <f t="shared" si="0"/>
        <v>5</v>
      </c>
      <c r="B7" s="134" t="s">
        <v>113</v>
      </c>
      <c r="C7" s="133" t="s">
        <v>221</v>
      </c>
      <c r="D7" s="3">
        <f t="shared" si="11"/>
        <v>5</v>
      </c>
      <c r="E7" s="3">
        <f t="shared" si="12"/>
        <v>16</v>
      </c>
      <c r="F7" s="3">
        <f t="shared" si="13"/>
        <v>15</v>
      </c>
      <c r="G7" s="3">
        <f t="shared" si="14"/>
        <v>14</v>
      </c>
      <c r="H7" s="3">
        <f t="shared" si="15"/>
        <v>14</v>
      </c>
      <c r="I7" s="134">
        <v>5</v>
      </c>
      <c r="K7" s="133">
        <v>4</v>
      </c>
      <c r="L7" s="194" t="str">
        <f t="shared" si="16"/>
        <v>M2</v>
      </c>
      <c r="M7" s="194" t="str">
        <f t="shared" si="17"/>
        <v>M3</v>
      </c>
      <c r="N7" s="194" t="str">
        <f t="shared" si="18"/>
        <v>M3</v>
      </c>
      <c r="O7" s="194" t="str">
        <f t="shared" si="19"/>
        <v>M2</v>
      </c>
      <c r="P7" s="194" t="str">
        <f t="shared" si="20"/>
        <v>M2</v>
      </c>
      <c r="Q7" s="95"/>
      <c r="R7" s="94">
        <v>4</v>
      </c>
      <c r="S7" s="160">
        <v>2</v>
      </c>
      <c r="T7" s="160">
        <v>3</v>
      </c>
      <c r="U7" s="160">
        <v>3</v>
      </c>
      <c r="V7" s="160">
        <v>2</v>
      </c>
      <c r="W7" s="160">
        <v>2</v>
      </c>
      <c r="X7" s="1"/>
      <c r="Y7" s="133">
        <v>4</v>
      </c>
      <c r="Z7" s="99" t="str">
        <f t="shared" si="6"/>
        <v>金船</v>
      </c>
      <c r="AA7" s="99" t="str">
        <f t="shared" si="7"/>
        <v>金龜</v>
      </c>
      <c r="AB7" s="99" t="str">
        <f t="shared" si="8"/>
        <v>金龜</v>
      </c>
      <c r="AC7" s="99" t="str">
        <f t="shared" si="9"/>
        <v>金船</v>
      </c>
      <c r="AD7" s="99" t="str">
        <f t="shared" si="10"/>
        <v>金船</v>
      </c>
    </row>
    <row r="8" spans="1:30" ht="18">
      <c r="A8" s="160">
        <f t="shared" ref="A8:A15" si="21">I8</f>
        <v>6</v>
      </c>
      <c r="B8" s="133" t="s">
        <v>141</v>
      </c>
      <c r="C8" s="133" t="s">
        <v>141</v>
      </c>
      <c r="D8" s="3">
        <f t="shared" si="11"/>
        <v>0</v>
      </c>
      <c r="E8" s="3">
        <f t="shared" si="12"/>
        <v>0</v>
      </c>
      <c r="F8" s="3">
        <f t="shared" si="13"/>
        <v>0</v>
      </c>
      <c r="G8" s="3">
        <f t="shared" si="14"/>
        <v>0</v>
      </c>
      <c r="H8" s="3">
        <f t="shared" si="15"/>
        <v>0</v>
      </c>
      <c r="I8" s="134">
        <v>6</v>
      </c>
      <c r="K8" s="133">
        <v>5</v>
      </c>
      <c r="L8" s="194" t="str">
        <f t="shared" si="16"/>
        <v>M3</v>
      </c>
      <c r="M8" s="194" t="str">
        <f t="shared" si="17"/>
        <v>M3</v>
      </c>
      <c r="N8" s="194" t="str">
        <f t="shared" si="18"/>
        <v>M3</v>
      </c>
      <c r="O8" s="194" t="str">
        <f t="shared" si="19"/>
        <v>M2</v>
      </c>
      <c r="P8" s="194" t="str">
        <f t="shared" si="20"/>
        <v>M4</v>
      </c>
      <c r="Q8" s="95"/>
      <c r="R8" s="94">
        <v>5</v>
      </c>
      <c r="S8" s="160">
        <v>3</v>
      </c>
      <c r="T8" s="160">
        <v>3</v>
      </c>
      <c r="U8" s="160">
        <v>3</v>
      </c>
      <c r="V8" s="160">
        <v>2</v>
      </c>
      <c r="W8" s="160">
        <v>4</v>
      </c>
      <c r="X8" s="1"/>
      <c r="Y8" s="133">
        <v>5</v>
      </c>
      <c r="Z8" s="99" t="str">
        <f t="shared" si="6"/>
        <v>金龜</v>
      </c>
      <c r="AA8" s="99" t="str">
        <f t="shared" si="7"/>
        <v>金龜</v>
      </c>
      <c r="AB8" s="99" t="str">
        <f t="shared" si="8"/>
        <v>金龜</v>
      </c>
      <c r="AC8" s="99" t="str">
        <f t="shared" si="9"/>
        <v>金船</v>
      </c>
      <c r="AD8" s="99" t="str">
        <f t="shared" si="10"/>
        <v>金元寶</v>
      </c>
    </row>
    <row r="9" spans="1:30" ht="18">
      <c r="A9" s="160">
        <f t="shared" si="21"/>
        <v>7</v>
      </c>
      <c r="B9" s="204" t="s">
        <v>142</v>
      </c>
      <c r="C9" s="204" t="s">
        <v>142</v>
      </c>
      <c r="D9" s="3">
        <f t="shared" si="11"/>
        <v>0</v>
      </c>
      <c r="E9" s="3">
        <f t="shared" si="12"/>
        <v>0</v>
      </c>
      <c r="F9" s="3">
        <f t="shared" si="13"/>
        <v>0</v>
      </c>
      <c r="G9" s="3">
        <f t="shared" si="14"/>
        <v>0</v>
      </c>
      <c r="H9" s="3">
        <f t="shared" si="15"/>
        <v>0</v>
      </c>
      <c r="I9" s="134">
        <v>7</v>
      </c>
      <c r="K9" s="133">
        <v>6</v>
      </c>
      <c r="L9" s="194" t="str">
        <f t="shared" si="16"/>
        <v>M3</v>
      </c>
      <c r="M9" s="194" t="str">
        <f t="shared" si="17"/>
        <v>M5</v>
      </c>
      <c r="N9" s="194" t="str">
        <f t="shared" si="18"/>
        <v>M3</v>
      </c>
      <c r="O9" s="194" t="str">
        <f t="shared" si="19"/>
        <v>M5</v>
      </c>
      <c r="P9" s="194" t="str">
        <f t="shared" si="20"/>
        <v>M3</v>
      </c>
      <c r="Q9" s="95"/>
      <c r="R9" s="94">
        <v>6</v>
      </c>
      <c r="S9" s="160">
        <v>3</v>
      </c>
      <c r="T9" s="160">
        <v>5</v>
      </c>
      <c r="U9" s="160">
        <v>3</v>
      </c>
      <c r="V9" s="160">
        <v>5</v>
      </c>
      <c r="W9" s="160">
        <v>3</v>
      </c>
      <c r="X9" s="1"/>
      <c r="Y9" s="133">
        <v>6</v>
      </c>
      <c r="Z9" s="99" t="str">
        <f t="shared" si="6"/>
        <v>金龜</v>
      </c>
      <c r="AA9" s="99" t="str">
        <f t="shared" si="7"/>
        <v>招財進寶</v>
      </c>
      <c r="AB9" s="99" t="str">
        <f t="shared" si="8"/>
        <v>金龜</v>
      </c>
      <c r="AC9" s="99" t="str">
        <f t="shared" si="9"/>
        <v>招財進寶</v>
      </c>
      <c r="AD9" s="99" t="str">
        <f t="shared" si="10"/>
        <v>金龜</v>
      </c>
    </row>
    <row r="10" spans="1:30" ht="18">
      <c r="A10" s="160">
        <f t="shared" si="21"/>
        <v>8</v>
      </c>
      <c r="B10" s="204" t="s">
        <v>143</v>
      </c>
      <c r="C10" s="204" t="s">
        <v>143</v>
      </c>
      <c r="D10" s="3">
        <f t="shared" si="11"/>
        <v>0</v>
      </c>
      <c r="E10" s="3">
        <f t="shared" si="12"/>
        <v>0</v>
      </c>
      <c r="F10" s="3">
        <f t="shared" si="13"/>
        <v>0</v>
      </c>
      <c r="G10" s="3">
        <f t="shared" si="14"/>
        <v>0</v>
      </c>
      <c r="H10" s="3">
        <f t="shared" si="15"/>
        <v>0</v>
      </c>
      <c r="I10" s="134">
        <v>8</v>
      </c>
      <c r="K10" s="133">
        <v>7</v>
      </c>
      <c r="L10" s="194" t="str">
        <f t="shared" si="16"/>
        <v>M3</v>
      </c>
      <c r="M10" s="194" t="str">
        <f t="shared" si="17"/>
        <v>M5</v>
      </c>
      <c r="N10" s="194" t="str">
        <f t="shared" si="18"/>
        <v>M2</v>
      </c>
      <c r="O10" s="194" t="str">
        <f t="shared" si="19"/>
        <v>M5</v>
      </c>
      <c r="P10" s="194" t="str">
        <f t="shared" si="20"/>
        <v>M5</v>
      </c>
      <c r="Q10" s="95"/>
      <c r="R10" s="94">
        <v>7</v>
      </c>
      <c r="S10" s="160">
        <v>3</v>
      </c>
      <c r="T10" s="160">
        <v>5</v>
      </c>
      <c r="U10" s="160">
        <v>2</v>
      </c>
      <c r="V10" s="160">
        <v>5</v>
      </c>
      <c r="W10" s="160">
        <v>5</v>
      </c>
      <c r="X10" s="1"/>
      <c r="Y10" s="133">
        <v>7</v>
      </c>
      <c r="Z10" s="99" t="str">
        <f t="shared" si="6"/>
        <v>金龜</v>
      </c>
      <c r="AA10" s="99" t="str">
        <f t="shared" si="7"/>
        <v>招財進寶</v>
      </c>
      <c r="AB10" s="99" t="str">
        <f t="shared" si="8"/>
        <v>金船</v>
      </c>
      <c r="AC10" s="99" t="str">
        <f t="shared" si="9"/>
        <v>招財進寶</v>
      </c>
      <c r="AD10" s="99" t="str">
        <f t="shared" si="10"/>
        <v>招財進寶</v>
      </c>
    </row>
    <row r="11" spans="1:30" ht="18">
      <c r="A11" s="160">
        <f t="shared" si="21"/>
        <v>9</v>
      </c>
      <c r="B11" s="204" t="s">
        <v>144</v>
      </c>
      <c r="C11" s="204" t="s">
        <v>144</v>
      </c>
      <c r="D11" s="3">
        <f t="shared" si="11"/>
        <v>0</v>
      </c>
      <c r="E11" s="3">
        <f t="shared" si="12"/>
        <v>0</v>
      </c>
      <c r="F11" s="3">
        <f t="shared" si="13"/>
        <v>0</v>
      </c>
      <c r="G11" s="3">
        <f t="shared" si="14"/>
        <v>0</v>
      </c>
      <c r="H11" s="3">
        <f t="shared" si="15"/>
        <v>0</v>
      </c>
      <c r="I11" s="134">
        <v>9</v>
      </c>
      <c r="K11" s="133">
        <v>8</v>
      </c>
      <c r="L11" s="194" t="str">
        <f t="shared" si="16"/>
        <v>M5</v>
      </c>
      <c r="M11" s="194" t="str">
        <f t="shared" si="17"/>
        <v>M5</v>
      </c>
      <c r="N11" s="194" t="str">
        <f t="shared" si="18"/>
        <v>M2</v>
      </c>
      <c r="O11" s="194" t="str">
        <f t="shared" si="19"/>
        <v>M5</v>
      </c>
      <c r="P11" s="194" t="str">
        <f t="shared" si="20"/>
        <v>M4</v>
      </c>
      <c r="Q11" s="95"/>
      <c r="R11" s="94">
        <v>8</v>
      </c>
      <c r="S11" s="160">
        <v>5</v>
      </c>
      <c r="T11" s="160">
        <v>5</v>
      </c>
      <c r="U11" s="160">
        <v>2</v>
      </c>
      <c r="V11" s="160">
        <v>5</v>
      </c>
      <c r="W11" s="160">
        <v>4</v>
      </c>
      <c r="X11" s="1"/>
      <c r="Y11" s="133">
        <v>8</v>
      </c>
      <c r="Z11" s="99" t="str">
        <f t="shared" si="6"/>
        <v>招財進寶</v>
      </c>
      <c r="AA11" s="99" t="str">
        <f t="shared" si="7"/>
        <v>招財進寶</v>
      </c>
      <c r="AB11" s="99" t="str">
        <f t="shared" si="8"/>
        <v>金船</v>
      </c>
      <c r="AC11" s="99" t="str">
        <f t="shared" si="9"/>
        <v>招財進寶</v>
      </c>
      <c r="AD11" s="99" t="str">
        <f t="shared" si="10"/>
        <v>金元寶</v>
      </c>
    </row>
    <row r="12" spans="1:30" ht="18">
      <c r="A12" s="160">
        <f t="shared" si="21"/>
        <v>10</v>
      </c>
      <c r="B12" s="204" t="s">
        <v>146</v>
      </c>
      <c r="C12" s="204">
        <v>10</v>
      </c>
      <c r="D12" s="3">
        <f t="shared" si="11"/>
        <v>0</v>
      </c>
      <c r="E12" s="3">
        <f t="shared" si="12"/>
        <v>0</v>
      </c>
      <c r="F12" s="3">
        <f t="shared" si="13"/>
        <v>0</v>
      </c>
      <c r="G12" s="3">
        <f t="shared" si="14"/>
        <v>0</v>
      </c>
      <c r="H12" s="3">
        <f t="shared" si="15"/>
        <v>0</v>
      </c>
      <c r="I12" s="134">
        <v>10</v>
      </c>
      <c r="K12" s="133">
        <v>9</v>
      </c>
      <c r="L12" s="194" t="str">
        <f t="shared" si="16"/>
        <v>M5</v>
      </c>
      <c r="M12" s="194" t="str">
        <f t="shared" si="17"/>
        <v>M2</v>
      </c>
      <c r="N12" s="194" t="str">
        <f t="shared" si="18"/>
        <v>WW</v>
      </c>
      <c r="O12" s="194" t="str">
        <f t="shared" si="19"/>
        <v>M2</v>
      </c>
      <c r="P12" s="194" t="str">
        <f t="shared" si="20"/>
        <v>M4</v>
      </c>
      <c r="Q12" s="95"/>
      <c r="R12" s="94">
        <v>9</v>
      </c>
      <c r="S12" s="160">
        <v>5</v>
      </c>
      <c r="T12" s="160">
        <v>2</v>
      </c>
      <c r="U12" s="160">
        <v>12</v>
      </c>
      <c r="V12" s="160">
        <v>2</v>
      </c>
      <c r="W12" s="160">
        <v>4</v>
      </c>
      <c r="X12" s="1"/>
      <c r="Y12" s="133">
        <v>9</v>
      </c>
      <c r="Z12" s="99" t="str">
        <f t="shared" si="6"/>
        <v>招財進寶</v>
      </c>
      <c r="AA12" s="99" t="str">
        <f t="shared" si="7"/>
        <v>金船</v>
      </c>
      <c r="AB12" s="99" t="e">
        <f t="shared" si="8"/>
        <v>#N/A</v>
      </c>
      <c r="AC12" s="99" t="str">
        <f t="shared" si="9"/>
        <v>金船</v>
      </c>
      <c r="AD12" s="99" t="str">
        <f t="shared" si="10"/>
        <v>金元寶</v>
      </c>
    </row>
    <row r="13" spans="1:30" ht="18">
      <c r="A13" s="160">
        <f t="shared" si="21"/>
        <v>11</v>
      </c>
      <c r="B13" s="204" t="s">
        <v>147</v>
      </c>
      <c r="C13" s="204">
        <v>9</v>
      </c>
      <c r="D13" s="3">
        <f>COUNTIF(L$3:L$80,$B13)</f>
        <v>0</v>
      </c>
      <c r="E13" s="3">
        <f t="shared" si="12"/>
        <v>0</v>
      </c>
      <c r="F13" s="3">
        <f t="shared" si="13"/>
        <v>0</v>
      </c>
      <c r="G13" s="3">
        <f t="shared" si="14"/>
        <v>0</v>
      </c>
      <c r="H13" s="3">
        <f t="shared" si="15"/>
        <v>0</v>
      </c>
      <c r="I13" s="134">
        <v>11</v>
      </c>
      <c r="K13" s="133">
        <v>10</v>
      </c>
      <c r="L13" s="194" t="str">
        <f t="shared" si="16"/>
        <v>M5</v>
      </c>
      <c r="M13" s="194" t="str">
        <f t="shared" si="17"/>
        <v>M2</v>
      </c>
      <c r="N13" s="194" t="str">
        <f t="shared" si="18"/>
        <v>M5</v>
      </c>
      <c r="O13" s="194" t="str">
        <f t="shared" si="19"/>
        <v>M2</v>
      </c>
      <c r="P13" s="194" t="str">
        <f t="shared" si="20"/>
        <v>M2</v>
      </c>
      <c r="Q13" s="95"/>
      <c r="R13" s="94">
        <v>10</v>
      </c>
      <c r="S13" s="160">
        <v>5</v>
      </c>
      <c r="T13" s="160">
        <v>2</v>
      </c>
      <c r="U13" s="160">
        <v>5</v>
      </c>
      <c r="V13" s="160">
        <v>2</v>
      </c>
      <c r="W13" s="160">
        <v>2</v>
      </c>
      <c r="X13" s="1"/>
      <c r="Y13" s="133">
        <v>10</v>
      </c>
      <c r="Z13" s="99" t="str">
        <f t="shared" si="6"/>
        <v>招財進寶</v>
      </c>
      <c r="AA13" s="99" t="str">
        <f t="shared" si="7"/>
        <v>金船</v>
      </c>
      <c r="AB13" s="99" t="str">
        <f t="shared" si="8"/>
        <v>招財進寶</v>
      </c>
      <c r="AC13" s="99" t="str">
        <f t="shared" si="9"/>
        <v>金船</v>
      </c>
      <c r="AD13" s="99" t="str">
        <f t="shared" si="10"/>
        <v>金船</v>
      </c>
    </row>
    <row r="14" spans="1:30" ht="18">
      <c r="A14" s="160">
        <f t="shared" si="21"/>
        <v>13</v>
      </c>
      <c r="B14" s="133" t="s">
        <v>110</v>
      </c>
      <c r="C14" s="133" t="s">
        <v>215</v>
      </c>
      <c r="D14" s="3">
        <f t="shared" ref="D14:D15" si="22">COUNTIF(L$3:L$80,$B14)</f>
        <v>1</v>
      </c>
      <c r="E14" s="3">
        <f t="shared" ref="E14:E15" si="23">COUNTIF(M$3:M$80,$B14)</f>
        <v>3</v>
      </c>
      <c r="F14" s="3">
        <f t="shared" ref="F14:F15" si="24">COUNTIF(N$3:N$80,$B14)</f>
        <v>3</v>
      </c>
      <c r="G14" s="3">
        <f t="shared" ref="G14:G15" si="25">COUNTIF(O$3:O$80,$B14)</f>
        <v>2</v>
      </c>
      <c r="H14" s="3">
        <f t="shared" ref="H14:H15" si="26">COUNTIF(P$3:P$80,$B14)</f>
        <v>2</v>
      </c>
      <c r="I14" s="134">
        <v>13</v>
      </c>
      <c r="K14" s="133">
        <v>11</v>
      </c>
      <c r="L14" s="194" t="str">
        <f t="shared" si="16"/>
        <v>M2</v>
      </c>
      <c r="M14" s="194" t="str">
        <f t="shared" si="17"/>
        <v>M4</v>
      </c>
      <c r="N14" s="194" t="str">
        <f t="shared" si="18"/>
        <v>M5</v>
      </c>
      <c r="O14" s="194" t="str">
        <f t="shared" si="19"/>
        <v>M4</v>
      </c>
      <c r="P14" s="194" t="str">
        <f t="shared" si="20"/>
        <v>M5</v>
      </c>
      <c r="Q14" s="95"/>
      <c r="R14" s="94">
        <v>11</v>
      </c>
      <c r="S14" s="160">
        <v>2</v>
      </c>
      <c r="T14" s="160">
        <v>4</v>
      </c>
      <c r="U14" s="160">
        <v>5</v>
      </c>
      <c r="V14" s="160">
        <v>4</v>
      </c>
      <c r="W14" s="160">
        <v>5</v>
      </c>
      <c r="X14" s="1"/>
      <c r="Y14" s="133">
        <v>11</v>
      </c>
      <c r="Z14" s="99" t="str">
        <f t="shared" si="6"/>
        <v>金船</v>
      </c>
      <c r="AA14" s="99" t="str">
        <f t="shared" si="7"/>
        <v>金元寶</v>
      </c>
      <c r="AB14" s="99" t="str">
        <f t="shared" si="8"/>
        <v>招財進寶</v>
      </c>
      <c r="AC14" s="99" t="str">
        <f t="shared" si="9"/>
        <v>金元寶</v>
      </c>
      <c r="AD14" s="99" t="str">
        <f t="shared" si="10"/>
        <v>招財進寶</v>
      </c>
    </row>
    <row r="15" spans="1:30" ht="18">
      <c r="A15" s="160">
        <f t="shared" si="21"/>
        <v>12</v>
      </c>
      <c r="B15" s="204" t="s">
        <v>109</v>
      </c>
      <c r="C15" s="204" t="s">
        <v>216</v>
      </c>
      <c r="D15" s="3">
        <f t="shared" si="22"/>
        <v>0</v>
      </c>
      <c r="E15" s="3">
        <f t="shared" si="23"/>
        <v>4</v>
      </c>
      <c r="F15" s="3">
        <f t="shared" si="24"/>
        <v>4</v>
      </c>
      <c r="G15" s="3">
        <f t="shared" si="25"/>
        <v>3</v>
      </c>
      <c r="H15" s="3">
        <f t="shared" si="26"/>
        <v>0</v>
      </c>
      <c r="I15" s="134">
        <v>12</v>
      </c>
      <c r="J15" s="1"/>
      <c r="K15" s="133">
        <v>12</v>
      </c>
      <c r="L15" s="194" t="str">
        <f t="shared" si="16"/>
        <v>M2</v>
      </c>
      <c r="M15" s="194" t="str">
        <f t="shared" si="17"/>
        <v>M4</v>
      </c>
      <c r="N15" s="194" t="str">
        <f t="shared" si="18"/>
        <v>WW</v>
      </c>
      <c r="O15" s="194" t="str">
        <f t="shared" si="19"/>
        <v>M4</v>
      </c>
      <c r="P15" s="194" t="str">
        <f t="shared" si="20"/>
        <v>M3</v>
      </c>
      <c r="Q15" s="95"/>
      <c r="R15" s="94">
        <v>12</v>
      </c>
      <c r="S15" s="160">
        <v>2</v>
      </c>
      <c r="T15" s="160">
        <v>4</v>
      </c>
      <c r="U15" s="160">
        <v>12</v>
      </c>
      <c r="V15" s="160">
        <v>4</v>
      </c>
      <c r="W15" s="160">
        <v>3</v>
      </c>
      <c r="X15" s="1"/>
      <c r="Y15" s="133">
        <v>12</v>
      </c>
      <c r="Z15" s="99" t="str">
        <f t="shared" si="6"/>
        <v>金船</v>
      </c>
      <c r="AA15" s="99" t="str">
        <f t="shared" si="7"/>
        <v>金元寶</v>
      </c>
      <c r="AB15" s="99" t="e">
        <f t="shared" si="8"/>
        <v>#N/A</v>
      </c>
      <c r="AC15" s="99" t="str">
        <f t="shared" si="9"/>
        <v>金元寶</v>
      </c>
      <c r="AD15" s="99" t="str">
        <f t="shared" si="10"/>
        <v>金龜</v>
      </c>
    </row>
    <row r="16" spans="1:30" ht="18">
      <c r="B16" s="205" t="s">
        <v>10</v>
      </c>
      <c r="C16" s="2"/>
      <c r="D16" s="99">
        <f>SUM(D3:D15)</f>
        <v>56</v>
      </c>
      <c r="E16" s="99">
        <f>SUM(E3:E15)</f>
        <v>58</v>
      </c>
      <c r="F16" s="99">
        <f>SUM(F3:F15)</f>
        <v>57</v>
      </c>
      <c r="G16" s="99">
        <f>SUM(G3:G15)</f>
        <v>56</v>
      </c>
      <c r="H16" s="99">
        <f>SUM(H3:H15)</f>
        <v>68</v>
      </c>
      <c r="I16" s="2"/>
      <c r="K16" s="133">
        <v>13</v>
      </c>
      <c r="L16" s="194" t="str">
        <f t="shared" si="16"/>
        <v>M2</v>
      </c>
      <c r="M16" s="194" t="str">
        <f t="shared" si="17"/>
        <v>M4</v>
      </c>
      <c r="N16" s="194" t="str">
        <f t="shared" si="18"/>
        <v>M4</v>
      </c>
      <c r="O16" s="194" t="str">
        <f t="shared" si="19"/>
        <v>M3</v>
      </c>
      <c r="P16" s="194" t="str">
        <f t="shared" si="20"/>
        <v>M2</v>
      </c>
      <c r="Q16" s="95"/>
      <c r="R16" s="94">
        <v>13</v>
      </c>
      <c r="S16" s="160">
        <v>2</v>
      </c>
      <c r="T16" s="160">
        <v>4</v>
      </c>
      <c r="U16" s="160">
        <v>4</v>
      </c>
      <c r="V16" s="160">
        <v>3</v>
      </c>
      <c r="W16" s="160">
        <v>2</v>
      </c>
      <c r="X16" s="1"/>
      <c r="Y16" s="133">
        <v>13</v>
      </c>
      <c r="Z16" s="99" t="str">
        <f t="shared" si="6"/>
        <v>金船</v>
      </c>
      <c r="AA16" s="99" t="str">
        <f t="shared" si="7"/>
        <v>金元寶</v>
      </c>
      <c r="AB16" s="99" t="str">
        <f t="shared" si="8"/>
        <v>金元寶</v>
      </c>
      <c r="AC16" s="99" t="str">
        <f t="shared" si="9"/>
        <v>金龜</v>
      </c>
      <c r="AD16" s="99" t="str">
        <f t="shared" si="10"/>
        <v>金船</v>
      </c>
    </row>
    <row r="17" spans="2:30" ht="18">
      <c r="B17" s="160"/>
      <c r="C17" s="160"/>
      <c r="D17" s="13"/>
      <c r="E17" s="160"/>
      <c r="F17" s="160"/>
      <c r="G17" s="160"/>
      <c r="H17" s="160"/>
      <c r="K17" s="133">
        <v>14</v>
      </c>
      <c r="L17" s="194" t="str">
        <f t="shared" si="16"/>
        <v>M4</v>
      </c>
      <c r="M17" s="194" t="str">
        <f t="shared" si="17"/>
        <v>S1</v>
      </c>
      <c r="N17" s="194" t="str">
        <f t="shared" si="18"/>
        <v>M4</v>
      </c>
      <c r="O17" s="194" t="str">
        <f t="shared" si="19"/>
        <v>M1</v>
      </c>
      <c r="P17" s="194" t="str">
        <f t="shared" si="20"/>
        <v>M5</v>
      </c>
      <c r="Q17" s="95"/>
      <c r="R17" s="94">
        <v>14</v>
      </c>
      <c r="S17" s="160">
        <v>4</v>
      </c>
      <c r="T17" s="160">
        <v>13</v>
      </c>
      <c r="U17" s="160">
        <v>4</v>
      </c>
      <c r="V17" s="160">
        <v>1</v>
      </c>
      <c r="W17" s="160">
        <v>5</v>
      </c>
      <c r="X17" s="1"/>
      <c r="Y17" s="133">
        <v>14</v>
      </c>
      <c r="Z17" s="99" t="str">
        <f t="shared" si="6"/>
        <v>金元寶</v>
      </c>
      <c r="AA17" s="99" t="e">
        <f t="shared" si="7"/>
        <v>#N/A</v>
      </c>
      <c r="AB17" s="99" t="str">
        <f t="shared" si="8"/>
        <v>金元寶</v>
      </c>
      <c r="AC17" s="99" t="str">
        <f t="shared" si="9"/>
        <v>金鳥</v>
      </c>
      <c r="AD17" s="99" t="str">
        <f t="shared" si="10"/>
        <v>招財進寶</v>
      </c>
    </row>
    <row r="18" spans="2:30" ht="18">
      <c r="B18" s="160"/>
      <c r="C18" s="160"/>
      <c r="D18" s="160"/>
      <c r="E18" s="160"/>
      <c r="F18" s="160"/>
      <c r="G18" s="160"/>
      <c r="H18" s="140"/>
      <c r="K18" s="133">
        <v>15</v>
      </c>
      <c r="L18" s="194" t="str">
        <f t="shared" si="16"/>
        <v>M4</v>
      </c>
      <c r="M18" s="194" t="str">
        <f t="shared" si="17"/>
        <v>M2</v>
      </c>
      <c r="N18" s="194" t="str">
        <f t="shared" si="18"/>
        <v>M2</v>
      </c>
      <c r="O18" s="194" t="str">
        <f t="shared" si="19"/>
        <v>WW</v>
      </c>
      <c r="P18" s="194" t="str">
        <f t="shared" si="20"/>
        <v>M3</v>
      </c>
      <c r="Q18" s="95"/>
      <c r="R18" s="94">
        <v>15</v>
      </c>
      <c r="S18" s="160">
        <v>4</v>
      </c>
      <c r="T18" s="160">
        <v>2</v>
      </c>
      <c r="U18" s="160">
        <v>2</v>
      </c>
      <c r="V18" s="160">
        <v>12</v>
      </c>
      <c r="W18" s="160">
        <v>3</v>
      </c>
      <c r="X18" s="1"/>
      <c r="Y18" s="133">
        <v>15</v>
      </c>
      <c r="Z18" s="99" t="str">
        <f t="shared" si="6"/>
        <v>金元寶</v>
      </c>
      <c r="AA18" s="99" t="str">
        <f t="shared" si="7"/>
        <v>金船</v>
      </c>
      <c r="AB18" s="99" t="str">
        <f t="shared" si="8"/>
        <v>金船</v>
      </c>
      <c r="AC18" s="99" t="e">
        <f t="shared" si="9"/>
        <v>#N/A</v>
      </c>
      <c r="AD18" s="99" t="str">
        <f t="shared" si="10"/>
        <v>金龜</v>
      </c>
    </row>
    <row r="19" spans="2:30" ht="16" customHeight="1">
      <c r="B19" s="23" t="s">
        <v>11</v>
      </c>
      <c r="C19" s="24"/>
      <c r="D19" s="24"/>
      <c r="E19" s="24"/>
      <c r="F19" s="24"/>
      <c r="G19" s="24"/>
      <c r="H19" s="24"/>
      <c r="K19" s="133">
        <v>16</v>
      </c>
      <c r="L19" s="194" t="str">
        <f t="shared" si="16"/>
        <v>M4</v>
      </c>
      <c r="M19" s="194" t="str">
        <f t="shared" si="17"/>
        <v>M5</v>
      </c>
      <c r="N19" s="194" t="str">
        <f t="shared" si="18"/>
        <v>M2</v>
      </c>
      <c r="O19" s="194" t="str">
        <f t="shared" si="19"/>
        <v>M3</v>
      </c>
      <c r="P19" s="194" t="str">
        <f t="shared" si="20"/>
        <v>M4</v>
      </c>
      <c r="Q19" s="95"/>
      <c r="R19" s="94">
        <v>16</v>
      </c>
      <c r="S19" s="160">
        <v>4</v>
      </c>
      <c r="T19" s="160">
        <v>5</v>
      </c>
      <c r="U19" s="160">
        <v>2</v>
      </c>
      <c r="V19" s="160">
        <v>3</v>
      </c>
      <c r="W19" s="160">
        <v>4</v>
      </c>
      <c r="X19" s="1"/>
      <c r="Y19" s="133">
        <v>16</v>
      </c>
      <c r="Z19" s="99" t="str">
        <f t="shared" si="6"/>
        <v>金元寶</v>
      </c>
      <c r="AA19" s="99" t="str">
        <f t="shared" si="7"/>
        <v>招財進寶</v>
      </c>
      <c r="AB19" s="99" t="str">
        <f t="shared" si="8"/>
        <v>金船</v>
      </c>
      <c r="AC19" s="99" t="str">
        <f t="shared" si="9"/>
        <v>金龜</v>
      </c>
      <c r="AD19" s="99" t="str">
        <f t="shared" si="10"/>
        <v>金元寶</v>
      </c>
    </row>
    <row r="20" spans="2:30" ht="17.25" customHeight="1">
      <c r="B20" s="25" t="s">
        <v>12</v>
      </c>
      <c r="C20" s="25" t="s">
        <v>13</v>
      </c>
      <c r="D20" s="223" t="s">
        <v>14</v>
      </c>
      <c r="E20" s="223" t="s">
        <v>15</v>
      </c>
      <c r="F20" s="223" t="s">
        <v>16</v>
      </c>
      <c r="G20" s="223" t="s">
        <v>17</v>
      </c>
      <c r="H20" s="223" t="s">
        <v>18</v>
      </c>
      <c r="K20" s="133">
        <v>17</v>
      </c>
      <c r="L20" s="194" t="str">
        <f t="shared" si="16"/>
        <v>M3</v>
      </c>
      <c r="M20" s="194" t="str">
        <f t="shared" si="17"/>
        <v>M5</v>
      </c>
      <c r="N20" s="194" t="str">
        <f t="shared" si="18"/>
        <v>M5</v>
      </c>
      <c r="O20" s="194" t="str">
        <f t="shared" si="19"/>
        <v>M5</v>
      </c>
      <c r="P20" s="194" t="str">
        <f t="shared" si="20"/>
        <v>M4</v>
      </c>
      <c r="Q20" s="95"/>
      <c r="R20" s="94">
        <v>17</v>
      </c>
      <c r="S20" s="160">
        <v>3</v>
      </c>
      <c r="T20" s="160">
        <v>5</v>
      </c>
      <c r="U20" s="160">
        <v>5</v>
      </c>
      <c r="V20" s="160">
        <v>5</v>
      </c>
      <c r="W20" s="160">
        <v>4</v>
      </c>
      <c r="X20" s="1"/>
      <c r="Y20" s="133">
        <v>17</v>
      </c>
      <c r="Z20" s="99" t="str">
        <f t="shared" si="6"/>
        <v>金龜</v>
      </c>
      <c r="AA20" s="99" t="str">
        <f t="shared" si="7"/>
        <v>招財進寶</v>
      </c>
      <c r="AB20" s="99" t="str">
        <f t="shared" si="8"/>
        <v>招財進寶</v>
      </c>
      <c r="AC20" s="99" t="str">
        <f t="shared" si="9"/>
        <v>招財進寶</v>
      </c>
      <c r="AD20" s="99" t="str">
        <f t="shared" si="10"/>
        <v>金元寶</v>
      </c>
    </row>
    <row r="21" spans="2:30" ht="15" customHeight="1">
      <c r="B21" s="219" t="s">
        <v>10</v>
      </c>
      <c r="C21" s="220" t="s">
        <v>152</v>
      </c>
      <c r="D21" s="184">
        <f>D16</f>
        <v>56</v>
      </c>
      <c r="E21" s="184">
        <f>E16</f>
        <v>58</v>
      </c>
      <c r="F21" s="184">
        <f>F16</f>
        <v>57</v>
      </c>
      <c r="G21" s="184">
        <f>G16</f>
        <v>56</v>
      </c>
      <c r="H21" s="184">
        <f>H16</f>
        <v>68</v>
      </c>
      <c r="K21" s="133">
        <v>18</v>
      </c>
      <c r="L21" s="194" t="str">
        <f t="shared" si="16"/>
        <v>M3</v>
      </c>
      <c r="M21" s="194" t="str">
        <f t="shared" si="17"/>
        <v>WW</v>
      </c>
      <c r="N21" s="194" t="str">
        <f t="shared" si="18"/>
        <v>M5</v>
      </c>
      <c r="O21" s="194" t="str">
        <f t="shared" si="19"/>
        <v>M5</v>
      </c>
      <c r="P21" s="194" t="str">
        <f t="shared" si="20"/>
        <v>M3</v>
      </c>
      <c r="Q21" s="95"/>
      <c r="R21" s="94">
        <v>18</v>
      </c>
      <c r="S21" s="160">
        <v>3</v>
      </c>
      <c r="T21" s="160">
        <v>12</v>
      </c>
      <c r="U21" s="160">
        <v>5</v>
      </c>
      <c r="V21" s="160">
        <v>5</v>
      </c>
      <c r="W21" s="160">
        <v>3</v>
      </c>
      <c r="X21" s="1"/>
      <c r="Y21" s="133">
        <v>18</v>
      </c>
      <c r="Z21" s="99" t="str">
        <f t="shared" si="6"/>
        <v>金龜</v>
      </c>
      <c r="AA21" s="99" t="e">
        <f t="shared" si="7"/>
        <v>#N/A</v>
      </c>
      <c r="AB21" s="99" t="str">
        <f t="shared" si="8"/>
        <v>招財進寶</v>
      </c>
      <c r="AC21" s="99" t="str">
        <f t="shared" si="9"/>
        <v>招財進寶</v>
      </c>
      <c r="AD21" s="99" t="str">
        <f t="shared" si="10"/>
        <v>金龜</v>
      </c>
    </row>
    <row r="22" spans="2:30" ht="16" customHeight="1">
      <c r="B22" s="219" t="s">
        <v>118</v>
      </c>
      <c r="C22" s="220" t="s">
        <v>122</v>
      </c>
      <c r="D22" s="224">
        <f t="shared" ref="D22:H32" si="27">D$15+D3</f>
        <v>6</v>
      </c>
      <c r="E22" s="224">
        <f t="shared" si="27"/>
        <v>10</v>
      </c>
      <c r="F22" s="224">
        <f t="shared" si="27"/>
        <v>11</v>
      </c>
      <c r="G22" s="224">
        <f t="shared" si="27"/>
        <v>11</v>
      </c>
      <c r="H22" s="224">
        <f t="shared" si="27"/>
        <v>3</v>
      </c>
      <c r="K22" s="133">
        <v>19</v>
      </c>
      <c r="L22" s="194" t="str">
        <f t="shared" si="16"/>
        <v>M3</v>
      </c>
      <c r="M22" s="194" t="str">
        <f t="shared" si="17"/>
        <v>M2</v>
      </c>
      <c r="N22" s="194" t="str">
        <f t="shared" si="18"/>
        <v>M3</v>
      </c>
      <c r="O22" s="194" t="str">
        <f t="shared" si="19"/>
        <v>S1</v>
      </c>
      <c r="P22" s="194" t="str">
        <f t="shared" si="20"/>
        <v>M3</v>
      </c>
      <c r="Q22" s="95"/>
      <c r="R22" s="94">
        <v>19</v>
      </c>
      <c r="S22" s="160">
        <v>3</v>
      </c>
      <c r="T22" s="160">
        <v>2</v>
      </c>
      <c r="U22" s="160">
        <v>3</v>
      </c>
      <c r="V22" s="160">
        <v>13</v>
      </c>
      <c r="W22" s="160">
        <v>3</v>
      </c>
      <c r="X22" s="1"/>
      <c r="Y22" s="133">
        <v>19</v>
      </c>
      <c r="Z22" s="99" t="str">
        <f t="shared" si="6"/>
        <v>金龜</v>
      </c>
      <c r="AA22" s="99" t="str">
        <f t="shared" si="7"/>
        <v>金船</v>
      </c>
      <c r="AB22" s="99" t="str">
        <f t="shared" si="8"/>
        <v>金龜</v>
      </c>
      <c r="AC22" s="99" t="e">
        <f t="shared" si="9"/>
        <v>#N/A</v>
      </c>
      <c r="AD22" s="99" t="str">
        <f t="shared" si="10"/>
        <v>金龜</v>
      </c>
    </row>
    <row r="23" spans="2:30" ht="18">
      <c r="B23" s="219" t="s">
        <v>119</v>
      </c>
      <c r="C23" s="220" t="s">
        <v>123</v>
      </c>
      <c r="D23" s="224">
        <f t="shared" si="27"/>
        <v>7</v>
      </c>
      <c r="E23" s="224">
        <f t="shared" si="27"/>
        <v>19</v>
      </c>
      <c r="F23" s="224">
        <f t="shared" si="27"/>
        <v>15</v>
      </c>
      <c r="G23" s="224">
        <f t="shared" si="27"/>
        <v>13</v>
      </c>
      <c r="H23" s="224">
        <f t="shared" si="27"/>
        <v>14</v>
      </c>
      <c r="K23" s="133">
        <v>20</v>
      </c>
      <c r="L23" s="194" t="str">
        <f t="shared" si="16"/>
        <v>M2</v>
      </c>
      <c r="M23" s="194" t="str">
        <f t="shared" si="17"/>
        <v>M2</v>
      </c>
      <c r="N23" s="194" t="str">
        <f t="shared" si="18"/>
        <v>M3</v>
      </c>
      <c r="O23" s="194" t="str">
        <f t="shared" si="19"/>
        <v>M3</v>
      </c>
      <c r="P23" s="194" t="str">
        <f t="shared" si="20"/>
        <v>M2</v>
      </c>
      <c r="Q23" s="95"/>
      <c r="R23" s="94">
        <v>20</v>
      </c>
      <c r="S23" s="160">
        <v>2</v>
      </c>
      <c r="T23" s="160">
        <v>2</v>
      </c>
      <c r="U23" s="160">
        <v>3</v>
      </c>
      <c r="V23" s="160">
        <v>3</v>
      </c>
      <c r="W23" s="160">
        <v>2</v>
      </c>
      <c r="X23" s="1"/>
      <c r="Y23" s="133">
        <v>20</v>
      </c>
      <c r="Z23" s="99" t="str">
        <f t="shared" si="6"/>
        <v>金船</v>
      </c>
      <c r="AA23" s="99" t="str">
        <f t="shared" si="7"/>
        <v>金船</v>
      </c>
      <c r="AB23" s="99" t="str">
        <f t="shared" si="8"/>
        <v>金龜</v>
      </c>
      <c r="AC23" s="99" t="str">
        <f t="shared" si="9"/>
        <v>金龜</v>
      </c>
      <c r="AD23" s="99" t="str">
        <f t="shared" si="10"/>
        <v>金船</v>
      </c>
    </row>
    <row r="24" spans="2:30" ht="18">
      <c r="B24" s="219" t="s">
        <v>120</v>
      </c>
      <c r="C24" s="220" t="s">
        <v>124</v>
      </c>
      <c r="D24" s="224">
        <f t="shared" si="27"/>
        <v>16</v>
      </c>
      <c r="E24" s="224">
        <f t="shared" si="27"/>
        <v>11</v>
      </c>
      <c r="F24" s="224">
        <f t="shared" si="27"/>
        <v>16</v>
      </c>
      <c r="G24" s="224">
        <f t="shared" si="27"/>
        <v>11</v>
      </c>
      <c r="H24" s="224">
        <f t="shared" si="27"/>
        <v>18</v>
      </c>
      <c r="K24" s="133">
        <v>21</v>
      </c>
      <c r="L24" s="194" t="str">
        <f t="shared" si="16"/>
        <v>M2</v>
      </c>
      <c r="M24" s="194" t="str">
        <f t="shared" si="17"/>
        <v>M2</v>
      </c>
      <c r="N24" s="194" t="str">
        <f t="shared" si="18"/>
        <v>M1</v>
      </c>
      <c r="O24" s="194" t="str">
        <f t="shared" si="19"/>
        <v>M3</v>
      </c>
      <c r="P24" s="194" t="str">
        <f t="shared" si="20"/>
        <v>M2</v>
      </c>
      <c r="Q24" s="95"/>
      <c r="R24" s="94">
        <v>21</v>
      </c>
      <c r="S24" s="160">
        <v>2</v>
      </c>
      <c r="T24" s="160">
        <v>2</v>
      </c>
      <c r="U24" s="160">
        <v>1</v>
      </c>
      <c r="V24" s="160">
        <v>3</v>
      </c>
      <c r="W24" s="160">
        <v>2</v>
      </c>
      <c r="X24" s="1"/>
      <c r="Y24" s="133">
        <v>21</v>
      </c>
      <c r="Z24" s="99" t="str">
        <f t="shared" si="6"/>
        <v>金船</v>
      </c>
      <c r="AA24" s="99" t="str">
        <f t="shared" si="7"/>
        <v>金船</v>
      </c>
      <c r="AB24" s="99" t="str">
        <f t="shared" si="8"/>
        <v>金鳥</v>
      </c>
      <c r="AC24" s="99" t="str">
        <f t="shared" si="9"/>
        <v>金龜</v>
      </c>
      <c r="AD24" s="99" t="str">
        <f t="shared" si="10"/>
        <v>金船</v>
      </c>
    </row>
    <row r="25" spans="2:30" ht="18">
      <c r="B25" s="219" t="s">
        <v>121</v>
      </c>
      <c r="C25" s="220" t="s">
        <v>125</v>
      </c>
      <c r="D25" s="224">
        <f t="shared" si="27"/>
        <v>21</v>
      </c>
      <c r="E25" s="224">
        <f t="shared" si="27"/>
        <v>11</v>
      </c>
      <c r="F25" s="224">
        <f t="shared" si="27"/>
        <v>9</v>
      </c>
      <c r="G25" s="224">
        <f t="shared" si="27"/>
        <v>14</v>
      </c>
      <c r="H25" s="224">
        <f t="shared" si="27"/>
        <v>17</v>
      </c>
      <c r="K25" s="133">
        <v>22</v>
      </c>
      <c r="L25" s="194" t="str">
        <f t="shared" si="16"/>
        <v>M4</v>
      </c>
      <c r="M25" s="194" t="str">
        <f t="shared" si="17"/>
        <v>S1</v>
      </c>
      <c r="N25" s="194" t="str">
        <f t="shared" si="18"/>
        <v>M1</v>
      </c>
      <c r="O25" s="194" t="str">
        <f t="shared" si="19"/>
        <v>M5</v>
      </c>
      <c r="P25" s="194" t="str">
        <f t="shared" si="20"/>
        <v>M2</v>
      </c>
      <c r="Q25" s="95"/>
      <c r="R25" s="94">
        <v>22</v>
      </c>
      <c r="S25" s="160">
        <v>4</v>
      </c>
      <c r="T25" s="160">
        <v>13</v>
      </c>
      <c r="U25" s="160">
        <v>1</v>
      </c>
      <c r="V25" s="160">
        <v>5</v>
      </c>
      <c r="W25" s="160">
        <v>2</v>
      </c>
      <c r="X25" s="1"/>
      <c r="Y25" s="133">
        <v>22</v>
      </c>
      <c r="Z25" s="99" t="str">
        <f t="shared" si="6"/>
        <v>金元寶</v>
      </c>
      <c r="AA25" s="99" t="e">
        <f t="shared" si="7"/>
        <v>#N/A</v>
      </c>
      <c r="AB25" s="99" t="str">
        <f t="shared" si="8"/>
        <v>金鳥</v>
      </c>
      <c r="AC25" s="99" t="str">
        <f t="shared" si="9"/>
        <v>招財進寶</v>
      </c>
      <c r="AD25" s="99" t="str">
        <f t="shared" si="10"/>
        <v>金船</v>
      </c>
    </row>
    <row r="26" spans="2:30" ht="18">
      <c r="B26" s="219" t="s">
        <v>222</v>
      </c>
      <c r="C26" s="220" t="s">
        <v>126</v>
      </c>
      <c r="D26" s="224">
        <f t="shared" si="27"/>
        <v>5</v>
      </c>
      <c r="E26" s="224">
        <f t="shared" si="27"/>
        <v>20</v>
      </c>
      <c r="F26" s="224">
        <f t="shared" si="27"/>
        <v>19</v>
      </c>
      <c r="G26" s="224">
        <f t="shared" si="27"/>
        <v>17</v>
      </c>
      <c r="H26" s="224">
        <f t="shared" si="27"/>
        <v>14</v>
      </c>
      <c r="K26" s="133">
        <v>23</v>
      </c>
      <c r="L26" s="194" t="str">
        <f t="shared" si="16"/>
        <v>M4</v>
      </c>
      <c r="M26" s="194" t="str">
        <f t="shared" si="17"/>
        <v>M5</v>
      </c>
      <c r="N26" s="194" t="str">
        <f t="shared" si="18"/>
        <v>M5</v>
      </c>
      <c r="O26" s="194" t="str">
        <f t="shared" si="19"/>
        <v>M2</v>
      </c>
      <c r="P26" s="194" t="str">
        <f t="shared" si="20"/>
        <v>M4</v>
      </c>
      <c r="Q26" s="95"/>
      <c r="R26" s="94">
        <v>23</v>
      </c>
      <c r="S26" s="160">
        <v>4</v>
      </c>
      <c r="T26" s="160">
        <v>5</v>
      </c>
      <c r="U26" s="160">
        <v>5</v>
      </c>
      <c r="V26" s="160">
        <v>2</v>
      </c>
      <c r="W26" s="160">
        <v>4</v>
      </c>
      <c r="X26" s="1"/>
      <c r="Y26" s="133">
        <v>23</v>
      </c>
      <c r="Z26" s="99" t="str">
        <f t="shared" si="6"/>
        <v>金元寶</v>
      </c>
      <c r="AA26" s="99" t="str">
        <f t="shared" si="7"/>
        <v>招財進寶</v>
      </c>
      <c r="AB26" s="99" t="str">
        <f t="shared" si="8"/>
        <v>招財進寶</v>
      </c>
      <c r="AC26" s="99" t="str">
        <f t="shared" si="9"/>
        <v>金船</v>
      </c>
      <c r="AD26" s="99" t="str">
        <f t="shared" si="10"/>
        <v>金元寶</v>
      </c>
    </row>
    <row r="27" spans="2:30" ht="18">
      <c r="B27" s="219" t="s">
        <v>153</v>
      </c>
      <c r="C27" s="220" t="s">
        <v>159</v>
      </c>
      <c r="D27" s="224">
        <f t="shared" si="27"/>
        <v>0</v>
      </c>
      <c r="E27" s="224">
        <f t="shared" si="27"/>
        <v>4</v>
      </c>
      <c r="F27" s="224">
        <f t="shared" si="27"/>
        <v>4</v>
      </c>
      <c r="G27" s="224">
        <f t="shared" si="27"/>
        <v>3</v>
      </c>
      <c r="H27" s="224">
        <f t="shared" si="27"/>
        <v>0</v>
      </c>
      <c r="K27" s="133">
        <v>24</v>
      </c>
      <c r="L27" s="194" t="str">
        <f t="shared" si="16"/>
        <v>M4</v>
      </c>
      <c r="M27" s="194" t="str">
        <f t="shared" si="17"/>
        <v>M5</v>
      </c>
      <c r="N27" s="194" t="str">
        <f t="shared" si="18"/>
        <v>M5</v>
      </c>
      <c r="O27" s="194" t="str">
        <f t="shared" si="19"/>
        <v>M2</v>
      </c>
      <c r="P27" s="194" t="str">
        <f t="shared" si="20"/>
        <v>M4</v>
      </c>
      <c r="Q27" s="95"/>
      <c r="R27" s="94">
        <v>24</v>
      </c>
      <c r="S27" s="160">
        <v>4</v>
      </c>
      <c r="T27" s="160">
        <v>5</v>
      </c>
      <c r="U27" s="160">
        <v>5</v>
      </c>
      <c r="V27" s="160">
        <v>2</v>
      </c>
      <c r="W27" s="160">
        <v>4</v>
      </c>
      <c r="X27" s="1"/>
      <c r="Y27" s="133">
        <v>24</v>
      </c>
      <c r="Z27" s="99" t="str">
        <f t="shared" si="6"/>
        <v>金元寶</v>
      </c>
      <c r="AA27" s="99" t="str">
        <f t="shared" si="7"/>
        <v>招財進寶</v>
      </c>
      <c r="AB27" s="99" t="str">
        <f t="shared" si="8"/>
        <v>招財進寶</v>
      </c>
      <c r="AC27" s="99" t="str">
        <f t="shared" si="9"/>
        <v>金船</v>
      </c>
      <c r="AD27" s="99" t="str">
        <f t="shared" si="10"/>
        <v>金元寶</v>
      </c>
    </row>
    <row r="28" spans="2:30" ht="18">
      <c r="B28" s="219" t="s">
        <v>154</v>
      </c>
      <c r="C28" s="220" t="s">
        <v>160</v>
      </c>
      <c r="D28" s="224">
        <f t="shared" si="27"/>
        <v>0</v>
      </c>
      <c r="E28" s="224">
        <f t="shared" si="27"/>
        <v>4</v>
      </c>
      <c r="F28" s="224">
        <f t="shared" si="27"/>
        <v>4</v>
      </c>
      <c r="G28" s="224">
        <f t="shared" si="27"/>
        <v>3</v>
      </c>
      <c r="H28" s="224">
        <f t="shared" si="27"/>
        <v>0</v>
      </c>
      <c r="K28" s="133">
        <v>25</v>
      </c>
      <c r="L28" s="194" t="str">
        <f t="shared" si="16"/>
        <v>M1</v>
      </c>
      <c r="M28" s="194" t="str">
        <f t="shared" si="17"/>
        <v>M5</v>
      </c>
      <c r="N28" s="194" t="str">
        <f t="shared" si="18"/>
        <v>S1</v>
      </c>
      <c r="O28" s="194" t="str">
        <f t="shared" si="19"/>
        <v>S1</v>
      </c>
      <c r="P28" s="194" t="str">
        <f t="shared" si="20"/>
        <v>M3</v>
      </c>
      <c r="Q28" s="95"/>
      <c r="R28" s="94">
        <v>25</v>
      </c>
      <c r="S28" s="160">
        <v>1</v>
      </c>
      <c r="T28" s="160">
        <v>5</v>
      </c>
      <c r="U28" s="160">
        <v>13</v>
      </c>
      <c r="V28" s="160">
        <v>13</v>
      </c>
      <c r="W28" s="160">
        <v>3</v>
      </c>
      <c r="X28" s="1"/>
      <c r="Y28" s="133">
        <v>25</v>
      </c>
      <c r="Z28" s="99" t="str">
        <f t="shared" si="6"/>
        <v>金鳥</v>
      </c>
      <c r="AA28" s="99" t="str">
        <f t="shared" si="7"/>
        <v>招財進寶</v>
      </c>
      <c r="AB28" s="99" t="e">
        <f t="shared" si="8"/>
        <v>#N/A</v>
      </c>
      <c r="AC28" s="99" t="e">
        <f t="shared" si="9"/>
        <v>#N/A</v>
      </c>
      <c r="AD28" s="99" t="str">
        <f t="shared" si="10"/>
        <v>金龜</v>
      </c>
    </row>
    <row r="29" spans="2:30" ht="18">
      <c r="B29" s="219" t="s">
        <v>155</v>
      </c>
      <c r="C29" s="2"/>
      <c r="D29" s="224">
        <f t="shared" si="27"/>
        <v>0</v>
      </c>
      <c r="E29" s="224">
        <f t="shared" si="27"/>
        <v>4</v>
      </c>
      <c r="F29" s="224">
        <f t="shared" si="27"/>
        <v>4</v>
      </c>
      <c r="G29" s="224">
        <f t="shared" si="27"/>
        <v>3</v>
      </c>
      <c r="H29" s="224">
        <f t="shared" si="27"/>
        <v>0</v>
      </c>
      <c r="K29" s="133">
        <v>26</v>
      </c>
      <c r="L29" s="194" t="str">
        <f t="shared" si="16"/>
        <v>M1</v>
      </c>
      <c r="M29" s="194" t="str">
        <f t="shared" si="17"/>
        <v>M3</v>
      </c>
      <c r="N29" s="194" t="str">
        <f t="shared" si="18"/>
        <v>M5</v>
      </c>
      <c r="O29" s="194" t="str">
        <f t="shared" si="19"/>
        <v>M4</v>
      </c>
      <c r="P29" s="194" t="str">
        <f t="shared" si="20"/>
        <v>M3</v>
      </c>
      <c r="Q29" s="95"/>
      <c r="R29" s="94">
        <v>26</v>
      </c>
      <c r="S29" s="160">
        <v>1</v>
      </c>
      <c r="T29" s="160">
        <v>3</v>
      </c>
      <c r="U29" s="160">
        <v>5</v>
      </c>
      <c r="V29" s="160">
        <v>4</v>
      </c>
      <c r="W29" s="160">
        <v>3</v>
      </c>
      <c r="X29" s="1"/>
      <c r="Y29" s="133">
        <v>26</v>
      </c>
      <c r="Z29" s="99" t="str">
        <f t="shared" si="6"/>
        <v>金鳥</v>
      </c>
      <c r="AA29" s="99" t="str">
        <f t="shared" si="7"/>
        <v>金龜</v>
      </c>
      <c r="AB29" s="99" t="str">
        <f t="shared" si="8"/>
        <v>招財進寶</v>
      </c>
      <c r="AC29" s="99" t="str">
        <f t="shared" si="9"/>
        <v>金元寶</v>
      </c>
      <c r="AD29" s="99" t="str">
        <f t="shared" si="10"/>
        <v>金龜</v>
      </c>
    </row>
    <row r="30" spans="2:30" ht="18">
      <c r="B30" s="219" t="s">
        <v>156</v>
      </c>
      <c r="C30" s="2"/>
      <c r="D30" s="224">
        <f t="shared" si="27"/>
        <v>0</v>
      </c>
      <c r="E30" s="224">
        <f t="shared" si="27"/>
        <v>4</v>
      </c>
      <c r="F30" s="224">
        <f t="shared" si="27"/>
        <v>4</v>
      </c>
      <c r="G30" s="224">
        <f t="shared" si="27"/>
        <v>3</v>
      </c>
      <c r="H30" s="224">
        <f t="shared" si="27"/>
        <v>0</v>
      </c>
      <c r="K30" s="133">
        <v>27</v>
      </c>
      <c r="L30" s="194" t="str">
        <f t="shared" si="16"/>
        <v>M1</v>
      </c>
      <c r="M30" s="194" t="str">
        <f t="shared" si="17"/>
        <v>WW</v>
      </c>
      <c r="N30" s="194" t="str">
        <f t="shared" si="18"/>
        <v>M5</v>
      </c>
      <c r="O30" s="194" t="str">
        <f t="shared" si="19"/>
        <v>M4</v>
      </c>
      <c r="P30" s="194" t="str">
        <f t="shared" si="20"/>
        <v>M2</v>
      </c>
      <c r="Q30" s="95"/>
      <c r="R30" s="94">
        <v>27</v>
      </c>
      <c r="S30" s="160">
        <v>1</v>
      </c>
      <c r="T30" s="160">
        <v>12</v>
      </c>
      <c r="U30" s="160">
        <v>5</v>
      </c>
      <c r="V30" s="160">
        <v>4</v>
      </c>
      <c r="W30" s="160">
        <v>2</v>
      </c>
      <c r="X30" s="1"/>
      <c r="Y30" s="133">
        <v>27</v>
      </c>
      <c r="Z30" s="99" t="str">
        <f t="shared" si="6"/>
        <v>金鳥</v>
      </c>
      <c r="AA30" s="99" t="e">
        <f t="shared" si="7"/>
        <v>#N/A</v>
      </c>
      <c r="AB30" s="99" t="str">
        <f t="shared" si="8"/>
        <v>招財進寶</v>
      </c>
      <c r="AC30" s="99" t="str">
        <f t="shared" si="9"/>
        <v>金元寶</v>
      </c>
      <c r="AD30" s="99" t="str">
        <f t="shared" si="10"/>
        <v>金船</v>
      </c>
    </row>
    <row r="31" spans="2:30" ht="18">
      <c r="B31" s="219" t="s">
        <v>157</v>
      </c>
      <c r="C31" s="2"/>
      <c r="D31" s="224">
        <f t="shared" si="27"/>
        <v>0</v>
      </c>
      <c r="E31" s="224">
        <f t="shared" si="27"/>
        <v>4</v>
      </c>
      <c r="F31" s="224">
        <f t="shared" si="27"/>
        <v>4</v>
      </c>
      <c r="G31" s="224">
        <f t="shared" si="27"/>
        <v>3</v>
      </c>
      <c r="H31" s="224">
        <f t="shared" si="27"/>
        <v>0</v>
      </c>
      <c r="K31" s="133">
        <v>28</v>
      </c>
      <c r="L31" s="194" t="str">
        <f t="shared" si="16"/>
        <v>M4</v>
      </c>
      <c r="M31" s="194" t="str">
        <f t="shared" si="17"/>
        <v>M5</v>
      </c>
      <c r="N31" s="194" t="str">
        <f t="shared" si="18"/>
        <v>M4</v>
      </c>
      <c r="O31" s="194" t="str">
        <f t="shared" si="19"/>
        <v>M4</v>
      </c>
      <c r="P31" s="194" t="str">
        <f t="shared" si="20"/>
        <v>M4</v>
      </c>
      <c r="Q31" s="95"/>
      <c r="R31" s="94">
        <v>28</v>
      </c>
      <c r="S31" s="160">
        <v>4</v>
      </c>
      <c r="T31" s="160">
        <v>5</v>
      </c>
      <c r="U31" s="160">
        <v>4</v>
      </c>
      <c r="V31" s="160">
        <v>4</v>
      </c>
      <c r="W31" s="160">
        <v>4</v>
      </c>
      <c r="X31" s="1"/>
      <c r="Y31" s="133">
        <v>28</v>
      </c>
      <c r="Z31" s="99" t="str">
        <f t="shared" si="6"/>
        <v>金元寶</v>
      </c>
      <c r="AA31" s="99" t="str">
        <f t="shared" si="7"/>
        <v>招財進寶</v>
      </c>
      <c r="AB31" s="99" t="str">
        <f t="shared" si="8"/>
        <v>金元寶</v>
      </c>
      <c r="AC31" s="99" t="str">
        <f t="shared" si="9"/>
        <v>金元寶</v>
      </c>
      <c r="AD31" s="99" t="str">
        <f t="shared" si="10"/>
        <v>金元寶</v>
      </c>
    </row>
    <row r="32" spans="2:30" ht="18">
      <c r="B32" s="219" t="s">
        <v>158</v>
      </c>
      <c r="C32" s="2"/>
      <c r="D32" s="224">
        <f t="shared" si="27"/>
        <v>0</v>
      </c>
      <c r="E32" s="224">
        <f t="shared" si="27"/>
        <v>4</v>
      </c>
      <c r="F32" s="224">
        <f t="shared" si="27"/>
        <v>4</v>
      </c>
      <c r="G32" s="224">
        <f t="shared" si="27"/>
        <v>3</v>
      </c>
      <c r="H32" s="224">
        <f t="shared" si="27"/>
        <v>0</v>
      </c>
      <c r="K32" s="133">
        <v>29</v>
      </c>
      <c r="L32" s="194" t="str">
        <f t="shared" si="16"/>
        <v>M4</v>
      </c>
      <c r="M32" s="194" t="str">
        <f t="shared" si="17"/>
        <v>M1</v>
      </c>
      <c r="N32" s="194" t="str">
        <f t="shared" si="18"/>
        <v>M3</v>
      </c>
      <c r="O32" s="194" t="str">
        <f t="shared" si="19"/>
        <v>WW</v>
      </c>
      <c r="P32" s="194" t="str">
        <f t="shared" si="20"/>
        <v>M4</v>
      </c>
      <c r="Q32" s="95"/>
      <c r="R32" s="94">
        <v>29</v>
      </c>
      <c r="S32" s="160">
        <v>4</v>
      </c>
      <c r="T32" s="160">
        <v>1</v>
      </c>
      <c r="U32" s="160">
        <v>3</v>
      </c>
      <c r="V32" s="160">
        <v>12</v>
      </c>
      <c r="W32" s="160">
        <v>4</v>
      </c>
      <c r="X32" s="1"/>
      <c r="Y32" s="133">
        <v>29</v>
      </c>
      <c r="Z32" s="99" t="str">
        <f t="shared" si="6"/>
        <v>金元寶</v>
      </c>
      <c r="AA32" s="99" t="str">
        <f t="shared" si="7"/>
        <v>金鳥</v>
      </c>
      <c r="AB32" s="99" t="str">
        <f t="shared" si="8"/>
        <v>金龜</v>
      </c>
      <c r="AC32" s="99" t="e">
        <f t="shared" si="9"/>
        <v>#N/A</v>
      </c>
      <c r="AD32" s="99" t="str">
        <f t="shared" si="10"/>
        <v>金元寶</v>
      </c>
    </row>
    <row r="33" spans="2:30" ht="18">
      <c r="K33" s="133">
        <v>30</v>
      </c>
      <c r="L33" s="194" t="str">
        <f t="shared" si="16"/>
        <v>M4</v>
      </c>
      <c r="M33" s="194" t="str">
        <f t="shared" si="17"/>
        <v>M2</v>
      </c>
      <c r="N33" s="194" t="str">
        <f t="shared" si="18"/>
        <v>M3</v>
      </c>
      <c r="O33" s="194" t="str">
        <f t="shared" si="19"/>
        <v>M2</v>
      </c>
      <c r="P33" s="194" t="str">
        <f t="shared" si="20"/>
        <v>M3</v>
      </c>
      <c r="Q33" s="95"/>
      <c r="R33" s="94">
        <v>30</v>
      </c>
      <c r="S33" s="160">
        <v>4</v>
      </c>
      <c r="T33" s="160">
        <v>2</v>
      </c>
      <c r="U33" s="160">
        <v>3</v>
      </c>
      <c r="V33" s="160">
        <v>2</v>
      </c>
      <c r="W33" s="160">
        <v>3</v>
      </c>
      <c r="X33" s="1"/>
      <c r="Y33" s="133">
        <v>30</v>
      </c>
      <c r="Z33" s="99" t="str">
        <f t="shared" si="6"/>
        <v>金元寶</v>
      </c>
      <c r="AA33" s="99" t="str">
        <f t="shared" si="7"/>
        <v>金船</v>
      </c>
      <c r="AB33" s="99" t="str">
        <f t="shared" si="8"/>
        <v>金龜</v>
      </c>
      <c r="AC33" s="99" t="str">
        <f t="shared" si="9"/>
        <v>金船</v>
      </c>
      <c r="AD33" s="99" t="str">
        <f t="shared" si="10"/>
        <v>金龜</v>
      </c>
    </row>
    <row r="34" spans="2:30" ht="18">
      <c r="I34" s="26"/>
      <c r="K34" s="133">
        <v>31</v>
      </c>
      <c r="L34" s="194" t="str">
        <f t="shared" si="16"/>
        <v>M1</v>
      </c>
      <c r="M34" s="194" t="str">
        <f t="shared" si="17"/>
        <v>M3</v>
      </c>
      <c r="N34" s="194" t="str">
        <f t="shared" si="18"/>
        <v>M1</v>
      </c>
      <c r="O34" s="194" t="str">
        <f t="shared" si="19"/>
        <v>M1</v>
      </c>
      <c r="P34" s="194" t="str">
        <f t="shared" si="20"/>
        <v>M3</v>
      </c>
      <c r="Q34" s="95"/>
      <c r="R34" s="94">
        <v>31</v>
      </c>
      <c r="S34" s="160">
        <v>1</v>
      </c>
      <c r="T34" s="160">
        <v>3</v>
      </c>
      <c r="U34" s="160">
        <v>1</v>
      </c>
      <c r="V34" s="160">
        <v>1</v>
      </c>
      <c r="W34" s="160">
        <v>3</v>
      </c>
      <c r="X34" s="1"/>
      <c r="Y34" s="133">
        <v>31</v>
      </c>
      <c r="Z34" s="99" t="str">
        <f t="shared" si="6"/>
        <v>金鳥</v>
      </c>
      <c r="AA34" s="99" t="str">
        <f t="shared" si="7"/>
        <v>金龜</v>
      </c>
      <c r="AB34" s="99" t="str">
        <f t="shared" si="8"/>
        <v>金鳥</v>
      </c>
      <c r="AC34" s="99" t="str">
        <f t="shared" si="9"/>
        <v>金鳥</v>
      </c>
      <c r="AD34" s="99" t="str">
        <f t="shared" si="10"/>
        <v>金龜</v>
      </c>
    </row>
    <row r="35" spans="2:30" ht="18">
      <c r="B35" s="25" t="s">
        <v>12</v>
      </c>
      <c r="C35" s="25" t="s">
        <v>13</v>
      </c>
      <c r="D35" s="223" t="s">
        <v>14</v>
      </c>
      <c r="E35" s="223" t="s">
        <v>15</v>
      </c>
      <c r="F35" s="223" t="s">
        <v>16</v>
      </c>
      <c r="G35" s="223" t="s">
        <v>17</v>
      </c>
      <c r="H35" s="223" t="s">
        <v>18</v>
      </c>
      <c r="I35" s="26"/>
      <c r="K35" s="133">
        <v>32</v>
      </c>
      <c r="L35" s="194" t="str">
        <f t="shared" si="16"/>
        <v>M1</v>
      </c>
      <c r="M35" s="194" t="str">
        <f t="shared" si="17"/>
        <v>M3</v>
      </c>
      <c r="N35" s="194" t="str">
        <f t="shared" si="18"/>
        <v>M1</v>
      </c>
      <c r="O35" s="194" t="str">
        <f t="shared" si="19"/>
        <v>M1</v>
      </c>
      <c r="P35" s="194" t="str">
        <f t="shared" si="20"/>
        <v>M3</v>
      </c>
      <c r="Q35" s="95"/>
      <c r="R35" s="94">
        <v>32</v>
      </c>
      <c r="S35" s="160">
        <v>1</v>
      </c>
      <c r="T35" s="160">
        <v>3</v>
      </c>
      <c r="U35" s="160">
        <v>1</v>
      </c>
      <c r="V35" s="160">
        <v>1</v>
      </c>
      <c r="W35" s="160">
        <v>3</v>
      </c>
      <c r="X35" s="1"/>
      <c r="Y35" s="133">
        <v>32</v>
      </c>
      <c r="Z35" s="99" t="str">
        <f t="shared" ref="Z35:Z62" si="28">VLOOKUP(L35,$B$3:$I$11,2,FALSE)</f>
        <v>金鳥</v>
      </c>
      <c r="AA35" s="99" t="str">
        <f t="shared" ref="AA35:AA62" si="29">VLOOKUP(M35,$B$3:$I$11,2,FALSE)</f>
        <v>金龜</v>
      </c>
      <c r="AB35" s="99" t="str">
        <f t="shared" ref="AB35:AB62" si="30">VLOOKUP(N35,$B$3:$I$11,2,FALSE)</f>
        <v>金鳥</v>
      </c>
      <c r="AC35" s="99" t="str">
        <f t="shared" ref="AC35:AC62" si="31">VLOOKUP(O35,$B$3:$I$11,2,FALSE)</f>
        <v>金鳥</v>
      </c>
      <c r="AD35" s="99" t="str">
        <f t="shared" ref="AD35:AD62" si="32">VLOOKUP(P35,$B$3:$I$11,2,FALSE)</f>
        <v>金龜</v>
      </c>
    </row>
    <row r="36" spans="2:30" ht="18">
      <c r="B36" s="219" t="s">
        <v>10</v>
      </c>
      <c r="C36" s="220" t="s">
        <v>135</v>
      </c>
      <c r="D36" s="5">
        <f>D21</f>
        <v>56</v>
      </c>
      <c r="E36" s="5">
        <f>E21</f>
        <v>58</v>
      </c>
      <c r="F36" s="5">
        <f>F21</f>
        <v>57</v>
      </c>
      <c r="G36" s="5">
        <f>G21</f>
        <v>56</v>
      </c>
      <c r="H36" s="5">
        <f>H21</f>
        <v>68</v>
      </c>
      <c r="K36" s="133">
        <v>33</v>
      </c>
      <c r="L36" s="194" t="str">
        <f t="shared" si="16"/>
        <v>M1</v>
      </c>
      <c r="M36" s="194" t="str">
        <f t="shared" si="17"/>
        <v>M2</v>
      </c>
      <c r="N36" s="194" t="str">
        <f t="shared" si="18"/>
        <v>M1</v>
      </c>
      <c r="O36" s="194" t="str">
        <f t="shared" si="19"/>
        <v>M5</v>
      </c>
      <c r="P36" s="194" t="str">
        <f t="shared" si="20"/>
        <v>M5</v>
      </c>
      <c r="Q36" s="95"/>
      <c r="R36" s="94">
        <v>33</v>
      </c>
      <c r="S36" s="160">
        <v>1</v>
      </c>
      <c r="T36" s="160">
        <v>2</v>
      </c>
      <c r="U36" s="160">
        <v>1</v>
      </c>
      <c r="V36" s="160">
        <v>5</v>
      </c>
      <c r="W36" s="160">
        <v>5</v>
      </c>
      <c r="X36" s="1"/>
      <c r="Y36" s="133">
        <v>33</v>
      </c>
      <c r="Z36" s="99" t="str">
        <f t="shared" si="28"/>
        <v>金鳥</v>
      </c>
      <c r="AA36" s="99" t="str">
        <f t="shared" si="29"/>
        <v>金船</v>
      </c>
      <c r="AB36" s="99" t="str">
        <f t="shared" si="30"/>
        <v>金鳥</v>
      </c>
      <c r="AC36" s="99" t="str">
        <f t="shared" si="31"/>
        <v>招財進寶</v>
      </c>
      <c r="AD36" s="99" t="str">
        <f t="shared" si="32"/>
        <v>招財進寶</v>
      </c>
    </row>
    <row r="37" spans="2:30" ht="18">
      <c r="B37" s="219" t="s">
        <v>136</v>
      </c>
      <c r="C37" s="220"/>
      <c r="D37" s="221">
        <f>SUM('BNRegularＸ_W()'!I4:I84)</f>
        <v>46</v>
      </c>
      <c r="E37" s="221">
        <f>SUM('BNRegularＸ_W()'!J4:J84)</f>
        <v>35</v>
      </c>
      <c r="F37" s="221">
        <f>SUM('BNRegularＸ_W()'!K4:K84)</f>
        <v>34</v>
      </c>
      <c r="G37" s="221">
        <f>SUM('BNRegularＸ_W()'!L4:L84)</f>
        <v>32</v>
      </c>
      <c r="H37" s="221">
        <f>SUM('BNRegularＸ_W()'!M4:M84)</f>
        <v>59</v>
      </c>
      <c r="K37" s="133">
        <v>34</v>
      </c>
      <c r="L37" s="194" t="str">
        <f t="shared" si="16"/>
        <v>S1</v>
      </c>
      <c r="M37" s="194" t="str">
        <f t="shared" si="17"/>
        <v>M5</v>
      </c>
      <c r="N37" s="194" t="str">
        <f t="shared" si="18"/>
        <v>M2</v>
      </c>
      <c r="O37" s="194" t="str">
        <f t="shared" si="19"/>
        <v>M5</v>
      </c>
      <c r="P37" s="194" t="str">
        <f t="shared" si="20"/>
        <v>M2</v>
      </c>
      <c r="Q37" s="95"/>
      <c r="R37" s="94">
        <v>34</v>
      </c>
      <c r="S37" s="160">
        <v>13</v>
      </c>
      <c r="T37" s="160">
        <v>5</v>
      </c>
      <c r="U37" s="160">
        <v>2</v>
      </c>
      <c r="V37" s="160">
        <v>5</v>
      </c>
      <c r="W37" s="160">
        <v>2</v>
      </c>
      <c r="X37" s="1"/>
      <c r="Y37" s="133">
        <v>34</v>
      </c>
      <c r="Z37" s="99" t="e">
        <f t="shared" si="28"/>
        <v>#N/A</v>
      </c>
      <c r="AA37" s="99" t="str">
        <f t="shared" si="29"/>
        <v>招財進寶</v>
      </c>
      <c r="AB37" s="99" t="str">
        <f t="shared" si="30"/>
        <v>金船</v>
      </c>
      <c r="AC37" s="99" t="str">
        <f t="shared" si="31"/>
        <v>招財進寶</v>
      </c>
      <c r="AD37" s="99" t="str">
        <f t="shared" si="32"/>
        <v>金船</v>
      </c>
    </row>
    <row r="38" spans="2:30" ht="18">
      <c r="B38" s="219" t="s">
        <v>137</v>
      </c>
      <c r="C38" s="220"/>
      <c r="D38" s="221">
        <f>SUM('BNRegularＸ_W()'!O4:O84)</f>
        <v>43</v>
      </c>
      <c r="E38" s="221">
        <f>SUM('BNRegularＸ_W()'!P4:P84)</f>
        <v>13</v>
      </c>
      <c r="F38" s="221">
        <f>SUM('BNRegularＸ_W()'!Q4:Q84)</f>
        <v>22</v>
      </c>
      <c r="G38" s="221">
        <f>SUM('BNRegularＸ_W()'!R4:R84)</f>
        <v>25</v>
      </c>
      <c r="H38" s="221">
        <f>SUM('BNRegularＸ_W()'!S4:S84)</f>
        <v>30</v>
      </c>
      <c r="K38" s="133">
        <v>35</v>
      </c>
      <c r="L38" s="194" t="str">
        <f t="shared" si="16"/>
        <v>M3</v>
      </c>
      <c r="M38" s="194" t="str">
        <f t="shared" si="17"/>
        <v>S1</v>
      </c>
      <c r="N38" s="194" t="str">
        <f t="shared" si="18"/>
        <v>M2</v>
      </c>
      <c r="O38" s="194" t="str">
        <f t="shared" si="19"/>
        <v>M5</v>
      </c>
      <c r="P38" s="194" t="str">
        <f t="shared" si="20"/>
        <v>M3</v>
      </c>
      <c r="Q38" s="95"/>
      <c r="R38" s="94">
        <v>35</v>
      </c>
      <c r="S38" s="160">
        <v>3</v>
      </c>
      <c r="T38" s="160">
        <v>13</v>
      </c>
      <c r="U38" s="160">
        <v>2</v>
      </c>
      <c r="V38" s="160">
        <v>5</v>
      </c>
      <c r="W38" s="160">
        <v>3</v>
      </c>
      <c r="X38" s="1"/>
      <c r="Y38" s="133">
        <v>35</v>
      </c>
      <c r="Z38" s="99" t="str">
        <f t="shared" si="28"/>
        <v>金龜</v>
      </c>
      <c r="AA38" s="99" t="e">
        <f t="shared" si="29"/>
        <v>#N/A</v>
      </c>
      <c r="AB38" s="99" t="str">
        <f t="shared" si="30"/>
        <v>金船</v>
      </c>
      <c r="AC38" s="99" t="str">
        <f t="shared" si="31"/>
        <v>招財進寶</v>
      </c>
      <c r="AD38" s="99" t="str">
        <f t="shared" si="32"/>
        <v>金龜</v>
      </c>
    </row>
    <row r="39" spans="2:30" ht="18">
      <c r="B39" s="219" t="s">
        <v>138</v>
      </c>
      <c r="C39" s="220"/>
      <c r="D39" s="221">
        <f>SUM('BNRegularＸ_W()'!U4:U84)</f>
        <v>27</v>
      </c>
      <c r="E39" s="221">
        <f>SUM('BNRegularＸ_W()'!V4:V84)</f>
        <v>33</v>
      </c>
      <c r="F39" s="221">
        <f>SUM('BNRegularＸ_W()'!W4:W84)</f>
        <v>19</v>
      </c>
      <c r="G39" s="221">
        <f>SUM('BNRegularＸ_W()'!X4:X84)</f>
        <v>28</v>
      </c>
      <c r="H39" s="221">
        <f>SUM('BNRegularＸ_W()'!Y4:Y84)</f>
        <v>22</v>
      </c>
      <c r="I39" s="26"/>
      <c r="K39" s="133">
        <v>36</v>
      </c>
      <c r="L39" s="194" t="str">
        <f t="shared" si="16"/>
        <v>M4</v>
      </c>
      <c r="M39" s="194" t="str">
        <f t="shared" si="17"/>
        <v>M1</v>
      </c>
      <c r="N39" s="194" t="str">
        <f t="shared" si="18"/>
        <v>M2</v>
      </c>
      <c r="O39" s="194" t="str">
        <f t="shared" si="19"/>
        <v>WW</v>
      </c>
      <c r="P39" s="194" t="str">
        <f t="shared" si="20"/>
        <v>M4</v>
      </c>
      <c r="Q39" s="95"/>
      <c r="R39" s="94">
        <v>36</v>
      </c>
      <c r="S39" s="160">
        <v>4</v>
      </c>
      <c r="T39" s="160">
        <v>1</v>
      </c>
      <c r="U39" s="160">
        <v>2</v>
      </c>
      <c r="V39" s="160">
        <v>12</v>
      </c>
      <c r="W39" s="160">
        <v>4</v>
      </c>
      <c r="X39" s="1"/>
      <c r="Y39" s="133">
        <v>36</v>
      </c>
      <c r="Z39" s="99" t="str">
        <f t="shared" si="28"/>
        <v>金元寶</v>
      </c>
      <c r="AA39" s="99" t="str">
        <f t="shared" si="29"/>
        <v>金鳥</v>
      </c>
      <c r="AB39" s="99" t="str">
        <f t="shared" si="30"/>
        <v>金船</v>
      </c>
      <c r="AC39" s="99" t="e">
        <f t="shared" si="31"/>
        <v>#N/A</v>
      </c>
      <c r="AD39" s="99" t="str">
        <f t="shared" si="32"/>
        <v>金元寶</v>
      </c>
    </row>
    <row r="40" spans="2:30" ht="18">
      <c r="B40" s="219" t="s">
        <v>139</v>
      </c>
      <c r="C40" s="220"/>
      <c r="D40" s="221">
        <f>SUM('BNRegularＸ_W()'!AA4:AA84)</f>
        <v>19</v>
      </c>
      <c r="E40" s="221">
        <f>SUM('BNRegularＸ_W()'!AB4:AB84)</f>
        <v>35</v>
      </c>
      <c r="F40" s="221">
        <f>SUM('BNRegularＸ_W()'!AC4:AC84)</f>
        <v>35</v>
      </c>
      <c r="G40" s="221">
        <f>SUM('BNRegularＸ_W()'!AD4:AD84)</f>
        <v>30</v>
      </c>
      <c r="H40" s="221">
        <f>SUM('BNRegularＸ_W()'!AE4:AE84)</f>
        <v>31</v>
      </c>
      <c r="I40" s="26"/>
      <c r="K40" s="133">
        <v>37</v>
      </c>
      <c r="L40" s="194" t="str">
        <f t="shared" si="16"/>
        <v>M4</v>
      </c>
      <c r="M40" s="194" t="str">
        <f t="shared" si="17"/>
        <v>M5</v>
      </c>
      <c r="N40" s="194" t="str">
        <f t="shared" si="18"/>
        <v>S1</v>
      </c>
      <c r="O40" s="194" t="str">
        <f t="shared" si="19"/>
        <v>M4</v>
      </c>
      <c r="P40" s="194" t="str">
        <f t="shared" si="20"/>
        <v>M5</v>
      </c>
      <c r="Q40" s="95"/>
      <c r="R40" s="94">
        <v>37</v>
      </c>
      <c r="S40" s="160">
        <v>4</v>
      </c>
      <c r="T40" s="160">
        <v>5</v>
      </c>
      <c r="U40" s="160">
        <v>13</v>
      </c>
      <c r="V40" s="160">
        <v>4</v>
      </c>
      <c r="W40" s="160">
        <v>5</v>
      </c>
      <c r="X40" s="1"/>
      <c r="Y40" s="133">
        <v>37</v>
      </c>
      <c r="Z40" s="99" t="str">
        <f t="shared" si="28"/>
        <v>金元寶</v>
      </c>
      <c r="AA40" s="99" t="str">
        <f t="shared" si="29"/>
        <v>招財進寶</v>
      </c>
      <c r="AB40" s="99" t="e">
        <f t="shared" si="30"/>
        <v>#N/A</v>
      </c>
      <c r="AC40" s="99" t="str">
        <f t="shared" si="31"/>
        <v>金元寶</v>
      </c>
      <c r="AD40" s="99" t="str">
        <f t="shared" si="32"/>
        <v>招財進寶</v>
      </c>
    </row>
    <row r="41" spans="2:30" ht="18">
      <c r="B41" s="219" t="s">
        <v>140</v>
      </c>
      <c r="C41" s="220"/>
      <c r="D41" s="221">
        <f>SUM('BNRegularＸ_W()'!AG4:AG84)</f>
        <v>47</v>
      </c>
      <c r="E41" s="221">
        <f>SUM('BNRegularＸ_W()'!AH4:AH84)</f>
        <v>21</v>
      </c>
      <c r="F41" s="221">
        <f>SUM('BNRegularＸ_W()'!AI4:AI84)</f>
        <v>21</v>
      </c>
      <c r="G41" s="221">
        <f>SUM('BNRegularＸ_W()'!AJ4:AJ84)</f>
        <v>22</v>
      </c>
      <c r="H41" s="221">
        <f>SUM('BNRegularＸ_W()'!AK4:AK84)</f>
        <v>32</v>
      </c>
      <c r="I41" s="26"/>
      <c r="K41" s="133">
        <v>38</v>
      </c>
      <c r="L41" s="194" t="str">
        <f t="shared" si="16"/>
        <v>M3</v>
      </c>
      <c r="M41" s="194" t="str">
        <f t="shared" si="17"/>
        <v>M2</v>
      </c>
      <c r="N41" s="194" t="str">
        <f t="shared" si="18"/>
        <v>M3</v>
      </c>
      <c r="O41" s="194" t="str">
        <f t="shared" si="19"/>
        <v>M4</v>
      </c>
      <c r="P41" s="194" t="str">
        <f t="shared" si="20"/>
        <v>M5</v>
      </c>
      <c r="Q41" s="95"/>
      <c r="R41" s="94">
        <v>38</v>
      </c>
      <c r="S41" s="160">
        <v>3</v>
      </c>
      <c r="T41" s="160">
        <v>2</v>
      </c>
      <c r="U41" s="160">
        <v>3</v>
      </c>
      <c r="V41" s="160">
        <v>4</v>
      </c>
      <c r="W41" s="160">
        <v>5</v>
      </c>
      <c r="X41" s="1"/>
      <c r="Y41" s="133">
        <v>38</v>
      </c>
      <c r="Z41" s="99" t="str">
        <f t="shared" si="28"/>
        <v>金龜</v>
      </c>
      <c r="AA41" s="99" t="str">
        <f t="shared" si="29"/>
        <v>金船</v>
      </c>
      <c r="AB41" s="99" t="str">
        <f t="shared" si="30"/>
        <v>金龜</v>
      </c>
      <c r="AC41" s="99" t="str">
        <f t="shared" si="31"/>
        <v>金元寶</v>
      </c>
      <c r="AD41" s="99" t="str">
        <f t="shared" si="32"/>
        <v>招財進寶</v>
      </c>
    </row>
    <row r="42" spans="2:30" ht="18">
      <c r="B42" s="219" t="s">
        <v>223</v>
      </c>
      <c r="C42" s="220"/>
      <c r="D42" s="221">
        <f>SUM('BNRegularＸ_W()'!AM4:AM84)</f>
        <v>56</v>
      </c>
      <c r="E42" s="221">
        <f>SUM('BNRegularＸ_W()'!AN4:AN84)</f>
        <v>46</v>
      </c>
      <c r="F42" s="221">
        <f>SUM('BNRegularＸ_W()'!AO4:AO84)</f>
        <v>45</v>
      </c>
      <c r="G42" s="221">
        <f>SUM('BNRegularＸ_W()'!AP4:AP84)</f>
        <v>47</v>
      </c>
      <c r="H42" s="221">
        <f>SUM('BNRegularＸ_W()'!AQ4:AQ84)</f>
        <v>68</v>
      </c>
      <c r="I42" s="26"/>
      <c r="K42" s="133">
        <v>39</v>
      </c>
      <c r="L42" s="194" t="str">
        <f t="shared" si="16"/>
        <v>M3</v>
      </c>
      <c r="M42" s="194" t="str">
        <f t="shared" si="17"/>
        <v>M1</v>
      </c>
      <c r="N42" s="194" t="str">
        <f t="shared" si="18"/>
        <v>M2</v>
      </c>
      <c r="O42" s="194" t="str">
        <f t="shared" si="19"/>
        <v>M2</v>
      </c>
      <c r="P42" s="194" t="str">
        <f t="shared" si="20"/>
        <v>M3</v>
      </c>
      <c r="Q42" s="95"/>
      <c r="R42" s="94">
        <v>39</v>
      </c>
      <c r="S42" s="160">
        <v>3</v>
      </c>
      <c r="T42" s="160">
        <v>1</v>
      </c>
      <c r="U42" s="160">
        <v>2</v>
      </c>
      <c r="V42" s="160">
        <v>2</v>
      </c>
      <c r="W42" s="160">
        <v>3</v>
      </c>
      <c r="X42" s="1"/>
      <c r="Y42" s="133">
        <v>39</v>
      </c>
      <c r="Z42" s="99" t="str">
        <f t="shared" si="28"/>
        <v>金龜</v>
      </c>
      <c r="AA42" s="99" t="str">
        <f t="shared" si="29"/>
        <v>金鳥</v>
      </c>
      <c r="AB42" s="99" t="str">
        <f t="shared" si="30"/>
        <v>金船</v>
      </c>
      <c r="AC42" s="99" t="str">
        <f t="shared" si="31"/>
        <v>金船</v>
      </c>
      <c r="AD42" s="99" t="str">
        <f t="shared" si="32"/>
        <v>金龜</v>
      </c>
    </row>
    <row r="43" spans="2:30" ht="18">
      <c r="B43" s="219" t="s">
        <v>224</v>
      </c>
      <c r="C43" s="220"/>
      <c r="D43" s="221">
        <f>SUM('BNRegularＸ_W()'!AS4:AS84)</f>
        <v>56</v>
      </c>
      <c r="E43" s="221">
        <f>SUM('BNRegularＸ_W()'!AT4:AT84)</f>
        <v>46</v>
      </c>
      <c r="F43" s="221">
        <f>SUM('BNRegularＸ_W()'!AU4:AU84)</f>
        <v>45</v>
      </c>
      <c r="G43" s="221">
        <f>SUM('BNRegularＸ_W()'!AV4:AV84)</f>
        <v>47</v>
      </c>
      <c r="H43" s="221">
        <f>SUM('BNRegularＸ_W()'!AW4:AW84)</f>
        <v>68</v>
      </c>
      <c r="I43" s="26"/>
      <c r="K43" s="133">
        <v>40</v>
      </c>
      <c r="L43" s="194" t="str">
        <f t="shared" si="16"/>
        <v>M4</v>
      </c>
      <c r="M43" s="194" t="str">
        <f t="shared" si="17"/>
        <v>M5</v>
      </c>
      <c r="N43" s="194" t="str">
        <f t="shared" si="18"/>
        <v>M1</v>
      </c>
      <c r="O43" s="194" t="str">
        <f t="shared" si="19"/>
        <v>M5</v>
      </c>
      <c r="P43" s="194" t="str">
        <f t="shared" si="20"/>
        <v>M2</v>
      </c>
      <c r="Q43" s="95"/>
      <c r="R43" s="94">
        <v>40</v>
      </c>
      <c r="S43" s="160">
        <v>4</v>
      </c>
      <c r="T43" s="160">
        <v>5</v>
      </c>
      <c r="U43" s="160">
        <v>1</v>
      </c>
      <c r="V43" s="160">
        <v>5</v>
      </c>
      <c r="W43" s="160">
        <v>2</v>
      </c>
      <c r="X43" s="1"/>
      <c r="Y43" s="133">
        <v>40</v>
      </c>
      <c r="Z43" s="99" t="str">
        <f t="shared" si="28"/>
        <v>金元寶</v>
      </c>
      <c r="AA43" s="99" t="str">
        <f t="shared" si="29"/>
        <v>招財進寶</v>
      </c>
      <c r="AB43" s="99" t="str">
        <f t="shared" si="30"/>
        <v>金鳥</v>
      </c>
      <c r="AC43" s="99" t="str">
        <f t="shared" si="31"/>
        <v>招財進寶</v>
      </c>
      <c r="AD43" s="99" t="str">
        <f t="shared" si="32"/>
        <v>金船</v>
      </c>
    </row>
    <row r="44" spans="2:30" ht="18">
      <c r="B44" s="219" t="s">
        <v>225</v>
      </c>
      <c r="C44" s="220"/>
      <c r="D44" s="221">
        <f>SUM('BNRegularＸ_W()'!AY4:AY84)</f>
        <v>56</v>
      </c>
      <c r="E44" s="221">
        <f>SUM('BNRegularＸ_W()'!AZ4:AZ84)</f>
        <v>46</v>
      </c>
      <c r="F44" s="221">
        <f>SUM('BNRegularＸ_W()'!BA4:BA84)</f>
        <v>45</v>
      </c>
      <c r="G44" s="221">
        <f>SUM('BNRegularＸ_W()'!BB4:BB84)</f>
        <v>47</v>
      </c>
      <c r="H44" s="221">
        <f>SUM('BNRegularＸ_W()'!BC4:BC84)</f>
        <v>68</v>
      </c>
      <c r="I44" s="26"/>
      <c r="K44" s="133">
        <v>41</v>
      </c>
      <c r="L44" s="194" t="str">
        <f t="shared" si="16"/>
        <v>M4</v>
      </c>
      <c r="M44" s="194" t="str">
        <f t="shared" si="17"/>
        <v>M2</v>
      </c>
      <c r="N44" s="194" t="str">
        <f t="shared" si="18"/>
        <v>M1</v>
      </c>
      <c r="O44" s="194" t="str">
        <f t="shared" si="19"/>
        <v>M3</v>
      </c>
      <c r="P44" s="194" t="str">
        <f t="shared" si="20"/>
        <v>M4</v>
      </c>
      <c r="Q44" s="95"/>
      <c r="R44" s="94">
        <v>41</v>
      </c>
      <c r="S44" s="160">
        <v>4</v>
      </c>
      <c r="T44" s="160">
        <v>2</v>
      </c>
      <c r="U44" s="160">
        <v>1</v>
      </c>
      <c r="V44" s="160">
        <v>3</v>
      </c>
      <c r="W44" s="160">
        <v>4</v>
      </c>
      <c r="X44" s="1"/>
      <c r="Y44" s="133">
        <v>41</v>
      </c>
      <c r="Z44" s="99" t="str">
        <f t="shared" si="28"/>
        <v>金元寶</v>
      </c>
      <c r="AA44" s="99" t="str">
        <f t="shared" si="29"/>
        <v>金船</v>
      </c>
      <c r="AB44" s="99" t="str">
        <f t="shared" si="30"/>
        <v>金鳥</v>
      </c>
      <c r="AC44" s="99" t="str">
        <f t="shared" si="31"/>
        <v>金龜</v>
      </c>
      <c r="AD44" s="99" t="str">
        <f t="shared" si="32"/>
        <v>金元寶</v>
      </c>
    </row>
    <row r="45" spans="2:30" ht="18">
      <c r="B45" s="219" t="s">
        <v>226</v>
      </c>
      <c r="C45" s="220"/>
      <c r="D45" s="221">
        <f>SUM('BNRegularＸ_W()'!BE4:BE84)</f>
        <v>56</v>
      </c>
      <c r="E45" s="221">
        <f>SUM('BNRegularＸ_W()'!BF4:BF84)</f>
        <v>46</v>
      </c>
      <c r="F45" s="221">
        <f>SUM('BNRegularＸ_W()'!BG4:BG84)</f>
        <v>45</v>
      </c>
      <c r="G45" s="221">
        <f>SUM('BNRegularＸ_W()'!BH4:BH84)</f>
        <v>47</v>
      </c>
      <c r="H45" s="221">
        <f>SUM('BNRegularＸ_W()'!BI4:BI84)</f>
        <v>68</v>
      </c>
      <c r="I45" s="26"/>
      <c r="K45" s="133">
        <v>42</v>
      </c>
      <c r="L45" s="194" t="str">
        <f t="shared" si="16"/>
        <v>M4</v>
      </c>
      <c r="M45" s="194" t="str">
        <f t="shared" si="17"/>
        <v>M4</v>
      </c>
      <c r="N45" s="194" t="str">
        <f t="shared" si="18"/>
        <v>WW</v>
      </c>
      <c r="O45" s="194" t="str">
        <f t="shared" si="19"/>
        <v>M2</v>
      </c>
      <c r="P45" s="194" t="str">
        <f t="shared" si="20"/>
        <v>M4</v>
      </c>
      <c r="Q45" s="95"/>
      <c r="R45" s="94">
        <v>42</v>
      </c>
      <c r="S45" s="160">
        <v>4</v>
      </c>
      <c r="T45" s="160">
        <v>4</v>
      </c>
      <c r="U45" s="160">
        <v>12</v>
      </c>
      <c r="V45" s="160">
        <v>2</v>
      </c>
      <c r="W45" s="160">
        <v>4</v>
      </c>
      <c r="X45" s="1"/>
      <c r="Y45" s="133">
        <v>42</v>
      </c>
      <c r="Z45" s="99" t="str">
        <f t="shared" si="28"/>
        <v>金元寶</v>
      </c>
      <c r="AA45" s="99" t="str">
        <f t="shared" si="29"/>
        <v>金元寶</v>
      </c>
      <c r="AB45" s="99" t="e">
        <f t="shared" si="30"/>
        <v>#N/A</v>
      </c>
      <c r="AC45" s="99" t="str">
        <f t="shared" si="31"/>
        <v>金船</v>
      </c>
      <c r="AD45" s="99" t="str">
        <f t="shared" si="32"/>
        <v>金元寶</v>
      </c>
    </row>
    <row r="46" spans="2:30" ht="18">
      <c r="B46" s="219" t="s">
        <v>227</v>
      </c>
      <c r="C46" s="220"/>
      <c r="D46" s="221">
        <f>SUM('BNRegularＸ_W()'!BK4:BK84)</f>
        <v>56</v>
      </c>
      <c r="E46" s="221">
        <f>SUM('BNRegularＸ_W()'!BL4:BL84)</f>
        <v>46</v>
      </c>
      <c r="F46" s="221">
        <f>SUM('BNRegularＸ_W()'!BM4:BM84)</f>
        <v>45</v>
      </c>
      <c r="G46" s="221">
        <f>SUM('BNRegularＸ_W()'!BN4:BN84)</f>
        <v>47</v>
      </c>
      <c r="H46" s="221">
        <f>SUM('BNRegularＸ_W()'!BO4:BO84)</f>
        <v>68</v>
      </c>
      <c r="I46" s="26"/>
      <c r="K46" s="133">
        <v>43</v>
      </c>
      <c r="L46" s="194" t="str">
        <f t="shared" si="16"/>
        <v>M3</v>
      </c>
      <c r="M46" s="194" t="str">
        <f t="shared" si="17"/>
        <v>M3</v>
      </c>
      <c r="N46" s="194" t="str">
        <f t="shared" si="18"/>
        <v>M5</v>
      </c>
      <c r="O46" s="194" t="str">
        <f t="shared" si="19"/>
        <v>M1</v>
      </c>
      <c r="P46" s="194" t="str">
        <f t="shared" si="20"/>
        <v>M2</v>
      </c>
      <c r="Q46" s="176"/>
      <c r="R46" s="133">
        <v>43</v>
      </c>
      <c r="S46" s="160">
        <v>3</v>
      </c>
      <c r="T46" s="160">
        <v>3</v>
      </c>
      <c r="U46" s="160">
        <v>5</v>
      </c>
      <c r="V46" s="160">
        <v>1</v>
      </c>
      <c r="W46" s="160">
        <v>2</v>
      </c>
      <c r="X46" s="1"/>
      <c r="Y46" s="133">
        <v>43</v>
      </c>
      <c r="Z46" s="99" t="str">
        <f t="shared" si="28"/>
        <v>金龜</v>
      </c>
      <c r="AA46" s="99" t="str">
        <f t="shared" si="29"/>
        <v>金龜</v>
      </c>
      <c r="AB46" s="99" t="str">
        <f t="shared" si="30"/>
        <v>招財進寶</v>
      </c>
      <c r="AC46" s="99" t="str">
        <f t="shared" si="31"/>
        <v>金鳥</v>
      </c>
      <c r="AD46" s="99" t="str">
        <f t="shared" si="32"/>
        <v>金船</v>
      </c>
    </row>
    <row r="47" spans="2:30" ht="18">
      <c r="B47" s="219" t="s">
        <v>228</v>
      </c>
      <c r="C47" s="2"/>
      <c r="D47" s="221">
        <f>SUM('BNRegularＸ_W()'!BQ4:BQ84)</f>
        <v>56</v>
      </c>
      <c r="E47" s="221">
        <f>SUM('BNRegularＸ_W()'!BR4:BR84)</f>
        <v>46</v>
      </c>
      <c r="F47" s="221">
        <f>SUM('BNRegularＸ_W()'!BS4:BS84)</f>
        <v>45</v>
      </c>
      <c r="G47" s="221">
        <f>SUM('BNRegularＸ_W()'!BT4:BT84)</f>
        <v>47</v>
      </c>
      <c r="H47" s="221">
        <f>SUM('BNRegularＸ_W()'!BU4:BU84)</f>
        <v>68</v>
      </c>
      <c r="I47" s="26"/>
      <c r="K47" s="133">
        <v>44</v>
      </c>
      <c r="L47" s="194" t="str">
        <f t="shared" si="16"/>
        <v>M3</v>
      </c>
      <c r="M47" s="194" t="str">
        <f t="shared" si="17"/>
        <v>M2</v>
      </c>
      <c r="N47" s="194" t="str">
        <f t="shared" si="18"/>
        <v>M4</v>
      </c>
      <c r="O47" s="194" t="str">
        <f t="shared" si="19"/>
        <v>M3</v>
      </c>
      <c r="P47" s="194" t="str">
        <f t="shared" si="20"/>
        <v>M5</v>
      </c>
      <c r="Q47" s="176"/>
      <c r="R47" s="133">
        <v>44</v>
      </c>
      <c r="S47" s="160">
        <v>3</v>
      </c>
      <c r="T47" s="160">
        <v>2</v>
      </c>
      <c r="U47" s="160">
        <v>4</v>
      </c>
      <c r="V47" s="160">
        <v>3</v>
      </c>
      <c r="W47" s="160">
        <v>5</v>
      </c>
      <c r="X47" s="1"/>
      <c r="Y47" s="133">
        <v>44</v>
      </c>
      <c r="Z47" s="99" t="str">
        <f t="shared" si="28"/>
        <v>金龜</v>
      </c>
      <c r="AA47" s="99" t="str">
        <f t="shared" si="29"/>
        <v>金船</v>
      </c>
      <c r="AB47" s="99" t="str">
        <f t="shared" si="30"/>
        <v>金元寶</v>
      </c>
      <c r="AC47" s="99" t="str">
        <f t="shared" si="31"/>
        <v>金龜</v>
      </c>
      <c r="AD47" s="99" t="str">
        <f t="shared" si="32"/>
        <v>招財進寶</v>
      </c>
    </row>
    <row r="48" spans="2:30" ht="18">
      <c r="B48" s="219" t="s">
        <v>229</v>
      </c>
      <c r="C48" s="2"/>
      <c r="D48" s="222">
        <f>SUM('BNRegularＸ_W()'!BW4:BW84)</f>
        <v>56</v>
      </c>
      <c r="E48" s="222">
        <f>SUM('BNRegularＸ_W()'!BX4:BX84)</f>
        <v>46</v>
      </c>
      <c r="F48" s="222">
        <f>SUM('BNRegularＸ_W()'!BY4:BY84)</f>
        <v>45</v>
      </c>
      <c r="G48" s="222">
        <f>SUM('BNRegularＸ_W()'!BZ4:BZ84)</f>
        <v>47</v>
      </c>
      <c r="H48" s="222">
        <f>SUM('BNRegularＸ_W()'!CA4:CA84)</f>
        <v>68</v>
      </c>
      <c r="I48" s="26"/>
      <c r="K48" s="133">
        <v>45</v>
      </c>
      <c r="L48" s="194" t="str">
        <f t="shared" si="16"/>
        <v>M3</v>
      </c>
      <c r="M48" s="194" t="str">
        <f t="shared" si="17"/>
        <v>M5</v>
      </c>
      <c r="N48" s="194" t="str">
        <f t="shared" si="18"/>
        <v>M3</v>
      </c>
      <c r="O48" s="194" t="str">
        <f t="shared" si="19"/>
        <v>M5</v>
      </c>
      <c r="P48" s="194" t="str">
        <f t="shared" si="20"/>
        <v>M3</v>
      </c>
      <c r="Q48" s="176"/>
      <c r="R48" s="133">
        <v>45</v>
      </c>
      <c r="S48" s="160">
        <v>3</v>
      </c>
      <c r="T48" s="160">
        <v>5</v>
      </c>
      <c r="U48" s="160">
        <v>3</v>
      </c>
      <c r="V48" s="160">
        <v>5</v>
      </c>
      <c r="W48" s="160">
        <v>3</v>
      </c>
      <c r="X48" s="1"/>
      <c r="Y48" s="133">
        <v>45</v>
      </c>
      <c r="Z48" s="99" t="str">
        <f t="shared" si="28"/>
        <v>金龜</v>
      </c>
      <c r="AA48" s="99" t="str">
        <f t="shared" si="29"/>
        <v>招財進寶</v>
      </c>
      <c r="AB48" s="99" t="str">
        <f t="shared" si="30"/>
        <v>金龜</v>
      </c>
      <c r="AC48" s="99" t="str">
        <f t="shared" si="31"/>
        <v>招財進寶</v>
      </c>
      <c r="AD48" s="99" t="str">
        <f t="shared" si="32"/>
        <v>金龜</v>
      </c>
    </row>
    <row r="49" spans="2:30" ht="18">
      <c r="B49" s="219" t="s">
        <v>230</v>
      </c>
      <c r="C49" s="2"/>
      <c r="D49" s="222">
        <f>SUM('BNRegularＸ_W()'!CC4:CC84)</f>
        <v>56</v>
      </c>
      <c r="E49" s="222">
        <f>SUM('BNRegularＸ_W()'!CD4:CD84)</f>
        <v>46</v>
      </c>
      <c r="F49" s="222">
        <f>SUM('BNRegularＸ_W()'!CE4:CE84)</f>
        <v>45</v>
      </c>
      <c r="G49" s="222">
        <f>SUM('BNRegularＸ_W()'!CF4:CF84)</f>
        <v>47</v>
      </c>
      <c r="H49" s="222">
        <f>SUM('BNRegularＸ_W()'!CG4:CG84)</f>
        <v>68</v>
      </c>
      <c r="K49" s="133">
        <v>46</v>
      </c>
      <c r="L49" s="194" t="str">
        <f t="shared" si="16"/>
        <v>M4</v>
      </c>
      <c r="M49" s="194" t="str">
        <f t="shared" si="17"/>
        <v>M5</v>
      </c>
      <c r="N49" s="194" t="str">
        <f t="shared" si="18"/>
        <v>M5</v>
      </c>
      <c r="O49" s="194" t="str">
        <f t="shared" si="19"/>
        <v>M5</v>
      </c>
      <c r="P49" s="194" t="str">
        <f t="shared" si="20"/>
        <v>M2</v>
      </c>
      <c r="R49" s="133">
        <v>46</v>
      </c>
      <c r="S49" s="160">
        <v>4</v>
      </c>
      <c r="T49" s="160">
        <v>5</v>
      </c>
      <c r="U49" s="160">
        <v>5</v>
      </c>
      <c r="V49" s="160">
        <v>5</v>
      </c>
      <c r="W49" s="160">
        <v>2</v>
      </c>
      <c r="Y49" s="133">
        <v>46</v>
      </c>
      <c r="Z49" s="99" t="str">
        <f t="shared" si="28"/>
        <v>金元寶</v>
      </c>
      <c r="AA49" s="99" t="str">
        <f t="shared" si="29"/>
        <v>招財進寶</v>
      </c>
      <c r="AB49" s="99" t="str">
        <f t="shared" si="30"/>
        <v>招財進寶</v>
      </c>
      <c r="AC49" s="99" t="str">
        <f t="shared" si="31"/>
        <v>招財進寶</v>
      </c>
      <c r="AD49" s="99" t="str">
        <f t="shared" si="32"/>
        <v>金船</v>
      </c>
    </row>
    <row r="50" spans="2:30" ht="18">
      <c r="B50" s="219" t="s">
        <v>231</v>
      </c>
      <c r="C50" s="2"/>
      <c r="D50" s="222">
        <f>SUM('BNRegularＸ_W()'!CI4:CI84)</f>
        <v>56</v>
      </c>
      <c r="E50" s="222">
        <f>SUM('BNRegularＸ_W()'!CJ4:CJ84)</f>
        <v>46</v>
      </c>
      <c r="F50" s="222">
        <f>SUM('BNRegularＸ_W()'!CK4:CK84)</f>
        <v>45</v>
      </c>
      <c r="G50" s="222">
        <f>SUM('BNRegularＸ_W()'!CL4:CL84)</f>
        <v>47</v>
      </c>
      <c r="H50" s="222">
        <f>SUM('BNRegularＸ_W()'!CM4:CM84)</f>
        <v>68</v>
      </c>
      <c r="K50" s="133">
        <v>47</v>
      </c>
      <c r="L50" s="194" t="str">
        <f t="shared" si="16"/>
        <v>M4</v>
      </c>
      <c r="M50" s="194" t="str">
        <f t="shared" si="17"/>
        <v>WW</v>
      </c>
      <c r="N50" s="194" t="str">
        <f t="shared" si="18"/>
        <v>WW</v>
      </c>
      <c r="O50" s="194" t="str">
        <f t="shared" si="19"/>
        <v>M3</v>
      </c>
      <c r="P50" s="194" t="str">
        <f t="shared" si="20"/>
        <v>M4</v>
      </c>
      <c r="R50" s="133">
        <v>47</v>
      </c>
      <c r="S50" s="160">
        <v>4</v>
      </c>
      <c r="T50" s="160">
        <v>12</v>
      </c>
      <c r="U50" s="160">
        <v>12</v>
      </c>
      <c r="V50" s="160">
        <v>3</v>
      </c>
      <c r="W50" s="160">
        <v>4</v>
      </c>
      <c r="Y50" s="133">
        <v>47</v>
      </c>
      <c r="Z50" s="99" t="str">
        <f t="shared" si="28"/>
        <v>金元寶</v>
      </c>
      <c r="AA50" s="99" t="e">
        <f t="shared" si="29"/>
        <v>#N/A</v>
      </c>
      <c r="AB50" s="99" t="e">
        <f t="shared" si="30"/>
        <v>#N/A</v>
      </c>
      <c r="AC50" s="99" t="str">
        <f t="shared" si="31"/>
        <v>金龜</v>
      </c>
      <c r="AD50" s="99" t="str">
        <f t="shared" si="32"/>
        <v>金元寶</v>
      </c>
    </row>
    <row r="51" spans="2:30" ht="18">
      <c r="B51" s="219" t="s">
        <v>232</v>
      </c>
      <c r="C51" s="2"/>
      <c r="D51" s="222">
        <f>SUM('BNRegularＸ_W()'!CO4:CO84)</f>
        <v>56</v>
      </c>
      <c r="E51" s="222">
        <f>SUM('BNRegularＸ_W()'!CP4:CP84)</f>
        <v>46</v>
      </c>
      <c r="F51" s="222">
        <f>SUM('BNRegularＸ_W()'!CQ4:CQ84)</f>
        <v>45</v>
      </c>
      <c r="G51" s="222">
        <f>SUM('BNRegularＸ_W()'!CR4:CR84)</f>
        <v>47</v>
      </c>
      <c r="H51" s="222">
        <f>SUM('BNRegularＸ_W()'!CS4:CS84)</f>
        <v>68</v>
      </c>
      <c r="K51" s="133">
        <v>48</v>
      </c>
      <c r="L51" s="194" t="str">
        <f t="shared" si="16"/>
        <v>M4</v>
      </c>
      <c r="M51" s="194" t="str">
        <f t="shared" si="17"/>
        <v>M1</v>
      </c>
      <c r="N51" s="194" t="str">
        <f t="shared" si="18"/>
        <v>M5</v>
      </c>
      <c r="O51" s="194" t="str">
        <f t="shared" si="19"/>
        <v>M1</v>
      </c>
      <c r="P51" s="194" t="str">
        <f t="shared" si="20"/>
        <v>M4</v>
      </c>
      <c r="R51" s="133">
        <v>48</v>
      </c>
      <c r="S51" s="160">
        <v>4</v>
      </c>
      <c r="T51" s="160">
        <v>1</v>
      </c>
      <c r="U51" s="160">
        <v>5</v>
      </c>
      <c r="V51" s="160">
        <v>1</v>
      </c>
      <c r="W51" s="160">
        <v>4</v>
      </c>
      <c r="Y51" s="133">
        <v>48</v>
      </c>
      <c r="Z51" s="99" t="str">
        <f t="shared" si="28"/>
        <v>金元寶</v>
      </c>
      <c r="AA51" s="99" t="str">
        <f t="shared" si="29"/>
        <v>金鳥</v>
      </c>
      <c r="AB51" s="99" t="str">
        <f t="shared" si="30"/>
        <v>招財進寶</v>
      </c>
      <c r="AC51" s="99" t="str">
        <f t="shared" si="31"/>
        <v>金鳥</v>
      </c>
      <c r="AD51" s="99" t="str">
        <f t="shared" si="32"/>
        <v>金元寶</v>
      </c>
    </row>
    <row r="52" spans="2:30" ht="18">
      <c r="K52" s="133">
        <v>49</v>
      </c>
      <c r="L52" s="194" t="str">
        <f t="shared" si="16"/>
        <v>M5</v>
      </c>
      <c r="M52" s="194" t="str">
        <f t="shared" si="17"/>
        <v>M1</v>
      </c>
      <c r="N52" s="194" t="str">
        <f t="shared" si="18"/>
        <v>M3</v>
      </c>
      <c r="O52" s="194" t="str">
        <f t="shared" si="19"/>
        <v>M1</v>
      </c>
      <c r="P52" s="194" t="str">
        <f t="shared" si="20"/>
        <v>S1</v>
      </c>
      <c r="R52" s="133">
        <v>49</v>
      </c>
      <c r="S52" s="160">
        <v>5</v>
      </c>
      <c r="T52" s="160">
        <v>1</v>
      </c>
      <c r="U52" s="160">
        <v>3</v>
      </c>
      <c r="V52" s="160">
        <v>1</v>
      </c>
      <c r="W52" s="160">
        <v>13</v>
      </c>
      <c r="Y52" s="133">
        <v>49</v>
      </c>
      <c r="Z52" s="99" t="str">
        <f t="shared" si="28"/>
        <v>招財進寶</v>
      </c>
      <c r="AA52" s="99" t="str">
        <f t="shared" si="29"/>
        <v>金鳥</v>
      </c>
      <c r="AB52" s="99" t="str">
        <f t="shared" si="30"/>
        <v>金龜</v>
      </c>
      <c r="AC52" s="99" t="str">
        <f t="shared" si="31"/>
        <v>金鳥</v>
      </c>
      <c r="AD52" s="99" t="e">
        <f t="shared" si="32"/>
        <v>#N/A</v>
      </c>
    </row>
    <row r="53" spans="2:30" ht="18">
      <c r="K53" s="133">
        <v>50</v>
      </c>
      <c r="L53" s="194" t="str">
        <f t="shared" si="16"/>
        <v>M5</v>
      </c>
      <c r="M53" s="194" t="str">
        <f t="shared" si="17"/>
        <v>M1</v>
      </c>
      <c r="N53" s="194" t="str">
        <f t="shared" si="18"/>
        <v>M4</v>
      </c>
      <c r="O53" s="194" t="str">
        <f t="shared" si="19"/>
        <v>M1</v>
      </c>
      <c r="P53" s="194" t="str">
        <f t="shared" si="20"/>
        <v>M1</v>
      </c>
      <c r="R53" s="133">
        <v>50</v>
      </c>
      <c r="S53" s="160">
        <v>5</v>
      </c>
      <c r="T53" s="160">
        <v>1</v>
      </c>
      <c r="U53" s="160">
        <v>4</v>
      </c>
      <c r="V53" s="160">
        <v>1</v>
      </c>
      <c r="W53" s="160">
        <v>1</v>
      </c>
      <c r="Y53" s="133">
        <v>50</v>
      </c>
      <c r="Z53" s="99" t="str">
        <f t="shared" si="28"/>
        <v>招財進寶</v>
      </c>
      <c r="AA53" s="99" t="str">
        <f t="shared" si="29"/>
        <v>金鳥</v>
      </c>
      <c r="AB53" s="99" t="str">
        <f t="shared" si="30"/>
        <v>金元寶</v>
      </c>
      <c r="AC53" s="99" t="str">
        <f t="shared" si="31"/>
        <v>金鳥</v>
      </c>
      <c r="AD53" s="99" t="str">
        <f t="shared" si="32"/>
        <v>金鳥</v>
      </c>
    </row>
    <row r="54" spans="2:30" ht="18">
      <c r="K54" s="133">
        <v>51</v>
      </c>
      <c r="L54" s="194" t="str">
        <f t="shared" si="16"/>
        <v>M3</v>
      </c>
      <c r="M54" s="194" t="str">
        <f t="shared" si="17"/>
        <v>M2</v>
      </c>
      <c r="N54" s="194" t="str">
        <f t="shared" si="18"/>
        <v>M2</v>
      </c>
      <c r="O54" s="194" t="str">
        <f t="shared" si="19"/>
        <v>M3</v>
      </c>
      <c r="P54" s="194" t="str">
        <f t="shared" si="20"/>
        <v>M5</v>
      </c>
      <c r="R54" s="133">
        <v>51</v>
      </c>
      <c r="S54" s="160">
        <v>3</v>
      </c>
      <c r="T54" s="160">
        <v>2</v>
      </c>
      <c r="U54" s="160">
        <v>2</v>
      </c>
      <c r="V54" s="160">
        <v>3</v>
      </c>
      <c r="W54" s="160">
        <v>5</v>
      </c>
      <c r="Y54" s="133">
        <v>51</v>
      </c>
      <c r="Z54" s="99" t="str">
        <f t="shared" si="28"/>
        <v>金龜</v>
      </c>
      <c r="AA54" s="99" t="str">
        <f t="shared" si="29"/>
        <v>金船</v>
      </c>
      <c r="AB54" s="99" t="str">
        <f t="shared" si="30"/>
        <v>金船</v>
      </c>
      <c r="AC54" s="99" t="str">
        <f t="shared" si="31"/>
        <v>金龜</v>
      </c>
      <c r="AD54" s="99" t="str">
        <f t="shared" si="32"/>
        <v>招財進寶</v>
      </c>
    </row>
    <row r="55" spans="2:30" ht="18">
      <c r="K55" s="133">
        <v>52</v>
      </c>
      <c r="L55" s="194" t="str">
        <f t="shared" si="16"/>
        <v>M3</v>
      </c>
      <c r="M55" s="194" t="str">
        <f t="shared" si="17"/>
        <v>M4</v>
      </c>
      <c r="N55" s="194" t="str">
        <f t="shared" si="18"/>
        <v>M5</v>
      </c>
      <c r="O55" s="194" t="str">
        <f t="shared" si="19"/>
        <v>M4</v>
      </c>
      <c r="P55" s="194" t="str">
        <f t="shared" si="20"/>
        <v>M5</v>
      </c>
      <c r="R55" s="133">
        <v>52</v>
      </c>
      <c r="S55" s="160">
        <v>3</v>
      </c>
      <c r="T55" s="160">
        <v>4</v>
      </c>
      <c r="U55" s="160">
        <v>5</v>
      </c>
      <c r="V55" s="160">
        <v>4</v>
      </c>
      <c r="W55" s="160">
        <v>5</v>
      </c>
      <c r="Y55" s="133">
        <v>52</v>
      </c>
      <c r="Z55" s="99" t="str">
        <f t="shared" si="28"/>
        <v>金龜</v>
      </c>
      <c r="AA55" s="99" t="str">
        <f t="shared" si="29"/>
        <v>金元寶</v>
      </c>
      <c r="AB55" s="99" t="str">
        <f t="shared" si="30"/>
        <v>招財進寶</v>
      </c>
      <c r="AC55" s="99" t="str">
        <f t="shared" si="31"/>
        <v>金元寶</v>
      </c>
      <c r="AD55" s="99" t="str">
        <f t="shared" si="32"/>
        <v>招財進寶</v>
      </c>
    </row>
    <row r="56" spans="2:30" ht="18">
      <c r="K56" s="133">
        <v>53</v>
      </c>
      <c r="L56" s="194" t="str">
        <f t="shared" si="16"/>
        <v>M4</v>
      </c>
      <c r="M56" s="194" t="str">
        <f t="shared" si="17"/>
        <v>M4</v>
      </c>
      <c r="N56" s="194" t="str">
        <f t="shared" si="18"/>
        <v>M3</v>
      </c>
      <c r="O56" s="194" t="str">
        <f t="shared" si="19"/>
        <v>M5</v>
      </c>
      <c r="P56" s="194" t="str">
        <f t="shared" si="20"/>
        <v>M3</v>
      </c>
      <c r="R56" s="133">
        <v>53</v>
      </c>
      <c r="S56" s="160">
        <v>4</v>
      </c>
      <c r="T56" s="160">
        <v>4</v>
      </c>
      <c r="U56" s="160">
        <v>3</v>
      </c>
      <c r="V56" s="160">
        <v>5</v>
      </c>
      <c r="W56" s="160">
        <v>3</v>
      </c>
      <c r="Y56" s="133">
        <v>53</v>
      </c>
      <c r="Z56" s="99" t="str">
        <f t="shared" si="28"/>
        <v>金元寶</v>
      </c>
      <c r="AA56" s="99" t="str">
        <f t="shared" si="29"/>
        <v>金元寶</v>
      </c>
      <c r="AB56" s="99" t="str">
        <f t="shared" si="30"/>
        <v>金龜</v>
      </c>
      <c r="AC56" s="99" t="str">
        <f t="shared" si="31"/>
        <v>招財進寶</v>
      </c>
      <c r="AD56" s="99" t="str">
        <f t="shared" si="32"/>
        <v>金龜</v>
      </c>
    </row>
    <row r="57" spans="2:30" ht="18">
      <c r="K57" s="133">
        <v>54</v>
      </c>
      <c r="L57" s="194" t="str">
        <f t="shared" si="16"/>
        <v>M3</v>
      </c>
      <c r="M57" s="194" t="str">
        <f t="shared" si="17"/>
        <v>M4</v>
      </c>
      <c r="N57" s="194" t="str">
        <f t="shared" si="18"/>
        <v>M2</v>
      </c>
      <c r="O57" s="194" t="str">
        <f t="shared" si="19"/>
        <v>M5</v>
      </c>
      <c r="P57" s="194" t="str">
        <f t="shared" si="20"/>
        <v>M4</v>
      </c>
      <c r="R57" s="133">
        <v>54</v>
      </c>
      <c r="S57" s="160">
        <v>3</v>
      </c>
      <c r="T57" s="160">
        <v>4</v>
      </c>
      <c r="U57" s="160">
        <v>2</v>
      </c>
      <c r="V57" s="160">
        <v>5</v>
      </c>
      <c r="W57" s="160">
        <v>4</v>
      </c>
      <c r="Y57" s="133">
        <v>54</v>
      </c>
      <c r="Z57" s="99" t="str">
        <f t="shared" si="28"/>
        <v>金龜</v>
      </c>
      <c r="AA57" s="99" t="str">
        <f t="shared" si="29"/>
        <v>金元寶</v>
      </c>
      <c r="AB57" s="99" t="str">
        <f t="shared" si="30"/>
        <v>金船</v>
      </c>
      <c r="AC57" s="99" t="str">
        <f t="shared" si="31"/>
        <v>招財進寶</v>
      </c>
      <c r="AD57" s="99" t="str">
        <f t="shared" si="32"/>
        <v>金元寶</v>
      </c>
    </row>
    <row r="58" spans="2:30" ht="18">
      <c r="K58" s="133">
        <v>55</v>
      </c>
      <c r="L58" s="194" t="str">
        <f t="shared" si="16"/>
        <v>M3</v>
      </c>
      <c r="M58" s="194" t="str">
        <f t="shared" si="17"/>
        <v>WW</v>
      </c>
      <c r="N58" s="194" t="str">
        <f t="shared" si="18"/>
        <v>M5</v>
      </c>
      <c r="O58" s="194" t="str">
        <f t="shared" si="19"/>
        <v>M2</v>
      </c>
      <c r="P58" s="194" t="str">
        <f t="shared" si="20"/>
        <v>M4</v>
      </c>
      <c r="R58" s="133">
        <v>55</v>
      </c>
      <c r="S58" s="160">
        <v>3</v>
      </c>
      <c r="T58" s="160">
        <v>12</v>
      </c>
      <c r="U58" s="160">
        <v>5</v>
      </c>
      <c r="V58" s="160">
        <v>2</v>
      </c>
      <c r="W58" s="160">
        <v>4</v>
      </c>
      <c r="Y58" s="133">
        <v>55</v>
      </c>
      <c r="Z58" s="99" t="str">
        <f t="shared" si="28"/>
        <v>金龜</v>
      </c>
      <c r="AA58" s="99" t="e">
        <f t="shared" si="29"/>
        <v>#N/A</v>
      </c>
      <c r="AB58" s="99" t="str">
        <f t="shared" si="30"/>
        <v>招財進寶</v>
      </c>
      <c r="AC58" s="99" t="str">
        <f t="shared" si="31"/>
        <v>金船</v>
      </c>
      <c r="AD58" s="99" t="str">
        <f t="shared" si="32"/>
        <v>金元寶</v>
      </c>
    </row>
    <row r="59" spans="2:30" ht="18">
      <c r="K59" s="133">
        <v>56</v>
      </c>
      <c r="L59" s="194"/>
      <c r="M59" s="194" t="str">
        <f t="shared" si="17"/>
        <v>M5</v>
      </c>
      <c r="N59" s="194" t="str">
        <f t="shared" si="18"/>
        <v>M3</v>
      </c>
      <c r="O59" s="194"/>
      <c r="P59" s="194" t="str">
        <f t="shared" si="20"/>
        <v>M3</v>
      </c>
      <c r="R59" s="133">
        <v>56</v>
      </c>
      <c r="S59" s="160"/>
      <c r="T59" s="160">
        <v>5</v>
      </c>
      <c r="U59" s="160">
        <v>3</v>
      </c>
      <c r="V59" s="160"/>
      <c r="W59" s="160">
        <v>3</v>
      </c>
      <c r="Y59" s="133">
        <v>56</v>
      </c>
      <c r="Z59" s="99" t="e">
        <f t="shared" si="28"/>
        <v>#N/A</v>
      </c>
      <c r="AA59" s="99" t="str">
        <f t="shared" si="29"/>
        <v>招財進寶</v>
      </c>
      <c r="AB59" s="99" t="str">
        <f t="shared" si="30"/>
        <v>金龜</v>
      </c>
      <c r="AC59" s="99" t="e">
        <f t="shared" si="31"/>
        <v>#N/A</v>
      </c>
      <c r="AD59" s="99" t="str">
        <f t="shared" si="32"/>
        <v>金龜</v>
      </c>
    </row>
    <row r="60" spans="2:30" ht="18">
      <c r="K60" s="133">
        <v>57</v>
      </c>
      <c r="L60" s="194"/>
      <c r="M60" s="194" t="str">
        <f t="shared" si="17"/>
        <v>M5</v>
      </c>
      <c r="N60" s="194"/>
      <c r="O60" s="194"/>
      <c r="P60" s="194" t="str">
        <f t="shared" si="20"/>
        <v>M5</v>
      </c>
      <c r="R60" s="133">
        <v>57</v>
      </c>
      <c r="S60" s="160"/>
      <c r="T60" s="160">
        <v>5</v>
      </c>
      <c r="U60" s="160"/>
      <c r="V60" s="160"/>
      <c r="W60" s="160">
        <v>5</v>
      </c>
      <c r="Y60" s="133">
        <v>57</v>
      </c>
      <c r="Z60" s="99" t="e">
        <f t="shared" si="28"/>
        <v>#N/A</v>
      </c>
      <c r="AA60" s="99" t="str">
        <f t="shared" si="29"/>
        <v>招財進寶</v>
      </c>
      <c r="AB60" s="99" t="e">
        <f t="shared" si="30"/>
        <v>#N/A</v>
      </c>
      <c r="AC60" s="99" t="e">
        <f t="shared" si="31"/>
        <v>#N/A</v>
      </c>
      <c r="AD60" s="99" t="str">
        <f t="shared" si="32"/>
        <v>招財進寶</v>
      </c>
    </row>
    <row r="61" spans="2:30" ht="18">
      <c r="K61" s="133">
        <v>58</v>
      </c>
      <c r="L61" s="194"/>
      <c r="M61" s="194"/>
      <c r="N61" s="194"/>
      <c r="O61" s="194"/>
      <c r="P61" s="194" t="str">
        <f t="shared" si="20"/>
        <v>M1</v>
      </c>
      <c r="R61" s="133">
        <v>58</v>
      </c>
      <c r="S61" s="160"/>
      <c r="T61" s="160"/>
      <c r="U61" s="160"/>
      <c r="V61" s="160"/>
      <c r="W61" s="160">
        <v>1</v>
      </c>
      <c r="Y61" s="133">
        <v>58</v>
      </c>
      <c r="Z61" s="99" t="e">
        <f t="shared" si="28"/>
        <v>#N/A</v>
      </c>
      <c r="AA61" s="99" t="e">
        <f t="shared" si="29"/>
        <v>#N/A</v>
      </c>
      <c r="AB61" s="99" t="e">
        <f t="shared" si="30"/>
        <v>#N/A</v>
      </c>
      <c r="AC61" s="99" t="e">
        <f t="shared" si="31"/>
        <v>#N/A</v>
      </c>
      <c r="AD61" s="99" t="str">
        <f t="shared" si="32"/>
        <v>金鳥</v>
      </c>
    </row>
    <row r="62" spans="2:30" ht="18">
      <c r="K62" s="133">
        <v>59</v>
      </c>
      <c r="L62" s="194"/>
      <c r="M62" s="194"/>
      <c r="N62" s="194"/>
      <c r="O62" s="194"/>
      <c r="P62" s="194" t="str">
        <f t="shared" si="20"/>
        <v>M2</v>
      </c>
      <c r="R62" s="133">
        <v>59</v>
      </c>
      <c r="S62" s="160"/>
      <c r="T62" s="160"/>
      <c r="U62" s="160"/>
      <c r="V62" s="160"/>
      <c r="W62" s="160">
        <v>2</v>
      </c>
      <c r="Y62" s="133">
        <v>59</v>
      </c>
      <c r="Z62" s="99" t="e">
        <f t="shared" si="28"/>
        <v>#N/A</v>
      </c>
      <c r="AA62" s="99" t="e">
        <f t="shared" si="29"/>
        <v>#N/A</v>
      </c>
      <c r="AB62" s="99" t="e">
        <f t="shared" si="30"/>
        <v>#N/A</v>
      </c>
      <c r="AC62" s="99" t="e">
        <f t="shared" si="31"/>
        <v>#N/A</v>
      </c>
      <c r="AD62" s="99" t="str">
        <f t="shared" si="32"/>
        <v>金船</v>
      </c>
    </row>
    <row r="63" spans="2:30" ht="18">
      <c r="K63" s="133">
        <v>60</v>
      </c>
      <c r="L63" s="194"/>
      <c r="M63" s="194"/>
      <c r="N63" s="194"/>
      <c r="O63" s="194"/>
      <c r="P63" s="194" t="str">
        <f t="shared" si="20"/>
        <v>M5</v>
      </c>
      <c r="R63" s="133">
        <v>60</v>
      </c>
      <c r="S63" s="160"/>
      <c r="T63" s="160"/>
      <c r="U63" s="160"/>
      <c r="V63" s="160"/>
      <c r="W63" s="160">
        <v>5</v>
      </c>
      <c r="Y63" s="133">
        <v>60</v>
      </c>
      <c r="Z63" s="99"/>
      <c r="AA63" s="99"/>
      <c r="AB63" s="99"/>
      <c r="AC63" s="99"/>
      <c r="AD63" s="99"/>
    </row>
    <row r="64" spans="2:30" ht="18">
      <c r="K64" s="133">
        <v>61</v>
      </c>
      <c r="L64" s="194"/>
      <c r="M64" s="194"/>
      <c r="N64" s="194"/>
      <c r="O64" s="194"/>
      <c r="P64" s="194" t="str">
        <f t="shared" si="20"/>
        <v>M3</v>
      </c>
      <c r="R64" s="133">
        <v>61</v>
      </c>
      <c r="S64" s="160"/>
      <c r="T64" s="160"/>
      <c r="U64" s="160"/>
      <c r="V64" s="160"/>
      <c r="W64" s="160">
        <v>3</v>
      </c>
      <c r="Y64" s="133">
        <v>61</v>
      </c>
      <c r="Z64" s="99"/>
      <c r="AA64" s="99"/>
      <c r="AB64" s="99"/>
      <c r="AC64" s="99"/>
      <c r="AD64" s="99"/>
    </row>
    <row r="65" spans="11:30" ht="18">
      <c r="K65" s="133">
        <v>62</v>
      </c>
      <c r="L65" s="194"/>
      <c r="M65" s="194"/>
      <c r="N65" s="194"/>
      <c r="O65" s="194"/>
      <c r="P65" s="194" t="str">
        <f t="shared" si="20"/>
        <v>M2</v>
      </c>
      <c r="R65" s="133">
        <v>62</v>
      </c>
      <c r="S65" s="160"/>
      <c r="T65" s="160"/>
      <c r="U65" s="160"/>
      <c r="V65" s="160"/>
      <c r="W65" s="160">
        <v>2</v>
      </c>
      <c r="Y65" s="133">
        <v>62</v>
      </c>
      <c r="Z65" s="99"/>
      <c r="AA65" s="99"/>
      <c r="AB65" s="99"/>
      <c r="AC65" s="99"/>
      <c r="AD65" s="99"/>
    </row>
    <row r="66" spans="11:30" ht="18">
      <c r="K66" s="133">
        <v>63</v>
      </c>
      <c r="L66" s="194"/>
      <c r="M66" s="194"/>
      <c r="N66" s="194"/>
      <c r="O66" s="194"/>
      <c r="P66" s="194" t="str">
        <f t="shared" si="20"/>
        <v>M4</v>
      </c>
      <c r="R66" s="133">
        <v>63</v>
      </c>
      <c r="S66" s="160"/>
      <c r="T66" s="160"/>
      <c r="U66" s="160"/>
      <c r="V66" s="160"/>
      <c r="W66" s="160">
        <v>4</v>
      </c>
      <c r="Y66" s="133">
        <v>63</v>
      </c>
      <c r="Z66" s="99"/>
      <c r="AA66" s="99"/>
      <c r="AB66" s="99"/>
      <c r="AC66" s="99"/>
      <c r="AD66" s="99"/>
    </row>
    <row r="67" spans="11:30" ht="18">
      <c r="K67" s="133">
        <v>64</v>
      </c>
      <c r="L67" s="194"/>
      <c r="M67" s="194"/>
      <c r="N67" s="194"/>
      <c r="O67" s="194"/>
      <c r="P67" s="194" t="str">
        <f t="shared" si="20"/>
        <v>M3</v>
      </c>
      <c r="R67" s="133">
        <v>64</v>
      </c>
      <c r="S67" s="160"/>
      <c r="T67" s="160"/>
      <c r="U67" s="160"/>
      <c r="V67" s="160"/>
      <c r="W67" s="160">
        <v>3</v>
      </c>
      <c r="Y67" s="133">
        <v>64</v>
      </c>
      <c r="Z67" s="99"/>
      <c r="AA67" s="99"/>
      <c r="AB67" s="99"/>
      <c r="AC67" s="99"/>
      <c r="AD67" s="99"/>
    </row>
    <row r="68" spans="11:30" ht="18">
      <c r="K68" s="133">
        <v>65</v>
      </c>
      <c r="L68" s="194"/>
      <c r="M68" s="194"/>
      <c r="N68" s="194"/>
      <c r="O68" s="194"/>
      <c r="P68" s="194" t="str">
        <f t="shared" ref="P68:P70" si="33">VLOOKUP(W68,$A$3:$B$19,2,FALSE)</f>
        <v>M5</v>
      </c>
      <c r="R68" s="133">
        <v>65</v>
      </c>
      <c r="S68" s="160"/>
      <c r="T68" s="160"/>
      <c r="U68" s="160"/>
      <c r="V68" s="160"/>
      <c r="W68" s="160">
        <v>5</v>
      </c>
      <c r="Y68" s="133">
        <v>65</v>
      </c>
      <c r="Z68" s="99"/>
      <c r="AA68" s="99"/>
      <c r="AB68" s="99"/>
      <c r="AC68" s="99"/>
      <c r="AD68" s="99"/>
    </row>
    <row r="69" spans="11:30" ht="18">
      <c r="K69" s="133">
        <v>66</v>
      </c>
      <c r="L69" s="194"/>
      <c r="M69" s="194"/>
      <c r="N69" s="194"/>
      <c r="O69" s="194"/>
      <c r="P69" s="194" t="str">
        <f t="shared" si="33"/>
        <v>M5</v>
      </c>
      <c r="R69" s="133">
        <v>66</v>
      </c>
      <c r="S69" s="160"/>
      <c r="T69" s="160"/>
      <c r="U69" s="160"/>
      <c r="V69" s="160"/>
      <c r="W69" s="160">
        <v>5</v>
      </c>
      <c r="Y69" s="133">
        <v>66</v>
      </c>
      <c r="Z69" s="99"/>
      <c r="AA69" s="99"/>
      <c r="AB69" s="99"/>
      <c r="AC69" s="99"/>
      <c r="AD69" s="99"/>
    </row>
    <row r="70" spans="11:30" ht="18">
      <c r="K70" s="133">
        <v>67</v>
      </c>
      <c r="L70" s="194"/>
      <c r="M70" s="194"/>
      <c r="N70" s="194"/>
      <c r="O70" s="194"/>
      <c r="P70" s="194" t="str">
        <f t="shared" si="33"/>
        <v>S1</v>
      </c>
      <c r="R70" s="133">
        <v>67</v>
      </c>
      <c r="S70" s="160"/>
      <c r="T70" s="160"/>
      <c r="U70" s="160"/>
      <c r="V70" s="160"/>
      <c r="W70" s="160">
        <v>13</v>
      </c>
      <c r="Y70" s="133">
        <v>67</v>
      </c>
      <c r="Z70" s="99"/>
      <c r="AA70" s="99"/>
      <c r="AB70" s="99"/>
      <c r="AC70" s="99"/>
      <c r="AD70" s="99"/>
    </row>
    <row r="71" spans="11:30" ht="18">
      <c r="K71" s="133">
        <v>68</v>
      </c>
      <c r="L71" s="194"/>
      <c r="M71" s="194"/>
      <c r="N71" s="194"/>
      <c r="O71" s="194"/>
      <c r="P71" s="194"/>
      <c r="R71" s="133">
        <v>68</v>
      </c>
      <c r="S71" s="99"/>
      <c r="T71" s="99"/>
      <c r="U71" s="99"/>
      <c r="V71" s="99"/>
      <c r="W71" s="99"/>
      <c r="X71" s="1"/>
      <c r="Y71" s="133">
        <v>68</v>
      </c>
      <c r="Z71" s="99"/>
      <c r="AA71" s="99"/>
      <c r="AB71" s="99"/>
      <c r="AC71" s="99"/>
      <c r="AD71" s="99"/>
    </row>
    <row r="72" spans="11:30" ht="18">
      <c r="K72" s="133">
        <v>69</v>
      </c>
      <c r="L72" s="194"/>
      <c r="M72" s="194"/>
      <c r="N72" s="194"/>
      <c r="O72" s="194"/>
      <c r="P72" s="194"/>
      <c r="R72" s="133">
        <v>69</v>
      </c>
      <c r="S72" s="99"/>
      <c r="T72" s="99"/>
      <c r="U72" s="99"/>
      <c r="V72" s="99"/>
      <c r="W72" s="99"/>
      <c r="Y72" s="133">
        <v>69</v>
      </c>
      <c r="Z72" s="99"/>
      <c r="AA72" s="99"/>
      <c r="AB72" s="99"/>
      <c r="AC72" s="99"/>
      <c r="AD72" s="99"/>
    </row>
    <row r="73" spans="11:30" ht="18">
      <c r="K73" s="133">
        <v>70</v>
      </c>
      <c r="L73" s="194"/>
      <c r="M73" s="194"/>
      <c r="N73" s="194"/>
      <c r="O73" s="194"/>
      <c r="P73" s="194"/>
      <c r="R73" s="133">
        <v>70</v>
      </c>
      <c r="S73" s="99"/>
      <c r="T73" s="99"/>
      <c r="U73" s="99"/>
      <c r="V73" s="99"/>
      <c r="W73" s="99"/>
      <c r="Y73" s="133">
        <v>70</v>
      </c>
      <c r="Z73" s="99"/>
      <c r="AA73" s="99"/>
      <c r="AB73" s="99"/>
      <c r="AC73" s="99"/>
      <c r="AD73" s="99"/>
    </row>
    <row r="74" spans="11:30" ht="18">
      <c r="K74" s="133">
        <v>71</v>
      </c>
      <c r="L74" s="194"/>
      <c r="M74" s="194"/>
      <c r="N74" s="194"/>
      <c r="O74" s="194"/>
      <c r="P74" s="194"/>
      <c r="R74" s="133">
        <v>71</v>
      </c>
      <c r="S74" s="99"/>
      <c r="T74" s="99"/>
      <c r="U74" s="99"/>
      <c r="V74" s="99"/>
      <c r="W74" s="99"/>
      <c r="Y74" s="133">
        <v>71</v>
      </c>
      <c r="Z74" s="99"/>
      <c r="AA74" s="99"/>
      <c r="AB74" s="99"/>
      <c r="AC74" s="99"/>
      <c r="AD74" s="99"/>
    </row>
    <row r="75" spans="11:30" ht="18">
      <c r="K75" s="133">
        <v>72</v>
      </c>
      <c r="L75" s="194"/>
      <c r="M75" s="194"/>
      <c r="N75" s="194"/>
      <c r="O75" s="194"/>
      <c r="P75" s="194"/>
      <c r="R75" s="133">
        <v>72</v>
      </c>
      <c r="S75" s="99"/>
      <c r="T75" s="99"/>
      <c r="U75" s="99"/>
      <c r="V75" s="99"/>
      <c r="W75" s="99"/>
      <c r="Y75" s="133">
        <v>72</v>
      </c>
      <c r="Z75" s="99"/>
      <c r="AA75" s="99"/>
      <c r="AB75" s="99"/>
      <c r="AC75" s="99"/>
      <c r="AD75" s="99"/>
    </row>
    <row r="76" spans="11:30" ht="18">
      <c r="K76" s="133">
        <v>73</v>
      </c>
      <c r="L76" s="194"/>
      <c r="M76" s="194"/>
      <c r="N76" s="194"/>
      <c r="O76" s="194"/>
      <c r="P76" s="194"/>
      <c r="R76" s="133">
        <v>73</v>
      </c>
      <c r="S76" s="99"/>
      <c r="T76" s="99"/>
      <c r="U76" s="99"/>
      <c r="V76" s="99"/>
      <c r="W76" s="99"/>
      <c r="Y76" s="133">
        <v>73</v>
      </c>
      <c r="Z76" s="99"/>
      <c r="AA76" s="99"/>
      <c r="AB76" s="99"/>
      <c r="AC76" s="99"/>
      <c r="AD76" s="99"/>
    </row>
    <row r="77" spans="11:30" ht="18">
      <c r="K77" s="133">
        <v>74</v>
      </c>
      <c r="L77" s="194"/>
      <c r="M77" s="194"/>
      <c r="N77" s="194"/>
      <c r="O77" s="194"/>
      <c r="P77" s="194"/>
      <c r="R77" s="133">
        <v>74</v>
      </c>
      <c r="S77" s="99"/>
      <c r="T77" s="99"/>
      <c r="U77" s="99"/>
      <c r="V77" s="99"/>
      <c r="W77" s="99"/>
      <c r="Y77" s="133">
        <v>74</v>
      </c>
      <c r="Z77" s="99"/>
      <c r="AA77" s="99"/>
      <c r="AB77" s="99"/>
      <c r="AC77" s="99"/>
      <c r="AD77" s="99"/>
    </row>
    <row r="78" spans="11:30" ht="18">
      <c r="K78" s="133">
        <f>K77+1</f>
        <v>75</v>
      </c>
      <c r="L78" s="194"/>
      <c r="M78" s="194"/>
      <c r="N78" s="194"/>
      <c r="O78" s="194"/>
      <c r="P78" s="194"/>
      <c r="R78" s="133">
        <f>R77+1</f>
        <v>75</v>
      </c>
      <c r="S78" s="99"/>
      <c r="T78" s="99"/>
      <c r="U78" s="99"/>
      <c r="V78" s="99"/>
      <c r="W78" s="99"/>
      <c r="Y78" s="133">
        <f>Y77+1</f>
        <v>75</v>
      </c>
      <c r="Z78" s="99" t="str">
        <f>IF(L78="","",VLOOKUP(L78,$B$3:$I$11,2,0))</f>
        <v/>
      </c>
      <c r="AA78" s="99" t="str">
        <f>IF(M78="","",VLOOKUP(M78,$B$3:$I$11,2,0))</f>
        <v/>
      </c>
      <c r="AB78" s="99" t="str">
        <f>IF(N78="","",VLOOKUP(N78,$B$3:$I$11,2,0))</f>
        <v/>
      </c>
      <c r="AC78" s="99" t="str">
        <f>IF(O78="","",VLOOKUP(O78,$B$3:$I$11,2,0))</f>
        <v/>
      </c>
      <c r="AD78" s="99" t="str">
        <f>IF(P78="","",VLOOKUP(P78,$B$3:$I$11,2,0))</f>
        <v/>
      </c>
    </row>
    <row r="79" spans="11:30" ht="18">
      <c r="K79" s="133">
        <f t="shared" ref="K79:K92" si="34">K78+1</f>
        <v>76</v>
      </c>
      <c r="L79" s="133"/>
      <c r="M79" s="194"/>
      <c r="N79" s="194"/>
      <c r="O79" s="194"/>
      <c r="P79" s="194"/>
      <c r="R79" s="133">
        <f t="shared" ref="R79:R103" si="35">R78+1</f>
        <v>76</v>
      </c>
      <c r="S79" s="2"/>
      <c r="T79" s="2"/>
      <c r="U79" s="2"/>
      <c r="V79" s="2"/>
      <c r="W79" s="2"/>
      <c r="Y79" s="133">
        <f t="shared" ref="Y79:Y103" si="36">Y78+1</f>
        <v>76</v>
      </c>
      <c r="Z79" s="133"/>
      <c r="AA79" s="133"/>
      <c r="AB79" s="133"/>
      <c r="AC79" s="133"/>
      <c r="AD79" s="133"/>
    </row>
    <row r="80" spans="11:30" ht="18">
      <c r="K80" s="133">
        <f t="shared" si="34"/>
        <v>77</v>
      </c>
      <c r="L80" s="133"/>
      <c r="M80" s="194"/>
      <c r="N80" s="194"/>
      <c r="O80" s="194"/>
      <c r="P80" s="194"/>
      <c r="R80" s="133">
        <f t="shared" si="35"/>
        <v>77</v>
      </c>
      <c r="S80" s="2"/>
      <c r="T80" s="2"/>
      <c r="U80" s="2"/>
      <c r="V80" s="2"/>
      <c r="W80" s="2"/>
      <c r="Y80" s="133">
        <f t="shared" si="36"/>
        <v>77</v>
      </c>
      <c r="Z80" s="133"/>
      <c r="AA80" s="133"/>
      <c r="AB80" s="133"/>
      <c r="AC80" s="133"/>
      <c r="AD80" s="133"/>
    </row>
    <row r="81" spans="11:30" ht="18">
      <c r="K81" s="133">
        <f t="shared" si="34"/>
        <v>78</v>
      </c>
      <c r="L81" s="133"/>
      <c r="M81" s="194"/>
      <c r="N81" s="194"/>
      <c r="O81" s="194"/>
      <c r="P81" s="194"/>
      <c r="R81" s="133">
        <f t="shared" si="35"/>
        <v>78</v>
      </c>
      <c r="S81" s="2"/>
      <c r="T81" s="2"/>
      <c r="U81" s="2"/>
      <c r="V81" s="2"/>
      <c r="W81" s="2"/>
      <c r="Y81" s="133">
        <f t="shared" si="36"/>
        <v>78</v>
      </c>
      <c r="Z81" s="133"/>
      <c r="AA81" s="133"/>
      <c r="AB81" s="133"/>
      <c r="AC81" s="133"/>
      <c r="AD81" s="133"/>
    </row>
    <row r="82" spans="11:30" ht="18">
      <c r="K82" s="133">
        <f t="shared" si="34"/>
        <v>79</v>
      </c>
      <c r="L82" s="133"/>
      <c r="M82" s="194"/>
      <c r="N82" s="194"/>
      <c r="O82" s="194"/>
      <c r="P82" s="194"/>
      <c r="R82" s="133">
        <f t="shared" si="35"/>
        <v>79</v>
      </c>
      <c r="S82" s="2"/>
      <c r="T82" s="2"/>
      <c r="U82" s="2"/>
      <c r="V82" s="2"/>
      <c r="W82" s="2"/>
      <c r="Y82" s="133">
        <f t="shared" si="36"/>
        <v>79</v>
      </c>
      <c r="Z82" s="133"/>
      <c r="AA82" s="133"/>
      <c r="AB82" s="133"/>
      <c r="AC82" s="133"/>
      <c r="AD82" s="133"/>
    </row>
    <row r="83" spans="11:30" ht="18">
      <c r="K83" s="133">
        <f t="shared" si="34"/>
        <v>80</v>
      </c>
      <c r="L83" s="133"/>
      <c r="M83" s="194"/>
      <c r="N83" s="194"/>
      <c r="O83" s="194"/>
      <c r="P83" s="194"/>
      <c r="R83" s="133">
        <f t="shared" si="35"/>
        <v>80</v>
      </c>
      <c r="S83" s="2"/>
      <c r="T83" s="2"/>
      <c r="U83" s="2"/>
      <c r="V83" s="2"/>
      <c r="W83" s="2"/>
      <c r="Y83" s="133">
        <f t="shared" si="36"/>
        <v>80</v>
      </c>
      <c r="Z83" s="133"/>
      <c r="AA83" s="133"/>
      <c r="AB83" s="133"/>
      <c r="AC83" s="133"/>
      <c r="AD83" s="133"/>
    </row>
    <row r="84" spans="11:30" ht="18">
      <c r="K84" s="133">
        <f t="shared" si="34"/>
        <v>81</v>
      </c>
      <c r="L84" s="133"/>
      <c r="M84" s="194"/>
      <c r="N84" s="194"/>
      <c r="O84" s="194"/>
      <c r="P84" s="194"/>
      <c r="R84" s="133">
        <f t="shared" si="35"/>
        <v>81</v>
      </c>
      <c r="S84" s="2"/>
      <c r="T84" s="2"/>
      <c r="U84" s="2"/>
      <c r="V84" s="2"/>
      <c r="W84" s="2"/>
      <c r="Y84" s="133">
        <f t="shared" si="36"/>
        <v>81</v>
      </c>
      <c r="Z84" s="133"/>
      <c r="AA84" s="133"/>
      <c r="AB84" s="133"/>
      <c r="AC84" s="133"/>
      <c r="AD84" s="133"/>
    </row>
    <row r="85" spans="11:30" ht="18">
      <c r="K85" s="133">
        <f t="shared" si="34"/>
        <v>82</v>
      </c>
      <c r="L85" s="133"/>
      <c r="M85" s="194"/>
      <c r="N85" s="194"/>
      <c r="O85" s="194"/>
      <c r="P85" s="194"/>
      <c r="R85" s="133">
        <f t="shared" si="35"/>
        <v>82</v>
      </c>
      <c r="S85" s="2"/>
      <c r="T85" s="2"/>
      <c r="U85" s="2"/>
      <c r="V85" s="2"/>
      <c r="W85" s="2"/>
      <c r="Y85" s="133">
        <f t="shared" si="36"/>
        <v>82</v>
      </c>
      <c r="Z85" s="133"/>
      <c r="AA85" s="133"/>
      <c r="AB85" s="133"/>
      <c r="AC85" s="133"/>
      <c r="AD85" s="133"/>
    </row>
    <row r="86" spans="11:30" ht="18">
      <c r="K86" s="133">
        <f t="shared" si="34"/>
        <v>83</v>
      </c>
      <c r="L86" s="133"/>
      <c r="M86" s="194"/>
      <c r="N86" s="194"/>
      <c r="O86" s="194"/>
      <c r="P86" s="194"/>
      <c r="R86" s="133">
        <f t="shared" si="35"/>
        <v>83</v>
      </c>
      <c r="S86" s="2"/>
      <c r="T86" s="2"/>
      <c r="U86" s="2"/>
      <c r="V86" s="2"/>
      <c r="W86" s="2"/>
      <c r="Y86" s="133">
        <f t="shared" si="36"/>
        <v>83</v>
      </c>
      <c r="Z86" s="133"/>
      <c r="AA86" s="133"/>
      <c r="AB86" s="133"/>
      <c r="AC86" s="133"/>
      <c r="AD86" s="133"/>
    </row>
    <row r="87" spans="11:30" ht="18">
      <c r="K87" s="133">
        <f t="shared" si="34"/>
        <v>84</v>
      </c>
      <c r="L87" s="133"/>
      <c r="M87" s="194"/>
      <c r="N87" s="194"/>
      <c r="O87" s="194"/>
      <c r="P87" s="194"/>
      <c r="R87" s="133">
        <f t="shared" si="35"/>
        <v>84</v>
      </c>
      <c r="S87" s="2"/>
      <c r="T87" s="2"/>
      <c r="U87" s="2"/>
      <c r="V87" s="2"/>
      <c r="W87" s="2"/>
      <c r="Y87" s="133">
        <f t="shared" si="36"/>
        <v>84</v>
      </c>
      <c r="Z87" s="133"/>
      <c r="AA87" s="133"/>
      <c r="AB87" s="133"/>
      <c r="AC87" s="133"/>
      <c r="AD87" s="133"/>
    </row>
    <row r="88" spans="11:30" ht="18">
      <c r="K88" s="133">
        <f t="shared" si="34"/>
        <v>85</v>
      </c>
      <c r="L88" s="133"/>
      <c r="M88" s="194"/>
      <c r="N88" s="194"/>
      <c r="O88" s="194"/>
      <c r="P88" s="194"/>
      <c r="R88" s="133">
        <f t="shared" si="35"/>
        <v>85</v>
      </c>
      <c r="S88" s="2"/>
      <c r="T88" s="2"/>
      <c r="U88" s="2"/>
      <c r="V88" s="2"/>
      <c r="W88" s="2"/>
      <c r="Y88" s="133">
        <f t="shared" si="36"/>
        <v>85</v>
      </c>
      <c r="Z88" s="133"/>
      <c r="AA88" s="133"/>
      <c r="AB88" s="133"/>
      <c r="AC88" s="133"/>
      <c r="AD88" s="133"/>
    </row>
    <row r="89" spans="11:30" ht="18">
      <c r="K89" s="133">
        <f t="shared" si="34"/>
        <v>86</v>
      </c>
      <c r="L89" s="133"/>
      <c r="M89" s="194"/>
      <c r="N89" s="194"/>
      <c r="O89" s="194"/>
      <c r="P89" s="194"/>
      <c r="R89" s="133">
        <f t="shared" si="35"/>
        <v>86</v>
      </c>
      <c r="S89" s="2"/>
      <c r="T89" s="2"/>
      <c r="U89" s="2"/>
      <c r="V89" s="2"/>
      <c r="W89" s="2"/>
      <c r="Y89" s="133">
        <f t="shared" si="36"/>
        <v>86</v>
      </c>
      <c r="Z89" s="133"/>
      <c r="AA89" s="133"/>
      <c r="AB89" s="133"/>
      <c r="AC89" s="133"/>
      <c r="AD89" s="133"/>
    </row>
    <row r="90" spans="11:30" ht="18">
      <c r="K90" s="133">
        <f t="shared" si="34"/>
        <v>87</v>
      </c>
      <c r="L90" s="133"/>
      <c r="M90" s="194"/>
      <c r="N90" s="194"/>
      <c r="O90" s="194"/>
      <c r="P90" s="194"/>
      <c r="R90" s="133">
        <f t="shared" si="35"/>
        <v>87</v>
      </c>
      <c r="S90" s="2"/>
      <c r="T90" s="2"/>
      <c r="U90" s="2"/>
      <c r="V90" s="2"/>
      <c r="W90" s="2"/>
      <c r="Y90" s="133">
        <f t="shared" si="36"/>
        <v>87</v>
      </c>
      <c r="Z90" s="133"/>
      <c r="AA90" s="133"/>
      <c r="AB90" s="133"/>
      <c r="AC90" s="133"/>
      <c r="AD90" s="133"/>
    </row>
    <row r="91" spans="11:30" ht="18">
      <c r="K91" s="133">
        <f t="shared" si="34"/>
        <v>88</v>
      </c>
      <c r="L91" s="133"/>
      <c r="M91" s="194"/>
      <c r="N91" s="194"/>
      <c r="O91" s="194"/>
      <c r="P91" s="194"/>
      <c r="R91" s="133">
        <f t="shared" si="35"/>
        <v>88</v>
      </c>
      <c r="S91" s="2"/>
      <c r="T91" s="2"/>
      <c r="U91" s="2"/>
      <c r="V91" s="2"/>
      <c r="W91" s="2"/>
      <c r="Y91" s="133">
        <f t="shared" si="36"/>
        <v>88</v>
      </c>
      <c r="Z91" s="133"/>
      <c r="AA91" s="133"/>
      <c r="AB91" s="133"/>
      <c r="AC91" s="133"/>
      <c r="AD91" s="133"/>
    </row>
    <row r="92" spans="11:30" ht="18">
      <c r="K92" s="133">
        <f t="shared" si="34"/>
        <v>89</v>
      </c>
      <c r="L92" s="133"/>
      <c r="M92" s="194"/>
      <c r="N92" s="194"/>
      <c r="O92" s="194"/>
      <c r="P92" s="194"/>
      <c r="R92" s="133">
        <f t="shared" si="35"/>
        <v>89</v>
      </c>
      <c r="S92" s="2"/>
      <c r="T92" s="2"/>
      <c r="U92" s="2"/>
      <c r="V92" s="2"/>
      <c r="W92" s="2"/>
      <c r="Y92" s="133">
        <f t="shared" si="36"/>
        <v>89</v>
      </c>
      <c r="Z92" s="133"/>
      <c r="AA92" s="133"/>
      <c r="AB92" s="133"/>
      <c r="AC92" s="133"/>
      <c r="AD92" s="133"/>
    </row>
    <row r="93" spans="11:30" ht="18">
      <c r="K93" s="133">
        <f>K92+1</f>
        <v>90</v>
      </c>
      <c r="L93" s="133"/>
      <c r="M93" s="194"/>
      <c r="N93" s="194"/>
      <c r="O93" s="194"/>
      <c r="P93" s="194"/>
      <c r="R93" s="133">
        <f t="shared" si="35"/>
        <v>90</v>
      </c>
      <c r="S93" s="2"/>
      <c r="T93" s="2"/>
      <c r="U93" s="2"/>
      <c r="V93" s="2"/>
      <c r="W93" s="2"/>
      <c r="Y93" s="133">
        <f t="shared" si="36"/>
        <v>90</v>
      </c>
      <c r="Z93" s="133"/>
      <c r="AA93" s="133"/>
      <c r="AB93" s="133"/>
      <c r="AC93" s="133"/>
      <c r="AD93" s="133"/>
    </row>
    <row r="94" spans="11:30" ht="18">
      <c r="K94" s="133">
        <f t="shared" ref="K94:K103" si="37">K93+1</f>
        <v>91</v>
      </c>
      <c r="L94" s="133"/>
      <c r="M94" s="194"/>
      <c r="N94" s="194"/>
      <c r="O94" s="194"/>
      <c r="P94" s="194"/>
      <c r="R94" s="133">
        <f t="shared" si="35"/>
        <v>91</v>
      </c>
      <c r="S94" s="2"/>
      <c r="T94" s="2"/>
      <c r="U94" s="2"/>
      <c r="V94" s="2"/>
      <c r="W94" s="2"/>
      <c r="Y94" s="133">
        <f t="shared" si="36"/>
        <v>91</v>
      </c>
      <c r="Z94" s="133"/>
      <c r="AA94" s="133"/>
      <c r="AB94" s="133"/>
      <c r="AC94" s="133"/>
      <c r="AD94" s="133"/>
    </row>
    <row r="95" spans="11:30" ht="18">
      <c r="K95" s="133">
        <f t="shared" si="37"/>
        <v>92</v>
      </c>
      <c r="L95" s="133"/>
      <c r="M95" s="194"/>
      <c r="N95" s="194"/>
      <c r="O95" s="194"/>
      <c r="P95" s="194"/>
      <c r="R95" s="133">
        <f t="shared" si="35"/>
        <v>92</v>
      </c>
      <c r="S95" s="2"/>
      <c r="T95" s="2"/>
      <c r="U95" s="2"/>
      <c r="V95" s="2"/>
      <c r="W95" s="2"/>
      <c r="Y95" s="133">
        <f t="shared" si="36"/>
        <v>92</v>
      </c>
      <c r="Z95" s="133"/>
      <c r="AA95" s="133"/>
      <c r="AB95" s="133"/>
      <c r="AC95" s="133"/>
      <c r="AD95" s="133"/>
    </row>
    <row r="96" spans="11:30" ht="18">
      <c r="K96" s="133">
        <f t="shared" si="37"/>
        <v>93</v>
      </c>
      <c r="L96" s="133"/>
      <c r="M96" s="194"/>
      <c r="N96" s="194"/>
      <c r="O96" s="194"/>
      <c r="P96" s="194"/>
      <c r="R96" s="133">
        <f t="shared" si="35"/>
        <v>93</v>
      </c>
      <c r="S96" s="2"/>
      <c r="T96" s="2"/>
      <c r="U96" s="2"/>
      <c r="V96" s="2"/>
      <c r="W96" s="2"/>
      <c r="Y96" s="133">
        <f t="shared" si="36"/>
        <v>93</v>
      </c>
      <c r="Z96" s="133"/>
      <c r="AA96" s="133"/>
      <c r="AB96" s="133"/>
      <c r="AC96" s="133"/>
      <c r="AD96" s="133"/>
    </row>
    <row r="97" spans="11:30" ht="18">
      <c r="K97" s="133">
        <f t="shared" si="37"/>
        <v>94</v>
      </c>
      <c r="L97" s="133"/>
      <c r="M97" s="194"/>
      <c r="N97" s="194"/>
      <c r="O97" s="194"/>
      <c r="P97" s="194"/>
      <c r="R97" s="133">
        <f t="shared" si="35"/>
        <v>94</v>
      </c>
      <c r="S97" s="2"/>
      <c r="T97" s="2"/>
      <c r="U97" s="2"/>
      <c r="V97" s="2"/>
      <c r="W97" s="2"/>
      <c r="Y97" s="133">
        <f t="shared" si="36"/>
        <v>94</v>
      </c>
      <c r="Z97" s="133"/>
      <c r="AA97" s="133"/>
      <c r="AB97" s="133"/>
      <c r="AC97" s="133"/>
      <c r="AD97" s="133"/>
    </row>
    <row r="98" spans="11:30" ht="18">
      <c r="K98" s="133">
        <f t="shared" si="37"/>
        <v>95</v>
      </c>
      <c r="L98" s="133"/>
      <c r="M98" s="194"/>
      <c r="N98" s="194"/>
      <c r="O98" s="194"/>
      <c r="P98" s="194"/>
      <c r="R98" s="133">
        <f t="shared" si="35"/>
        <v>95</v>
      </c>
      <c r="S98" s="2"/>
      <c r="T98" s="2"/>
      <c r="U98" s="2"/>
      <c r="V98" s="2"/>
      <c r="W98" s="2"/>
      <c r="Y98" s="133">
        <f t="shared" si="36"/>
        <v>95</v>
      </c>
      <c r="Z98" s="133"/>
      <c r="AA98" s="133"/>
      <c r="AB98" s="133"/>
      <c r="AC98" s="133"/>
      <c r="AD98" s="133"/>
    </row>
    <row r="99" spans="11:30" ht="18">
      <c r="K99" s="133">
        <f t="shared" si="37"/>
        <v>96</v>
      </c>
      <c r="L99" s="133"/>
      <c r="M99" s="194"/>
      <c r="N99" s="194"/>
      <c r="O99" s="194"/>
      <c r="P99" s="194"/>
      <c r="R99" s="133">
        <f t="shared" si="35"/>
        <v>96</v>
      </c>
      <c r="S99" s="2"/>
      <c r="T99" s="2"/>
      <c r="U99" s="2"/>
      <c r="V99" s="2"/>
      <c r="W99" s="2"/>
      <c r="Y99" s="133">
        <f t="shared" si="36"/>
        <v>96</v>
      </c>
      <c r="Z99" s="133"/>
      <c r="AA99" s="133"/>
      <c r="AB99" s="133"/>
      <c r="AC99" s="133"/>
      <c r="AD99" s="133"/>
    </row>
    <row r="100" spans="11:30" ht="18">
      <c r="K100" s="133">
        <f t="shared" si="37"/>
        <v>97</v>
      </c>
      <c r="L100" s="133"/>
      <c r="M100" s="194"/>
      <c r="N100" s="194"/>
      <c r="O100" s="194"/>
      <c r="P100" s="194"/>
      <c r="R100" s="133">
        <f t="shared" si="35"/>
        <v>97</v>
      </c>
      <c r="S100" s="2"/>
      <c r="T100" s="2"/>
      <c r="U100" s="2"/>
      <c r="V100" s="2"/>
      <c r="W100" s="2"/>
      <c r="Y100" s="133">
        <f t="shared" si="36"/>
        <v>97</v>
      </c>
      <c r="Z100" s="133"/>
      <c r="AA100" s="133"/>
      <c r="AB100" s="133"/>
      <c r="AC100" s="133"/>
      <c r="AD100" s="133"/>
    </row>
    <row r="101" spans="11:30" ht="18">
      <c r="K101" s="133">
        <f t="shared" si="37"/>
        <v>98</v>
      </c>
      <c r="L101" s="133"/>
      <c r="M101" s="194"/>
      <c r="N101" s="194"/>
      <c r="O101" s="194"/>
      <c r="P101" s="194"/>
      <c r="R101" s="133">
        <f t="shared" si="35"/>
        <v>98</v>
      </c>
      <c r="S101" s="2"/>
      <c r="T101" s="2"/>
      <c r="U101" s="2"/>
      <c r="V101" s="2"/>
      <c r="W101" s="2"/>
      <c r="Y101" s="133">
        <f t="shared" si="36"/>
        <v>98</v>
      </c>
      <c r="Z101" s="133"/>
      <c r="AA101" s="133"/>
      <c r="AB101" s="133"/>
      <c r="AC101" s="133"/>
      <c r="AD101" s="133"/>
    </row>
    <row r="102" spans="11:30" ht="18">
      <c r="K102" s="133">
        <f t="shared" si="37"/>
        <v>99</v>
      </c>
      <c r="L102" s="133"/>
      <c r="M102" s="194"/>
      <c r="N102" s="194"/>
      <c r="O102" s="194"/>
      <c r="P102" s="194"/>
      <c r="R102" s="133">
        <f t="shared" si="35"/>
        <v>99</v>
      </c>
      <c r="S102" s="2"/>
      <c r="T102" s="2"/>
      <c r="U102" s="2"/>
      <c r="V102" s="2"/>
      <c r="W102" s="2"/>
      <c r="Y102" s="133">
        <f t="shared" si="36"/>
        <v>99</v>
      </c>
      <c r="Z102" s="133"/>
      <c r="AA102" s="133"/>
      <c r="AB102" s="133"/>
      <c r="AC102" s="133"/>
      <c r="AD102" s="133"/>
    </row>
    <row r="103" spans="11:30" ht="18">
      <c r="K103" s="133">
        <f t="shared" si="37"/>
        <v>100</v>
      </c>
      <c r="L103" s="133"/>
      <c r="M103" s="194"/>
      <c r="N103" s="194"/>
      <c r="O103" s="194"/>
      <c r="P103" s="194"/>
      <c r="R103" s="133">
        <f t="shared" si="35"/>
        <v>100</v>
      </c>
      <c r="S103" s="2"/>
      <c r="T103" s="2"/>
      <c r="U103" s="2"/>
      <c r="V103" s="2"/>
      <c r="W103" s="2"/>
      <c r="Y103" s="133">
        <f t="shared" si="36"/>
        <v>100</v>
      </c>
      <c r="Z103" s="133"/>
      <c r="AA103" s="133"/>
      <c r="AB103" s="133"/>
      <c r="AC103" s="133"/>
      <c r="AD103" s="133"/>
    </row>
    <row r="204" spans="18:18">
      <c r="R204" s="118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35" customWidth="1"/>
    <col min="2" max="3" width="11.1640625" style="135" customWidth="1"/>
    <col min="4" max="4" width="11" style="135" customWidth="1"/>
    <col min="5" max="5" width="12" style="135" bestFit="1" customWidth="1"/>
    <col min="6" max="6" width="9" style="135" customWidth="1"/>
    <col min="7" max="7" width="12.33203125" style="135" bestFit="1" customWidth="1"/>
    <col min="8" max="8" width="10" style="135" customWidth="1"/>
    <col min="9" max="9" width="8.5" style="135" customWidth="1"/>
    <col min="10" max="10" width="14.1640625" style="135" customWidth="1"/>
    <col min="11" max="11" width="13.1640625" style="135" customWidth="1"/>
    <col min="12" max="12" width="13.33203125" style="135" customWidth="1"/>
    <col min="13" max="13" width="17.6640625" style="135" customWidth="1"/>
    <col min="14" max="14" width="11.1640625" style="137" bestFit="1" customWidth="1"/>
    <col min="15" max="16" width="9" style="137"/>
    <col min="17" max="24" width="9" style="135"/>
    <col min="25" max="25" width="10" style="135" bestFit="1" customWidth="1"/>
    <col min="26" max="16384" width="9" style="135"/>
  </cols>
  <sheetData>
    <row r="2" spans="1:25">
      <c r="A2" s="135" t="s">
        <v>39</v>
      </c>
      <c r="B2" s="135" t="s">
        <v>40</v>
      </c>
      <c r="C2" s="135" t="s">
        <v>41</v>
      </c>
      <c r="D2" s="135" t="s">
        <v>42</v>
      </c>
      <c r="E2" s="135" t="s">
        <v>43</v>
      </c>
    </row>
    <row r="3" spans="1:25">
      <c r="B3" s="135">
        <f>[1]FGOverView!B17</f>
        <v>50</v>
      </c>
      <c r="C3" s="135" t="s">
        <v>214</v>
      </c>
      <c r="D3" s="20">
        <f>B50</f>
        <v>0</v>
      </c>
      <c r="E3" s="12">
        <f>SUM(K7:K39)</f>
        <v>1.7520979807530999</v>
      </c>
    </row>
    <row r="5" spans="1:25" ht="14">
      <c r="A5" s="18" t="s">
        <v>19</v>
      </c>
      <c r="B5" s="258">
        <f>PRODUCT('BNRegular Symbol'!D16:'BNRegular Symbol'!H16)</f>
        <v>704997888</v>
      </c>
      <c r="C5" s="258"/>
      <c r="D5" s="258"/>
      <c r="E5" s="258"/>
      <c r="F5" s="258"/>
      <c r="G5" s="7"/>
      <c r="H5" s="8"/>
      <c r="I5" s="9"/>
      <c r="J5" s="10"/>
      <c r="K5" s="11"/>
      <c r="L5" s="138"/>
      <c r="M5" s="138"/>
    </row>
    <row r="6" spans="1:25" ht="14">
      <c r="A6" s="14" t="s">
        <v>23</v>
      </c>
      <c r="B6" s="128">
        <v>1</v>
      </c>
      <c r="C6" s="128">
        <v>2</v>
      </c>
      <c r="D6" s="128">
        <v>3</v>
      </c>
      <c r="E6" s="128">
        <v>4</v>
      </c>
      <c r="F6" s="128">
        <v>5</v>
      </c>
      <c r="G6" s="14" t="s">
        <v>24</v>
      </c>
      <c r="H6" s="15" t="s">
        <v>25</v>
      </c>
      <c r="I6" s="16" t="s">
        <v>26</v>
      </c>
      <c r="J6" s="17" t="s">
        <v>27</v>
      </c>
      <c r="K6" s="174" t="s">
        <v>28</v>
      </c>
      <c r="L6" s="136" t="s">
        <v>93</v>
      </c>
      <c r="M6" s="146"/>
    </row>
    <row r="7" spans="1:25">
      <c r="A7" s="129" t="s">
        <v>29</v>
      </c>
      <c r="B7" s="19">
        <f>'BNRegular Symbol'!D22*[1]FGOverView!C$26</f>
        <v>18</v>
      </c>
      <c r="C7" s="19">
        <f>'BNRegular Symbol'!E22*[1]FGOverView!D$26</f>
        <v>30</v>
      </c>
      <c r="D7" s="19">
        <f>'BNRegular Symbol'!F22*[1]FGOverView!E$26</f>
        <v>33</v>
      </c>
      <c r="E7" s="19">
        <f>'BNRegular Symbol'!G22*[1]FGOverView!F$26</f>
        <v>33</v>
      </c>
      <c r="F7" s="19">
        <f>'BNRegular Symbol'!H22*[1]FGOverView!G$26</f>
        <v>9</v>
      </c>
      <c r="G7" s="190">
        <f>PRODUCT(B7:F7)</f>
        <v>5292540</v>
      </c>
      <c r="H7" s="179">
        <f t="shared" ref="H7:H10" si="0">$B$5/G7</f>
        <v>133.20596311034021</v>
      </c>
      <c r="I7" s="132">
        <f>[1]FGOverView!G51</f>
        <v>0</v>
      </c>
      <c r="J7" s="127">
        <f t="shared" ref="J7:J10" si="1">L7/$B$3</f>
        <v>0</v>
      </c>
      <c r="K7" s="203">
        <f t="shared" ref="K7:K10" si="2">1/H7</f>
        <v>7.5071714257390803E-3</v>
      </c>
      <c r="L7" s="202">
        <f t="shared" ref="L7:L10" si="3">K7*I7</f>
        <v>0</v>
      </c>
      <c r="M7" s="119"/>
      <c r="N7" s="135"/>
      <c r="O7" s="135"/>
      <c r="P7" s="135"/>
    </row>
    <row r="8" spans="1:25">
      <c r="A8" s="129" t="s">
        <v>20</v>
      </c>
      <c r="B8" s="19">
        <f>'BNRegular Symbol'!D23*[1]FGOverView!C$26</f>
        <v>21</v>
      </c>
      <c r="C8" s="19">
        <f>'BNRegular Symbol'!E23*[1]FGOverView!D$26</f>
        <v>57</v>
      </c>
      <c r="D8" s="19">
        <f>'BNRegular Symbol'!F23*[1]FGOverView!E$26</f>
        <v>45</v>
      </c>
      <c r="E8" s="19">
        <f>'BNRegular Symbol'!G23*[1]FGOverView!F$26</f>
        <v>39</v>
      </c>
      <c r="F8" s="19">
        <f>'BNRegular Symbol'!H23*[1]FGOverView!G$26</f>
        <v>42</v>
      </c>
      <c r="G8" s="190">
        <f t="shared" ref="G8:G42" si="4">PRODUCT(B8:F8)</f>
        <v>88230870</v>
      </c>
      <c r="H8" s="179">
        <f t="shared" si="0"/>
        <v>7.9903767014878122</v>
      </c>
      <c r="I8" s="132">
        <f>[1]FGOverView!G52</f>
        <v>0</v>
      </c>
      <c r="J8" s="127">
        <f t="shared" si="1"/>
        <v>0</v>
      </c>
      <c r="K8" s="203">
        <f t="shared" si="2"/>
        <v>0.12515054513184584</v>
      </c>
      <c r="L8" s="202">
        <f t="shared" si="3"/>
        <v>0</v>
      </c>
      <c r="M8" s="119"/>
      <c r="N8" s="135"/>
      <c r="O8" s="135"/>
      <c r="P8" s="135"/>
    </row>
    <row r="9" spans="1:25">
      <c r="A9" s="129" t="s">
        <v>21</v>
      </c>
      <c r="B9" s="19">
        <f>'BNRegular Symbol'!D24*[1]FGOverView!C$26</f>
        <v>48</v>
      </c>
      <c r="C9" s="19">
        <f>'BNRegular Symbol'!E24*[1]FGOverView!D$26</f>
        <v>33</v>
      </c>
      <c r="D9" s="19">
        <f>'BNRegular Symbol'!F24*[1]FGOverView!E$26</f>
        <v>48</v>
      </c>
      <c r="E9" s="19">
        <f>'BNRegular Symbol'!G24*[1]FGOverView!F$26</f>
        <v>33</v>
      </c>
      <c r="F9" s="19">
        <f>'BNRegular Symbol'!H24*[1]FGOverView!G$26</f>
        <v>54</v>
      </c>
      <c r="G9" s="190">
        <f t="shared" si="4"/>
        <v>135489024</v>
      </c>
      <c r="H9" s="179">
        <f t="shared" si="0"/>
        <v>5.2033579339976646</v>
      </c>
      <c r="I9" s="132">
        <f>[1]FGOverView!G53</f>
        <v>0</v>
      </c>
      <c r="J9" s="127">
        <f t="shared" si="1"/>
        <v>0</v>
      </c>
      <c r="K9" s="203">
        <f t="shared" si="2"/>
        <v>0.19218358849892045</v>
      </c>
      <c r="L9" s="202">
        <f t="shared" si="3"/>
        <v>0</v>
      </c>
      <c r="M9" s="119"/>
      <c r="N9" s="135" t="s">
        <v>237</v>
      </c>
    </row>
    <row r="10" spans="1:25">
      <c r="A10" s="129" t="s">
        <v>22</v>
      </c>
      <c r="B10" s="19">
        <f>'BNRegular Symbol'!D25*[1]FGOverView!C$26</f>
        <v>63</v>
      </c>
      <c r="C10" s="19">
        <f>'BNRegular Symbol'!E25*[1]FGOverView!D$26</f>
        <v>33</v>
      </c>
      <c r="D10" s="19">
        <f>'BNRegular Symbol'!F25*[1]FGOverView!E$26</f>
        <v>27</v>
      </c>
      <c r="E10" s="19">
        <f>'BNRegular Symbol'!G25*[1]FGOverView!F$26</f>
        <v>42</v>
      </c>
      <c r="F10" s="19">
        <f>'BNRegular Symbol'!H25*[1]FGOverView!G$26</f>
        <v>51</v>
      </c>
      <c r="G10" s="190">
        <f t="shared" si="4"/>
        <v>120236886</v>
      </c>
      <c r="H10" s="179">
        <f t="shared" si="0"/>
        <v>5.8634077399509499</v>
      </c>
      <c r="I10" s="132">
        <f>[1]FGOverView!G54</f>
        <v>0</v>
      </c>
      <c r="J10" s="127">
        <f t="shared" si="1"/>
        <v>0</v>
      </c>
      <c r="K10" s="203">
        <f t="shared" si="2"/>
        <v>0.17054928539019965</v>
      </c>
      <c r="L10" s="202">
        <f t="shared" si="3"/>
        <v>0</v>
      </c>
      <c r="M10" s="119"/>
      <c r="N10" s="225"/>
      <c r="O10" s="225"/>
      <c r="P10" s="225"/>
      <c r="Q10" s="225"/>
      <c r="R10" s="225"/>
      <c r="S10" s="225" t="s">
        <v>0</v>
      </c>
      <c r="T10" s="225" t="s">
        <v>4</v>
      </c>
      <c r="U10" s="225" t="s">
        <v>1</v>
      </c>
      <c r="V10" s="225" t="s">
        <v>2</v>
      </c>
      <c r="W10" s="225" t="s">
        <v>3</v>
      </c>
      <c r="X10" s="226" t="s">
        <v>238</v>
      </c>
      <c r="Y10" s="226" t="s">
        <v>239</v>
      </c>
    </row>
    <row r="11" spans="1:25">
      <c r="A11" s="129" t="s">
        <v>88</v>
      </c>
      <c r="B11" s="19">
        <f>'BNRegular Symbol'!D26*[1]FGOverView!C$26</f>
        <v>15</v>
      </c>
      <c r="C11" s="19">
        <f>'BNRegular Symbol'!E26*[1]FGOverView!D$26</f>
        <v>60</v>
      </c>
      <c r="D11" s="19">
        <f>'BNRegular Symbol'!F26*[1]FGOverView!E$26</f>
        <v>57</v>
      </c>
      <c r="E11" s="19">
        <f>'BNRegular Symbol'!G26*[1]FGOverView!F$26</f>
        <v>51</v>
      </c>
      <c r="F11" s="19">
        <f>'BNRegular Symbol'!H26*[1]FGOverView!G$26</f>
        <v>42</v>
      </c>
      <c r="G11" s="190">
        <f t="shared" si="4"/>
        <v>109884600</v>
      </c>
      <c r="H11" s="179">
        <f t="shared" ref="H11:H42" si="5">$B$5/G11</f>
        <v>6.4158024691358024</v>
      </c>
      <c r="I11" s="132">
        <f>[1]FGOverView!G55</f>
        <v>0</v>
      </c>
      <c r="J11" s="127">
        <f t="shared" ref="J11:J33" si="6">L11/$B$3</f>
        <v>0</v>
      </c>
      <c r="K11" s="203">
        <f t="shared" ref="K11:K33" si="7">1/H11</f>
        <v>0.15586514778325122</v>
      </c>
      <c r="L11" s="202">
        <f t="shared" ref="L11:L33" si="8">K11*I11</f>
        <v>0</v>
      </c>
      <c r="M11" s="119"/>
      <c r="N11" s="227" t="s">
        <v>38</v>
      </c>
      <c r="O11" s="227" t="s">
        <v>38</v>
      </c>
      <c r="P11" s="227" t="s">
        <v>38</v>
      </c>
      <c r="Q11" s="227" t="s">
        <v>38</v>
      </c>
      <c r="R11" s="227" t="s">
        <v>38</v>
      </c>
      <c r="S11" s="225">
        <f>IF(N11="S1",'BNRegular Symbol'!D$14*[1]FGOverView!C$26,'BNRegular Symbol'!D$16-'BNRegular Symbol'!D$14*[1]FGOverView!C$26)</f>
        <v>3</v>
      </c>
      <c r="T11" s="225">
        <f>IF(O11="S1",'BNRegular Symbol'!E$14*[1]FGOverView!D$26,'BNRegular Symbol'!E$16-'BNRegular Symbol'!E$14*[1]FGOverView!D$26)</f>
        <v>9</v>
      </c>
      <c r="U11" s="225">
        <f>IF(P11="S1",'BNRegular Symbol'!F$14*[1]FGOverView!E$26,'BNRegular Symbol'!F$16-'BNRegular Symbol'!F$14*[1]FGOverView!E$26)</f>
        <v>9</v>
      </c>
      <c r="V11" s="225">
        <f>IF(Q11="S1",'BNRegular Symbol'!G$14*[1]FGOverView!F$26,'BNRegular Symbol'!G$16-'BNRegular Symbol'!G$14*[1]FGOverView!F$26)</f>
        <v>6</v>
      </c>
      <c r="W11" s="225">
        <f>IF(R11="S1",'BNRegular Symbol'!H$14*[1]FGOverView!G$26,'BNRegular Symbol'!H$16-'BNRegular Symbol'!H$14*[1]FGOverView!G$26)</f>
        <v>6</v>
      </c>
      <c r="X11" s="228">
        <f>PRODUCT(S11,T11,U11,V11,W11)</f>
        <v>8748</v>
      </c>
      <c r="Y11" s="12">
        <f>X11/$B$5</f>
        <v>1.2408547811138974E-5</v>
      </c>
    </row>
    <row r="12" spans="1:25">
      <c r="A12" s="129" t="s">
        <v>164</v>
      </c>
      <c r="B12" s="19">
        <f>'BNRegular Symbol'!D27*[1]FGOverView!C$26</f>
        <v>0</v>
      </c>
      <c r="C12" s="19">
        <f>'BNRegular Symbol'!E27*[1]FGOverView!D$26</f>
        <v>12</v>
      </c>
      <c r="D12" s="19">
        <f>'BNRegular Symbol'!F27*[1]FGOverView!E$26</f>
        <v>12</v>
      </c>
      <c r="E12" s="19">
        <f>'BNRegular Symbol'!G27*[1]FGOverView!F$26</f>
        <v>9</v>
      </c>
      <c r="F12" s="19">
        <f>'BNRegular Symbol'!H27*[1]FGOverView!G$26</f>
        <v>0</v>
      </c>
      <c r="G12" s="190">
        <f t="shared" si="4"/>
        <v>0</v>
      </c>
      <c r="H12" s="179"/>
      <c r="I12" s="132" t="e">
        <f>[1]FGOverView!#REF!</f>
        <v>#REF!</v>
      </c>
      <c r="J12" s="127"/>
      <c r="K12" s="203"/>
      <c r="L12" s="202"/>
      <c r="M12" s="119"/>
      <c r="N12" s="229" t="s">
        <v>38</v>
      </c>
      <c r="O12" s="229" t="s">
        <v>38</v>
      </c>
      <c r="P12" s="229" t="s">
        <v>38</v>
      </c>
      <c r="Q12" s="229" t="s">
        <v>38</v>
      </c>
      <c r="R12" s="229" t="s">
        <v>240</v>
      </c>
      <c r="S12" s="225">
        <f>IF(N12="S1",'BNRegular Symbol'!D$14*[1]FGOverView!C$26,'BNRegular Symbol'!D$16-'BNRegular Symbol'!D$14*[1]FGOverView!C$26)</f>
        <v>3</v>
      </c>
      <c r="T12" s="225">
        <f>IF(O12="S1",'BNRegular Symbol'!E$14*[1]FGOverView!D$26,'BNRegular Symbol'!E$16-'BNRegular Symbol'!E$14*[1]FGOverView!D$26)</f>
        <v>9</v>
      </c>
      <c r="U12" s="225">
        <f>IF(P12="S1",'BNRegular Symbol'!F$14*[1]FGOverView!E$26,'BNRegular Symbol'!F$16-'BNRegular Symbol'!F$14*[1]FGOverView!E$26)</f>
        <v>9</v>
      </c>
      <c r="V12" s="225">
        <f>IF(Q12="S1",'BNRegular Symbol'!G$14*[1]FGOverView!F$26,'BNRegular Symbol'!G$16-'BNRegular Symbol'!G$14*[1]FGOverView!F$26)</f>
        <v>6</v>
      </c>
      <c r="W12" s="225">
        <f>IF(R12="S1",'BNRegular Symbol'!H$14*[1]FGOverView!G$26,'BNRegular Symbol'!H$16-'BNRegular Symbol'!H$14*[1]FGOverView!G$26)</f>
        <v>62</v>
      </c>
      <c r="X12" s="228">
        <f>PRODUCT(S12,T12,U12,V12,W12)</f>
        <v>90396</v>
      </c>
      <c r="Y12" s="12">
        <f t="shared" ref="Y12:Y26" si="9">X12/$B$5</f>
        <v>1.2822166071510275E-4</v>
      </c>
    </row>
    <row r="13" spans="1:25">
      <c r="A13" s="129" t="s">
        <v>162</v>
      </c>
      <c r="B13" s="19">
        <f>'BNRegular Symbol'!D28*[1]FGOverView!C$26</f>
        <v>0</v>
      </c>
      <c r="C13" s="19">
        <f>'BNRegular Symbol'!E28*[1]FGOverView!D$26</f>
        <v>12</v>
      </c>
      <c r="D13" s="19">
        <f>'BNRegular Symbol'!F28*[1]FGOverView!E$26</f>
        <v>12</v>
      </c>
      <c r="E13" s="19">
        <f>'BNRegular Symbol'!G28*[1]FGOverView!F$26</f>
        <v>9</v>
      </c>
      <c r="F13" s="19">
        <f>'BNRegular Symbol'!H28*[1]FGOverView!G$26</f>
        <v>0</v>
      </c>
      <c r="G13" s="190">
        <f t="shared" si="4"/>
        <v>0</v>
      </c>
      <c r="H13" s="179"/>
      <c r="I13" s="132">
        <f>[1]FGOverView!G56</f>
        <v>0</v>
      </c>
      <c r="J13" s="127"/>
      <c r="K13" s="203"/>
      <c r="L13" s="202"/>
      <c r="M13" s="119"/>
      <c r="N13" s="229" t="s">
        <v>38</v>
      </c>
      <c r="O13" s="229" t="s">
        <v>38</v>
      </c>
      <c r="P13" s="229" t="s">
        <v>38</v>
      </c>
      <c r="Q13" s="229" t="s">
        <v>240</v>
      </c>
      <c r="R13" s="229" t="s">
        <v>38</v>
      </c>
      <c r="S13" s="225">
        <f>IF(N13="S1",'BNRegular Symbol'!D$14*[1]FGOverView!C$26,'BNRegular Symbol'!D$16-'BNRegular Symbol'!D$14*[1]FGOverView!C$26)</f>
        <v>3</v>
      </c>
      <c r="T13" s="225">
        <f>IF(O13="S1",'BNRegular Symbol'!E$14*[1]FGOverView!D$26,'BNRegular Symbol'!E$16-'BNRegular Symbol'!E$14*[1]FGOverView!D$26)</f>
        <v>9</v>
      </c>
      <c r="U13" s="225">
        <f>IF(P13="S1",'BNRegular Symbol'!F$14*[1]FGOverView!E$26,'BNRegular Symbol'!F$16-'BNRegular Symbol'!F$14*[1]FGOverView!E$26)</f>
        <v>9</v>
      </c>
      <c r="V13" s="225">
        <f>IF(Q13="S1",'BNRegular Symbol'!G$14*[1]FGOverView!F$26,'BNRegular Symbol'!G$16-'BNRegular Symbol'!G$14*[1]FGOverView!F$26)</f>
        <v>50</v>
      </c>
      <c r="W13" s="225">
        <f>IF(R13="S1",'BNRegular Symbol'!H$14*[1]FGOverView!G$26,'BNRegular Symbol'!H$16-'BNRegular Symbol'!H$14*[1]FGOverView!G$26)</f>
        <v>6</v>
      </c>
      <c r="X13" s="228">
        <f t="shared" ref="X13:X26" si="10">PRODUCT(S13,T13,U13,V13,W13)</f>
        <v>72900</v>
      </c>
      <c r="Y13" s="12">
        <f t="shared" si="9"/>
        <v>1.0340456509282479E-4</v>
      </c>
    </row>
    <row r="14" spans="1:25">
      <c r="A14" s="129" t="s">
        <v>163</v>
      </c>
      <c r="B14" s="19">
        <f>'BNRegular Symbol'!D29*[1]FGOverView!C$26</f>
        <v>0</v>
      </c>
      <c r="C14" s="19">
        <f>'BNRegular Symbol'!E29*[1]FGOverView!D$26</f>
        <v>12</v>
      </c>
      <c r="D14" s="19">
        <f>'BNRegular Symbol'!F29*[1]FGOverView!E$26</f>
        <v>12</v>
      </c>
      <c r="E14" s="19">
        <f>'BNRegular Symbol'!G29*[1]FGOverView!F$26</f>
        <v>9</v>
      </c>
      <c r="F14" s="19">
        <f>'BNRegular Symbol'!H29*[1]FGOverView!G$26</f>
        <v>0</v>
      </c>
      <c r="G14" s="190">
        <f t="shared" si="4"/>
        <v>0</v>
      </c>
      <c r="H14" s="179"/>
      <c r="I14" s="132">
        <f>[1]FGOverView!G57</f>
        <v>0</v>
      </c>
      <c r="J14" s="127"/>
      <c r="K14" s="203"/>
      <c r="L14" s="202"/>
      <c r="M14" s="119"/>
      <c r="N14" s="229" t="s">
        <v>38</v>
      </c>
      <c r="O14" s="229" t="s">
        <v>38</v>
      </c>
      <c r="P14" s="229" t="s">
        <v>240</v>
      </c>
      <c r="Q14" s="229" t="s">
        <v>38</v>
      </c>
      <c r="R14" s="229" t="s">
        <v>38</v>
      </c>
      <c r="S14" s="225">
        <f>IF(N14="S1",'BNRegular Symbol'!D$14*[1]FGOverView!C$26,'BNRegular Symbol'!D$16-'BNRegular Symbol'!D$14*[1]FGOverView!C$26)</f>
        <v>3</v>
      </c>
      <c r="T14" s="225">
        <f>IF(O14="S1",'BNRegular Symbol'!E$14*[1]FGOverView!D$26,'BNRegular Symbol'!E$16-'BNRegular Symbol'!E$14*[1]FGOverView!D$26)</f>
        <v>9</v>
      </c>
      <c r="U14" s="225">
        <f>IF(P14="S1",'BNRegular Symbol'!F$14*[1]FGOverView!E$26,'BNRegular Symbol'!F$16-'BNRegular Symbol'!F$14*[1]FGOverView!E$26)</f>
        <v>48</v>
      </c>
      <c r="V14" s="225">
        <f>IF(Q14="S1",'BNRegular Symbol'!G$14*[1]FGOverView!F$26,'BNRegular Symbol'!G$16-'BNRegular Symbol'!G$14*[1]FGOverView!F$26)</f>
        <v>6</v>
      </c>
      <c r="W14" s="225">
        <f>IF(R14="S1",'BNRegular Symbol'!H$14*[1]FGOverView!G$26,'BNRegular Symbol'!H$16-'BNRegular Symbol'!H$14*[1]FGOverView!G$26)</f>
        <v>6</v>
      </c>
      <c r="X14" s="228">
        <f t="shared" si="10"/>
        <v>46656</v>
      </c>
      <c r="Y14" s="12">
        <f t="shared" si="9"/>
        <v>6.6178921659407867E-5</v>
      </c>
    </row>
    <row r="15" spans="1:25">
      <c r="A15" s="129" t="s">
        <v>165</v>
      </c>
      <c r="B15" s="19">
        <f>'BNRegular Symbol'!D30*[1]FGOverView!C$26</f>
        <v>0</v>
      </c>
      <c r="C15" s="19">
        <f>'BNRegular Symbol'!E30*[1]FGOverView!D$26</f>
        <v>12</v>
      </c>
      <c r="D15" s="19">
        <f>'BNRegular Symbol'!F30*[1]FGOverView!E$26</f>
        <v>12</v>
      </c>
      <c r="E15" s="19">
        <f>'BNRegular Symbol'!G30*[1]FGOverView!F$26</f>
        <v>9</v>
      </c>
      <c r="F15" s="19">
        <f>'BNRegular Symbol'!H30*[1]FGOverView!G$26</f>
        <v>0</v>
      </c>
      <c r="G15" s="190">
        <f t="shared" si="4"/>
        <v>0</v>
      </c>
      <c r="H15" s="179"/>
      <c r="I15" s="132">
        <f>[1]FGOverView!G58</f>
        <v>0</v>
      </c>
      <c r="J15" s="127"/>
      <c r="K15" s="203"/>
      <c r="L15" s="202"/>
      <c r="M15" s="119"/>
      <c r="N15" s="229" t="s">
        <v>38</v>
      </c>
      <c r="O15" s="229" t="s">
        <v>240</v>
      </c>
      <c r="P15" s="229" t="s">
        <v>38</v>
      </c>
      <c r="Q15" s="229" t="s">
        <v>38</v>
      </c>
      <c r="R15" s="229" t="s">
        <v>38</v>
      </c>
      <c r="S15" s="225">
        <f>IF(N15="S1",'BNRegular Symbol'!D$14*[1]FGOverView!C$26,'BNRegular Symbol'!D$16-'BNRegular Symbol'!D$14*[1]FGOverView!C$26)</f>
        <v>3</v>
      </c>
      <c r="T15" s="225">
        <f>IF(O15="S1",'BNRegular Symbol'!E$14*[1]FGOverView!D$26,'BNRegular Symbol'!E$16-'BNRegular Symbol'!E$14*[1]FGOverView!D$26)</f>
        <v>49</v>
      </c>
      <c r="U15" s="225">
        <f>IF(P15="S1",'BNRegular Symbol'!F$14*[1]FGOverView!E$26,'BNRegular Symbol'!F$16-'BNRegular Symbol'!F$14*[1]FGOverView!E$26)</f>
        <v>9</v>
      </c>
      <c r="V15" s="225">
        <f>IF(Q15="S1",'BNRegular Symbol'!G$14*[1]FGOverView!F$26,'BNRegular Symbol'!G$16-'BNRegular Symbol'!G$14*[1]FGOverView!F$26)</f>
        <v>6</v>
      </c>
      <c r="W15" s="225">
        <f>IF(R15="S1",'BNRegular Symbol'!H$14*[1]FGOverView!G$26,'BNRegular Symbol'!H$16-'BNRegular Symbol'!H$14*[1]FGOverView!G$26)</f>
        <v>6</v>
      </c>
      <c r="X15" s="228">
        <f t="shared" si="10"/>
        <v>47628</v>
      </c>
      <c r="Y15" s="12">
        <f t="shared" si="9"/>
        <v>6.7557649193978865E-5</v>
      </c>
    </row>
    <row r="16" spans="1:25">
      <c r="A16" s="129" t="s">
        <v>174</v>
      </c>
      <c r="B16" s="19">
        <f>'BNRegular Symbol'!D31*[1]FGOverView!C$26</f>
        <v>0</v>
      </c>
      <c r="C16" s="19">
        <f>'BNRegular Symbol'!E31*[1]FGOverView!D$26</f>
        <v>12</v>
      </c>
      <c r="D16" s="19">
        <f>'BNRegular Symbol'!F31*[1]FGOverView!E$26</f>
        <v>12</v>
      </c>
      <c r="E16" s="19">
        <f>'BNRegular Symbol'!G31*[1]FGOverView!F$26</f>
        <v>9</v>
      </c>
      <c r="F16" s="19">
        <f>'BNRegular Symbol'!H31*[1]FGOverView!G$26</f>
        <v>0</v>
      </c>
      <c r="G16" s="190">
        <f t="shared" si="4"/>
        <v>0</v>
      </c>
      <c r="H16" s="179"/>
      <c r="I16" s="132">
        <f>[1]FGOverView!G59</f>
        <v>0</v>
      </c>
      <c r="J16" s="127"/>
      <c r="K16" s="203"/>
      <c r="L16" s="202"/>
      <c r="M16" s="119"/>
      <c r="N16" s="229" t="s">
        <v>240</v>
      </c>
      <c r="O16" s="229" t="s">
        <v>38</v>
      </c>
      <c r="P16" s="229" t="s">
        <v>38</v>
      </c>
      <c r="Q16" s="229" t="s">
        <v>38</v>
      </c>
      <c r="R16" s="229" t="s">
        <v>38</v>
      </c>
      <c r="S16" s="225">
        <f>IF(N16="S1",'BNRegular Symbol'!D$14*[1]FGOverView!C$26,'BNRegular Symbol'!D$16-'BNRegular Symbol'!D$14*[1]FGOverView!C$26)</f>
        <v>53</v>
      </c>
      <c r="T16" s="225">
        <f>IF(O16="S1",'BNRegular Symbol'!E$14*[1]FGOverView!D$26,'BNRegular Symbol'!E$16-'BNRegular Symbol'!E$14*[1]FGOverView!D$26)</f>
        <v>9</v>
      </c>
      <c r="U16" s="225">
        <f>IF(P16="S1",'BNRegular Symbol'!F$14*[1]FGOverView!E$26,'BNRegular Symbol'!F$16-'BNRegular Symbol'!F$14*[1]FGOverView!E$26)</f>
        <v>9</v>
      </c>
      <c r="V16" s="225">
        <f>IF(Q16="S1",'BNRegular Symbol'!G$14*[1]FGOverView!F$26,'BNRegular Symbol'!G$16-'BNRegular Symbol'!G$14*[1]FGOverView!F$26)</f>
        <v>6</v>
      </c>
      <c r="W16" s="225">
        <f>IF(R16="S1",'BNRegular Symbol'!H$14*[1]FGOverView!G$26,'BNRegular Symbol'!H$16-'BNRegular Symbol'!H$14*[1]FGOverView!G$26)</f>
        <v>6</v>
      </c>
      <c r="X16" s="228">
        <f t="shared" si="10"/>
        <v>154548</v>
      </c>
      <c r="Y16" s="12">
        <f t="shared" si="9"/>
        <v>2.1921767799678855E-4</v>
      </c>
    </row>
    <row r="17" spans="1:25">
      <c r="A17" s="129" t="s">
        <v>177</v>
      </c>
      <c r="B17" s="19">
        <f>'BNRegular Symbol'!D32*[1]FGOverView!C$26</f>
        <v>0</v>
      </c>
      <c r="C17" s="19">
        <f>'BNRegular Symbol'!E32*[1]FGOverView!D$26</f>
        <v>12</v>
      </c>
      <c r="D17" s="19">
        <f>'BNRegular Symbol'!F32*[1]FGOverView!E$26</f>
        <v>12</v>
      </c>
      <c r="E17" s="19">
        <f>'BNRegular Symbol'!G32*[1]FGOverView!F$26</f>
        <v>9</v>
      </c>
      <c r="F17" s="19">
        <f>'BNRegular Symbol'!H32*[1]FGOverView!G$26</f>
        <v>0</v>
      </c>
      <c r="G17" s="190">
        <f t="shared" si="4"/>
        <v>0</v>
      </c>
      <c r="H17" s="179"/>
      <c r="I17" s="132">
        <f>[1]FGOverView!G60</f>
        <v>0</v>
      </c>
      <c r="J17" s="127"/>
      <c r="K17" s="203"/>
      <c r="L17" s="202"/>
      <c r="M17" s="119"/>
      <c r="N17" s="230" t="s">
        <v>38</v>
      </c>
      <c r="O17" s="230" t="s">
        <v>38</v>
      </c>
      <c r="P17" s="230" t="s">
        <v>38</v>
      </c>
      <c r="Q17" s="230" t="s">
        <v>240</v>
      </c>
      <c r="R17" s="230" t="s">
        <v>240</v>
      </c>
      <c r="S17" s="225">
        <f>IF(N17="S1",'BNRegular Symbol'!D$14*[1]FGOverView!C$26,'BNRegular Symbol'!D$16-'BNRegular Symbol'!D$14*[1]FGOverView!C$26)</f>
        <v>3</v>
      </c>
      <c r="T17" s="225">
        <f>IF(O17="S1",'BNRegular Symbol'!E$14*[1]FGOverView!D$26,'BNRegular Symbol'!E$16-'BNRegular Symbol'!E$14*[1]FGOverView!D$26)</f>
        <v>9</v>
      </c>
      <c r="U17" s="225">
        <f>IF(P17="S1",'BNRegular Symbol'!F$14*[1]FGOverView!E$26,'BNRegular Symbol'!F$16-'BNRegular Symbol'!F$14*[1]FGOverView!E$26)</f>
        <v>9</v>
      </c>
      <c r="V17" s="225">
        <f>IF(Q17="S1",'BNRegular Symbol'!G$14*[1]FGOverView!F$26,'BNRegular Symbol'!G$16-'BNRegular Symbol'!G$14*[1]FGOverView!F$26)</f>
        <v>50</v>
      </c>
      <c r="W17" s="225">
        <f>IF(R17="S1",'BNRegular Symbol'!H$14*[1]FGOverView!G$26,'BNRegular Symbol'!H$16-'BNRegular Symbol'!H$14*[1]FGOverView!G$26)</f>
        <v>62</v>
      </c>
      <c r="X17" s="228">
        <f t="shared" si="10"/>
        <v>753300</v>
      </c>
      <c r="Y17" s="12">
        <f t="shared" si="9"/>
        <v>1.0685138392925227E-3</v>
      </c>
    </row>
    <row r="18" spans="1:25">
      <c r="A18" s="129" t="s">
        <v>30</v>
      </c>
      <c r="B18" s="19">
        <f>'BNRegular Symbol'!D22*[1]FGOverView!C$26</f>
        <v>18</v>
      </c>
      <c r="C18" s="19">
        <f>'BNRegular Symbol'!E22*[1]FGOverView!D$26</f>
        <v>30</v>
      </c>
      <c r="D18" s="19">
        <f>'BNRegular Symbol'!F22*[1]FGOverView!E$26</f>
        <v>33</v>
      </c>
      <c r="E18" s="19">
        <f>'BNRegular Symbol'!G22*[1]FGOverView!F$26</f>
        <v>33</v>
      </c>
      <c r="F18" s="178">
        <f>'BNRegular Symbol'!H37</f>
        <v>59</v>
      </c>
      <c r="G18" s="190">
        <f t="shared" si="4"/>
        <v>34695540</v>
      </c>
      <c r="H18" s="179">
        <f t="shared" si="5"/>
        <v>20.319553694797658</v>
      </c>
      <c r="I18" s="177">
        <f>[1]FGOverView!F51</f>
        <v>0</v>
      </c>
      <c r="J18" s="127">
        <f t="shared" ref="J18:J21" si="11">L18/$B$3</f>
        <v>0</v>
      </c>
      <c r="K18" s="203">
        <f t="shared" ref="K18:K21" si="12">1/H18</f>
        <v>4.9213679346511746E-2</v>
      </c>
      <c r="L18" s="202">
        <f t="shared" ref="L18:L21" si="13">K18*I18</f>
        <v>0</v>
      </c>
      <c r="M18" s="119"/>
      <c r="N18" s="230" t="s">
        <v>38</v>
      </c>
      <c r="O18" s="230" t="s">
        <v>38</v>
      </c>
      <c r="P18" s="230" t="s">
        <v>240</v>
      </c>
      <c r="Q18" s="230" t="s">
        <v>38</v>
      </c>
      <c r="R18" s="230" t="s">
        <v>240</v>
      </c>
      <c r="S18" s="225">
        <f>IF(N18="S1",'BNRegular Symbol'!D$14*[1]FGOverView!C$26,'BNRegular Symbol'!D$16-'BNRegular Symbol'!D$14*[1]FGOverView!C$26)</f>
        <v>3</v>
      </c>
      <c r="T18" s="225">
        <f>IF(O18="S1",'BNRegular Symbol'!E$14*[1]FGOverView!D$26,'BNRegular Symbol'!E$16-'BNRegular Symbol'!E$14*[1]FGOverView!D$26)</f>
        <v>9</v>
      </c>
      <c r="U18" s="225">
        <f>IF(P18="S1",'BNRegular Symbol'!F$14*[1]FGOverView!E$26,'BNRegular Symbol'!F$16-'BNRegular Symbol'!F$14*[1]FGOverView!E$26)</f>
        <v>48</v>
      </c>
      <c r="V18" s="225">
        <f>IF(Q18="S1",'BNRegular Symbol'!G$14*[1]FGOverView!F$26,'BNRegular Symbol'!G$16-'BNRegular Symbol'!G$14*[1]FGOverView!F$26)</f>
        <v>6</v>
      </c>
      <c r="W18" s="225">
        <f>IF(R18="S1",'BNRegular Symbol'!H$14*[1]FGOverView!G$26,'BNRegular Symbol'!H$16-'BNRegular Symbol'!H$14*[1]FGOverView!G$26)</f>
        <v>62</v>
      </c>
      <c r="X18" s="228">
        <f t="shared" si="10"/>
        <v>482112</v>
      </c>
      <c r="Y18" s="12">
        <f t="shared" si="9"/>
        <v>6.8384885714721456E-4</v>
      </c>
    </row>
    <row r="19" spans="1:25">
      <c r="A19" s="129" t="s">
        <v>31</v>
      </c>
      <c r="B19" s="19">
        <f>'BNRegular Symbol'!D23*[1]FGOverView!C$26</f>
        <v>21</v>
      </c>
      <c r="C19" s="19">
        <f>'BNRegular Symbol'!E23*[1]FGOverView!D$26</f>
        <v>57</v>
      </c>
      <c r="D19" s="19">
        <f>'BNRegular Symbol'!F23*[1]FGOverView!E$26</f>
        <v>45</v>
      </c>
      <c r="E19" s="19">
        <f>'BNRegular Symbol'!G23*[1]FGOverView!F$26</f>
        <v>39</v>
      </c>
      <c r="F19" s="178">
        <f>'BNRegular Symbol'!H38</f>
        <v>30</v>
      </c>
      <c r="G19" s="190">
        <f t="shared" si="4"/>
        <v>63022050</v>
      </c>
      <c r="H19" s="179">
        <f t="shared" si="5"/>
        <v>11.186527382082938</v>
      </c>
      <c r="I19" s="177">
        <f>[1]FGOverView!F52</f>
        <v>0</v>
      </c>
      <c r="J19" s="127">
        <f t="shared" si="11"/>
        <v>0</v>
      </c>
      <c r="K19" s="203">
        <f t="shared" si="12"/>
        <v>8.9393246522747036E-2</v>
      </c>
      <c r="L19" s="202">
        <f t="shared" si="13"/>
        <v>0</v>
      </c>
      <c r="M19" s="119"/>
      <c r="N19" s="230" t="s">
        <v>38</v>
      </c>
      <c r="O19" s="230" t="s">
        <v>38</v>
      </c>
      <c r="P19" s="230" t="s">
        <v>240</v>
      </c>
      <c r="Q19" s="230" t="s">
        <v>240</v>
      </c>
      <c r="R19" s="230" t="s">
        <v>38</v>
      </c>
      <c r="S19" s="225">
        <f>IF(N19="S1",'BNRegular Symbol'!D$14*[1]FGOverView!C$26,'BNRegular Symbol'!D$16-'BNRegular Symbol'!D$14*[1]FGOverView!C$26)</f>
        <v>3</v>
      </c>
      <c r="T19" s="225">
        <f>IF(O19="S1",'BNRegular Symbol'!E$14*[1]FGOverView!D$26,'BNRegular Symbol'!E$16-'BNRegular Symbol'!E$14*[1]FGOverView!D$26)</f>
        <v>9</v>
      </c>
      <c r="U19" s="225">
        <f>IF(P19="S1",'BNRegular Symbol'!F$14*[1]FGOverView!E$26,'BNRegular Symbol'!F$16-'BNRegular Symbol'!F$14*[1]FGOverView!E$26)</f>
        <v>48</v>
      </c>
      <c r="V19" s="225">
        <f>IF(Q19="S1",'BNRegular Symbol'!G$14*[1]FGOverView!F$26,'BNRegular Symbol'!G$16-'BNRegular Symbol'!G$14*[1]FGOverView!F$26)</f>
        <v>50</v>
      </c>
      <c r="W19" s="225">
        <f>IF(R19="S1",'BNRegular Symbol'!H$14*[1]FGOverView!G$26,'BNRegular Symbol'!H$16-'BNRegular Symbol'!H$14*[1]FGOverView!G$26)</f>
        <v>6</v>
      </c>
      <c r="X19" s="228">
        <f>PRODUCT(S19,T19,U19,V19,W19)</f>
        <v>388800</v>
      </c>
      <c r="Y19" s="12">
        <f t="shared" si="9"/>
        <v>5.5149101382839891E-4</v>
      </c>
    </row>
    <row r="20" spans="1:25">
      <c r="A20" s="129" t="s">
        <v>32</v>
      </c>
      <c r="B20" s="19">
        <f>'BNRegular Symbol'!D24*[1]FGOverView!C$26</f>
        <v>48</v>
      </c>
      <c r="C20" s="19">
        <f>'BNRegular Symbol'!E24*[1]FGOverView!D$26</f>
        <v>33</v>
      </c>
      <c r="D20" s="19">
        <f>'BNRegular Symbol'!F24*[1]FGOverView!E$26</f>
        <v>48</v>
      </c>
      <c r="E20" s="19">
        <f>'BNRegular Symbol'!G24*[1]FGOverView!F$26</f>
        <v>33</v>
      </c>
      <c r="F20" s="178">
        <f>'BNRegular Symbol'!H39</f>
        <v>22</v>
      </c>
      <c r="G20" s="190">
        <f t="shared" si="4"/>
        <v>55199232</v>
      </c>
      <c r="H20" s="179">
        <f t="shared" si="5"/>
        <v>12.771878565266995</v>
      </c>
      <c r="I20" s="177">
        <f>[1]FGOverView!F53</f>
        <v>0</v>
      </c>
      <c r="J20" s="127">
        <f t="shared" si="11"/>
        <v>0</v>
      </c>
      <c r="K20" s="203">
        <f t="shared" si="12"/>
        <v>7.8297017536597222E-2</v>
      </c>
      <c r="L20" s="202">
        <f t="shared" si="13"/>
        <v>0</v>
      </c>
      <c r="M20" s="119"/>
      <c r="N20" s="230" t="s">
        <v>38</v>
      </c>
      <c r="O20" s="230" t="s">
        <v>240</v>
      </c>
      <c r="P20" s="230" t="s">
        <v>38</v>
      </c>
      <c r="Q20" s="230" t="s">
        <v>38</v>
      </c>
      <c r="R20" s="230" t="s">
        <v>240</v>
      </c>
      <c r="S20" s="225">
        <f>IF(N20="S1",'BNRegular Symbol'!D$14*[1]FGOverView!C$26,'BNRegular Symbol'!D$16-'BNRegular Symbol'!D$14*[1]FGOverView!C$26)</f>
        <v>3</v>
      </c>
      <c r="T20" s="225">
        <f>IF(O20="S1",'BNRegular Symbol'!E$14*[1]FGOverView!D$26,'BNRegular Symbol'!E$16-'BNRegular Symbol'!E$14*[1]FGOverView!D$26)</f>
        <v>49</v>
      </c>
      <c r="U20" s="225">
        <f>IF(P20="S1",'BNRegular Symbol'!F$14*[1]FGOverView!E$26,'BNRegular Symbol'!F$16-'BNRegular Symbol'!F$14*[1]FGOverView!E$26)</f>
        <v>9</v>
      </c>
      <c r="V20" s="225">
        <f>IF(Q20="S1",'BNRegular Symbol'!G$14*[1]FGOverView!F$26,'BNRegular Symbol'!G$16-'BNRegular Symbol'!G$14*[1]FGOverView!F$26)</f>
        <v>6</v>
      </c>
      <c r="W20" s="225">
        <f>IF(R20="S1",'BNRegular Symbol'!H$14*[1]FGOverView!G$26,'BNRegular Symbol'!H$16-'BNRegular Symbol'!H$14*[1]FGOverView!G$26)</f>
        <v>62</v>
      </c>
      <c r="X20" s="228">
        <f t="shared" si="10"/>
        <v>492156</v>
      </c>
      <c r="Y20" s="12">
        <f t="shared" si="9"/>
        <v>6.9809570833778158E-4</v>
      </c>
    </row>
    <row r="21" spans="1:25">
      <c r="A21" s="129" t="s">
        <v>33</v>
      </c>
      <c r="B21" s="19">
        <f>'BNRegular Symbol'!D25*[1]FGOverView!C$26</f>
        <v>63</v>
      </c>
      <c r="C21" s="19">
        <f>'BNRegular Symbol'!E25*[1]FGOverView!D$26</f>
        <v>33</v>
      </c>
      <c r="D21" s="19">
        <f>'BNRegular Symbol'!F25*[1]FGOverView!E$26</f>
        <v>27</v>
      </c>
      <c r="E21" s="19">
        <f>'BNRegular Symbol'!G25*[1]FGOverView!F$26</f>
        <v>42</v>
      </c>
      <c r="F21" s="178">
        <f>'BNRegular Symbol'!H40</f>
        <v>31</v>
      </c>
      <c r="G21" s="190">
        <f t="shared" si="4"/>
        <v>73085166</v>
      </c>
      <c r="H21" s="179">
        <f t="shared" si="5"/>
        <v>9.6462514431451112</v>
      </c>
      <c r="I21" s="177">
        <f>[1]FGOverView!F54</f>
        <v>0</v>
      </c>
      <c r="J21" s="127">
        <f t="shared" si="11"/>
        <v>0</v>
      </c>
      <c r="K21" s="203">
        <f t="shared" si="12"/>
        <v>0.10366721268816056</v>
      </c>
      <c r="L21" s="202">
        <f t="shared" si="13"/>
        <v>0</v>
      </c>
      <c r="M21" s="119"/>
      <c r="N21" s="230" t="s">
        <v>38</v>
      </c>
      <c r="O21" s="230" t="s">
        <v>240</v>
      </c>
      <c r="P21" s="230" t="s">
        <v>38</v>
      </c>
      <c r="Q21" s="230" t="s">
        <v>240</v>
      </c>
      <c r="R21" s="230" t="s">
        <v>38</v>
      </c>
      <c r="S21" s="225">
        <f>IF(N21="S1",'BNRegular Symbol'!D$14*[1]FGOverView!C$26,'BNRegular Symbol'!D$16-'BNRegular Symbol'!D$14*[1]FGOverView!C$26)</f>
        <v>3</v>
      </c>
      <c r="T21" s="225">
        <f>IF(O21="S1",'BNRegular Symbol'!E$14*[1]FGOverView!D$26,'BNRegular Symbol'!E$16-'BNRegular Symbol'!E$14*[1]FGOverView!D$26)</f>
        <v>49</v>
      </c>
      <c r="U21" s="225">
        <f>IF(P21="S1",'BNRegular Symbol'!F$14*[1]FGOverView!E$26,'BNRegular Symbol'!F$16-'BNRegular Symbol'!F$14*[1]FGOverView!E$26)</f>
        <v>9</v>
      </c>
      <c r="V21" s="225">
        <f>IF(Q21="S1",'BNRegular Symbol'!G$14*[1]FGOverView!F$26,'BNRegular Symbol'!G$16-'BNRegular Symbol'!G$14*[1]FGOverView!F$26)</f>
        <v>50</v>
      </c>
      <c r="W21" s="225">
        <f>IF(R21="S1",'BNRegular Symbol'!H$14*[1]FGOverView!G$26,'BNRegular Symbol'!H$16-'BNRegular Symbol'!H$14*[1]FGOverView!G$26)</f>
        <v>6</v>
      </c>
      <c r="X21" s="228">
        <f t="shared" si="10"/>
        <v>396900</v>
      </c>
      <c r="Y21" s="12">
        <f t="shared" si="9"/>
        <v>5.629804099498238E-4</v>
      </c>
    </row>
    <row r="22" spans="1:25">
      <c r="A22" s="129" t="s">
        <v>89</v>
      </c>
      <c r="B22" s="19">
        <f>'BNRegular Symbol'!D26*[1]FGOverView!C$26</f>
        <v>15</v>
      </c>
      <c r="C22" s="19">
        <f>'BNRegular Symbol'!E26*[1]FGOverView!D$26</f>
        <v>60</v>
      </c>
      <c r="D22" s="19">
        <f>'BNRegular Symbol'!F26*[1]FGOverView!E$26</f>
        <v>57</v>
      </c>
      <c r="E22" s="19">
        <f>'BNRegular Symbol'!G26*[1]FGOverView!F$26</f>
        <v>51</v>
      </c>
      <c r="F22" s="178">
        <f>'BNRegular Symbol'!H41</f>
        <v>32</v>
      </c>
      <c r="G22" s="190">
        <f t="shared" si="4"/>
        <v>83721600</v>
      </c>
      <c r="H22" s="179">
        <f t="shared" si="5"/>
        <v>8.4207407407407402</v>
      </c>
      <c r="I22" s="177">
        <f>[1]FGOverView!F55</f>
        <v>0</v>
      </c>
      <c r="J22" s="127">
        <f t="shared" si="6"/>
        <v>0</v>
      </c>
      <c r="K22" s="203">
        <f t="shared" si="7"/>
        <v>0.11875439831104856</v>
      </c>
      <c r="L22" s="202">
        <f t="shared" si="8"/>
        <v>0</v>
      </c>
      <c r="M22" s="119"/>
      <c r="N22" s="230" t="s">
        <v>38</v>
      </c>
      <c r="O22" s="230" t="s">
        <v>240</v>
      </c>
      <c r="P22" s="230" t="s">
        <v>240</v>
      </c>
      <c r="Q22" s="230" t="s">
        <v>38</v>
      </c>
      <c r="R22" s="230" t="s">
        <v>38</v>
      </c>
      <c r="S22" s="225">
        <f>IF(N22="S1",'BNRegular Symbol'!D$14*[1]FGOverView!C$26,'BNRegular Symbol'!D$16-'BNRegular Symbol'!D$14*[1]FGOverView!C$26)</f>
        <v>3</v>
      </c>
      <c r="T22" s="225">
        <f>IF(O22="S1",'BNRegular Symbol'!E$14*[1]FGOverView!D$26,'BNRegular Symbol'!E$16-'BNRegular Symbol'!E$14*[1]FGOverView!D$26)</f>
        <v>49</v>
      </c>
      <c r="U22" s="225">
        <f>IF(P22="S1",'BNRegular Symbol'!F$14*[1]FGOverView!E$26,'BNRegular Symbol'!F$16-'BNRegular Symbol'!F$14*[1]FGOverView!E$26)</f>
        <v>48</v>
      </c>
      <c r="V22" s="225">
        <f>IF(Q22="S1",'BNRegular Symbol'!G$14*[1]FGOverView!F$26,'BNRegular Symbol'!G$16-'BNRegular Symbol'!G$14*[1]FGOverView!F$26)</f>
        <v>6</v>
      </c>
      <c r="W22" s="225">
        <f>IF(R22="S1",'BNRegular Symbol'!H$14*[1]FGOverView!G$26,'BNRegular Symbol'!H$16-'BNRegular Symbol'!H$14*[1]FGOverView!G$26)</f>
        <v>6</v>
      </c>
      <c r="X22" s="228">
        <f t="shared" si="10"/>
        <v>254016</v>
      </c>
      <c r="Y22" s="12">
        <f t="shared" si="9"/>
        <v>3.6030746236788728E-4</v>
      </c>
    </row>
    <row r="23" spans="1:25">
      <c r="A23" s="129" t="s">
        <v>166</v>
      </c>
      <c r="B23" s="19">
        <f>'BNRegular Symbol'!D27*[1]FGOverView!C$26</f>
        <v>0</v>
      </c>
      <c r="C23" s="19">
        <f>'BNRegular Symbol'!E27*[1]FGOverView!D$26</f>
        <v>12</v>
      </c>
      <c r="D23" s="19">
        <f>'BNRegular Symbol'!F27*[1]FGOverView!E$26</f>
        <v>12</v>
      </c>
      <c r="E23" s="19">
        <f>'BNRegular Symbol'!G27*[1]FGOverView!F$26</f>
        <v>9</v>
      </c>
      <c r="F23" s="178">
        <f>'BNRegular Symbol'!H46</f>
        <v>68</v>
      </c>
      <c r="G23" s="190">
        <f t="shared" si="4"/>
        <v>0</v>
      </c>
      <c r="H23" s="179"/>
      <c r="I23" s="177" t="e">
        <f>[1]FGOverView!#REF!</f>
        <v>#REF!</v>
      </c>
      <c r="J23" s="127"/>
      <c r="K23" s="203"/>
      <c r="L23" s="202"/>
      <c r="M23" s="119"/>
      <c r="N23" s="230" t="s">
        <v>240</v>
      </c>
      <c r="O23" s="230" t="s">
        <v>38</v>
      </c>
      <c r="P23" s="230" t="s">
        <v>38</v>
      </c>
      <c r="Q23" s="230" t="s">
        <v>38</v>
      </c>
      <c r="R23" s="230" t="s">
        <v>240</v>
      </c>
      <c r="S23" s="225">
        <f>IF(N23="S1",'BNRegular Symbol'!D$14*[1]FGOverView!C$26,'BNRegular Symbol'!D$16-'BNRegular Symbol'!D$14*[1]FGOverView!C$26)</f>
        <v>53</v>
      </c>
      <c r="T23" s="225">
        <f>IF(O23="S1",'BNRegular Symbol'!E$14*[1]FGOverView!D$26,'BNRegular Symbol'!E$16-'BNRegular Symbol'!E$14*[1]FGOverView!D$26)</f>
        <v>9</v>
      </c>
      <c r="U23" s="225">
        <f>IF(P23="S1",'BNRegular Symbol'!F$14*[1]FGOverView!E$26,'BNRegular Symbol'!F$16-'BNRegular Symbol'!F$14*[1]FGOverView!E$26)</f>
        <v>9</v>
      </c>
      <c r="V23" s="225">
        <f>IF(Q23="S1",'BNRegular Symbol'!G$14*[1]FGOverView!F$26,'BNRegular Symbol'!G$16-'BNRegular Symbol'!G$14*[1]FGOverView!F$26)</f>
        <v>6</v>
      </c>
      <c r="W23" s="225">
        <f>IF(R23="S1",'BNRegular Symbol'!H$14*[1]FGOverView!G$26,'BNRegular Symbol'!H$16-'BNRegular Symbol'!H$14*[1]FGOverView!G$26)</f>
        <v>62</v>
      </c>
      <c r="X23" s="228">
        <f t="shared" si="10"/>
        <v>1596996</v>
      </c>
      <c r="Y23" s="12">
        <f t="shared" si="9"/>
        <v>2.2652493393001483E-3</v>
      </c>
    </row>
    <row r="24" spans="1:25">
      <c r="A24" s="129" t="s">
        <v>167</v>
      </c>
      <c r="B24" s="19">
        <f>'BNRegular Symbol'!D28*[1]FGOverView!C$26</f>
        <v>0</v>
      </c>
      <c r="C24" s="19">
        <f>'BNRegular Symbol'!E28*[1]FGOverView!D$26</f>
        <v>12</v>
      </c>
      <c r="D24" s="19">
        <f>'BNRegular Symbol'!F28*[1]FGOverView!E$26</f>
        <v>12</v>
      </c>
      <c r="E24" s="19">
        <f>'BNRegular Symbol'!G28*[1]FGOverView!F$26</f>
        <v>9</v>
      </c>
      <c r="F24" s="178">
        <f>'BNRegular Symbol'!H47</f>
        <v>68</v>
      </c>
      <c r="G24" s="190">
        <f t="shared" si="4"/>
        <v>0</v>
      </c>
      <c r="H24" s="179"/>
      <c r="I24" s="177">
        <f>[1]FGOverView!F56</f>
        <v>0</v>
      </c>
      <c r="J24" s="127"/>
      <c r="K24" s="203"/>
      <c r="L24" s="202"/>
      <c r="M24" s="119"/>
      <c r="N24" s="230" t="s">
        <v>240</v>
      </c>
      <c r="O24" s="230" t="s">
        <v>38</v>
      </c>
      <c r="P24" s="230" t="s">
        <v>38</v>
      </c>
      <c r="Q24" s="230" t="s">
        <v>240</v>
      </c>
      <c r="R24" s="230" t="s">
        <v>38</v>
      </c>
      <c r="S24" s="225">
        <f>IF(N24="S1",'BNRegular Symbol'!D$14*[1]FGOverView!C$26,'BNRegular Symbol'!D$16-'BNRegular Symbol'!D$14*[1]FGOverView!C$26)</f>
        <v>53</v>
      </c>
      <c r="T24" s="225">
        <f>IF(O24="S1",'BNRegular Symbol'!E$14*[1]FGOverView!D$26,'BNRegular Symbol'!E$16-'BNRegular Symbol'!E$14*[1]FGOverView!D$26)</f>
        <v>9</v>
      </c>
      <c r="U24" s="225">
        <f>IF(P24="S1",'BNRegular Symbol'!F$14*[1]FGOverView!E$26,'BNRegular Symbol'!F$16-'BNRegular Symbol'!F$14*[1]FGOverView!E$26)</f>
        <v>9</v>
      </c>
      <c r="V24" s="225">
        <f>IF(Q24="S1",'BNRegular Symbol'!G$14*[1]FGOverView!F$26,'BNRegular Symbol'!G$16-'BNRegular Symbol'!G$14*[1]FGOverView!F$26)</f>
        <v>50</v>
      </c>
      <c r="W24" s="225">
        <f>IF(R24="S1",'BNRegular Symbol'!H$14*[1]FGOverView!G$26,'BNRegular Symbol'!H$16-'BNRegular Symbol'!H$14*[1]FGOverView!G$26)</f>
        <v>6</v>
      </c>
      <c r="X24" s="228">
        <f>PRODUCT(S24,T24,U24,V24,W24)</f>
        <v>1287900</v>
      </c>
      <c r="Y24" s="12">
        <f t="shared" si="9"/>
        <v>1.8268139833065712E-3</v>
      </c>
    </row>
    <row r="25" spans="1:25">
      <c r="A25" s="129" t="s">
        <v>168</v>
      </c>
      <c r="B25" s="19">
        <f>'BNRegular Symbol'!D29*[1]FGOverView!C$26</f>
        <v>0</v>
      </c>
      <c r="C25" s="19">
        <f>'BNRegular Symbol'!E29*[1]FGOverView!D$26</f>
        <v>12</v>
      </c>
      <c r="D25" s="19">
        <f>'BNRegular Symbol'!F29*[1]FGOverView!E$26</f>
        <v>12</v>
      </c>
      <c r="E25" s="19">
        <f>'BNRegular Symbol'!G29*[1]FGOverView!F$26</f>
        <v>9</v>
      </c>
      <c r="F25" s="178">
        <f>'BNRegular Symbol'!H48</f>
        <v>68</v>
      </c>
      <c r="G25" s="190">
        <f t="shared" si="4"/>
        <v>0</v>
      </c>
      <c r="H25" s="179"/>
      <c r="I25" s="177">
        <f>[1]FGOverView!F57</f>
        <v>0</v>
      </c>
      <c r="J25" s="127"/>
      <c r="K25" s="203"/>
      <c r="L25" s="202"/>
      <c r="M25" s="119"/>
      <c r="N25" s="230" t="s">
        <v>240</v>
      </c>
      <c r="O25" s="230" t="s">
        <v>38</v>
      </c>
      <c r="P25" s="230" t="s">
        <v>240</v>
      </c>
      <c r="Q25" s="230" t="s">
        <v>38</v>
      </c>
      <c r="R25" s="230" t="s">
        <v>38</v>
      </c>
      <c r="S25" s="225">
        <f>IF(N25="S1",'BNRegular Symbol'!D$14*[1]FGOverView!C$26,'BNRegular Symbol'!D$16-'BNRegular Symbol'!D$14*[1]FGOverView!C$26)</f>
        <v>53</v>
      </c>
      <c r="T25" s="225">
        <f>IF(O25="S1",'BNRegular Symbol'!E$14*[1]FGOverView!D$26,'BNRegular Symbol'!E$16-'BNRegular Symbol'!E$14*[1]FGOverView!D$26)</f>
        <v>9</v>
      </c>
      <c r="U25" s="225">
        <f>IF(P25="S1",'BNRegular Symbol'!F$14*[1]FGOverView!E$26,'BNRegular Symbol'!F$16-'BNRegular Symbol'!F$14*[1]FGOverView!E$26)</f>
        <v>48</v>
      </c>
      <c r="V25" s="225">
        <f>IF(Q25="S1",'BNRegular Symbol'!G$14*[1]FGOverView!F$26,'BNRegular Symbol'!G$16-'BNRegular Symbol'!G$14*[1]FGOverView!F$26)</f>
        <v>6</v>
      </c>
      <c r="W25" s="225">
        <f>IF(R25="S1",'BNRegular Symbol'!H$14*[1]FGOverView!G$26,'BNRegular Symbol'!H$16-'BNRegular Symbol'!H$14*[1]FGOverView!G$26)</f>
        <v>6</v>
      </c>
      <c r="X25" s="228">
        <f t="shared" si="10"/>
        <v>824256</v>
      </c>
      <c r="Y25" s="12">
        <f t="shared" si="9"/>
        <v>1.1691609493162055E-3</v>
      </c>
    </row>
    <row r="26" spans="1:25">
      <c r="A26" s="129" t="s">
        <v>169</v>
      </c>
      <c r="B26" s="19">
        <f>'BNRegular Symbol'!D30*[1]FGOverView!C$26</f>
        <v>0</v>
      </c>
      <c r="C26" s="19">
        <f>'BNRegular Symbol'!E30*[1]FGOverView!D$26</f>
        <v>12</v>
      </c>
      <c r="D26" s="19">
        <f>'BNRegular Symbol'!F30*[1]FGOverView!E$26</f>
        <v>12</v>
      </c>
      <c r="E26" s="19">
        <f>'BNRegular Symbol'!G30*[1]FGOverView!F$26</f>
        <v>9</v>
      </c>
      <c r="F26" s="178">
        <f>'BNRegular Symbol'!H49</f>
        <v>68</v>
      </c>
      <c r="G26" s="190">
        <f t="shared" si="4"/>
        <v>0</v>
      </c>
      <c r="H26" s="179"/>
      <c r="I26" s="177">
        <f>[1]FGOverView!F58</f>
        <v>0</v>
      </c>
      <c r="J26" s="127"/>
      <c r="K26" s="203"/>
      <c r="L26" s="202"/>
      <c r="M26" s="119"/>
      <c r="N26" s="230" t="s">
        <v>240</v>
      </c>
      <c r="O26" s="230" t="s">
        <v>240</v>
      </c>
      <c r="P26" s="230" t="s">
        <v>38</v>
      </c>
      <c r="Q26" s="230" t="s">
        <v>38</v>
      </c>
      <c r="R26" s="230" t="s">
        <v>38</v>
      </c>
      <c r="S26" s="225">
        <f>IF(N26="S1",'BNRegular Symbol'!D$14*[1]FGOverView!C$26,'BNRegular Symbol'!D$16-'BNRegular Symbol'!D$14*[1]FGOverView!C$26)</f>
        <v>53</v>
      </c>
      <c r="T26" s="225">
        <f>IF(O26="S1",'BNRegular Symbol'!E$14*[1]FGOverView!D$26,'BNRegular Symbol'!E$16-'BNRegular Symbol'!E$14*[1]FGOverView!D$26)</f>
        <v>49</v>
      </c>
      <c r="U26" s="225">
        <f>IF(P26="S1",'BNRegular Symbol'!F$14*[1]FGOverView!E$26,'BNRegular Symbol'!F$16-'BNRegular Symbol'!F$14*[1]FGOverView!E$26)</f>
        <v>9</v>
      </c>
      <c r="V26" s="225">
        <f>IF(Q26="S1",'BNRegular Symbol'!G$14*[1]FGOverView!F$26,'BNRegular Symbol'!G$16-'BNRegular Symbol'!G$14*[1]FGOverView!F$26)</f>
        <v>6</v>
      </c>
      <c r="W26" s="225">
        <f>IF(R26="S1",'BNRegular Symbol'!H$14*[1]FGOverView!G$26,'BNRegular Symbol'!H$16-'BNRegular Symbol'!H$14*[1]FGOverView!G$26)</f>
        <v>6</v>
      </c>
      <c r="X26" s="228">
        <f t="shared" si="10"/>
        <v>841428</v>
      </c>
      <c r="Y26" s="12">
        <f t="shared" si="9"/>
        <v>1.1935184690936265E-3</v>
      </c>
    </row>
    <row r="27" spans="1:25">
      <c r="A27" s="129" t="s">
        <v>175</v>
      </c>
      <c r="B27" s="19">
        <f>'BNRegular Symbol'!D31*[1]FGOverView!C$26</f>
        <v>0</v>
      </c>
      <c r="C27" s="19">
        <f>'BNRegular Symbol'!E31*[1]FGOverView!D$26</f>
        <v>12</v>
      </c>
      <c r="D27" s="19">
        <f>'BNRegular Symbol'!F31*[1]FGOverView!E$26</f>
        <v>12</v>
      </c>
      <c r="E27" s="19">
        <f>'BNRegular Symbol'!G31*[1]FGOverView!F$26</f>
        <v>9</v>
      </c>
      <c r="F27" s="178">
        <f>'BNRegular Symbol'!H50</f>
        <v>68</v>
      </c>
      <c r="G27" s="190">
        <f t="shared" si="4"/>
        <v>0</v>
      </c>
      <c r="H27" s="179"/>
      <c r="I27" s="177">
        <f>[1]FGOverView!F59</f>
        <v>0</v>
      </c>
      <c r="J27" s="127"/>
      <c r="K27" s="203"/>
      <c r="L27" s="202"/>
      <c r="M27" s="119"/>
      <c r="N27" s="135"/>
      <c r="O27" s="135"/>
      <c r="P27" s="135"/>
    </row>
    <row r="28" spans="1:25">
      <c r="A28" s="129" t="s">
        <v>178</v>
      </c>
      <c r="B28" s="19">
        <f>'BNRegular Symbol'!D32*[1]FGOverView!C$26</f>
        <v>0</v>
      </c>
      <c r="C28" s="19">
        <f>'BNRegular Symbol'!E32*[1]FGOverView!D$26</f>
        <v>12</v>
      </c>
      <c r="D28" s="19">
        <f>'BNRegular Symbol'!F32*[1]FGOverView!E$26</f>
        <v>12</v>
      </c>
      <c r="E28" s="19">
        <f>'BNRegular Symbol'!G32*[1]FGOverView!F$26</f>
        <v>9</v>
      </c>
      <c r="F28" s="178">
        <f>'BNRegular Symbol'!H51</f>
        <v>68</v>
      </c>
      <c r="G28" s="190">
        <f t="shared" si="4"/>
        <v>0</v>
      </c>
      <c r="H28" s="179"/>
      <c r="I28" s="177">
        <f>[1]FGOverView!F60</f>
        <v>0</v>
      </c>
      <c r="J28" s="127"/>
      <c r="K28" s="203"/>
      <c r="L28" s="202"/>
      <c r="M28" s="119"/>
      <c r="N28" s="135"/>
      <c r="O28" s="135"/>
      <c r="P28" s="135"/>
    </row>
    <row r="29" spans="1:25">
      <c r="A29" s="129" t="s">
        <v>34</v>
      </c>
      <c r="B29" s="19">
        <f>'BNRegular Symbol'!D22*[1]FGOverView!C$26</f>
        <v>18</v>
      </c>
      <c r="C29" s="19">
        <f>'BNRegular Symbol'!E22*[1]FGOverView!D$26</f>
        <v>30</v>
      </c>
      <c r="D29" s="19">
        <f>'BNRegular Symbol'!F22*[1]FGOverView!E$26</f>
        <v>33</v>
      </c>
      <c r="E29" s="178">
        <f>'BNRegular Symbol'!G37</f>
        <v>32</v>
      </c>
      <c r="F29" s="178">
        <f>'BNRegular Symbol'!H$16</f>
        <v>68</v>
      </c>
      <c r="G29" s="190">
        <f t="shared" si="4"/>
        <v>38776320</v>
      </c>
      <c r="H29" s="179">
        <f t="shared" si="5"/>
        <v>18.181144781144781</v>
      </c>
      <c r="I29" s="177">
        <f>[1]FGOverView!E51</f>
        <v>0</v>
      </c>
      <c r="J29" s="127">
        <f t="shared" ref="J29:J32" si="14">L29/$B$3</f>
        <v>0</v>
      </c>
      <c r="K29" s="203">
        <f t="shared" ref="K29:K32" si="15">1/H29</f>
        <v>5.5002037112485649E-2</v>
      </c>
      <c r="L29" s="202">
        <f t="shared" ref="L29:L32" si="16">K29*I29</f>
        <v>0</v>
      </c>
      <c r="M29" s="119"/>
      <c r="N29" s="135"/>
      <c r="O29" s="135"/>
      <c r="P29" s="135"/>
    </row>
    <row r="30" spans="1:25">
      <c r="A30" s="129" t="s">
        <v>35</v>
      </c>
      <c r="B30" s="19">
        <f>'BNRegular Symbol'!D23*[1]FGOverView!C$26</f>
        <v>21</v>
      </c>
      <c r="C30" s="19">
        <f>'BNRegular Symbol'!E23*[1]FGOverView!D$26</f>
        <v>57</v>
      </c>
      <c r="D30" s="19">
        <f>'BNRegular Symbol'!F23*[1]FGOverView!E$26</f>
        <v>45</v>
      </c>
      <c r="E30" s="178">
        <f>'BNRegular Symbol'!G38</f>
        <v>25</v>
      </c>
      <c r="F30" s="178">
        <f>'BNRegular Symbol'!H$16</f>
        <v>68</v>
      </c>
      <c r="G30" s="190">
        <f t="shared" si="4"/>
        <v>91570500</v>
      </c>
      <c r="H30" s="179">
        <f t="shared" si="5"/>
        <v>7.6989629629629626</v>
      </c>
      <c r="I30" s="177">
        <f>[1]FGOverView!E52</f>
        <v>0</v>
      </c>
      <c r="J30" s="127">
        <f t="shared" si="14"/>
        <v>0</v>
      </c>
      <c r="K30" s="203">
        <f t="shared" si="15"/>
        <v>0.12988762315270935</v>
      </c>
      <c r="L30" s="202">
        <f t="shared" si="16"/>
        <v>0</v>
      </c>
      <c r="M30" s="119"/>
      <c r="N30" s="135"/>
      <c r="O30" s="135"/>
      <c r="P30" s="135"/>
    </row>
    <row r="31" spans="1:25">
      <c r="A31" s="129" t="s">
        <v>36</v>
      </c>
      <c r="B31" s="19">
        <f>'BNRegular Symbol'!D24*[1]FGOverView!C$26</f>
        <v>48</v>
      </c>
      <c r="C31" s="19">
        <f>'BNRegular Symbol'!E24*[1]FGOverView!D$26</f>
        <v>33</v>
      </c>
      <c r="D31" s="19">
        <f>'BNRegular Symbol'!F24*[1]FGOverView!E$26</f>
        <v>48</v>
      </c>
      <c r="E31" s="178">
        <f>'BNRegular Symbol'!G39</f>
        <v>28</v>
      </c>
      <c r="F31" s="178">
        <f>'BNRegular Symbol'!H$16</f>
        <v>68</v>
      </c>
      <c r="G31" s="190">
        <f t="shared" si="4"/>
        <v>144764928</v>
      </c>
      <c r="H31" s="179">
        <f t="shared" si="5"/>
        <v>4.8699494949494948</v>
      </c>
      <c r="I31" s="177">
        <f>[1]FGOverView!E53</f>
        <v>0</v>
      </c>
      <c r="J31" s="127">
        <f t="shared" si="14"/>
        <v>0</v>
      </c>
      <c r="K31" s="203">
        <f t="shared" si="15"/>
        <v>0.20534093855327976</v>
      </c>
      <c r="L31" s="202">
        <f t="shared" si="16"/>
        <v>0</v>
      </c>
      <c r="M31" s="119"/>
      <c r="N31" s="135"/>
      <c r="O31" s="135"/>
      <c r="P31" s="135"/>
    </row>
    <row r="32" spans="1:25">
      <c r="A32" s="129" t="s">
        <v>37</v>
      </c>
      <c r="B32" s="19">
        <f>'BNRegular Symbol'!D25*[1]FGOverView!C$26</f>
        <v>63</v>
      </c>
      <c r="C32" s="19">
        <f>'BNRegular Symbol'!E25*[1]FGOverView!D$26</f>
        <v>33</v>
      </c>
      <c r="D32" s="19">
        <f>'BNRegular Symbol'!F25*[1]FGOverView!E$26</f>
        <v>27</v>
      </c>
      <c r="E32" s="178">
        <f>'BNRegular Symbol'!G40</f>
        <v>30</v>
      </c>
      <c r="F32" s="178">
        <f>'BNRegular Symbol'!H$16</f>
        <v>68</v>
      </c>
      <c r="G32" s="190">
        <f t="shared" si="4"/>
        <v>114511320</v>
      </c>
      <c r="H32" s="179">
        <f t="shared" si="5"/>
        <v>6.1565781269484976</v>
      </c>
      <c r="I32" s="177">
        <f>[1]FGOverView!E54</f>
        <v>0</v>
      </c>
      <c r="J32" s="127">
        <f t="shared" si="14"/>
        <v>0</v>
      </c>
      <c r="K32" s="203">
        <f t="shared" si="15"/>
        <v>0.16242789084780918</v>
      </c>
      <c r="L32" s="202">
        <f t="shared" si="16"/>
        <v>0</v>
      </c>
      <c r="M32" s="119"/>
      <c r="N32" s="135"/>
      <c r="O32" s="135"/>
      <c r="P32" s="135"/>
    </row>
    <row r="33" spans="1:16">
      <c r="A33" s="129" t="s">
        <v>90</v>
      </c>
      <c r="B33" s="19">
        <f>'BNRegular Symbol'!D26*[1]FGOverView!C$26</f>
        <v>15</v>
      </c>
      <c r="C33" s="19">
        <f>'BNRegular Symbol'!E26*[1]FGOverView!D$26</f>
        <v>60</v>
      </c>
      <c r="D33" s="19">
        <f>'BNRegular Symbol'!F26*[1]FGOverView!E$26</f>
        <v>57</v>
      </c>
      <c r="E33" s="178">
        <f>'BNRegular Symbol'!G41</f>
        <v>22</v>
      </c>
      <c r="F33" s="178">
        <f>'BNRegular Symbol'!H$16</f>
        <v>68</v>
      </c>
      <c r="G33" s="190">
        <f t="shared" si="4"/>
        <v>76744800</v>
      </c>
      <c r="H33" s="179">
        <f t="shared" si="5"/>
        <v>9.1862626262626268</v>
      </c>
      <c r="I33" s="177">
        <f>[1]FGOverView!E55</f>
        <v>0</v>
      </c>
      <c r="J33" s="127">
        <f t="shared" si="6"/>
        <v>0</v>
      </c>
      <c r="K33" s="203">
        <f t="shared" si="7"/>
        <v>0.10885819845179451</v>
      </c>
      <c r="L33" s="202">
        <f t="shared" si="8"/>
        <v>0</v>
      </c>
      <c r="M33" s="119"/>
      <c r="N33" s="135"/>
      <c r="O33" s="135"/>
      <c r="P33" s="135"/>
    </row>
    <row r="34" spans="1:16">
      <c r="A34" s="129" t="s">
        <v>170</v>
      </c>
      <c r="B34" s="19">
        <f>'BNRegular Symbol'!D27*[1]FGOverView!C$26</f>
        <v>0</v>
      </c>
      <c r="C34" s="19">
        <f>'BNRegular Symbol'!E27*[1]FGOverView!D$26</f>
        <v>12</v>
      </c>
      <c r="D34" s="19">
        <f>'BNRegular Symbol'!F27*[1]FGOverView!E$26</f>
        <v>12</v>
      </c>
      <c r="E34" s="178">
        <f>'BNRegular Symbol'!G46</f>
        <v>47</v>
      </c>
      <c r="F34" s="178">
        <f>'BNRegular Symbol'!H$16</f>
        <v>68</v>
      </c>
      <c r="G34" s="190">
        <f t="shared" si="4"/>
        <v>0</v>
      </c>
      <c r="H34" s="179"/>
      <c r="I34" s="177" t="e">
        <f>[1]FGOverView!#REF!</f>
        <v>#REF!</v>
      </c>
      <c r="J34" s="127"/>
      <c r="K34" s="203"/>
      <c r="L34" s="202"/>
      <c r="M34" s="119"/>
      <c r="N34" s="135"/>
      <c r="O34" s="135"/>
      <c r="P34" s="135"/>
    </row>
    <row r="35" spans="1:16">
      <c r="A35" s="129" t="s">
        <v>171</v>
      </c>
      <c r="B35" s="19">
        <f>'BNRegular Symbol'!D28*[1]FGOverView!C$26</f>
        <v>0</v>
      </c>
      <c r="C35" s="19">
        <f>'BNRegular Symbol'!E28*[1]FGOverView!D$26</f>
        <v>12</v>
      </c>
      <c r="D35" s="19">
        <f>'BNRegular Symbol'!F28*[1]FGOverView!E$26</f>
        <v>12</v>
      </c>
      <c r="E35" s="178">
        <f>'BNRegular Symbol'!G47</f>
        <v>47</v>
      </c>
      <c r="F35" s="178">
        <f>'BNRegular Symbol'!H$16</f>
        <v>68</v>
      </c>
      <c r="G35" s="190">
        <f t="shared" si="4"/>
        <v>0</v>
      </c>
      <c r="H35" s="179"/>
      <c r="I35" s="177">
        <f>[1]FGOverView!E56</f>
        <v>0</v>
      </c>
      <c r="J35" s="127"/>
      <c r="K35" s="203"/>
      <c r="L35" s="202"/>
      <c r="M35" s="119"/>
      <c r="N35" s="135"/>
      <c r="O35" s="135"/>
      <c r="P35" s="135"/>
    </row>
    <row r="36" spans="1:16">
      <c r="A36" s="129" t="s">
        <v>172</v>
      </c>
      <c r="B36" s="19">
        <f>'BNRegular Symbol'!D29*[1]FGOverView!C$26</f>
        <v>0</v>
      </c>
      <c r="C36" s="19">
        <f>'BNRegular Symbol'!E29*[1]FGOverView!D$26</f>
        <v>12</v>
      </c>
      <c r="D36" s="19">
        <f>'BNRegular Symbol'!F29*[1]FGOverView!E$26</f>
        <v>12</v>
      </c>
      <c r="E36" s="178">
        <f>'BNRegular Symbol'!G48</f>
        <v>47</v>
      </c>
      <c r="F36" s="178">
        <f>'BNRegular Symbol'!H$16</f>
        <v>68</v>
      </c>
      <c r="G36" s="190">
        <f t="shared" si="4"/>
        <v>0</v>
      </c>
      <c r="H36" s="179"/>
      <c r="I36" s="177">
        <f>[1]FGOverView!E57</f>
        <v>0</v>
      </c>
      <c r="J36" s="127"/>
      <c r="K36" s="203"/>
      <c r="L36" s="202"/>
      <c r="M36" s="119"/>
    </row>
    <row r="37" spans="1:16">
      <c r="A37" s="129" t="s">
        <v>173</v>
      </c>
      <c r="B37" s="19">
        <f>'BNRegular Symbol'!D30*[1]FGOverView!C$26</f>
        <v>0</v>
      </c>
      <c r="C37" s="19">
        <f>'BNRegular Symbol'!E30*[1]FGOverView!D$26</f>
        <v>12</v>
      </c>
      <c r="D37" s="19">
        <f>'BNRegular Symbol'!F30*[1]FGOverView!E$26</f>
        <v>12</v>
      </c>
      <c r="E37" s="178">
        <f>'BNRegular Symbol'!G49</f>
        <v>47</v>
      </c>
      <c r="F37" s="178">
        <f>'BNRegular Symbol'!H$16</f>
        <v>68</v>
      </c>
      <c r="G37" s="190">
        <f t="shared" si="4"/>
        <v>0</v>
      </c>
      <c r="H37" s="179"/>
      <c r="I37" s="177">
        <f>[1]FGOverView!E58</f>
        <v>0</v>
      </c>
      <c r="J37" s="127"/>
      <c r="K37" s="203"/>
      <c r="L37" s="202"/>
      <c r="M37" s="119"/>
    </row>
    <row r="38" spans="1:16">
      <c r="A38" s="129" t="s">
        <v>176</v>
      </c>
      <c r="B38" s="19">
        <f>'BNRegular Symbol'!D31*[1]FGOverView!C$26</f>
        <v>0</v>
      </c>
      <c r="C38" s="19">
        <f>'BNRegular Symbol'!E31*[1]FGOverView!D$26</f>
        <v>12</v>
      </c>
      <c r="D38" s="19">
        <f>'BNRegular Symbol'!F31*[1]FGOverView!E$26</f>
        <v>12</v>
      </c>
      <c r="E38" s="178">
        <f>'BNRegular Symbol'!G50</f>
        <v>47</v>
      </c>
      <c r="F38" s="178">
        <f>'BNRegular Symbol'!H$16</f>
        <v>68</v>
      </c>
      <c r="G38" s="190">
        <f t="shared" si="4"/>
        <v>0</v>
      </c>
      <c r="H38" s="179"/>
      <c r="I38" s="177">
        <f>[1]FGOverView!E59</f>
        <v>0</v>
      </c>
      <c r="J38" s="127"/>
      <c r="K38" s="203"/>
      <c r="L38" s="202"/>
      <c r="M38" s="119"/>
    </row>
    <row r="39" spans="1:16">
      <c r="A39" s="129" t="s">
        <v>179</v>
      </c>
      <c r="B39" s="19">
        <f>'BNRegular Symbol'!D32*[1]FGOverView!C$26</f>
        <v>0</v>
      </c>
      <c r="C39" s="19">
        <f>'BNRegular Symbol'!E32*[1]FGOverView!D$26</f>
        <v>12</v>
      </c>
      <c r="D39" s="19">
        <f>'BNRegular Symbol'!F32*[1]FGOverView!E$26</f>
        <v>12</v>
      </c>
      <c r="E39" s="178">
        <f>'BNRegular Symbol'!G51</f>
        <v>47</v>
      </c>
      <c r="F39" s="178">
        <f>'BNRegular Symbol'!H$16</f>
        <v>68</v>
      </c>
      <c r="G39" s="190">
        <f t="shared" si="4"/>
        <v>0</v>
      </c>
      <c r="H39" s="179"/>
      <c r="I39" s="177">
        <f>[1]FGOverView!E60</f>
        <v>0</v>
      </c>
      <c r="J39" s="127"/>
      <c r="K39" s="203"/>
      <c r="L39" s="202"/>
      <c r="M39" s="119"/>
    </row>
    <row r="40" spans="1:16">
      <c r="A40" s="125" t="s">
        <v>233</v>
      </c>
      <c r="B40" s="19">
        <f>'BNRegular Symbol'!D$14*[1]FGOverView!C$26</f>
        <v>3</v>
      </c>
      <c r="C40" s="19">
        <f>'BNRegular Symbol'!E$14*[1]FGOverView!D$26</f>
        <v>9</v>
      </c>
      <c r="D40" s="19">
        <f>'BNRegular Symbol'!F$14*[1]FGOverView!E$26</f>
        <v>9</v>
      </c>
      <c r="E40" s="19">
        <f>'BNRegular Symbol'!G$14*[1]FGOverView!F$26</f>
        <v>6</v>
      </c>
      <c r="F40" s="19">
        <f>'BNRegular Symbol'!H$14*[1]FGOverView!G$26</f>
        <v>6</v>
      </c>
      <c r="G40" s="190">
        <f t="shared" si="4"/>
        <v>8748</v>
      </c>
      <c r="H40" s="179">
        <f>$B$5/G40</f>
        <v>80589.607681755835</v>
      </c>
      <c r="I40" s="126">
        <f>[1]FGOverView!G61</f>
        <v>0</v>
      </c>
      <c r="J40" s="127">
        <f>L40/$B$3</f>
        <v>0</v>
      </c>
      <c r="K40" s="203">
        <f t="shared" ref="K40:K42" si="17">1/H40</f>
        <v>1.2408547811138974E-5</v>
      </c>
      <c r="L40" s="202">
        <f>K40*I40*$B$3</f>
        <v>0</v>
      </c>
      <c r="M40" s="119"/>
    </row>
    <row r="41" spans="1:16">
      <c r="A41" s="125" t="s">
        <v>234</v>
      </c>
      <c r="B41" s="19">
        <f>'BNRegular Symbol'!D$14*[1]FGOverView!C$26</f>
        <v>3</v>
      </c>
      <c r="C41" s="19">
        <f>'BNRegular Symbol'!E$14*[1]FGOverView!D$26</f>
        <v>9</v>
      </c>
      <c r="D41" s="19">
        <f>'BNRegular Symbol'!F$14*[1]FGOverView!E$26</f>
        <v>9</v>
      </c>
      <c r="E41" s="19">
        <f>'BNRegular Symbol'!G$14*[1]FGOverView!F$26</f>
        <v>6</v>
      </c>
      <c r="F41" s="19">
        <f>'BNRegular Symbol'!$H$16-'BNRegular Symbol'!$H$14*[1]FGOverView!G$26</f>
        <v>62</v>
      </c>
      <c r="G41" s="190">
        <f t="shared" si="4"/>
        <v>90396</v>
      </c>
      <c r="H41" s="179">
        <f t="shared" si="5"/>
        <v>7798.9942917828221</v>
      </c>
      <c r="I41" s="126">
        <f>[1]FGOverView!F61</f>
        <v>0</v>
      </c>
      <c r="J41" s="127">
        <f t="shared" ref="J41:J42" si="18">L41/$B$3</f>
        <v>0</v>
      </c>
      <c r="K41" s="203">
        <f t="shared" si="17"/>
        <v>1.2822166071510275E-4</v>
      </c>
      <c r="L41" s="202">
        <f t="shared" ref="L41" si="19">K41*I41*$B$3</f>
        <v>0</v>
      </c>
      <c r="M41" s="119"/>
    </row>
    <row r="42" spans="1:16">
      <c r="A42" s="125" t="s">
        <v>235</v>
      </c>
      <c r="B42" s="19">
        <f>'BNRegular Symbol'!D$14*[1]FGOverView!C$26</f>
        <v>3</v>
      </c>
      <c r="C42" s="19">
        <f>'BNRegular Symbol'!E$14*[1]FGOverView!D$26</f>
        <v>9</v>
      </c>
      <c r="D42" s="19">
        <f>'BNRegular Symbol'!F$14*[1]FGOverView!E$26</f>
        <v>9</v>
      </c>
      <c r="E42" s="19">
        <f>'BNRegular Symbol'!G$16-'BNRegular Symbol'!G$14*[1]FGOverView!F$26</f>
        <v>50</v>
      </c>
      <c r="F42" s="19">
        <f>'BNRegular Symbol'!$H$16</f>
        <v>68</v>
      </c>
      <c r="G42" s="190">
        <f t="shared" si="4"/>
        <v>826200</v>
      </c>
      <c r="H42" s="179">
        <f t="shared" si="5"/>
        <v>853.30172839506167</v>
      </c>
      <c r="I42" s="126">
        <f>[1]FGOverView!E61</f>
        <v>0</v>
      </c>
      <c r="J42" s="127">
        <f t="shared" si="18"/>
        <v>0</v>
      </c>
      <c r="K42" s="203">
        <f t="shared" si="17"/>
        <v>1.1719184043853478E-3</v>
      </c>
      <c r="L42" s="202">
        <f>K42*I42*$B$3</f>
        <v>0</v>
      </c>
      <c r="M42" s="119"/>
      <c r="N42" s="135"/>
      <c r="O42" s="135"/>
      <c r="P42" s="135"/>
    </row>
    <row r="43" spans="1:16">
      <c r="A43" s="135" t="s">
        <v>236</v>
      </c>
      <c r="E43" s="138"/>
      <c r="F43" s="138"/>
      <c r="G43" s="189">
        <f>SUM(G7:G42)</f>
        <v>1236150720</v>
      </c>
      <c r="H43" s="189">
        <f>SUM(H7:H42)</f>
        <v>89509.020459706924</v>
      </c>
      <c r="I43" s="189"/>
      <c r="J43" s="213">
        <f>SUM(J7:J42)</f>
        <v>0</v>
      </c>
      <c r="K43" s="213">
        <f>SUM(K7:K42)</f>
        <v>1.7534105293660112</v>
      </c>
      <c r="L43" s="213">
        <f>SUM(L7:L42)</f>
        <v>0</v>
      </c>
      <c r="M43" s="119"/>
      <c r="N43" s="135"/>
      <c r="O43" s="135"/>
      <c r="P43" s="135"/>
    </row>
    <row r="44" spans="1:16">
      <c r="E44" s="138"/>
      <c r="F44" s="138"/>
      <c r="G44" s="138"/>
      <c r="H44" s="138"/>
      <c r="I44" s="138"/>
      <c r="J44" s="12"/>
      <c r="K44" s="22"/>
      <c r="L44" s="138"/>
      <c r="M44" s="119"/>
      <c r="N44" s="135"/>
      <c r="O44" s="135"/>
      <c r="P44" s="135"/>
    </row>
    <row r="45" spans="1:16">
      <c r="E45" s="119"/>
      <c r="F45" s="138"/>
      <c r="G45" s="138"/>
      <c r="H45" s="138"/>
      <c r="I45" s="138"/>
      <c r="J45" s="163"/>
      <c r="K45" s="164"/>
      <c r="L45" s="164"/>
      <c r="M45" s="119"/>
      <c r="N45" s="135"/>
      <c r="O45" s="135"/>
      <c r="P45" s="135"/>
    </row>
    <row r="46" spans="1:16">
      <c r="A46" s="135" t="s">
        <v>241</v>
      </c>
      <c r="E46" s="119"/>
      <c r="F46" s="138"/>
      <c r="G46" s="138"/>
      <c r="H46" s="138"/>
      <c r="I46" s="138"/>
      <c r="J46" s="163"/>
      <c r="K46" s="164"/>
      <c r="L46" s="164"/>
      <c r="M46" s="119"/>
    </row>
    <row r="47" spans="1:16" ht="14">
      <c r="A47" s="232" t="s">
        <v>244</v>
      </c>
      <c r="B47" s="206">
        <f>SUM(J7:J42)*10</f>
        <v>0</v>
      </c>
      <c r="C47" s="233"/>
      <c r="D47" s="206"/>
      <c r="E47" s="206"/>
      <c r="F47" s="181"/>
      <c r="G47" s="138"/>
      <c r="H47" s="138"/>
      <c r="I47" s="138"/>
      <c r="K47" s="22"/>
      <c r="L47" s="214"/>
      <c r="M47" s="119"/>
    </row>
    <row r="48" spans="1:16" ht="15">
      <c r="A48" s="207" t="s">
        <v>242</v>
      </c>
      <c r="B48" s="231">
        <f>SUM(K40:K42)</f>
        <v>1.3125486129115895E-3</v>
      </c>
      <c r="C48" s="208"/>
      <c r="D48" s="231"/>
      <c r="E48" s="208"/>
      <c r="F48" s="138"/>
      <c r="G48" s="138"/>
      <c r="H48" s="138"/>
      <c r="I48" s="138"/>
      <c r="K48" s="22"/>
      <c r="L48" s="214"/>
      <c r="M48" s="119"/>
    </row>
    <row r="49" spans="1:16" ht="14">
      <c r="B49" s="138">
        <f>(1-10*B48^10)/(1-10*B48)</f>
        <v>1.0133000558273948</v>
      </c>
      <c r="C49" s="208"/>
      <c r="D49" s="208"/>
      <c r="E49" s="208"/>
      <c r="F49" s="138"/>
      <c r="H49" s="138"/>
      <c r="I49" s="138"/>
      <c r="M49" s="119"/>
    </row>
    <row r="50" spans="1:16" ht="15">
      <c r="A50" s="207" t="s">
        <v>243</v>
      </c>
      <c r="B50" s="209">
        <f>B47*B49</f>
        <v>0</v>
      </c>
      <c r="C50" s="209"/>
      <c r="D50" s="209"/>
      <c r="E50" s="209"/>
      <c r="F50" s="138"/>
      <c r="G50" s="138"/>
      <c r="H50" s="138"/>
      <c r="I50" s="138"/>
      <c r="J50" s="163"/>
      <c r="L50" s="164"/>
      <c r="M50" s="119"/>
    </row>
    <row r="51" spans="1:16" ht="14">
      <c r="A51" s="207"/>
      <c r="B51" s="210"/>
      <c r="C51" s="210"/>
      <c r="D51" s="210"/>
      <c r="E51" s="210"/>
      <c r="J51" s="163"/>
      <c r="L51" s="163"/>
      <c r="M51" s="119"/>
    </row>
    <row r="52" spans="1:16" ht="14">
      <c r="A52" s="207"/>
      <c r="B52" s="211"/>
      <c r="C52" s="211"/>
      <c r="D52" s="211"/>
      <c r="E52" s="211"/>
      <c r="J52" s="163"/>
      <c r="L52" s="163"/>
      <c r="M52" s="119"/>
      <c r="N52" s="135"/>
      <c r="O52" s="135"/>
      <c r="P52" s="135"/>
    </row>
    <row r="53" spans="1:16" ht="14">
      <c r="A53" s="207"/>
      <c r="B53" s="212"/>
      <c r="C53" s="212"/>
      <c r="D53" s="212"/>
      <c r="E53" s="212"/>
      <c r="J53" s="163"/>
      <c r="L53" s="163"/>
      <c r="M53" s="119"/>
      <c r="N53" s="135"/>
      <c r="O53" s="135"/>
      <c r="P53" s="135"/>
    </row>
    <row r="54" spans="1:16">
      <c r="B54" s="201"/>
      <c r="C54" s="201"/>
      <c r="D54" s="201"/>
      <c r="E54" s="201"/>
      <c r="J54" s="163"/>
      <c r="K54" s="163"/>
      <c r="L54" s="214"/>
      <c r="M54" s="119"/>
      <c r="N54" s="135"/>
      <c r="O54" s="135"/>
      <c r="P54" s="135"/>
    </row>
    <row r="55" spans="1:16">
      <c r="J55" s="163"/>
      <c r="K55" s="163"/>
      <c r="L55" s="163"/>
      <c r="M55" s="213"/>
      <c r="N55" s="135"/>
      <c r="O55" s="135"/>
      <c r="P55" s="135"/>
    </row>
    <row r="56" spans="1:16">
      <c r="F56" s="163"/>
      <c r="G56" s="163"/>
      <c r="H56" s="163"/>
      <c r="I56" s="163"/>
      <c r="J56" s="165"/>
      <c r="K56" s="137"/>
      <c r="L56" s="137"/>
      <c r="M56" s="119"/>
    </row>
    <row r="57" spans="1:16">
      <c r="I57" s="163"/>
      <c r="J57" s="165"/>
      <c r="K57" s="137"/>
      <c r="L57" s="137"/>
    </row>
    <row r="58" spans="1:16">
      <c r="I58" s="163"/>
      <c r="J58" s="165"/>
      <c r="K58" s="137"/>
      <c r="L58" s="137"/>
    </row>
    <row r="59" spans="1:16">
      <c r="I59" s="163"/>
      <c r="J59" s="165"/>
      <c r="K59" s="137"/>
      <c r="L59" s="137"/>
      <c r="M59" s="201"/>
      <c r="N59" s="201"/>
    </row>
    <row r="60" spans="1:16">
      <c r="I60" s="163"/>
      <c r="J60" s="165"/>
      <c r="K60" s="137"/>
      <c r="L60" s="137"/>
      <c r="M60" s="214"/>
      <c r="N60" s="214"/>
    </row>
    <row r="61" spans="1:16">
      <c r="E61" s="215"/>
      <c r="J61" s="137"/>
      <c r="K61" s="137"/>
      <c r="L61" s="137"/>
      <c r="N61" s="135"/>
    </row>
    <row r="62" spans="1:16">
      <c r="J62" s="137"/>
      <c r="K62" s="137"/>
      <c r="L62" s="137"/>
      <c r="M62" s="163"/>
      <c r="N62" s="165"/>
    </row>
    <row r="63" spans="1:16">
      <c r="J63" s="137"/>
      <c r="K63" s="137"/>
      <c r="L63" s="137"/>
      <c r="M63" s="163"/>
      <c r="N63" s="165"/>
    </row>
    <row r="64" spans="1:16">
      <c r="J64" s="137"/>
      <c r="K64" s="137"/>
      <c r="L64" s="137"/>
      <c r="M64" s="164"/>
      <c r="N64" s="164"/>
    </row>
    <row r="65" spans="13:16">
      <c r="M65" s="163"/>
      <c r="N65" s="165"/>
    </row>
    <row r="66" spans="13:16">
      <c r="M66" s="163"/>
      <c r="N66" s="165"/>
    </row>
    <row r="67" spans="13:16">
      <c r="M67" s="163"/>
      <c r="N67" s="165"/>
    </row>
    <row r="68" spans="13:16">
      <c r="N68" s="135"/>
      <c r="O68" s="135"/>
      <c r="P68" s="135"/>
    </row>
    <row r="69" spans="13:16">
      <c r="N69" s="135"/>
      <c r="O69" s="135"/>
      <c r="P69" s="135"/>
    </row>
    <row r="70" spans="13:16">
      <c r="N70" s="135"/>
      <c r="O70" s="135"/>
      <c r="P70" s="135"/>
    </row>
    <row r="71" spans="13:16">
      <c r="N71" s="135"/>
      <c r="O71" s="135"/>
      <c r="P71" s="135"/>
    </row>
    <row r="72" spans="13:16">
      <c r="N72" s="135"/>
      <c r="O72" s="135"/>
      <c r="P72" s="135"/>
    </row>
    <row r="73" spans="13:16">
      <c r="N73" s="135"/>
      <c r="O73" s="135"/>
      <c r="P73" s="135"/>
    </row>
    <row r="74" spans="13:16">
      <c r="N74" s="135"/>
      <c r="O74" s="135"/>
      <c r="P74" s="135"/>
    </row>
    <row r="75" spans="13:16">
      <c r="N75" s="135"/>
      <c r="O75" s="135"/>
      <c r="P75" s="135"/>
    </row>
    <row r="76" spans="13:16">
      <c r="N76" s="135"/>
      <c r="O76" s="135"/>
      <c r="P76" s="135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35" customWidth="1"/>
    <col min="2" max="3" width="11.1640625" style="135" customWidth="1"/>
    <col min="4" max="4" width="11" style="135" customWidth="1"/>
    <col min="5" max="5" width="8.5" style="135" customWidth="1"/>
    <col min="6" max="6" width="9" style="135" customWidth="1"/>
    <col min="7" max="7" width="8.83203125" style="135" customWidth="1"/>
    <col min="8" max="8" width="10" style="135" customWidth="1"/>
    <col min="9" max="9" width="8.5" style="135" customWidth="1"/>
    <col min="10" max="10" width="14.1640625" style="135" customWidth="1"/>
    <col min="11" max="11" width="15.6640625" style="135" customWidth="1"/>
    <col min="12" max="12" width="13.33203125" style="135" customWidth="1"/>
    <col min="13" max="13" width="19.83203125" style="137" customWidth="1"/>
    <col min="14" max="16" width="9" style="137"/>
    <col min="17" max="24" width="9" style="135"/>
    <col min="25" max="25" width="10" style="135" bestFit="1" customWidth="1"/>
    <col min="26" max="16384" width="9" style="135"/>
  </cols>
  <sheetData>
    <row r="2" spans="1:16">
      <c r="A2" s="135" t="s">
        <v>39</v>
      </c>
      <c r="B2" s="135" t="s">
        <v>40</v>
      </c>
      <c r="C2" s="135" t="s">
        <v>41</v>
      </c>
      <c r="D2" s="135" t="s">
        <v>42</v>
      </c>
      <c r="E2" s="135" t="s">
        <v>43</v>
      </c>
    </row>
    <row r="3" spans="1:16">
      <c r="B3" s="135">
        <v>1</v>
      </c>
      <c r="C3" s="135">
        <v>50</v>
      </c>
      <c r="D3" s="20" t="e">
        <f>SUM(J7:J51)</f>
        <v>#DIV/0!</v>
      </c>
      <c r="E3" s="12" t="e">
        <f>SUM(K7:K51)</f>
        <v>#DIV/0!</v>
      </c>
    </row>
    <row r="5" spans="1:16" ht="14">
      <c r="A5" s="18" t="s">
        <v>19</v>
      </c>
      <c r="B5" s="258">
        <f>PRODUCT('BNRegular Symbol'!D12:H12)</f>
        <v>0</v>
      </c>
      <c r="C5" s="258"/>
      <c r="D5" s="258"/>
      <c r="E5" s="258"/>
      <c r="F5" s="258"/>
      <c r="G5" s="7"/>
      <c r="H5" s="8"/>
      <c r="I5" s="9"/>
      <c r="J5" s="10"/>
      <c r="K5" s="11"/>
      <c r="L5" s="138"/>
      <c r="M5" s="135"/>
    </row>
    <row r="6" spans="1:16" ht="14">
      <c r="A6" s="14" t="s">
        <v>23</v>
      </c>
      <c r="B6" s="128">
        <v>1</v>
      </c>
      <c r="C6" s="128">
        <v>2</v>
      </c>
      <c r="D6" s="128">
        <v>3</v>
      </c>
      <c r="E6" s="128">
        <v>4</v>
      </c>
      <c r="F6" s="128">
        <v>5</v>
      </c>
      <c r="G6" s="14" t="s">
        <v>24</v>
      </c>
      <c r="H6" s="15" t="s">
        <v>25</v>
      </c>
      <c r="I6" s="16" t="s">
        <v>26</v>
      </c>
      <c r="J6" s="17" t="s">
        <v>27</v>
      </c>
      <c r="K6" s="174" t="s">
        <v>28</v>
      </c>
      <c r="L6" s="136" t="s">
        <v>93</v>
      </c>
      <c r="M6" s="146"/>
    </row>
    <row r="7" spans="1:16">
      <c r="A7" s="129" t="s">
        <v>180</v>
      </c>
      <c r="B7" s="19">
        <f>'BNRegular Symbol'!D5</f>
        <v>16</v>
      </c>
      <c r="C7" s="19">
        <f>'BNRegular Symbol'!E5</f>
        <v>7</v>
      </c>
      <c r="D7" s="19">
        <f>'BNRegular Symbol'!F5</f>
        <v>12</v>
      </c>
      <c r="E7" s="19">
        <f>'BNRegular Symbol'!G5</f>
        <v>8</v>
      </c>
      <c r="F7" s="19">
        <f>'BNRegular Symbol'!H5</f>
        <v>18</v>
      </c>
      <c r="G7" s="190">
        <f>PRODUCT(B7:F7)</f>
        <v>193536</v>
      </c>
      <c r="H7" s="179">
        <f t="shared" ref="H7:H51" si="0">$B$5/G7</f>
        <v>0</v>
      </c>
      <c r="I7" s="132">
        <f>[1]FGOverView!G51</f>
        <v>0</v>
      </c>
      <c r="J7" s="127" t="e">
        <f>L7/$C$3</f>
        <v>#DIV/0!</v>
      </c>
      <c r="K7" s="180" t="e">
        <f t="shared" ref="K7:K51" si="1">1/H7</f>
        <v>#DIV/0!</v>
      </c>
      <c r="L7" s="21" t="e">
        <f>K7*I7</f>
        <v>#DIV/0!</v>
      </c>
      <c r="M7" s="119"/>
      <c r="N7" s="135"/>
      <c r="O7" s="135"/>
      <c r="P7" s="135"/>
    </row>
    <row r="8" spans="1:16">
      <c r="A8" s="129" t="s">
        <v>181</v>
      </c>
      <c r="B8" s="19">
        <f>'BNRegular Symbol'!D6</f>
        <v>21</v>
      </c>
      <c r="C8" s="19">
        <f>'BNRegular Symbol'!E6</f>
        <v>7</v>
      </c>
      <c r="D8" s="19">
        <f>'BNRegular Symbol'!F6</f>
        <v>5</v>
      </c>
      <c r="E8" s="19">
        <f>'BNRegular Symbol'!G6</f>
        <v>11</v>
      </c>
      <c r="F8" s="19">
        <f>'BNRegular Symbol'!H6</f>
        <v>17</v>
      </c>
      <c r="G8" s="190">
        <f t="shared" ref="G8:G51" si="2">PRODUCT(B8:F8)</f>
        <v>137445</v>
      </c>
      <c r="H8" s="179">
        <f t="shared" si="0"/>
        <v>0</v>
      </c>
      <c r="I8" s="132">
        <f>[1]FGOverView!G52</f>
        <v>0</v>
      </c>
      <c r="J8" s="127" t="e">
        <f t="shared" ref="J8:J51" si="3">L8/$C$3</f>
        <v>#DIV/0!</v>
      </c>
      <c r="K8" s="180" t="e">
        <f t="shared" si="1"/>
        <v>#DIV/0!</v>
      </c>
      <c r="L8" s="21" t="e">
        <f t="shared" ref="L8:L50" si="4">K8*I8</f>
        <v>#DIV/0!</v>
      </c>
      <c r="M8" s="119"/>
      <c r="N8" s="135"/>
      <c r="O8" s="135"/>
      <c r="P8" s="135"/>
    </row>
    <row r="9" spans="1:16">
      <c r="A9" s="129" t="s">
        <v>182</v>
      </c>
      <c r="B9" s="19">
        <f>'BNRegular Symbol'!D7</f>
        <v>5</v>
      </c>
      <c r="C9" s="19">
        <f>'BNRegular Symbol'!E7</f>
        <v>16</v>
      </c>
      <c r="D9" s="19">
        <f>'BNRegular Symbol'!F7</f>
        <v>15</v>
      </c>
      <c r="E9" s="19">
        <f>'BNRegular Symbol'!G7</f>
        <v>14</v>
      </c>
      <c r="F9" s="19">
        <f>'BNRegular Symbol'!H7</f>
        <v>14</v>
      </c>
      <c r="G9" s="190">
        <f t="shared" si="2"/>
        <v>235200</v>
      </c>
      <c r="H9" s="179">
        <f t="shared" si="0"/>
        <v>0</v>
      </c>
      <c r="I9" s="132">
        <f>[1]FGOverView!G53</f>
        <v>0</v>
      </c>
      <c r="J9" s="127" t="e">
        <f t="shared" si="3"/>
        <v>#DIV/0!</v>
      </c>
      <c r="K9" s="180" t="e">
        <f t="shared" si="1"/>
        <v>#DIV/0!</v>
      </c>
      <c r="L9" s="21" t="e">
        <f t="shared" si="4"/>
        <v>#DIV/0!</v>
      </c>
      <c r="M9" s="119"/>
      <c r="N9" s="135"/>
      <c r="O9" s="135"/>
      <c r="P9" s="135"/>
    </row>
    <row r="10" spans="1:16">
      <c r="A10" s="129" t="s">
        <v>183</v>
      </c>
      <c r="B10" s="19" t="e">
        <f>'BNRegular Symbol'!#REF!</f>
        <v>#REF!</v>
      </c>
      <c r="C10" s="19" t="e">
        <f>'BNRegular Symbol'!#REF!</f>
        <v>#REF!</v>
      </c>
      <c r="D10" s="19" t="e">
        <f>'BNRegular Symbol'!#REF!</f>
        <v>#REF!</v>
      </c>
      <c r="E10" s="19" t="e">
        <f>'BNRegular Symbol'!#REF!</f>
        <v>#REF!</v>
      </c>
      <c r="F10" s="19" t="e">
        <f>'BNRegular Symbol'!#REF!</f>
        <v>#REF!</v>
      </c>
      <c r="G10" s="190" t="e">
        <f t="shared" si="2"/>
        <v>#REF!</v>
      </c>
      <c r="H10" s="179" t="e">
        <f t="shared" si="0"/>
        <v>#REF!</v>
      </c>
      <c r="I10" s="132">
        <f>[1]FGOverView!G54</f>
        <v>0</v>
      </c>
      <c r="J10" s="127" t="e">
        <f t="shared" si="3"/>
        <v>#REF!</v>
      </c>
      <c r="K10" s="180" t="e">
        <f t="shared" si="1"/>
        <v>#REF!</v>
      </c>
      <c r="L10" s="21" t="e">
        <f t="shared" si="4"/>
        <v>#REF!</v>
      </c>
      <c r="M10" s="119"/>
      <c r="N10" s="135"/>
      <c r="O10" s="135"/>
      <c r="P10" s="135"/>
    </row>
    <row r="11" spans="1:16">
      <c r="A11" s="129" t="s">
        <v>184</v>
      </c>
      <c r="B11" s="19" t="e">
        <f>'BNRegular Symbol'!#REF!</f>
        <v>#REF!</v>
      </c>
      <c r="C11" s="19" t="e">
        <f>'BNRegular Symbol'!#REF!</f>
        <v>#REF!</v>
      </c>
      <c r="D11" s="19" t="e">
        <f>'BNRegular Symbol'!#REF!</f>
        <v>#REF!</v>
      </c>
      <c r="E11" s="19" t="e">
        <f>'BNRegular Symbol'!#REF!</f>
        <v>#REF!</v>
      </c>
      <c r="F11" s="19" t="e">
        <f>'BNRegular Symbol'!#REF!</f>
        <v>#REF!</v>
      </c>
      <c r="G11" s="190" t="e">
        <f t="shared" si="2"/>
        <v>#REF!</v>
      </c>
      <c r="H11" s="179" t="e">
        <f t="shared" si="0"/>
        <v>#REF!</v>
      </c>
      <c r="I11" s="132">
        <f>[1]FGOverView!G55</f>
        <v>0</v>
      </c>
      <c r="J11" s="127" t="e">
        <f t="shared" si="3"/>
        <v>#REF!</v>
      </c>
      <c r="K11" s="180" t="e">
        <f t="shared" si="1"/>
        <v>#REF!</v>
      </c>
      <c r="L11" s="21" t="e">
        <f t="shared" si="4"/>
        <v>#REF!</v>
      </c>
      <c r="M11" s="119"/>
      <c r="N11" s="135"/>
      <c r="O11" s="135"/>
      <c r="P11" s="135"/>
    </row>
    <row r="12" spans="1:16">
      <c r="A12" s="129" t="s">
        <v>186</v>
      </c>
      <c r="B12" s="19" t="e">
        <f>'BNRegular Symbol'!#REF!</f>
        <v>#REF!</v>
      </c>
      <c r="C12" s="19" t="e">
        <f>'BNRegular Symbol'!#REF!</f>
        <v>#REF!</v>
      </c>
      <c r="D12" s="19" t="e">
        <f>'BNRegular Symbol'!#REF!</f>
        <v>#REF!</v>
      </c>
      <c r="E12" s="19" t="e">
        <f>'BNRegular Symbol'!#REF!</f>
        <v>#REF!</v>
      </c>
      <c r="F12" s="19" t="e">
        <f>'BNRegular Symbol'!#REF!</f>
        <v>#REF!</v>
      </c>
      <c r="G12" s="190" t="e">
        <f t="shared" si="2"/>
        <v>#REF!</v>
      </c>
      <c r="H12" s="179" t="e">
        <f t="shared" si="0"/>
        <v>#REF!</v>
      </c>
      <c r="I12" s="132" t="e">
        <f>[1]FGOverView!#REF!</f>
        <v>#REF!</v>
      </c>
      <c r="J12" s="127" t="e">
        <f t="shared" si="3"/>
        <v>#REF!</v>
      </c>
      <c r="K12" s="180" t="e">
        <f t="shared" si="1"/>
        <v>#REF!</v>
      </c>
      <c r="L12" s="21" t="e">
        <f t="shared" si="4"/>
        <v>#REF!</v>
      </c>
      <c r="M12" s="119"/>
      <c r="N12" s="135"/>
      <c r="O12" s="135"/>
      <c r="P12" s="135"/>
    </row>
    <row r="13" spans="1:16">
      <c r="A13" s="129" t="s">
        <v>185</v>
      </c>
      <c r="B13" s="19" t="e">
        <f>'BNRegular Symbol'!#REF!</f>
        <v>#REF!</v>
      </c>
      <c r="C13" s="19" t="e">
        <f>'BNRegular Symbol'!#REF!</f>
        <v>#REF!</v>
      </c>
      <c r="D13" s="19" t="e">
        <f>'BNRegular Symbol'!#REF!</f>
        <v>#REF!</v>
      </c>
      <c r="E13" s="19" t="e">
        <f>'BNRegular Symbol'!#REF!</f>
        <v>#REF!</v>
      </c>
      <c r="F13" s="19" t="e">
        <f>'BNRegular Symbol'!#REF!</f>
        <v>#REF!</v>
      </c>
      <c r="G13" s="190" t="e">
        <f t="shared" si="2"/>
        <v>#REF!</v>
      </c>
      <c r="H13" s="179" t="e">
        <f t="shared" si="0"/>
        <v>#REF!</v>
      </c>
      <c r="I13" s="132" t="e">
        <f>[1]FGOverView!#REF!</f>
        <v>#REF!</v>
      </c>
      <c r="J13" s="127" t="e">
        <f t="shared" si="3"/>
        <v>#REF!</v>
      </c>
      <c r="K13" s="180" t="e">
        <f t="shared" si="1"/>
        <v>#REF!</v>
      </c>
      <c r="L13" s="21" t="e">
        <f t="shared" si="4"/>
        <v>#REF!</v>
      </c>
      <c r="M13" s="119"/>
      <c r="N13" s="135"/>
      <c r="O13" s="135"/>
      <c r="P13" s="135"/>
    </row>
    <row r="14" spans="1:16">
      <c r="A14" s="129" t="s">
        <v>187</v>
      </c>
      <c r="B14" s="19">
        <f>'BNRegular Symbol'!D8</f>
        <v>0</v>
      </c>
      <c r="C14" s="19">
        <f>'BNRegular Symbol'!E8</f>
        <v>0</v>
      </c>
      <c r="D14" s="19">
        <f>'BNRegular Symbol'!F8</f>
        <v>0</v>
      </c>
      <c r="E14" s="19">
        <f>'BNRegular Symbol'!G8</f>
        <v>0</v>
      </c>
      <c r="F14" s="19">
        <f>'BNRegular Symbol'!H8</f>
        <v>0</v>
      </c>
      <c r="G14" s="190">
        <f t="shared" si="2"/>
        <v>0</v>
      </c>
      <c r="H14" s="179" t="e">
        <f t="shared" si="0"/>
        <v>#DIV/0!</v>
      </c>
      <c r="I14" s="132" t="e">
        <f>[1]FGOverView!#REF!</f>
        <v>#REF!</v>
      </c>
      <c r="J14" s="127" t="e">
        <f t="shared" si="3"/>
        <v>#DIV/0!</v>
      </c>
      <c r="K14" s="180" t="e">
        <f t="shared" si="1"/>
        <v>#DIV/0!</v>
      </c>
      <c r="L14" s="21" t="e">
        <f t="shared" si="4"/>
        <v>#DIV/0!</v>
      </c>
      <c r="M14" s="119"/>
      <c r="N14" s="135"/>
      <c r="O14" s="135"/>
      <c r="P14" s="135"/>
    </row>
    <row r="15" spans="1:16">
      <c r="A15" s="129" t="s">
        <v>188</v>
      </c>
      <c r="B15" s="19">
        <f>'BNRegular Symbol'!D9</f>
        <v>0</v>
      </c>
      <c r="C15" s="19">
        <f>'BNRegular Symbol'!E9</f>
        <v>0</v>
      </c>
      <c r="D15" s="19">
        <f>'BNRegular Symbol'!F9</f>
        <v>0</v>
      </c>
      <c r="E15" s="19">
        <f>'BNRegular Symbol'!G9</f>
        <v>0</v>
      </c>
      <c r="F15" s="19">
        <f>'BNRegular Symbol'!H9</f>
        <v>0</v>
      </c>
      <c r="G15" s="190">
        <f t="shared" si="2"/>
        <v>0</v>
      </c>
      <c r="H15" s="179" t="e">
        <f t="shared" si="0"/>
        <v>#DIV/0!</v>
      </c>
      <c r="I15" s="132" t="e">
        <f>[1]FGOverView!#REF!</f>
        <v>#REF!</v>
      </c>
      <c r="J15" s="127" t="e">
        <f t="shared" si="3"/>
        <v>#DIV/0!</v>
      </c>
      <c r="K15" s="180" t="e">
        <f t="shared" si="1"/>
        <v>#DIV/0!</v>
      </c>
      <c r="L15" s="21" t="e">
        <f t="shared" si="4"/>
        <v>#DIV/0!</v>
      </c>
      <c r="M15" s="119"/>
      <c r="N15" s="135"/>
      <c r="O15" s="135"/>
      <c r="P15" s="135"/>
    </row>
    <row r="16" spans="1:16">
      <c r="A16" s="129" t="s">
        <v>189</v>
      </c>
      <c r="B16" s="19">
        <f>'BNRegular Symbol'!D10</f>
        <v>0</v>
      </c>
      <c r="C16" s="19">
        <f>'BNRegular Symbol'!E10</f>
        <v>0</v>
      </c>
      <c r="D16" s="19">
        <f>'BNRegular Symbol'!F10</f>
        <v>0</v>
      </c>
      <c r="E16" s="19">
        <f>'BNRegular Symbol'!G10</f>
        <v>0</v>
      </c>
      <c r="F16" s="19">
        <f>'BNRegular Symbol'!H10</f>
        <v>0</v>
      </c>
      <c r="G16" s="190">
        <f t="shared" si="2"/>
        <v>0</v>
      </c>
      <c r="H16" s="179" t="e">
        <f t="shared" si="0"/>
        <v>#DIV/0!</v>
      </c>
      <c r="I16" s="132" t="e">
        <f>[1]FGOverView!#REF!</f>
        <v>#REF!</v>
      </c>
      <c r="J16" s="127" t="e">
        <f t="shared" si="3"/>
        <v>#DIV/0!</v>
      </c>
      <c r="K16" s="180" t="e">
        <f t="shared" si="1"/>
        <v>#DIV/0!</v>
      </c>
      <c r="L16" s="21" t="e">
        <f t="shared" si="4"/>
        <v>#DIV/0!</v>
      </c>
      <c r="M16" s="119"/>
      <c r="N16" s="135"/>
      <c r="O16" s="135"/>
      <c r="P16" s="135"/>
    </row>
    <row r="17" spans="1:16">
      <c r="A17" s="129" t="s">
        <v>190</v>
      </c>
      <c r="B17" s="19">
        <f>'BNRegular Symbol'!D11</f>
        <v>0</v>
      </c>
      <c r="C17" s="19">
        <f>'BNRegular Symbol'!E11</f>
        <v>0</v>
      </c>
      <c r="D17" s="19">
        <f>'BNRegular Symbol'!F11</f>
        <v>0</v>
      </c>
      <c r="E17" s="19">
        <f>'BNRegular Symbol'!G11</f>
        <v>0</v>
      </c>
      <c r="F17" s="19">
        <f>'BNRegular Symbol'!H11</f>
        <v>0</v>
      </c>
      <c r="G17" s="190">
        <f t="shared" si="2"/>
        <v>0</v>
      </c>
      <c r="H17" s="179" t="e">
        <f t="shared" si="0"/>
        <v>#DIV/0!</v>
      </c>
      <c r="I17" s="132">
        <f>[1]FGOverView!G56</f>
        <v>0</v>
      </c>
      <c r="J17" s="127" t="e">
        <f t="shared" si="3"/>
        <v>#DIV/0!</v>
      </c>
      <c r="K17" s="180" t="e">
        <f t="shared" si="1"/>
        <v>#DIV/0!</v>
      </c>
      <c r="L17" s="21" t="e">
        <f t="shared" si="4"/>
        <v>#DIV/0!</v>
      </c>
      <c r="M17" s="119"/>
      <c r="N17" s="135"/>
      <c r="O17" s="135"/>
      <c r="P17" s="135"/>
    </row>
    <row r="18" spans="1:16">
      <c r="A18" s="129" t="s">
        <v>191</v>
      </c>
      <c r="B18" s="19">
        <f>'BNRegular Symbol'!D5</f>
        <v>16</v>
      </c>
      <c r="C18" s="19">
        <f>'BNRegular Symbol'!E22</f>
        <v>10</v>
      </c>
      <c r="D18" s="19">
        <f>'BNRegular Symbol'!F22</f>
        <v>11</v>
      </c>
      <c r="E18" s="19">
        <f>'BNRegular Symbol'!G22</f>
        <v>11</v>
      </c>
      <c r="F18" s="19">
        <f>'BNRegular Symbol'!H22</f>
        <v>3</v>
      </c>
      <c r="G18" s="190">
        <f>PRODUCT(B18:F18)-G7</f>
        <v>-135456</v>
      </c>
      <c r="H18" s="179">
        <f t="shared" si="0"/>
        <v>0</v>
      </c>
      <c r="I18" s="132"/>
      <c r="J18" s="127" t="e">
        <f t="shared" si="3"/>
        <v>#DIV/0!</v>
      </c>
      <c r="K18" s="180" t="e">
        <f t="shared" si="1"/>
        <v>#DIV/0!</v>
      </c>
      <c r="L18" s="21" t="e">
        <f t="shared" si="4"/>
        <v>#DIV/0!</v>
      </c>
      <c r="M18" s="119"/>
      <c r="N18" s="135"/>
      <c r="O18" s="135"/>
      <c r="P18" s="135"/>
    </row>
    <row r="19" spans="1:16">
      <c r="A19" s="129" t="s">
        <v>192</v>
      </c>
      <c r="B19" s="19">
        <f>'BNRegular Symbol'!D6</f>
        <v>21</v>
      </c>
      <c r="C19" s="19">
        <f>'BNRegular Symbol'!E23</f>
        <v>19</v>
      </c>
      <c r="D19" s="19">
        <f>'BNRegular Symbol'!F23</f>
        <v>15</v>
      </c>
      <c r="E19" s="19">
        <f>'BNRegular Symbol'!G23</f>
        <v>13</v>
      </c>
      <c r="F19" s="19">
        <f>'BNRegular Symbol'!H23</f>
        <v>14</v>
      </c>
      <c r="G19" s="190">
        <f>PRODUCT(B19:F19)-G8</f>
        <v>951825</v>
      </c>
      <c r="H19" s="179">
        <f t="shared" si="0"/>
        <v>0</v>
      </c>
      <c r="I19" s="132"/>
      <c r="J19" s="127" t="e">
        <f t="shared" si="3"/>
        <v>#DIV/0!</v>
      </c>
      <c r="K19" s="180" t="e">
        <f t="shared" si="1"/>
        <v>#DIV/0!</v>
      </c>
      <c r="L19" s="21" t="e">
        <f t="shared" si="4"/>
        <v>#DIV/0!</v>
      </c>
      <c r="M19" s="119"/>
      <c r="N19" s="135"/>
      <c r="O19" s="135"/>
      <c r="P19" s="135"/>
    </row>
    <row r="20" spans="1:16">
      <c r="A20" s="129" t="s">
        <v>193</v>
      </c>
      <c r="B20" s="19">
        <f>'BNRegular Symbol'!D7</f>
        <v>5</v>
      </c>
      <c r="C20" s="19">
        <f>'BNRegular Symbol'!E24</f>
        <v>11</v>
      </c>
      <c r="D20" s="19">
        <f>'BNRegular Symbol'!F24</f>
        <v>16</v>
      </c>
      <c r="E20" s="19">
        <f>'BNRegular Symbol'!G24</f>
        <v>11</v>
      </c>
      <c r="F20" s="19">
        <f>'BNRegular Symbol'!H24</f>
        <v>18</v>
      </c>
      <c r="G20" s="190">
        <f t="shared" ref="G20:G28" si="5">PRODUCT(B20:F20)-G9</f>
        <v>-60960</v>
      </c>
      <c r="H20" s="179">
        <f t="shared" si="0"/>
        <v>0</v>
      </c>
      <c r="I20" s="132"/>
      <c r="J20" s="127" t="e">
        <f t="shared" si="3"/>
        <v>#DIV/0!</v>
      </c>
      <c r="K20" s="180" t="e">
        <f t="shared" si="1"/>
        <v>#DIV/0!</v>
      </c>
      <c r="L20" s="21" t="e">
        <f t="shared" si="4"/>
        <v>#DIV/0!</v>
      </c>
      <c r="M20" s="119"/>
      <c r="N20" s="135"/>
      <c r="O20" s="135"/>
      <c r="P20" s="135"/>
    </row>
    <row r="21" spans="1:16">
      <c r="A21" s="129" t="s">
        <v>194</v>
      </c>
      <c r="B21" s="19" t="e">
        <f>'BNRegular Symbol'!#REF!</f>
        <v>#REF!</v>
      </c>
      <c r="C21" s="19">
        <f>'BNRegular Symbol'!E25</f>
        <v>11</v>
      </c>
      <c r="D21" s="19">
        <f>'BNRegular Symbol'!F25</f>
        <v>9</v>
      </c>
      <c r="E21" s="19">
        <f>'BNRegular Symbol'!G25</f>
        <v>14</v>
      </c>
      <c r="F21" s="19">
        <f>'BNRegular Symbol'!H25</f>
        <v>17</v>
      </c>
      <c r="G21" s="190" t="e">
        <f t="shared" si="5"/>
        <v>#REF!</v>
      </c>
      <c r="H21" s="179" t="e">
        <f t="shared" si="0"/>
        <v>#REF!</v>
      </c>
      <c r="I21" s="132"/>
      <c r="J21" s="127" t="e">
        <f t="shared" si="3"/>
        <v>#REF!</v>
      </c>
      <c r="K21" s="180" t="e">
        <f t="shared" si="1"/>
        <v>#REF!</v>
      </c>
      <c r="L21" s="21" t="e">
        <f t="shared" si="4"/>
        <v>#REF!</v>
      </c>
      <c r="M21" s="119"/>
      <c r="N21" s="135"/>
      <c r="O21" s="135"/>
      <c r="P21" s="135"/>
    </row>
    <row r="22" spans="1:16">
      <c r="A22" s="129" t="s">
        <v>195</v>
      </c>
      <c r="B22" s="19" t="e">
        <f>'BNRegular Symbol'!#REF!</f>
        <v>#REF!</v>
      </c>
      <c r="C22" s="19">
        <f>'BNRegular Symbol'!E26</f>
        <v>20</v>
      </c>
      <c r="D22" s="19">
        <f>'BNRegular Symbol'!F26</f>
        <v>19</v>
      </c>
      <c r="E22" s="19">
        <f>'BNRegular Symbol'!G26</f>
        <v>17</v>
      </c>
      <c r="F22" s="19">
        <f>'BNRegular Symbol'!H26</f>
        <v>14</v>
      </c>
      <c r="G22" s="190" t="e">
        <f t="shared" si="5"/>
        <v>#REF!</v>
      </c>
      <c r="H22" s="179" t="e">
        <f t="shared" si="0"/>
        <v>#REF!</v>
      </c>
      <c r="I22" s="132"/>
      <c r="J22" s="127" t="e">
        <f t="shared" si="3"/>
        <v>#REF!</v>
      </c>
      <c r="K22" s="180" t="e">
        <f t="shared" si="1"/>
        <v>#REF!</v>
      </c>
      <c r="L22" s="21" t="e">
        <f t="shared" si="4"/>
        <v>#REF!</v>
      </c>
      <c r="M22" s="119"/>
      <c r="N22" s="135"/>
      <c r="O22" s="135"/>
      <c r="P22" s="135"/>
    </row>
    <row r="23" spans="1:16">
      <c r="A23" s="129" t="s">
        <v>196</v>
      </c>
      <c r="B23" s="19" t="e">
        <f>'BNRegular Symbol'!#REF!</f>
        <v>#REF!</v>
      </c>
      <c r="C23" s="19" t="e">
        <f>'BNRegular Symbol'!#REF!</f>
        <v>#REF!</v>
      </c>
      <c r="D23" s="19" t="e">
        <f>'BNRegular Symbol'!#REF!</f>
        <v>#REF!</v>
      </c>
      <c r="E23" s="19" t="e">
        <f>'BNRegular Symbol'!#REF!</f>
        <v>#REF!</v>
      </c>
      <c r="F23" s="19" t="e">
        <f>'BNRegular Symbol'!#REF!</f>
        <v>#REF!</v>
      </c>
      <c r="G23" s="190" t="e">
        <f t="shared" si="5"/>
        <v>#REF!</v>
      </c>
      <c r="H23" s="179" t="e">
        <f t="shared" si="0"/>
        <v>#REF!</v>
      </c>
      <c r="I23" s="132"/>
      <c r="J23" s="127" t="e">
        <f t="shared" si="3"/>
        <v>#REF!</v>
      </c>
      <c r="K23" s="180" t="e">
        <f t="shared" si="1"/>
        <v>#REF!</v>
      </c>
      <c r="L23" s="21" t="e">
        <f t="shared" si="4"/>
        <v>#REF!</v>
      </c>
      <c r="M23" s="119"/>
      <c r="N23" s="135"/>
      <c r="O23" s="135"/>
      <c r="P23" s="135"/>
    </row>
    <row r="24" spans="1:16">
      <c r="A24" s="129" t="s">
        <v>197</v>
      </c>
      <c r="B24" s="19" t="e">
        <f>'BNRegular Symbol'!#REF!</f>
        <v>#REF!</v>
      </c>
      <c r="C24" s="19" t="e">
        <f>'BNRegular Symbol'!#REF!</f>
        <v>#REF!</v>
      </c>
      <c r="D24" s="19" t="e">
        <f>'BNRegular Symbol'!#REF!</f>
        <v>#REF!</v>
      </c>
      <c r="E24" s="19" t="e">
        <f>'BNRegular Symbol'!#REF!</f>
        <v>#REF!</v>
      </c>
      <c r="F24" s="19" t="e">
        <f>'BNRegular Symbol'!#REF!</f>
        <v>#REF!</v>
      </c>
      <c r="G24" s="190" t="e">
        <f t="shared" si="5"/>
        <v>#REF!</v>
      </c>
      <c r="H24" s="179" t="e">
        <f t="shared" si="0"/>
        <v>#REF!</v>
      </c>
      <c r="I24" s="132"/>
      <c r="J24" s="127" t="e">
        <f t="shared" si="3"/>
        <v>#REF!</v>
      </c>
      <c r="K24" s="180" t="e">
        <f t="shared" si="1"/>
        <v>#REF!</v>
      </c>
      <c r="L24" s="21" t="e">
        <f t="shared" si="4"/>
        <v>#REF!</v>
      </c>
      <c r="M24" s="119"/>
      <c r="N24" s="135"/>
      <c r="O24" s="135"/>
      <c r="P24" s="135"/>
    </row>
    <row r="25" spans="1:16">
      <c r="A25" s="129" t="s">
        <v>198</v>
      </c>
      <c r="B25" s="19">
        <f>'BNRegular Symbol'!D8</f>
        <v>0</v>
      </c>
      <c r="C25" s="19" t="e">
        <f>'BNRegular Symbol'!#REF!</f>
        <v>#REF!</v>
      </c>
      <c r="D25" s="19" t="e">
        <f>'BNRegular Symbol'!#REF!</f>
        <v>#REF!</v>
      </c>
      <c r="E25" s="19" t="e">
        <f>'BNRegular Symbol'!#REF!</f>
        <v>#REF!</v>
      </c>
      <c r="F25" s="19" t="e">
        <f>'BNRegular Symbol'!#REF!</f>
        <v>#REF!</v>
      </c>
      <c r="G25" s="190" t="e">
        <f t="shared" si="5"/>
        <v>#REF!</v>
      </c>
      <c r="H25" s="179" t="e">
        <f t="shared" si="0"/>
        <v>#REF!</v>
      </c>
      <c r="I25" s="132"/>
      <c r="J25" s="127" t="e">
        <f t="shared" si="3"/>
        <v>#REF!</v>
      </c>
      <c r="K25" s="180" t="e">
        <f t="shared" si="1"/>
        <v>#REF!</v>
      </c>
      <c r="L25" s="21" t="e">
        <f t="shared" si="4"/>
        <v>#REF!</v>
      </c>
      <c r="M25" s="119"/>
      <c r="N25" s="135"/>
      <c r="O25" s="135"/>
      <c r="P25" s="135"/>
    </row>
    <row r="26" spans="1:16">
      <c r="A26" s="129" t="s">
        <v>199</v>
      </c>
      <c r="B26" s="19">
        <f>'BNRegular Symbol'!D9</f>
        <v>0</v>
      </c>
      <c r="C26" s="19" t="e">
        <f>'BNRegular Symbol'!#REF!</f>
        <v>#REF!</v>
      </c>
      <c r="D26" s="19" t="e">
        <f>'BNRegular Symbol'!#REF!</f>
        <v>#REF!</v>
      </c>
      <c r="E26" s="19" t="e">
        <f>'BNRegular Symbol'!#REF!</f>
        <v>#REF!</v>
      </c>
      <c r="F26" s="19" t="e">
        <f>'BNRegular Symbol'!#REF!</f>
        <v>#REF!</v>
      </c>
      <c r="G26" s="190" t="e">
        <f t="shared" si="5"/>
        <v>#REF!</v>
      </c>
      <c r="H26" s="179" t="e">
        <f t="shared" si="0"/>
        <v>#REF!</v>
      </c>
      <c r="I26" s="132"/>
      <c r="J26" s="127" t="e">
        <f t="shared" si="3"/>
        <v>#REF!</v>
      </c>
      <c r="K26" s="180" t="e">
        <f t="shared" si="1"/>
        <v>#REF!</v>
      </c>
      <c r="L26" s="21" t="e">
        <f t="shared" si="4"/>
        <v>#REF!</v>
      </c>
      <c r="M26" s="119"/>
      <c r="N26" s="135"/>
      <c r="O26" s="135"/>
      <c r="P26" s="135"/>
    </row>
    <row r="27" spans="1:16">
      <c r="A27" s="129" t="s">
        <v>200</v>
      </c>
      <c r="B27" s="19">
        <f>'BNRegular Symbol'!D10</f>
        <v>0</v>
      </c>
      <c r="C27" s="19">
        <f>'BNRegular Symbol'!E27</f>
        <v>4</v>
      </c>
      <c r="D27" s="19">
        <f>'BNRegular Symbol'!F27</f>
        <v>4</v>
      </c>
      <c r="E27" s="19">
        <f>'BNRegular Symbol'!G27</f>
        <v>3</v>
      </c>
      <c r="F27" s="19">
        <f>'BNRegular Symbol'!H27</f>
        <v>0</v>
      </c>
      <c r="G27" s="190">
        <f t="shared" si="5"/>
        <v>0</v>
      </c>
      <c r="H27" s="179" t="e">
        <f t="shared" si="0"/>
        <v>#DIV/0!</v>
      </c>
      <c r="I27" s="132"/>
      <c r="J27" s="127" t="e">
        <f t="shared" si="3"/>
        <v>#DIV/0!</v>
      </c>
      <c r="K27" s="180" t="e">
        <f t="shared" si="1"/>
        <v>#DIV/0!</v>
      </c>
      <c r="L27" s="21" t="e">
        <f t="shared" si="4"/>
        <v>#DIV/0!</v>
      </c>
      <c r="M27" s="119"/>
      <c r="N27" s="135"/>
      <c r="O27" s="135"/>
      <c r="P27" s="135"/>
    </row>
    <row r="28" spans="1:16">
      <c r="A28" s="129" t="s">
        <v>201</v>
      </c>
      <c r="B28" s="19">
        <f>'BNRegular Symbol'!D11</f>
        <v>0</v>
      </c>
      <c r="C28" s="19">
        <f>'BNRegular Symbol'!E28</f>
        <v>4</v>
      </c>
      <c r="D28" s="19">
        <f>'BNRegular Symbol'!F28</f>
        <v>4</v>
      </c>
      <c r="E28" s="19">
        <f>'BNRegular Symbol'!G28</f>
        <v>3</v>
      </c>
      <c r="F28" s="19">
        <f>'BNRegular Symbol'!H28</f>
        <v>0</v>
      </c>
      <c r="G28" s="190">
        <f t="shared" si="5"/>
        <v>0</v>
      </c>
      <c r="H28" s="179" t="e">
        <f t="shared" si="0"/>
        <v>#DIV/0!</v>
      </c>
      <c r="I28" s="132"/>
      <c r="J28" s="127" t="e">
        <f t="shared" si="3"/>
        <v>#DIV/0!</v>
      </c>
      <c r="K28" s="180" t="e">
        <f t="shared" si="1"/>
        <v>#DIV/0!</v>
      </c>
      <c r="L28" s="21" t="e">
        <f t="shared" si="4"/>
        <v>#DIV/0!</v>
      </c>
      <c r="M28" s="119"/>
      <c r="N28" s="135"/>
      <c r="O28" s="135"/>
      <c r="P28" s="135"/>
    </row>
    <row r="29" spans="1:16">
      <c r="A29" s="129" t="s">
        <v>202</v>
      </c>
      <c r="B29" s="19">
        <f>'BNRegular Symbol'!D5</f>
        <v>16</v>
      </c>
      <c r="C29" s="19">
        <f>'BNRegular Symbol'!E5</f>
        <v>7</v>
      </c>
      <c r="D29" s="19">
        <f>'BNRegular Symbol'!F5</f>
        <v>12</v>
      </c>
      <c r="E29" s="19">
        <f>'BNRegular Symbol'!G5</f>
        <v>8</v>
      </c>
      <c r="F29" s="19">
        <f>'BNRegular Symbol'!H37</f>
        <v>59</v>
      </c>
      <c r="G29" s="190">
        <f t="shared" si="2"/>
        <v>634368</v>
      </c>
      <c r="H29" s="179">
        <f t="shared" si="0"/>
        <v>0</v>
      </c>
      <c r="I29" s="177">
        <f>[1]FGOverView!F51</f>
        <v>0</v>
      </c>
      <c r="J29" s="127" t="e">
        <f t="shared" si="3"/>
        <v>#DIV/0!</v>
      </c>
      <c r="K29" s="180" t="e">
        <f t="shared" si="1"/>
        <v>#DIV/0!</v>
      </c>
      <c r="L29" s="21" t="e">
        <f t="shared" si="4"/>
        <v>#DIV/0!</v>
      </c>
      <c r="M29" s="119"/>
      <c r="N29" s="135"/>
      <c r="O29" s="135"/>
      <c r="P29" s="135"/>
    </row>
    <row r="30" spans="1:16">
      <c r="A30" s="129" t="s">
        <v>203</v>
      </c>
      <c r="B30" s="19">
        <f>'BNRegular Symbol'!D6</f>
        <v>21</v>
      </c>
      <c r="C30" s="19">
        <f>'BNRegular Symbol'!E6</f>
        <v>7</v>
      </c>
      <c r="D30" s="19">
        <f>'BNRegular Symbol'!F6</f>
        <v>5</v>
      </c>
      <c r="E30" s="19">
        <f>'BNRegular Symbol'!G6</f>
        <v>11</v>
      </c>
      <c r="F30" s="19">
        <f>'BNRegular Symbol'!H38</f>
        <v>30</v>
      </c>
      <c r="G30" s="190">
        <f t="shared" si="2"/>
        <v>242550</v>
      </c>
      <c r="H30" s="179">
        <f t="shared" si="0"/>
        <v>0</v>
      </c>
      <c r="I30" s="177">
        <f>[1]FGOverView!F52</f>
        <v>0</v>
      </c>
      <c r="J30" s="127" t="e">
        <f t="shared" si="3"/>
        <v>#DIV/0!</v>
      </c>
      <c r="K30" s="180" t="e">
        <f t="shared" si="1"/>
        <v>#DIV/0!</v>
      </c>
      <c r="L30" s="21" t="e">
        <f t="shared" si="4"/>
        <v>#DIV/0!</v>
      </c>
      <c r="M30" s="119"/>
      <c r="N30" s="135"/>
      <c r="O30" s="135"/>
      <c r="P30" s="135"/>
    </row>
    <row r="31" spans="1:16">
      <c r="A31" s="129" t="s">
        <v>204</v>
      </c>
      <c r="B31" s="19">
        <f>'BNRegular Symbol'!D7</f>
        <v>5</v>
      </c>
      <c r="C31" s="19">
        <f>'BNRegular Symbol'!E7</f>
        <v>16</v>
      </c>
      <c r="D31" s="19">
        <f>'BNRegular Symbol'!F7</f>
        <v>15</v>
      </c>
      <c r="E31" s="19">
        <f>'BNRegular Symbol'!G7</f>
        <v>14</v>
      </c>
      <c r="F31" s="19">
        <f>'BNRegular Symbol'!H39</f>
        <v>22</v>
      </c>
      <c r="G31" s="190">
        <f t="shared" si="2"/>
        <v>369600</v>
      </c>
      <c r="H31" s="179">
        <f t="shared" si="0"/>
        <v>0</v>
      </c>
      <c r="I31" s="177">
        <f>[1]FGOverView!F53</f>
        <v>0</v>
      </c>
      <c r="J31" s="127" t="e">
        <f t="shared" si="3"/>
        <v>#DIV/0!</v>
      </c>
      <c r="K31" s="180" t="e">
        <f t="shared" si="1"/>
        <v>#DIV/0!</v>
      </c>
      <c r="L31" s="21" t="e">
        <f t="shared" si="4"/>
        <v>#DIV/0!</v>
      </c>
      <c r="M31" s="119"/>
      <c r="N31" s="135"/>
      <c r="O31" s="135"/>
      <c r="P31" s="135"/>
    </row>
    <row r="32" spans="1:16">
      <c r="A32" s="129" t="s">
        <v>205</v>
      </c>
      <c r="B32" s="19" t="e">
        <f>'BNRegular Symbol'!#REF!</f>
        <v>#REF!</v>
      </c>
      <c r="C32" s="19" t="e">
        <f>'BNRegular Symbol'!#REF!</f>
        <v>#REF!</v>
      </c>
      <c r="D32" s="19" t="e">
        <f>'BNRegular Symbol'!#REF!</f>
        <v>#REF!</v>
      </c>
      <c r="E32" s="19" t="e">
        <f>'BNRegular Symbol'!#REF!</f>
        <v>#REF!</v>
      </c>
      <c r="F32" s="19">
        <f>'BNRegular Symbol'!H40</f>
        <v>31</v>
      </c>
      <c r="G32" s="190" t="e">
        <f t="shared" si="2"/>
        <v>#REF!</v>
      </c>
      <c r="H32" s="179" t="e">
        <f t="shared" si="0"/>
        <v>#REF!</v>
      </c>
      <c r="I32" s="177">
        <f>[1]FGOverView!F54</f>
        <v>0</v>
      </c>
      <c r="J32" s="127" t="e">
        <f t="shared" si="3"/>
        <v>#REF!</v>
      </c>
      <c r="K32" s="180" t="e">
        <f t="shared" si="1"/>
        <v>#REF!</v>
      </c>
      <c r="L32" s="21" t="e">
        <f t="shared" si="4"/>
        <v>#REF!</v>
      </c>
      <c r="M32" s="119"/>
      <c r="N32" s="135"/>
      <c r="O32" s="135"/>
      <c r="P32" s="135"/>
    </row>
    <row r="33" spans="1:16">
      <c r="A33" s="129" t="s">
        <v>206</v>
      </c>
      <c r="B33" s="19" t="e">
        <f>'BNRegular Symbol'!#REF!</f>
        <v>#REF!</v>
      </c>
      <c r="C33" s="19" t="e">
        <f>'BNRegular Symbol'!#REF!</f>
        <v>#REF!</v>
      </c>
      <c r="D33" s="19" t="e">
        <f>'BNRegular Symbol'!#REF!</f>
        <v>#REF!</v>
      </c>
      <c r="E33" s="19" t="e">
        <f>'BNRegular Symbol'!#REF!</f>
        <v>#REF!</v>
      </c>
      <c r="F33" s="19">
        <f>'BNRegular Symbol'!H41</f>
        <v>32</v>
      </c>
      <c r="G33" s="190" t="e">
        <f t="shared" si="2"/>
        <v>#REF!</v>
      </c>
      <c r="H33" s="179" t="e">
        <f t="shared" si="0"/>
        <v>#REF!</v>
      </c>
      <c r="I33" s="177">
        <f>[1]FGOverView!F55</f>
        <v>0</v>
      </c>
      <c r="J33" s="127" t="e">
        <f t="shared" si="3"/>
        <v>#REF!</v>
      </c>
      <c r="K33" s="180" t="e">
        <f t="shared" si="1"/>
        <v>#REF!</v>
      </c>
      <c r="L33" s="21" t="e">
        <f t="shared" si="4"/>
        <v>#REF!</v>
      </c>
      <c r="M33" s="119"/>
      <c r="N33" s="135"/>
      <c r="O33" s="135"/>
      <c r="P33" s="135"/>
    </row>
    <row r="34" spans="1:16">
      <c r="A34" s="129" t="s">
        <v>207</v>
      </c>
      <c r="B34" s="19" t="e">
        <f>'BNRegular Symbol'!#REF!</f>
        <v>#REF!</v>
      </c>
      <c r="C34" s="19" t="e">
        <f>'BNRegular Symbol'!#REF!</f>
        <v>#REF!</v>
      </c>
      <c r="D34" s="19" t="e">
        <f>'BNRegular Symbol'!#REF!</f>
        <v>#REF!</v>
      </c>
      <c r="E34" s="19" t="e">
        <f>'BNRegular Symbol'!#REF!</f>
        <v>#REF!</v>
      </c>
      <c r="F34" s="19">
        <f>'BNRegular Symbol'!H42</f>
        <v>68</v>
      </c>
      <c r="G34" s="190" t="e">
        <f t="shared" si="2"/>
        <v>#REF!</v>
      </c>
      <c r="H34" s="179" t="e">
        <f t="shared" si="0"/>
        <v>#REF!</v>
      </c>
      <c r="I34" s="177" t="e">
        <f>[1]FGOverView!#REF!</f>
        <v>#REF!</v>
      </c>
      <c r="J34" s="127" t="e">
        <f t="shared" si="3"/>
        <v>#REF!</v>
      </c>
      <c r="K34" s="180" t="e">
        <f t="shared" si="1"/>
        <v>#REF!</v>
      </c>
      <c r="L34" s="21" t="e">
        <f t="shared" si="4"/>
        <v>#REF!</v>
      </c>
      <c r="M34" s="119"/>
      <c r="N34" s="135"/>
      <c r="O34" s="135"/>
      <c r="P34" s="135"/>
    </row>
    <row r="35" spans="1:16">
      <c r="A35" s="129" t="s">
        <v>208</v>
      </c>
      <c r="B35" s="19" t="e">
        <f>'BNRegular Symbol'!#REF!</f>
        <v>#REF!</v>
      </c>
      <c r="C35" s="19" t="e">
        <f>'BNRegular Symbol'!#REF!</f>
        <v>#REF!</v>
      </c>
      <c r="D35" s="19" t="e">
        <f>'BNRegular Symbol'!#REF!</f>
        <v>#REF!</v>
      </c>
      <c r="E35" s="19" t="e">
        <f>'BNRegular Symbol'!#REF!</f>
        <v>#REF!</v>
      </c>
      <c r="F35" s="19">
        <f>'BNRegular Symbol'!H43</f>
        <v>68</v>
      </c>
      <c r="G35" s="190" t="e">
        <f t="shared" si="2"/>
        <v>#REF!</v>
      </c>
      <c r="H35" s="179" t="e">
        <f t="shared" si="0"/>
        <v>#REF!</v>
      </c>
      <c r="I35" s="177" t="e">
        <f>[1]FGOverView!#REF!</f>
        <v>#REF!</v>
      </c>
      <c r="J35" s="127" t="e">
        <f t="shared" si="3"/>
        <v>#REF!</v>
      </c>
      <c r="K35" s="180" t="e">
        <f t="shared" si="1"/>
        <v>#REF!</v>
      </c>
      <c r="L35" s="21" t="e">
        <f t="shared" si="4"/>
        <v>#REF!</v>
      </c>
      <c r="M35" s="119"/>
      <c r="N35" s="135"/>
      <c r="O35" s="135"/>
      <c r="P35" s="135"/>
    </row>
    <row r="36" spans="1:16">
      <c r="A36" s="129" t="s">
        <v>209</v>
      </c>
      <c r="B36" s="19">
        <f>'BNRegular Symbol'!D8</f>
        <v>0</v>
      </c>
      <c r="C36" s="19">
        <f>'BNRegular Symbol'!E8</f>
        <v>0</v>
      </c>
      <c r="D36" s="19">
        <f>'BNRegular Symbol'!F8</f>
        <v>0</v>
      </c>
      <c r="E36" s="19">
        <f>'BNRegular Symbol'!G8</f>
        <v>0</v>
      </c>
      <c r="F36" s="19">
        <f>'BNRegular Symbol'!H44</f>
        <v>68</v>
      </c>
      <c r="G36" s="190">
        <f t="shared" si="2"/>
        <v>0</v>
      </c>
      <c r="H36" s="179" t="e">
        <f t="shared" si="0"/>
        <v>#DIV/0!</v>
      </c>
      <c r="I36" s="177" t="e">
        <f>[1]FGOverView!#REF!</f>
        <v>#REF!</v>
      </c>
      <c r="J36" s="127" t="e">
        <f t="shared" si="3"/>
        <v>#DIV/0!</v>
      </c>
      <c r="K36" s="180" t="e">
        <f t="shared" si="1"/>
        <v>#DIV/0!</v>
      </c>
      <c r="L36" s="21" t="e">
        <f t="shared" si="4"/>
        <v>#DIV/0!</v>
      </c>
      <c r="M36" s="119"/>
      <c r="N36" s="135"/>
      <c r="O36" s="135"/>
      <c r="P36" s="135"/>
    </row>
    <row r="37" spans="1:16">
      <c r="A37" s="129" t="s">
        <v>210</v>
      </c>
      <c r="B37" s="19">
        <f>'BNRegular Symbol'!D9</f>
        <v>0</v>
      </c>
      <c r="C37" s="19">
        <f>'BNRegular Symbol'!E9</f>
        <v>0</v>
      </c>
      <c r="D37" s="19">
        <f>'BNRegular Symbol'!F9</f>
        <v>0</v>
      </c>
      <c r="E37" s="19">
        <f>'BNRegular Symbol'!G9</f>
        <v>0</v>
      </c>
      <c r="F37" s="19">
        <f>'BNRegular Symbol'!H45</f>
        <v>68</v>
      </c>
      <c r="G37" s="190">
        <f t="shared" si="2"/>
        <v>0</v>
      </c>
      <c r="H37" s="179" t="e">
        <f t="shared" si="0"/>
        <v>#DIV/0!</v>
      </c>
      <c r="I37" s="177" t="e">
        <f>[1]FGOverView!#REF!</f>
        <v>#REF!</v>
      </c>
      <c r="J37" s="127" t="e">
        <f t="shared" si="3"/>
        <v>#DIV/0!</v>
      </c>
      <c r="K37" s="180" t="e">
        <f t="shared" si="1"/>
        <v>#DIV/0!</v>
      </c>
      <c r="L37" s="21" t="e">
        <f t="shared" si="4"/>
        <v>#DIV/0!</v>
      </c>
      <c r="M37" s="119"/>
      <c r="N37" s="135"/>
      <c r="O37" s="135"/>
      <c r="P37" s="135"/>
    </row>
    <row r="38" spans="1:16">
      <c r="A38" s="129" t="s">
        <v>211</v>
      </c>
      <c r="B38" s="19">
        <f>'BNRegular Symbol'!D10</f>
        <v>0</v>
      </c>
      <c r="C38" s="19">
        <f>'BNRegular Symbol'!E10</f>
        <v>0</v>
      </c>
      <c r="D38" s="19">
        <f>'BNRegular Symbol'!F10</f>
        <v>0</v>
      </c>
      <c r="E38" s="19">
        <f>'BNRegular Symbol'!G10</f>
        <v>0</v>
      </c>
      <c r="F38" s="19">
        <f>'BNRegular Symbol'!H46</f>
        <v>68</v>
      </c>
      <c r="G38" s="190">
        <f t="shared" si="2"/>
        <v>0</v>
      </c>
      <c r="H38" s="179" t="e">
        <f t="shared" si="0"/>
        <v>#DIV/0!</v>
      </c>
      <c r="I38" s="177" t="e">
        <f>[1]FGOverView!#REF!</f>
        <v>#REF!</v>
      </c>
      <c r="J38" s="127" t="e">
        <f t="shared" si="3"/>
        <v>#DIV/0!</v>
      </c>
      <c r="K38" s="180" t="e">
        <f t="shared" si="1"/>
        <v>#DIV/0!</v>
      </c>
      <c r="L38" s="21" t="e">
        <f t="shared" si="4"/>
        <v>#DIV/0!</v>
      </c>
      <c r="M38" s="119"/>
      <c r="N38" s="135"/>
      <c r="O38" s="135"/>
      <c r="P38" s="135"/>
    </row>
    <row r="39" spans="1:16">
      <c r="A39" s="129" t="s">
        <v>212</v>
      </c>
      <c r="B39" s="19">
        <f>'BNRegular Symbol'!D11</f>
        <v>0</v>
      </c>
      <c r="C39" s="19">
        <f>'BNRegular Symbol'!E11</f>
        <v>0</v>
      </c>
      <c r="D39" s="19">
        <f>'BNRegular Symbol'!F11</f>
        <v>0</v>
      </c>
      <c r="E39" s="19">
        <f>'BNRegular Symbol'!G11</f>
        <v>0</v>
      </c>
      <c r="F39" s="19">
        <f>'BNRegular Symbol'!H47</f>
        <v>68</v>
      </c>
      <c r="G39" s="190">
        <f t="shared" si="2"/>
        <v>0</v>
      </c>
      <c r="H39" s="179" t="e">
        <f t="shared" si="0"/>
        <v>#DIV/0!</v>
      </c>
      <c r="I39" s="177">
        <f>[1]FGOverView!F56</f>
        <v>0</v>
      </c>
      <c r="J39" s="127" t="e">
        <f t="shared" si="3"/>
        <v>#DIV/0!</v>
      </c>
      <c r="K39" s="180" t="e">
        <f t="shared" si="1"/>
        <v>#DIV/0!</v>
      </c>
      <c r="L39" s="21" t="e">
        <f t="shared" si="4"/>
        <v>#DIV/0!</v>
      </c>
      <c r="M39" s="119"/>
    </row>
    <row r="40" spans="1:16">
      <c r="A40" s="129" t="s">
        <v>34</v>
      </c>
      <c r="B40" s="19">
        <f>'BNRegular Symbol'!D22*3</f>
        <v>18</v>
      </c>
      <c r="C40" s="19">
        <f>'BNRegular Symbol'!E22*3</f>
        <v>30</v>
      </c>
      <c r="D40" s="19">
        <f>'BNRegular Symbol'!F22*3</f>
        <v>33</v>
      </c>
      <c r="E40" s="178">
        <f>'BNRegular Symbol'!G37</f>
        <v>32</v>
      </c>
      <c r="F40" s="178">
        <f>'BNRegular Symbol'!H$12</f>
        <v>0</v>
      </c>
      <c r="G40" s="190">
        <f t="shared" si="2"/>
        <v>0</v>
      </c>
      <c r="H40" s="179" t="e">
        <f t="shared" si="0"/>
        <v>#DIV/0!</v>
      </c>
      <c r="I40" s="177">
        <f>[1]FGOverView!E51</f>
        <v>0</v>
      </c>
      <c r="J40" s="127" t="e">
        <f t="shared" si="3"/>
        <v>#DIV/0!</v>
      </c>
      <c r="K40" s="180" t="e">
        <f t="shared" si="1"/>
        <v>#DIV/0!</v>
      </c>
      <c r="L40" s="21" t="e">
        <f t="shared" si="4"/>
        <v>#DIV/0!</v>
      </c>
      <c r="M40" s="119"/>
    </row>
    <row r="41" spans="1:16">
      <c r="A41" s="129" t="s">
        <v>35</v>
      </c>
      <c r="B41" s="19">
        <f>'BNRegular Symbol'!D23*3</f>
        <v>21</v>
      </c>
      <c r="C41" s="19">
        <f>'BNRegular Symbol'!E23*3</f>
        <v>57</v>
      </c>
      <c r="D41" s="19">
        <f>'BNRegular Symbol'!F23*3</f>
        <v>45</v>
      </c>
      <c r="E41" s="178">
        <f>'BNRegular Symbol'!G38</f>
        <v>25</v>
      </c>
      <c r="F41" s="178">
        <f>'BNRegular Symbol'!H$12</f>
        <v>0</v>
      </c>
      <c r="G41" s="190">
        <f t="shared" si="2"/>
        <v>0</v>
      </c>
      <c r="H41" s="179" t="e">
        <f t="shared" si="0"/>
        <v>#DIV/0!</v>
      </c>
      <c r="I41" s="177">
        <f>[1]FGOverView!E52</f>
        <v>0</v>
      </c>
      <c r="J41" s="127" t="e">
        <f t="shared" si="3"/>
        <v>#DIV/0!</v>
      </c>
      <c r="K41" s="180" t="e">
        <f t="shared" si="1"/>
        <v>#DIV/0!</v>
      </c>
      <c r="L41" s="21" t="e">
        <f t="shared" si="4"/>
        <v>#DIV/0!</v>
      </c>
      <c r="M41" s="119"/>
    </row>
    <row r="42" spans="1:16">
      <c r="A42" s="129" t="s">
        <v>36</v>
      </c>
      <c r="B42" s="19">
        <f>'BNRegular Symbol'!D24*3</f>
        <v>48</v>
      </c>
      <c r="C42" s="19">
        <f>'BNRegular Symbol'!E24*3</f>
        <v>33</v>
      </c>
      <c r="D42" s="19">
        <f>'BNRegular Symbol'!F24*3</f>
        <v>48</v>
      </c>
      <c r="E42" s="178">
        <f>'BNRegular Symbol'!G39</f>
        <v>28</v>
      </c>
      <c r="F42" s="178">
        <f>'BNRegular Symbol'!H$12</f>
        <v>0</v>
      </c>
      <c r="G42" s="190">
        <f t="shared" si="2"/>
        <v>0</v>
      </c>
      <c r="H42" s="179" t="e">
        <f t="shared" si="0"/>
        <v>#DIV/0!</v>
      </c>
      <c r="I42" s="177">
        <f>[1]FGOverView!E53</f>
        <v>0</v>
      </c>
      <c r="J42" s="127" t="e">
        <f t="shared" si="3"/>
        <v>#DIV/0!</v>
      </c>
      <c r="K42" s="180" t="e">
        <f t="shared" si="1"/>
        <v>#DIV/0!</v>
      </c>
      <c r="L42" s="21" t="e">
        <f t="shared" si="4"/>
        <v>#DIV/0!</v>
      </c>
      <c r="M42" s="119"/>
    </row>
    <row r="43" spans="1:16">
      <c r="A43" s="129" t="s">
        <v>37</v>
      </c>
      <c r="B43" s="19">
        <f>'BNRegular Symbol'!D25*3</f>
        <v>63</v>
      </c>
      <c r="C43" s="19">
        <f>'BNRegular Symbol'!E25*3</f>
        <v>33</v>
      </c>
      <c r="D43" s="19">
        <f>'BNRegular Symbol'!F25*3</f>
        <v>27</v>
      </c>
      <c r="E43" s="178">
        <f>'BNRegular Symbol'!G40</f>
        <v>30</v>
      </c>
      <c r="F43" s="178">
        <f>'BNRegular Symbol'!H$12</f>
        <v>0</v>
      </c>
      <c r="G43" s="190">
        <f t="shared" si="2"/>
        <v>0</v>
      </c>
      <c r="H43" s="179" t="e">
        <f t="shared" si="0"/>
        <v>#DIV/0!</v>
      </c>
      <c r="I43" s="177">
        <f>[1]FGOverView!E54</f>
        <v>0</v>
      </c>
      <c r="J43" s="127" t="e">
        <f t="shared" si="3"/>
        <v>#DIV/0!</v>
      </c>
      <c r="K43" s="180" t="e">
        <f t="shared" si="1"/>
        <v>#DIV/0!</v>
      </c>
      <c r="L43" s="21" t="e">
        <f t="shared" si="4"/>
        <v>#DIV/0!</v>
      </c>
      <c r="M43" s="119"/>
    </row>
    <row r="44" spans="1:16">
      <c r="A44" s="129" t="s">
        <v>90</v>
      </c>
      <c r="B44" s="19">
        <f>'BNRegular Symbol'!D26*3</f>
        <v>15</v>
      </c>
      <c r="C44" s="19">
        <f>'BNRegular Symbol'!E26*3</f>
        <v>60</v>
      </c>
      <c r="D44" s="19">
        <f>'BNRegular Symbol'!F26*3</f>
        <v>57</v>
      </c>
      <c r="E44" s="178">
        <f>'BNRegular Symbol'!G41</f>
        <v>22</v>
      </c>
      <c r="F44" s="178">
        <f>'BNRegular Symbol'!H$12</f>
        <v>0</v>
      </c>
      <c r="G44" s="190">
        <f t="shared" si="2"/>
        <v>0</v>
      </c>
      <c r="H44" s="179" t="e">
        <f t="shared" si="0"/>
        <v>#DIV/0!</v>
      </c>
      <c r="I44" s="177">
        <f>[1]FGOverView!E55</f>
        <v>0</v>
      </c>
      <c r="J44" s="127" t="e">
        <f t="shared" si="3"/>
        <v>#DIV/0!</v>
      </c>
      <c r="K44" s="180" t="e">
        <f t="shared" si="1"/>
        <v>#DIV/0!</v>
      </c>
      <c r="L44" s="21" t="e">
        <f t="shared" si="4"/>
        <v>#DIV/0!</v>
      </c>
      <c r="M44" s="119"/>
    </row>
    <row r="45" spans="1:16">
      <c r="A45" s="129" t="s">
        <v>170</v>
      </c>
      <c r="B45" s="19" t="e">
        <f>'BNRegular Symbol'!#REF!*3</f>
        <v>#REF!</v>
      </c>
      <c r="C45" s="19" t="e">
        <f>'BNRegular Symbol'!#REF!*3</f>
        <v>#REF!</v>
      </c>
      <c r="D45" s="19" t="e">
        <f>'BNRegular Symbol'!#REF!*3</f>
        <v>#REF!</v>
      </c>
      <c r="E45" s="178">
        <f>'BNRegular Symbol'!G42</f>
        <v>47</v>
      </c>
      <c r="F45" s="178">
        <f>'BNRegular Symbol'!H$12</f>
        <v>0</v>
      </c>
      <c r="G45" s="190" t="e">
        <f t="shared" si="2"/>
        <v>#REF!</v>
      </c>
      <c r="H45" s="179" t="e">
        <f t="shared" si="0"/>
        <v>#REF!</v>
      </c>
      <c r="I45" s="177" t="e">
        <f>[1]FGOverView!#REF!</f>
        <v>#REF!</v>
      </c>
      <c r="J45" s="127" t="e">
        <f t="shared" si="3"/>
        <v>#REF!</v>
      </c>
      <c r="K45" s="180" t="e">
        <f t="shared" si="1"/>
        <v>#REF!</v>
      </c>
      <c r="L45" s="21" t="e">
        <f t="shared" si="4"/>
        <v>#REF!</v>
      </c>
      <c r="M45" s="119"/>
    </row>
    <row r="46" spans="1:16">
      <c r="A46" s="129" t="s">
        <v>171</v>
      </c>
      <c r="B46" s="19" t="e">
        <f>'BNRegular Symbol'!#REF!*3</f>
        <v>#REF!</v>
      </c>
      <c r="C46" s="19" t="e">
        <f>'BNRegular Symbol'!#REF!*3</f>
        <v>#REF!</v>
      </c>
      <c r="D46" s="19" t="e">
        <f>'BNRegular Symbol'!#REF!*3</f>
        <v>#REF!</v>
      </c>
      <c r="E46" s="178">
        <f>'BNRegular Symbol'!G43</f>
        <v>47</v>
      </c>
      <c r="F46" s="178">
        <f>'BNRegular Symbol'!H$12</f>
        <v>0</v>
      </c>
      <c r="G46" s="190" t="e">
        <f t="shared" si="2"/>
        <v>#REF!</v>
      </c>
      <c r="H46" s="179" t="e">
        <f t="shared" si="0"/>
        <v>#REF!</v>
      </c>
      <c r="I46" s="177" t="e">
        <f>[1]FGOverView!#REF!</f>
        <v>#REF!</v>
      </c>
      <c r="J46" s="127" t="e">
        <f t="shared" si="3"/>
        <v>#REF!</v>
      </c>
      <c r="K46" s="180" t="e">
        <f t="shared" si="1"/>
        <v>#REF!</v>
      </c>
      <c r="L46" s="21" t="e">
        <f t="shared" si="4"/>
        <v>#REF!</v>
      </c>
      <c r="M46" s="119"/>
    </row>
    <row r="47" spans="1:16">
      <c r="A47" s="129" t="s">
        <v>172</v>
      </c>
      <c r="B47" s="19" t="e">
        <f>'BNRegular Symbol'!#REF!*3</f>
        <v>#REF!</v>
      </c>
      <c r="C47" s="19" t="e">
        <f>'BNRegular Symbol'!#REF!*3</f>
        <v>#REF!</v>
      </c>
      <c r="D47" s="19" t="e">
        <f>'BNRegular Symbol'!#REF!*3</f>
        <v>#REF!</v>
      </c>
      <c r="E47" s="178">
        <f>'BNRegular Symbol'!G44</f>
        <v>47</v>
      </c>
      <c r="F47" s="178">
        <f>'BNRegular Symbol'!H$12</f>
        <v>0</v>
      </c>
      <c r="G47" s="190" t="e">
        <f t="shared" si="2"/>
        <v>#REF!</v>
      </c>
      <c r="H47" s="179" t="e">
        <f t="shared" si="0"/>
        <v>#REF!</v>
      </c>
      <c r="I47" s="177" t="e">
        <f>[1]FGOverView!#REF!</f>
        <v>#REF!</v>
      </c>
      <c r="J47" s="127" t="e">
        <f t="shared" si="3"/>
        <v>#REF!</v>
      </c>
      <c r="K47" s="180" t="e">
        <f t="shared" si="1"/>
        <v>#REF!</v>
      </c>
      <c r="L47" s="21" t="e">
        <f t="shared" si="4"/>
        <v>#REF!</v>
      </c>
      <c r="M47" s="119"/>
    </row>
    <row r="48" spans="1:16">
      <c r="A48" s="129" t="s">
        <v>173</v>
      </c>
      <c r="B48" s="19" t="e">
        <f>'BNRegular Symbol'!#REF!*3</f>
        <v>#REF!</v>
      </c>
      <c r="C48" s="19" t="e">
        <f>'BNRegular Symbol'!#REF!*3</f>
        <v>#REF!</v>
      </c>
      <c r="D48" s="19" t="e">
        <f>'BNRegular Symbol'!#REF!*3</f>
        <v>#REF!</v>
      </c>
      <c r="E48" s="178">
        <f>'BNRegular Symbol'!G45</f>
        <v>47</v>
      </c>
      <c r="F48" s="178">
        <f>'BNRegular Symbol'!H$12</f>
        <v>0</v>
      </c>
      <c r="G48" s="190" t="e">
        <f t="shared" si="2"/>
        <v>#REF!</v>
      </c>
      <c r="H48" s="179" t="e">
        <f t="shared" si="0"/>
        <v>#REF!</v>
      </c>
      <c r="I48" s="177" t="e">
        <f>[1]FGOverView!#REF!</f>
        <v>#REF!</v>
      </c>
      <c r="J48" s="127" t="e">
        <f t="shared" si="3"/>
        <v>#REF!</v>
      </c>
      <c r="K48" s="180" t="e">
        <f t="shared" si="1"/>
        <v>#REF!</v>
      </c>
      <c r="L48" s="21" t="e">
        <f t="shared" si="4"/>
        <v>#REF!</v>
      </c>
      <c r="M48" s="119"/>
    </row>
    <row r="49" spans="1:16">
      <c r="A49" s="129" t="s">
        <v>176</v>
      </c>
      <c r="B49" s="19">
        <f>'BNRegular Symbol'!D27*3</f>
        <v>0</v>
      </c>
      <c r="C49" s="19">
        <f>'BNRegular Symbol'!E27*3</f>
        <v>12</v>
      </c>
      <c r="D49" s="19">
        <f>'BNRegular Symbol'!F27*3</f>
        <v>12</v>
      </c>
      <c r="E49" s="178">
        <f>'BNRegular Symbol'!G46</f>
        <v>47</v>
      </c>
      <c r="F49" s="178">
        <f>'BNRegular Symbol'!H$12</f>
        <v>0</v>
      </c>
      <c r="G49" s="190">
        <f t="shared" si="2"/>
        <v>0</v>
      </c>
      <c r="H49" s="179" t="e">
        <f t="shared" si="0"/>
        <v>#DIV/0!</v>
      </c>
      <c r="I49" s="177" t="e">
        <f>[1]FGOverView!#REF!</f>
        <v>#REF!</v>
      </c>
      <c r="J49" s="127" t="e">
        <f t="shared" si="3"/>
        <v>#DIV/0!</v>
      </c>
      <c r="K49" s="180" t="e">
        <f t="shared" si="1"/>
        <v>#DIV/0!</v>
      </c>
      <c r="L49" s="21" t="e">
        <f t="shared" si="4"/>
        <v>#DIV/0!</v>
      </c>
      <c r="M49" s="119"/>
    </row>
    <row r="50" spans="1:16">
      <c r="A50" s="129" t="s">
        <v>179</v>
      </c>
      <c r="B50" s="19">
        <f>'BNRegular Symbol'!D28*3</f>
        <v>0</v>
      </c>
      <c r="C50" s="19">
        <f>'BNRegular Symbol'!E28*3</f>
        <v>12</v>
      </c>
      <c r="D50" s="19">
        <f>'BNRegular Symbol'!F28*3</f>
        <v>12</v>
      </c>
      <c r="E50" s="178">
        <f>'BNRegular Symbol'!G47</f>
        <v>47</v>
      </c>
      <c r="F50" s="178">
        <f>'BNRegular Symbol'!H$12</f>
        <v>0</v>
      </c>
      <c r="G50" s="190">
        <f t="shared" si="2"/>
        <v>0</v>
      </c>
      <c r="H50" s="179" t="e">
        <f t="shared" si="0"/>
        <v>#DIV/0!</v>
      </c>
      <c r="I50" s="177">
        <f>[1]FGOverView!E56</f>
        <v>0</v>
      </c>
      <c r="J50" s="127" t="e">
        <f t="shared" si="3"/>
        <v>#DIV/0!</v>
      </c>
      <c r="K50" s="180" t="e">
        <f t="shared" si="1"/>
        <v>#DIV/0!</v>
      </c>
      <c r="L50" s="21" t="e">
        <f t="shared" si="4"/>
        <v>#DIV/0!</v>
      </c>
      <c r="M50" s="119"/>
    </row>
    <row r="51" spans="1:16">
      <c r="A51" s="125" t="s">
        <v>161</v>
      </c>
      <c r="B51" s="141">
        <f>'BNRegular Symbol'!D12</f>
        <v>0</v>
      </c>
      <c r="C51" s="141">
        <f>'BNRegular Symbol'!E3*3</f>
        <v>18</v>
      </c>
      <c r="D51" s="141">
        <f>'BNRegular Symbol'!F3*3</f>
        <v>21</v>
      </c>
      <c r="E51" s="141">
        <f>'BNRegular Symbol'!G3*3</f>
        <v>24</v>
      </c>
      <c r="F51" s="141">
        <f>'BNRegular Symbol'!H$12</f>
        <v>0</v>
      </c>
      <c r="G51" s="198">
        <f t="shared" si="2"/>
        <v>0</v>
      </c>
      <c r="H51" s="199" t="e">
        <f t="shared" si="0"/>
        <v>#DIV/0!</v>
      </c>
      <c r="I51" s="126">
        <v>2</v>
      </c>
      <c r="J51" s="183" t="e">
        <f t="shared" si="3"/>
        <v>#DIV/0!</v>
      </c>
      <c r="K51" s="200" t="e">
        <f t="shared" si="1"/>
        <v>#DIV/0!</v>
      </c>
      <c r="L51" s="182" t="e">
        <f>K51*I51*50</f>
        <v>#DIV/0!</v>
      </c>
      <c r="M51" s="119"/>
      <c r="N51" s="135"/>
      <c r="O51" s="135"/>
      <c r="P51" s="135"/>
    </row>
    <row r="52" spans="1:16">
      <c r="A52" s="138"/>
      <c r="B52" s="138"/>
      <c r="C52" s="138"/>
      <c r="D52" s="138"/>
      <c r="E52" s="138"/>
      <c r="F52" s="138"/>
      <c r="G52" s="138"/>
      <c r="H52" s="138"/>
      <c r="I52" s="138"/>
      <c r="J52" s="147"/>
      <c r="K52" s="22"/>
      <c r="L52" s="119"/>
    </row>
    <row r="53" spans="1:16">
      <c r="J53" s="147"/>
      <c r="K53" s="22"/>
      <c r="L53" s="138"/>
    </row>
    <row r="54" spans="1:16">
      <c r="J54" s="147"/>
      <c r="K54" s="22"/>
      <c r="L54" s="138"/>
    </row>
    <row r="55" spans="1:16">
      <c r="J55" s="12"/>
      <c r="K55" s="22"/>
      <c r="L55" s="138"/>
    </row>
    <row r="56" spans="1:16">
      <c r="J56" s="12"/>
      <c r="K56" s="22"/>
      <c r="L56" s="138"/>
    </row>
    <row r="57" spans="1:16">
      <c r="J57" s="12"/>
      <c r="K57" s="22"/>
      <c r="L57" s="138"/>
    </row>
    <row r="58" spans="1:16">
      <c r="J58" s="12"/>
      <c r="K58" s="22"/>
      <c r="L58" s="138"/>
    </row>
    <row r="59" spans="1:16">
      <c r="J59" s="12"/>
      <c r="K59" s="22"/>
      <c r="L59" s="138"/>
    </row>
    <row r="60" spans="1:16">
      <c r="J60" s="12"/>
      <c r="K60" s="22"/>
      <c r="L60" s="138"/>
    </row>
    <row r="61" spans="1:16">
      <c r="J61" s="12"/>
      <c r="K61" s="22"/>
      <c r="L61" s="138"/>
    </row>
    <row r="62" spans="1:16">
      <c r="J62" s="12"/>
      <c r="K62" s="22"/>
      <c r="L62" s="138"/>
    </row>
    <row r="63" spans="1:16">
      <c r="J63" s="12"/>
    </row>
    <row r="67" spans="8:16">
      <c r="H67" s="137"/>
      <c r="I67" s="137"/>
      <c r="J67" s="137"/>
      <c r="K67" s="137"/>
      <c r="M67" s="135"/>
      <c r="N67" s="135"/>
      <c r="O67" s="135"/>
      <c r="P67" s="135"/>
    </row>
    <row r="68" spans="8:16">
      <c r="H68" s="137"/>
      <c r="I68" s="137"/>
      <c r="J68" s="137"/>
      <c r="K68" s="137"/>
      <c r="M68" s="135"/>
      <c r="N68" s="135"/>
      <c r="O68" s="135"/>
      <c r="P68" s="135"/>
    </row>
    <row r="69" spans="8:16">
      <c r="H69" s="137"/>
      <c r="I69" s="137"/>
      <c r="J69" s="137"/>
      <c r="K69" s="137"/>
      <c r="M69" s="135"/>
      <c r="N69" s="135"/>
      <c r="O69" s="135"/>
      <c r="P69" s="135"/>
    </row>
    <row r="70" spans="8:16">
      <c r="H70" s="137"/>
      <c r="I70" s="137"/>
      <c r="J70" s="137"/>
      <c r="K70" s="137"/>
      <c r="M70" s="135"/>
      <c r="N70" s="135"/>
      <c r="O70" s="135"/>
      <c r="P70" s="135"/>
    </row>
    <row r="71" spans="8:16">
      <c r="H71" s="137"/>
      <c r="I71" s="137"/>
      <c r="J71" s="137"/>
      <c r="K71" s="137"/>
      <c r="M71" s="135"/>
      <c r="N71" s="135"/>
      <c r="O71" s="135"/>
      <c r="P71" s="135"/>
    </row>
    <row r="72" spans="8:16">
      <c r="H72" s="137"/>
      <c r="I72" s="137"/>
      <c r="J72" s="137"/>
      <c r="K72" s="137"/>
      <c r="M72" s="135"/>
      <c r="N72" s="135"/>
      <c r="O72" s="135"/>
      <c r="P72" s="135"/>
    </row>
    <row r="73" spans="8:16">
      <c r="H73" s="137"/>
      <c r="I73" s="137"/>
      <c r="J73" s="137"/>
      <c r="K73" s="137"/>
      <c r="M73" s="135"/>
      <c r="N73" s="135"/>
      <c r="O73" s="135"/>
      <c r="P73" s="135"/>
    </row>
    <row r="74" spans="8:16">
      <c r="H74" s="137"/>
      <c r="I74" s="137"/>
      <c r="J74" s="137"/>
      <c r="K74" s="137"/>
      <c r="M74" s="135"/>
      <c r="N74" s="135"/>
      <c r="O74" s="135"/>
      <c r="P74" s="135"/>
    </row>
    <row r="75" spans="8:16">
      <c r="H75" s="137"/>
      <c r="I75" s="137"/>
      <c r="J75" s="137"/>
      <c r="K75" s="137"/>
      <c r="M75" s="135"/>
      <c r="N75" s="135"/>
      <c r="O75" s="135"/>
      <c r="P75" s="135"/>
    </row>
    <row r="76" spans="8:16">
      <c r="H76" s="137"/>
      <c r="I76" s="137"/>
      <c r="J76" s="137"/>
      <c r="K76" s="137"/>
      <c r="M76" s="135"/>
      <c r="N76" s="135"/>
      <c r="O76" s="135"/>
      <c r="P76" s="135"/>
    </row>
    <row r="77" spans="8:16">
      <c r="H77" s="137"/>
      <c r="I77" s="137"/>
      <c r="J77" s="137"/>
      <c r="K77" s="137"/>
      <c r="M77" s="135"/>
      <c r="N77" s="135"/>
      <c r="O77" s="135"/>
      <c r="P77" s="135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30" sqref="G30"/>
    </sheetView>
  </sheetViews>
  <sheetFormatPr baseColWidth="10" defaultColWidth="9" defaultRowHeight="14"/>
  <cols>
    <col min="1" max="2" width="9" style="4"/>
    <col min="3" max="3" width="12.33203125" style="27" customWidth="1"/>
    <col min="4" max="4" width="16.83203125" style="4" customWidth="1"/>
    <col min="5" max="5" width="14.1640625" style="28" customWidth="1"/>
    <col min="6" max="6" width="11.6640625" style="4" bestFit="1" customWidth="1"/>
    <col min="7" max="7" width="24.5" style="4" customWidth="1"/>
    <col min="8" max="8" width="17" style="4" customWidth="1"/>
    <col min="9" max="9" width="16.83203125" style="4" customWidth="1"/>
    <col min="10" max="10" width="17.1640625" style="4" customWidth="1"/>
    <col min="11" max="12" width="9" style="4"/>
    <col min="13" max="13" width="11.1640625" style="4" customWidth="1"/>
    <col min="14" max="15" width="9.5" style="4" bestFit="1" customWidth="1"/>
    <col min="16" max="16384" width="9" style="4"/>
  </cols>
  <sheetData>
    <row r="3" spans="3:14" ht="15" thickBot="1">
      <c r="D3" s="83" t="s">
        <v>85</v>
      </c>
      <c r="E3" s="69"/>
      <c r="F3" s="69"/>
      <c r="G3" s="84"/>
      <c r="H3" s="85"/>
      <c r="I3" s="69"/>
    </row>
    <row r="4" spans="3:14" ht="30">
      <c r="D4" s="86" t="s">
        <v>75</v>
      </c>
      <c r="E4" s="259" t="s">
        <v>76</v>
      </c>
      <c r="F4" s="260"/>
      <c r="G4" s="87" t="s">
        <v>77</v>
      </c>
      <c r="H4" s="88" t="s">
        <v>78</v>
      </c>
      <c r="I4" s="91" t="s">
        <v>79</v>
      </c>
    </row>
    <row r="5" spans="3:14">
      <c r="D5" s="73" t="s">
        <v>86</v>
      </c>
      <c r="E5" s="89">
        <v>1</v>
      </c>
      <c r="F5" s="89">
        <v>50</v>
      </c>
      <c r="G5" s="191">
        <f>SUM(SUMIF([1]FG_243way_PayCombo!$J$7:$J$36,"&lt;50",[1]FG_243way_PayCombo!$K$7:$K$36))</f>
        <v>6.5806408529025376E-2</v>
      </c>
      <c r="H5" s="191">
        <f>SUM(SUMIF([1]FG_243way_PayCombo!$J$7:$J$36,"&lt;50",[1]FG_243way_PayCombo!$L$7:$L$36))</f>
        <v>0.24890944882551183</v>
      </c>
      <c r="I5" s="82">
        <f>1/H5</f>
        <v>4.0175252675964526</v>
      </c>
    </row>
    <row r="6" spans="3:14">
      <c r="D6" s="73" t="s">
        <v>101</v>
      </c>
      <c r="E6" s="89">
        <v>50</v>
      </c>
      <c r="F6" s="89">
        <v>250</v>
      </c>
      <c r="G6" s="191">
        <f>SUM(SUMIF([1]FG_243way_PayCombo!$J$7:$J$36,"&gt;=10",[1]FG_243way_PayCombo!$K$7:$K$36))-SUM(SUMIF([1]FG_243way_PayCombo!$J$7:$J$36,"&gt;=50",[1]FG_243way_PayCombo!$K$7:$K$36))</f>
        <v>5.1603018456482963E-2</v>
      </c>
      <c r="H6" s="191">
        <f>SUM(SUMIF([1]FG_243way_PayCombo!$J$7:$J$36,"&gt;=10",[1]FG_243way_PayCombo!$L$7:$L$36))-SUM(SUMIF([1]FG_243way_PayCombo!$J$7:$J$36,"&gt;=50",[1]FG_243way_PayCombo!$L$7:$L$36))</f>
        <v>0.10687554810008773</v>
      </c>
      <c r="I6" s="82">
        <f t="shared" ref="I6:I14" si="0">1/H6</f>
        <v>9.3566771612110138</v>
      </c>
      <c r="L6" s="69"/>
      <c r="M6" s="69"/>
      <c r="N6" s="69"/>
    </row>
    <row r="7" spans="3:14">
      <c r="D7" s="73" t="s">
        <v>102</v>
      </c>
      <c r="E7" s="89">
        <v>250</v>
      </c>
      <c r="F7" s="89">
        <v>500</v>
      </c>
      <c r="G7" s="191">
        <f>SUM(SUMIF([1]FG_243way_PayCombo!$J$7:$J$36,"&gt;=50",[1]FG_243way_PayCombo!$K$7:$K$36))-SUM(SUMIF([1]FG_243way_PayCombo!$J$7:$J$36,"&gt;=100",[1]FG_243way_PayCombo!$K$7:$K$36))</f>
        <v>0.12567075060732014</v>
      </c>
      <c r="H7" s="191">
        <f>SUM(SUMIF([1]FG_243way_PayCombo!$J$7:$J$36,"&gt;=50",[1]FG_243way_PayCombo!$L$7:$L$36))-SUM(SUMIF([1]FG_243way_PayCombo!$J$7:$J$36,"&gt;=100",[1]FG_243way_PayCombo!$L$7:$L$36))</f>
        <v>0.11309695659551303</v>
      </c>
      <c r="I7" s="82">
        <f t="shared" si="0"/>
        <v>8.8419709079923532</v>
      </c>
      <c r="L7" s="69"/>
      <c r="M7" s="69"/>
      <c r="N7" s="69"/>
    </row>
    <row r="8" spans="3:14">
      <c r="D8" s="73" t="s">
        <v>103</v>
      </c>
      <c r="E8" s="89">
        <v>500</v>
      </c>
      <c r="F8" s="89">
        <v>1500</v>
      </c>
      <c r="G8" s="191">
        <f>SUM(SUMIF([1]FG_243way_PayCombo!$J$7:$J$36,"&gt;=100",[1]FG_243way_PayCombo!$K$7:$K$36))-SUM(SUMIF([1]FG_243way_PayCombo!$J$7:$J$36,"&gt;=200",[1]FG_243way_PayCombo!$K$7:$K$36))</f>
        <v>0.10105897766943645</v>
      </c>
      <c r="H8" s="191">
        <f>SUM(SUMIF([1]FG_243way_PayCombo!$J$7:$J$36,"&gt;=100",[1]FG_243way_PayCombo!$L$7:$L$36))-SUM(SUMIF([1]FG_243way_PayCombo!$J$7:$J$36,"&gt;=200",[1]FG_243way_PayCombo!$L$7:$L$36))</f>
        <v>5.0529488834718223E-2</v>
      </c>
      <c r="I8" s="82">
        <f t="shared" si="0"/>
        <v>19.790423830943482</v>
      </c>
      <c r="L8" s="69"/>
      <c r="M8" s="69"/>
      <c r="N8" s="69"/>
    </row>
    <row r="9" spans="3:14">
      <c r="D9" s="73" t="s">
        <v>104</v>
      </c>
      <c r="E9" s="89">
        <v>1500</v>
      </c>
      <c r="F9" s="89">
        <v>2500</v>
      </c>
      <c r="G9" s="191">
        <f>SUM(SUMIF([1]FG_243way_PayCombo!$J$7:$J$36,"&gt;=200",[1]FG_243way_PayCombo!$K$7:$K$36))-SUM(SUMIF([1]FG_243way_PayCombo!$J$7:$J$36,"&gt;=300",[1]FG_243way_PayCombo!$K$7:$K$36))</f>
        <v>0.13789895806383326</v>
      </c>
      <c r="H9" s="191">
        <f>SUM(SUMIF([1]FG_243way_PayCombo!$J$7:$J$36,"&gt;=200",[1]FG_243way_PayCombo!$L$7:$L$36))-SUM(SUMIF([1]FG_243way_PayCombo!$J$7:$J$36,"&gt;=300",[1]FG_243way_PayCombo!$L$7:$L$36))</f>
        <v>3.4474739515958322E-2</v>
      </c>
      <c r="I9" s="82">
        <f t="shared" si="0"/>
        <v>29.006745635803892</v>
      </c>
      <c r="L9" s="69"/>
      <c r="M9" s="69"/>
      <c r="N9" s="69"/>
    </row>
    <row r="10" spans="3:14" s="69" customFormat="1">
      <c r="C10" s="27"/>
      <c r="D10" s="73" t="s">
        <v>105</v>
      </c>
      <c r="E10" s="89">
        <v>2500</v>
      </c>
      <c r="F10" s="89">
        <v>5000</v>
      </c>
      <c r="G10" s="191">
        <f>SUM(SUMIF([1]FG_243way_PayCombo!$J$7:$J$36,"&gt;=300",[1]FG_243way_PayCombo!$K$7:$K$36))-SUM(SUMIF([1]FG_243way_PayCombo!$J$7:$J$36,"&gt;=400",[1]FG_243way_PayCombo!$K$7:$K$36))</f>
        <v>1.9901703184272493E-3</v>
      </c>
      <c r="H10" s="191">
        <f>SUM(SUMIF([1]FG_243way_PayCombo!$J$7:$J$36,"&gt;=300",[1]FG_243way_PayCombo!$L$7:$L$36))-SUM(SUMIF([1]FG_243way_PayCombo!$J$7:$J$36,"&gt;=400",[1]FG_243way_PayCombo!$L$7:$L$36))</f>
        <v>3.3169505307120836E-4</v>
      </c>
      <c r="I10" s="82">
        <f t="shared" si="0"/>
        <v>3014.8173472617927</v>
      </c>
    </row>
    <row r="11" spans="3:14" s="69" customFormat="1">
      <c r="C11" s="27"/>
      <c r="D11" s="73" t="s">
        <v>106</v>
      </c>
      <c r="E11" s="89">
        <v>400</v>
      </c>
      <c r="F11" s="89">
        <f t="shared" ref="F11:F12" si="1">E12</f>
        <v>500</v>
      </c>
      <c r="G11" s="191">
        <f>SUM(SUMIF([1]FG_243way_PayCombo!$J$7:$J$36,"&gt;=400",[1]FG_243way_PayCombo!$K$7:$K$36))-SUM(SUMIF([1]FG_243way_PayCombo!$J$7:$J$36,"&gt;=500",[1]FG_243way_PayCombo!$K$7:$K$36))</f>
        <v>0</v>
      </c>
      <c r="H11" s="191">
        <f>SUM(SUMIF([1]FG_243way_PayCombo!$J$7:$J$36,"&gt;=400",[1]FG_243way_PayCombo!$L$7:$L$36))-SUM(SUMIF([1]FG_243way_PayCombo!$J$7:$J$36,"&gt;=500",[1]FG_243way_PayCombo!$L$7:$L$36))</f>
        <v>0</v>
      </c>
      <c r="I11" s="82"/>
    </row>
    <row r="12" spans="3:14" s="69" customFormat="1">
      <c r="C12" s="27"/>
      <c r="D12" s="73" t="s">
        <v>107</v>
      </c>
      <c r="E12" s="89">
        <v>500</v>
      </c>
      <c r="F12" s="89">
        <f t="shared" si="1"/>
        <v>1000</v>
      </c>
      <c r="G12" s="191">
        <f>SUM(SUMIF([1]FG_243way_PayCombo!$J$7:$J$36,"&gt;=500",[1]FG_243way_PayCombo!$K$7:$K$36))-SUM(SUMIF([1]FG_243way_PayCombo!$J$7:$J$36,"&gt;=1000",[1]FG_243way_PayCombo!$K$7:$K$36))</f>
        <v>3.391114142578263E-2</v>
      </c>
      <c r="H12" s="191">
        <f>SUM(SUMIF([1]FG_243way_PayCombo!$J$7:$J$36,"&gt;=500",[1]FG_243way_PayCombo!$L$7:$L$36))-SUM(SUMIF([1]FG_243way_PayCombo!$J$7:$J$36,"&gt;=1000",[1]FG_243way_PayCombo!$L$7:$L$36))</f>
        <v>2.1194463391114144E-3</v>
      </c>
      <c r="I12" s="82">
        <f t="shared" si="0"/>
        <v>471.82133444305725</v>
      </c>
    </row>
    <row r="13" spans="3:14" s="69" customFormat="1">
      <c r="C13" s="27"/>
      <c r="D13" s="73" t="s">
        <v>100</v>
      </c>
      <c r="E13" s="89">
        <v>1000</v>
      </c>
      <c r="F13" s="89"/>
      <c r="G13" s="191">
        <f>SUM(SUMIF([1]FG_243way_PayCombo!$J$7:$J$36,"&gt;=1000",[1]FG_243way_PayCombo!$K$7:$K$36))</f>
        <v>0</v>
      </c>
      <c r="H13" s="191">
        <f>SUM(SUMIF([1]FG_243way_PayCombo!$J$7:$J$36,"&gt;=1000",[1]FG_243way_PayCombo!$L$7:$L$36))</f>
        <v>0</v>
      </c>
      <c r="I13" s="82" t="e">
        <f t="shared" si="0"/>
        <v>#DIV/0!</v>
      </c>
    </row>
    <row r="14" spans="3:14" ht="15" thickBot="1">
      <c r="D14" s="71" t="s">
        <v>80</v>
      </c>
      <c r="E14" s="89"/>
      <c r="F14" s="89"/>
      <c r="G14" s="70">
        <f>SUM([1]FG_243way_PayCombo!K40:K42)+[1]FG_243way_PayCombo!L44</f>
        <v>6.538456046152967E-2</v>
      </c>
      <c r="H14" s="70">
        <f>SUM([1]FG_243way_PayCombo!L40:L40)+[1]FG_243way_PayCombo!M44</f>
        <v>1.020600163296026E-5</v>
      </c>
      <c r="I14" s="82">
        <f t="shared" si="0"/>
        <v>97981.563786008235</v>
      </c>
      <c r="L14" s="69"/>
      <c r="M14" s="69"/>
      <c r="N14" s="69"/>
    </row>
    <row r="15" spans="3:14">
      <c r="D15" s="80" t="s">
        <v>81</v>
      </c>
      <c r="E15" s="81"/>
      <c r="F15" s="81"/>
      <c r="G15" s="139">
        <f>SUM(G5:G14)</f>
        <v>0.58332398553183762</v>
      </c>
      <c r="H15" s="78"/>
      <c r="I15" s="79"/>
      <c r="L15" s="69"/>
      <c r="M15" s="69"/>
      <c r="N15" s="69"/>
    </row>
    <row r="16" spans="3:14">
      <c r="D16" s="71" t="s">
        <v>82</v>
      </c>
      <c r="E16" s="89"/>
      <c r="F16" s="89"/>
      <c r="G16" s="72">
        <f>1-G15</f>
        <v>0.41667601446816238</v>
      </c>
      <c r="H16" s="72"/>
      <c r="I16" s="77"/>
      <c r="L16" s="69"/>
      <c r="M16" s="69"/>
      <c r="N16" s="69"/>
    </row>
    <row r="17" spans="3:14" ht="15" thickBot="1">
      <c r="D17" s="75" t="s">
        <v>83</v>
      </c>
      <c r="E17" s="90"/>
      <c r="F17" s="90"/>
      <c r="G17" s="76">
        <f>SUM(G15:G16)</f>
        <v>1</v>
      </c>
      <c r="H17" s="76"/>
      <c r="I17" s="74"/>
      <c r="L17" s="69"/>
      <c r="M17" s="69"/>
      <c r="N17" s="69"/>
    </row>
    <row r="18" spans="3:14">
      <c r="L18" s="69"/>
      <c r="M18" s="69"/>
      <c r="N18" s="69"/>
    </row>
    <row r="19" spans="3:14">
      <c r="L19" s="69"/>
      <c r="M19" s="69"/>
      <c r="N19" s="69"/>
    </row>
    <row r="20" spans="3:14">
      <c r="C20" s="155"/>
      <c r="L20" s="69"/>
      <c r="M20" s="69"/>
      <c r="N20" s="69"/>
    </row>
    <row r="21" spans="3:14">
      <c r="L21" s="69"/>
      <c r="M21" s="69"/>
      <c r="N21" s="69"/>
    </row>
    <row r="22" spans="3:14">
      <c r="L22" s="69"/>
      <c r="M22" s="69"/>
      <c r="N22" s="69"/>
    </row>
    <row r="23" spans="3:14">
      <c r="L23" s="69"/>
      <c r="M23" s="69"/>
      <c r="N23" s="69"/>
    </row>
    <row r="24" spans="3:14">
      <c r="L24" s="69"/>
      <c r="M24" s="69"/>
      <c r="N24" s="69"/>
    </row>
    <row r="25" spans="3:14">
      <c r="L25" s="69"/>
      <c r="M25" s="69"/>
      <c r="N25" s="69"/>
    </row>
    <row r="26" spans="3:14">
      <c r="L26" s="69"/>
      <c r="M26" s="69"/>
      <c r="N26" s="69"/>
    </row>
    <row r="27" spans="3:14">
      <c r="L27" s="69"/>
      <c r="M27" s="69"/>
      <c r="N27" s="69"/>
    </row>
    <row r="28" spans="3:14">
      <c r="L28" s="69"/>
      <c r="M28" s="69"/>
      <c r="N28" s="69"/>
    </row>
    <row r="29" spans="3:14">
      <c r="L29" s="69"/>
      <c r="M29" s="69"/>
      <c r="N29" s="69"/>
    </row>
    <row r="30" spans="3:14">
      <c r="L30" s="69"/>
      <c r="M30" s="69"/>
      <c r="N30" s="69"/>
    </row>
    <row r="31" spans="3:14">
      <c r="L31" s="69"/>
      <c r="M31" s="69"/>
      <c r="N31" s="69"/>
    </row>
    <row r="32" spans="3:14">
      <c r="L32" s="69"/>
      <c r="M32" s="69"/>
      <c r="N32" s="69"/>
    </row>
    <row r="33" spans="12:14">
      <c r="L33" s="69"/>
      <c r="M33" s="69"/>
      <c r="N33" s="69"/>
    </row>
    <row r="34" spans="12:14">
      <c r="L34" s="69"/>
      <c r="M34" s="69"/>
      <c r="N34" s="69"/>
    </row>
    <row r="35" spans="12:14">
      <c r="L35" s="69"/>
      <c r="M35" s="69"/>
      <c r="N35" s="69"/>
    </row>
    <row r="36" spans="12:14">
      <c r="L36" s="69"/>
      <c r="M36" s="69"/>
      <c r="N36" s="69"/>
    </row>
    <row r="37" spans="12:14">
      <c r="L37" s="154"/>
      <c r="N37" s="69"/>
    </row>
    <row r="54" spans="3:8">
      <c r="F54" s="154"/>
      <c r="G54" s="159"/>
    </row>
    <row r="55" spans="3:8">
      <c r="C55" s="155"/>
      <c r="E55" s="162"/>
      <c r="F55" s="154"/>
      <c r="G55" s="154"/>
    </row>
    <row r="56" spans="3:8">
      <c r="C56" s="156"/>
      <c r="D56" s="157"/>
      <c r="F56" s="161"/>
      <c r="G56" s="168"/>
      <c r="H56" s="69"/>
    </row>
    <row r="57" spans="3:8">
      <c r="C57" s="156"/>
      <c r="D57" s="157"/>
      <c r="F57" s="161"/>
      <c r="G57" s="168"/>
      <c r="H57" s="69"/>
    </row>
    <row r="58" spans="3:8">
      <c r="C58" s="156"/>
      <c r="D58" s="157"/>
      <c r="F58" s="161"/>
      <c r="G58" s="168"/>
      <c r="H58" s="69"/>
    </row>
    <row r="59" spans="3:8">
      <c r="C59" s="156"/>
      <c r="D59" s="157"/>
      <c r="F59" s="161"/>
      <c r="G59" s="168"/>
      <c r="H59" s="69"/>
    </row>
    <row r="60" spans="3:8">
      <c r="C60" s="156"/>
      <c r="D60" s="157"/>
      <c r="F60" s="161"/>
      <c r="G60" s="168"/>
      <c r="H60" s="69"/>
    </row>
    <row r="61" spans="3:8">
      <c r="C61" s="156"/>
      <c r="D61" s="157"/>
      <c r="F61" s="161"/>
      <c r="G61" s="168"/>
      <c r="H61" s="69"/>
    </row>
    <row r="62" spans="3:8">
      <c r="C62" s="156"/>
      <c r="D62" s="157"/>
      <c r="F62" s="161"/>
      <c r="G62" s="168"/>
      <c r="H62" s="69"/>
    </row>
    <row r="63" spans="3:8">
      <c r="C63" s="156"/>
      <c r="D63" s="157"/>
      <c r="F63" s="161"/>
      <c r="G63" s="168"/>
      <c r="H63" s="69"/>
    </row>
    <row r="64" spans="3:8">
      <c r="C64" s="156"/>
      <c r="D64" s="157"/>
      <c r="F64" s="161"/>
      <c r="G64" s="168"/>
      <c r="H64" s="69"/>
    </row>
    <row r="65" spans="3:8">
      <c r="C65" s="156"/>
      <c r="D65" s="157"/>
      <c r="F65" s="161"/>
      <c r="G65" s="168"/>
      <c r="H65" s="69"/>
    </row>
    <row r="66" spans="3:8">
      <c r="C66" s="156"/>
      <c r="D66" s="157"/>
      <c r="F66" s="161"/>
      <c r="G66" s="168"/>
      <c r="H66" s="69"/>
    </row>
    <row r="67" spans="3:8">
      <c r="C67" s="156"/>
      <c r="D67" s="157"/>
      <c r="F67" s="161"/>
      <c r="G67" s="168"/>
      <c r="H67" s="69"/>
    </row>
    <row r="68" spans="3:8">
      <c r="C68" s="156"/>
      <c r="D68" s="157"/>
      <c r="F68" s="161"/>
      <c r="G68" s="168"/>
      <c r="H68" s="69"/>
    </row>
    <row r="69" spans="3:8">
      <c r="C69" s="156"/>
      <c r="D69" s="157"/>
      <c r="F69" s="161"/>
      <c r="G69" s="168"/>
      <c r="H69" s="69"/>
    </row>
    <row r="70" spans="3:8">
      <c r="C70" s="156"/>
      <c r="D70" s="157"/>
      <c r="F70" s="161"/>
      <c r="G70" s="168"/>
      <c r="H70" s="69"/>
    </row>
    <row r="71" spans="3:8">
      <c r="C71" s="156"/>
      <c r="D71" s="157"/>
      <c r="F71" s="161"/>
      <c r="G71" s="168"/>
      <c r="H71" s="69"/>
    </row>
    <row r="72" spans="3:8">
      <c r="C72" s="156"/>
      <c r="D72" s="157"/>
      <c r="F72" s="161"/>
      <c r="G72" s="168"/>
      <c r="H72" s="69"/>
    </row>
    <row r="73" spans="3:8">
      <c r="C73" s="156"/>
      <c r="D73" s="157"/>
      <c r="F73" s="161"/>
      <c r="G73" s="168"/>
      <c r="H73" s="69"/>
    </row>
    <row r="74" spans="3:8">
      <c r="C74" s="156"/>
      <c r="D74" s="157"/>
      <c r="F74" s="161"/>
      <c r="G74" s="168"/>
      <c r="H74" s="69"/>
    </row>
    <row r="75" spans="3:8">
      <c r="C75" s="156"/>
      <c r="D75" s="157"/>
      <c r="F75" s="161"/>
      <c r="G75" s="168"/>
      <c r="H75" s="69"/>
    </row>
    <row r="76" spans="3:8">
      <c r="C76" s="156"/>
      <c r="D76" s="157"/>
      <c r="F76" s="161"/>
      <c r="G76" s="168"/>
      <c r="H76" s="69"/>
    </row>
    <row r="77" spans="3:8">
      <c r="C77" s="156"/>
      <c r="D77" s="157"/>
      <c r="F77" s="161"/>
      <c r="G77" s="168"/>
      <c r="H77" s="69"/>
    </row>
    <row r="78" spans="3:8">
      <c r="C78" s="156"/>
      <c r="D78" s="157"/>
      <c r="F78" s="161"/>
      <c r="G78" s="168"/>
      <c r="H78" s="69"/>
    </row>
    <row r="79" spans="3:8">
      <c r="C79" s="156"/>
      <c r="D79" s="157"/>
      <c r="F79" s="161"/>
      <c r="G79" s="168"/>
      <c r="H79" s="69"/>
    </row>
    <row r="80" spans="3:8">
      <c r="C80" s="156"/>
      <c r="D80" s="157"/>
      <c r="F80" s="161"/>
      <c r="G80" s="168"/>
      <c r="H80" s="69"/>
    </row>
    <row r="81" spans="3:8">
      <c r="C81" s="156"/>
      <c r="D81" s="157"/>
      <c r="F81" s="161"/>
      <c r="G81" s="168"/>
      <c r="H81" s="69"/>
    </row>
    <row r="82" spans="3:8">
      <c r="C82" s="156"/>
      <c r="D82" s="157"/>
      <c r="F82" s="161"/>
      <c r="G82" s="168"/>
      <c r="H82" s="69"/>
    </row>
    <row r="83" spans="3:8">
      <c r="C83" s="156"/>
      <c r="D83" s="157"/>
      <c r="F83" s="161"/>
      <c r="G83" s="168"/>
      <c r="H83" s="69"/>
    </row>
    <row r="84" spans="3:8">
      <c r="C84" s="156"/>
      <c r="D84" s="157"/>
      <c r="F84" s="161"/>
      <c r="G84" s="168"/>
      <c r="H84" s="69"/>
    </row>
    <row r="85" spans="3:8">
      <c r="C85" s="156"/>
      <c r="D85" s="157"/>
      <c r="F85" s="161"/>
      <c r="G85" s="168"/>
      <c r="H85" s="69"/>
    </row>
    <row r="86" spans="3:8">
      <c r="C86" s="156"/>
      <c r="D86" s="158"/>
      <c r="F86" s="161"/>
      <c r="G86" s="168"/>
      <c r="H86" s="69"/>
    </row>
    <row r="87" spans="3:8">
      <c r="C87" s="156"/>
      <c r="D87" s="157"/>
      <c r="E87" s="162"/>
      <c r="F87" s="161"/>
      <c r="G87" s="161"/>
    </row>
    <row r="88" spans="3:8">
      <c r="C88" s="156"/>
      <c r="D88" s="157"/>
    </row>
    <row r="89" spans="3:8">
      <c r="C89" s="156"/>
      <c r="D89" s="157"/>
    </row>
    <row r="90" spans="3:8">
      <c r="C90" s="156"/>
      <c r="D90" s="157"/>
    </row>
    <row r="91" spans="3:8">
      <c r="C91" s="156"/>
      <c r="D91" s="157"/>
    </row>
    <row r="92" spans="3:8">
      <c r="C92" s="156"/>
      <c r="D92" s="157"/>
    </row>
    <row r="93" spans="3:8">
      <c r="C93" s="156"/>
      <c r="D93" s="157"/>
    </row>
    <row r="94" spans="3:8">
      <c r="C94" s="156"/>
      <c r="D94" s="157"/>
    </row>
    <row r="95" spans="3:8">
      <c r="C95" s="156"/>
      <c r="D95" s="157"/>
    </row>
    <row r="96" spans="3:8">
      <c r="C96" s="156"/>
      <c r="D96" s="157"/>
    </row>
    <row r="97" spans="3:4">
      <c r="C97" s="156"/>
      <c r="D97" s="157"/>
    </row>
    <row r="98" spans="3:4">
      <c r="C98" s="156"/>
      <c r="D98" s="157"/>
    </row>
    <row r="99" spans="3:4">
      <c r="C99" s="156"/>
      <c r="D99" s="157"/>
    </row>
    <row r="100" spans="3:4">
      <c r="C100" s="156"/>
      <c r="D100" s="157"/>
    </row>
    <row r="101" spans="3:4">
      <c r="C101" s="156"/>
      <c r="D101" s="157"/>
    </row>
    <row r="102" spans="3:4">
      <c r="C102" s="156"/>
      <c r="D102" s="157"/>
    </row>
    <row r="103" spans="3:4">
      <c r="C103" s="156"/>
      <c r="D103" s="157"/>
    </row>
    <row r="104" spans="3:4">
      <c r="C104" s="156"/>
      <c r="D104" s="157"/>
    </row>
    <row r="105" spans="3:4">
      <c r="C105" s="156"/>
      <c r="D105" s="157"/>
    </row>
    <row r="106" spans="3:4">
      <c r="C106" s="156"/>
      <c r="D106" s="157"/>
    </row>
    <row r="107" spans="3:4">
      <c r="C107" s="156"/>
      <c r="D107" s="157"/>
    </row>
    <row r="108" spans="3:4">
      <c r="C108" s="156"/>
      <c r="D108" s="157"/>
    </row>
    <row r="109" spans="3:4">
      <c r="C109" s="156"/>
      <c r="D109" s="157"/>
    </row>
    <row r="110" spans="3:4">
      <c r="C110" s="156"/>
      <c r="D110" s="157"/>
    </row>
    <row r="111" spans="3:4">
      <c r="C111" s="156"/>
      <c r="D111" s="157"/>
    </row>
    <row r="112" spans="3:4">
      <c r="C112" s="156"/>
      <c r="D112" s="157"/>
    </row>
    <row r="113" spans="1:8">
      <c r="C113" s="156"/>
      <c r="D113" s="157"/>
    </row>
    <row r="114" spans="1:8">
      <c r="C114" s="156"/>
      <c r="D114" s="157"/>
    </row>
    <row r="115" spans="1:8">
      <c r="C115" s="156"/>
      <c r="D115" s="157"/>
    </row>
    <row r="116" spans="1:8">
      <c r="C116" s="156"/>
      <c r="D116" s="157"/>
    </row>
    <row r="117" spans="1:8">
      <c r="C117" s="156"/>
      <c r="D117" s="157"/>
    </row>
    <row r="118" spans="1:8">
      <c r="C118" s="156"/>
      <c r="D118" s="157"/>
    </row>
    <row r="119" spans="1:8">
      <c r="C119" s="156"/>
      <c r="D119" s="157"/>
    </row>
    <row r="120" spans="1:8">
      <c r="C120" s="156"/>
      <c r="D120" s="157"/>
    </row>
    <row r="121" spans="1:8">
      <c r="C121" s="156"/>
      <c r="D121" s="157"/>
    </row>
    <row r="122" spans="1:8">
      <c r="C122" s="156"/>
      <c r="D122" s="157"/>
    </row>
    <row r="123" spans="1:8">
      <c r="C123" s="156"/>
      <c r="D123" s="157"/>
    </row>
    <row r="124" spans="1:8">
      <c r="C124" s="156"/>
      <c r="D124" s="157"/>
    </row>
    <row r="125" spans="1:8">
      <c r="C125" s="156"/>
      <c r="D125" s="157"/>
    </row>
    <row r="126" spans="1:8">
      <c r="C126" s="156"/>
      <c r="D126" s="157"/>
    </row>
    <row r="127" spans="1:8">
      <c r="C127" s="156"/>
      <c r="D127" s="155"/>
      <c r="E127" s="69"/>
      <c r="F127" s="162"/>
      <c r="G127" s="154"/>
      <c r="H127" s="154"/>
    </row>
    <row r="128" spans="1:8">
      <c r="A128" s="156"/>
      <c r="C128" s="172"/>
      <c r="D128" s="157"/>
      <c r="E128" s="173"/>
      <c r="F128" s="171"/>
      <c r="G128" s="161"/>
      <c r="H128" s="161"/>
    </row>
    <row r="129" spans="1:8">
      <c r="A129" s="156"/>
      <c r="C129" s="172"/>
      <c r="D129" s="169"/>
      <c r="E129" s="173"/>
      <c r="F129" s="171"/>
      <c r="G129" s="161"/>
      <c r="H129" s="161"/>
    </row>
    <row r="130" spans="1:8">
      <c r="A130" s="156"/>
      <c r="C130" s="172"/>
      <c r="D130" s="157"/>
      <c r="E130" s="173"/>
      <c r="F130" s="171"/>
      <c r="G130" s="161"/>
      <c r="H130" s="161"/>
    </row>
    <row r="131" spans="1:8">
      <c r="A131" s="156"/>
      <c r="C131" s="172"/>
      <c r="D131" s="169"/>
      <c r="E131" s="173"/>
      <c r="F131" s="171"/>
      <c r="G131" s="161"/>
      <c r="H131" s="161"/>
    </row>
    <row r="132" spans="1:8">
      <c r="A132" s="156"/>
      <c r="C132" s="172"/>
      <c r="D132" s="157"/>
      <c r="E132" s="173"/>
      <c r="F132" s="171"/>
      <c r="G132" s="161"/>
      <c r="H132" s="161"/>
    </row>
    <row r="133" spans="1:8">
      <c r="A133" s="156"/>
      <c r="C133" s="172"/>
      <c r="D133" s="169"/>
      <c r="E133" s="173"/>
      <c r="F133" s="171"/>
      <c r="G133" s="161"/>
      <c r="H133" s="161"/>
    </row>
    <row r="134" spans="1:8">
      <c r="A134" s="156"/>
      <c r="C134" s="172"/>
      <c r="D134" s="157"/>
      <c r="E134" s="173"/>
      <c r="F134" s="171"/>
      <c r="G134" s="161"/>
      <c r="H134" s="161"/>
    </row>
    <row r="135" spans="1:8">
      <c r="A135" s="156"/>
      <c r="C135" s="172"/>
      <c r="D135" s="169"/>
      <c r="E135" s="173"/>
      <c r="F135" s="171"/>
      <c r="G135" s="161"/>
      <c r="H135" s="161"/>
    </row>
    <row r="136" spans="1:8">
      <c r="A136" s="156"/>
      <c r="C136" s="172"/>
      <c r="D136" s="157"/>
      <c r="E136" s="173"/>
      <c r="F136" s="171"/>
      <c r="G136" s="161"/>
      <c r="H136" s="161"/>
    </row>
    <row r="137" spans="1:8">
      <c r="A137" s="156"/>
      <c r="C137" s="172"/>
      <c r="D137" s="169"/>
      <c r="E137" s="173"/>
      <c r="F137" s="171"/>
      <c r="G137" s="161"/>
      <c r="H137" s="161"/>
    </row>
    <row r="138" spans="1:8">
      <c r="A138" s="156"/>
      <c r="C138" s="172"/>
      <c r="D138" s="157"/>
      <c r="E138" s="173"/>
      <c r="F138" s="171"/>
      <c r="G138" s="161"/>
      <c r="H138" s="161"/>
    </row>
    <row r="139" spans="1:8">
      <c r="A139" s="156"/>
      <c r="C139" s="172"/>
      <c r="D139" s="169"/>
      <c r="E139" s="173"/>
      <c r="F139" s="171"/>
      <c r="G139" s="161"/>
      <c r="H139" s="161"/>
    </row>
    <row r="140" spans="1:8">
      <c r="A140" s="156"/>
      <c r="C140" s="172"/>
      <c r="D140" s="157"/>
      <c r="E140" s="173"/>
      <c r="F140" s="171"/>
      <c r="G140" s="161"/>
      <c r="H140" s="161"/>
    </row>
    <row r="141" spans="1:8">
      <c r="A141" s="156"/>
      <c r="C141" s="172"/>
      <c r="D141" s="169"/>
      <c r="E141" s="173"/>
      <c r="F141" s="171"/>
      <c r="G141" s="161"/>
      <c r="H141" s="161"/>
    </row>
    <row r="142" spans="1:8">
      <c r="A142" s="156"/>
      <c r="C142" s="172"/>
      <c r="D142" s="157"/>
      <c r="E142" s="173"/>
      <c r="F142" s="171"/>
      <c r="G142" s="161"/>
      <c r="H142" s="161"/>
    </row>
    <row r="143" spans="1:8">
      <c r="A143" s="156"/>
      <c r="C143" s="172"/>
      <c r="D143" s="169"/>
      <c r="E143" s="173"/>
      <c r="F143" s="171"/>
      <c r="G143" s="161"/>
      <c r="H143" s="161"/>
    </row>
    <row r="144" spans="1:8">
      <c r="A144" s="156"/>
      <c r="C144" s="172"/>
      <c r="D144" s="157"/>
      <c r="E144" s="173"/>
      <c r="F144" s="171"/>
      <c r="G144" s="161"/>
      <c r="H144" s="161"/>
    </row>
    <row r="145" spans="1:8">
      <c r="A145" s="156"/>
      <c r="C145" s="172"/>
      <c r="D145" s="169"/>
      <c r="E145" s="173"/>
      <c r="F145" s="171"/>
      <c r="G145" s="161"/>
      <c r="H145" s="161"/>
    </row>
    <row r="146" spans="1:8">
      <c r="A146" s="156"/>
      <c r="C146" s="172"/>
      <c r="D146" s="157"/>
      <c r="E146" s="173"/>
      <c r="F146" s="171"/>
      <c r="G146" s="161"/>
      <c r="H146" s="161"/>
    </row>
    <row r="147" spans="1:8">
      <c r="A147" s="156"/>
      <c r="C147" s="172"/>
      <c r="D147" s="169"/>
      <c r="E147" s="173"/>
      <c r="F147" s="171"/>
      <c r="G147" s="161"/>
      <c r="H147" s="161"/>
    </row>
    <row r="148" spans="1:8">
      <c r="A148" s="156"/>
      <c r="C148" s="172"/>
      <c r="D148" s="157"/>
      <c r="E148" s="173"/>
      <c r="F148" s="171"/>
      <c r="G148" s="161"/>
      <c r="H148" s="161"/>
    </row>
    <row r="149" spans="1:8">
      <c r="A149" s="156"/>
      <c r="C149" s="172"/>
      <c r="D149" s="169"/>
      <c r="E149" s="173"/>
      <c r="F149" s="171"/>
      <c r="G149" s="161"/>
      <c r="H149" s="161"/>
    </row>
    <row r="150" spans="1:8">
      <c r="A150" s="156"/>
      <c r="C150" s="172"/>
      <c r="D150" s="157"/>
      <c r="E150" s="173"/>
      <c r="F150" s="171"/>
      <c r="G150" s="161"/>
      <c r="H150" s="161"/>
    </row>
    <row r="151" spans="1:8">
      <c r="A151" s="156"/>
      <c r="C151" s="172"/>
      <c r="D151" s="169"/>
      <c r="E151" s="173"/>
      <c r="F151" s="171"/>
      <c r="G151" s="161"/>
      <c r="H151" s="161"/>
    </row>
    <row r="152" spans="1:8">
      <c r="A152" s="156"/>
      <c r="C152" s="172"/>
      <c r="D152" s="157"/>
      <c r="E152" s="173"/>
      <c r="F152" s="171"/>
      <c r="G152" s="161"/>
      <c r="H152" s="161"/>
    </row>
    <row r="153" spans="1:8">
      <c r="A153" s="156"/>
      <c r="C153" s="172"/>
      <c r="D153" s="169"/>
      <c r="E153" s="173"/>
      <c r="F153" s="171"/>
      <c r="G153" s="161"/>
      <c r="H153" s="161"/>
    </row>
    <row r="154" spans="1:8">
      <c r="A154" s="156"/>
      <c r="C154" s="172"/>
      <c r="D154" s="157"/>
      <c r="E154" s="173"/>
      <c r="F154" s="171"/>
      <c r="G154" s="161"/>
      <c r="H154" s="161"/>
    </row>
    <row r="155" spans="1:8">
      <c r="A155" s="156"/>
      <c r="C155" s="172"/>
      <c r="D155" s="169"/>
      <c r="E155" s="173"/>
      <c r="F155" s="171"/>
      <c r="G155" s="161"/>
      <c r="H155" s="161"/>
    </row>
    <row r="156" spans="1:8">
      <c r="A156" s="156"/>
      <c r="C156" s="172"/>
      <c r="D156" s="157"/>
      <c r="E156" s="173"/>
      <c r="F156" s="171"/>
      <c r="G156" s="161"/>
      <c r="H156" s="161"/>
    </row>
    <row r="157" spans="1:8">
      <c r="A157" s="156"/>
      <c r="C157" s="172"/>
      <c r="D157" s="169"/>
      <c r="E157" s="173"/>
      <c r="F157" s="171"/>
      <c r="G157" s="161"/>
      <c r="H157" s="161"/>
    </row>
    <row r="158" spans="1:8">
      <c r="A158" s="156"/>
      <c r="C158" s="172"/>
      <c r="D158" s="157"/>
      <c r="E158" s="173"/>
      <c r="F158" s="171"/>
      <c r="G158" s="161"/>
      <c r="H158" s="161"/>
    </row>
    <row r="159" spans="1:8">
      <c r="A159" s="156"/>
      <c r="C159" s="172"/>
      <c r="D159" s="169"/>
      <c r="E159" s="173"/>
      <c r="F159" s="171"/>
      <c r="G159" s="161"/>
      <c r="H159" s="161"/>
    </row>
    <row r="160" spans="1:8">
      <c r="A160" s="156"/>
      <c r="C160" s="172"/>
      <c r="D160" s="157"/>
      <c r="E160" s="173"/>
      <c r="F160" s="171"/>
      <c r="G160" s="161"/>
      <c r="H160" s="161"/>
    </row>
    <row r="161" spans="1:8">
      <c r="A161" s="156"/>
      <c r="C161" s="172"/>
      <c r="D161" s="169"/>
      <c r="E161" s="173"/>
      <c r="F161" s="171"/>
      <c r="G161" s="161"/>
      <c r="H161" s="161"/>
    </row>
    <row r="162" spans="1:8">
      <c r="A162" s="156"/>
      <c r="C162" s="172"/>
      <c r="D162" s="157"/>
      <c r="E162" s="173"/>
      <c r="F162" s="171"/>
      <c r="G162" s="161"/>
      <c r="H162" s="161"/>
    </row>
    <row r="163" spans="1:8">
      <c r="A163" s="156"/>
      <c r="C163" s="172"/>
      <c r="D163" s="169"/>
      <c r="E163" s="173"/>
      <c r="F163" s="171"/>
      <c r="G163" s="161"/>
      <c r="H163" s="161"/>
    </row>
    <row r="164" spans="1:8">
      <c r="A164" s="156"/>
      <c r="C164" s="172"/>
      <c r="D164" s="157"/>
      <c r="E164" s="173"/>
      <c r="F164" s="171"/>
      <c r="G164" s="161"/>
      <c r="H164" s="161"/>
    </row>
    <row r="165" spans="1:8">
      <c r="A165" s="156"/>
      <c r="C165" s="172"/>
      <c r="D165" s="169"/>
      <c r="E165" s="173"/>
      <c r="F165" s="171"/>
      <c r="G165" s="161"/>
      <c r="H165" s="161"/>
    </row>
    <row r="166" spans="1:8">
      <c r="A166" s="156"/>
      <c r="C166" s="172"/>
      <c r="D166" s="157"/>
      <c r="E166" s="173"/>
      <c r="F166" s="171"/>
      <c r="G166" s="161"/>
      <c r="H166" s="161"/>
    </row>
    <row r="167" spans="1:8">
      <c r="A167" s="156"/>
      <c r="C167" s="172"/>
      <c r="D167" s="169"/>
      <c r="E167" s="173"/>
      <c r="F167" s="171"/>
      <c r="G167" s="161"/>
      <c r="H167" s="161"/>
    </row>
    <row r="168" spans="1:8">
      <c r="A168" s="156"/>
      <c r="C168" s="172"/>
      <c r="D168" s="157"/>
      <c r="E168" s="170"/>
      <c r="F168" s="171"/>
      <c r="G168" s="161"/>
      <c r="H168" s="161"/>
    </row>
    <row r="169" spans="1:8">
      <c r="A169" s="156"/>
      <c r="C169" s="172"/>
      <c r="D169" s="157"/>
      <c r="G169" s="161"/>
      <c r="H169" s="161"/>
    </row>
    <row r="170" spans="1:8">
      <c r="A170" s="156"/>
      <c r="C170" s="172"/>
      <c r="D170" s="157"/>
    </row>
    <row r="171" spans="1:8">
      <c r="A171" s="156"/>
      <c r="C171" s="172"/>
      <c r="D171" s="157"/>
    </row>
    <row r="172" spans="1:8">
      <c r="A172" s="156"/>
      <c r="C172" s="172"/>
      <c r="D172" s="157"/>
    </row>
    <row r="173" spans="1:8">
      <c r="A173" s="156"/>
      <c r="C173" s="172"/>
      <c r="D173" s="157"/>
    </row>
    <row r="174" spans="1:8">
      <c r="A174" s="156"/>
      <c r="C174" s="172"/>
      <c r="D174" s="157"/>
    </row>
    <row r="175" spans="1:8">
      <c r="A175" s="156"/>
      <c r="C175" s="172"/>
      <c r="D175" s="157"/>
    </row>
    <row r="176" spans="1:8">
      <c r="A176" s="156"/>
      <c r="C176" s="172"/>
      <c r="D176" s="157"/>
    </row>
    <row r="177" spans="1:4">
      <c r="A177" s="156"/>
      <c r="C177" s="172"/>
      <c r="D177" s="157"/>
    </row>
    <row r="178" spans="1:4">
      <c r="A178" s="156"/>
      <c r="C178" s="172"/>
      <c r="D178" s="157"/>
    </row>
    <row r="179" spans="1:4">
      <c r="A179" s="156"/>
      <c r="C179" s="172"/>
      <c r="D179" s="157"/>
    </row>
    <row r="180" spans="1:4">
      <c r="A180" s="156"/>
      <c r="C180" s="172"/>
      <c r="D180" s="157"/>
    </row>
    <row r="181" spans="1:4">
      <c r="A181" s="156"/>
      <c r="C181" s="172"/>
      <c r="D181" s="157"/>
    </row>
    <row r="182" spans="1:4">
      <c r="A182" s="156"/>
      <c r="C182" s="172"/>
      <c r="D182" s="157"/>
    </row>
    <row r="183" spans="1:4">
      <c r="A183" s="156"/>
      <c r="C183" s="172"/>
      <c r="D183" s="157"/>
    </row>
    <row r="184" spans="1:4">
      <c r="A184" s="156"/>
      <c r="C184" s="172"/>
      <c r="D184" s="157"/>
    </row>
    <row r="185" spans="1:4">
      <c r="A185" s="156"/>
      <c r="C185" s="172"/>
      <c r="D185" s="157"/>
    </row>
    <row r="186" spans="1:4">
      <c r="A186" s="156"/>
      <c r="C186" s="172"/>
      <c r="D186" s="157"/>
    </row>
    <row r="187" spans="1:4">
      <c r="A187" s="156"/>
      <c r="C187" s="172"/>
      <c r="D187" s="157"/>
    </row>
    <row r="188" spans="1:4">
      <c r="A188" s="156"/>
      <c r="C188" s="172"/>
      <c r="D188" s="157"/>
    </row>
    <row r="189" spans="1:4">
      <c r="A189" s="156"/>
      <c r="C189" s="172"/>
      <c r="D189" s="157"/>
    </row>
    <row r="190" spans="1:4">
      <c r="A190" s="156"/>
      <c r="C190" s="172"/>
      <c r="D190" s="157"/>
    </row>
    <row r="191" spans="1:4">
      <c r="A191" s="156"/>
      <c r="C191" s="172"/>
      <c r="D191" s="157"/>
    </row>
    <row r="192" spans="1:4">
      <c r="A192" s="156"/>
      <c r="C192" s="172"/>
      <c r="D192" s="157"/>
    </row>
    <row r="193" spans="1:4">
      <c r="A193" s="156"/>
      <c r="C193" s="172"/>
      <c r="D193" s="157"/>
    </row>
    <row r="194" spans="1:4">
      <c r="A194" s="156"/>
      <c r="C194" s="172"/>
      <c r="D194" s="157"/>
    </row>
    <row r="195" spans="1:4">
      <c r="A195" s="156"/>
      <c r="C195" s="172"/>
      <c r="D195" s="157"/>
    </row>
    <row r="196" spans="1:4">
      <c r="A196" s="156"/>
      <c r="C196" s="172"/>
      <c r="D196" s="157"/>
    </row>
    <row r="197" spans="1:4">
      <c r="A197" s="156"/>
      <c r="C197" s="172"/>
      <c r="D197" s="157"/>
    </row>
    <row r="198" spans="1:4">
      <c r="A198" s="156"/>
      <c r="C198" s="172"/>
      <c r="D198" s="157"/>
    </row>
    <row r="199" spans="1:4">
      <c r="A199" s="156"/>
      <c r="C199" s="172"/>
      <c r="D199" s="157"/>
    </row>
    <row r="200" spans="1:4">
      <c r="A200" s="156"/>
      <c r="C200" s="172"/>
      <c r="D200" s="157"/>
    </row>
    <row r="201" spans="1:4">
      <c r="A201" s="156"/>
      <c r="C201" s="172"/>
      <c r="D201" s="157"/>
    </row>
    <row r="202" spans="1:4">
      <c r="A202" s="156"/>
      <c r="C202" s="172"/>
      <c r="D202" s="157"/>
    </row>
    <row r="203" spans="1:4">
      <c r="A203" s="156"/>
      <c r="C203" s="172"/>
      <c r="D203" s="157"/>
    </row>
    <row r="204" spans="1:4">
      <c r="A204" s="156"/>
      <c r="C204" s="172"/>
      <c r="D204" s="157"/>
    </row>
    <row r="205" spans="1:4">
      <c r="A205" s="156"/>
      <c r="C205" s="172"/>
      <c r="D205" s="157"/>
    </row>
    <row r="206" spans="1:4">
      <c r="A206" s="156"/>
      <c r="C206" s="172"/>
      <c r="D206" s="157"/>
    </row>
    <row r="207" spans="1:4">
      <c r="A207" s="156"/>
      <c r="C207" s="172"/>
      <c r="D207" s="157"/>
    </row>
    <row r="208" spans="1:4">
      <c r="A208" s="156"/>
      <c r="C208" s="172"/>
      <c r="D208" s="157"/>
    </row>
    <row r="209" spans="1:4">
      <c r="A209" s="156"/>
      <c r="C209" s="172"/>
      <c r="D209" s="157"/>
    </row>
    <row r="210" spans="1:4">
      <c r="A210" s="156"/>
      <c r="C210" s="172"/>
      <c r="D210" s="157"/>
    </row>
    <row r="211" spans="1:4">
      <c r="A211" s="156"/>
      <c r="C211" s="172"/>
      <c r="D211" s="157"/>
    </row>
    <row r="212" spans="1:4">
      <c r="A212" s="156"/>
      <c r="C212" s="172"/>
      <c r="D212" s="157"/>
    </row>
    <row r="213" spans="1:4">
      <c r="A213" s="156"/>
      <c r="C213" s="172"/>
      <c r="D213" s="157"/>
    </row>
    <row r="214" spans="1:4">
      <c r="A214" s="156"/>
      <c r="C214" s="172"/>
      <c r="D214" s="157"/>
    </row>
    <row r="215" spans="1:4">
      <c r="A215" s="156"/>
      <c r="C215" s="172"/>
      <c r="D215" s="157"/>
    </row>
    <row r="216" spans="1:4">
      <c r="A216" s="156"/>
      <c r="C216" s="172"/>
      <c r="D216" s="157"/>
    </row>
    <row r="217" spans="1:4">
      <c r="A217" s="156"/>
      <c r="C217" s="172"/>
      <c r="D217" s="157"/>
    </row>
    <row r="218" spans="1:4">
      <c r="A218" s="156"/>
      <c r="C218" s="172"/>
      <c r="D218" s="157"/>
    </row>
    <row r="219" spans="1:4">
      <c r="A219" s="156"/>
      <c r="C219" s="172"/>
      <c r="D219" s="157"/>
    </row>
    <row r="220" spans="1:4">
      <c r="A220" s="156"/>
      <c r="C220" s="172"/>
      <c r="D220" s="157"/>
    </row>
    <row r="221" spans="1:4">
      <c r="A221" s="156"/>
      <c r="C221" s="172"/>
      <c r="D221" s="157"/>
    </row>
    <row r="222" spans="1:4">
      <c r="A222" s="156"/>
      <c r="C222" s="172"/>
      <c r="D222" s="157"/>
    </row>
    <row r="223" spans="1:4">
      <c r="A223" s="156"/>
      <c r="C223" s="172"/>
      <c r="D223" s="157"/>
    </row>
    <row r="224" spans="1:4">
      <c r="A224" s="156"/>
      <c r="C224" s="172"/>
      <c r="D224" s="157"/>
    </row>
    <row r="225" spans="1:4">
      <c r="A225" s="156"/>
      <c r="C225" s="172"/>
      <c r="D225" s="157"/>
    </row>
    <row r="226" spans="1:4">
      <c r="A226" s="156"/>
      <c r="C226" s="172"/>
      <c r="D226" s="157"/>
    </row>
    <row r="227" spans="1:4">
      <c r="A227" s="156"/>
      <c r="C227" s="172"/>
      <c r="D227" s="157"/>
    </row>
    <row r="228" spans="1:4">
      <c r="A228" s="156"/>
      <c r="C228" s="172"/>
      <c r="D228" s="157"/>
    </row>
    <row r="229" spans="1:4">
      <c r="A229" s="156"/>
      <c r="C229" s="172"/>
      <c r="D229" s="157"/>
    </row>
    <row r="230" spans="1:4">
      <c r="A230" s="156"/>
      <c r="C230" s="172"/>
      <c r="D230" s="157"/>
    </row>
    <row r="231" spans="1:4">
      <c r="A231" s="156"/>
      <c r="C231" s="172"/>
      <c r="D231" s="157"/>
    </row>
    <row r="232" spans="1:4">
      <c r="A232" s="156"/>
      <c r="C232" s="172"/>
      <c r="D232" s="157"/>
    </row>
    <row r="233" spans="1:4">
      <c r="A233" s="156"/>
      <c r="C233" s="172"/>
      <c r="D233" s="157"/>
    </row>
    <row r="234" spans="1:4">
      <c r="A234" s="156"/>
      <c r="C234" s="172"/>
      <c r="D234" s="157"/>
    </row>
    <row r="235" spans="1:4">
      <c r="A235" s="156"/>
      <c r="C235" s="172"/>
      <c r="D235" s="157"/>
    </row>
    <row r="236" spans="1:4">
      <c r="A236" s="156"/>
      <c r="C236" s="172"/>
      <c r="D236" s="157"/>
    </row>
    <row r="237" spans="1:4">
      <c r="A237" s="156"/>
      <c r="C237" s="172"/>
      <c r="D237" s="157"/>
    </row>
    <row r="238" spans="1:4">
      <c r="A238" s="156"/>
      <c r="C238" s="172"/>
      <c r="D238" s="157"/>
    </row>
    <row r="239" spans="1:4">
      <c r="A239" s="156"/>
      <c r="C239" s="172"/>
      <c r="D239" s="157"/>
    </row>
    <row r="240" spans="1:4">
      <c r="A240" s="156"/>
      <c r="C240" s="172"/>
      <c r="D240" s="157"/>
    </row>
    <row r="241" spans="1:4">
      <c r="A241" s="156"/>
      <c r="C241" s="172"/>
      <c r="D241" s="157"/>
    </row>
    <row r="242" spans="1:4">
      <c r="A242" s="156"/>
      <c r="C242" s="172"/>
      <c r="D242" s="157"/>
    </row>
    <row r="243" spans="1:4">
      <c r="A243" s="156"/>
      <c r="C243" s="172"/>
      <c r="D243" s="157"/>
    </row>
    <row r="244" spans="1:4">
      <c r="A244" s="156"/>
      <c r="C244" s="172"/>
      <c r="D244" s="157"/>
    </row>
    <row r="245" spans="1:4">
      <c r="A245" s="156"/>
      <c r="C245" s="172"/>
      <c r="D245" s="157"/>
    </row>
    <row r="246" spans="1:4">
      <c r="A246" s="156"/>
      <c r="C246" s="172"/>
      <c r="D246" s="157"/>
    </row>
    <row r="247" spans="1:4">
      <c r="A247" s="156"/>
      <c r="C247" s="172"/>
      <c r="D247" s="157"/>
    </row>
    <row r="248" spans="1:4">
      <c r="A248" s="156"/>
      <c r="C248" s="172"/>
      <c r="D248" s="157"/>
    </row>
    <row r="249" spans="1:4">
      <c r="C249" s="156"/>
      <c r="D249" s="157"/>
    </row>
    <row r="250" spans="1:4">
      <c r="C250" s="156"/>
      <c r="D250" s="157"/>
    </row>
    <row r="251" spans="1:4">
      <c r="C251" s="156"/>
      <c r="D251" s="157"/>
    </row>
    <row r="252" spans="1:4">
      <c r="C252" s="156"/>
      <c r="D252" s="157"/>
    </row>
    <row r="253" spans="1:4">
      <c r="C253" s="156"/>
      <c r="D253" s="157"/>
    </row>
    <row r="254" spans="1:4">
      <c r="C254" s="156"/>
      <c r="D254" s="157"/>
    </row>
    <row r="255" spans="1:4">
      <c r="C255" s="156"/>
      <c r="D255" s="157"/>
    </row>
    <row r="256" spans="1:4">
      <c r="C256" s="156"/>
      <c r="D256" s="157"/>
    </row>
    <row r="257" spans="4:4">
      <c r="D257" s="157"/>
    </row>
    <row r="258" spans="4:4">
      <c r="D258" s="157"/>
    </row>
    <row r="259" spans="4:4">
      <c r="D259" s="157"/>
    </row>
    <row r="260" spans="4:4">
      <c r="D260" s="157"/>
    </row>
    <row r="261" spans="4:4">
      <c r="D261" s="157"/>
    </row>
    <row r="262" spans="4:4">
      <c r="D262" s="157"/>
    </row>
    <row r="263" spans="4:4">
      <c r="D263" s="157"/>
    </row>
    <row r="264" spans="4:4">
      <c r="D264" s="157"/>
    </row>
    <row r="265" spans="4:4">
      <c r="D265" s="157"/>
    </row>
    <row r="266" spans="4:4">
      <c r="D266" s="157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B11" sqref="B11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261" t="s">
        <v>246</v>
      </c>
      <c r="B1" s="261"/>
      <c r="C1" s="261"/>
      <c r="D1" s="236"/>
      <c r="E1" s="6"/>
      <c r="F1" s="261" t="s">
        <v>98</v>
      </c>
      <c r="G1" s="261"/>
      <c r="H1" s="261"/>
    </row>
    <row r="2" spans="1:8" ht="25">
      <c r="A2" s="237" t="s">
        <v>245</v>
      </c>
      <c r="B2" s="237" t="s">
        <v>129</v>
      </c>
      <c r="C2" s="237" t="s">
        <v>247</v>
      </c>
      <c r="D2" s="238"/>
      <c r="E2" s="6"/>
      <c r="F2" s="237" t="s">
        <v>245</v>
      </c>
      <c r="G2" s="237" t="s">
        <v>129</v>
      </c>
      <c r="H2" s="237" t="s">
        <v>247</v>
      </c>
    </row>
    <row r="3" spans="1:8" ht="25">
      <c r="A3" s="239">
        <v>0</v>
      </c>
      <c r="B3" s="235">
        <v>0.70346220000000004</v>
      </c>
      <c r="C3" s="239">
        <f>1/B3</f>
        <v>1.4215404893112948</v>
      </c>
      <c r="D3" s="238"/>
      <c r="E3" s="6"/>
      <c r="F3" s="239">
        <v>0</v>
      </c>
      <c r="G3" s="244">
        <v>1.095366E-4</v>
      </c>
      <c r="H3" s="239">
        <f>1/G3</f>
        <v>9129.3686311242091</v>
      </c>
    </row>
    <row r="4" spans="1:8" ht="25">
      <c r="A4" s="239" t="s">
        <v>255</v>
      </c>
      <c r="B4" s="235">
        <v>0.14186183999999999</v>
      </c>
      <c r="C4" s="239">
        <f t="shared" ref="C4:C11" si="0">1/B4</f>
        <v>7.0491120092619699</v>
      </c>
      <c r="D4" s="238"/>
      <c r="E4" s="6"/>
      <c r="F4" s="239" t="s">
        <v>255</v>
      </c>
      <c r="G4" s="245">
        <v>0</v>
      </c>
      <c r="H4" s="239"/>
    </row>
    <row r="5" spans="1:8" ht="25">
      <c r="A5" s="239" t="s">
        <v>248</v>
      </c>
      <c r="B5" s="235">
        <f>0.042823598+0.04193664+0.005971168+0.028060682</f>
        <v>0.11879208799999999</v>
      </c>
      <c r="C5" s="239">
        <f t="shared" si="0"/>
        <v>8.4180690552387638</v>
      </c>
      <c r="D5" s="238"/>
      <c r="E5" s="6"/>
      <c r="F5" s="239" t="s">
        <v>248</v>
      </c>
      <c r="G5" s="245">
        <f>0.00029621995+0.0006575141+0.001032942+0.001835327</f>
        <v>3.8220030499999998E-3</v>
      </c>
      <c r="H5" s="239">
        <f t="shared" ref="H5:H11" si="1">1/G5</f>
        <v>261.64290999192167</v>
      </c>
    </row>
    <row r="6" spans="1:8" ht="25">
      <c r="A6" s="239" t="s">
        <v>249</v>
      </c>
      <c r="B6" s="235">
        <v>2.2549355E-2</v>
      </c>
      <c r="C6" s="239">
        <f t="shared" si="0"/>
        <v>44.347166471058706</v>
      </c>
      <c r="D6" s="238"/>
      <c r="E6" s="6"/>
      <c r="F6" s="239" t="s">
        <v>249</v>
      </c>
      <c r="G6" s="244">
        <v>4.5884352000000003E-2</v>
      </c>
      <c r="H6" s="239">
        <f t="shared" si="1"/>
        <v>21.793922250443899</v>
      </c>
    </row>
    <row r="7" spans="1:8" ht="25">
      <c r="A7" s="239" t="s">
        <v>250</v>
      </c>
      <c r="B7" s="234">
        <f>0.009138279+0.0011410202</f>
        <v>1.02792992E-2</v>
      </c>
      <c r="C7" s="239">
        <f t="shared" si="0"/>
        <v>97.28289648383813</v>
      </c>
      <c r="D7" s="238"/>
      <c r="E7" s="6"/>
      <c r="F7" s="239" t="s">
        <v>250</v>
      </c>
      <c r="G7" s="245">
        <f>0.44262004+0.34712887</f>
        <v>0.78974890999999992</v>
      </c>
      <c r="H7" s="239">
        <f t="shared" si="1"/>
        <v>1.2662252360690185</v>
      </c>
    </row>
    <row r="8" spans="1:8" ht="25">
      <c r="A8" s="239" t="s">
        <v>251</v>
      </c>
      <c r="B8" s="234">
        <f>0.0019395058+0.00026484136</f>
        <v>2.20434716E-3</v>
      </c>
      <c r="C8" s="239">
        <f t="shared" si="0"/>
        <v>453.64905226634085</v>
      </c>
      <c r="D8" s="238"/>
      <c r="E8" s="6"/>
      <c r="F8" s="239" t="s">
        <v>251</v>
      </c>
      <c r="G8" s="245">
        <f>0.095717326+0.033423975</f>
        <v>0.12914130100000001</v>
      </c>
      <c r="H8" s="239">
        <f t="shared" si="1"/>
        <v>7.7434561387917249</v>
      </c>
    </row>
    <row r="9" spans="1:8" ht="25">
      <c r="A9" s="239" t="s">
        <v>252</v>
      </c>
      <c r="B9" s="235">
        <v>7.1908080000000004E-4</v>
      </c>
      <c r="C9" s="239">
        <f t="shared" si="0"/>
        <v>1390.6643036498817</v>
      </c>
      <c r="D9" s="238"/>
      <c r="E9" s="6"/>
      <c r="F9" s="239" t="s">
        <v>252</v>
      </c>
      <c r="G9" s="244">
        <v>3.0404948000000001E-2</v>
      </c>
      <c r="H9" s="239">
        <f t="shared" si="1"/>
        <v>32.889383662159197</v>
      </c>
    </row>
    <row r="10" spans="1:8" ht="25">
      <c r="A10" s="239" t="s">
        <v>253</v>
      </c>
      <c r="B10" s="234">
        <f>0.00012233642+0.000009485372</f>
        <v>1.3182179199999999E-4</v>
      </c>
      <c r="C10" s="239">
        <f t="shared" si="0"/>
        <v>7585.9991343464671</v>
      </c>
      <c r="D10" s="238"/>
      <c r="E10" s="6"/>
      <c r="F10" s="239" t="s">
        <v>253</v>
      </c>
      <c r="G10" s="245">
        <f>0.0008821819+0.0000067724245</f>
        <v>8.8895432449999996E-4</v>
      </c>
      <c r="H10" s="239">
        <f t="shared" si="1"/>
        <v>1124.9171891508133</v>
      </c>
    </row>
    <row r="11" spans="1:8" ht="25">
      <c r="A11" s="239" t="s">
        <v>254</v>
      </c>
      <c r="B11" s="235">
        <v>0.29653782000000001</v>
      </c>
      <c r="C11" s="239">
        <f t="shared" si="0"/>
        <v>3.372251134779368</v>
      </c>
      <c r="D11" s="238"/>
      <c r="E11" s="6"/>
      <c r="F11" s="239" t="s">
        <v>254</v>
      </c>
      <c r="G11" s="234">
        <f>SUM(G4:G10)</f>
        <v>0.99989046837449991</v>
      </c>
      <c r="H11" s="239">
        <f t="shared" si="1"/>
        <v>1.0001095436239913</v>
      </c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 ht="25">
      <c r="A13" s="240"/>
      <c r="B13" s="6"/>
      <c r="C13" s="6"/>
      <c r="D13" s="6"/>
      <c r="E13" s="6"/>
      <c r="F13" s="240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 ht="22">
      <c r="A16" s="241" t="s">
        <v>243</v>
      </c>
      <c r="B16" s="242">
        <f>B17+B18</f>
        <v>0.68190058135888498</v>
      </c>
      <c r="C16" s="6"/>
      <c r="D16" s="6"/>
      <c r="E16" s="6"/>
      <c r="F16" s="241" t="s">
        <v>258</v>
      </c>
      <c r="G16" s="246">
        <v>7.0287322999999997</v>
      </c>
      <c r="H16" s="6"/>
    </row>
    <row r="17" spans="1:8" ht="22">
      <c r="A17" s="241" t="s">
        <v>256</v>
      </c>
      <c r="B17" s="243">
        <f>[1]FG_243way_PayCombo!L43</f>
        <v>0.53349303135888504</v>
      </c>
      <c r="C17" s="6"/>
      <c r="D17" s="6"/>
      <c r="E17" s="6"/>
      <c r="F17" s="241" t="s">
        <v>259</v>
      </c>
      <c r="G17" s="246">
        <v>6.8965379999999996</v>
      </c>
      <c r="H17" s="6"/>
    </row>
    <row r="18" spans="1:8" ht="22">
      <c r="A18" s="241" t="s">
        <v>257</v>
      </c>
      <c r="B18" s="247">
        <v>0.14840755</v>
      </c>
      <c r="C18" s="6"/>
      <c r="D18" s="6"/>
      <c r="E18" s="6"/>
      <c r="F18" s="241" t="s">
        <v>260</v>
      </c>
      <c r="G18" s="246">
        <v>0.10432944</v>
      </c>
      <c r="H18" s="6"/>
    </row>
    <row r="28" spans="1:8">
      <c r="B28" s="248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abSelected="1" zoomScale="125" zoomScaleNormal="80" workbookViewId="0">
      <selection activeCell="B49" sqref="B49"/>
    </sheetView>
  </sheetViews>
  <sheetFormatPr baseColWidth="10" defaultColWidth="9" defaultRowHeight="16"/>
  <cols>
    <col min="1" max="1" width="20.6640625" style="34" customWidth="1"/>
    <col min="2" max="2" width="17.1640625" style="34" customWidth="1"/>
    <col min="3" max="3" width="15.83203125" style="34" customWidth="1"/>
    <col min="4" max="4" width="19.1640625" style="34" customWidth="1"/>
    <col min="5" max="5" width="14.5" style="34" bestFit="1" customWidth="1"/>
    <col min="6" max="6" width="15.83203125" style="34" bestFit="1" customWidth="1"/>
    <col min="7" max="7" width="22.1640625" style="34" bestFit="1" customWidth="1"/>
    <col min="8" max="8" width="25.5" style="34" bestFit="1" customWidth="1"/>
    <col min="9" max="9" width="17.6640625" style="34" bestFit="1" customWidth="1"/>
    <col min="10" max="10" width="15.6640625" style="34" customWidth="1"/>
    <col min="11" max="11" width="19.83203125" style="34" customWidth="1"/>
    <col min="12" max="12" width="14.5" style="34" bestFit="1" customWidth="1"/>
    <col min="13" max="13" width="13.1640625" style="34" bestFit="1" customWidth="1"/>
    <col min="14" max="14" width="11.6640625" style="34" customWidth="1"/>
    <col min="15" max="16384" width="9" style="34"/>
  </cols>
  <sheetData>
    <row r="1" spans="1:14">
      <c r="A1" s="33" t="s">
        <v>53</v>
      </c>
      <c r="B1" s="33"/>
    </row>
    <row r="2" spans="1:14">
      <c r="A2" s="32" t="s">
        <v>54</v>
      </c>
      <c r="B2" s="33"/>
    </row>
    <row r="3" spans="1:14">
      <c r="A3" s="32" t="s">
        <v>55</v>
      </c>
      <c r="B3" s="43" t="s">
        <v>214</v>
      </c>
    </row>
    <row r="4" spans="1:14">
      <c r="A4" s="32" t="s">
        <v>56</v>
      </c>
      <c r="B4" s="43">
        <v>50</v>
      </c>
    </row>
    <row r="5" spans="1:14" s="123" customFormat="1">
      <c r="A5" s="32" t="s">
        <v>57</v>
      </c>
      <c r="B5" s="58">
        <f>[1]FG_243way_PayCombo!L45</f>
        <v>0.53349303135888504</v>
      </c>
    </row>
    <row r="6" spans="1:14" s="123" customFormat="1">
      <c r="A6" s="32" t="s">
        <v>58</v>
      </c>
      <c r="B6" s="58">
        <f>1-B5</f>
        <v>0.46650696864111496</v>
      </c>
    </row>
    <row r="7" spans="1:14" s="123" customFormat="1">
      <c r="A7" s="35" t="s">
        <v>59</v>
      </c>
      <c r="B7" s="117" t="e">
        <f>I52</f>
        <v>#REF!</v>
      </c>
    </row>
    <row r="8" spans="1:14" s="123" customFormat="1">
      <c r="A8" s="35" t="s">
        <v>60</v>
      </c>
      <c r="B8" s="117" t="e">
        <f>1.645*B7</f>
        <v>#REF!</v>
      </c>
    </row>
    <row r="9" spans="1:14" s="123" customFormat="1">
      <c r="A9" s="35" t="s">
        <v>44</v>
      </c>
      <c r="B9" s="117" t="e">
        <f>1.96*B7</f>
        <v>#REF!</v>
      </c>
      <c r="F9" s="150"/>
    </row>
    <row r="10" spans="1:14" s="123" customFormat="1">
      <c r="A10" s="41"/>
      <c r="B10" s="122"/>
    </row>
    <row r="11" spans="1:14">
      <c r="A11" s="121" t="s">
        <v>108</v>
      </c>
      <c r="B11" s="59"/>
      <c r="C11" s="59"/>
      <c r="D11" s="59"/>
      <c r="E11" s="59"/>
      <c r="F11" s="153"/>
      <c r="J11" s="38"/>
      <c r="K11" s="37"/>
    </row>
    <row r="12" spans="1:14" ht="16.5" customHeight="1">
      <c r="A12" s="33"/>
      <c r="B12" s="120" t="s">
        <v>61</v>
      </c>
      <c r="C12" s="66" t="s">
        <v>62</v>
      </c>
      <c r="D12" s="66" t="s">
        <v>63</v>
      </c>
      <c r="E12" s="66" t="s">
        <v>64</v>
      </c>
      <c r="F12" s="66" t="s">
        <v>65</v>
      </c>
      <c r="G12" s="66" t="s">
        <v>66</v>
      </c>
      <c r="H12" s="66" t="s">
        <v>67</v>
      </c>
      <c r="I12" s="66" t="s">
        <v>68</v>
      </c>
      <c r="K12" s="35" t="s">
        <v>69</v>
      </c>
      <c r="L12" s="59"/>
    </row>
    <row r="13" spans="1:14">
      <c r="A13" s="67"/>
      <c r="B13" s="44" t="s">
        <v>127</v>
      </c>
      <c r="C13" s="44" t="s">
        <v>128</v>
      </c>
      <c r="D13" s="36" t="s">
        <v>129</v>
      </c>
      <c r="E13" s="44" t="s">
        <v>130</v>
      </c>
      <c r="F13" s="36" t="s">
        <v>99</v>
      </c>
      <c r="G13" s="44" t="s">
        <v>131</v>
      </c>
      <c r="H13" s="44" t="s">
        <v>132</v>
      </c>
      <c r="I13" s="44" t="s">
        <v>133</v>
      </c>
      <c r="K13" s="32" t="s">
        <v>74</v>
      </c>
      <c r="L13" s="62"/>
    </row>
    <row r="14" spans="1:14">
      <c r="A14" s="67" t="s">
        <v>134</v>
      </c>
      <c r="B14" s="216">
        <v>0</v>
      </c>
      <c r="C14" s="185">
        <f>[1]FG_243way_PayCombo!C5/([1]FG_243way_PayCombo!C5-[1]FG_243way_PayCombo!H43)</f>
        <v>1.8180224577450392</v>
      </c>
      <c r="D14" s="151">
        <f>1/C14</f>
        <v>0.55004821075771371</v>
      </c>
      <c r="E14" s="152">
        <v>0</v>
      </c>
      <c r="F14" s="68">
        <f>[1]FG_243way_PayCombo!$L$45</f>
        <v>0.53349303135888504</v>
      </c>
      <c r="G14" s="68">
        <f>B14-F14</f>
        <v>-0.53349303135888504</v>
      </c>
      <c r="H14" s="188">
        <f>G14^2</f>
        <v>0.2846148145084923</v>
      </c>
      <c r="I14" s="68">
        <f>D14*H14</f>
        <v>0.15655186947553476</v>
      </c>
      <c r="K14" s="36" t="s">
        <v>70</v>
      </c>
      <c r="L14" s="116" t="s">
        <v>84</v>
      </c>
      <c r="M14" s="57"/>
      <c r="N14" s="39"/>
    </row>
    <row r="15" spans="1:14">
      <c r="A15" s="142">
        <f>[1]FG_243way_PayCombo!B7</f>
        <v>5</v>
      </c>
      <c r="B15" s="216">
        <f>[1]FG_243way_PayCombo!J7/50</f>
        <v>16</v>
      </c>
      <c r="C15" s="185"/>
      <c r="D15" s="186"/>
      <c r="E15" s="187"/>
      <c r="F15" s="68"/>
      <c r="G15" s="68"/>
      <c r="H15" s="188"/>
      <c r="I15" s="68"/>
      <c r="K15" s="36"/>
      <c r="L15" s="36" t="s">
        <v>71</v>
      </c>
      <c r="M15" s="36" t="s">
        <v>72</v>
      </c>
      <c r="N15" s="40" t="s">
        <v>73</v>
      </c>
    </row>
    <row r="16" spans="1:14">
      <c r="A16" s="142">
        <f>[1]FG_243way_PayCombo!B8</f>
        <v>5</v>
      </c>
      <c r="B16" s="216">
        <f>[1]FG_243way_PayCombo!J8/50</f>
        <v>16</v>
      </c>
      <c r="C16" s="185"/>
      <c r="D16" s="186"/>
      <c r="E16" s="187"/>
      <c r="F16" s="68"/>
      <c r="G16" s="68"/>
      <c r="H16" s="188"/>
      <c r="I16" s="68"/>
      <c r="K16" s="64">
        <v>1000</v>
      </c>
      <c r="L16" s="42" t="e">
        <f>$B$5-N16</f>
        <v>#REF!</v>
      </c>
      <c r="M16" s="42" t="e">
        <f>$B$5+N16</f>
        <v>#REF!</v>
      </c>
      <c r="N16" s="42" t="e">
        <f>1.96*$I$52/(K16^(1/2))</f>
        <v>#REF!</v>
      </c>
    </row>
    <row r="17" spans="1:14">
      <c r="A17" s="142">
        <f>[1]FG_243way_PayCombo!B9</f>
        <v>5</v>
      </c>
      <c r="B17" s="216">
        <f>[1]FG_243way_PayCombo!J9/50</f>
        <v>6</v>
      </c>
      <c r="C17" s="185"/>
      <c r="D17" s="186"/>
      <c r="E17" s="187"/>
      <c r="F17" s="68"/>
      <c r="G17" s="68"/>
      <c r="H17" s="188"/>
      <c r="I17" s="68"/>
      <c r="K17" s="60">
        <v>10000</v>
      </c>
      <c r="L17" s="42" t="e">
        <f t="shared" ref="L17:L25" si="0">$B$5-N17</f>
        <v>#REF!</v>
      </c>
      <c r="M17" s="42" t="e">
        <f t="shared" ref="M17:M25" si="1">$B$5+N17</f>
        <v>#REF!</v>
      </c>
      <c r="N17" s="42" t="e">
        <f t="shared" ref="N17:N25" si="2">1.96*$I$52/(K17^(1/2))</f>
        <v>#REF!</v>
      </c>
    </row>
    <row r="18" spans="1:14">
      <c r="A18" s="142">
        <f>[1]FG_243way_PayCombo!B10</f>
        <v>5</v>
      </c>
      <c r="B18" s="216">
        <f>[1]FG_243way_PayCombo!J10/50</f>
        <v>6</v>
      </c>
      <c r="C18" s="185"/>
      <c r="D18" s="186"/>
      <c r="E18" s="187"/>
      <c r="F18" s="68"/>
      <c r="G18" s="68"/>
      <c r="H18" s="188"/>
      <c r="I18" s="68"/>
      <c r="K18" s="60">
        <v>50000</v>
      </c>
      <c r="L18" s="42" t="e">
        <f t="shared" si="0"/>
        <v>#REF!</v>
      </c>
      <c r="M18" s="42" t="e">
        <f t="shared" si="1"/>
        <v>#REF!</v>
      </c>
      <c r="N18" s="42" t="e">
        <f t="shared" si="2"/>
        <v>#REF!</v>
      </c>
    </row>
    <row r="19" spans="1:14">
      <c r="A19" s="142">
        <f>[1]FG_243way_PayCombo!B11</f>
        <v>5</v>
      </c>
      <c r="B19" s="216">
        <f>[1]FG_243way_PayCombo!J11/50</f>
        <v>4</v>
      </c>
      <c r="C19" s="185">
        <f>[1]FG_243way_PayCombo!$C$5/[1]FG_243way_PayCombo!H11</f>
        <v>79.530490086045646</v>
      </c>
      <c r="D19" s="186">
        <f>[1]FG_243way_PayCombo!L11</f>
        <v>1.2573794011807041E-2</v>
      </c>
      <c r="E19" s="187">
        <f>[1]FG_243way_PayCombo!K11</f>
        <v>5.0295176047228163E-2</v>
      </c>
      <c r="F19" s="68">
        <f>[1]FG_243way_PayCombo!$L$45</f>
        <v>0.53349303135888504</v>
      </c>
      <c r="G19" s="68">
        <f t="shared" ref="G19:G48" si="3">B19-F19</f>
        <v>3.4665069686411147</v>
      </c>
      <c r="H19" s="188">
        <f t="shared" ref="H19:H48" si="4">G19^2</f>
        <v>12.01667056363741</v>
      </c>
      <c r="I19" s="68">
        <f t="shared" ref="I19:I48" si="5">D19*H19</f>
        <v>0.151095140374922</v>
      </c>
      <c r="K19" s="60">
        <v>100000</v>
      </c>
      <c r="L19" s="42" t="e">
        <f t="shared" si="0"/>
        <v>#REF!</v>
      </c>
      <c r="M19" s="42" t="e">
        <f t="shared" si="1"/>
        <v>#REF!</v>
      </c>
      <c r="N19" s="42" t="e">
        <f t="shared" si="2"/>
        <v>#REF!</v>
      </c>
    </row>
    <row r="20" spans="1:14">
      <c r="A20" s="142">
        <f>[1]FG_243way_PayCombo!B12</f>
        <v>5</v>
      </c>
      <c r="B20" s="216">
        <f>[1]FG_243way_PayCombo!J12/50</f>
        <v>1</v>
      </c>
      <c r="C20" s="185">
        <f>[1]FG_243way_PayCombo!$C$5/[1]FG_243way_PayCombo!H12</f>
        <v>11757.787654320988</v>
      </c>
      <c r="D20" s="186">
        <f>[1]FG_243way_PayCombo!L12</f>
        <v>8.5050013608002184E-5</v>
      </c>
      <c r="E20" s="187">
        <f>[1]FG_243way_PayCombo!K12</f>
        <v>8.5050013608002184E-5</v>
      </c>
      <c r="F20" s="68">
        <f>[1]FG_243way_PayCombo!$L$45</f>
        <v>0.53349303135888504</v>
      </c>
      <c r="G20" s="68">
        <f t="shared" si="3"/>
        <v>0.46650696864111496</v>
      </c>
      <c r="H20" s="188">
        <f t="shared" si="4"/>
        <v>0.21762875179072222</v>
      </c>
      <c r="I20" s="68">
        <f t="shared" si="5"/>
        <v>1.8509328301293454E-5</v>
      </c>
      <c r="K20" s="60">
        <v>500000</v>
      </c>
      <c r="L20" s="42" t="e">
        <f t="shared" si="0"/>
        <v>#REF!</v>
      </c>
      <c r="M20" s="42" t="e">
        <f t="shared" si="1"/>
        <v>#REF!</v>
      </c>
      <c r="N20" s="42" t="e">
        <f t="shared" si="2"/>
        <v>#REF!</v>
      </c>
    </row>
    <row r="21" spans="1:14">
      <c r="A21" s="142">
        <f>[1]FG_243way_PayCombo!B13</f>
        <v>5</v>
      </c>
      <c r="B21" s="216">
        <f>[1]FG_243way_PayCombo!J13/50</f>
        <v>1</v>
      </c>
      <c r="C21" s="185">
        <f>[1]FG_243way_PayCombo!$C$5/[1]FG_243way_PayCombo!H13</f>
        <v>79.059895470151886</v>
      </c>
      <c r="D21" s="186">
        <f>[1]FG_243way_PayCombo!L13</f>
        <v>1.2648638023782082E-2</v>
      </c>
      <c r="E21" s="187">
        <f>[1]FG_243way_PayCombo!K13</f>
        <v>1.2648638023782082E-2</v>
      </c>
      <c r="F21" s="68">
        <f>[1]FG_243way_PayCombo!$L$45</f>
        <v>0.53349303135888504</v>
      </c>
      <c r="G21" s="68">
        <f t="shared" si="3"/>
        <v>0.46650696864111496</v>
      </c>
      <c r="H21" s="188">
        <f t="shared" si="4"/>
        <v>0.21762875179072222</v>
      </c>
      <c r="I21" s="68">
        <f t="shared" si="5"/>
        <v>2.7527073049683618E-3</v>
      </c>
      <c r="K21" s="60">
        <v>1000000</v>
      </c>
      <c r="L21" s="42" t="e">
        <f t="shared" si="0"/>
        <v>#REF!</v>
      </c>
      <c r="M21" s="42" t="e">
        <f t="shared" si="1"/>
        <v>#REF!</v>
      </c>
      <c r="N21" s="42" t="e">
        <f t="shared" si="2"/>
        <v>#REF!</v>
      </c>
    </row>
    <row r="22" spans="1:14">
      <c r="A22" s="142">
        <f>[1]FG_243way_PayCombo!B14</f>
        <v>5</v>
      </c>
      <c r="B22" s="216">
        <f>[1]FG_243way_PayCombo!J14/50</f>
        <v>1</v>
      </c>
      <c r="C22" s="185">
        <f>[1]FG_243way_PayCombo!$C$5/[1]FG_243way_PayCombo!H14</f>
        <v>120.59269389047166</v>
      </c>
      <c r="D22" s="186">
        <f>[1]FG_243way_PayCombo!L14</f>
        <v>8.2923763267802129E-3</v>
      </c>
      <c r="E22" s="187">
        <f>[1]FG_243way_PayCombo!K14</f>
        <v>8.2923763267802129E-3</v>
      </c>
      <c r="F22" s="68">
        <f>[1]FG_243way_PayCombo!$L$45</f>
        <v>0.53349303135888504</v>
      </c>
      <c r="G22" s="68">
        <f t="shared" si="3"/>
        <v>0.46650696864111496</v>
      </c>
      <c r="H22" s="188">
        <f t="shared" si="4"/>
        <v>0.21762875179072222</v>
      </c>
      <c r="I22" s="68">
        <f t="shared" si="5"/>
        <v>1.8046595093761117E-3</v>
      </c>
      <c r="K22" s="60">
        <v>5000000</v>
      </c>
      <c r="L22" s="42" t="e">
        <f t="shared" si="0"/>
        <v>#REF!</v>
      </c>
      <c r="M22" s="42" t="e">
        <f t="shared" si="1"/>
        <v>#REF!</v>
      </c>
      <c r="N22" s="42" t="e">
        <f t="shared" si="2"/>
        <v>#REF!</v>
      </c>
    </row>
    <row r="23" spans="1:14">
      <c r="A23" s="142">
        <f>[1]FG_243way_PayCombo!B15</f>
        <v>5</v>
      </c>
      <c r="B23" s="216">
        <f>[1]FG_243way_PayCombo!J15/50</f>
        <v>1</v>
      </c>
      <c r="C23" s="185">
        <f>[1]FG_243way_PayCombo!$C$5/[1]FG_243way_PayCombo!H15</f>
        <v>453.61835086114922</v>
      </c>
      <c r="D23" s="186">
        <f>[1]FG_243way_PayCombo!L15</f>
        <v>2.2044963527194164E-3</v>
      </c>
      <c r="E23" s="187">
        <f>[1]FG_243way_PayCombo!K15</f>
        <v>2.2044963527194164E-3</v>
      </c>
      <c r="F23" s="68">
        <f>[1]FG_243way_PayCombo!$L$45</f>
        <v>0.53349303135888504</v>
      </c>
      <c r="G23" s="68">
        <f t="shared" si="3"/>
        <v>0.46650696864111496</v>
      </c>
      <c r="H23" s="188">
        <f t="shared" si="4"/>
        <v>0.21762875179072222</v>
      </c>
      <c r="I23" s="68">
        <f t="shared" si="5"/>
        <v>4.7976178956952629E-4</v>
      </c>
      <c r="K23" s="60">
        <v>10000000</v>
      </c>
      <c r="L23" s="42" t="e">
        <f t="shared" si="0"/>
        <v>#REF!</v>
      </c>
      <c r="M23" s="42" t="e">
        <f t="shared" si="1"/>
        <v>#REF!</v>
      </c>
      <c r="N23" s="42" t="e">
        <f t="shared" si="2"/>
        <v>#REF!</v>
      </c>
    </row>
    <row r="24" spans="1:14">
      <c r="A24" s="142">
        <f>[1]FG_243way_PayCombo!B16</f>
        <v>5</v>
      </c>
      <c r="B24" s="216">
        <f>[1]FG_243way_PayCombo!J16/50</f>
        <v>1</v>
      </c>
      <c r="C24" s="185">
        <f>[1]FG_243way_PayCombo!$C$5/[1]FG_243way_PayCombo!H16</f>
        <v>749.85890652557316</v>
      </c>
      <c r="D24" s="186">
        <f>[1]FG_243way_PayCombo!L16</f>
        <v>1.3335842133734741E-3</v>
      </c>
      <c r="E24" s="187">
        <f>[1]FG_243way_PayCombo!K16</f>
        <v>1.3335842133734741E-3</v>
      </c>
      <c r="F24" s="68">
        <f>[1]FG_243way_PayCombo!$L$45</f>
        <v>0.53349303135888504</v>
      </c>
      <c r="G24" s="68">
        <f t="shared" si="3"/>
        <v>0.46650696864111496</v>
      </c>
      <c r="H24" s="188">
        <f t="shared" si="4"/>
        <v>0.21762875179072222</v>
      </c>
      <c r="I24" s="68">
        <f t="shared" si="5"/>
        <v>2.9022626776428132E-4</v>
      </c>
      <c r="K24" s="61">
        <v>50000000</v>
      </c>
      <c r="L24" s="42" t="e">
        <f t="shared" si="0"/>
        <v>#REF!</v>
      </c>
      <c r="M24" s="42" t="e">
        <f t="shared" si="1"/>
        <v>#REF!</v>
      </c>
      <c r="N24" s="42" t="e">
        <f t="shared" si="2"/>
        <v>#REF!</v>
      </c>
    </row>
    <row r="25" spans="1:14">
      <c r="A25" s="142">
        <f>[1]FG_243way_PayCombo!B17</f>
        <v>4</v>
      </c>
      <c r="B25" s="216">
        <f>[1]FG_243way_PayCombo!J17/50</f>
        <v>4</v>
      </c>
      <c r="C25" s="185">
        <f>[1]FG_243way_PayCombo!$C$5/[1]FG_243way_PayCombo!H17</f>
        <v>75.254657285720612</v>
      </c>
      <c r="D25" s="186">
        <f>[1]FG_243way_PayCombo!L17</f>
        <v>1.3288214126114259E-2</v>
      </c>
      <c r="E25" s="187">
        <f>[1]FG_243way_PayCombo!K17</f>
        <v>5.3152856504457037E-2</v>
      </c>
      <c r="F25" s="68">
        <f>[1]FG_243way_PayCombo!$L$45</f>
        <v>0.53349303135888504</v>
      </c>
      <c r="G25" s="68">
        <f t="shared" si="3"/>
        <v>3.4665069686411147</v>
      </c>
      <c r="H25" s="188">
        <f t="shared" si="4"/>
        <v>12.01667056363741</v>
      </c>
      <c r="I25" s="68">
        <f t="shared" si="5"/>
        <v>0.15968009153258803</v>
      </c>
      <c r="K25" s="63">
        <v>100000000</v>
      </c>
      <c r="L25" s="42" t="e">
        <f t="shared" si="0"/>
        <v>#REF!</v>
      </c>
      <c r="M25" s="42" t="e">
        <f t="shared" si="1"/>
        <v>#REF!</v>
      </c>
      <c r="N25" s="42" t="e">
        <f t="shared" si="2"/>
        <v>#REF!</v>
      </c>
    </row>
    <row r="26" spans="1:14">
      <c r="A26" s="142">
        <f>[1]FG_243way_PayCombo!B18</f>
        <v>4</v>
      </c>
      <c r="B26" s="216">
        <f>[1]FG_243way_PayCombo!J18/50</f>
        <v>4</v>
      </c>
      <c r="C26" s="185"/>
      <c r="D26" s="186"/>
      <c r="E26" s="187"/>
      <c r="F26" s="68"/>
      <c r="G26" s="68"/>
      <c r="H26" s="188"/>
      <c r="I26" s="68"/>
    </row>
    <row r="27" spans="1:14">
      <c r="A27" s="142">
        <f>[1]FG_243way_PayCombo!B19</f>
        <v>4</v>
      </c>
      <c r="B27" s="216">
        <f>[1]FG_243way_PayCombo!J19/50</f>
        <v>2</v>
      </c>
      <c r="C27" s="185"/>
      <c r="D27" s="186"/>
      <c r="E27" s="187"/>
      <c r="F27" s="68"/>
      <c r="G27" s="68"/>
      <c r="H27" s="188"/>
      <c r="I27" s="68"/>
    </row>
    <row r="28" spans="1:14">
      <c r="A28" s="142">
        <f>[1]FG_243way_PayCombo!B20</f>
        <v>4</v>
      </c>
      <c r="B28" s="216">
        <f>[1]FG_243way_PayCombo!J20/50</f>
        <v>2</v>
      </c>
      <c r="C28" s="185"/>
      <c r="D28" s="186"/>
      <c r="E28" s="187"/>
      <c r="F28" s="68"/>
      <c r="G28" s="68"/>
      <c r="H28" s="188"/>
      <c r="I28" s="68"/>
    </row>
    <row r="29" spans="1:14">
      <c r="A29" s="142">
        <f>[1]FG_243way_PayCombo!B21</f>
        <v>4</v>
      </c>
      <c r="B29" s="216">
        <f>[1]FG_243way_PayCombo!J21/50</f>
        <v>1.2</v>
      </c>
      <c r="C29" s="185"/>
      <c r="D29" s="186"/>
      <c r="E29" s="187"/>
      <c r="F29" s="68"/>
      <c r="G29" s="68"/>
      <c r="H29" s="188"/>
      <c r="I29" s="68"/>
    </row>
    <row r="30" spans="1:14">
      <c r="A30" s="142">
        <f>[1]FG_243way_PayCombo!B22</f>
        <v>4</v>
      </c>
      <c r="B30" s="216">
        <f>[1]FG_243way_PayCombo!J22/50</f>
        <v>0.2</v>
      </c>
      <c r="C30" s="185">
        <f>[1]FG_243way_PayCombo!$C$5/[1]FG_243way_PayCombo!H22</f>
        <v>1137.8504181600956</v>
      </c>
      <c r="D30" s="186">
        <f>[1]FG_243way_PayCombo!L22</f>
        <v>8.7885014061602244E-4</v>
      </c>
      <c r="E30" s="187">
        <f>[1]FG_243way_PayCombo!K22</f>
        <v>1.7577002812320448E-4</v>
      </c>
      <c r="F30" s="68">
        <f>[1]FG_243way_PayCombo!$L$45</f>
        <v>0.53349303135888504</v>
      </c>
      <c r="G30" s="68">
        <f t="shared" si="3"/>
        <v>-0.33349303135888503</v>
      </c>
      <c r="H30" s="188">
        <f t="shared" si="4"/>
        <v>0.11121760196493827</v>
      </c>
      <c r="I30" s="68">
        <f t="shared" si="5"/>
        <v>9.7743605125862805E-5</v>
      </c>
    </row>
    <row r="31" spans="1:14">
      <c r="A31" s="142">
        <f>[1]FG_243way_PayCombo!B23</f>
        <v>4</v>
      </c>
      <c r="B31" s="216">
        <f>[1]FG_243way_PayCombo!J23/50</f>
        <v>0.2</v>
      </c>
      <c r="C31" s="185">
        <f>[1]FG_243way_PayCombo!$C$5/[1]FG_243way_PayCombo!H23</f>
        <v>71.705486589207524</v>
      </c>
      <c r="D31" s="186">
        <f>[1]FG_243way_PayCombo!L23</f>
        <v>1.3945934231349476E-2</v>
      </c>
      <c r="E31" s="187">
        <f>[1]FG_243way_PayCombo!K23</f>
        <v>2.7891868462698952E-3</v>
      </c>
      <c r="F31" s="68">
        <f>[1]FG_243way_PayCombo!$L$45</f>
        <v>0.53349303135888504</v>
      </c>
      <c r="G31" s="68">
        <f t="shared" si="3"/>
        <v>-0.33349303135888503</v>
      </c>
      <c r="H31" s="188">
        <f t="shared" si="4"/>
        <v>0.11121760196493827</v>
      </c>
      <c r="I31" s="68">
        <f t="shared" si="5"/>
        <v>1.5510333623714333E-3</v>
      </c>
    </row>
    <row r="32" spans="1:14">
      <c r="A32" s="142">
        <f>[1]FG_243way_PayCombo!B24</f>
        <v>4</v>
      </c>
      <c r="B32" s="216">
        <f>[1]FG_243way_PayCombo!J24/50</f>
        <v>0.2</v>
      </c>
      <c r="C32" s="185">
        <f>[1]FG_243way_PayCombo!$C$5/[1]FG_243way_PayCombo!H24</f>
        <v>86.137638493194046</v>
      </c>
      <c r="D32" s="186">
        <f>[1]FG_243way_PayCombo!L24</f>
        <v>1.1609326857492297E-2</v>
      </c>
      <c r="E32" s="187">
        <f>[1]FG_243way_PayCombo!K24</f>
        <v>2.3218653714984594E-3</v>
      </c>
      <c r="F32" s="68">
        <f>[1]FG_243way_PayCombo!$L$45</f>
        <v>0.53349303135888504</v>
      </c>
      <c r="G32" s="68">
        <f t="shared" si="3"/>
        <v>-0.33349303135888503</v>
      </c>
      <c r="H32" s="188">
        <f t="shared" si="4"/>
        <v>0.11121760196493827</v>
      </c>
      <c r="I32" s="68">
        <f t="shared" si="5"/>
        <v>1.291161493517446E-3</v>
      </c>
    </row>
    <row r="33" spans="1:9">
      <c r="A33" s="142">
        <f>[1]FG_243way_PayCombo!B25</f>
        <v>4</v>
      </c>
      <c r="B33" s="216">
        <f>[1]FG_243way_PayCombo!J25/50</f>
        <v>0.2</v>
      </c>
      <c r="C33" s="185">
        <f>[1]FG_243way_PayCombo!$C$5/[1]FG_243way_PayCombo!H25</f>
        <v>453.61835086114922</v>
      </c>
      <c r="D33" s="186">
        <f>[1]FG_243way_PayCombo!L25</f>
        <v>2.2044963527194164E-3</v>
      </c>
      <c r="E33" s="187">
        <f>[1]FG_243way_PayCombo!K25</f>
        <v>4.4089927054388327E-4</v>
      </c>
      <c r="F33" s="68">
        <f>[1]FG_243way_PayCombo!$L$45</f>
        <v>0.53349303135888504</v>
      </c>
      <c r="G33" s="68">
        <f t="shared" si="3"/>
        <v>-0.33349303135888503</v>
      </c>
      <c r="H33" s="188">
        <f t="shared" si="4"/>
        <v>0.11121760196493827</v>
      </c>
      <c r="I33" s="68">
        <f t="shared" si="5"/>
        <v>2.4517879788990619E-4</v>
      </c>
    </row>
    <row r="34" spans="1:9">
      <c r="A34" s="142">
        <f>[1]FG_243way_PayCombo!B26</f>
        <v>4</v>
      </c>
      <c r="B34" s="216">
        <f>[1]FG_243way_PayCombo!J26/50</f>
        <v>0.2</v>
      </c>
      <c r="C34" s="185">
        <f>[1]FG_243way_PayCombo!$C$5/[1]FG_243way_PayCombo!H26</f>
        <v>374.92945326278658</v>
      </c>
      <c r="D34" s="186">
        <f>[1]FG_243way_PayCombo!L26</f>
        <v>2.6671684267469483E-3</v>
      </c>
      <c r="E34" s="187">
        <f>[1]FG_243way_PayCombo!K26</f>
        <v>5.3343368534938959E-4</v>
      </c>
      <c r="F34" s="68">
        <f>[1]FG_243way_PayCombo!$L$45</f>
        <v>0.53349303135888504</v>
      </c>
      <c r="G34" s="68">
        <f t="shared" si="3"/>
        <v>-0.33349303135888503</v>
      </c>
      <c r="H34" s="188">
        <f t="shared" si="4"/>
        <v>0.11121760196493827</v>
      </c>
      <c r="I34" s="68">
        <f t="shared" si="5"/>
        <v>2.9663607645939272E-4</v>
      </c>
    </row>
    <row r="35" spans="1:9">
      <c r="A35" s="142">
        <f>[1]FG_243way_PayCombo!B27</f>
        <v>3</v>
      </c>
      <c r="B35" s="216">
        <f>[1]FG_243way_PayCombo!J27/50</f>
        <v>2</v>
      </c>
      <c r="C35" s="185">
        <f>[1]FG_243way_PayCombo!$C$5/[1]FG_243way_PayCombo!H27</f>
        <v>29.406231628453849</v>
      </c>
      <c r="D35" s="186">
        <f>[1]FG_243way_PayCombo!L27</f>
        <v>3.4006397441023593E-2</v>
      </c>
      <c r="E35" s="187">
        <f>[1]FG_243way_PayCombo!K27</f>
        <v>6.8012794882047187E-2</v>
      </c>
      <c r="F35" s="68">
        <f>[1]FG_243way_PayCombo!$L$45</f>
        <v>0.53349303135888504</v>
      </c>
      <c r="G35" s="68">
        <f t="shared" si="3"/>
        <v>1.466506968641115</v>
      </c>
      <c r="H35" s="188">
        <f t="shared" si="4"/>
        <v>2.150642689072952</v>
      </c>
      <c r="I35" s="68">
        <f t="shared" si="5"/>
        <v>7.3135610038246535E-2</v>
      </c>
    </row>
    <row r="36" spans="1:9">
      <c r="A36" s="142">
        <f>[1]FG_243way_PayCombo!B28</f>
        <v>3</v>
      </c>
      <c r="B36" s="216">
        <f>[1]FG_243way_PayCombo!J28/50</f>
        <v>2</v>
      </c>
      <c r="C36" s="185">
        <f>[1]FG_243way_PayCombo!$C$5/[1]FG_243way_PayCombo!H28</f>
        <v>70.57495590828924</v>
      </c>
      <c r="D36" s="186">
        <f>[1]FG_243way_PayCombo!L28</f>
        <v>1.4169332267093163E-2</v>
      </c>
      <c r="E36" s="187">
        <f>[1]FG_243way_PayCombo!K28</f>
        <v>2.833866453418633E-2</v>
      </c>
      <c r="F36" s="68">
        <f>[1]FG_243way_PayCombo!$L$45</f>
        <v>0.53349303135888504</v>
      </c>
      <c r="G36" s="68">
        <f t="shared" si="3"/>
        <v>1.466506968641115</v>
      </c>
      <c r="H36" s="188">
        <f t="shared" si="4"/>
        <v>2.150642689072952</v>
      </c>
      <c r="I36" s="68">
        <f t="shared" si="5"/>
        <v>3.0473170849269388E-2</v>
      </c>
    </row>
    <row r="37" spans="1:9">
      <c r="A37" s="142">
        <f>[1]FG_243way_PayCombo!B29</f>
        <v>3</v>
      </c>
      <c r="B37" s="216">
        <f>[1]FG_243way_PayCombo!J29/50</f>
        <v>1</v>
      </c>
      <c r="C37" s="185"/>
      <c r="D37" s="186"/>
      <c r="E37" s="187"/>
      <c r="F37" s="68"/>
      <c r="G37" s="68"/>
      <c r="H37" s="188"/>
      <c r="I37" s="68"/>
    </row>
    <row r="38" spans="1:9">
      <c r="A38" s="142">
        <f>[1]FG_243way_PayCombo!B30</f>
        <v>3</v>
      </c>
      <c r="B38" s="216">
        <f>[1]FG_243way_PayCombo!J30/50</f>
        <v>1</v>
      </c>
      <c r="C38" s="185"/>
      <c r="D38" s="186"/>
      <c r="E38" s="187"/>
      <c r="F38" s="68"/>
      <c r="G38" s="68"/>
      <c r="H38" s="188"/>
      <c r="I38" s="68"/>
    </row>
    <row r="39" spans="1:9">
      <c r="A39" s="142">
        <f>[1]FG_243way_PayCombo!B31</f>
        <v>3</v>
      </c>
      <c r="B39" s="216">
        <f>[1]FG_243way_PayCombo!J31/50</f>
        <v>0.6</v>
      </c>
      <c r="C39" s="185"/>
      <c r="D39" s="186"/>
      <c r="E39" s="187"/>
      <c r="F39" s="68"/>
      <c r="G39" s="68"/>
      <c r="H39" s="188"/>
      <c r="I39" s="68"/>
    </row>
    <row r="40" spans="1:9">
      <c r="A40" s="142">
        <f>[1]FG_243way_PayCombo!B32</f>
        <v>3</v>
      </c>
      <c r="B40" s="216">
        <f>[1]FG_243way_PayCombo!J32/50</f>
        <v>0.1</v>
      </c>
      <c r="C40" s="185"/>
      <c r="D40" s="186"/>
      <c r="E40" s="187"/>
      <c r="F40" s="68"/>
      <c r="G40" s="68"/>
      <c r="H40" s="188"/>
      <c r="I40" s="68"/>
    </row>
    <row r="41" spans="1:9">
      <c r="A41" s="142">
        <f>[1]FG_243way_PayCombo!B33</f>
        <v>3</v>
      </c>
      <c r="B41" s="216">
        <f>[1]FG_243way_PayCombo!J33/50</f>
        <v>0.1</v>
      </c>
      <c r="C41" s="185">
        <f>[1]FG_243way_PayCombo!$C$5/[1]FG_243way_PayCombo!H33</f>
        <v>32.006947301064947</v>
      </c>
      <c r="D41" s="186">
        <f>[1]FG_243way_PayCombo!L33</f>
        <v>3.1243216998914719E-2</v>
      </c>
      <c r="E41" s="187">
        <f>[1]FG_243way_PayCombo!K33</f>
        <v>3.1243216998914718E-3</v>
      </c>
      <c r="F41" s="68">
        <f>[1]FG_243way_PayCombo!$L$45</f>
        <v>0.53349303135888504</v>
      </c>
      <c r="G41" s="68">
        <f t="shared" si="3"/>
        <v>-0.43349303135888506</v>
      </c>
      <c r="H41" s="188">
        <f t="shared" si="4"/>
        <v>0.18791620823671532</v>
      </c>
      <c r="I41" s="68">
        <f t="shared" si="5"/>
        <v>5.8711068715529419E-3</v>
      </c>
    </row>
    <row r="42" spans="1:9">
      <c r="A42" s="142">
        <f>[1]FG_243way_PayCombo!B34</f>
        <v>3</v>
      </c>
      <c r="B42" s="216">
        <f>[1]FG_243way_PayCombo!J34/50</f>
        <v>0.1</v>
      </c>
      <c r="C42" s="185">
        <f>[1]FG_243way_PayCombo!$C$5/[1]FG_243way_PayCombo!H34</f>
        <v>25.201259559154295</v>
      </c>
      <c r="D42" s="186">
        <f>[1]FG_243way_PayCombo!L34</f>
        <v>3.9680556348889021E-2</v>
      </c>
      <c r="E42" s="187">
        <f>[1]FG_243way_PayCombo!K34</f>
        <v>3.9680556348889017E-3</v>
      </c>
      <c r="F42" s="68">
        <f>[1]FG_243way_PayCombo!$L$45</f>
        <v>0.53349303135888504</v>
      </c>
      <c r="G42" s="68">
        <f t="shared" si="3"/>
        <v>-0.43349303135888506</v>
      </c>
      <c r="H42" s="188">
        <f t="shared" si="4"/>
        <v>0.18791620823671532</v>
      </c>
      <c r="I42" s="68">
        <f t="shared" si="5"/>
        <v>7.4566196898065455E-3</v>
      </c>
    </row>
    <row r="43" spans="1:9" ht="16.5" customHeight="1">
      <c r="A43" s="142">
        <f>[1]FG_243way_PayCombo!B35</f>
        <v>3</v>
      </c>
      <c r="B43" s="216">
        <f>[1]FG_243way_PayCombo!J35/50</f>
        <v>0.1</v>
      </c>
      <c r="C43" s="185">
        <f>[1]FG_243way_PayCombo!$C$5/[1]FG_243way_PayCombo!H35</f>
        <v>27.709718265273821</v>
      </c>
      <c r="D43" s="186">
        <f>[1]FG_243way_PayCombo!L35</f>
        <v>3.6088421774147485E-2</v>
      </c>
      <c r="E43" s="187">
        <f>[1]FG_243way_PayCombo!K35</f>
        <v>3.6088421774147484E-3</v>
      </c>
      <c r="F43" s="68">
        <f>[1]FG_243way_PayCombo!$L$45</f>
        <v>0.53349303135888504</v>
      </c>
      <c r="G43" s="68">
        <f t="shared" si="3"/>
        <v>-0.43349303135888506</v>
      </c>
      <c r="H43" s="188">
        <f t="shared" si="4"/>
        <v>0.18791620823671532</v>
      </c>
      <c r="I43" s="68">
        <f t="shared" si="5"/>
        <v>6.7815993810451097E-3</v>
      </c>
    </row>
    <row r="44" spans="1:9" ht="16.5" customHeight="1">
      <c r="A44" s="142">
        <f>[1]FG_243way_PayCombo!B36</f>
        <v>3</v>
      </c>
      <c r="B44" s="216">
        <f>[1]FG_243way_PayCombo!J36/50</f>
        <v>0.1</v>
      </c>
      <c r="C44" s="185">
        <f>[1]FG_243way_PayCombo!$C$5/[1]FG_243way_PayCombo!H36</f>
        <v>31.75873015873016</v>
      </c>
      <c r="D44" s="186">
        <f>[1]FG_243way_PayCombo!L36</f>
        <v>3.1487405037984806E-2</v>
      </c>
      <c r="E44" s="187">
        <f>[1]FG_243way_PayCombo!K36</f>
        <v>3.1487405037984805E-3</v>
      </c>
      <c r="F44" s="68">
        <f>[1]FG_243way_PayCombo!$L$45</f>
        <v>0.53349303135888504</v>
      </c>
      <c r="G44" s="68">
        <f t="shared" si="3"/>
        <v>-0.43349303135888506</v>
      </c>
      <c r="H44" s="188">
        <f t="shared" si="4"/>
        <v>0.18791620823671532</v>
      </c>
      <c r="I44" s="68">
        <f t="shared" si="5"/>
        <v>5.9169937619517514E-3</v>
      </c>
    </row>
    <row r="45" spans="1:9">
      <c r="A45" s="142" t="e">
        <f>[1]FG_243way_PayCombo!#REF!</f>
        <v>#REF!</v>
      </c>
      <c r="B45" s="216" t="e">
        <f>[1]FG_243way_PayCombo!#REF!/50</f>
        <v>#REF!</v>
      </c>
      <c r="C45" s="185" t="e">
        <f>[1]FG_243way_PayCombo!$C$5/[1]FG_243way_PayCombo!#REF!</f>
        <v>#REF!</v>
      </c>
      <c r="D45" s="186" t="e">
        <f>[1]FG_243way_PayCombo!#REF!</f>
        <v>#REF!</v>
      </c>
      <c r="E45" s="187" t="e">
        <f>[1]FG_243way_PayCombo!#REF!</f>
        <v>#REF!</v>
      </c>
      <c r="F45" s="68">
        <f>[1]FG_243way_PayCombo!$L$45</f>
        <v>0.53349303135888504</v>
      </c>
      <c r="G45" s="68" t="e">
        <f t="shared" si="3"/>
        <v>#REF!</v>
      </c>
      <c r="H45" s="188" t="e">
        <f t="shared" si="4"/>
        <v>#REF!</v>
      </c>
      <c r="I45" s="68" t="e">
        <f t="shared" si="5"/>
        <v>#REF!</v>
      </c>
    </row>
    <row r="46" spans="1:9">
      <c r="A46" s="142" t="e">
        <f>[1]FG_243way_PayCombo!#REF!</f>
        <v>#REF!</v>
      </c>
      <c r="B46" s="216" t="e">
        <f>[1]FG_243way_PayCombo!#REF!/50</f>
        <v>#REF!</v>
      </c>
      <c r="C46" s="185" t="e">
        <f>[1]FG_243way_PayCombo!$C$5/[1]FG_243way_PayCombo!#REF!</f>
        <v>#REF!</v>
      </c>
      <c r="D46" s="186" t="e">
        <f>[1]FG_243way_PayCombo!#REF!</f>
        <v>#REF!</v>
      </c>
      <c r="E46" s="187" t="e">
        <f>[1]FG_243way_PayCombo!#REF!</f>
        <v>#REF!</v>
      </c>
      <c r="F46" s="68">
        <f>[1]FG_243way_PayCombo!$L$45</f>
        <v>0.53349303135888504</v>
      </c>
      <c r="G46" s="68" t="e">
        <f t="shared" si="3"/>
        <v>#REF!</v>
      </c>
      <c r="H46" s="188" t="e">
        <f t="shared" si="4"/>
        <v>#REF!</v>
      </c>
      <c r="I46" s="68" t="e">
        <f t="shared" si="5"/>
        <v>#REF!</v>
      </c>
    </row>
    <row r="47" spans="1:9">
      <c r="A47" s="142" t="e">
        <f>[1]FG_243way_PayCombo!#REF!</f>
        <v>#REF!</v>
      </c>
      <c r="B47" s="216" t="e">
        <f>[1]FG_243way_PayCombo!#REF!/50</f>
        <v>#REF!</v>
      </c>
      <c r="C47" s="185" t="e">
        <f>[1]FG_243way_PayCombo!$C$5/[1]FG_243way_PayCombo!#REF!</f>
        <v>#REF!</v>
      </c>
      <c r="D47" s="186" t="e">
        <f>[1]FG_243way_PayCombo!#REF!</f>
        <v>#REF!</v>
      </c>
      <c r="E47" s="187" t="e">
        <f>[1]FG_243way_PayCombo!#REF!</f>
        <v>#REF!</v>
      </c>
      <c r="F47" s="68">
        <f>[1]FG_243way_PayCombo!$L$45</f>
        <v>0.53349303135888504</v>
      </c>
      <c r="G47" s="68" t="e">
        <f t="shared" si="3"/>
        <v>#REF!</v>
      </c>
      <c r="H47" s="188" t="e">
        <f t="shared" si="4"/>
        <v>#REF!</v>
      </c>
      <c r="I47" s="68" t="e">
        <f t="shared" si="5"/>
        <v>#REF!</v>
      </c>
    </row>
    <row r="48" spans="1:9">
      <c r="A48" s="142">
        <f>[1]FG_243way_PayCombo!B40</f>
        <v>5</v>
      </c>
      <c r="B48" s="216">
        <f>[1]FG_243way_PayCombo!J40+ＢＮPayCombo!J40</f>
        <v>100</v>
      </c>
      <c r="C48" s="185">
        <f>[1]FG_243way_PayCombo!$C$5/[1]FG_243way_PayCombo!H40</f>
        <v>97981.563786008235</v>
      </c>
      <c r="D48" s="186">
        <f>[1]FG_243way_PayCombo!L40</f>
        <v>1.020600163296026E-5</v>
      </c>
      <c r="E48" s="187">
        <f>[1]FG_243way_PayCombo!K40</f>
        <v>1.020600163296026E-3</v>
      </c>
      <c r="F48" s="68">
        <f>[1]FG_243way_PayCombo!$L$45</f>
        <v>0.53349303135888504</v>
      </c>
      <c r="G48" s="68">
        <f t="shared" si="3"/>
        <v>99.466506968641113</v>
      </c>
      <c r="H48" s="188">
        <f t="shared" si="4"/>
        <v>9893.5860085427303</v>
      </c>
      <c r="I48" s="68">
        <f t="shared" si="5"/>
        <v>0.10097395495901988</v>
      </c>
    </row>
    <row r="49" spans="1:9">
      <c r="A49" s="142">
        <f>[1]FG_243way_PayCombo!B41</f>
        <v>4</v>
      </c>
      <c r="B49" s="216">
        <f>[1]FG_243way_PayCombo!J41+ＢＮPayCombo!J41</f>
        <v>10</v>
      </c>
      <c r="C49" s="185">
        <f>[1]FG_243way_PayCombo!$C$5/[1]FG_243way_PayCombo!H41</f>
        <v>1722.3321759259259</v>
      </c>
      <c r="D49" s="186">
        <f>[1]FG_243way_PayCombo!L41</f>
        <v>5.8060809289729493E-4</v>
      </c>
      <c r="E49" s="187">
        <f>[1]FG_243way_PayCombo!K41</f>
        <v>5.8060809289729488E-3</v>
      </c>
      <c r="F49" s="68">
        <f>[1]FG_243way_PayCombo!$L$45</f>
        <v>0.53349303135888504</v>
      </c>
      <c r="G49" s="68">
        <f t="shared" ref="G49:G50" si="6">B49-F49</f>
        <v>9.4665069686411147</v>
      </c>
      <c r="H49" s="188">
        <f t="shared" ref="H49:H50" si="7">G49^2</f>
        <v>89.614754187330789</v>
      </c>
      <c r="I49" s="68">
        <f t="shared" ref="I49:I50" si="8">D49*H49</f>
        <v>5.2031051524166004E-2</v>
      </c>
    </row>
    <row r="50" spans="1:9">
      <c r="A50" s="142">
        <f>[1]FG_243way_PayCombo!B42</f>
        <v>3</v>
      </c>
      <c r="B50" s="216">
        <f>[1]FG_243way_PayCombo!J42+ＢＮPayCombo!J42</f>
        <v>5</v>
      </c>
      <c r="C50" s="185">
        <f>[1]FG_243way_PayCombo!$C$5/[1]FG_243way_PayCombo!H42</f>
        <v>85.385605726437802</v>
      </c>
      <c r="D50" s="186">
        <f>[1]FG_243way_PayCombo!L42</f>
        <v>1.1711575873852138E-2</v>
      </c>
      <c r="E50" s="187">
        <f>[1]FG_243way_PayCombo!K42</f>
        <v>5.8557879369260692E-2</v>
      </c>
      <c r="F50" s="68">
        <f>[1]FG_243way_PayCombo!$L$45</f>
        <v>0.53349303135888504</v>
      </c>
      <c r="G50" s="68">
        <f t="shared" si="6"/>
        <v>4.4665069686411147</v>
      </c>
      <c r="H50" s="188">
        <f t="shared" si="7"/>
        <v>19.949684500919641</v>
      </c>
      <c r="I50" s="68">
        <f t="shared" si="8"/>
        <v>0.2336422436919324</v>
      </c>
    </row>
    <row r="51" spans="1:9">
      <c r="A51" s="145"/>
      <c r="B51" s="145"/>
      <c r="C51" s="145"/>
      <c r="D51" s="145"/>
      <c r="E51" s="145"/>
      <c r="F51" s="145"/>
      <c r="G51" s="145"/>
      <c r="H51" s="148" t="s">
        <v>91</v>
      </c>
      <c r="I51" s="149" t="e">
        <f>SUM(I14:I50)</f>
        <v>#REF!</v>
      </c>
    </row>
    <row r="52" spans="1:9">
      <c r="H52" s="144" t="s">
        <v>92</v>
      </c>
      <c r="I52" s="143" t="e">
        <f>I51^(1/2)</f>
        <v>#REF!</v>
      </c>
    </row>
    <row r="53" spans="1:9">
      <c r="H53" s="167"/>
      <c r="I53" s="166"/>
    </row>
    <row r="54" spans="1:9">
      <c r="H54" s="167"/>
      <c r="I54" s="166"/>
    </row>
    <row r="55" spans="1:9">
      <c r="H55" s="167"/>
      <c r="I55" s="16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總數據</vt:lpstr>
      <vt:lpstr>權重表</vt:lpstr>
      <vt:lpstr>BNRegularＸ_W()</vt:lpstr>
      <vt:lpstr>BNRegular Symbol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2022-01-13T08:17:14Z</dcterms:modified>
</cp:coreProperties>
</file>