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540" windowHeight="14140" tabRatio="500" activeTab="1"/>
  </bookViews>
  <sheets>
    <sheet name="3rd measure Confident w result" sheetId="4" r:id="rId1"/>
    <sheet name="3rd measure Confident w res (2)" sheetId="5" r:id="rId2"/>
    <sheet name="Second measurement_better" sheetId="3" r:id="rId3"/>
    <sheet name="First measurement_a lit panic" sheetId="1" r:id="rId4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4" i="5"/>
  <c r="E7"/>
  <c r="F8"/>
  <c r="F9"/>
  <c r="F10"/>
  <c r="F11"/>
  <c r="F12"/>
  <c r="F13"/>
  <c r="F14"/>
  <c r="F15"/>
  <c r="F7"/>
  <c r="D8"/>
  <c r="D9"/>
  <c r="D10"/>
  <c r="D11"/>
  <c r="D12"/>
  <c r="D13"/>
  <c r="D14"/>
  <c r="D15"/>
  <c r="D7"/>
  <c r="B11"/>
  <c r="B14"/>
  <c r="C15"/>
  <c r="E15"/>
  <c r="C7"/>
  <c r="C14"/>
  <c r="E14"/>
  <c r="C13"/>
  <c r="E13"/>
  <c r="C12"/>
  <c r="E12"/>
  <c r="C11"/>
  <c r="E11"/>
  <c r="C10"/>
  <c r="E10"/>
  <c r="C9"/>
  <c r="E9"/>
  <c r="C8"/>
  <c r="E8"/>
  <c r="F14" i="4"/>
  <c r="E14"/>
  <c r="D14"/>
  <c r="C14"/>
  <c r="F13"/>
  <c r="E13"/>
  <c r="D13"/>
  <c r="C13"/>
  <c r="B13"/>
  <c r="F12"/>
  <c r="E12"/>
  <c r="D12"/>
  <c r="C12"/>
  <c r="F11"/>
  <c r="E11"/>
  <c r="D11"/>
  <c r="C11"/>
  <c r="F10"/>
  <c r="E10"/>
  <c r="D10"/>
  <c r="C10"/>
  <c r="B10"/>
  <c r="F9"/>
  <c r="E9"/>
  <c r="D9"/>
  <c r="C9"/>
  <c r="F8"/>
  <c r="E8"/>
  <c r="D8"/>
  <c r="C8"/>
  <c r="F7"/>
  <c r="E7"/>
  <c r="D7"/>
  <c r="C7"/>
  <c r="F6"/>
  <c r="E6"/>
  <c r="D6"/>
  <c r="C6"/>
  <c r="F13" i="1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B7"/>
  <c r="F6"/>
  <c r="E6"/>
  <c r="D6"/>
  <c r="C6"/>
  <c r="F5"/>
  <c r="E5"/>
  <c r="D5"/>
  <c r="C5"/>
  <c r="F4"/>
  <c r="E4"/>
  <c r="D4"/>
  <c r="C4"/>
  <c r="F3"/>
  <c r="E3"/>
  <c r="D3"/>
  <c r="C3"/>
  <c r="E2"/>
  <c r="C2"/>
  <c r="F14" i="3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B7"/>
  <c r="F6"/>
  <c r="E6"/>
  <c r="D6"/>
  <c r="C6"/>
  <c r="F5"/>
  <c r="E5"/>
  <c r="D5"/>
  <c r="C5"/>
  <c r="F4"/>
  <c r="E4"/>
  <c r="D4"/>
  <c r="C4"/>
  <c r="F3"/>
  <c r="E3"/>
  <c r="D3"/>
  <c r="C3"/>
  <c r="F2"/>
  <c r="E2"/>
  <c r="D2"/>
  <c r="C2"/>
</calcChain>
</file>

<file path=xl/sharedStrings.xml><?xml version="1.0" encoding="utf-8"?>
<sst xmlns="http://schemas.openxmlformats.org/spreadsheetml/2006/main" count="85" uniqueCount="71">
  <si>
    <t>This is done by injecting 100µL of bromophenol blue (250mg/L) (with FFF block by-passed)</t>
    <phoneticPr fontId="1" type="noConversion"/>
  </si>
  <si>
    <t>and time between when I saw the peak on the monitor (on the software)</t>
    <phoneticPr fontId="1" type="noConversion"/>
  </si>
  <si>
    <t>and when blue color can be seen out of the waste tube line. Tip flow rate: 0.7ml/min</t>
    <phoneticPr fontId="1" type="noConversion"/>
  </si>
  <si>
    <t>Event</t>
    <phoneticPr fontId="1" type="noConversion"/>
  </si>
  <si>
    <t>Lap time (s)</t>
    <phoneticPr fontId="1" type="noConversion"/>
  </si>
  <si>
    <t>Time (s)</t>
    <phoneticPr fontId="1" type="noConversion"/>
  </si>
  <si>
    <t>Time (min)</t>
    <phoneticPr fontId="1" type="noConversion"/>
  </si>
  <si>
    <t>Beginning of peak UV1</t>
    <phoneticPr fontId="1" type="noConversion"/>
  </si>
  <si>
    <t>Max of peak UV1</t>
    <phoneticPr fontId="1" type="noConversion"/>
  </si>
  <si>
    <t>Max of peak FLD1</t>
    <phoneticPr fontId="1" type="noConversion"/>
  </si>
  <si>
    <t>Max of peak FLD2</t>
    <phoneticPr fontId="1" type="noConversion"/>
  </si>
  <si>
    <t>2:23</t>
    <phoneticPr fontId="1" type="noConversion"/>
  </si>
  <si>
    <t>Seems like peak of blue</t>
    <phoneticPr fontId="1" type="noConversion"/>
  </si>
  <si>
    <t>2:56</t>
    <phoneticPr fontId="1" type="noConversion"/>
  </si>
  <si>
    <t>Seems like still peak of blue</t>
    <phoneticPr fontId="1" type="noConversion"/>
  </si>
  <si>
    <t>3:34</t>
    <phoneticPr fontId="1" type="noConversion"/>
  </si>
  <si>
    <t>End of blue</t>
    <phoneticPr fontId="1" type="noConversion"/>
  </si>
  <si>
    <t>5:9</t>
    <phoneticPr fontId="1" type="noConversion"/>
  </si>
  <si>
    <t>End</t>
    <phoneticPr fontId="1" type="noConversion"/>
  </si>
  <si>
    <t>5:35</t>
    <phoneticPr fontId="1" type="noConversion"/>
  </si>
  <si>
    <t>Tube time after</t>
    <phoneticPr fontId="1" type="noConversion"/>
  </si>
  <si>
    <t xml:space="preserve"> peak FLD2 (s)</t>
  </si>
  <si>
    <t xml:space="preserve">Tube time after </t>
    <phoneticPr fontId="1" type="noConversion"/>
  </si>
  <si>
    <t>peak FLD2 (min)</t>
  </si>
  <si>
    <t xml:space="preserve">Length of </t>
    <phoneticPr fontId="1" type="noConversion"/>
  </si>
  <si>
    <t>peak (min)</t>
  </si>
  <si>
    <t xml:space="preserve">Tube time after </t>
    <phoneticPr fontId="1" type="noConversion"/>
  </si>
  <si>
    <t xml:space="preserve">Length of </t>
    <phoneticPr fontId="1" type="noConversion"/>
  </si>
  <si>
    <t>This is done by injecting 100µL of bromophenol blue (250mg/L) (with FFF block by-passed)</t>
    <phoneticPr fontId="1" type="noConversion"/>
  </si>
  <si>
    <t>and time between when I saw the peak on the monitor (on the software)</t>
    <phoneticPr fontId="1" type="noConversion"/>
  </si>
  <si>
    <t>Very diluted blue color already started to show at ~2:33</t>
    <phoneticPr fontId="1" type="noConversion"/>
  </si>
  <si>
    <t>Absolutely no blue color seen at this point</t>
    <phoneticPr fontId="1" type="noConversion"/>
  </si>
  <si>
    <t>Event</t>
    <phoneticPr fontId="1" type="noConversion"/>
  </si>
  <si>
    <t>Lap time (s)</t>
    <phoneticPr fontId="1" type="noConversion"/>
  </si>
  <si>
    <t>Time (s)</t>
    <phoneticPr fontId="1" type="noConversion"/>
  </si>
  <si>
    <t>Tube time after peak (s)</t>
    <phoneticPr fontId="1" type="noConversion"/>
  </si>
  <si>
    <t>Time (min)</t>
    <phoneticPr fontId="1" type="noConversion"/>
  </si>
  <si>
    <t>Tube time after peak (min)</t>
    <phoneticPr fontId="1" type="noConversion"/>
  </si>
  <si>
    <t>Comment</t>
    <phoneticPr fontId="1" type="noConversion"/>
  </si>
  <si>
    <t xml:space="preserve">end </t>
    <phoneticPr fontId="1" type="noConversion"/>
  </si>
  <si>
    <t>A little after the beginning of peak UV1</t>
    <phoneticPr fontId="1" type="noConversion"/>
  </si>
  <si>
    <t>Beginning of peak UV1</t>
    <phoneticPr fontId="1" type="noConversion"/>
  </si>
  <si>
    <t>A little after the max of peak UV1</t>
    <phoneticPr fontId="1" type="noConversion"/>
  </si>
  <si>
    <t>Max of peak UV1</t>
    <phoneticPr fontId="1" type="noConversion"/>
  </si>
  <si>
    <t>Max of peak FLD1</t>
    <phoneticPr fontId="1" type="noConversion"/>
  </si>
  <si>
    <t>Almost the end of peak UV1</t>
    <phoneticPr fontId="1" type="noConversion"/>
  </si>
  <si>
    <t>End of peak UV1</t>
    <phoneticPr fontId="1" type="noConversion"/>
  </si>
  <si>
    <t>Start to see a little of blue</t>
    <phoneticPr fontId="1" type="noConversion"/>
  </si>
  <si>
    <t>End of blue</t>
    <phoneticPr fontId="1" type="noConversion"/>
  </si>
  <si>
    <t>Peak of blue</t>
    <phoneticPr fontId="1" type="noConversion"/>
  </si>
  <si>
    <t>A little after the beginning of peak FLD1</t>
    <phoneticPr fontId="1" type="noConversion"/>
  </si>
  <si>
    <t>A little after the beginning of peak FLD2</t>
    <phoneticPr fontId="1" type="noConversion"/>
  </si>
  <si>
    <t>Timing started</t>
    <phoneticPr fontId="1" type="noConversion"/>
  </si>
  <si>
    <t>Timing ended</t>
    <phoneticPr fontId="1" type="noConversion"/>
  </si>
  <si>
    <t>Approx. the max of the blue</t>
    <phoneticPr fontId="1" type="noConversion"/>
  </si>
  <si>
    <t>Blue started to faint</t>
    <phoneticPr fontId="1" type="noConversion"/>
  </si>
  <si>
    <t>Tube time after peak (s)</t>
    <phoneticPr fontId="1" type="noConversion"/>
  </si>
  <si>
    <t>blue is almost gone</t>
    <phoneticPr fontId="1" type="noConversion"/>
  </si>
  <si>
    <t>Time (s)</t>
    <phoneticPr fontId="1" type="noConversion"/>
  </si>
  <si>
    <t>Time (min)</t>
    <phoneticPr fontId="1" type="noConversion"/>
  </si>
  <si>
    <t>Tube time after peak (min)</t>
    <phoneticPr fontId="1" type="noConversion"/>
  </si>
  <si>
    <t>Lap time (s)</t>
    <phoneticPr fontId="1" type="noConversion"/>
  </si>
  <si>
    <t>Event</t>
    <phoneticPr fontId="1" type="noConversion"/>
  </si>
  <si>
    <t>Max of peak FLD2_1</t>
    <phoneticPr fontId="1" type="noConversion"/>
  </si>
  <si>
    <t>Max of peak FLD2_2</t>
    <phoneticPr fontId="1" type="noConversion"/>
  </si>
  <si>
    <t>Max of peak FLD2</t>
    <phoneticPr fontId="1" type="noConversion"/>
  </si>
  <si>
    <t>End</t>
    <phoneticPr fontId="1" type="noConversion"/>
  </si>
  <si>
    <t>Seems like peak of blue</t>
    <phoneticPr fontId="1" type="noConversion"/>
  </si>
  <si>
    <t>Seems like still peak of blue</t>
    <phoneticPr fontId="1" type="noConversion"/>
  </si>
  <si>
    <t>Start to see a little of blue</t>
    <phoneticPr fontId="1" type="noConversion"/>
  </si>
  <si>
    <t>and when blue color can be seen out of the waste tube line. Tip flow rate: 0.7ml/min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</si>
</sst>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"/>
    <numFmt numFmtId="166" formatCode="0.0"/>
  </numFmts>
  <fonts count="9">
    <font>
      <sz val="10"/>
      <name val="Verdana"/>
    </font>
    <font>
      <sz val="8"/>
      <name val="Verdana"/>
    </font>
    <font>
      <sz val="22"/>
      <name val="Times New Roman"/>
    </font>
    <font>
      <b/>
      <sz val="22"/>
      <name val="Times New Roman"/>
    </font>
    <font>
      <b/>
      <sz val="23"/>
      <name val="Times New Roman"/>
    </font>
    <font>
      <sz val="14"/>
      <name val="Times New Roman"/>
    </font>
    <font>
      <sz val="20"/>
      <name val="Times New Roman"/>
    </font>
    <font>
      <b/>
      <sz val="20"/>
      <name val="Times New Roman"/>
    </font>
    <font>
      <b/>
      <sz val="20"/>
      <color indexed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2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64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49" fontId="6" fillId="0" borderId="0" xfId="0" applyNumberFormat="1" applyFont="1" applyAlignment="1">
      <alignment horizontal="right"/>
    </xf>
    <xf numFmtId="164" fontId="7" fillId="0" borderId="0" xfId="0" applyNumberFormat="1" applyFont="1"/>
    <xf numFmtId="49" fontId="8" fillId="0" borderId="0" xfId="0" applyNumberFormat="1" applyFont="1" applyAlignment="1">
      <alignment horizontal="right"/>
    </xf>
    <xf numFmtId="20" fontId="8" fillId="0" borderId="0" xfId="0" applyNumberFormat="1" applyFont="1"/>
    <xf numFmtId="164" fontId="7" fillId="0" borderId="0" xfId="0" applyNumberFormat="1" applyFont="1" applyAlignment="1">
      <alignment horizontal="left"/>
    </xf>
    <xf numFmtId="166" fontId="6" fillId="0" borderId="0" xfId="0" applyNumberFormat="1" applyFont="1"/>
    <xf numFmtId="166" fontId="7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14"/>
  <sheetViews>
    <sheetView workbookViewId="0">
      <selection activeCell="C16" sqref="C16"/>
    </sheetView>
  </sheetViews>
  <sheetFormatPr baseColWidth="10" defaultRowHeight="26"/>
  <cols>
    <col min="1" max="1" width="37.140625" style="1" bestFit="1" customWidth="1"/>
    <col min="2" max="2" width="16.7109375" style="1" bestFit="1" customWidth="1"/>
    <col min="3" max="3" width="12" style="1" bestFit="1" customWidth="1"/>
    <col min="4" max="4" width="31.5703125" style="1" bestFit="1" customWidth="1"/>
    <col min="5" max="5" width="15.7109375" style="7" bestFit="1" customWidth="1"/>
    <col min="6" max="6" width="35.28515625" style="7" bestFit="1" customWidth="1"/>
    <col min="7" max="7" width="10.7109375" style="1"/>
    <col min="8" max="8" width="10.7109375" style="10"/>
    <col min="9" max="16384" width="10.7109375" style="1"/>
  </cols>
  <sheetData>
    <row r="1" spans="1:7">
      <c r="A1" s="1" t="s">
        <v>28</v>
      </c>
    </row>
    <row r="2" spans="1:7">
      <c r="A2" s="1" t="s">
        <v>29</v>
      </c>
    </row>
    <row r="3" spans="1:7">
      <c r="A3" s="1" t="s">
        <v>70</v>
      </c>
    </row>
    <row r="5" spans="1:7">
      <c r="A5" s="1" t="s">
        <v>32</v>
      </c>
      <c r="B5" s="1" t="s">
        <v>33</v>
      </c>
      <c r="C5" s="1" t="s">
        <v>34</v>
      </c>
      <c r="D5" s="2" t="s">
        <v>35</v>
      </c>
      <c r="E5" s="7" t="s">
        <v>36</v>
      </c>
      <c r="F5" s="7" t="s">
        <v>37</v>
      </c>
      <c r="G5" s="1" t="s">
        <v>38</v>
      </c>
    </row>
    <row r="6" spans="1:7">
      <c r="A6" s="1" t="s">
        <v>41</v>
      </c>
      <c r="B6" s="1">
        <v>4.18</v>
      </c>
      <c r="C6" s="1">
        <f>SUM(B$6:B6)</f>
        <v>4.18</v>
      </c>
      <c r="D6" s="1">
        <f>C6-C$6</f>
        <v>0</v>
      </c>
      <c r="E6" s="7">
        <f>C6/60</f>
        <v>6.9666666666666668E-2</v>
      </c>
      <c r="F6" s="7">
        <f>E6-E$6</f>
        <v>0</v>
      </c>
    </row>
    <row r="7" spans="1:7">
      <c r="A7" s="1" t="s">
        <v>43</v>
      </c>
      <c r="B7" s="1">
        <v>11.2</v>
      </c>
      <c r="C7" s="1">
        <f>SUM(B$6:B7)</f>
        <v>15.379999999999999</v>
      </c>
      <c r="D7" s="1">
        <f t="shared" ref="D7:D14" si="0">C7-C$6</f>
        <v>11.2</v>
      </c>
      <c r="E7" s="7">
        <f t="shared" ref="E7:E13" si="1">C7/60</f>
        <v>0.2563333333333333</v>
      </c>
      <c r="F7" s="7">
        <f t="shared" ref="F7:F14" si="2">E7-E$6</f>
        <v>0.18666666666666665</v>
      </c>
    </row>
    <row r="8" spans="1:7">
      <c r="A8" s="1" t="s">
        <v>44</v>
      </c>
      <c r="B8" s="1">
        <v>9.26</v>
      </c>
      <c r="C8" s="1">
        <f>SUM(B$6:B8)</f>
        <v>24.64</v>
      </c>
      <c r="D8" s="1">
        <f t="shared" si="0"/>
        <v>20.46</v>
      </c>
      <c r="E8" s="7">
        <f t="shared" si="1"/>
        <v>0.41066666666666668</v>
      </c>
      <c r="F8" s="7">
        <f t="shared" si="2"/>
        <v>0.34100000000000003</v>
      </c>
    </row>
    <row r="9" spans="1:7">
      <c r="A9" s="1" t="s">
        <v>65</v>
      </c>
      <c r="B9" s="1">
        <v>2.8</v>
      </c>
      <c r="C9" s="1">
        <f>SUM(B$6:B9)</f>
        <v>27.44</v>
      </c>
      <c r="D9" s="1">
        <f t="shared" si="0"/>
        <v>23.26</v>
      </c>
      <c r="E9" s="7">
        <f t="shared" si="1"/>
        <v>0.45733333333333337</v>
      </c>
      <c r="F9" s="7">
        <f t="shared" si="2"/>
        <v>0.38766666666666671</v>
      </c>
    </row>
    <row r="10" spans="1:7">
      <c r="A10" s="8" t="s">
        <v>69</v>
      </c>
      <c r="B10" s="8">
        <f>22.59+2*60</f>
        <v>142.59</v>
      </c>
      <c r="C10" s="8">
        <f>SUM(B$6:B10)</f>
        <v>170.03</v>
      </c>
      <c r="D10" s="8">
        <f t="shared" si="0"/>
        <v>165.85</v>
      </c>
      <c r="E10" s="9">
        <f t="shared" si="1"/>
        <v>2.8338333333333332</v>
      </c>
      <c r="F10" s="9">
        <f t="shared" si="2"/>
        <v>2.7641666666666667</v>
      </c>
      <c r="G10" s="10" t="s">
        <v>30</v>
      </c>
    </row>
    <row r="11" spans="1:7">
      <c r="A11" s="1" t="s">
        <v>67</v>
      </c>
      <c r="B11" s="1">
        <v>33.200000000000003</v>
      </c>
      <c r="C11" s="1">
        <f>SUM(B$6:B11)</f>
        <v>203.23000000000002</v>
      </c>
      <c r="D11" s="1">
        <f t="shared" si="0"/>
        <v>199.05</v>
      </c>
      <c r="E11" s="7">
        <f t="shared" si="1"/>
        <v>3.3871666666666669</v>
      </c>
      <c r="F11" s="7">
        <f t="shared" si="2"/>
        <v>3.3175000000000003</v>
      </c>
    </row>
    <row r="12" spans="1:7">
      <c r="A12" s="1" t="s">
        <v>68</v>
      </c>
      <c r="B12" s="1">
        <v>38.6</v>
      </c>
      <c r="C12" s="1">
        <f>SUM(B$6:B12)</f>
        <v>241.83</v>
      </c>
      <c r="D12" s="1">
        <f t="shared" si="0"/>
        <v>237.65</v>
      </c>
      <c r="E12" s="7">
        <f>C12/60</f>
        <v>4.0305</v>
      </c>
      <c r="F12" s="7">
        <f t="shared" si="2"/>
        <v>3.9608333333333334</v>
      </c>
    </row>
    <row r="13" spans="1:7">
      <c r="A13" s="1" t="s">
        <v>48</v>
      </c>
      <c r="B13" s="1">
        <f>34.02+1*60</f>
        <v>94.02000000000001</v>
      </c>
      <c r="C13" s="1">
        <f>SUM(B$6:B13)</f>
        <v>335.85</v>
      </c>
      <c r="D13" s="1">
        <f t="shared" si="0"/>
        <v>331.67</v>
      </c>
      <c r="E13" s="7">
        <f t="shared" si="1"/>
        <v>5.5975000000000001</v>
      </c>
      <c r="F13" s="7">
        <f t="shared" si="2"/>
        <v>5.5278333333333336</v>
      </c>
    </row>
    <row r="14" spans="1:7">
      <c r="A14" s="1" t="s">
        <v>66</v>
      </c>
      <c r="B14" s="1">
        <v>26.68</v>
      </c>
      <c r="C14" s="1">
        <f>SUM(B$6:B14)</f>
        <v>362.53000000000003</v>
      </c>
      <c r="D14" s="1">
        <f t="shared" si="0"/>
        <v>358.35</v>
      </c>
      <c r="E14" s="7">
        <f>C14/60</f>
        <v>6.0421666666666676</v>
      </c>
      <c r="F14" s="7">
        <f t="shared" si="2"/>
        <v>5.972500000000001</v>
      </c>
      <c r="G14" s="10" t="s">
        <v>31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15"/>
  <sheetViews>
    <sheetView tabSelected="1" workbookViewId="0">
      <selection activeCell="F19" sqref="F19"/>
    </sheetView>
  </sheetViews>
  <sheetFormatPr baseColWidth="10" defaultRowHeight="23"/>
  <cols>
    <col min="1" max="1" width="32.42578125" style="11" customWidth="1"/>
    <col min="2" max="2" width="15.28515625" style="11" bestFit="1" customWidth="1"/>
    <col min="3" max="3" width="11" style="11" bestFit="1" customWidth="1"/>
    <col min="4" max="4" width="18.85546875" style="21" bestFit="1" customWidth="1"/>
    <col min="5" max="5" width="14.28515625" style="12" bestFit="1" customWidth="1"/>
    <col min="6" max="6" width="21.28515625" style="13" bestFit="1" customWidth="1"/>
    <col min="7" max="7" width="21.28515625" style="16" bestFit="1" customWidth="1"/>
    <col min="8" max="8" width="13.7109375" style="11" bestFit="1" customWidth="1"/>
    <col min="9" max="16384" width="10.7109375" style="11"/>
  </cols>
  <sheetData>
    <row r="1" spans="1:9">
      <c r="A1" s="11" t="s">
        <v>0</v>
      </c>
    </row>
    <row r="2" spans="1:9">
      <c r="A2" s="11" t="s">
        <v>1</v>
      </c>
    </row>
    <row r="3" spans="1:9">
      <c r="A3" s="11" t="s">
        <v>2</v>
      </c>
    </row>
    <row r="5" spans="1:9">
      <c r="A5" s="11" t="s">
        <v>3</v>
      </c>
      <c r="B5" s="11" t="s">
        <v>4</v>
      </c>
      <c r="C5" s="11" t="s">
        <v>5</v>
      </c>
      <c r="D5" s="21" t="s">
        <v>20</v>
      </c>
      <c r="E5" s="12" t="s">
        <v>6</v>
      </c>
      <c r="F5" s="13" t="s">
        <v>22</v>
      </c>
      <c r="G5" s="20" t="s">
        <v>26</v>
      </c>
      <c r="H5" s="11" t="s">
        <v>24</v>
      </c>
      <c r="I5" s="14" t="s">
        <v>27</v>
      </c>
    </row>
    <row r="6" spans="1:9">
      <c r="D6" s="21" t="s">
        <v>21</v>
      </c>
      <c r="F6" s="13" t="s">
        <v>23</v>
      </c>
      <c r="G6" s="20" t="s">
        <v>23</v>
      </c>
      <c r="H6" s="11" t="s">
        <v>25</v>
      </c>
      <c r="I6" s="14" t="s">
        <v>25</v>
      </c>
    </row>
    <row r="7" spans="1:9">
      <c r="A7" s="11" t="s">
        <v>7</v>
      </c>
      <c r="B7" s="11">
        <v>4.18</v>
      </c>
      <c r="C7" s="11">
        <f>SUM(B$7:B7)</f>
        <v>4.18</v>
      </c>
      <c r="D7" s="21">
        <f>C7-C$10</f>
        <v>-23.26</v>
      </c>
      <c r="E7" s="12">
        <f>C7/60</f>
        <v>6.9666666666666668E-2</v>
      </c>
      <c r="F7" s="13">
        <f>E7-E$10</f>
        <v>-0.38766666666666671</v>
      </c>
    </row>
    <row r="8" spans="1:9">
      <c r="A8" s="11" t="s">
        <v>8</v>
      </c>
      <c r="B8" s="11">
        <v>11.2</v>
      </c>
      <c r="C8" s="11">
        <f>SUM(B$7:B8)</f>
        <v>15.379999999999999</v>
      </c>
      <c r="D8" s="21">
        <f t="shared" ref="D8:D15" si="0">C8-C$10</f>
        <v>-12.060000000000002</v>
      </c>
      <c r="E8" s="12">
        <f t="shared" ref="E8:E14" si="1">C8/60</f>
        <v>0.2563333333333333</v>
      </c>
      <c r="F8" s="13">
        <f t="shared" ref="F8:F15" si="2">E8-E$10</f>
        <v>-0.20100000000000007</v>
      </c>
    </row>
    <row r="9" spans="1:9">
      <c r="A9" s="11" t="s">
        <v>9</v>
      </c>
      <c r="B9" s="11">
        <v>9.26</v>
      </c>
      <c r="C9" s="11">
        <f>SUM(B$7:B9)</f>
        <v>24.64</v>
      </c>
      <c r="D9" s="21">
        <f t="shared" si="0"/>
        <v>-2.8000000000000007</v>
      </c>
      <c r="E9" s="12">
        <f t="shared" si="1"/>
        <v>0.41066666666666668</v>
      </c>
      <c r="F9" s="13">
        <f t="shared" si="2"/>
        <v>-4.666666666666669E-2</v>
      </c>
    </row>
    <row r="10" spans="1:9">
      <c r="A10" s="11" t="s">
        <v>10</v>
      </c>
      <c r="B10" s="11">
        <v>2.8</v>
      </c>
      <c r="C10" s="11">
        <f>SUM(B$7:B10)</f>
        <v>27.44</v>
      </c>
      <c r="D10" s="21">
        <f t="shared" si="0"/>
        <v>0</v>
      </c>
      <c r="E10" s="12">
        <f t="shared" si="1"/>
        <v>0.45733333333333337</v>
      </c>
      <c r="F10" s="13">
        <f t="shared" si="2"/>
        <v>0</v>
      </c>
    </row>
    <row r="11" spans="1:9">
      <c r="A11" s="14" t="s">
        <v>47</v>
      </c>
      <c r="B11" s="14">
        <f>22.59+2*60</f>
        <v>142.59</v>
      </c>
      <c r="C11" s="14">
        <f>SUM(B$7:B11)</f>
        <v>170.03</v>
      </c>
      <c r="D11" s="22">
        <f t="shared" si="0"/>
        <v>142.59</v>
      </c>
      <c r="E11" s="15">
        <f t="shared" si="1"/>
        <v>2.8338333333333332</v>
      </c>
      <c r="F11" s="17">
        <f t="shared" si="2"/>
        <v>2.3765000000000001</v>
      </c>
      <c r="G11" s="18" t="s">
        <v>11</v>
      </c>
    </row>
    <row r="12" spans="1:9">
      <c r="A12" s="11" t="s">
        <v>12</v>
      </c>
      <c r="B12" s="11">
        <v>33.200000000000003</v>
      </c>
      <c r="C12" s="11">
        <f>SUM(B$7:B12)</f>
        <v>203.23000000000002</v>
      </c>
      <c r="D12" s="21">
        <f t="shared" si="0"/>
        <v>175.79000000000002</v>
      </c>
      <c r="E12" s="12">
        <f t="shared" si="1"/>
        <v>3.3871666666666669</v>
      </c>
      <c r="F12" s="13">
        <f t="shared" si="2"/>
        <v>2.9298333333333337</v>
      </c>
      <c r="G12" s="16" t="s">
        <v>13</v>
      </c>
    </row>
    <row r="13" spans="1:9">
      <c r="A13" s="11" t="s">
        <v>14</v>
      </c>
      <c r="B13" s="11">
        <v>38.6</v>
      </c>
      <c r="C13" s="11">
        <f>SUM(B$7:B13)</f>
        <v>241.83</v>
      </c>
      <c r="D13" s="21">
        <f t="shared" si="0"/>
        <v>214.39000000000001</v>
      </c>
      <c r="E13" s="12">
        <f>C13/60</f>
        <v>4.0305</v>
      </c>
      <c r="F13" s="13">
        <f t="shared" si="2"/>
        <v>3.5731666666666664</v>
      </c>
      <c r="G13" s="16" t="s">
        <v>15</v>
      </c>
    </row>
    <row r="14" spans="1:9">
      <c r="A14" s="11" t="s">
        <v>16</v>
      </c>
      <c r="B14" s="11">
        <f>34.02+1*60</f>
        <v>94.02000000000001</v>
      </c>
      <c r="C14" s="11">
        <f>SUM(B$7:B14)</f>
        <v>335.85</v>
      </c>
      <c r="D14" s="21">
        <f t="shared" si="0"/>
        <v>308.41000000000003</v>
      </c>
      <c r="E14" s="12">
        <f t="shared" si="1"/>
        <v>5.5975000000000001</v>
      </c>
      <c r="F14" s="13">
        <f t="shared" si="2"/>
        <v>5.1401666666666666</v>
      </c>
      <c r="G14" s="16" t="s">
        <v>17</v>
      </c>
      <c r="H14" s="17">
        <f>F14-F11</f>
        <v>2.7636666666666665</v>
      </c>
      <c r="I14" s="19">
        <v>0.11527777777777777</v>
      </c>
    </row>
    <row r="15" spans="1:9">
      <c r="A15" s="11" t="s">
        <v>18</v>
      </c>
      <c r="B15" s="11">
        <v>26.68</v>
      </c>
      <c r="C15" s="11">
        <f>SUM(B$7:B15)</f>
        <v>362.53000000000003</v>
      </c>
      <c r="D15" s="21">
        <f t="shared" si="0"/>
        <v>335.09000000000003</v>
      </c>
      <c r="E15" s="12">
        <f>C15/60</f>
        <v>6.0421666666666676</v>
      </c>
      <c r="F15" s="13">
        <f t="shared" si="2"/>
        <v>5.584833333333334</v>
      </c>
      <c r="G15" s="16" t="s">
        <v>19</v>
      </c>
    </row>
  </sheetData>
  <phoneticPr fontId="1" type="noConversion"/>
  <pageMargins left="0.75" right="0.75" top="1" bottom="1" header="0.5" footer="0.5"/>
  <pageSetup paperSize="0" scale="57" orientation="landscape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F14"/>
  <sheetViews>
    <sheetView workbookViewId="0">
      <selection activeCell="A12" sqref="A12"/>
    </sheetView>
  </sheetViews>
  <sheetFormatPr baseColWidth="10" defaultRowHeight="26"/>
  <cols>
    <col min="1" max="1" width="36.85546875" style="1" bestFit="1" customWidth="1"/>
    <col min="2" max="2" width="16.7109375" style="1" bestFit="1" customWidth="1"/>
    <col min="3" max="3" width="12" style="1" bestFit="1" customWidth="1"/>
    <col min="4" max="4" width="31.5703125" style="1" bestFit="1" customWidth="1"/>
    <col min="5" max="5" width="15.7109375" style="4" bestFit="1" customWidth="1"/>
    <col min="6" max="6" width="35.28515625" style="4" bestFit="1" customWidth="1"/>
    <col min="7" max="16384" width="10.7109375" style="1"/>
  </cols>
  <sheetData>
    <row r="1" spans="1:6">
      <c r="A1" s="1" t="s">
        <v>62</v>
      </c>
      <c r="B1" s="1" t="s">
        <v>61</v>
      </c>
      <c r="C1" s="1" t="s">
        <v>58</v>
      </c>
      <c r="D1" s="2" t="s">
        <v>56</v>
      </c>
      <c r="E1" s="4" t="s">
        <v>59</v>
      </c>
      <c r="F1" s="4" t="s">
        <v>60</v>
      </c>
    </row>
    <row r="2" spans="1:6">
      <c r="A2" s="1" t="s">
        <v>41</v>
      </c>
      <c r="B2" s="1">
        <v>4.95</v>
      </c>
      <c r="C2" s="1">
        <f>SUM(B$2:B2)</f>
        <v>4.95</v>
      </c>
      <c r="D2" s="1">
        <f t="shared" ref="D2:D6" si="0">C2-C$2</f>
        <v>0</v>
      </c>
      <c r="E2" s="4">
        <f>C2/60</f>
        <v>8.2500000000000004E-2</v>
      </c>
      <c r="F2" s="4">
        <f t="shared" ref="F2:F7" si="1">E2-E$2</f>
        <v>0</v>
      </c>
    </row>
    <row r="3" spans="1:6">
      <c r="A3" s="1" t="s">
        <v>43</v>
      </c>
      <c r="B3" s="1">
        <v>10.35</v>
      </c>
      <c r="C3" s="1">
        <f>SUM(B$2:B3)</f>
        <v>15.3</v>
      </c>
      <c r="D3" s="1">
        <f t="shared" si="0"/>
        <v>10.350000000000001</v>
      </c>
      <c r="E3" s="4">
        <f t="shared" ref="E3:E14" si="2">C3/60</f>
        <v>0.255</v>
      </c>
      <c r="F3" s="4">
        <f t="shared" si="1"/>
        <v>0.17249999999999999</v>
      </c>
    </row>
    <row r="4" spans="1:6">
      <c r="A4" s="1" t="s">
        <v>44</v>
      </c>
      <c r="B4" s="1">
        <v>9.93</v>
      </c>
      <c r="C4" s="1">
        <f>SUM(B$2:B4)</f>
        <v>25.23</v>
      </c>
      <c r="D4" s="1">
        <f t="shared" si="0"/>
        <v>20.28</v>
      </c>
      <c r="E4" s="4">
        <f t="shared" si="2"/>
        <v>0.42049999999999998</v>
      </c>
      <c r="F4" s="4">
        <f t="shared" si="1"/>
        <v>0.33799999999999997</v>
      </c>
    </row>
    <row r="5" spans="1:6">
      <c r="A5" s="1" t="s">
        <v>63</v>
      </c>
      <c r="B5" s="1">
        <v>1.1599999999999999</v>
      </c>
      <c r="C5" s="1">
        <f>SUM(B$2:B5)</f>
        <v>26.39</v>
      </c>
      <c r="D5" s="1">
        <f t="shared" si="0"/>
        <v>21.44</v>
      </c>
      <c r="E5" s="4">
        <f t="shared" si="2"/>
        <v>0.43983333333333335</v>
      </c>
      <c r="F5" s="4">
        <f t="shared" si="1"/>
        <v>0.35733333333333334</v>
      </c>
    </row>
    <row r="6" spans="1:6">
      <c r="A6" s="1" t="s">
        <v>64</v>
      </c>
      <c r="B6" s="1">
        <v>1.93</v>
      </c>
      <c r="C6" s="1">
        <f>SUM(B$2:B6)</f>
        <v>28.32</v>
      </c>
      <c r="D6" s="1">
        <f t="shared" si="0"/>
        <v>23.37</v>
      </c>
      <c r="E6" s="4">
        <f t="shared" si="2"/>
        <v>0.47200000000000003</v>
      </c>
      <c r="F6" s="4">
        <f t="shared" si="1"/>
        <v>0.38950000000000001</v>
      </c>
    </row>
    <row r="7" spans="1:6">
      <c r="A7" s="1" t="s">
        <v>45</v>
      </c>
      <c r="B7" s="1">
        <f>29.19+1*60</f>
        <v>89.19</v>
      </c>
      <c r="C7" s="1">
        <f>SUM(B$2:B7)</f>
        <v>117.50999999999999</v>
      </c>
      <c r="D7" s="1">
        <f>C7-C$2</f>
        <v>112.55999999999999</v>
      </c>
      <c r="E7" s="4">
        <f t="shared" si="2"/>
        <v>1.9584999999999999</v>
      </c>
      <c r="F7" s="4">
        <f t="shared" si="1"/>
        <v>1.8759999999999999</v>
      </c>
    </row>
    <row r="8" spans="1:6">
      <c r="A8" s="1" t="s">
        <v>46</v>
      </c>
      <c r="B8" s="1">
        <v>33.85</v>
      </c>
      <c r="C8" s="1">
        <f>SUM(B$2:B8)</f>
        <v>151.35999999999999</v>
      </c>
      <c r="D8" s="1">
        <f t="shared" ref="D8:D14" si="3">C8-C$2</f>
        <v>146.41</v>
      </c>
      <c r="E8" s="4">
        <f t="shared" si="2"/>
        <v>2.5226666666666664</v>
      </c>
      <c r="F8" s="4">
        <f>E8-E$2</f>
        <v>2.4401666666666664</v>
      </c>
    </row>
    <row r="9" spans="1:6">
      <c r="A9" s="3" t="s">
        <v>47</v>
      </c>
      <c r="B9" s="3">
        <v>28.58</v>
      </c>
      <c r="C9" s="3">
        <f>SUM(B$2:B9)</f>
        <v>179.94</v>
      </c>
      <c r="D9" s="3">
        <f>C9-C$2</f>
        <v>174.99</v>
      </c>
      <c r="E9" s="5">
        <f t="shared" si="2"/>
        <v>2.9990000000000001</v>
      </c>
      <c r="F9" s="5">
        <f>E9-E$2</f>
        <v>2.9165000000000001</v>
      </c>
    </row>
    <row r="10" spans="1:6">
      <c r="B10" s="1">
        <v>12.58</v>
      </c>
      <c r="C10" s="1">
        <f>SUM(B$2:B10)</f>
        <v>192.52</v>
      </c>
      <c r="D10" s="1">
        <f t="shared" si="3"/>
        <v>187.57000000000002</v>
      </c>
      <c r="E10" s="4">
        <f t="shared" si="2"/>
        <v>3.2086666666666668</v>
      </c>
      <c r="F10" s="4">
        <f t="shared" ref="F10:F14" si="4">E10-E$2</f>
        <v>3.1261666666666668</v>
      </c>
    </row>
    <row r="11" spans="1:6">
      <c r="A11" s="1" t="s">
        <v>49</v>
      </c>
      <c r="B11" s="1">
        <v>33.96</v>
      </c>
      <c r="C11" s="1">
        <f>SUM(B$2:B11)</f>
        <v>226.48000000000002</v>
      </c>
      <c r="D11" s="1">
        <f t="shared" si="3"/>
        <v>221.53000000000003</v>
      </c>
      <c r="E11" s="4">
        <f t="shared" si="2"/>
        <v>3.7746666666666671</v>
      </c>
      <c r="F11" s="4">
        <f t="shared" si="4"/>
        <v>3.692166666666667</v>
      </c>
    </row>
    <row r="12" spans="1:6">
      <c r="A12" s="1" t="s">
        <v>48</v>
      </c>
      <c r="B12" s="1">
        <v>37.450000000000003</v>
      </c>
      <c r="C12" s="1">
        <f>SUM(B$2:B12)</f>
        <v>263.93</v>
      </c>
      <c r="D12" s="1">
        <f t="shared" si="3"/>
        <v>258.98</v>
      </c>
      <c r="E12" s="4">
        <f t="shared" si="2"/>
        <v>4.3988333333333332</v>
      </c>
      <c r="F12" s="4">
        <f t="shared" si="4"/>
        <v>4.3163333333333336</v>
      </c>
    </row>
    <row r="13" spans="1:6">
      <c r="B13" s="1">
        <v>33.21</v>
      </c>
      <c r="C13" s="1">
        <f>SUM(B$2:B13)</f>
        <v>297.14</v>
      </c>
      <c r="D13" s="1">
        <f t="shared" si="3"/>
        <v>292.19</v>
      </c>
      <c r="E13" s="4">
        <f t="shared" si="2"/>
        <v>4.9523333333333328</v>
      </c>
      <c r="F13" s="4">
        <f t="shared" si="4"/>
        <v>4.8698333333333332</v>
      </c>
    </row>
    <row r="14" spans="1:6">
      <c r="A14" s="1" t="s">
        <v>39</v>
      </c>
      <c r="B14" s="1">
        <v>20.43</v>
      </c>
      <c r="C14" s="1">
        <f>SUM(B$2:B14)</f>
        <v>317.57</v>
      </c>
      <c r="D14" s="1">
        <f t="shared" si="3"/>
        <v>312.62</v>
      </c>
      <c r="E14" s="4">
        <f t="shared" si="2"/>
        <v>5.2928333333333333</v>
      </c>
      <c r="F14" s="4">
        <f t="shared" si="4"/>
        <v>5.2103333333333337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G13"/>
  <sheetViews>
    <sheetView topLeftCell="B1" workbookViewId="0">
      <selection activeCell="G1" sqref="G1:G1048576"/>
    </sheetView>
  </sheetViews>
  <sheetFormatPr baseColWidth="10" defaultRowHeight="26"/>
  <cols>
    <col min="1" max="1" width="55.140625" style="1" bestFit="1" customWidth="1"/>
    <col min="2" max="2" width="16.7109375" style="1" bestFit="1" customWidth="1"/>
    <col min="3" max="3" width="12" style="1" bestFit="1" customWidth="1"/>
    <col min="4" max="4" width="31.5703125" style="1" bestFit="1" customWidth="1"/>
    <col min="5" max="5" width="15.7109375" style="2" bestFit="1" customWidth="1"/>
    <col min="6" max="6" width="35.28515625" style="2" bestFit="1" customWidth="1"/>
    <col min="8" max="16384" width="10.7109375" style="1"/>
  </cols>
  <sheetData>
    <row r="1" spans="1:6">
      <c r="A1" s="1" t="s">
        <v>62</v>
      </c>
      <c r="B1" s="1" t="s">
        <v>61</v>
      </c>
      <c r="C1" s="1" t="s">
        <v>58</v>
      </c>
      <c r="D1" s="2" t="s">
        <v>56</v>
      </c>
      <c r="E1" s="2" t="s">
        <v>59</v>
      </c>
      <c r="F1" s="2" t="s">
        <v>60</v>
      </c>
    </row>
    <row r="2" spans="1:6">
      <c r="A2" s="1" t="s">
        <v>52</v>
      </c>
      <c r="B2" s="1">
        <v>8.85</v>
      </c>
      <c r="C2" s="1">
        <f>SUM(B$2:B2)</f>
        <v>8.85</v>
      </c>
      <c r="E2" s="2">
        <f>C2/60</f>
        <v>0.14749999999999999</v>
      </c>
    </row>
    <row r="3" spans="1:6">
      <c r="A3" s="1" t="s">
        <v>40</v>
      </c>
      <c r="B3" s="1">
        <v>3.26</v>
      </c>
      <c r="C3" s="1">
        <f>SUM(B$2:B3)</f>
        <v>12.11</v>
      </c>
      <c r="D3" s="2">
        <f>C3-C$3</f>
        <v>0</v>
      </c>
      <c r="E3" s="2">
        <f t="shared" ref="E3:E13" si="0">C3/60</f>
        <v>0.20183333333333334</v>
      </c>
      <c r="F3" s="2">
        <f>E3-E$3</f>
        <v>0</v>
      </c>
    </row>
    <row r="4" spans="1:6">
      <c r="A4" s="1" t="s">
        <v>42</v>
      </c>
      <c r="B4" s="1">
        <v>12.28</v>
      </c>
      <c r="C4" s="1">
        <f>SUM(B$2:B4)</f>
        <v>24.39</v>
      </c>
      <c r="D4" s="2">
        <f t="shared" ref="D4:D13" si="1">C4-C$3</f>
        <v>12.280000000000001</v>
      </c>
      <c r="E4" s="2">
        <f t="shared" si="0"/>
        <v>0.40650000000000003</v>
      </c>
      <c r="F4" s="2">
        <f t="shared" ref="F4:F13" si="2">E4-E$3</f>
        <v>0.20466666666666669</v>
      </c>
    </row>
    <row r="5" spans="1:6">
      <c r="A5" s="1" t="s">
        <v>50</v>
      </c>
      <c r="B5" s="1">
        <v>2.2799999999999998</v>
      </c>
      <c r="C5" s="1">
        <f>SUM(B$2:B5)</f>
        <v>26.67</v>
      </c>
      <c r="D5" s="2">
        <f t="shared" si="1"/>
        <v>14.560000000000002</v>
      </c>
      <c r="E5" s="2">
        <f t="shared" si="0"/>
        <v>0.44450000000000001</v>
      </c>
      <c r="F5" s="2">
        <f t="shared" si="2"/>
        <v>0.24266666666666667</v>
      </c>
    </row>
    <row r="6" spans="1:6">
      <c r="A6" s="1" t="s">
        <v>51</v>
      </c>
      <c r="B6" s="1">
        <v>2.5499999999999998</v>
      </c>
      <c r="C6" s="1">
        <f>SUM(B$2:B6)</f>
        <v>29.220000000000002</v>
      </c>
      <c r="D6" s="2">
        <f t="shared" si="1"/>
        <v>17.110000000000003</v>
      </c>
      <c r="E6" s="2">
        <f t="shared" si="0"/>
        <v>0.48700000000000004</v>
      </c>
      <c r="F6" s="2">
        <f t="shared" si="2"/>
        <v>0.28516666666666668</v>
      </c>
    </row>
    <row r="7" spans="1:6">
      <c r="A7" s="3" t="s">
        <v>47</v>
      </c>
      <c r="B7" s="3">
        <f>28.82+2*60</f>
        <v>148.82</v>
      </c>
      <c r="C7" s="3">
        <f>SUM(B$2:B7)</f>
        <v>178.04</v>
      </c>
      <c r="D7" s="6">
        <f>C7-C$3</f>
        <v>165.93</v>
      </c>
      <c r="E7" s="6">
        <f t="shared" si="0"/>
        <v>2.9673333333333334</v>
      </c>
      <c r="F7" s="6">
        <f t="shared" si="2"/>
        <v>2.7654999999999998</v>
      </c>
    </row>
    <row r="8" spans="1:6">
      <c r="A8" s="1" t="s">
        <v>54</v>
      </c>
      <c r="B8" s="1">
        <v>46.93</v>
      </c>
      <c r="C8" s="1">
        <f>SUM(B$2:B8)</f>
        <v>224.97</v>
      </c>
      <c r="D8" s="2">
        <f t="shared" si="1"/>
        <v>212.86</v>
      </c>
      <c r="E8" s="2">
        <f t="shared" si="0"/>
        <v>3.7494999999999998</v>
      </c>
      <c r="F8" s="2">
        <f t="shared" si="2"/>
        <v>3.5476666666666663</v>
      </c>
    </row>
    <row r="9" spans="1:6">
      <c r="A9" s="1" t="s">
        <v>55</v>
      </c>
      <c r="B9" s="1">
        <v>27.51</v>
      </c>
      <c r="C9" s="1">
        <f>SUM(B$2:B9)</f>
        <v>252.48</v>
      </c>
      <c r="D9" s="2">
        <f t="shared" si="1"/>
        <v>240.37</v>
      </c>
      <c r="E9" s="2">
        <f t="shared" si="0"/>
        <v>4.2080000000000002</v>
      </c>
      <c r="F9" s="2">
        <f t="shared" si="2"/>
        <v>4.0061666666666671</v>
      </c>
    </row>
    <row r="10" spans="1:6">
      <c r="B10" s="1">
        <v>5.5</v>
      </c>
      <c r="C10" s="1">
        <f>SUM(B$2:B10)</f>
        <v>257.98</v>
      </c>
      <c r="D10" s="2">
        <f t="shared" si="1"/>
        <v>245.87</v>
      </c>
      <c r="E10" s="2">
        <f t="shared" si="0"/>
        <v>4.299666666666667</v>
      </c>
      <c r="F10" s="2">
        <f t="shared" si="2"/>
        <v>4.0978333333333339</v>
      </c>
    </row>
    <row r="11" spans="1:6">
      <c r="B11" s="1">
        <v>2.86</v>
      </c>
      <c r="C11" s="1">
        <f>SUM(B$2:B11)</f>
        <v>260.84000000000003</v>
      </c>
      <c r="D11" s="2">
        <f t="shared" si="1"/>
        <v>248.73000000000002</v>
      </c>
      <c r="E11" s="2">
        <f t="shared" si="0"/>
        <v>4.3473333333333342</v>
      </c>
      <c r="F11" s="2">
        <f t="shared" si="2"/>
        <v>4.1455000000000011</v>
      </c>
    </row>
    <row r="12" spans="1:6">
      <c r="A12" s="1" t="s">
        <v>57</v>
      </c>
      <c r="B12" s="1">
        <v>20.98</v>
      </c>
      <c r="C12" s="1">
        <f>SUM(B$2:B12)</f>
        <v>281.82000000000005</v>
      </c>
      <c r="D12" s="2">
        <f t="shared" si="1"/>
        <v>269.71000000000004</v>
      </c>
      <c r="E12" s="2">
        <f t="shared" si="0"/>
        <v>4.697000000000001</v>
      </c>
      <c r="F12" s="2">
        <f t="shared" si="2"/>
        <v>4.4951666666666679</v>
      </c>
    </row>
    <row r="13" spans="1:6">
      <c r="A13" s="1" t="s">
        <v>53</v>
      </c>
      <c r="B13" s="1">
        <v>25.05</v>
      </c>
      <c r="C13" s="1">
        <f>SUM(B$2:B13)</f>
        <v>306.87000000000006</v>
      </c>
      <c r="D13" s="2">
        <f t="shared" si="1"/>
        <v>294.76000000000005</v>
      </c>
      <c r="E13" s="2">
        <f t="shared" si="0"/>
        <v>5.1145000000000014</v>
      </c>
      <c r="F13" s="2">
        <f t="shared" si="2"/>
        <v>4.9126666666666683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 measure Confident w result</vt:lpstr>
      <vt:lpstr>3rd measure Confident w res (2)</vt:lpstr>
      <vt:lpstr>Second measurement_better</vt:lpstr>
      <vt:lpstr>First measurement_a lit panic</vt:lpstr>
    </vt:vector>
  </TitlesOfParts>
  <Company>DMS/USM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Zhengzhen Zhou</dc:creator>
  <cp:lastModifiedBy>Zhengzhen Zhou</cp:lastModifiedBy>
  <cp:lastPrinted>2015-01-20T16:36:46Z</cp:lastPrinted>
  <dcterms:created xsi:type="dcterms:W3CDTF">2015-01-20T00:11:24Z</dcterms:created>
  <dcterms:modified xsi:type="dcterms:W3CDTF">2015-01-20T16:36:50Z</dcterms:modified>
</cp:coreProperties>
</file>