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eca8b9cb4a8da957/Projects/IB/HL Physics Internal Assessment/"/>
    </mc:Choice>
  </mc:AlternateContent>
  <bookViews>
    <workbookView xWindow="0" yWindow="465" windowWidth="25605" windowHeight="14520"/>
  </bookViews>
  <sheets>
    <sheet name="Sheet1" sheetId="1" r:id="rId1"/>
    <sheet name="Sheet2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3" i="1"/>
  <c r="T22" i="1"/>
  <c r="S22" i="1"/>
  <c r="R22" i="1"/>
  <c r="Q22" i="1"/>
  <c r="P22" i="1"/>
  <c r="N22" i="1"/>
  <c r="O22" i="1"/>
  <c r="G10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O6" i="1"/>
  <c r="T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3" i="1"/>
  <c r="O3" i="1"/>
  <c r="Q3" i="1"/>
  <c r="C4" i="1"/>
  <c r="C5" i="1"/>
  <c r="C6" i="1"/>
  <c r="C7" i="1"/>
  <c r="G8" i="1"/>
  <c r="C8" i="1"/>
  <c r="C9" i="1"/>
  <c r="C10" i="1"/>
  <c r="C11" i="1"/>
  <c r="C12" i="1"/>
  <c r="C13" i="1"/>
  <c r="C14" i="1"/>
  <c r="C15" i="1"/>
  <c r="C16" i="1"/>
  <c r="C17" i="1"/>
  <c r="D18" i="1"/>
  <c r="C18" i="1"/>
  <c r="C19" i="1"/>
  <c r="C20" i="1"/>
  <c r="C21" i="1"/>
  <c r="C22" i="1"/>
  <c r="C3" i="1"/>
  <c r="G14" i="1"/>
  <c r="D22" i="1"/>
  <c r="D21" i="1"/>
  <c r="D20" i="1"/>
  <c r="D19" i="1"/>
  <c r="D17" i="1"/>
  <c r="D16" i="1"/>
  <c r="D15" i="1"/>
  <c r="D14" i="1"/>
  <c r="D13" i="1"/>
  <c r="D12" i="1"/>
  <c r="D11" i="1"/>
  <c r="D9" i="1"/>
  <c r="D8" i="1"/>
  <c r="D7" i="1"/>
  <c r="D6" i="1"/>
  <c r="D5" i="1"/>
  <c r="D4" i="1"/>
  <c r="D3" i="1"/>
  <c r="J22" i="1"/>
  <c r="G22" i="1"/>
  <c r="B22" i="1"/>
  <c r="G3" i="1"/>
  <c r="J3" i="1"/>
  <c r="B3" i="1"/>
  <c r="P3" i="1"/>
  <c r="S3" i="1"/>
  <c r="R3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G4" i="1"/>
  <c r="J4" i="1"/>
  <c r="G5" i="1"/>
  <c r="J5" i="1"/>
  <c r="G6" i="1"/>
  <c r="J6" i="1"/>
  <c r="G7" i="1"/>
  <c r="J7" i="1"/>
  <c r="J8" i="1"/>
  <c r="G9" i="1"/>
  <c r="J9" i="1"/>
  <c r="D10" i="1"/>
  <c r="J10" i="1"/>
  <c r="G11" i="1"/>
  <c r="J11" i="1"/>
  <c r="G12" i="1"/>
  <c r="J12" i="1"/>
  <c r="G13" i="1"/>
  <c r="J13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B4" i="1"/>
  <c r="P4" i="1"/>
  <c r="B5" i="1"/>
  <c r="P5" i="1"/>
  <c r="B6" i="1"/>
  <c r="P6" i="1"/>
  <c r="B7" i="1"/>
  <c r="P7" i="1"/>
  <c r="B8" i="1"/>
  <c r="P8" i="1"/>
  <c r="B9" i="1"/>
  <c r="P9" i="1"/>
  <c r="B10" i="1"/>
  <c r="P10" i="1"/>
  <c r="B11" i="1"/>
  <c r="P11" i="1"/>
  <c r="B12" i="1"/>
  <c r="P12" i="1"/>
  <c r="B13" i="1"/>
  <c r="P13" i="1"/>
  <c r="B14" i="1"/>
  <c r="P14" i="1"/>
  <c r="B15" i="1"/>
  <c r="P15" i="1"/>
  <c r="B16" i="1"/>
  <c r="P16" i="1"/>
  <c r="B17" i="1"/>
  <c r="P17" i="1"/>
  <c r="B18" i="1"/>
  <c r="P18" i="1"/>
  <c r="B19" i="1"/>
  <c r="P19" i="1"/>
  <c r="B20" i="1"/>
  <c r="P20" i="1"/>
  <c r="B21" i="1"/>
  <c r="P21" i="1"/>
</calcChain>
</file>

<file path=xl/sharedStrings.xml><?xml version="1.0" encoding="utf-8"?>
<sst xmlns="http://schemas.openxmlformats.org/spreadsheetml/2006/main" count="31" uniqueCount="19">
  <si>
    <t>Trial 1</t>
  </si>
  <si>
    <t>Trial 2</t>
  </si>
  <si>
    <t>Trial 3</t>
  </si>
  <si>
    <t>Drop Height</t>
  </si>
  <si>
    <t>Average Amplitude</t>
  </si>
  <si>
    <t>Uncertainty</t>
  </si>
  <si>
    <t>Amplitude</t>
  </si>
  <si>
    <t>Stain Mark Height</t>
  </si>
  <si>
    <t>Water Depth</t>
  </si>
  <si>
    <t>Height</t>
  </si>
  <si>
    <t>Diameter</t>
  </si>
  <si>
    <t>Mass</t>
  </si>
  <si>
    <t>200 g</t>
  </si>
  <si>
    <t>Dimensions</t>
  </si>
  <si>
    <t>19x28x8</t>
  </si>
  <si>
    <t>Min gradient</t>
  </si>
  <si>
    <t>Max Gradient</t>
  </si>
  <si>
    <t>Average Depth</t>
  </si>
  <si>
    <t>Linear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</si>
</sst>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0.00000"/>
    <numFmt numFmtId="168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Relationship between the drop height </a:t>
            </a:r>
            <a:r>
              <a:rPr lang="en-US" sz="1050" b="0" i="1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 </a:t>
            </a:r>
            <a:r>
              <a:rPr lang="en-US" sz="105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of a 200g brass mass into water and the maximum amplitude </a:t>
            </a:r>
            <a:r>
              <a:rPr lang="en-US" sz="1050" b="0" i="1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 </a:t>
            </a:r>
            <a:r>
              <a:rPr lang="en-US" sz="105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of ripples created by the impact measured at a constant distance</a:t>
            </a:r>
            <a:endParaRPr lang="en-US" sz="105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707842770736659"/>
          <c:y val="9.7450056845866488E-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826050895070356E-2"/>
          <c:y val="1.9405216415942349E-2"/>
          <c:w val="0.91427448352401186"/>
          <c:h val="0.8859953619988805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EB4-4792-9B2B-8C89E2833C8F}"/>
              </c:ext>
            </c:extLst>
          </c:dPt>
          <c:dLbls>
            <c:dLbl>
              <c:idx val="20"/>
              <c:layout>
                <c:manualLayout>
                  <c:x val="1.274137723046557E-2"/>
                  <c:y val="-0.1925499325108522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Brass</a:t>
                    </a:r>
                    <a:r>
                      <a:rPr lang="en-US" baseline="0"/>
                      <a:t> mass resting at the bottom of the tank, (-0.04, 0)</a:t>
                    </a:r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906391910210987"/>
                      <c:h val="9.32663300925931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EB4-4792-9B2B-8C89E2833C8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forward val="1"/>
            <c:backward val="1"/>
            <c:intercept val="4.0000000000000013E-4"/>
            <c:dispRSqr val="1"/>
            <c:dispEq val="1"/>
            <c:trendlineLbl>
              <c:layout>
                <c:manualLayout>
                  <c:x val="-0.24388450192526942"/>
                  <c:y val="0.18197728180641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5.0000000000000001E-3</c:v>
                </c:pt>
              </c:numLit>
            </c:plus>
            <c:minus>
              <c:numLit>
                <c:formatCode>General</c:formatCode>
                <c:ptCount val="1"/>
                <c:pt idx="0">
                  <c:v>5.0000000000000001E-3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Sheet1!$C$3:$C$22</c:f>
                <c:numCache>
                  <c:formatCode>General</c:formatCode>
                  <c:ptCount val="20"/>
                  <c:pt idx="0">
                    <c:v>1.5000000000000633E-4</c:v>
                  </c:pt>
                  <c:pt idx="1">
                    <c:v>4.0000000000000658E-4</c:v>
                  </c:pt>
                  <c:pt idx="2">
                    <c:v>2.9999999999999678E-4</c:v>
                  </c:pt>
                  <c:pt idx="3">
                    <c:v>1.5000000000000286E-4</c:v>
                  </c:pt>
                  <c:pt idx="4">
                    <c:v>1.5000000000000286E-4</c:v>
                  </c:pt>
                  <c:pt idx="5">
                    <c:v>7.0000000000000129E-4</c:v>
                  </c:pt>
                  <c:pt idx="6">
                    <c:v>2.5000000000000575E-4</c:v>
                  </c:pt>
                  <c:pt idx="7">
                    <c:v>2.9999999999999331E-4</c:v>
                  </c:pt>
                  <c:pt idx="8">
                    <c:v>5.9999999999999496E-4</c:v>
                  </c:pt>
                  <c:pt idx="9">
                    <c:v>5.9999999999999843E-4</c:v>
                  </c:pt>
                  <c:pt idx="10">
                    <c:v>8.4999999999999865E-4</c:v>
                  </c:pt>
                  <c:pt idx="11">
                    <c:v>2.4999999999999881E-4</c:v>
                  </c:pt>
                  <c:pt idx="12">
                    <c:v>5.5000000000000047E-4</c:v>
                  </c:pt>
                  <c:pt idx="13">
                    <c:v>6.9999999999999782E-4</c:v>
                  </c:pt>
                  <c:pt idx="14">
                    <c:v>7.0000000000000129E-4</c:v>
                  </c:pt>
                  <c:pt idx="15">
                    <c:v>1.5000000000000633E-4</c:v>
                  </c:pt>
                  <c:pt idx="16">
                    <c:v>5.000000000000025E-4</c:v>
                  </c:pt>
                  <c:pt idx="17">
                    <c:v>1.0999999999999988E-3</c:v>
                  </c:pt>
                  <c:pt idx="18">
                    <c:v>2.9999999999999678E-4</c:v>
                  </c:pt>
                  <c:pt idx="19">
                    <c:v>9.4999999999999805E-4</c:v>
                  </c:pt>
                </c:numCache>
              </c:numRef>
            </c:plus>
            <c:minus>
              <c:numRef>
                <c:f>Sheet1!$C$3:$C$22</c:f>
                <c:numCache>
                  <c:formatCode>General</c:formatCode>
                  <c:ptCount val="20"/>
                  <c:pt idx="0">
                    <c:v>1.5000000000000633E-4</c:v>
                  </c:pt>
                  <c:pt idx="1">
                    <c:v>4.0000000000000658E-4</c:v>
                  </c:pt>
                  <c:pt idx="2">
                    <c:v>2.9999999999999678E-4</c:v>
                  </c:pt>
                  <c:pt idx="3">
                    <c:v>1.5000000000000286E-4</c:v>
                  </c:pt>
                  <c:pt idx="4">
                    <c:v>1.5000000000000286E-4</c:v>
                  </c:pt>
                  <c:pt idx="5">
                    <c:v>7.0000000000000129E-4</c:v>
                  </c:pt>
                  <c:pt idx="6">
                    <c:v>2.5000000000000575E-4</c:v>
                  </c:pt>
                  <c:pt idx="7">
                    <c:v>2.9999999999999331E-4</c:v>
                  </c:pt>
                  <c:pt idx="8">
                    <c:v>5.9999999999999496E-4</c:v>
                  </c:pt>
                  <c:pt idx="9">
                    <c:v>5.9999999999999843E-4</c:v>
                  </c:pt>
                  <c:pt idx="10">
                    <c:v>8.4999999999999865E-4</c:v>
                  </c:pt>
                  <c:pt idx="11">
                    <c:v>2.4999999999999881E-4</c:v>
                  </c:pt>
                  <c:pt idx="12">
                    <c:v>5.5000000000000047E-4</c:v>
                  </c:pt>
                  <c:pt idx="13">
                    <c:v>6.9999999999999782E-4</c:v>
                  </c:pt>
                  <c:pt idx="14">
                    <c:v>7.0000000000000129E-4</c:v>
                  </c:pt>
                  <c:pt idx="15">
                    <c:v>1.5000000000000633E-4</c:v>
                  </c:pt>
                  <c:pt idx="16">
                    <c:v>5.000000000000025E-4</c:v>
                  </c:pt>
                  <c:pt idx="17">
                    <c:v>1.0999999999999988E-3</c:v>
                  </c:pt>
                  <c:pt idx="18">
                    <c:v>2.9999999999999678E-4</c:v>
                  </c:pt>
                  <c:pt idx="19">
                    <c:v>9.4999999999999805E-4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Sheet1!$A$3:$A$23</c:f>
              <c:numCache>
                <c:formatCode>0.00</c:formatCode>
                <c:ptCount val="2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 formatCode="0.0">
                  <c:v>0.1</c:v>
                </c:pt>
                <c:pt idx="10" formatCode="0.0">
                  <c:v>0.11</c:v>
                </c:pt>
                <c:pt idx="11" formatCode="0.0">
                  <c:v>0.12</c:v>
                </c:pt>
                <c:pt idx="12" formatCode="0.0">
                  <c:v>0.13</c:v>
                </c:pt>
                <c:pt idx="13" formatCode="0.0">
                  <c:v>0.14000000000000001</c:v>
                </c:pt>
                <c:pt idx="14" formatCode="0.0">
                  <c:v>0.15</c:v>
                </c:pt>
                <c:pt idx="15" formatCode="0.0">
                  <c:v>0.16</c:v>
                </c:pt>
                <c:pt idx="16" formatCode="0.0">
                  <c:v>0.17</c:v>
                </c:pt>
                <c:pt idx="17" formatCode="0.0">
                  <c:v>0.18</c:v>
                </c:pt>
                <c:pt idx="18" formatCode="0.0">
                  <c:v>0.19</c:v>
                </c:pt>
                <c:pt idx="19" formatCode="0.0">
                  <c:v>0.2</c:v>
                </c:pt>
                <c:pt idx="20" formatCode="General">
                  <c:v>-0.04</c:v>
                </c:pt>
              </c:numCache>
            </c:numRef>
          </c:xVal>
          <c:yVal>
            <c:numRef>
              <c:f>Sheet1!$B$3:$B$23</c:f>
              <c:numCache>
                <c:formatCode>0.00000</c:formatCode>
                <c:ptCount val="21"/>
                <c:pt idx="0">
                  <c:v>4.3333333333333418E-4</c:v>
                </c:pt>
                <c:pt idx="1">
                  <c:v>5.6666666666667137E-4</c:v>
                </c:pt>
                <c:pt idx="2">
                  <c:v>8.3333333333333642E-4</c:v>
                </c:pt>
                <c:pt idx="3">
                  <c:v>8.9999999999999802E-4</c:v>
                </c:pt>
                <c:pt idx="4">
                  <c:v>1.1999999999999997E-3</c:v>
                </c:pt>
                <c:pt idx="5">
                  <c:v>1.9666666666666743E-3</c:v>
                </c:pt>
                <c:pt idx="6">
                  <c:v>2.0333333333333314E-3</c:v>
                </c:pt>
                <c:pt idx="7">
                  <c:v>2.5000000000000022E-3</c:v>
                </c:pt>
                <c:pt idx="8">
                  <c:v>3.2333333333333359E-3</c:v>
                </c:pt>
                <c:pt idx="9">
                  <c:v>3.966666666666667E-3</c:v>
                </c:pt>
                <c:pt idx="10">
                  <c:v>4.2666666666666643E-3</c:v>
                </c:pt>
                <c:pt idx="11">
                  <c:v>4.7000000000000028E-3</c:v>
                </c:pt>
                <c:pt idx="12">
                  <c:v>5.2666666666666695E-3</c:v>
                </c:pt>
                <c:pt idx="13">
                  <c:v>5.5333333333333319E-3</c:v>
                </c:pt>
                <c:pt idx="14">
                  <c:v>7.2666666666666669E-3</c:v>
                </c:pt>
                <c:pt idx="15">
                  <c:v>7.7666666666666674E-3</c:v>
                </c:pt>
                <c:pt idx="16">
                  <c:v>8.5999999999999983E-3</c:v>
                </c:pt>
                <c:pt idx="17">
                  <c:v>9.300000000000001E-3</c:v>
                </c:pt>
                <c:pt idx="18">
                  <c:v>1.0866666666666663E-2</c:v>
                </c:pt>
                <c:pt idx="19">
                  <c:v>1.1966666666666667E-2</c:v>
                </c:pt>
                <c:pt idx="2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4-4792-9B2B-8C89E2833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18815"/>
        <c:axId val="413721311"/>
      </c:scatterChart>
      <c:valAx>
        <c:axId val="413718815"/>
        <c:scaling>
          <c:orientation val="minMax"/>
          <c:max val="0.22000000000000003"/>
          <c:min val="-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0"/>
                  <a:t>Drop</a:t>
                </a:r>
                <a:r>
                  <a:rPr lang="en-US" i="0" baseline="0"/>
                  <a:t> Height </a:t>
                </a:r>
                <a:r>
                  <a:rPr lang="en-US" i="1" baseline="0"/>
                  <a:t>H</a:t>
                </a:r>
                <a:r>
                  <a:rPr lang="en-US" i="0" baseline="0"/>
                  <a:t> (m)</a:t>
                </a:r>
                <a:endParaRPr lang="en-US" i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21311"/>
        <c:crosses val="autoZero"/>
        <c:crossBetween val="midCat"/>
      </c:valAx>
      <c:valAx>
        <c:axId val="413721311"/>
        <c:scaling>
          <c:orientation val="minMax"/>
          <c:max val="1.4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amplitude </a:t>
                </a:r>
                <a:r>
                  <a:rPr lang="en-US" i="1"/>
                  <a:t>A</a:t>
                </a:r>
                <a:r>
                  <a:rPr lang="en-US" i="0"/>
                  <a:t>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35744216621224E-2"/>
              <c:y val="0.33378307552441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1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Relationship</a:t>
            </a:r>
            <a:r>
              <a:rPr lang="en-US" sz="105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between...</a:t>
            </a:r>
            <a:endParaRPr lang="en-US" sz="105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1091626402849747"/>
          <c:y val="1.5770383220312253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30544505425356"/>
          <c:y val="3.8698318215965977E-2"/>
          <c:w val="0.83151050871941901"/>
          <c:h val="0.56224942785794729"/>
        </c:manualLayout>
      </c:layout>
      <c:scatterChart>
        <c:scatterStyle val="lineMarker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1"/>
            <c:backward val="1"/>
            <c:dispRSqr val="0"/>
            <c:dispEq val="1"/>
            <c:trendlineLbl>
              <c:layout>
                <c:manualLayout>
                  <c:x val="-0.49706538963616731"/>
                  <c:y val="0.677277112951954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Sheet1!$O$3:$O$22</c:f>
                <c:numCache>
                  <c:formatCode>General</c:formatCode>
                  <c:ptCount val="20"/>
                  <c:pt idx="0">
                    <c:v>1.2583472222222221E-3</c:v>
                  </c:pt>
                  <c:pt idx="1">
                    <c:v>9.1002777777777783E-4</c:v>
                  </c:pt>
                  <c:pt idx="2">
                    <c:v>8.2524462962962962E-4</c:v>
                  </c:pt>
                  <c:pt idx="3">
                    <c:v>7.9401125000000015E-4</c:v>
                  </c:pt>
                  <c:pt idx="4">
                    <c:v>8.1240177777777776E-4</c:v>
                  </c:pt>
                  <c:pt idx="5">
                    <c:v>8.3834083333333346E-4</c:v>
                  </c:pt>
                  <c:pt idx="6">
                    <c:v>8.6795626984127001E-4</c:v>
                  </c:pt>
                  <c:pt idx="7">
                    <c:v>9.0550840277777789E-4</c:v>
                  </c:pt>
                  <c:pt idx="8">
                    <c:v>9.4081580246913575E-4</c:v>
                  </c:pt>
                  <c:pt idx="9">
                    <c:v>9.846722222222222E-4</c:v>
                  </c:pt>
                  <c:pt idx="10">
                    <c:v>1.0154674747474748E-3</c:v>
                  </c:pt>
                  <c:pt idx="11">
                    <c:v>1.0746816666666666E-3</c:v>
                  </c:pt>
                  <c:pt idx="12">
                    <c:v>1.114155384615385E-3</c:v>
                  </c:pt>
                  <c:pt idx="13">
                    <c:v>1.1588577777777778E-3</c:v>
                  </c:pt>
                  <c:pt idx="14">
                    <c:v>1.2003795925925925E-3</c:v>
                  </c:pt>
                  <c:pt idx="15">
                    <c:v>1.2495833680555557E-3</c:v>
                  </c:pt>
                  <c:pt idx="16">
                    <c:v>1.2888366013071896E-3</c:v>
                  </c:pt>
                  <c:pt idx="17">
                    <c:v>1.3468900000000001E-3</c:v>
                  </c:pt>
                  <c:pt idx="18">
                    <c:v>1.3917017836257311E-3</c:v>
                  </c:pt>
                  <c:pt idx="19">
                    <c:v>1.4380006944444445E-3</c:v>
                  </c:pt>
                </c:numCache>
              </c:numRef>
            </c:plus>
            <c:minus>
              <c:numRef>
                <c:f>Sheet1!$O$3:$O$22</c:f>
                <c:numCache>
                  <c:formatCode>General</c:formatCode>
                  <c:ptCount val="20"/>
                  <c:pt idx="0">
                    <c:v>1.2583472222222221E-3</c:v>
                  </c:pt>
                  <c:pt idx="1">
                    <c:v>9.1002777777777783E-4</c:v>
                  </c:pt>
                  <c:pt idx="2">
                    <c:v>8.2524462962962962E-4</c:v>
                  </c:pt>
                  <c:pt idx="3">
                    <c:v>7.9401125000000015E-4</c:v>
                  </c:pt>
                  <c:pt idx="4">
                    <c:v>8.1240177777777776E-4</c:v>
                  </c:pt>
                  <c:pt idx="5">
                    <c:v>8.3834083333333346E-4</c:v>
                  </c:pt>
                  <c:pt idx="6">
                    <c:v>8.6795626984127001E-4</c:v>
                  </c:pt>
                  <c:pt idx="7">
                    <c:v>9.0550840277777789E-4</c:v>
                  </c:pt>
                  <c:pt idx="8">
                    <c:v>9.4081580246913575E-4</c:v>
                  </c:pt>
                  <c:pt idx="9">
                    <c:v>9.846722222222222E-4</c:v>
                  </c:pt>
                  <c:pt idx="10">
                    <c:v>1.0154674747474748E-3</c:v>
                  </c:pt>
                  <c:pt idx="11">
                    <c:v>1.0746816666666666E-3</c:v>
                  </c:pt>
                  <c:pt idx="12">
                    <c:v>1.114155384615385E-3</c:v>
                  </c:pt>
                  <c:pt idx="13">
                    <c:v>1.1588577777777778E-3</c:v>
                  </c:pt>
                  <c:pt idx="14">
                    <c:v>1.2003795925925925E-3</c:v>
                  </c:pt>
                  <c:pt idx="15">
                    <c:v>1.2495833680555557E-3</c:v>
                  </c:pt>
                  <c:pt idx="16">
                    <c:v>1.2888366013071896E-3</c:v>
                  </c:pt>
                  <c:pt idx="17">
                    <c:v>1.3468900000000001E-3</c:v>
                  </c:pt>
                  <c:pt idx="18">
                    <c:v>1.3917017836257311E-3</c:v>
                  </c:pt>
                  <c:pt idx="19">
                    <c:v>1.4380006944444445E-3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Sheet1!$C$3:$C$22</c:f>
                <c:numCache>
                  <c:formatCode>General</c:formatCode>
                  <c:ptCount val="20"/>
                  <c:pt idx="0">
                    <c:v>1.5000000000000633E-4</c:v>
                  </c:pt>
                  <c:pt idx="1">
                    <c:v>4.0000000000000658E-4</c:v>
                  </c:pt>
                  <c:pt idx="2">
                    <c:v>2.9999999999999678E-4</c:v>
                  </c:pt>
                  <c:pt idx="3">
                    <c:v>1.5000000000000286E-4</c:v>
                  </c:pt>
                  <c:pt idx="4">
                    <c:v>1.5000000000000286E-4</c:v>
                  </c:pt>
                  <c:pt idx="5">
                    <c:v>7.0000000000000129E-4</c:v>
                  </c:pt>
                  <c:pt idx="6">
                    <c:v>2.5000000000000575E-4</c:v>
                  </c:pt>
                  <c:pt idx="7">
                    <c:v>2.9999999999999331E-4</c:v>
                  </c:pt>
                  <c:pt idx="8">
                    <c:v>5.9999999999999496E-4</c:v>
                  </c:pt>
                  <c:pt idx="9">
                    <c:v>5.9999999999999843E-4</c:v>
                  </c:pt>
                  <c:pt idx="10">
                    <c:v>8.4999999999999865E-4</c:v>
                  </c:pt>
                  <c:pt idx="11">
                    <c:v>2.4999999999999881E-4</c:v>
                  </c:pt>
                  <c:pt idx="12">
                    <c:v>5.5000000000000047E-4</c:v>
                  </c:pt>
                  <c:pt idx="13">
                    <c:v>6.9999999999999782E-4</c:v>
                  </c:pt>
                  <c:pt idx="14">
                    <c:v>7.0000000000000129E-4</c:v>
                  </c:pt>
                  <c:pt idx="15">
                    <c:v>1.5000000000000633E-4</c:v>
                  </c:pt>
                  <c:pt idx="16">
                    <c:v>5.000000000000025E-4</c:v>
                  </c:pt>
                  <c:pt idx="17">
                    <c:v>1.0999999999999988E-3</c:v>
                  </c:pt>
                  <c:pt idx="18">
                    <c:v>2.9999999999999678E-4</c:v>
                  </c:pt>
                  <c:pt idx="19">
                    <c:v>9.4999999999999805E-4</c:v>
                  </c:pt>
                </c:numCache>
              </c:numRef>
            </c:plus>
            <c:minus>
              <c:numRef>
                <c:f>Sheet1!$C$3:$C$22</c:f>
                <c:numCache>
                  <c:formatCode>General</c:formatCode>
                  <c:ptCount val="20"/>
                  <c:pt idx="0">
                    <c:v>1.5000000000000633E-4</c:v>
                  </c:pt>
                  <c:pt idx="1">
                    <c:v>4.0000000000000658E-4</c:v>
                  </c:pt>
                  <c:pt idx="2">
                    <c:v>2.9999999999999678E-4</c:v>
                  </c:pt>
                  <c:pt idx="3">
                    <c:v>1.5000000000000286E-4</c:v>
                  </c:pt>
                  <c:pt idx="4">
                    <c:v>1.5000000000000286E-4</c:v>
                  </c:pt>
                  <c:pt idx="5">
                    <c:v>7.0000000000000129E-4</c:v>
                  </c:pt>
                  <c:pt idx="6">
                    <c:v>2.5000000000000575E-4</c:v>
                  </c:pt>
                  <c:pt idx="7">
                    <c:v>2.9999999999999331E-4</c:v>
                  </c:pt>
                  <c:pt idx="8">
                    <c:v>5.9999999999999496E-4</c:v>
                  </c:pt>
                  <c:pt idx="9">
                    <c:v>5.9999999999999843E-4</c:v>
                  </c:pt>
                  <c:pt idx="10">
                    <c:v>8.4999999999999865E-4</c:v>
                  </c:pt>
                  <c:pt idx="11">
                    <c:v>2.4999999999999881E-4</c:v>
                  </c:pt>
                  <c:pt idx="12">
                    <c:v>5.5000000000000047E-4</c:v>
                  </c:pt>
                  <c:pt idx="13">
                    <c:v>6.9999999999999782E-4</c:v>
                  </c:pt>
                  <c:pt idx="14">
                    <c:v>7.0000000000000129E-4</c:v>
                  </c:pt>
                  <c:pt idx="15">
                    <c:v>1.5000000000000633E-4</c:v>
                  </c:pt>
                  <c:pt idx="16">
                    <c:v>5.000000000000025E-4</c:v>
                  </c:pt>
                  <c:pt idx="17">
                    <c:v>1.0999999999999988E-3</c:v>
                  </c:pt>
                  <c:pt idx="18">
                    <c:v>2.9999999999999678E-4</c:v>
                  </c:pt>
                  <c:pt idx="19">
                    <c:v>9.4999999999999805E-4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Sheet1!$N$3:$N$22</c:f>
              <c:numCache>
                <c:formatCode>0.0000</c:formatCode>
                <c:ptCount val="20"/>
                <c:pt idx="0" formatCode="0.000">
                  <c:v>2.5166944444444442E-3</c:v>
                </c:pt>
                <c:pt idx="1">
                  <c:v>3.6401111111111113E-3</c:v>
                </c:pt>
                <c:pt idx="2">
                  <c:v>4.9514677777777773E-3</c:v>
                </c:pt>
                <c:pt idx="3">
                  <c:v>6.3520900000000012E-3</c:v>
                </c:pt>
                <c:pt idx="4">
                  <c:v>8.1240177777777787E-3</c:v>
                </c:pt>
                <c:pt idx="5">
                  <c:v>1.0060090000000001E-2</c:v>
                </c:pt>
                <c:pt idx="6">
                  <c:v>1.2151387777777781E-2</c:v>
                </c:pt>
                <c:pt idx="7">
                  <c:v>1.4488134444444446E-2</c:v>
                </c:pt>
                <c:pt idx="8">
                  <c:v>1.6934684444444442E-2</c:v>
                </c:pt>
                <c:pt idx="9" formatCode="0.000">
                  <c:v>1.9693444444444444E-2</c:v>
                </c:pt>
                <c:pt idx="10" formatCode="0.000">
                  <c:v>2.2340284444444445E-2</c:v>
                </c:pt>
                <c:pt idx="11" formatCode="0.000">
                  <c:v>2.5792359999999997E-2</c:v>
                </c:pt>
                <c:pt idx="12" formatCode="0.000">
                  <c:v>2.8968040000000007E-2</c:v>
                </c:pt>
                <c:pt idx="13" formatCode="0.000">
                  <c:v>3.2448017777777782E-2</c:v>
                </c:pt>
                <c:pt idx="14" formatCode="0.000">
                  <c:v>3.6011387777777779E-2</c:v>
                </c:pt>
                <c:pt idx="15" formatCode="0.000">
                  <c:v>3.9986667777777783E-2</c:v>
                </c:pt>
                <c:pt idx="16" formatCode="0.000">
                  <c:v>4.3820444444444447E-2</c:v>
                </c:pt>
                <c:pt idx="17" formatCode="0.000">
                  <c:v>4.8488040000000003E-2</c:v>
                </c:pt>
                <c:pt idx="18" formatCode="0.000">
                  <c:v>5.2884667777777783E-2</c:v>
                </c:pt>
                <c:pt idx="19" formatCode="0.000">
                  <c:v>5.7520027777777781E-2</c:v>
                </c:pt>
              </c:numCache>
            </c:numRef>
          </c:xVal>
          <c:yVal>
            <c:numRef>
              <c:f>Sheet1!$P$3:$P$23</c:f>
              <c:numCache>
                <c:formatCode>General</c:formatCode>
                <c:ptCount val="21"/>
                <c:pt idx="0">
                  <c:v>4.3333333333333418E-4</c:v>
                </c:pt>
                <c:pt idx="1">
                  <c:v>5.6666666666667137E-4</c:v>
                </c:pt>
                <c:pt idx="2">
                  <c:v>8.3333333333333642E-4</c:v>
                </c:pt>
                <c:pt idx="3">
                  <c:v>8.9999999999999802E-4</c:v>
                </c:pt>
                <c:pt idx="4">
                  <c:v>1.1999999999999997E-3</c:v>
                </c:pt>
                <c:pt idx="5">
                  <c:v>1.9666666666666743E-3</c:v>
                </c:pt>
                <c:pt idx="6">
                  <c:v>2.0333333333333314E-3</c:v>
                </c:pt>
                <c:pt idx="7">
                  <c:v>2.5000000000000022E-3</c:v>
                </c:pt>
                <c:pt idx="8">
                  <c:v>3.2333333333333359E-3</c:v>
                </c:pt>
                <c:pt idx="9">
                  <c:v>3.966666666666667E-3</c:v>
                </c:pt>
                <c:pt idx="10">
                  <c:v>4.2666666666666643E-3</c:v>
                </c:pt>
                <c:pt idx="11">
                  <c:v>4.7000000000000028E-3</c:v>
                </c:pt>
                <c:pt idx="12">
                  <c:v>5.2666666666666695E-3</c:v>
                </c:pt>
                <c:pt idx="13">
                  <c:v>5.5333333333333319E-3</c:v>
                </c:pt>
                <c:pt idx="14">
                  <c:v>7.2666666666666669E-3</c:v>
                </c:pt>
                <c:pt idx="15">
                  <c:v>7.7666666666666674E-3</c:v>
                </c:pt>
                <c:pt idx="16">
                  <c:v>8.5999999999999983E-3</c:v>
                </c:pt>
                <c:pt idx="17">
                  <c:v>9.300000000000001E-3</c:v>
                </c:pt>
                <c:pt idx="18">
                  <c:v>1.0866666666666663E-2</c:v>
                </c:pt>
                <c:pt idx="19">
                  <c:v>1.1966666666666667E-2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1-4854-AC84-915840B92668}"/>
            </c:ext>
          </c:extLst>
        </c:ser>
        <c:ser>
          <c:idx val="0"/>
          <c:order val="1"/>
          <c:tx>
            <c:v>Minimum Gradient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forward val="1"/>
            <c:backward val="1"/>
            <c:dispRSqr val="0"/>
            <c:dispEq val="1"/>
            <c:trendlineLbl>
              <c:layout>
                <c:manualLayout>
                  <c:x val="-0.50103038201426731"/>
                  <c:y val="0.75928310569757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Sheet1!$Q$3:$Q$22</c:f>
              <c:numCache>
                <c:formatCode>General</c:formatCode>
                <c:ptCount val="20"/>
                <c:pt idx="0">
                  <c:v>1.2583472222222221E-3</c:v>
                </c:pt>
                <c:pt idx="19">
                  <c:v>5.8958028472222222E-2</c:v>
                </c:pt>
              </c:numCache>
            </c:numRef>
          </c:xVal>
          <c:yVal>
            <c:numRef>
              <c:f>Sheet1!$R$3:$R$22</c:f>
              <c:numCache>
                <c:formatCode>General</c:formatCode>
                <c:ptCount val="20"/>
                <c:pt idx="0" formatCode="0.000">
                  <c:v>5.8333333333334054E-4</c:v>
                </c:pt>
                <c:pt idx="19" formatCode="0.0000">
                  <c:v>1.1016666666666669E-2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1-4854-AC84-915840B92668}"/>
            </c:ext>
          </c:extLst>
        </c:ser>
        <c:ser>
          <c:idx val="2"/>
          <c:order val="2"/>
          <c:tx>
            <c:v>Maximum gradient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1"/>
            <c:trendlineLbl>
              <c:layout>
                <c:manualLayout>
                  <c:x val="-0.50378384894350337"/>
                  <c:y val="0.841289098443202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Sheet1!$S$3:$S$22</c:f>
              <c:numCache>
                <c:formatCode>General</c:formatCode>
                <c:ptCount val="20"/>
                <c:pt idx="0">
                  <c:v>3.7750416666666661E-3</c:v>
                </c:pt>
                <c:pt idx="19">
                  <c:v>5.608202708333334E-2</c:v>
                </c:pt>
              </c:numCache>
            </c:numRef>
          </c:xVal>
          <c:yVal>
            <c:numRef>
              <c:f>Sheet1!$T$3:$T$22</c:f>
              <c:numCache>
                <c:formatCode>General</c:formatCode>
                <c:ptCount val="20"/>
                <c:pt idx="0" formatCode="0.00">
                  <c:v>2.8333333333332782E-4</c:v>
                </c:pt>
                <c:pt idx="19" formatCode="0.0000">
                  <c:v>1.2916666666666665E-2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1-4854-AC84-915840B9266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-1.6000000000000001E-3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B11-4854-AC84-915840B9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19407"/>
        <c:axId val="543320655"/>
      </c:scatterChart>
      <c:valAx>
        <c:axId val="543319407"/>
        <c:scaling>
          <c:orientation val="minMax"/>
          <c:max val="7.0000000000000007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</a:t>
                </a:r>
                <a:r>
                  <a:rPr lang="en-US" baseline="0"/>
                  <a:t> height squared </a:t>
                </a:r>
                <a:r>
                  <a:rPr lang="en-US" i="1" baseline="0"/>
                  <a:t>H</a:t>
                </a:r>
                <a:r>
                  <a:rPr lang="en-US" i="1" baseline="30000"/>
                  <a:t>2</a:t>
                </a:r>
                <a:r>
                  <a:rPr lang="en-US" i="0" baseline="0"/>
                  <a:t> (m</a:t>
                </a:r>
                <a:r>
                  <a:rPr lang="en-US" i="0" baseline="30000"/>
                  <a:t>2</a:t>
                </a:r>
                <a:r>
                  <a:rPr lang="en-US" i="0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20655"/>
        <c:crosses val="autoZero"/>
        <c:crossBetween val="midCat"/>
      </c:valAx>
      <c:valAx>
        <c:axId val="543320655"/>
        <c:scaling>
          <c:orientation val="minMax"/>
          <c:max val="1.5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amplitude </a:t>
                </a:r>
                <a:r>
                  <a:rPr lang="en-US" i="1" baseline="0"/>
                  <a:t>A </a:t>
                </a:r>
                <a:r>
                  <a:rPr lang="en-US" i="0" baseline="0"/>
                  <a:t>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1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90253260719061"/>
          <c:y val="0.72876783868107498"/>
          <c:w val="0.28311427209467543"/>
          <c:h val="0.26257911579062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Linearized relationship between the drop height </a:t>
            </a:r>
            <a:r>
              <a:rPr lang="en-US" sz="1050" b="0" i="1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 </a:t>
            </a:r>
            <a:r>
              <a:rPr lang="en-US" sz="105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of a 200g brass mass into water and the maximum amplitude </a:t>
            </a:r>
            <a:r>
              <a:rPr lang="en-US" sz="1050" b="0" i="1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 </a:t>
            </a:r>
            <a:r>
              <a:rPr lang="en-US" sz="105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of ripples created by the impact measured at a constant distance</a:t>
            </a:r>
            <a:endParaRPr lang="en-US" sz="105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628576429940119"/>
          <c:y val="0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0622013663892"/>
          <c:y val="3.8698318215965977E-2"/>
          <c:w val="0.83466971704888515"/>
          <c:h val="0.86819486233200516"/>
        </c:manualLayout>
      </c:layout>
      <c:scatterChart>
        <c:scatterStyle val="lineMarker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756667499782368"/>
                  <c:y val="0.206653363251530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Sheet2!$E$2:$E$21</c:f>
                <c:numCache>
                  <c:formatCode>General</c:formatCode>
                  <c:ptCount val="20"/>
                  <c:pt idx="0">
                    <c:v>7.7095094549833832E-3</c:v>
                  </c:pt>
                  <c:pt idx="1">
                    <c:v>2.2791216725226188E-2</c:v>
                  </c:pt>
                  <c:pt idx="2">
                    <c:v>1.6635671725857223E-2</c:v>
                  </c:pt>
                  <c:pt idx="3">
                    <c:v>8.1795927591121961E-3</c:v>
                  </c:pt>
                  <c:pt idx="4">
                    <c:v>7.5395983336507431E-3</c:v>
                  </c:pt>
                  <c:pt idx="5">
                    <c:v>2.9308139866149122E-2</c:v>
                  </c:pt>
                  <c:pt idx="6">
                    <c:v>1.0325977066599551E-2</c:v>
                  </c:pt>
                  <c:pt idx="7">
                    <c:v>1.1362665353446804E-2</c:v>
                  </c:pt>
                  <c:pt idx="8">
                    <c:v>2.030364980440023E-2</c:v>
                  </c:pt>
                  <c:pt idx="9">
                    <c:v>1.851129027195942E-2</c:v>
                  </c:pt>
                  <c:pt idx="10">
                    <c:v>2.5361431657661929E-2</c:v>
                  </c:pt>
                  <c:pt idx="11">
                    <c:v>7.1328928567467526E-3</c:v>
                  </c:pt>
                  <c:pt idx="12">
                    <c:v>1.4880790983888333E-2</c:v>
                  </c:pt>
                  <c:pt idx="13">
                    <c:v>1.8505231671185347E-2</c:v>
                  </c:pt>
                  <c:pt idx="14">
                    <c:v>1.6262850903855808E-2</c:v>
                  </c:pt>
                  <c:pt idx="15">
                    <c:v>3.3757249618389744E-3</c:v>
                  </c:pt>
                  <c:pt idx="16">
                    <c:v>1.0715036404981499E-2</c:v>
                  </c:pt>
                  <c:pt idx="17">
                    <c:v>2.2700692575255914E-2</c:v>
                  </c:pt>
                  <c:pt idx="18">
                    <c:v>5.7417738774708906E-3</c:v>
                  </c:pt>
                  <c:pt idx="19">
                    <c:v>1.7350014300005063E-2</c:v>
                  </c:pt>
                </c:numCache>
              </c:numRef>
            </c:plus>
            <c:minus>
              <c:numRef>
                <c:f>Sheet2!$E$2:$E$21</c:f>
                <c:numCache>
                  <c:formatCode>General</c:formatCode>
                  <c:ptCount val="20"/>
                  <c:pt idx="0">
                    <c:v>7.7095094549833832E-3</c:v>
                  </c:pt>
                  <c:pt idx="1">
                    <c:v>2.2791216725226188E-2</c:v>
                  </c:pt>
                  <c:pt idx="2">
                    <c:v>1.6635671725857223E-2</c:v>
                  </c:pt>
                  <c:pt idx="3">
                    <c:v>8.1795927591121961E-3</c:v>
                  </c:pt>
                  <c:pt idx="4">
                    <c:v>7.5395983336507431E-3</c:v>
                  </c:pt>
                  <c:pt idx="5">
                    <c:v>2.9308139866149122E-2</c:v>
                  </c:pt>
                  <c:pt idx="6">
                    <c:v>1.0325977066599551E-2</c:v>
                  </c:pt>
                  <c:pt idx="7">
                    <c:v>1.1362665353446804E-2</c:v>
                  </c:pt>
                  <c:pt idx="8">
                    <c:v>2.030364980440023E-2</c:v>
                  </c:pt>
                  <c:pt idx="9">
                    <c:v>1.851129027195942E-2</c:v>
                  </c:pt>
                  <c:pt idx="10">
                    <c:v>2.5361431657661929E-2</c:v>
                  </c:pt>
                  <c:pt idx="11">
                    <c:v>7.1328928567467526E-3</c:v>
                  </c:pt>
                  <c:pt idx="12">
                    <c:v>1.4880790983888333E-2</c:v>
                  </c:pt>
                  <c:pt idx="13">
                    <c:v>1.8505231671185347E-2</c:v>
                  </c:pt>
                  <c:pt idx="14">
                    <c:v>1.6262850903855808E-2</c:v>
                  </c:pt>
                  <c:pt idx="15">
                    <c:v>3.3757249618389744E-3</c:v>
                  </c:pt>
                  <c:pt idx="16">
                    <c:v>1.0715036404981499E-2</c:v>
                  </c:pt>
                  <c:pt idx="17">
                    <c:v>2.2700692575255914E-2</c:v>
                  </c:pt>
                  <c:pt idx="18">
                    <c:v>5.7417738774708906E-3</c:v>
                  </c:pt>
                  <c:pt idx="19">
                    <c:v>1.7350014300005063E-2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Sheet2!$A$2:$A$21</c:f>
              <c:numCache>
                <c:formatCode>0.000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xVal>
          <c:yVal>
            <c:numRef>
              <c:f>Sheet2!$D$2:$D$21</c:f>
              <c:numCache>
                <c:formatCode>General</c:formatCode>
                <c:ptCount val="20"/>
                <c:pt idx="0">
                  <c:v>2.2271916203284434E-2</c:v>
                </c:pt>
                <c:pt idx="1">
                  <c:v>3.2287557027403505E-2</c:v>
                </c:pt>
                <c:pt idx="2">
                  <c:v>4.6210199238492955E-2</c:v>
                </c:pt>
                <c:pt idx="3">
                  <c:v>4.9077556554672129E-2</c:v>
                </c:pt>
                <c:pt idx="4">
                  <c:v>6.0316786669204779E-2</c:v>
                </c:pt>
                <c:pt idx="5">
                  <c:v>8.2341916766800083E-2</c:v>
                </c:pt>
                <c:pt idx="6">
                  <c:v>8.3984613475007672E-2</c:v>
                </c:pt>
                <c:pt idx="7">
                  <c:v>9.4688877945392227E-2</c:v>
                </c:pt>
                <c:pt idx="8">
                  <c:v>0.10941411283482448</c:v>
                </c:pt>
                <c:pt idx="9">
                  <c:v>0.12238019679795425</c:v>
                </c:pt>
                <c:pt idx="10">
                  <c:v>0.12730444126198942</c:v>
                </c:pt>
                <c:pt idx="11">
                  <c:v>0.13409838570683966</c:v>
                </c:pt>
                <c:pt idx="12">
                  <c:v>0.14249484699723369</c:v>
                </c:pt>
                <c:pt idx="13">
                  <c:v>0.14627945035317985</c:v>
                </c:pt>
                <c:pt idx="14">
                  <c:v>0.16882388081145522</c:v>
                </c:pt>
                <c:pt idx="15">
                  <c:v>0.17478753691298843</c:v>
                </c:pt>
                <c:pt idx="16">
                  <c:v>0.18429862616568082</c:v>
                </c:pt>
                <c:pt idx="17">
                  <c:v>0.19192403722716386</c:v>
                </c:pt>
                <c:pt idx="18">
                  <c:v>0.20797980933950333</c:v>
                </c:pt>
                <c:pt idx="19">
                  <c:v>0.21854930293690633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C-4BBA-B284-78CD5B676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19407"/>
        <c:axId val="543320655"/>
      </c:scatterChart>
      <c:valAx>
        <c:axId val="54331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</a:t>
                </a:r>
                <a:r>
                  <a:rPr lang="en-US" baseline="0"/>
                  <a:t> height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20655"/>
        <c:crosses val="autoZero"/>
        <c:crossBetween val="midCat"/>
      </c:valAx>
      <c:valAx>
        <c:axId val="5433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amplitude </a:t>
                </a:r>
                <a:r>
                  <a:rPr lang="en-US" i="1" baseline="0"/>
                  <a:t>A </a:t>
                </a:r>
                <a:r>
                  <a:rPr lang="en-US" i="0" baseline="0"/>
                  <a:t>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1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</xdr:row>
      <xdr:rowOff>0</xdr:rowOff>
    </xdr:from>
    <xdr:to>
      <xdr:col>14</xdr:col>
      <xdr:colOff>242570</xdr:colOff>
      <xdr:row>45</xdr:row>
      <xdr:rowOff>99695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17</xdr:row>
      <xdr:rowOff>0</xdr:rowOff>
    </xdr:from>
    <xdr:to>
      <xdr:col>33</xdr:col>
      <xdr:colOff>434975</xdr:colOff>
      <xdr:row>38</xdr:row>
      <xdr:rowOff>26035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95250</xdr:rowOff>
    </xdr:from>
    <xdr:to>
      <xdr:col>14</xdr:col>
      <xdr:colOff>559845</xdr:colOff>
      <xdr:row>22</xdr:row>
      <xdr:rowOff>121285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topLeftCell="J38" zoomScale="145" zoomScaleNormal="145" workbookViewId="0">
      <selection activeCell="O3" sqref="O3:O22"/>
    </sheetView>
  </sheetViews>
  <sheetFormatPr defaultColWidth="8.85546875" defaultRowHeight="15" x14ac:dyDescent="0.25"/>
  <cols>
    <col min="2" max="2" width="8.5703125" bestFit="1" customWidth="1"/>
    <col min="26" max="26" width="12.7109375" bestFit="1" customWidth="1"/>
  </cols>
  <sheetData>
    <row r="1" spans="1:26" x14ac:dyDescent="0.25">
      <c r="D1" t="s">
        <v>0</v>
      </c>
      <c r="G1" t="s">
        <v>1</v>
      </c>
      <c r="J1" t="s">
        <v>2</v>
      </c>
    </row>
    <row r="2" spans="1:26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6</v>
      </c>
      <c r="H2" t="s">
        <v>7</v>
      </c>
      <c r="I2" t="s">
        <v>8</v>
      </c>
      <c r="J2" t="s">
        <v>6</v>
      </c>
      <c r="K2" t="s">
        <v>7</v>
      </c>
      <c r="L2" t="s">
        <v>8</v>
      </c>
      <c r="N2" t="s">
        <v>18</v>
      </c>
      <c r="O2" t="s">
        <v>5</v>
      </c>
      <c r="P2" t="s">
        <v>6</v>
      </c>
      <c r="Q2" t="s">
        <v>15</v>
      </c>
      <c r="S2" t="s">
        <v>16</v>
      </c>
      <c r="V2" t="s">
        <v>9</v>
      </c>
      <c r="W2">
        <v>2.71</v>
      </c>
      <c r="Y2" t="s">
        <v>17</v>
      </c>
    </row>
    <row r="3" spans="1:26" x14ac:dyDescent="0.25">
      <c r="A3" s="1">
        <v>0.01</v>
      </c>
      <c r="B3" s="5">
        <f t="shared" ref="B3:B22" si="0">AVERAGE(D3,G3,J3)</f>
        <v>4.3333333333333418E-4</v>
      </c>
      <c r="C3" s="4">
        <f>((MAX(D3,G3,J3)-MIN(D3,G3,J3))/2)+0.00005</f>
        <v>1.5000000000000633E-4</v>
      </c>
      <c r="D3">
        <f t="shared" ref="D3:D9" si="1">E3-F3</f>
        <v>5.0000000000000738E-4</v>
      </c>
      <c r="E3">
        <v>4.07E-2</v>
      </c>
      <c r="F3">
        <v>4.0199999999999993E-2</v>
      </c>
      <c r="G3">
        <f t="shared" ref="G3:G22" si="2">H3-I3</f>
        <v>2.9999999999999472E-4</v>
      </c>
      <c r="H3">
        <v>4.0999999999999995E-2</v>
      </c>
      <c r="I3">
        <v>4.07E-2</v>
      </c>
      <c r="J3">
        <f t="shared" ref="J3:J22" si="3">K3-L3</f>
        <v>5.0000000000000044E-4</v>
      </c>
      <c r="K3">
        <v>4.0099999999999997E-2</v>
      </c>
      <c r="L3">
        <v>3.9599999999999996E-2</v>
      </c>
      <c r="N3" s="3">
        <f>(A3+AVERAGE(F3,I3,L3))^2</f>
        <v>2.5166944444444442E-3</v>
      </c>
      <c r="O3" s="3">
        <f>0.005/A3*N3</f>
        <v>1.2583472222222221E-3</v>
      </c>
      <c r="P3">
        <f t="shared" ref="P3:P21" si="4">B3</f>
        <v>4.3333333333333418E-4</v>
      </c>
      <c r="Q3">
        <f>N3-O3</f>
        <v>1.2583472222222221E-3</v>
      </c>
      <c r="R3" s="3">
        <f>P3+C3</f>
        <v>5.8333333333334054E-4</v>
      </c>
      <c r="S3">
        <f>N3+O3</f>
        <v>3.7750416666666661E-3</v>
      </c>
      <c r="T3" s="1">
        <f>P3-C3</f>
        <v>2.8333333333332782E-4</v>
      </c>
      <c r="V3" t="s">
        <v>10</v>
      </c>
      <c r="W3">
        <v>2.87</v>
      </c>
      <c r="Y3" s="3">
        <f>AVERAGE(F3,I3,L3)</f>
        <v>4.0166666666666663E-2</v>
      </c>
      <c r="Z3" s="3">
        <f>(MAX(L3,I3,F3)-MIN(L3,I3,F3))/2 + 0.0005</f>
        <v>1.0500000000000019E-3</v>
      </c>
    </row>
    <row r="4" spans="1:26" x14ac:dyDescent="0.25">
      <c r="A4" s="1">
        <v>0.02</v>
      </c>
      <c r="B4" s="5">
        <f t="shared" si="0"/>
        <v>5.6666666666667137E-4</v>
      </c>
      <c r="C4" s="4">
        <f t="shared" ref="C4:C22" si="5">((MAX(D4,G4,J4)-MIN(D4,G4,J4))/2)+0.00005</f>
        <v>4.0000000000000658E-4</v>
      </c>
      <c r="D4">
        <f t="shared" si="1"/>
        <v>1.9999999999999879E-4</v>
      </c>
      <c r="E4">
        <v>4.0500000000000001E-2</v>
      </c>
      <c r="F4">
        <v>4.0300000000000002E-2</v>
      </c>
      <c r="G4">
        <f t="shared" si="2"/>
        <v>6.0000000000000331E-4</v>
      </c>
      <c r="H4">
        <v>4.1100000000000005E-2</v>
      </c>
      <c r="I4">
        <v>4.0500000000000001E-2</v>
      </c>
      <c r="J4">
        <f t="shared" si="3"/>
        <v>9.000000000000119E-4</v>
      </c>
      <c r="K4">
        <v>4.1100000000000005E-2</v>
      </c>
      <c r="L4">
        <v>4.0199999999999993E-2</v>
      </c>
      <c r="N4" s="4">
        <f t="shared" ref="N4:N21" si="6">(A4+AVERAGE(F4,I4,L4))^2</f>
        <v>3.6401111111111113E-3</v>
      </c>
      <c r="O4" s="4">
        <f t="shared" ref="O4:O21" si="7">0.005/A4*N4</f>
        <v>9.1002777777777783E-4</v>
      </c>
      <c r="P4">
        <f t="shared" si="4"/>
        <v>5.6666666666667137E-4</v>
      </c>
      <c r="V4" t="s">
        <v>11</v>
      </c>
      <c r="W4" t="s">
        <v>12</v>
      </c>
      <c r="Y4" s="4">
        <f t="shared" ref="Y4:Y21" si="8">AVERAGE(F4,I4,L4)</f>
        <v>4.0333333333333332E-2</v>
      </c>
      <c r="Z4" s="4">
        <f t="shared" ref="Z4:Z21" si="9">(MAX(L4,I4,F4)-MIN(L4,I4,F4))/2 + 0.0005</f>
        <v>6.5000000000000431E-4</v>
      </c>
    </row>
    <row r="5" spans="1:26" x14ac:dyDescent="0.25">
      <c r="A5" s="1">
        <v>0.03</v>
      </c>
      <c r="B5" s="5">
        <f t="shared" si="0"/>
        <v>8.3333333333333642E-4</v>
      </c>
      <c r="C5" s="4">
        <f t="shared" si="5"/>
        <v>2.9999999999999678E-4</v>
      </c>
      <c r="D5">
        <f t="shared" si="1"/>
        <v>1.1000000000000038E-3</v>
      </c>
      <c r="E5">
        <v>4.1200000000000001E-2</v>
      </c>
      <c r="F5">
        <v>4.0099999999999997E-2</v>
      </c>
      <c r="G5">
        <f t="shared" si="2"/>
        <v>6.0000000000001025E-4</v>
      </c>
      <c r="H5">
        <v>4.0800000000000003E-2</v>
      </c>
      <c r="I5">
        <v>4.0199999999999993E-2</v>
      </c>
      <c r="J5">
        <f t="shared" si="3"/>
        <v>7.9999999999999516E-4</v>
      </c>
      <c r="K5">
        <v>4.1599999999999998E-2</v>
      </c>
      <c r="L5">
        <v>4.0800000000000003E-2</v>
      </c>
      <c r="N5" s="4">
        <f t="shared" si="6"/>
        <v>4.9514677777777773E-3</v>
      </c>
      <c r="O5" s="4">
        <f t="shared" si="7"/>
        <v>8.2524462962962962E-4</v>
      </c>
      <c r="P5">
        <f t="shared" si="4"/>
        <v>8.3333333333333642E-4</v>
      </c>
      <c r="V5" t="s">
        <v>13</v>
      </c>
      <c r="W5" t="s">
        <v>14</v>
      </c>
      <c r="Y5" s="4">
        <f t="shared" si="8"/>
        <v>4.0366666666666662E-2</v>
      </c>
      <c r="Z5" s="4">
        <f t="shared" si="9"/>
        <v>8.500000000000031E-4</v>
      </c>
    </row>
    <row r="6" spans="1:26" x14ac:dyDescent="0.25">
      <c r="A6" s="1">
        <v>0.04</v>
      </c>
      <c r="B6" s="5">
        <f t="shared" si="0"/>
        <v>8.9999999999999802E-4</v>
      </c>
      <c r="C6" s="4">
        <f t="shared" si="5"/>
        <v>1.5000000000000286E-4</v>
      </c>
      <c r="D6">
        <f t="shared" si="1"/>
        <v>7.9999999999999516E-4</v>
      </c>
      <c r="E6">
        <v>4.0599999999999997E-2</v>
      </c>
      <c r="F6">
        <v>3.9800000000000002E-2</v>
      </c>
      <c r="G6">
        <f t="shared" si="2"/>
        <v>8.9999999999999802E-4</v>
      </c>
      <c r="H6">
        <v>4.07E-2</v>
      </c>
      <c r="I6">
        <v>3.9800000000000002E-2</v>
      </c>
      <c r="J6">
        <f t="shared" si="3"/>
        <v>1.0000000000000009E-3</v>
      </c>
      <c r="K6">
        <v>4.0500000000000001E-2</v>
      </c>
      <c r="L6">
        <v>3.95E-2</v>
      </c>
      <c r="N6" s="4">
        <f t="shared" si="6"/>
        <v>6.3520900000000012E-3</v>
      </c>
      <c r="O6" s="4">
        <f>0.005/A6*N6</f>
        <v>7.9401125000000015E-4</v>
      </c>
      <c r="P6">
        <f t="shared" si="4"/>
        <v>8.9999999999999802E-4</v>
      </c>
      <c r="Y6" s="4">
        <f t="shared" si="8"/>
        <v>3.9700000000000006E-2</v>
      </c>
      <c r="Z6" s="4">
        <f t="shared" si="9"/>
        <v>6.5000000000000084E-4</v>
      </c>
    </row>
    <row r="7" spans="1:26" x14ac:dyDescent="0.25">
      <c r="A7" s="1">
        <v>0.05</v>
      </c>
      <c r="B7" s="5">
        <f t="shared" si="0"/>
        <v>1.1999999999999997E-3</v>
      </c>
      <c r="C7" s="4">
        <f t="shared" si="5"/>
        <v>1.5000000000000286E-4</v>
      </c>
      <c r="D7">
        <f t="shared" si="1"/>
        <v>1.3000000000000025E-3</v>
      </c>
      <c r="E7">
        <v>4.0899999999999999E-2</v>
      </c>
      <c r="F7">
        <v>3.9599999999999996E-2</v>
      </c>
      <c r="G7">
        <f t="shared" si="2"/>
        <v>1.0999999999999968E-3</v>
      </c>
      <c r="H7">
        <v>4.1599999999999998E-2</v>
      </c>
      <c r="I7">
        <v>4.0500000000000001E-2</v>
      </c>
      <c r="J7">
        <f t="shared" si="3"/>
        <v>1.1999999999999997E-3</v>
      </c>
      <c r="K7">
        <v>4.1500000000000002E-2</v>
      </c>
      <c r="L7">
        <v>4.0300000000000002E-2</v>
      </c>
      <c r="N7" s="4">
        <f t="shared" si="6"/>
        <v>8.1240177777777787E-3</v>
      </c>
      <c r="O7" s="4">
        <f t="shared" si="7"/>
        <v>8.1240177777777776E-4</v>
      </c>
      <c r="P7">
        <f t="shared" si="4"/>
        <v>1.1999999999999997E-3</v>
      </c>
      <c r="Y7" s="3">
        <f t="shared" si="8"/>
        <v>4.0133333333333333E-2</v>
      </c>
      <c r="Z7" s="3">
        <f t="shared" si="9"/>
        <v>9.5000000000000249E-4</v>
      </c>
    </row>
    <row r="8" spans="1:26" x14ac:dyDescent="0.25">
      <c r="A8" s="1">
        <v>0.06</v>
      </c>
      <c r="B8" s="5">
        <f t="shared" si="0"/>
        <v>1.9666666666666743E-3</v>
      </c>
      <c r="C8" s="4">
        <f t="shared" si="5"/>
        <v>7.0000000000000129E-4</v>
      </c>
      <c r="D8">
        <f t="shared" si="1"/>
        <v>2.600000000000012E-3</v>
      </c>
      <c r="E8">
        <v>4.2800000000000005E-2</v>
      </c>
      <c r="F8">
        <v>4.0199999999999993E-2</v>
      </c>
      <c r="G8">
        <f t="shared" si="2"/>
        <v>2.0000000000000018E-3</v>
      </c>
      <c r="H8">
        <v>4.2099999999999999E-2</v>
      </c>
      <c r="I8">
        <v>4.0099999999999997E-2</v>
      </c>
      <c r="J8">
        <f t="shared" si="3"/>
        <v>1.3000000000000095E-3</v>
      </c>
      <c r="K8">
        <v>4.1900000000000007E-2</v>
      </c>
      <c r="L8">
        <v>4.0599999999999997E-2</v>
      </c>
      <c r="N8" s="4">
        <f t="shared" si="6"/>
        <v>1.0060090000000001E-2</v>
      </c>
      <c r="O8" s="4">
        <f t="shared" si="7"/>
        <v>8.3834083333333346E-4</v>
      </c>
      <c r="P8">
        <f t="shared" si="4"/>
        <v>1.9666666666666743E-3</v>
      </c>
      <c r="Y8">
        <f t="shared" si="8"/>
        <v>4.0299999999999996E-2</v>
      </c>
      <c r="Z8" s="4">
        <f t="shared" si="9"/>
        <v>7.5000000000000023E-4</v>
      </c>
    </row>
    <row r="9" spans="1:26" x14ac:dyDescent="0.25">
      <c r="A9" s="1">
        <v>7.0000000000000007E-2</v>
      </c>
      <c r="B9" s="5">
        <f t="shared" si="0"/>
        <v>2.0333333333333314E-3</v>
      </c>
      <c r="C9" s="4">
        <f t="shared" si="5"/>
        <v>2.5000000000000575E-4</v>
      </c>
      <c r="D9">
        <f t="shared" si="1"/>
        <v>1.899999999999992E-3</v>
      </c>
      <c r="E9">
        <v>4.2699999999999995E-2</v>
      </c>
      <c r="F9">
        <v>4.0800000000000003E-2</v>
      </c>
      <c r="G9">
        <f t="shared" si="2"/>
        <v>2.3000000000000034E-3</v>
      </c>
      <c r="H9">
        <v>4.1700000000000001E-2</v>
      </c>
      <c r="I9">
        <v>3.9399999999999998E-2</v>
      </c>
      <c r="J9">
        <f t="shared" si="3"/>
        <v>1.8999999999999989E-3</v>
      </c>
      <c r="K9">
        <v>4.24E-2</v>
      </c>
      <c r="L9">
        <v>4.0500000000000001E-2</v>
      </c>
      <c r="N9" s="4">
        <f t="shared" si="6"/>
        <v>1.2151387777777781E-2</v>
      </c>
      <c r="O9" s="4">
        <f t="shared" si="7"/>
        <v>8.6795626984127001E-4</v>
      </c>
      <c r="P9">
        <f t="shared" si="4"/>
        <v>2.0333333333333314E-3</v>
      </c>
      <c r="Y9" s="3">
        <f t="shared" si="8"/>
        <v>4.0233333333333336E-2</v>
      </c>
      <c r="Z9" s="3">
        <f t="shared" si="9"/>
        <v>1.2000000000000027E-3</v>
      </c>
    </row>
    <row r="10" spans="1:26" x14ac:dyDescent="0.25">
      <c r="A10" s="1">
        <v>0.08</v>
      </c>
      <c r="B10" s="5">
        <f t="shared" si="0"/>
        <v>2.5000000000000022E-3</v>
      </c>
      <c r="C10" s="4">
        <f t="shared" si="5"/>
        <v>2.9999999999999331E-4</v>
      </c>
      <c r="D10">
        <f>E10-F10</f>
        <v>2.6000000000000051E-3</v>
      </c>
      <c r="E10">
        <v>4.2300000000000004E-2</v>
      </c>
      <c r="F10">
        <v>3.9699999999999999E-2</v>
      </c>
      <c r="G10">
        <f>H10-I10</f>
        <v>2.6999999999999941E-3</v>
      </c>
      <c r="H10">
        <v>4.3499999999999997E-2</v>
      </c>
      <c r="I10">
        <v>4.0800000000000003E-2</v>
      </c>
      <c r="J10">
        <f t="shared" si="3"/>
        <v>2.2000000000000075E-3</v>
      </c>
      <c r="K10">
        <v>4.2800000000000005E-2</v>
      </c>
      <c r="L10">
        <v>4.0599999999999997E-2</v>
      </c>
      <c r="N10" s="4">
        <f t="shared" si="6"/>
        <v>1.4488134444444446E-2</v>
      </c>
      <c r="O10" s="4">
        <f t="shared" si="7"/>
        <v>9.0550840277777789E-4</v>
      </c>
      <c r="P10">
        <f t="shared" si="4"/>
        <v>2.5000000000000022E-3</v>
      </c>
      <c r="Y10" s="3">
        <f t="shared" si="8"/>
        <v>4.0366666666666669E-2</v>
      </c>
      <c r="Z10" s="3">
        <f t="shared" si="9"/>
        <v>1.0500000000000019E-3</v>
      </c>
    </row>
    <row r="11" spans="1:26" x14ac:dyDescent="0.25">
      <c r="A11" s="1">
        <v>0.09</v>
      </c>
      <c r="B11" s="5">
        <f t="shared" si="0"/>
        <v>3.2333333333333359E-3</v>
      </c>
      <c r="C11" s="4">
        <f t="shared" si="5"/>
        <v>5.9999999999999496E-4</v>
      </c>
      <c r="D11">
        <f t="shared" ref="D11:D22" si="10">E11-F11</f>
        <v>3.2000000000000015E-3</v>
      </c>
      <c r="E11">
        <v>4.3299999999999998E-2</v>
      </c>
      <c r="F11">
        <v>4.0099999999999997E-2</v>
      </c>
      <c r="G11">
        <f t="shared" si="2"/>
        <v>3.7999999999999978E-3</v>
      </c>
      <c r="H11">
        <v>4.3899999999999995E-2</v>
      </c>
      <c r="I11">
        <v>4.0099999999999997E-2</v>
      </c>
      <c r="J11">
        <f t="shared" si="3"/>
        <v>2.7000000000000079E-3</v>
      </c>
      <c r="K11">
        <v>4.2900000000000001E-2</v>
      </c>
      <c r="L11">
        <v>4.0199999999999993E-2</v>
      </c>
      <c r="N11" s="4">
        <f t="shared" si="6"/>
        <v>1.6934684444444442E-2</v>
      </c>
      <c r="O11" s="4">
        <f t="shared" si="7"/>
        <v>9.4081580246913575E-4</v>
      </c>
      <c r="P11">
        <f t="shared" si="4"/>
        <v>3.2333333333333359E-3</v>
      </c>
      <c r="Y11" s="4">
        <f t="shared" si="8"/>
        <v>4.0133333333333326E-2</v>
      </c>
      <c r="Z11" s="4">
        <f t="shared" si="9"/>
        <v>5.4999999999999797E-4</v>
      </c>
    </row>
    <row r="12" spans="1:26" x14ac:dyDescent="0.25">
      <c r="A12" s="2">
        <v>0.1</v>
      </c>
      <c r="B12" s="5">
        <f t="shared" si="0"/>
        <v>3.966666666666667E-3</v>
      </c>
      <c r="C12" s="4">
        <f t="shared" si="5"/>
        <v>5.9999999999999843E-4</v>
      </c>
      <c r="D12">
        <f t="shared" si="10"/>
        <v>4.5999999999999999E-3</v>
      </c>
      <c r="E12">
        <v>4.5100000000000001E-2</v>
      </c>
      <c r="F12">
        <v>4.0500000000000001E-2</v>
      </c>
      <c r="G12">
        <f t="shared" si="2"/>
        <v>3.5000000000000031E-3</v>
      </c>
      <c r="H12">
        <v>4.41E-2</v>
      </c>
      <c r="I12">
        <v>4.0599999999999997E-2</v>
      </c>
      <c r="J12">
        <f t="shared" si="3"/>
        <v>3.7999999999999978E-3</v>
      </c>
      <c r="K12">
        <v>4.3700000000000003E-2</v>
      </c>
      <c r="L12">
        <v>3.9900000000000005E-2</v>
      </c>
      <c r="N12" s="3">
        <f t="shared" si="6"/>
        <v>1.9693444444444444E-2</v>
      </c>
      <c r="O12" s="3">
        <f t="shared" si="7"/>
        <v>9.846722222222222E-4</v>
      </c>
      <c r="P12">
        <f t="shared" si="4"/>
        <v>3.966666666666667E-3</v>
      </c>
      <c r="Y12" s="4">
        <f t="shared" si="8"/>
        <v>4.0333333333333339E-2</v>
      </c>
      <c r="Z12" s="4">
        <f t="shared" si="9"/>
        <v>8.4999999999999616E-4</v>
      </c>
    </row>
    <row r="13" spans="1:26" x14ac:dyDescent="0.25">
      <c r="A13" s="2">
        <v>0.11</v>
      </c>
      <c r="B13" s="5">
        <f t="shared" si="0"/>
        <v>4.2666666666666643E-3</v>
      </c>
      <c r="C13" s="4">
        <f t="shared" si="5"/>
        <v>8.4999999999999865E-4</v>
      </c>
      <c r="D13">
        <f t="shared" si="10"/>
        <v>3.2999999999999974E-3</v>
      </c>
      <c r="E13">
        <v>4.2699999999999995E-2</v>
      </c>
      <c r="F13">
        <v>3.9399999999999998E-2</v>
      </c>
      <c r="G13">
        <f t="shared" si="2"/>
        <v>4.5999999999999999E-3</v>
      </c>
      <c r="H13">
        <v>4.4299999999999999E-2</v>
      </c>
      <c r="I13">
        <v>3.9699999999999999E-2</v>
      </c>
      <c r="J13">
        <f t="shared" si="3"/>
        <v>4.8999999999999946E-3</v>
      </c>
      <c r="K13">
        <v>4.4199999999999996E-2</v>
      </c>
      <c r="L13">
        <v>3.9300000000000002E-2</v>
      </c>
      <c r="N13" s="3">
        <f t="shared" si="6"/>
        <v>2.2340284444444445E-2</v>
      </c>
      <c r="O13" s="3">
        <f t="shared" si="7"/>
        <v>1.0154674747474748E-3</v>
      </c>
      <c r="P13">
        <f t="shared" si="4"/>
        <v>4.2666666666666643E-3</v>
      </c>
      <c r="Y13" s="4">
        <f t="shared" si="8"/>
        <v>3.9466666666666671E-2</v>
      </c>
      <c r="Z13">
        <f t="shared" si="9"/>
        <v>6.999999999999988E-4</v>
      </c>
    </row>
    <row r="14" spans="1:26" x14ac:dyDescent="0.25">
      <c r="A14" s="2">
        <v>0.12</v>
      </c>
      <c r="B14" s="5">
        <f t="shared" si="0"/>
        <v>4.7000000000000028E-3</v>
      </c>
      <c r="C14" s="4">
        <f t="shared" si="5"/>
        <v>2.4999999999999881E-4</v>
      </c>
      <c r="D14">
        <f t="shared" si="10"/>
        <v>4.9000000000000016E-3</v>
      </c>
      <c r="E14">
        <v>4.5700000000000005E-2</v>
      </c>
      <c r="F14">
        <v>4.0800000000000003E-2</v>
      </c>
      <c r="G14">
        <f>H14-I14</f>
        <v>4.7000000000000028E-3</v>
      </c>
      <c r="H14">
        <v>4.5100000000000001E-2</v>
      </c>
      <c r="I14">
        <v>4.0399999999999998E-2</v>
      </c>
      <c r="J14">
        <f t="shared" si="3"/>
        <v>4.500000000000004E-3</v>
      </c>
      <c r="K14">
        <v>4.5100000000000001E-2</v>
      </c>
      <c r="L14">
        <v>4.0599999999999997E-2</v>
      </c>
      <c r="N14" s="3">
        <f t="shared" si="6"/>
        <v>2.5792359999999997E-2</v>
      </c>
      <c r="O14" s="3">
        <f t="shared" si="7"/>
        <v>1.0746816666666666E-3</v>
      </c>
      <c r="P14">
        <f t="shared" si="4"/>
        <v>4.7000000000000028E-3</v>
      </c>
      <c r="Y14" s="4">
        <f t="shared" si="8"/>
        <v>4.0599999999999997E-2</v>
      </c>
      <c r="Z14">
        <f t="shared" si="9"/>
        <v>7.0000000000000227E-4</v>
      </c>
    </row>
    <row r="15" spans="1:26" x14ac:dyDescent="0.25">
      <c r="A15" s="2">
        <v>0.13</v>
      </c>
      <c r="B15" s="5">
        <f t="shared" si="0"/>
        <v>5.2666666666666695E-3</v>
      </c>
      <c r="C15" s="4">
        <f t="shared" si="5"/>
        <v>5.5000000000000047E-4</v>
      </c>
      <c r="D15">
        <f t="shared" si="10"/>
        <v>5.7000000000000037E-3</v>
      </c>
      <c r="E15">
        <v>4.5400000000000003E-2</v>
      </c>
      <c r="F15">
        <v>3.9699999999999999E-2</v>
      </c>
      <c r="G15">
        <f t="shared" si="2"/>
        <v>4.7000000000000028E-3</v>
      </c>
      <c r="H15">
        <v>4.53E-2</v>
      </c>
      <c r="I15">
        <v>4.0599999999999997E-2</v>
      </c>
      <c r="J15">
        <f t="shared" si="3"/>
        <v>5.400000000000002E-3</v>
      </c>
      <c r="K15">
        <v>4.5700000000000005E-2</v>
      </c>
      <c r="L15">
        <v>4.0300000000000002E-2</v>
      </c>
      <c r="N15" s="3">
        <f t="shared" si="6"/>
        <v>2.8968040000000007E-2</v>
      </c>
      <c r="O15" s="3">
        <f t="shared" si="7"/>
        <v>1.114155384615385E-3</v>
      </c>
      <c r="P15">
        <f t="shared" si="4"/>
        <v>5.2666666666666695E-3</v>
      </c>
      <c r="Y15" s="4">
        <f t="shared" si="8"/>
        <v>4.02E-2</v>
      </c>
      <c r="Z15" s="4">
        <f t="shared" si="9"/>
        <v>9.4999999999999902E-4</v>
      </c>
    </row>
    <row r="16" spans="1:26" x14ac:dyDescent="0.25">
      <c r="A16" s="2">
        <v>0.14000000000000001</v>
      </c>
      <c r="B16" s="5">
        <f t="shared" si="0"/>
        <v>5.5333333333333319E-3</v>
      </c>
      <c r="C16" s="4">
        <f t="shared" si="5"/>
        <v>6.9999999999999782E-4</v>
      </c>
      <c r="D16">
        <f t="shared" si="10"/>
        <v>6.0999999999999943E-3</v>
      </c>
      <c r="E16">
        <v>4.6399999999999997E-2</v>
      </c>
      <c r="F16">
        <v>4.0300000000000002E-2</v>
      </c>
      <c r="G16">
        <f t="shared" si="2"/>
        <v>5.7000000000000037E-3</v>
      </c>
      <c r="H16">
        <v>4.5400000000000003E-2</v>
      </c>
      <c r="I16">
        <v>3.9699999999999999E-2</v>
      </c>
      <c r="J16">
        <f t="shared" si="3"/>
        <v>4.7999999999999987E-3</v>
      </c>
      <c r="K16">
        <v>4.5199999999999997E-2</v>
      </c>
      <c r="L16">
        <v>4.0399999999999998E-2</v>
      </c>
      <c r="N16" s="3">
        <f t="shared" si="6"/>
        <v>3.2448017777777782E-2</v>
      </c>
      <c r="O16" s="3">
        <f t="shared" si="7"/>
        <v>1.1588577777777778E-3</v>
      </c>
      <c r="P16">
        <f t="shared" si="4"/>
        <v>5.5333333333333319E-3</v>
      </c>
      <c r="Y16" s="4">
        <f t="shared" si="8"/>
        <v>4.0133333333333333E-2</v>
      </c>
      <c r="Z16" s="4">
        <f t="shared" si="9"/>
        <v>8.4999999999999963E-4</v>
      </c>
    </row>
    <row r="17" spans="1:26" x14ac:dyDescent="0.25">
      <c r="A17" s="2">
        <v>0.15</v>
      </c>
      <c r="B17" s="5">
        <f t="shared" si="0"/>
        <v>7.2666666666666669E-3</v>
      </c>
      <c r="C17" s="4">
        <f t="shared" si="5"/>
        <v>7.0000000000000129E-4</v>
      </c>
      <c r="D17">
        <f t="shared" si="10"/>
        <v>8.0000000000000002E-3</v>
      </c>
      <c r="E17">
        <v>4.7100000000000003E-2</v>
      </c>
      <c r="F17">
        <v>3.9100000000000003E-2</v>
      </c>
      <c r="G17">
        <f t="shared" si="2"/>
        <v>6.6999999999999976E-3</v>
      </c>
      <c r="H17">
        <v>4.6799999999999994E-2</v>
      </c>
      <c r="I17">
        <v>4.0099999999999997E-2</v>
      </c>
      <c r="J17">
        <f t="shared" si="3"/>
        <v>7.1000000000000021E-3</v>
      </c>
      <c r="K17">
        <v>4.7199999999999999E-2</v>
      </c>
      <c r="L17">
        <v>4.0099999999999997E-2</v>
      </c>
      <c r="N17" s="3">
        <f t="shared" si="6"/>
        <v>3.6011387777777779E-2</v>
      </c>
      <c r="O17" s="3">
        <f t="shared" si="7"/>
        <v>1.2003795925925925E-3</v>
      </c>
      <c r="P17">
        <f t="shared" si="4"/>
        <v>7.2666666666666669E-3</v>
      </c>
      <c r="Y17" s="3">
        <f t="shared" si="8"/>
        <v>3.9766666666666665E-2</v>
      </c>
      <c r="Z17">
        <f t="shared" si="9"/>
        <v>9.9999999999999699E-4</v>
      </c>
    </row>
    <row r="18" spans="1:26" x14ac:dyDescent="0.25">
      <c r="A18" s="2">
        <v>0.16</v>
      </c>
      <c r="B18" s="5">
        <f t="shared" si="0"/>
        <v>7.7666666666666674E-3</v>
      </c>
      <c r="C18" s="4">
        <f t="shared" si="5"/>
        <v>1.5000000000000633E-4</v>
      </c>
      <c r="D18">
        <f t="shared" si="10"/>
        <v>7.6999999999999916E-3</v>
      </c>
      <c r="E18">
        <v>4.7699999999999992E-2</v>
      </c>
      <c r="F18">
        <v>0.04</v>
      </c>
      <c r="G18">
        <f t="shared" si="2"/>
        <v>7.9000000000000042E-3</v>
      </c>
      <c r="H18">
        <v>4.8099999999999997E-2</v>
      </c>
      <c r="I18">
        <v>4.0199999999999993E-2</v>
      </c>
      <c r="J18">
        <f t="shared" si="3"/>
        <v>7.7000000000000055E-3</v>
      </c>
      <c r="K18">
        <v>4.7400000000000005E-2</v>
      </c>
      <c r="L18">
        <v>3.9699999999999999E-2</v>
      </c>
      <c r="N18" s="3">
        <f t="shared" si="6"/>
        <v>3.9986667777777783E-2</v>
      </c>
      <c r="O18" s="3">
        <f t="shared" si="7"/>
        <v>1.2495833680555557E-3</v>
      </c>
      <c r="P18">
        <f t="shared" si="4"/>
        <v>7.7666666666666674E-3</v>
      </c>
      <c r="Y18" s="4">
        <f t="shared" si="8"/>
        <v>3.9966666666666664E-2</v>
      </c>
      <c r="Z18" s="4">
        <f t="shared" si="9"/>
        <v>7.4999999999999676E-4</v>
      </c>
    </row>
    <row r="19" spans="1:26" x14ac:dyDescent="0.25">
      <c r="A19" s="2">
        <v>0.17</v>
      </c>
      <c r="B19" s="5">
        <f t="shared" si="0"/>
        <v>8.5999999999999983E-3</v>
      </c>
      <c r="C19" s="4">
        <f t="shared" si="5"/>
        <v>5.000000000000025E-4</v>
      </c>
      <c r="D19">
        <f t="shared" si="10"/>
        <v>8.0999999999999961E-3</v>
      </c>
      <c r="E19">
        <v>4.7199999999999999E-2</v>
      </c>
      <c r="F19">
        <v>3.9100000000000003E-2</v>
      </c>
      <c r="G19">
        <f t="shared" si="2"/>
        <v>8.6999999999999994E-3</v>
      </c>
      <c r="H19">
        <v>4.8399999999999999E-2</v>
      </c>
      <c r="I19">
        <v>3.9699999999999999E-2</v>
      </c>
      <c r="J19">
        <f t="shared" si="3"/>
        <v>9.0000000000000011E-3</v>
      </c>
      <c r="K19">
        <v>4.82E-2</v>
      </c>
      <c r="L19">
        <v>3.9199999999999999E-2</v>
      </c>
      <c r="N19" s="3">
        <f t="shared" si="6"/>
        <v>4.3820444444444447E-2</v>
      </c>
      <c r="O19" s="3">
        <f t="shared" si="7"/>
        <v>1.2888366013071896E-3</v>
      </c>
      <c r="P19">
        <f t="shared" si="4"/>
        <v>8.5999999999999983E-3</v>
      </c>
      <c r="Y19" s="4">
        <f t="shared" si="8"/>
        <v>3.9333333333333338E-2</v>
      </c>
      <c r="Z19">
        <f t="shared" si="9"/>
        <v>7.999999999999982E-4</v>
      </c>
    </row>
    <row r="20" spans="1:26" x14ac:dyDescent="0.25">
      <c r="A20" s="2">
        <v>0.18</v>
      </c>
      <c r="B20" s="5">
        <f t="shared" si="0"/>
        <v>9.300000000000001E-3</v>
      </c>
      <c r="C20" s="4">
        <f t="shared" si="5"/>
        <v>1.0999999999999988E-3</v>
      </c>
      <c r="D20">
        <f t="shared" si="10"/>
        <v>9.8000000000000032E-3</v>
      </c>
      <c r="E20">
        <v>4.9200000000000001E-2</v>
      </c>
      <c r="F20">
        <v>3.9399999999999998E-2</v>
      </c>
      <c r="G20">
        <f t="shared" si="2"/>
        <v>1.0099999999999998E-2</v>
      </c>
      <c r="H20">
        <v>5.0599999999999999E-2</v>
      </c>
      <c r="I20">
        <v>4.0500000000000001E-2</v>
      </c>
      <c r="J20">
        <f t="shared" si="3"/>
        <v>8.0000000000000002E-3</v>
      </c>
      <c r="K20">
        <v>4.87E-2</v>
      </c>
      <c r="L20">
        <v>4.07E-2</v>
      </c>
      <c r="N20" s="3">
        <f t="shared" si="6"/>
        <v>4.8488040000000003E-2</v>
      </c>
      <c r="O20" s="3">
        <f t="shared" si="7"/>
        <v>1.3468900000000001E-3</v>
      </c>
      <c r="P20">
        <f t="shared" si="4"/>
        <v>9.300000000000001E-3</v>
      </c>
      <c r="Y20" s="3">
        <f t="shared" si="8"/>
        <v>4.02E-2</v>
      </c>
      <c r="Z20" s="3">
        <f t="shared" si="9"/>
        <v>1.1500000000000013E-3</v>
      </c>
    </row>
    <row r="21" spans="1:26" x14ac:dyDescent="0.25">
      <c r="A21" s="2">
        <v>0.19</v>
      </c>
      <c r="B21" s="5">
        <f t="shared" si="0"/>
        <v>1.0866666666666663E-2</v>
      </c>
      <c r="C21" s="4">
        <f t="shared" si="5"/>
        <v>2.9999999999999678E-4</v>
      </c>
      <c r="D21">
        <f t="shared" si="10"/>
        <v>1.0599999999999998E-2</v>
      </c>
      <c r="E21">
        <v>4.99E-2</v>
      </c>
      <c r="F21">
        <v>3.9300000000000002E-2</v>
      </c>
      <c r="G21">
        <f t="shared" si="2"/>
        <v>1.09E-2</v>
      </c>
      <c r="H21">
        <v>5.1200000000000002E-2</v>
      </c>
      <c r="I21">
        <v>4.0300000000000002E-2</v>
      </c>
      <c r="J21">
        <f t="shared" si="3"/>
        <v>1.1099999999999992E-2</v>
      </c>
      <c r="K21">
        <v>5.1399999999999994E-2</v>
      </c>
      <c r="L21">
        <v>4.0300000000000002E-2</v>
      </c>
      <c r="N21" s="3">
        <f t="shared" si="6"/>
        <v>5.2884667777777783E-2</v>
      </c>
      <c r="O21" s="3">
        <f t="shared" si="7"/>
        <v>1.3917017836257311E-3</v>
      </c>
      <c r="P21">
        <f t="shared" si="4"/>
        <v>1.0866666666666663E-2</v>
      </c>
      <c r="R21" s="4"/>
      <c r="T21" s="4"/>
      <c r="Y21" s="3">
        <f t="shared" si="8"/>
        <v>3.9966666666666671E-2</v>
      </c>
      <c r="Z21">
        <f t="shared" si="9"/>
        <v>1.0000000000000005E-3</v>
      </c>
    </row>
    <row r="22" spans="1:26" x14ac:dyDescent="0.25">
      <c r="A22" s="2">
        <v>0.2</v>
      </c>
      <c r="B22" s="5">
        <f t="shared" si="0"/>
        <v>1.1966666666666667E-2</v>
      </c>
      <c r="C22" s="4">
        <f t="shared" si="5"/>
        <v>9.4999999999999805E-4</v>
      </c>
      <c r="D22">
        <f t="shared" si="10"/>
        <v>1.1900000000000008E-2</v>
      </c>
      <c r="E22">
        <v>5.21E-2</v>
      </c>
      <c r="F22">
        <v>4.0199999999999993E-2</v>
      </c>
      <c r="G22">
        <f t="shared" si="2"/>
        <v>1.1099999999999999E-2</v>
      </c>
      <c r="H22">
        <v>5.0599999999999999E-2</v>
      </c>
      <c r="I22">
        <v>3.95E-2</v>
      </c>
      <c r="J22">
        <f t="shared" si="3"/>
        <v>1.2899999999999995E-2</v>
      </c>
      <c r="K22">
        <v>5.2699999999999997E-2</v>
      </c>
      <c r="L22">
        <v>3.9800000000000002E-2</v>
      </c>
      <c r="N22" s="3">
        <f t="shared" ref="N22" si="11">(A22+AVERAGE(F22,I22,L22))^2</f>
        <v>5.7520027777777781E-2</v>
      </c>
      <c r="O22" s="3">
        <f t="shared" ref="O22" si="12">0.005/A22*N22</f>
        <v>1.4380006944444445E-3</v>
      </c>
      <c r="P22">
        <f t="shared" ref="P22" si="13">B22</f>
        <v>1.1966666666666667E-2</v>
      </c>
      <c r="Q22">
        <f>N22+O22</f>
        <v>5.8958028472222222E-2</v>
      </c>
      <c r="R22" s="4">
        <f>P22-C22</f>
        <v>1.1016666666666669E-2</v>
      </c>
      <c r="S22">
        <f>N22-O22</f>
        <v>5.608202708333334E-2</v>
      </c>
      <c r="T22" s="4">
        <f>P22+C22</f>
        <v>1.2916666666666665E-2</v>
      </c>
      <c r="U22">
        <v>-1.6000000000000001E-3</v>
      </c>
      <c r="V22">
        <v>0</v>
      </c>
    </row>
    <row r="23" spans="1:26" x14ac:dyDescent="0.25">
      <c r="A23">
        <v>-0.04</v>
      </c>
      <c r="B2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8" sqref="F8"/>
    </sheetView>
  </sheetViews>
  <sheetFormatPr defaultRowHeight="15" x14ac:dyDescent="0.25"/>
  <cols>
    <col min="2" max="2" width="13.28515625" customWidth="1"/>
    <col min="3" max="3" width="16" customWidth="1"/>
  </cols>
  <sheetData>
    <row r="1" spans="1:5" x14ac:dyDescent="0.25">
      <c r="A1" t="s">
        <v>3</v>
      </c>
      <c r="B1" t="s">
        <v>4</v>
      </c>
      <c r="C1" t="s">
        <v>5</v>
      </c>
      <c r="E1" t="s">
        <v>5</v>
      </c>
    </row>
    <row r="2" spans="1:5" x14ac:dyDescent="0.25">
      <c r="A2" s="3">
        <v>0.01</v>
      </c>
      <c r="B2" s="6">
        <v>4.3333333333333418E-4</v>
      </c>
      <c r="C2" s="6">
        <v>1.5000000000000633E-4</v>
      </c>
      <c r="D2">
        <f>SQRT((B2-0.0003123)/0.244)</f>
        <v>2.2271916203284434E-2</v>
      </c>
      <c r="E2">
        <f>C2/B2*D2</f>
        <v>7.7095094549833832E-3</v>
      </c>
    </row>
    <row r="3" spans="1:5" x14ac:dyDescent="0.25">
      <c r="A3" s="3">
        <v>0.02</v>
      </c>
      <c r="B3" s="6">
        <v>5.6666666666667137E-4</v>
      </c>
      <c r="C3" s="6">
        <v>4.0000000000000658E-4</v>
      </c>
      <c r="D3">
        <f t="shared" ref="D3:D21" si="0">SQRT((B3-0.0003123)/0.244)</f>
        <v>3.2287557027403505E-2</v>
      </c>
      <c r="E3">
        <f t="shared" ref="E3:E21" si="1">C3/B3*D3</f>
        <v>2.2791216725226188E-2</v>
      </c>
    </row>
    <row r="4" spans="1:5" x14ac:dyDescent="0.25">
      <c r="A4" s="3">
        <v>0.03</v>
      </c>
      <c r="B4" s="6">
        <v>8.3333333333333642E-4</v>
      </c>
      <c r="C4" s="6">
        <v>2.9999999999999678E-4</v>
      </c>
      <c r="D4">
        <f t="shared" si="0"/>
        <v>4.6210199238492955E-2</v>
      </c>
      <c r="E4">
        <f t="shared" si="1"/>
        <v>1.6635671725857223E-2</v>
      </c>
    </row>
    <row r="5" spans="1:5" x14ac:dyDescent="0.25">
      <c r="A5" s="3">
        <v>0.04</v>
      </c>
      <c r="B5" s="6">
        <v>8.9999999999999802E-4</v>
      </c>
      <c r="C5" s="6">
        <v>1.5000000000000286E-4</v>
      </c>
      <c r="D5">
        <f t="shared" si="0"/>
        <v>4.9077556554672129E-2</v>
      </c>
      <c r="E5">
        <f t="shared" si="1"/>
        <v>8.1795927591121961E-3</v>
      </c>
    </row>
    <row r="6" spans="1:5" x14ac:dyDescent="0.25">
      <c r="A6" s="3">
        <v>0.05</v>
      </c>
      <c r="B6" s="6">
        <v>1.1999999999999997E-3</v>
      </c>
      <c r="C6" s="6">
        <v>1.5000000000000286E-4</v>
      </c>
      <c r="D6">
        <f t="shared" si="0"/>
        <v>6.0316786669204779E-2</v>
      </c>
      <c r="E6">
        <f t="shared" si="1"/>
        <v>7.5395983336507431E-3</v>
      </c>
    </row>
    <row r="7" spans="1:5" x14ac:dyDescent="0.25">
      <c r="A7" s="3">
        <v>0.06</v>
      </c>
      <c r="B7" s="6">
        <v>1.9666666666666743E-3</v>
      </c>
      <c r="C7" s="6">
        <v>7.0000000000000129E-4</v>
      </c>
      <c r="D7">
        <f t="shared" si="0"/>
        <v>8.2341916766800083E-2</v>
      </c>
      <c r="E7">
        <f t="shared" si="1"/>
        <v>2.9308139866149122E-2</v>
      </c>
    </row>
    <row r="8" spans="1:5" x14ac:dyDescent="0.25">
      <c r="A8" s="3">
        <v>7.0000000000000007E-2</v>
      </c>
      <c r="B8" s="6">
        <v>2.0333333333333314E-3</v>
      </c>
      <c r="C8" s="6">
        <v>2.5000000000000575E-4</v>
      </c>
      <c r="D8">
        <f t="shared" si="0"/>
        <v>8.3984613475007672E-2</v>
      </c>
      <c r="E8">
        <f t="shared" si="1"/>
        <v>1.0325977066599551E-2</v>
      </c>
    </row>
    <row r="9" spans="1:5" x14ac:dyDescent="0.25">
      <c r="A9" s="3">
        <v>0.08</v>
      </c>
      <c r="B9" s="6">
        <v>2.5000000000000022E-3</v>
      </c>
      <c r="C9" s="6">
        <v>2.9999999999999331E-4</v>
      </c>
      <c r="D9">
        <f t="shared" si="0"/>
        <v>9.4688877945392227E-2</v>
      </c>
      <c r="E9">
        <f t="shared" si="1"/>
        <v>1.1362665353446804E-2</v>
      </c>
    </row>
    <row r="10" spans="1:5" x14ac:dyDescent="0.25">
      <c r="A10" s="3">
        <v>0.09</v>
      </c>
      <c r="B10" s="6">
        <v>3.2333333333333359E-3</v>
      </c>
      <c r="C10" s="6">
        <v>5.9999999999999496E-4</v>
      </c>
      <c r="D10">
        <f t="shared" si="0"/>
        <v>0.10941411283482448</v>
      </c>
      <c r="E10">
        <f t="shared" si="1"/>
        <v>2.030364980440023E-2</v>
      </c>
    </row>
    <row r="11" spans="1:5" x14ac:dyDescent="0.25">
      <c r="A11" s="3">
        <v>0.1</v>
      </c>
      <c r="B11" s="6">
        <v>3.966666666666667E-3</v>
      </c>
      <c r="C11" s="6">
        <v>5.9999999999999843E-4</v>
      </c>
      <c r="D11">
        <f t="shared" si="0"/>
        <v>0.12238019679795425</v>
      </c>
      <c r="E11">
        <f t="shared" si="1"/>
        <v>1.851129027195942E-2</v>
      </c>
    </row>
    <row r="12" spans="1:5" x14ac:dyDescent="0.25">
      <c r="A12" s="3">
        <v>0.11</v>
      </c>
      <c r="B12" s="6">
        <v>4.2666666666666643E-3</v>
      </c>
      <c r="C12" s="6">
        <v>8.4999999999999865E-4</v>
      </c>
      <c r="D12">
        <f t="shared" si="0"/>
        <v>0.12730444126198942</v>
      </c>
      <c r="E12">
        <f t="shared" si="1"/>
        <v>2.5361431657661929E-2</v>
      </c>
    </row>
    <row r="13" spans="1:5" x14ac:dyDescent="0.25">
      <c r="A13" s="3">
        <v>0.12</v>
      </c>
      <c r="B13" s="6">
        <v>4.7000000000000028E-3</v>
      </c>
      <c r="C13" s="6">
        <v>2.4999999999999881E-4</v>
      </c>
      <c r="D13">
        <f t="shared" si="0"/>
        <v>0.13409838570683966</v>
      </c>
      <c r="E13">
        <f t="shared" si="1"/>
        <v>7.1328928567467526E-3</v>
      </c>
    </row>
    <row r="14" spans="1:5" x14ac:dyDescent="0.25">
      <c r="A14" s="3">
        <v>0.13</v>
      </c>
      <c r="B14" s="6">
        <v>5.2666666666666695E-3</v>
      </c>
      <c r="C14" s="6">
        <v>5.5000000000000047E-4</v>
      </c>
      <c r="D14">
        <f t="shared" si="0"/>
        <v>0.14249484699723369</v>
      </c>
      <c r="E14">
        <f t="shared" si="1"/>
        <v>1.4880790983888333E-2</v>
      </c>
    </row>
    <row r="15" spans="1:5" x14ac:dyDescent="0.25">
      <c r="A15" s="3">
        <v>0.14000000000000001</v>
      </c>
      <c r="B15" s="6">
        <v>5.5333333333333319E-3</v>
      </c>
      <c r="C15" s="6">
        <v>6.9999999999999782E-4</v>
      </c>
      <c r="D15">
        <f t="shared" si="0"/>
        <v>0.14627945035317985</v>
      </c>
      <c r="E15">
        <f t="shared" si="1"/>
        <v>1.8505231671185347E-2</v>
      </c>
    </row>
    <row r="16" spans="1:5" x14ac:dyDescent="0.25">
      <c r="A16" s="3">
        <v>0.15</v>
      </c>
      <c r="B16" s="6">
        <v>7.2666666666666669E-3</v>
      </c>
      <c r="C16" s="6">
        <v>7.0000000000000129E-4</v>
      </c>
      <c r="D16">
        <f t="shared" si="0"/>
        <v>0.16882388081145522</v>
      </c>
      <c r="E16">
        <f t="shared" si="1"/>
        <v>1.6262850903855808E-2</v>
      </c>
    </row>
    <row r="17" spans="1:5" x14ac:dyDescent="0.25">
      <c r="A17" s="3">
        <v>0.16</v>
      </c>
      <c r="B17" s="6">
        <v>7.7666666666666674E-3</v>
      </c>
      <c r="C17" s="6">
        <v>1.5000000000000633E-4</v>
      </c>
      <c r="D17">
        <f t="shared" si="0"/>
        <v>0.17478753691298843</v>
      </c>
      <c r="E17">
        <f t="shared" si="1"/>
        <v>3.3757249618389744E-3</v>
      </c>
    </row>
    <row r="18" spans="1:5" x14ac:dyDescent="0.25">
      <c r="A18" s="3">
        <v>0.17</v>
      </c>
      <c r="B18" s="6">
        <v>8.5999999999999983E-3</v>
      </c>
      <c r="C18" s="6">
        <v>5.000000000000025E-4</v>
      </c>
      <c r="D18">
        <f t="shared" si="0"/>
        <v>0.18429862616568082</v>
      </c>
      <c r="E18">
        <f t="shared" si="1"/>
        <v>1.0715036404981499E-2</v>
      </c>
    </row>
    <row r="19" spans="1:5" x14ac:dyDescent="0.25">
      <c r="A19" s="3">
        <v>0.18</v>
      </c>
      <c r="B19" s="6">
        <v>9.300000000000001E-3</v>
      </c>
      <c r="C19" s="6">
        <v>1.0999999999999988E-3</v>
      </c>
      <c r="D19">
        <f t="shared" si="0"/>
        <v>0.19192403722716386</v>
      </c>
      <c r="E19">
        <f t="shared" si="1"/>
        <v>2.2700692575255914E-2</v>
      </c>
    </row>
    <row r="20" spans="1:5" x14ac:dyDescent="0.25">
      <c r="A20" s="3">
        <v>0.19</v>
      </c>
      <c r="B20" s="6">
        <v>1.0866666666666663E-2</v>
      </c>
      <c r="C20" s="6">
        <v>2.9999999999999678E-4</v>
      </c>
      <c r="D20">
        <f t="shared" si="0"/>
        <v>0.20797980933950333</v>
      </c>
      <c r="E20">
        <f t="shared" si="1"/>
        <v>5.7417738774708906E-3</v>
      </c>
    </row>
    <row r="21" spans="1:5" x14ac:dyDescent="0.25">
      <c r="A21" s="3">
        <v>0.2</v>
      </c>
      <c r="B21" s="6">
        <v>1.1966666666666667E-2</v>
      </c>
      <c r="C21" s="6">
        <v>9.4999999999999805E-4</v>
      </c>
      <c r="D21">
        <f t="shared" si="0"/>
        <v>0.21854930293690633</v>
      </c>
      <c r="E21">
        <f t="shared" si="1"/>
        <v>1.7350014300005063E-2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Hanzhuo Zhang</dc:creator>
  <cp:keywords/>
  <dc:description/>
  <cp:lastModifiedBy>Andrew Hanzhuo Zhang</cp:lastModifiedBy>
  <cp:revision/>
  <dcterms:created xsi:type="dcterms:W3CDTF">2006-09-16T00:00:00Z</dcterms:created>
  <dcterms:modified xsi:type="dcterms:W3CDTF">2018-11-06T23:14:31Z</dcterms:modified>
  <cp:category/>
  <cp:contentStatus/>
</cp:coreProperties>
</file>