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a8b9cb4a8da957/Projects/IB/SL Chemistry Internal Assessment/"/>
    </mc:Choice>
  </mc:AlternateContent>
  <xr:revisionPtr revIDLastSave="4" documentId="11_37F888322F6C0949AE96C71E08DEFA72CE89C7FF" xr6:coauthVersionLast="40" xr6:coauthVersionMax="40" xr10:uidLastSave="{063EEBBA-AAE8-6343-ACE9-A59AB47079FB}"/>
  <bookViews>
    <workbookView xWindow="7260" yWindow="460" windowWidth="25600" windowHeight="16000" xr2:uid="{00000000-000D-0000-FFFF-FFFF00000000}"/>
  </bookViews>
  <sheets>
    <sheet name="Sheet1" sheetId="1" r:id="rId1"/>
  </sheets>
  <calcPr calcId="191028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" i="1" l="1"/>
  <c r="AC3" i="1"/>
  <c r="A4" i="1"/>
  <c r="AD4" i="1"/>
  <c r="AC4" i="1"/>
  <c r="AG3" i="1"/>
  <c r="AH3" i="1"/>
  <c r="A5" i="1"/>
  <c r="AD5" i="1"/>
  <c r="AC5" i="1"/>
  <c r="AG4" i="1"/>
  <c r="AH4" i="1"/>
  <c r="A6" i="1"/>
  <c r="AD6" i="1"/>
  <c r="AC6" i="1"/>
  <c r="AG5" i="1"/>
  <c r="AH5" i="1"/>
  <c r="A7" i="1"/>
  <c r="AD7" i="1"/>
  <c r="AC7" i="1"/>
  <c r="AG6" i="1"/>
  <c r="AH6" i="1"/>
  <c r="A8" i="1"/>
  <c r="AD8" i="1"/>
  <c r="AC8" i="1"/>
  <c r="AG7" i="1"/>
  <c r="AH7" i="1"/>
  <c r="AG15" i="1"/>
  <c r="F4" i="1"/>
  <c r="E4" i="1"/>
  <c r="F5" i="1"/>
  <c r="E5" i="1"/>
  <c r="I4" i="1"/>
  <c r="J4" i="1"/>
  <c r="F6" i="1"/>
  <c r="E6" i="1"/>
  <c r="I5" i="1"/>
  <c r="J5" i="1"/>
  <c r="F7" i="1"/>
  <c r="E7" i="1"/>
  <c r="I6" i="1"/>
  <c r="J6" i="1"/>
  <c r="F8" i="1"/>
  <c r="E8" i="1"/>
  <c r="I7" i="1"/>
  <c r="J7" i="1"/>
  <c r="F3" i="1"/>
  <c r="E3" i="1"/>
  <c r="I3" i="1"/>
  <c r="J3" i="1"/>
  <c r="AL3" i="1"/>
  <c r="AK3" i="1"/>
  <c r="AL4" i="1"/>
  <c r="AK4" i="1"/>
  <c r="AO3" i="1"/>
  <c r="AP3" i="1"/>
  <c r="AL5" i="1"/>
  <c r="AK5" i="1"/>
  <c r="AO4" i="1"/>
  <c r="AP4" i="1"/>
  <c r="AL6" i="1"/>
  <c r="AK6" i="1"/>
  <c r="AO5" i="1"/>
  <c r="AP5" i="1"/>
  <c r="AL7" i="1"/>
  <c r="AK7" i="1"/>
  <c r="AO6" i="1"/>
  <c r="AP6" i="1"/>
  <c r="AL8" i="1"/>
  <c r="AK8" i="1"/>
  <c r="AO7" i="1"/>
  <c r="AP7" i="1"/>
  <c r="AG17" i="1"/>
  <c r="V3" i="1"/>
  <c r="U3" i="1"/>
  <c r="V4" i="1"/>
  <c r="U4" i="1"/>
  <c r="Y3" i="1"/>
  <c r="Z3" i="1"/>
  <c r="V5" i="1"/>
  <c r="U5" i="1"/>
  <c r="Y4" i="1"/>
  <c r="Z4" i="1"/>
  <c r="V6" i="1"/>
  <c r="U6" i="1"/>
  <c r="Y5" i="1"/>
  <c r="Z5" i="1"/>
  <c r="V7" i="1"/>
  <c r="U7" i="1"/>
  <c r="Y6" i="1"/>
  <c r="Z6" i="1"/>
  <c r="V8" i="1"/>
  <c r="U8" i="1"/>
  <c r="Y7" i="1"/>
  <c r="Z7" i="1"/>
  <c r="AG14" i="1"/>
  <c r="N3" i="1"/>
  <c r="M3" i="1"/>
  <c r="N4" i="1"/>
  <c r="M4" i="1"/>
  <c r="Q3" i="1"/>
  <c r="R3" i="1"/>
  <c r="N5" i="1"/>
  <c r="M5" i="1"/>
  <c r="Q4" i="1"/>
  <c r="R4" i="1"/>
  <c r="N6" i="1"/>
  <c r="M6" i="1"/>
  <c r="Q5" i="1"/>
  <c r="R5" i="1"/>
  <c r="N7" i="1"/>
  <c r="M7" i="1"/>
  <c r="Q6" i="1"/>
  <c r="R6" i="1"/>
  <c r="N8" i="1"/>
  <c r="M8" i="1"/>
  <c r="Q7" i="1"/>
  <c r="R7" i="1"/>
  <c r="AG13" i="1"/>
  <c r="AG12" i="1"/>
  <c r="AM7" i="1"/>
  <c r="AN7" i="1"/>
  <c r="AM6" i="1"/>
  <c r="AN6" i="1"/>
  <c r="AM5" i="1"/>
  <c r="AN5" i="1"/>
  <c r="AM4" i="1"/>
  <c r="AN4" i="1"/>
  <c r="AM3" i="1"/>
  <c r="AN3" i="1"/>
  <c r="AE7" i="1"/>
  <c r="AF7" i="1"/>
  <c r="AE6" i="1"/>
  <c r="AF6" i="1"/>
  <c r="AE5" i="1"/>
  <c r="AF5" i="1"/>
  <c r="AE4" i="1"/>
  <c r="AF4" i="1"/>
  <c r="AE3" i="1"/>
  <c r="AF3" i="1"/>
  <c r="W7" i="1"/>
  <c r="X7" i="1"/>
  <c r="W6" i="1"/>
  <c r="X6" i="1"/>
  <c r="W5" i="1"/>
  <c r="X5" i="1"/>
  <c r="W4" i="1"/>
  <c r="X4" i="1"/>
  <c r="W3" i="1"/>
  <c r="X3" i="1"/>
  <c r="O7" i="1"/>
  <c r="P7" i="1"/>
  <c r="O6" i="1"/>
  <c r="P6" i="1"/>
  <c r="O5" i="1"/>
  <c r="P5" i="1"/>
  <c r="O4" i="1"/>
  <c r="P4" i="1"/>
  <c r="O3" i="1"/>
  <c r="P3" i="1"/>
  <c r="G4" i="1"/>
  <c r="H4" i="1"/>
  <c r="G5" i="1"/>
  <c r="H5" i="1"/>
  <c r="G6" i="1"/>
  <c r="H6" i="1"/>
  <c r="G7" i="1"/>
  <c r="H7" i="1"/>
  <c r="G3" i="1"/>
  <c r="H3" i="1"/>
</calcChain>
</file>

<file path=xl/sharedStrings.xml><?xml version="1.0" encoding="utf-8"?>
<sst xmlns="http://schemas.openxmlformats.org/spreadsheetml/2006/main" count="55" uniqueCount="20">
  <si>
    <t>Manganese</t>
  </si>
  <si>
    <t>Lead</t>
  </si>
  <si>
    <t>Potassium</t>
  </si>
  <si>
    <t>Copper</t>
  </si>
  <si>
    <t>Volume</t>
  </si>
  <si>
    <t>Time 1</t>
  </si>
  <si>
    <t>Time 2</t>
  </si>
  <si>
    <t>Trial average</t>
  </si>
  <si>
    <t>Average time</t>
  </si>
  <si>
    <t>Rate</t>
  </si>
  <si>
    <t>Time 1</t>
  </si>
  <si>
    <t>No data</t>
  </si>
  <si>
    <t>Potassium Iodide (Swirled)</t>
  </si>
  <si>
    <t>Potassium Iodide (Undisturbed)</t>
  </si>
  <si>
    <t>Potassium (Swirled)</t>
  </si>
  <si>
    <t>Uncertainty</t>
  </si>
  <si>
    <t>Manganese (IV) Oxide</t>
  </si>
  <si>
    <t>Iron (III) Oxide</t>
  </si>
  <si>
    <t>Copper (II) Oxide</t>
  </si>
  <si>
    <t>Lead (II, IV) 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</si>
</sst>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165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Derived instantaneous initial</a:t>
            </a:r>
            <a:r>
              <a:rPr lang="en-US" sz="105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rate of different catalysts reacting with the </a:t>
            </a:r>
            <a:r>
              <a:rPr lang="en-US" sz="105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prepared </a:t>
            </a:r>
            <a:r>
              <a:rPr lang="en-SG" sz="105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</a:t>
            </a:r>
            <a:r>
              <a:rPr lang="en-SG" sz="1050" b="0" i="0" u="none" strike="noStrike" baseline="-2500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SG" sz="105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O</a:t>
            </a:r>
            <a:r>
              <a:rPr lang="en-SG" sz="1050" b="0" i="0" u="none" strike="noStrike" baseline="-2500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SG" sz="105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solution</a:t>
            </a:r>
            <a:endParaRPr lang="en-US" sz="105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65608629086303"/>
          <c:y val="0.13912604663148703"/>
          <c:w val="0.85542935010169474"/>
          <c:h val="0.717822117896199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02-7648-8C9C-C6B5647A4A3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02-7648-8C9C-C6B5647A4A3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02-7648-8C9C-C6B5647A4A3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02-7648-8C9C-C6B5647A4A32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A02-7648-8C9C-C6B5647A4A3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A02-7648-8C9C-C6B5647A4A3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0.41 </a:t>
                    </a:r>
                    <a:r>
                      <a:rPr lang="en-US" sz="900" b="0" i="0" u="none" strike="noStrike" baseline="0">
                        <a:effectLst/>
                      </a:rPr>
                      <a:t>± 0.09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02-7648-8C9C-C6B5647A4A3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2.6 </a:t>
                    </a:r>
                    <a:r>
                      <a:rPr lang="en-US" sz="900" b="0" i="0" u="none" strike="noStrike" baseline="0">
                        <a:effectLst/>
                      </a:rPr>
                      <a:t>± 0.7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02-7648-8C9C-C6B5647A4A3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0.31 </a:t>
                    </a:r>
                    <a:r>
                      <a:rPr lang="en-US" sz="900" b="0" i="0" u="none" strike="noStrike" baseline="0">
                        <a:effectLst/>
                      </a:rPr>
                      <a:t>± 0.08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02-7648-8C9C-C6B5647A4A3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0.003 </a:t>
                    </a:r>
                    <a:r>
                      <a:rPr lang="en-US" sz="900" b="0" i="0" u="none" strike="noStrike" baseline="0">
                        <a:effectLst/>
                      </a:rPr>
                      <a:t>± 0.001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02-7648-8C9C-C6B5647A4A3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No</a:t>
                    </a:r>
                    <a:r>
                      <a:rPr lang="en-US" baseline="0"/>
                      <a:t> Data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02-7648-8C9C-C6B5647A4A3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1.0 </a:t>
                    </a:r>
                    <a:r>
                      <a:rPr lang="en-US" sz="900" b="0" i="0" u="none" strike="noStrike" baseline="0">
                        <a:effectLst/>
                      </a:rPr>
                      <a:t>± 0.3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02-7648-8C9C-C6B5647A4A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Sheet1!$AG$12:$AG$17</c:f>
                <c:numCache>
                  <c:formatCode>0.0</c:formatCode>
                  <c:ptCount val="6"/>
                  <c:pt idx="0" formatCode="0.00">
                    <c:v>9.1112451618956605E-2</c:v>
                  </c:pt>
                  <c:pt idx="1">
                    <c:v>0.7013356985490008</c:v>
                  </c:pt>
                  <c:pt idx="2" formatCode="0.00">
                    <c:v>7.5883785990727481E-2</c:v>
                  </c:pt>
                  <c:pt idx="3" formatCode="0.000">
                    <c:v>1.1106870247614397E-2</c:v>
                  </c:pt>
                  <c:pt idx="4" formatCode="General">
                    <c:v>0</c:v>
                  </c:pt>
                  <c:pt idx="5">
                    <c:v>0.25288957889185432</c:v>
                  </c:pt>
                </c:numCache>
              </c:numRef>
            </c:plus>
            <c:minus>
              <c:numRef>
                <c:f>Sheet1!$AG$12:$AG$17</c:f>
                <c:numCache>
                  <c:formatCode>0.0</c:formatCode>
                  <c:ptCount val="6"/>
                  <c:pt idx="0" formatCode="0.00">
                    <c:v>9.1112451618956605E-2</c:v>
                  </c:pt>
                  <c:pt idx="1">
                    <c:v>0.7013356985490008</c:v>
                  </c:pt>
                  <c:pt idx="2" formatCode="0.00">
                    <c:v>7.5883785990727481E-2</c:v>
                  </c:pt>
                  <c:pt idx="3" formatCode="0.000">
                    <c:v>1.1106870247614397E-2</c:v>
                  </c:pt>
                  <c:pt idx="4" formatCode="General">
                    <c:v>0</c:v>
                  </c:pt>
                  <c:pt idx="5">
                    <c:v>0.25288957889185432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Sheet1!$AE$12:$AE$17</c:f>
              <c:strCache>
                <c:ptCount val="6"/>
                <c:pt idx="0">
                  <c:v>Manganese (IV) Oxide</c:v>
                </c:pt>
                <c:pt idx="1">
                  <c:v>Lead (II, IV) Oxide</c:v>
                </c:pt>
                <c:pt idx="2">
                  <c:v>Potassium Iodide (Undisturbed)</c:v>
                </c:pt>
                <c:pt idx="3">
                  <c:v>Copper (II) Oxide</c:v>
                </c:pt>
                <c:pt idx="4">
                  <c:v>Iron (III) Oxide</c:v>
                </c:pt>
                <c:pt idx="5">
                  <c:v>Potassium Iodide (Swirled)</c:v>
                </c:pt>
              </c:strCache>
            </c:strRef>
          </c:cat>
          <c:val>
            <c:numRef>
              <c:f>Sheet1!$AF$12:$AF$17</c:f>
              <c:numCache>
                <c:formatCode>0.0</c:formatCode>
                <c:ptCount val="6"/>
                <c:pt idx="0" formatCode="0.00">
                  <c:v>0.40699999999999997</c:v>
                </c:pt>
                <c:pt idx="1">
                  <c:v>2.62</c:v>
                </c:pt>
                <c:pt idx="2" formatCode="0.00">
                  <c:v>0.30499999999999999</c:v>
                </c:pt>
                <c:pt idx="3" formatCode="0.000">
                  <c:v>3.44E-2</c:v>
                </c:pt>
                <c:pt idx="4" formatCode="General">
                  <c:v>0</c:v>
                </c:pt>
                <c:pt idx="5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02-7648-8C9C-C6B5647A4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4680448"/>
        <c:axId val="-632389536"/>
      </c:barChart>
      <c:catAx>
        <c:axId val="-65468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632389536"/>
        <c:crosses val="autoZero"/>
        <c:auto val="1"/>
        <c:lblAlgn val="ctr"/>
        <c:lblOffset val="100"/>
        <c:noMultiLvlLbl val="0"/>
      </c:catAx>
      <c:valAx>
        <c:axId val="-632389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68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Figure-1</a:t>
            </a:r>
            <a:r>
              <a:rPr lang="en-US" sz="1050" b="1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: </a:t>
            </a:r>
            <a:r>
              <a:rPr lang="en-US" sz="105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Relationship between the volume of gas produced </a:t>
            </a:r>
            <a:r>
              <a:rPr lang="en-US" sz="105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V</a:t>
            </a:r>
            <a:r>
              <a:rPr lang="en-US" sz="105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and time </a:t>
            </a:r>
            <a:r>
              <a:rPr lang="en-US" sz="105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</a:t>
            </a:r>
            <a:r>
              <a:rPr lang="en-US" sz="105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each catalyst reacting with the prepared </a:t>
            </a:r>
            <a:r>
              <a:rPr lang="en-SG" sz="105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</a:t>
            </a:r>
            <a:r>
              <a:rPr lang="en-SG" sz="1050" b="0" i="0" baseline="-2500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SG" sz="105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O</a:t>
            </a:r>
            <a:r>
              <a:rPr lang="en-SG" sz="1050" b="0" i="0" baseline="-2500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SG" sz="105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solution </a:t>
            </a:r>
            <a:endParaRPr lang="en-US" sz="105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686596718884246"/>
          <c:y val="2.5559105431309903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67368275641443E-2"/>
          <c:y val="0.17545782921053524"/>
          <c:w val="0.66603369177190797"/>
          <c:h val="0.69390556212422327"/>
        </c:manualLayout>
      </c:layout>
      <c:scatterChart>
        <c:scatterStyle val="lineMarker"/>
        <c:varyColors val="0"/>
        <c:ser>
          <c:idx val="0"/>
          <c:order val="0"/>
          <c:tx>
            <c:v>Manganese (IV) Oxide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forward val="70"/>
            <c:backward val="500"/>
            <c:intercept val="0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Sheet1!$F$3:$F$8</c:f>
                <c:numCache>
                  <c:formatCode>0.0</c:formatCode>
                  <c:ptCount val="6"/>
                  <c:pt idx="0" formatCode="0">
                    <c:v>1.7649999999999992</c:v>
                  </c:pt>
                  <c:pt idx="1">
                    <c:v>0.38500000000000201</c:v>
                  </c:pt>
                  <c:pt idx="2" formatCode="0">
                    <c:v>1.7649999999999975</c:v>
                  </c:pt>
                  <c:pt idx="3" formatCode="0">
                    <c:v>3.375000000000004</c:v>
                  </c:pt>
                  <c:pt idx="4" formatCode="0">
                    <c:v>2.4300000000000108</c:v>
                  </c:pt>
                  <c:pt idx="5" formatCode="0">
                    <c:v>1.8200000000000114</c:v>
                  </c:pt>
                </c:numCache>
              </c:numRef>
            </c:plus>
            <c:minus>
              <c:numRef>
                <c:f>Sheet1!$F$3:$F$8</c:f>
                <c:numCache>
                  <c:formatCode>0.0</c:formatCode>
                  <c:ptCount val="6"/>
                  <c:pt idx="0" formatCode="0">
                    <c:v>1.7649999999999992</c:v>
                  </c:pt>
                  <c:pt idx="1">
                    <c:v>0.38500000000000201</c:v>
                  </c:pt>
                  <c:pt idx="2" formatCode="0">
                    <c:v>1.7649999999999975</c:v>
                  </c:pt>
                  <c:pt idx="3" formatCode="0">
                    <c:v>3.375000000000004</c:v>
                  </c:pt>
                  <c:pt idx="4" formatCode="0">
                    <c:v>2.4300000000000108</c:v>
                  </c:pt>
                  <c:pt idx="5" formatCode="0">
                    <c:v>1.8200000000000114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Sheet1!$E$3:$E$8</c:f>
              <c:numCache>
                <c:formatCode>0.0</c:formatCode>
                <c:ptCount val="6"/>
                <c:pt idx="0" formatCode="0">
                  <c:v>32.365000000000002</c:v>
                </c:pt>
                <c:pt idx="1">
                  <c:v>61.085000000000001</c:v>
                </c:pt>
                <c:pt idx="2" formatCode="0">
                  <c:v>95.034999999999997</c:v>
                </c:pt>
                <c:pt idx="3" formatCode="0">
                  <c:v>137.27499999999998</c:v>
                </c:pt>
                <c:pt idx="4" formatCode="0">
                  <c:v>190.64</c:v>
                </c:pt>
                <c:pt idx="5" formatCode="0">
                  <c:v>258.67</c:v>
                </c:pt>
              </c:numCache>
            </c:numRef>
          </c:xVal>
          <c:y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0-7645-B709-CBC110B91E37}"/>
            </c:ext>
          </c:extLst>
        </c:ser>
        <c:ser>
          <c:idx val="1"/>
          <c:order val="1"/>
          <c:tx>
            <c:v>Lead (II, IV) Oxide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forward val="100"/>
            <c:backward val="100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Sheet1!$N$3:$N$8</c:f>
                <c:numCache>
                  <c:formatCode>General</c:formatCode>
                  <c:ptCount val="6"/>
                  <c:pt idx="0">
                    <c:v>0.23499999999999985</c:v>
                  </c:pt>
                  <c:pt idx="1">
                    <c:v>0.26500000000000012</c:v>
                  </c:pt>
                  <c:pt idx="2">
                    <c:v>1.1149999999999998</c:v>
                  </c:pt>
                  <c:pt idx="3">
                    <c:v>0.57499999999999973</c:v>
                  </c:pt>
                  <c:pt idx="4">
                    <c:v>1.0649999999999982</c:v>
                  </c:pt>
                  <c:pt idx="5">
                    <c:v>1.2549999999999994</c:v>
                  </c:pt>
                </c:numCache>
              </c:numRef>
            </c:plus>
            <c:minus>
              <c:numRef>
                <c:f>Sheet1!$N$3:$N$8</c:f>
                <c:numCache>
                  <c:formatCode>General</c:formatCode>
                  <c:ptCount val="6"/>
                  <c:pt idx="0">
                    <c:v>0.23499999999999985</c:v>
                  </c:pt>
                  <c:pt idx="1">
                    <c:v>0.26500000000000012</c:v>
                  </c:pt>
                  <c:pt idx="2">
                    <c:v>1.1149999999999998</c:v>
                  </c:pt>
                  <c:pt idx="3">
                    <c:v>0.57499999999999973</c:v>
                  </c:pt>
                  <c:pt idx="4">
                    <c:v>1.0649999999999982</c:v>
                  </c:pt>
                  <c:pt idx="5">
                    <c:v>1.2549999999999994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Sheet1!$M$3:$M$8</c:f>
              <c:numCache>
                <c:formatCode>General</c:formatCode>
                <c:ptCount val="6"/>
                <c:pt idx="0">
                  <c:v>6.0350000000000001</c:v>
                </c:pt>
                <c:pt idx="1">
                  <c:v>10.024999999999999</c:v>
                </c:pt>
                <c:pt idx="2">
                  <c:v>14.515000000000001</c:v>
                </c:pt>
                <c:pt idx="3">
                  <c:v>22.074999999999999</c:v>
                </c:pt>
                <c:pt idx="4">
                  <c:v>29.175000000000001</c:v>
                </c:pt>
                <c:pt idx="5">
                  <c:v>36.325000000000003</c:v>
                </c:pt>
              </c:numCache>
            </c:numRef>
          </c:xVal>
          <c:y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C0-7645-B709-CBC110B91E37}"/>
            </c:ext>
          </c:extLst>
        </c:ser>
        <c:ser>
          <c:idx val="2"/>
          <c:order val="2"/>
          <c:tx>
            <c:v>Potassium Iodide (Undisturbed)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forward val="500"/>
            <c:backward val="500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Sheet1!$V$3:$V$8</c:f>
                <c:numCache>
                  <c:formatCode>General</c:formatCode>
                  <c:ptCount val="6"/>
                  <c:pt idx="0">
                    <c:v>1.0400000000000014</c:v>
                  </c:pt>
                  <c:pt idx="1">
                    <c:v>2.3500000000000054</c:v>
                  </c:pt>
                  <c:pt idx="2">
                    <c:v>2.6849999999999992</c:v>
                  </c:pt>
                  <c:pt idx="3">
                    <c:v>4.5950000000000024</c:v>
                  </c:pt>
                  <c:pt idx="4">
                    <c:v>2.9350000000000063</c:v>
                  </c:pt>
                  <c:pt idx="5">
                    <c:v>16.039999999999996</c:v>
                  </c:pt>
                </c:numCache>
              </c:numRef>
            </c:plus>
            <c:minus>
              <c:numRef>
                <c:f>Sheet1!$V$3:$V$8</c:f>
                <c:numCache>
                  <c:formatCode>General</c:formatCode>
                  <c:ptCount val="6"/>
                  <c:pt idx="0">
                    <c:v>1.0400000000000014</c:v>
                  </c:pt>
                  <c:pt idx="1">
                    <c:v>2.3500000000000054</c:v>
                  </c:pt>
                  <c:pt idx="2">
                    <c:v>2.6849999999999992</c:v>
                  </c:pt>
                  <c:pt idx="3">
                    <c:v>4.5950000000000024</c:v>
                  </c:pt>
                  <c:pt idx="4">
                    <c:v>2.9350000000000063</c:v>
                  </c:pt>
                  <c:pt idx="5">
                    <c:v>16.039999999999996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31.65</c:v>
                </c:pt>
                <c:pt idx="1">
                  <c:v>68.180000000000007</c:v>
                </c:pt>
                <c:pt idx="2">
                  <c:v>106.255</c:v>
                </c:pt>
                <c:pt idx="3">
                  <c:v>147.70499999999998</c:v>
                </c:pt>
                <c:pt idx="4">
                  <c:v>188.64499999999998</c:v>
                </c:pt>
                <c:pt idx="5">
                  <c:v>246.79000000000002</c:v>
                </c:pt>
              </c:numCache>
            </c:numRef>
          </c:xVal>
          <c:y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C0-7645-B709-CBC110B91E37}"/>
            </c:ext>
          </c:extLst>
        </c:ser>
        <c:ser>
          <c:idx val="3"/>
          <c:order val="3"/>
          <c:tx>
            <c:v>Copper (II) Oxide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2">
                    <a:alpha val="99000"/>
                  </a:schemeClr>
                </a:solidFill>
                <a:prstDash val="solid"/>
              </a:ln>
              <a:effectLst/>
            </c:spPr>
            <c:trendlineType val="power"/>
            <c:forward val="1000"/>
            <c:backward val="900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Sheet1!$AD$3:$AD$8</c:f>
                <c:numCache>
                  <c:formatCode>General</c:formatCode>
                  <c:ptCount val="6"/>
                  <c:pt idx="0">
                    <c:v>18.88999999999999</c:v>
                  </c:pt>
                  <c:pt idx="1">
                    <c:v>18.809999999999992</c:v>
                  </c:pt>
                  <c:pt idx="2">
                    <c:v>83.945000000000007</c:v>
                  </c:pt>
                  <c:pt idx="3">
                    <c:v>110.27999999999999</c:v>
                  </c:pt>
                  <c:pt idx="4">
                    <c:v>132.70500000000007</c:v>
                  </c:pt>
                  <c:pt idx="5">
                    <c:v>121.31999999999995</c:v>
                  </c:pt>
                </c:numCache>
              </c:numRef>
            </c:plus>
            <c:minus>
              <c:numRef>
                <c:f>Sheet1!$AD$3:$AD$8</c:f>
                <c:numCache>
                  <c:formatCode>General</c:formatCode>
                  <c:ptCount val="6"/>
                  <c:pt idx="0">
                    <c:v>18.88999999999999</c:v>
                  </c:pt>
                  <c:pt idx="1">
                    <c:v>18.809999999999992</c:v>
                  </c:pt>
                  <c:pt idx="2">
                    <c:v>83.945000000000007</c:v>
                  </c:pt>
                  <c:pt idx="3">
                    <c:v>110.27999999999999</c:v>
                  </c:pt>
                  <c:pt idx="4">
                    <c:v>132.70500000000007</c:v>
                  </c:pt>
                  <c:pt idx="5">
                    <c:v>121.31999999999995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Sheet1!$AC$3:$AC$8</c:f>
              <c:numCache>
                <c:formatCode>General</c:formatCode>
                <c:ptCount val="6"/>
                <c:pt idx="0">
                  <c:v>198.8</c:v>
                </c:pt>
                <c:pt idx="1">
                  <c:v>463.4</c:v>
                </c:pt>
                <c:pt idx="2">
                  <c:v>920.09500000000003</c:v>
                </c:pt>
                <c:pt idx="3">
                  <c:v>1461.97</c:v>
                </c:pt>
                <c:pt idx="4">
                  <c:v>2074.7950000000001</c:v>
                </c:pt>
                <c:pt idx="5">
                  <c:v>2783.95</c:v>
                </c:pt>
              </c:numCache>
            </c:numRef>
          </c:xVal>
          <c:y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C0-7645-B709-CBC110B91E37}"/>
            </c:ext>
          </c:extLst>
        </c:ser>
        <c:ser>
          <c:idx val="4"/>
          <c:order val="4"/>
          <c:tx>
            <c:v>Potassium Iodide (Swirled)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5"/>
                </a:solidFill>
                <a:prstDash val="solid"/>
              </a:ln>
              <a:effectLst/>
            </c:spPr>
            <c:trendlineType val="power"/>
            <c:forward val="100"/>
            <c:backward val="100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Sheet1!$AL$3:$AL$8</c:f>
                <c:numCache>
                  <c:formatCode>General</c:formatCode>
                  <c:ptCount val="6"/>
                  <c:pt idx="0">
                    <c:v>0.35999999999999988</c:v>
                  </c:pt>
                  <c:pt idx="1">
                    <c:v>0.30999999999999917</c:v>
                  </c:pt>
                  <c:pt idx="2">
                    <c:v>1.0950000000000011</c:v>
                  </c:pt>
                  <c:pt idx="3">
                    <c:v>1.7549999999999994</c:v>
                  </c:pt>
                  <c:pt idx="4">
                    <c:v>2.0599999999999992</c:v>
                  </c:pt>
                  <c:pt idx="5">
                    <c:v>7.499999999999972E-2</c:v>
                  </c:pt>
                </c:numCache>
              </c:numRef>
            </c:plus>
            <c:minus>
              <c:numRef>
                <c:f>Sheet1!$AL$3:$AL$8</c:f>
                <c:numCache>
                  <c:formatCode>General</c:formatCode>
                  <c:ptCount val="6"/>
                  <c:pt idx="0">
                    <c:v>0.35999999999999988</c:v>
                  </c:pt>
                  <c:pt idx="1">
                    <c:v>0.30999999999999917</c:v>
                  </c:pt>
                  <c:pt idx="2">
                    <c:v>1.0950000000000011</c:v>
                  </c:pt>
                  <c:pt idx="3">
                    <c:v>1.7549999999999994</c:v>
                  </c:pt>
                  <c:pt idx="4">
                    <c:v>2.0599999999999992</c:v>
                  </c:pt>
                  <c:pt idx="5">
                    <c:v>7.499999999999972E-2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Sheet1!$AK$3:$AK$8</c:f>
              <c:numCache>
                <c:formatCode>General</c:formatCode>
                <c:ptCount val="6"/>
                <c:pt idx="0">
                  <c:v>8.81</c:v>
                </c:pt>
                <c:pt idx="1">
                  <c:v>19.05</c:v>
                </c:pt>
                <c:pt idx="2">
                  <c:v>30.094999999999999</c:v>
                </c:pt>
                <c:pt idx="3">
                  <c:v>41.945</c:v>
                </c:pt>
                <c:pt idx="4">
                  <c:v>54.68</c:v>
                </c:pt>
                <c:pt idx="5">
                  <c:v>67.275000000000006</c:v>
                </c:pt>
              </c:numCache>
            </c:numRef>
          </c:xVal>
          <c:y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C0-7645-B709-CBC110B91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914832"/>
        <c:axId val="-607631408"/>
      </c:scatterChart>
      <c:valAx>
        <c:axId val="-60791483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</a:t>
                </a:r>
                <a:r>
                  <a:rPr lang="en-US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(seconds)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631408"/>
        <c:crosses val="autoZero"/>
        <c:crossBetween val="midCat"/>
      </c:valAx>
      <c:valAx>
        <c:axId val="-60763140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Volume of gas produced </a:t>
                </a:r>
                <a:r>
                  <a:rPr lang="en-US" sz="10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SG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(cm</a:t>
                </a:r>
                <a:r>
                  <a:rPr lang="en-SG" sz="10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SG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4675462051096087E-3"/>
              <c:y val="0.21905025450093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91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77464770504794933"/>
          <c:y val="0.16928671948857388"/>
          <c:w val="0.20127424752508818"/>
          <c:h val="0.53159576529443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Figure-2</a:t>
            </a:r>
            <a:r>
              <a:rPr lang="en-US" sz="1000" b="0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: Relationship between the calculated rate of reaction </a:t>
            </a:r>
            <a:r>
              <a:rPr lang="en-US" sz="1000" b="0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r</a:t>
            </a:r>
            <a:r>
              <a:rPr lang="en-US" sz="1000" b="0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each catalyst reacting with the </a:t>
            </a:r>
            <a:r>
              <a:rPr lang="en-US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the prepared </a:t>
            </a:r>
            <a:r>
              <a:rPr lang="en-SG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</a:t>
            </a:r>
            <a:r>
              <a:rPr lang="en-SG" sz="1000" b="0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SG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O</a:t>
            </a:r>
            <a:r>
              <a:rPr lang="en-SG" sz="1000" b="0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SG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solution and time </a:t>
            </a:r>
            <a:r>
              <a:rPr lang="en-SG" sz="1000" b="0" i="1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</a:t>
            </a:r>
            <a:r>
              <a:rPr lang="en-SG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.</a:t>
            </a:r>
            <a:endParaRPr lang="en-US" sz="10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189402769581984"/>
          <c:y val="1.0970339484497701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8.0809853428271086E-2"/>
          <c:y val="9.8771926642117286E-2"/>
          <c:w val="0.86958694143080961"/>
          <c:h val="0.79692601211138292"/>
        </c:manualLayout>
      </c:layout>
      <c:scatterChart>
        <c:scatterStyle val="lineMarker"/>
        <c:varyColors val="0"/>
        <c:ser>
          <c:idx val="1"/>
          <c:order val="0"/>
          <c:tx>
            <c:v>Manganese (IV) Oxide</c:v>
          </c:tx>
          <c:spPr>
            <a:ln w="25400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2700"/>
            </c:spPr>
            <c:trendlineType val="exp"/>
            <c:forward val="10000"/>
            <c:backward val="1000"/>
            <c:dispRSqr val="1"/>
            <c:dispEq val="1"/>
            <c:trendlineLbl>
              <c:layout>
                <c:manualLayout>
                  <c:x val="-0.36201278345621601"/>
                  <c:y val="-0.6682456155624678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latin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Sheet1!$H$3:$H$7</c:f>
                <c:numCache>
                  <c:formatCode>0</c:formatCode>
                  <c:ptCount val="5"/>
                  <c:pt idx="0">
                    <c:v>2.8426047147240503</c:v>
                  </c:pt>
                  <c:pt idx="1">
                    <c:v>1.9417267305339478</c:v>
                  </c:pt>
                  <c:pt idx="2">
                    <c:v>5.0129931765977931</c:v>
                  </c:pt>
                  <c:pt idx="3">
                    <c:v>6.1208980582415435</c:v>
                  </c:pt>
                  <c:pt idx="4">
                    <c:v>4.4442442280783645</c:v>
                  </c:pt>
                </c:numCache>
              </c:numRef>
            </c:plus>
            <c:minus>
              <c:numRef>
                <c:f>Sheet1!$H$3:$H$7</c:f>
                <c:numCache>
                  <c:formatCode>0</c:formatCode>
                  <c:ptCount val="5"/>
                  <c:pt idx="0">
                    <c:v>2.8426047147240503</c:v>
                  </c:pt>
                  <c:pt idx="1">
                    <c:v>1.9417267305339478</c:v>
                  </c:pt>
                  <c:pt idx="2">
                    <c:v>5.0129931765977931</c:v>
                  </c:pt>
                  <c:pt idx="3">
                    <c:v>6.1208980582415435</c:v>
                  </c:pt>
                  <c:pt idx="4">
                    <c:v>4.4442442280783645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Sheet1!$J$3:$J$7</c:f>
                <c:numCache>
                  <c:formatCode>0.00</c:formatCode>
                  <c:ptCount val="5"/>
                  <c:pt idx="0" formatCode="0.0">
                    <c:v>0.15175379945425399</c:v>
                  </c:pt>
                  <c:pt idx="1">
                    <c:v>6.8691643981175124E-2</c:v>
                  </c:pt>
                  <c:pt idx="2">
                    <c:v>4.474221685954817E-2</c:v>
                  </c:pt>
                  <c:pt idx="3">
                    <c:v>2.8076871291070064E-2</c:v>
                  </c:pt>
                  <c:pt idx="4">
                    <c:v>1.6382360201122378E-2</c:v>
                  </c:pt>
                </c:numCache>
              </c:numRef>
            </c:plus>
            <c:minus>
              <c:numRef>
                <c:f>Sheet1!$J$3:$J$7</c:f>
                <c:numCache>
                  <c:formatCode>0.00</c:formatCode>
                  <c:ptCount val="5"/>
                  <c:pt idx="0" formatCode="0.0">
                    <c:v>0.15175379945425399</c:v>
                  </c:pt>
                  <c:pt idx="1">
                    <c:v>6.8691643981175124E-2</c:v>
                  </c:pt>
                  <c:pt idx="2">
                    <c:v>4.474221685954817E-2</c:v>
                  </c:pt>
                  <c:pt idx="3">
                    <c:v>2.8076871291070064E-2</c:v>
                  </c:pt>
                  <c:pt idx="4">
                    <c:v>1.6382360201122378E-2</c:v>
                  </c:pt>
                </c:numCache>
              </c:numRef>
            </c:minus>
          </c:errBars>
          <c:xVal>
            <c:numRef>
              <c:f>Sheet1!$G$3:$G$7</c:f>
              <c:numCache>
                <c:formatCode>0</c:formatCode>
                <c:ptCount val="5"/>
                <c:pt idx="0">
                  <c:v>46.725000000000001</c:v>
                </c:pt>
                <c:pt idx="1">
                  <c:v>78.06</c:v>
                </c:pt>
                <c:pt idx="2">
                  <c:v>116.15499999999999</c:v>
                </c:pt>
                <c:pt idx="3">
                  <c:v>163.95749999999998</c:v>
                </c:pt>
                <c:pt idx="4">
                  <c:v>224.655</c:v>
                </c:pt>
              </c:numCache>
            </c:numRef>
          </c:xVal>
          <c:yVal>
            <c:numRef>
              <c:f>Sheet1!$I$3:$I$7</c:f>
              <c:numCache>
                <c:formatCode>0.00</c:formatCode>
                <c:ptCount val="5"/>
                <c:pt idx="0" formatCode="0.0">
                  <c:v>0.34818941504178275</c:v>
                </c:pt>
                <c:pt idx="1">
                  <c:v>0.2945508100147276</c:v>
                </c:pt>
                <c:pt idx="2">
                  <c:v>0.23674242424242434</c:v>
                </c:pt>
                <c:pt idx="3">
                  <c:v>0.18738873793684996</c:v>
                </c:pt>
                <c:pt idx="4">
                  <c:v>0.14699397324709682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6-0747-BF41-9B30A2F22338}"/>
            </c:ext>
          </c:extLst>
        </c:ser>
        <c:ser>
          <c:idx val="2"/>
          <c:order val="1"/>
          <c:tx>
            <c:v>Lead (II, IV) Oxide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trendline>
            <c:spPr>
              <a:ln w="12700">
                <a:solidFill>
                  <a:schemeClr val="accent2"/>
                </a:solidFill>
              </a:ln>
            </c:spPr>
            <c:trendlineType val="exp"/>
            <c:forward val="10000"/>
            <c:backward val="10000"/>
            <c:dispRSqr val="1"/>
            <c:dispEq val="1"/>
            <c:trendlineLbl>
              <c:layout>
                <c:manualLayout>
                  <c:x val="-0.36819533198171889"/>
                  <c:y val="-0.563996681744745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latin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Sheet1!$P$2:$P$7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0.52494868049429022</c:v>
                  </c:pt>
                  <c:pt idx="2">
                    <c:v>1.2668897820897289</c:v>
                  </c:pt>
                  <c:pt idx="3">
                    <c:v>1.8819087880737266</c:v>
                  </c:pt>
                  <c:pt idx="4">
                    <c:v>1.6028801672261233</c:v>
                  </c:pt>
                  <c:pt idx="5">
                    <c:v>2.3269878648377498</c:v>
                  </c:pt>
                </c:numCache>
              </c:numRef>
            </c:plus>
            <c:minus>
              <c:numRef>
                <c:f>Sheet1!$P$2:$P$7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0.52494868049429022</c:v>
                  </c:pt>
                  <c:pt idx="2">
                    <c:v>1.2668897820897289</c:v>
                  </c:pt>
                  <c:pt idx="3">
                    <c:v>1.8819087880737266</c:v>
                  </c:pt>
                  <c:pt idx="4">
                    <c:v>1.6028801672261233</c:v>
                  </c:pt>
                  <c:pt idx="5">
                    <c:v>2.3269878648377498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Sheet1!$R$3:$R$7</c:f>
                <c:numCache>
                  <c:formatCode>General</c:formatCode>
                  <c:ptCount val="5"/>
                  <c:pt idx="0">
                    <c:v>1.103692818751203</c:v>
                  </c:pt>
                  <c:pt idx="1">
                    <c:v>0.58349126276899121</c:v>
                  </c:pt>
                  <c:pt idx="2">
                    <c:v>0.42080877195530292</c:v>
                  </c:pt>
                  <c:pt idx="3">
                    <c:v>0.26482817119522506</c:v>
                  </c:pt>
                  <c:pt idx="4">
                    <c:v>0.23379271730153037</c:v>
                  </c:pt>
                </c:numCache>
              </c:numRef>
            </c:plus>
            <c:minus>
              <c:numRef>
                <c:f>Sheet1!$R$3:$R$7</c:f>
                <c:numCache>
                  <c:formatCode>General</c:formatCode>
                  <c:ptCount val="5"/>
                  <c:pt idx="0">
                    <c:v>1.103692818751203</c:v>
                  </c:pt>
                  <c:pt idx="1">
                    <c:v>0.58349126276899121</c:v>
                  </c:pt>
                  <c:pt idx="2">
                    <c:v>0.42080877195530292</c:v>
                  </c:pt>
                  <c:pt idx="3">
                    <c:v>0.26482817119522506</c:v>
                  </c:pt>
                  <c:pt idx="4">
                    <c:v>0.23379271730153037</c:v>
                  </c:pt>
                </c:numCache>
              </c:numRef>
            </c:minus>
          </c:errBars>
          <c:xVal>
            <c:numRef>
              <c:f>Sheet1!$O$3:$O$7</c:f>
              <c:numCache>
                <c:formatCode>General</c:formatCode>
                <c:ptCount val="5"/>
                <c:pt idx="0">
                  <c:v>8.0299999999999994</c:v>
                </c:pt>
                <c:pt idx="1">
                  <c:v>12.27</c:v>
                </c:pt>
                <c:pt idx="2">
                  <c:v>18.295000000000002</c:v>
                </c:pt>
                <c:pt idx="3">
                  <c:v>25.625</c:v>
                </c:pt>
                <c:pt idx="4">
                  <c:v>32.75</c:v>
                </c:pt>
              </c:numCache>
            </c:numRef>
          </c:xVal>
          <c:yVal>
            <c:numRef>
              <c:f>Sheet1!$Q$3:$Q$7</c:f>
              <c:numCache>
                <c:formatCode>General</c:formatCode>
                <c:ptCount val="5"/>
                <c:pt idx="0">
                  <c:v>2.5062656641604022</c:v>
                </c:pt>
                <c:pt idx="1">
                  <c:v>1.8726591760299627</c:v>
                </c:pt>
                <c:pt idx="2">
                  <c:v>1.6920473773265652</c:v>
                </c:pt>
                <c:pt idx="3">
                  <c:v>1.5128593040847194</c:v>
                </c:pt>
                <c:pt idx="4">
                  <c:v>1.4367816091954022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D6-0747-BF41-9B30A2F22338}"/>
            </c:ext>
          </c:extLst>
        </c:ser>
        <c:ser>
          <c:idx val="3"/>
          <c:order val="2"/>
          <c:tx>
            <c:v>Potassium Iodide (Undisturbed)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trendline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  <c:trendlineType val="exp"/>
            <c:forward val="10000"/>
            <c:backward val="10000"/>
            <c:dispRSqr val="1"/>
            <c:dispEq val="1"/>
            <c:trendlineLbl>
              <c:layout>
                <c:manualLayout>
                  <c:x val="-0.36201278345621601"/>
                  <c:y val="-0.4376343377232639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latin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Sheet1!$X$3:$X$7</c:f>
                <c:numCache>
                  <c:formatCode>General</c:formatCode>
                  <c:ptCount val="5"/>
                  <c:pt idx="0">
                    <c:v>3.2478537798606752</c:v>
                  </c:pt>
                  <c:pt idx="1">
                    <c:v>5.0609173598291131</c:v>
                  </c:pt>
                  <c:pt idx="2">
                    <c:v>6.9548770238577111</c:v>
                  </c:pt>
                  <c:pt idx="3">
                    <c:v>7.6735583263282665</c:v>
                  </c:pt>
                  <c:pt idx="4">
                    <c:v>16.775131761767287</c:v>
                  </c:pt>
                </c:numCache>
              </c:numRef>
            </c:plus>
            <c:minus>
              <c:numRef>
                <c:f>Sheet1!$X$3:$X$7</c:f>
                <c:numCache>
                  <c:formatCode>General</c:formatCode>
                  <c:ptCount val="5"/>
                  <c:pt idx="0">
                    <c:v>3.2478537798606752</c:v>
                  </c:pt>
                  <c:pt idx="1">
                    <c:v>5.0609173598291131</c:v>
                  </c:pt>
                  <c:pt idx="2">
                    <c:v>6.9548770238577111</c:v>
                  </c:pt>
                  <c:pt idx="3">
                    <c:v>7.6735583263282665</c:v>
                  </c:pt>
                  <c:pt idx="4">
                    <c:v>16.775131761767287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Sheet1!$Z$3:$Z$7</c:f>
                <c:numCache>
                  <c:formatCode>General</c:formatCode>
                  <c:ptCount val="5"/>
                  <c:pt idx="0">
                    <c:v>0.12558971762814664</c:v>
                  </c:pt>
                  <c:pt idx="1">
                    <c:v>7.1030820938718389E-2</c:v>
                  </c:pt>
                  <c:pt idx="2">
                    <c:v>5.1141132557193304E-2</c:v>
                  </c:pt>
                  <c:pt idx="3">
                    <c:v>3.7363293320770763E-2</c:v>
                  </c:pt>
                  <c:pt idx="4">
                    <c:v>3.8237016044535686E-2</c:v>
                  </c:pt>
                </c:numCache>
              </c:numRef>
            </c:plus>
            <c:minus>
              <c:numRef>
                <c:f>Sheet1!$Z$3:$Z$7</c:f>
                <c:numCache>
                  <c:formatCode>General</c:formatCode>
                  <c:ptCount val="5"/>
                  <c:pt idx="0">
                    <c:v>0.12558971762814664</c:v>
                  </c:pt>
                  <c:pt idx="1">
                    <c:v>7.1030820938718389E-2</c:v>
                  </c:pt>
                  <c:pt idx="2">
                    <c:v>5.1141132557193304E-2</c:v>
                  </c:pt>
                  <c:pt idx="3">
                    <c:v>3.7363293320770763E-2</c:v>
                  </c:pt>
                  <c:pt idx="4">
                    <c:v>3.8237016044535686E-2</c:v>
                  </c:pt>
                </c:numCache>
              </c:numRef>
            </c:minus>
          </c:errBars>
          <c:xVal>
            <c:numRef>
              <c:f>Sheet1!$W$3:$W$7</c:f>
              <c:numCache>
                <c:formatCode>General</c:formatCode>
                <c:ptCount val="5"/>
                <c:pt idx="0">
                  <c:v>48.239999999999995</c:v>
                </c:pt>
                <c:pt idx="1">
                  <c:v>84.72</c:v>
                </c:pt>
                <c:pt idx="2">
                  <c:v>123.36</c:v>
                </c:pt>
                <c:pt idx="3">
                  <c:v>164.43</c:v>
                </c:pt>
                <c:pt idx="4">
                  <c:v>208.25</c:v>
                </c:pt>
              </c:numCache>
            </c:numRef>
          </c:xVal>
          <c:yVal>
            <c:numRef>
              <c:f>Sheet1!$Y$3:$Y$7</c:f>
              <c:numCache>
                <c:formatCode>General</c:formatCode>
                <c:ptCount val="5"/>
                <c:pt idx="0">
                  <c:v>0.28392958546280522</c:v>
                </c:pt>
                <c:pt idx="1">
                  <c:v>0.26497085320614727</c:v>
                </c:pt>
                <c:pt idx="2">
                  <c:v>0.25290844714213462</c:v>
                </c:pt>
                <c:pt idx="3">
                  <c:v>0.23474178403755872</c:v>
                </c:pt>
                <c:pt idx="4">
                  <c:v>0.22202486678507982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D6-0747-BF41-9B30A2F22338}"/>
            </c:ext>
          </c:extLst>
        </c:ser>
        <c:ser>
          <c:idx val="0"/>
          <c:order val="3"/>
          <c:tx>
            <c:v>Copper (II) Oxide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trendline>
            <c:spPr>
              <a:ln w="12700">
                <a:solidFill>
                  <a:schemeClr val="tx2"/>
                </a:solidFill>
              </a:ln>
            </c:spPr>
            <c:trendlineType val="exp"/>
            <c:backward val="1000"/>
            <c:dispRSqr val="1"/>
            <c:dispEq val="1"/>
            <c:trendlineLbl>
              <c:layout>
                <c:manualLayout>
                  <c:x val="-0.35962130467042686"/>
                  <c:y val="-0.330226345305004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latin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Sheet1!$AF$3:$AF$7</c:f>
                <c:numCache>
                  <c:formatCode>General</c:formatCode>
                  <c:ptCount val="5"/>
                  <c:pt idx="0">
                    <c:v>44.900935385728253</c:v>
                  </c:pt>
                  <c:pt idx="1">
                    <c:v>91.190600638125417</c:v>
                  </c:pt>
                  <c:pt idx="2">
                    <c:v>198.50653855360147</c:v>
                  </c:pt>
                  <c:pt idx="3">
                    <c:v>246.50014230813997</c:v>
                  </c:pt>
                  <c:pt idx="4">
                    <c:v>261.25205781794836</c:v>
                  </c:pt>
                </c:numCache>
              </c:numRef>
            </c:plus>
            <c:minus>
              <c:numRef>
                <c:f>Sheet1!$AF$3:$AF$7</c:f>
                <c:numCache>
                  <c:formatCode>General</c:formatCode>
                  <c:ptCount val="5"/>
                  <c:pt idx="0">
                    <c:v>44.900935385728253</c:v>
                  </c:pt>
                  <c:pt idx="1">
                    <c:v>91.190600638125417</c:v>
                  </c:pt>
                  <c:pt idx="2">
                    <c:v>198.50653855360147</c:v>
                  </c:pt>
                  <c:pt idx="3">
                    <c:v>246.50014230813997</c:v>
                  </c:pt>
                  <c:pt idx="4">
                    <c:v>261.25205781794836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Sheet1!$AH$3:$AH$7</c:f>
                <c:numCache>
                  <c:formatCode>General</c:formatCode>
                  <c:ptCount val="5"/>
                  <c:pt idx="0">
                    <c:v>1.9297483089731615E-2</c:v>
                  </c:pt>
                  <c:pt idx="1">
                    <c:v>7.4482917343161731E-3</c:v>
                  </c:pt>
                  <c:pt idx="2">
                    <c:v>5.7670300704932764E-3</c:v>
                  </c:pt>
                  <c:pt idx="3">
                    <c:v>4.1103577738281528E-3</c:v>
                  </c:pt>
                  <c:pt idx="4">
                    <c:v>2.8090554447366147E-3</c:v>
                  </c:pt>
                </c:numCache>
              </c:numRef>
            </c:plus>
            <c:minus>
              <c:numRef>
                <c:f>Sheet1!$AH$3:$AH$7</c:f>
                <c:numCache>
                  <c:formatCode>General</c:formatCode>
                  <c:ptCount val="5"/>
                  <c:pt idx="0">
                    <c:v>1.9297483089731615E-2</c:v>
                  </c:pt>
                  <c:pt idx="1">
                    <c:v>7.4482917343161731E-3</c:v>
                  </c:pt>
                  <c:pt idx="2">
                    <c:v>5.7670300704932764E-3</c:v>
                  </c:pt>
                  <c:pt idx="3">
                    <c:v>4.1103577738281528E-3</c:v>
                  </c:pt>
                  <c:pt idx="4">
                    <c:v>2.8090554447366147E-3</c:v>
                  </c:pt>
                </c:numCache>
              </c:numRef>
            </c:minus>
          </c:errBars>
          <c:xVal>
            <c:numRef>
              <c:f>Sheet1!$AE$3:$AE$7</c:f>
              <c:numCache>
                <c:formatCode>General</c:formatCode>
                <c:ptCount val="5"/>
                <c:pt idx="0">
                  <c:v>331.1</c:v>
                </c:pt>
                <c:pt idx="1">
                  <c:v>691.74749999999995</c:v>
                </c:pt>
                <c:pt idx="2">
                  <c:v>1191.0325</c:v>
                </c:pt>
                <c:pt idx="3">
                  <c:v>1768.3825000000002</c:v>
                </c:pt>
                <c:pt idx="4">
                  <c:v>2429.3724999999999</c:v>
                </c:pt>
              </c:numCache>
            </c:numRef>
          </c:xVal>
          <c:yVal>
            <c:numRef>
              <c:f>Sheet1!$AG$3:$AG$7</c:f>
              <c:numCache>
                <c:formatCode>General</c:formatCode>
                <c:ptCount val="5"/>
                <c:pt idx="0">
                  <c:v>3.779289493575208E-2</c:v>
                </c:pt>
                <c:pt idx="1">
                  <c:v>2.1896451680005254E-2</c:v>
                </c:pt>
                <c:pt idx="2">
                  <c:v>1.845444059976932E-2</c:v>
                </c:pt>
                <c:pt idx="3">
                  <c:v>1.6317872149471706E-2</c:v>
                </c:pt>
                <c:pt idx="4">
                  <c:v>1.4101289562930535E-2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D6-0747-BF41-9B30A2F22338}"/>
            </c:ext>
          </c:extLst>
        </c:ser>
        <c:ser>
          <c:idx val="4"/>
          <c:order val="4"/>
          <c:tx>
            <c:v>Potassium Iodide (Swirled)</c:v>
          </c:tx>
          <c:spPr>
            <a:ln w="19050">
              <a:noFill/>
            </a:ln>
          </c:spPr>
          <c:marker>
            <c:symbol val="circle"/>
            <c:size val="4"/>
          </c:marker>
          <c:trendline>
            <c:spPr>
              <a:ln w="12700">
                <a:solidFill>
                  <a:schemeClr val="accent5"/>
                </a:solidFill>
              </a:ln>
            </c:spPr>
            <c:trendlineType val="exp"/>
            <c:forward val="10000"/>
            <c:backward val="1000"/>
            <c:dispRSqr val="1"/>
            <c:dispEq val="1"/>
            <c:trendlineLbl>
              <c:layout>
                <c:manualLayout>
                  <c:x val="-0.36942822155168625"/>
                  <c:y val="-0.2133411770851341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latin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Sheet1!$AN$3:$AN$7</c:f>
                <c:numCache>
                  <c:formatCode>General</c:formatCode>
                  <c:ptCount val="5"/>
                  <c:pt idx="0">
                    <c:v>0.79589921379010287</c:v>
                  </c:pt>
                  <c:pt idx="1">
                    <c:v>1.2939324980954883</c:v>
                  </c:pt>
                  <c:pt idx="2">
                    <c:v>2.8176748359008021</c:v>
                  </c:pt>
                  <c:pt idx="3">
                    <c:v>3.8415318908535152</c:v>
                  </c:pt>
                  <c:pt idx="4">
                    <c:v>2.3652297414612136</c:v>
                  </c:pt>
                </c:numCache>
              </c:numRef>
            </c:plus>
            <c:minus>
              <c:numRef>
                <c:f>Sheet1!$AN$3:$AN$7</c:f>
                <c:numCache>
                  <c:formatCode>General</c:formatCode>
                  <c:ptCount val="5"/>
                  <c:pt idx="0">
                    <c:v>0.79589921379010287</c:v>
                  </c:pt>
                  <c:pt idx="1">
                    <c:v>1.2939324980954883</c:v>
                  </c:pt>
                  <c:pt idx="2">
                    <c:v>2.8176748359008021</c:v>
                  </c:pt>
                  <c:pt idx="3">
                    <c:v>3.8415318908535152</c:v>
                  </c:pt>
                  <c:pt idx="4">
                    <c:v>2.3652297414612136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Sheet1!$AP$3:$AP$7</c:f>
                <c:numCache>
                  <c:formatCode>General</c:formatCode>
                  <c:ptCount val="5"/>
                  <c:pt idx="0">
                    <c:v>0.42200744331241186</c:v>
                  </c:pt>
                  <c:pt idx="1">
                    <c:v>0.23629794543935606</c:v>
                  </c:pt>
                  <c:pt idx="2">
                    <c:v>0.18907900445761422</c:v>
                  </c:pt>
                  <c:pt idx="3">
                    <c:v>0.15077679115541784</c:v>
                  </c:pt>
                  <c:pt idx="4">
                    <c:v>0.10357700038198155</c:v>
                  </c:pt>
                </c:numCache>
              </c:numRef>
            </c:plus>
            <c:minus>
              <c:numRef>
                <c:f>Sheet1!$AP$3:$AP$7</c:f>
                <c:numCache>
                  <c:formatCode>General</c:formatCode>
                  <c:ptCount val="5"/>
                  <c:pt idx="0">
                    <c:v>0.42200744331241186</c:v>
                  </c:pt>
                  <c:pt idx="1">
                    <c:v>0.23629794543935606</c:v>
                  </c:pt>
                  <c:pt idx="2">
                    <c:v>0.18907900445761422</c:v>
                  </c:pt>
                  <c:pt idx="3">
                    <c:v>0.15077679115541784</c:v>
                  </c:pt>
                  <c:pt idx="4">
                    <c:v>0.10357700038198155</c:v>
                  </c:pt>
                </c:numCache>
              </c:numRef>
            </c:minus>
          </c:errBars>
          <c:xVal>
            <c:numRef>
              <c:f>Sheet1!$AM$3:$AM$7</c:f>
              <c:numCache>
                <c:formatCode>General</c:formatCode>
                <c:ptCount val="5"/>
                <c:pt idx="0">
                  <c:v>13.93</c:v>
                </c:pt>
                <c:pt idx="1">
                  <c:v>24.572499999999998</c:v>
                </c:pt>
                <c:pt idx="2">
                  <c:v>36.019999999999996</c:v>
                </c:pt>
                <c:pt idx="3">
                  <c:v>48.3125</c:v>
                </c:pt>
                <c:pt idx="4">
                  <c:v>60.977500000000006</c:v>
                </c:pt>
              </c:numCache>
            </c:numRef>
          </c:xVal>
          <c:yVal>
            <c:numRef>
              <c:f>Sheet1!$AO$3:$AO$7</c:f>
              <c:numCache>
                <c:formatCode>General</c:formatCode>
                <c:ptCount val="5"/>
                <c:pt idx="0">
                  <c:v>0.9765625</c:v>
                </c:pt>
                <c:pt idx="1">
                  <c:v>0.90538705296514277</c:v>
                </c:pt>
                <c:pt idx="2">
                  <c:v>0.8438818565400843</c:v>
                </c:pt>
                <c:pt idx="3">
                  <c:v>0.78523753435414212</c:v>
                </c:pt>
                <c:pt idx="4">
                  <c:v>0.79396585946804255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D6-0747-BF41-9B30A2F22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2655536"/>
        <c:axId val="-606119472"/>
      </c:scatterChart>
      <c:valAx>
        <c:axId val="-682655536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b="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b="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(seconds)</a:t>
                </a:r>
                <a:endParaRPr lang="en-US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119472"/>
        <c:crosses val="autoZero"/>
        <c:crossBetween val="midCat"/>
      </c:valAx>
      <c:valAx>
        <c:axId val="-606119472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SG" sz="1000" b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Calculated</a:t>
                </a:r>
                <a:r>
                  <a:rPr lang="en-SG" sz="1000" b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intstaneous rate of reaction</a:t>
                </a:r>
                <a:r>
                  <a:rPr lang="en-SG" sz="1000" b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SG" sz="10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en-SG" sz="1000" b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(cm</a:t>
                </a:r>
                <a:r>
                  <a:rPr lang="en-SG" sz="1000" b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 </a:t>
                </a:r>
                <a:r>
                  <a:rPr lang="en-SG" sz="1000" b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SG" sz="1000" b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SG" sz="1000" b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000" b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8229529248758064E-3"/>
              <c:y val="0.19437524025898298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2655536"/>
        <c:crosses val="autoZero"/>
        <c:crossBetween val="midCat"/>
      </c:valAx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9057705281775487"/>
          <c:y val="0.13452490370468026"/>
          <c:w val="0.20849680929477193"/>
          <c:h val="0.57654148782965187"/>
        </c:manualLayout>
      </c:layout>
      <c:overlay val="0"/>
      <c:txPr>
        <a:bodyPr/>
        <a:lstStyle/>
        <a:p>
          <a:pPr>
            <a:defRPr baseline="0">
              <a:latin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46822926203991"/>
          <c:y val="0.12466429229917031"/>
          <c:w val="0.65932246841237874"/>
          <c:h val="0.58009722138001507"/>
        </c:manualLayout>
      </c:layout>
      <c:scatterChart>
        <c:scatterStyle val="lineMarker"/>
        <c:varyColors val="0"/>
        <c:ser>
          <c:idx val="3"/>
          <c:order val="0"/>
          <c:tx>
            <c:v>Copper (II) Oxide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2">
                    <a:alpha val="99000"/>
                  </a:schemeClr>
                </a:solidFill>
                <a:prstDash val="solid"/>
              </a:ln>
              <a:effectLst/>
            </c:spPr>
            <c:trendlineType val="power"/>
            <c:forward val="1000"/>
            <c:backward val="1000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Sheet1!$AD$3:$AD$8</c:f>
                <c:numCache>
                  <c:formatCode>General</c:formatCode>
                  <c:ptCount val="6"/>
                  <c:pt idx="0">
                    <c:v>18.88999999999999</c:v>
                  </c:pt>
                  <c:pt idx="1">
                    <c:v>18.809999999999992</c:v>
                  </c:pt>
                  <c:pt idx="2">
                    <c:v>83.945000000000007</c:v>
                  </c:pt>
                  <c:pt idx="3">
                    <c:v>110.27999999999999</c:v>
                  </c:pt>
                  <c:pt idx="4">
                    <c:v>132.70500000000007</c:v>
                  </c:pt>
                  <c:pt idx="5">
                    <c:v>121.31999999999995</c:v>
                  </c:pt>
                </c:numCache>
              </c:numRef>
            </c:plus>
            <c:minus>
              <c:numRef>
                <c:f>Sheet1!$AD$3:$AD$8</c:f>
                <c:numCache>
                  <c:formatCode>General</c:formatCode>
                  <c:ptCount val="6"/>
                  <c:pt idx="0">
                    <c:v>18.88999999999999</c:v>
                  </c:pt>
                  <c:pt idx="1">
                    <c:v>18.809999999999992</c:v>
                  </c:pt>
                  <c:pt idx="2">
                    <c:v>83.945000000000007</c:v>
                  </c:pt>
                  <c:pt idx="3">
                    <c:v>110.27999999999999</c:v>
                  </c:pt>
                  <c:pt idx="4">
                    <c:v>132.70500000000007</c:v>
                  </c:pt>
                  <c:pt idx="5">
                    <c:v>121.31999999999995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Sheet1!$AC$3:$AC$8</c:f>
              <c:numCache>
                <c:formatCode>General</c:formatCode>
                <c:ptCount val="6"/>
                <c:pt idx="0">
                  <c:v>198.8</c:v>
                </c:pt>
                <c:pt idx="1">
                  <c:v>463.4</c:v>
                </c:pt>
                <c:pt idx="2">
                  <c:v>920.09500000000003</c:v>
                </c:pt>
                <c:pt idx="3">
                  <c:v>1461.97</c:v>
                </c:pt>
                <c:pt idx="4">
                  <c:v>2074.7950000000001</c:v>
                </c:pt>
                <c:pt idx="5">
                  <c:v>2783.95</c:v>
                </c:pt>
              </c:numCache>
            </c:numRef>
          </c:xVal>
          <c:y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C-4E40-94A7-06F2CDFFF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914832"/>
        <c:axId val="-607631408"/>
      </c:scatterChart>
      <c:valAx>
        <c:axId val="-607914832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(seconds)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631408"/>
        <c:crosses val="autoZero"/>
        <c:crossBetween val="midCat"/>
      </c:valAx>
      <c:valAx>
        <c:axId val="-60763140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SG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(cm</a:t>
                </a:r>
                <a:r>
                  <a:rPr lang="en-SG" sz="10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SG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7356189851268591E-2"/>
              <c:y val="0.3333357330333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91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006854666422512"/>
          <c:y val="0.27801495337591331"/>
          <c:w val="0.35280290545077214"/>
          <c:h val="0.63937131018978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70666496590185"/>
          <c:y val="0.14396963091477971"/>
          <c:w val="0.6298055594375096"/>
          <c:h val="0.6644915995670031"/>
        </c:manualLayout>
      </c:layout>
      <c:scatterChart>
        <c:scatterStyle val="lineMarker"/>
        <c:varyColors val="0"/>
        <c:ser>
          <c:idx val="0"/>
          <c:order val="0"/>
          <c:tx>
            <c:v>Copper (II) Oxide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trendline>
            <c:spPr>
              <a:ln w="12700">
                <a:solidFill>
                  <a:schemeClr val="tx2"/>
                </a:solidFill>
              </a:ln>
            </c:spPr>
            <c:trendlineType val="exp"/>
            <c:forward val="2000"/>
            <c:backward val="1000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Sheet1!$AF$3:$AF$7</c:f>
                <c:numCache>
                  <c:formatCode>General</c:formatCode>
                  <c:ptCount val="5"/>
                  <c:pt idx="0">
                    <c:v>44.900935385728253</c:v>
                  </c:pt>
                  <c:pt idx="1">
                    <c:v>91.190600638125417</c:v>
                  </c:pt>
                  <c:pt idx="2">
                    <c:v>198.50653855360147</c:v>
                  </c:pt>
                  <c:pt idx="3">
                    <c:v>246.50014230813997</c:v>
                  </c:pt>
                  <c:pt idx="4">
                    <c:v>261.25205781794836</c:v>
                  </c:pt>
                </c:numCache>
              </c:numRef>
            </c:plus>
            <c:minus>
              <c:numRef>
                <c:f>Sheet1!$AF$3:$AF$7</c:f>
                <c:numCache>
                  <c:formatCode>General</c:formatCode>
                  <c:ptCount val="5"/>
                  <c:pt idx="0">
                    <c:v>44.900935385728253</c:v>
                  </c:pt>
                  <c:pt idx="1">
                    <c:v>91.190600638125417</c:v>
                  </c:pt>
                  <c:pt idx="2">
                    <c:v>198.50653855360147</c:v>
                  </c:pt>
                  <c:pt idx="3">
                    <c:v>246.50014230813997</c:v>
                  </c:pt>
                  <c:pt idx="4">
                    <c:v>261.25205781794836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Sheet1!$AH$3:$AH$7</c:f>
                <c:numCache>
                  <c:formatCode>General</c:formatCode>
                  <c:ptCount val="5"/>
                  <c:pt idx="0">
                    <c:v>1.9297483089731615E-2</c:v>
                  </c:pt>
                  <c:pt idx="1">
                    <c:v>7.4482917343161731E-3</c:v>
                  </c:pt>
                  <c:pt idx="2">
                    <c:v>5.7670300704932764E-3</c:v>
                  </c:pt>
                  <c:pt idx="3">
                    <c:v>4.1103577738281528E-3</c:v>
                  </c:pt>
                  <c:pt idx="4">
                    <c:v>2.8090554447366147E-3</c:v>
                  </c:pt>
                </c:numCache>
              </c:numRef>
            </c:plus>
            <c:minus>
              <c:numRef>
                <c:f>Sheet1!$AH$3:$AH$7</c:f>
                <c:numCache>
                  <c:formatCode>General</c:formatCode>
                  <c:ptCount val="5"/>
                  <c:pt idx="0">
                    <c:v>1.9297483089731615E-2</c:v>
                  </c:pt>
                  <c:pt idx="1">
                    <c:v>7.4482917343161731E-3</c:v>
                  </c:pt>
                  <c:pt idx="2">
                    <c:v>5.7670300704932764E-3</c:v>
                  </c:pt>
                  <c:pt idx="3">
                    <c:v>4.1103577738281528E-3</c:v>
                  </c:pt>
                  <c:pt idx="4">
                    <c:v>2.8090554447366147E-3</c:v>
                  </c:pt>
                </c:numCache>
              </c:numRef>
            </c:minus>
          </c:errBars>
          <c:xVal>
            <c:numRef>
              <c:f>Sheet1!$AE$3:$AE$7</c:f>
              <c:numCache>
                <c:formatCode>General</c:formatCode>
                <c:ptCount val="5"/>
                <c:pt idx="0">
                  <c:v>331.1</c:v>
                </c:pt>
                <c:pt idx="1">
                  <c:v>691.74749999999995</c:v>
                </c:pt>
                <c:pt idx="2">
                  <c:v>1191.0325</c:v>
                </c:pt>
                <c:pt idx="3">
                  <c:v>1768.3825000000002</c:v>
                </c:pt>
                <c:pt idx="4">
                  <c:v>2429.3724999999999</c:v>
                </c:pt>
              </c:numCache>
            </c:numRef>
          </c:xVal>
          <c:yVal>
            <c:numRef>
              <c:f>Sheet1!$AG$3:$AG$7</c:f>
              <c:numCache>
                <c:formatCode>General</c:formatCode>
                <c:ptCount val="5"/>
                <c:pt idx="0">
                  <c:v>3.779289493575208E-2</c:v>
                </c:pt>
                <c:pt idx="1">
                  <c:v>2.1896451680005254E-2</c:v>
                </c:pt>
                <c:pt idx="2">
                  <c:v>1.845444059976932E-2</c:v>
                </c:pt>
                <c:pt idx="3">
                  <c:v>1.6317872149471706E-2</c:v>
                </c:pt>
                <c:pt idx="4">
                  <c:v>1.4101289562930535E-2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D-364E-8AA5-38A72A7A7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2655536"/>
        <c:axId val="-606119472"/>
      </c:scatterChart>
      <c:valAx>
        <c:axId val="-682655536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b="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(seconds)</a:t>
                </a:r>
                <a:endParaRPr lang="en-US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119472"/>
        <c:crosses val="autoZero"/>
        <c:crossBetween val="midCat"/>
      </c:valAx>
      <c:valAx>
        <c:axId val="-606119472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SG" sz="10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en-SG" sz="1000" b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(cm</a:t>
                </a:r>
                <a:r>
                  <a:rPr lang="en-SG" sz="1000" b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 </a:t>
                </a:r>
                <a:r>
                  <a:rPr lang="en-SG" sz="1000" b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SG" sz="1000" b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SG" sz="1000" b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000" b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8229529248758064E-3"/>
              <c:y val="0.1943752402589829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2655536"/>
        <c:crosses val="autoZero"/>
        <c:crossBetween val="midCat"/>
      </c:valAx>
    </c:plotArea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Figure-7</a:t>
            </a:r>
            <a:r>
              <a:rPr lang="en-US" sz="1050" i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:</a:t>
            </a:r>
            <a:r>
              <a:rPr lang="en-US" sz="1050" i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050" i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Derived</a:t>
            </a:r>
            <a:r>
              <a:rPr lang="en-US" sz="105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instantaneous initial</a:t>
            </a:r>
            <a:r>
              <a:rPr lang="en-US" sz="105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rate </a:t>
            </a:r>
            <a:r>
              <a:rPr lang="en-US" sz="1050" i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</a:t>
            </a:r>
            <a:r>
              <a:rPr lang="en-US" sz="1050" i="1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0</a:t>
            </a:r>
            <a:r>
              <a:rPr lang="en-US" sz="105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different catalysts reacting with the </a:t>
            </a:r>
            <a:r>
              <a:rPr lang="en-US" sz="105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prepared </a:t>
            </a:r>
            <a:r>
              <a:rPr lang="en-SG" sz="105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</a:t>
            </a:r>
            <a:r>
              <a:rPr lang="en-SG" sz="1050" b="0" i="0" u="none" strike="noStrike" baseline="-2500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SG" sz="105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O</a:t>
            </a:r>
            <a:r>
              <a:rPr lang="en-SG" sz="1050" b="0" i="0" u="none" strike="noStrike" baseline="-2500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SG" sz="105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solution</a:t>
            </a:r>
            <a:endParaRPr lang="en-US" sz="105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142928464343278"/>
          <c:y val="2.277895736405730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31421752599781"/>
          <c:y val="0.25431546284504869"/>
          <c:w val="0.81998848549648717"/>
          <c:h val="0.529929779563431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77-7841-8E73-69BD9CAC96C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77-7841-8E73-69BD9CAC96C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77-7841-8E73-69BD9CAC96C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77-7841-8E73-69BD9CAC96C7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77-7841-8E73-69BD9CAC96C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77-7841-8E73-69BD9CAC96C7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/>
                      <a:t>0.41 </a:t>
                    </a:r>
                    <a:r>
                      <a:rPr lang="en-US" sz="800" b="0" i="0" u="none" strike="noStrike" baseline="0">
                        <a:effectLst/>
                      </a:rPr>
                      <a:t>± 0.09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77-7841-8E73-69BD9CAC96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/>
                      <a:t>2.6 </a:t>
                    </a:r>
                    <a:r>
                      <a:rPr lang="en-US" sz="800" b="0" i="0" u="none" strike="noStrike" baseline="0">
                        <a:effectLst/>
                      </a:rPr>
                      <a:t>± 0.7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77-7841-8E73-69BD9CAC96C7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/>
                      <a:t>0.31 </a:t>
                    </a:r>
                    <a:r>
                      <a:rPr lang="en-US" sz="800" b="0" i="0" u="none" strike="noStrike" baseline="0">
                        <a:effectLst/>
                      </a:rPr>
                      <a:t>± 0.08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77-7841-8E73-69BD9CAC96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800"/>
                      <a:t>0.03 </a:t>
                    </a:r>
                    <a:r>
                      <a:rPr lang="en-US" sz="800" b="0" i="0" u="none" strike="noStrike" baseline="0">
                        <a:effectLst/>
                      </a:rPr>
                      <a:t>± 0.01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77-7841-8E73-69BD9CAC96C7}"/>
                </c:ext>
              </c:extLst>
            </c:dLbl>
            <c:dLbl>
              <c:idx val="4"/>
              <c:layout>
                <c:manualLayout>
                  <c:x val="0"/>
                  <c:y val="1.127078050154973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/>
                      <a:t>No</a:t>
                    </a:r>
                    <a:r>
                      <a:rPr lang="en-US" sz="800" b="0" baseline="0"/>
                      <a:t> Data</a:t>
                    </a:r>
                    <a:endParaRPr lang="en-US" sz="800" b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77-7841-8E73-69BD9CAC96C7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/>
                      <a:t>1.0 </a:t>
                    </a:r>
                    <a:r>
                      <a:rPr lang="en-US" sz="800" b="0" i="0" u="none" strike="noStrike" baseline="0">
                        <a:effectLst/>
                      </a:rPr>
                      <a:t>± 0.3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77-7841-8E73-69BD9CAC96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Sheet1!$AG$12:$AG$17</c:f>
                <c:numCache>
                  <c:formatCode>0.0</c:formatCode>
                  <c:ptCount val="6"/>
                  <c:pt idx="0" formatCode="0.00">
                    <c:v>9.1112451618956605E-2</c:v>
                  </c:pt>
                  <c:pt idx="1">
                    <c:v>0.7013356985490008</c:v>
                  </c:pt>
                  <c:pt idx="2" formatCode="0.00">
                    <c:v>7.5883785990727481E-2</c:v>
                  </c:pt>
                  <c:pt idx="3" formatCode="0.000">
                    <c:v>1.1106870247614397E-2</c:v>
                  </c:pt>
                  <c:pt idx="4" formatCode="General">
                    <c:v>0</c:v>
                  </c:pt>
                  <c:pt idx="5">
                    <c:v>0.25288957889185432</c:v>
                  </c:pt>
                </c:numCache>
              </c:numRef>
            </c:plus>
            <c:minus>
              <c:numRef>
                <c:f>Sheet1!$AG$12:$AG$17</c:f>
                <c:numCache>
                  <c:formatCode>0.0</c:formatCode>
                  <c:ptCount val="6"/>
                  <c:pt idx="0" formatCode="0.00">
                    <c:v>9.1112451618956605E-2</c:v>
                  </c:pt>
                  <c:pt idx="1">
                    <c:v>0.7013356985490008</c:v>
                  </c:pt>
                  <c:pt idx="2" formatCode="0.00">
                    <c:v>7.5883785990727481E-2</c:v>
                  </c:pt>
                  <c:pt idx="3" formatCode="0.000">
                    <c:v>1.1106870247614397E-2</c:v>
                  </c:pt>
                  <c:pt idx="4" formatCode="General">
                    <c:v>0</c:v>
                  </c:pt>
                  <c:pt idx="5">
                    <c:v>0.25288957889185432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Sheet1!$AE$12:$AE$17</c:f>
              <c:strCache>
                <c:ptCount val="6"/>
                <c:pt idx="0">
                  <c:v>Manganese (IV) Oxide</c:v>
                </c:pt>
                <c:pt idx="1">
                  <c:v>Lead (II, IV) Oxide</c:v>
                </c:pt>
                <c:pt idx="2">
                  <c:v>Potassium Iodide (Undisturbed)</c:v>
                </c:pt>
                <c:pt idx="3">
                  <c:v>Copper (II) Oxide</c:v>
                </c:pt>
                <c:pt idx="4">
                  <c:v>Iron (III) Oxide</c:v>
                </c:pt>
                <c:pt idx="5">
                  <c:v>Potassium Iodide (Swirled)</c:v>
                </c:pt>
              </c:strCache>
            </c:strRef>
          </c:cat>
          <c:val>
            <c:numRef>
              <c:f>Sheet1!$AF$12:$AF$17</c:f>
              <c:numCache>
                <c:formatCode>0.0</c:formatCode>
                <c:ptCount val="6"/>
                <c:pt idx="0" formatCode="0.00">
                  <c:v>0.40699999999999997</c:v>
                </c:pt>
                <c:pt idx="1">
                  <c:v>2.62</c:v>
                </c:pt>
                <c:pt idx="2" formatCode="0.00">
                  <c:v>0.30499999999999999</c:v>
                </c:pt>
                <c:pt idx="3" formatCode="0.000">
                  <c:v>3.44E-2</c:v>
                </c:pt>
                <c:pt idx="4" formatCode="General">
                  <c:v>0</c:v>
                </c:pt>
                <c:pt idx="5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77-7841-8E73-69BD9CAC9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4680448"/>
        <c:axId val="-632389536"/>
      </c:barChart>
      <c:catAx>
        <c:axId val="-65468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632389536"/>
        <c:crosses val="autoZero"/>
        <c:auto val="1"/>
        <c:lblAlgn val="ctr"/>
        <c:lblOffset val="100"/>
        <c:noMultiLvlLbl val="0"/>
      </c:catAx>
      <c:valAx>
        <c:axId val="-632389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8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Derived intstaneous initial rate of reaction </a:t>
                </a:r>
                <a:r>
                  <a:rPr lang="en-SG" sz="8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en-SG" sz="800" b="0" i="1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0</a:t>
                </a:r>
                <a:r>
                  <a:rPr lang="en-SG" sz="8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(cm</a:t>
                </a:r>
                <a:r>
                  <a:rPr lang="en-SG" sz="8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 </a:t>
                </a:r>
                <a:r>
                  <a:rPr lang="en-SG" sz="8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SG" sz="8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SG" sz="8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44928918996279E-2"/>
              <c:y val="0.13157706587475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68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418964</xdr:colOff>
      <xdr:row>23</xdr:row>
      <xdr:rowOff>57977</xdr:rowOff>
    </xdr:from>
    <xdr:to>
      <xdr:col>35</xdr:col>
      <xdr:colOff>387529</xdr:colOff>
      <xdr:row>42</xdr:row>
      <xdr:rowOff>173290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  <a:ext uri="{147F2762-F138-4A5C-976F-8EAC2B608ADB}">
              <a16:predDERef xmlns:a16="http://schemas.microsoft.com/office/drawing/2014/main" pre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26</xdr:row>
      <xdr:rowOff>133350</xdr:rowOff>
    </xdr:from>
    <xdr:to>
      <xdr:col>23</xdr:col>
      <xdr:colOff>247650</xdr:colOff>
      <xdr:row>43</xdr:row>
      <xdr:rowOff>142240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95250</xdr:rowOff>
    </xdr:from>
    <xdr:to>
      <xdr:col>11</xdr:col>
      <xdr:colOff>315595</xdr:colOff>
      <xdr:row>34</xdr:row>
      <xdr:rowOff>114935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381000</xdr:colOff>
      <xdr:row>37</xdr:row>
      <xdr:rowOff>180975</xdr:rowOff>
    </xdr:from>
    <xdr:to>
      <xdr:col>23</xdr:col>
      <xdr:colOff>247650</xdr:colOff>
      <xdr:row>43</xdr:row>
      <xdr:rowOff>142876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537054</xdr:colOff>
      <xdr:row>18</xdr:row>
      <xdr:rowOff>145199</xdr:rowOff>
    </xdr:from>
    <xdr:to>
      <xdr:col>11</xdr:col>
      <xdr:colOff>310088</xdr:colOff>
      <xdr:row>27</xdr:row>
      <xdr:rowOff>116624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563217</xdr:colOff>
      <xdr:row>12</xdr:row>
      <xdr:rowOff>11043</xdr:rowOff>
    </xdr:from>
    <xdr:to>
      <xdr:col>18</xdr:col>
      <xdr:colOff>582847</xdr:colOff>
      <xdr:row>24</xdr:row>
      <xdr:rowOff>11789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  <a:ext uri="{147F2762-F138-4A5C-976F-8EAC2B608ADB}">
              <a16:predDERef xmlns:a16="http://schemas.microsoft.com/office/drawing/2014/main" pre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0.10516</cdr:x>
      <cdr:y>0</cdr:y>
    </cdr:from>
    <cdr:to>
      <cdr:x>0.94785</cdr:x>
      <cdr:y>0.14103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7964E31B-1D3B-0B4A-A2FF-127936EF582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25953" y="0"/>
          <a:ext cx="1810669" cy="23776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9"/>
  <sheetViews>
    <sheetView tabSelected="1" zoomScale="115" zoomScaleNormal="115" zoomScaleSheetLayoutView="100" workbookViewId="0" xr3:uid="{AEA406A1-0E4B-5B11-9CD5-51D6E497D94C}">
      <selection activeCell="A20" sqref="A20"/>
    </sheetView>
  </sheetViews>
  <sheetFormatPr defaultColWidth="8.875" defaultRowHeight="15" x14ac:dyDescent="0.2"/>
  <cols>
    <col min="6" max="6" width="9.81640625" bestFit="1" customWidth="1"/>
    <col min="7" max="7" width="10.35546875" customWidth="1"/>
    <col min="12" max="12" width="9.81640625" bestFit="1" customWidth="1"/>
    <col min="16" max="16" width="9.81640625" bestFit="1" customWidth="1"/>
    <col min="25" max="25" width="9.81640625" bestFit="1" customWidth="1"/>
  </cols>
  <sheetData>
    <row r="1" spans="1:42" x14ac:dyDescent="0.2">
      <c r="A1" s="2"/>
      <c r="B1" s="2"/>
      <c r="C1" s="2" t="s">
        <v>0</v>
      </c>
      <c r="D1" s="2"/>
      <c r="E1" s="2"/>
      <c r="F1" s="2"/>
      <c r="G1" s="2"/>
      <c r="H1" s="2"/>
      <c r="I1" s="2"/>
      <c r="J1" s="2"/>
      <c r="K1" s="2" t="s">
        <v>1</v>
      </c>
      <c r="L1" s="2"/>
      <c r="M1" s="2"/>
      <c r="N1" s="2"/>
      <c r="O1" s="2"/>
      <c r="P1" s="2"/>
      <c r="Q1" s="2"/>
      <c r="R1" s="2"/>
      <c r="S1" s="2" t="s">
        <v>2</v>
      </c>
      <c r="T1" s="2"/>
      <c r="U1" s="2"/>
      <c r="V1" s="2"/>
      <c r="W1" s="2"/>
      <c r="X1" s="2"/>
      <c r="Y1" s="2"/>
      <c r="Z1" s="2"/>
      <c r="AA1" s="2" t="s">
        <v>3</v>
      </c>
      <c r="AB1" s="2"/>
      <c r="AC1" s="2"/>
      <c r="AD1" s="2"/>
      <c r="AE1" s="2"/>
      <c r="AF1" s="2"/>
      <c r="AG1" s="2"/>
      <c r="AH1" s="2"/>
      <c r="AI1" s="2" t="s">
        <v>14</v>
      </c>
      <c r="AJ1" s="2"/>
      <c r="AK1" s="2"/>
      <c r="AL1" s="2"/>
      <c r="AM1" s="2"/>
      <c r="AN1" s="2"/>
      <c r="AO1" s="2"/>
      <c r="AP1" s="2"/>
    </row>
    <row r="2" spans="1:42" x14ac:dyDescent="0.2">
      <c r="A2" s="2" t="s">
        <v>4</v>
      </c>
      <c r="B2" s="2" t="s">
        <v>15</v>
      </c>
      <c r="C2" s="2" t="s">
        <v>5</v>
      </c>
      <c r="D2" s="2" t="s">
        <v>6</v>
      </c>
      <c r="E2" s="2" t="s">
        <v>7</v>
      </c>
      <c r="F2" s="2" t="s">
        <v>15</v>
      </c>
      <c r="G2" s="2" t="s">
        <v>8</v>
      </c>
      <c r="H2" s="2" t="s">
        <v>15</v>
      </c>
      <c r="I2" s="2" t="s">
        <v>9</v>
      </c>
      <c r="J2" s="2" t="s">
        <v>15</v>
      </c>
      <c r="K2" s="2" t="s">
        <v>10</v>
      </c>
      <c r="L2" s="2" t="s">
        <v>6</v>
      </c>
      <c r="M2" s="2" t="s">
        <v>7</v>
      </c>
      <c r="N2" s="2" t="s">
        <v>15</v>
      </c>
      <c r="O2" s="2" t="s">
        <v>8</v>
      </c>
      <c r="P2" s="2" t="s">
        <v>15</v>
      </c>
      <c r="Q2" s="2" t="s">
        <v>9</v>
      </c>
      <c r="R2" s="2" t="s">
        <v>15</v>
      </c>
      <c r="S2" s="2" t="s">
        <v>10</v>
      </c>
      <c r="T2" s="2" t="s">
        <v>6</v>
      </c>
      <c r="U2" s="2" t="s">
        <v>7</v>
      </c>
      <c r="V2" s="2" t="s">
        <v>15</v>
      </c>
      <c r="W2" s="2" t="s">
        <v>8</v>
      </c>
      <c r="X2" s="2" t="s">
        <v>15</v>
      </c>
      <c r="Y2" s="2" t="s">
        <v>9</v>
      </c>
      <c r="Z2" s="2" t="s">
        <v>15</v>
      </c>
      <c r="AA2" s="2" t="s">
        <v>10</v>
      </c>
      <c r="AB2" s="2" t="s">
        <v>6</v>
      </c>
      <c r="AC2" s="2" t="s">
        <v>7</v>
      </c>
      <c r="AD2" s="2" t="s">
        <v>15</v>
      </c>
      <c r="AE2" s="2" t="s">
        <v>8</v>
      </c>
      <c r="AF2" s="2" t="s">
        <v>15</v>
      </c>
      <c r="AG2" s="2" t="s">
        <v>9</v>
      </c>
      <c r="AH2" s="2" t="s">
        <v>15</v>
      </c>
      <c r="AI2" s="2" t="s">
        <v>10</v>
      </c>
      <c r="AJ2" s="2" t="s">
        <v>6</v>
      </c>
      <c r="AK2" s="2" t="s">
        <v>7</v>
      </c>
      <c r="AL2" s="2" t="s">
        <v>15</v>
      </c>
      <c r="AM2" s="2" t="s">
        <v>8</v>
      </c>
      <c r="AN2" s="2" t="s">
        <v>15</v>
      </c>
      <c r="AO2" s="2" t="s">
        <v>9</v>
      </c>
      <c r="AP2" s="2" t="s">
        <v>15</v>
      </c>
    </row>
    <row r="3" spans="1:42" x14ac:dyDescent="0.2">
      <c r="A3" s="2">
        <v>10</v>
      </c>
      <c r="B3" s="2">
        <v>2.5</v>
      </c>
      <c r="C3" s="2">
        <v>34.11</v>
      </c>
      <c r="D3" s="2">
        <v>30.62</v>
      </c>
      <c r="E3" s="3">
        <f>AVERAGE(C3:D3)</f>
        <v>32.365000000000002</v>
      </c>
      <c r="F3" s="3">
        <f t="shared" ref="F3:F4" si="0">0.02+(MAX(C3:D3)-MIN(C3:D3))/2</f>
        <v>1.7649999999999992</v>
      </c>
      <c r="G3" s="3">
        <f>(E4+E3)/2</f>
        <v>46.725000000000001</v>
      </c>
      <c r="H3" s="3">
        <f>(F3/E3+F4/E4)*G3</f>
        <v>2.8426047147240503</v>
      </c>
      <c r="I3" s="4">
        <f>(A4-A3)/(E4-E3)</f>
        <v>0.34818941504178275</v>
      </c>
      <c r="J3" s="4">
        <f>(2.5/$A3+F3/E3+2.5/$A4+F4/E4)*I3</f>
        <v>0.15175379945425399</v>
      </c>
      <c r="K3" s="2">
        <v>5.82</v>
      </c>
      <c r="L3" s="2">
        <v>6.25</v>
      </c>
      <c r="M3" s="2">
        <f t="shared" ref="M3:M8" si="1">AVERAGE(K3:L3)</f>
        <v>6.0350000000000001</v>
      </c>
      <c r="N3" s="2">
        <f t="shared" ref="N3:N8" si="2">0.02+(MAX(K3:L3)-MIN(K3:L3))/2</f>
        <v>0.23499999999999985</v>
      </c>
      <c r="O3" s="2">
        <f>(M3+M4)/2</f>
        <v>8.0299999999999994</v>
      </c>
      <c r="P3" s="2">
        <f>(N3/M3+N4/M4)*O3</f>
        <v>0.52494868049429022</v>
      </c>
      <c r="Q3" s="2">
        <f>(A4-A3)/(M4-M3)</f>
        <v>2.5062656641604022</v>
      </c>
      <c r="R3" s="2">
        <f>(2.5/$A3+N3/M3+2.5/$A4+N4/M4)*Q3</f>
        <v>1.103692818751203</v>
      </c>
      <c r="S3" s="2">
        <v>30.63</v>
      </c>
      <c r="T3" s="2">
        <v>32.67</v>
      </c>
      <c r="U3" s="2">
        <f t="shared" ref="U3:U8" si="3">AVERAGE(S3:T3)</f>
        <v>31.65</v>
      </c>
      <c r="V3" s="2">
        <f t="shared" ref="V3:V8" si="4">0.02+(MAX(S3:T3)-MIN(S3:T3))/2</f>
        <v>1.0400000000000014</v>
      </c>
      <c r="W3" s="2">
        <f>(S4+S3)/2</f>
        <v>48.239999999999995</v>
      </c>
      <c r="X3" s="2">
        <f>(V3/U3+V4/U4)*W3</f>
        <v>3.2478537798606752</v>
      </c>
      <c r="Y3" s="2">
        <f>(A4-A3)/(S4-S3)</f>
        <v>0.28392958546280522</v>
      </c>
      <c r="Z3" s="2">
        <f>(2.5/$A3+V3/U3+2.5/$A4+V4/U4)*Y3</f>
        <v>0.12558971762814664</v>
      </c>
      <c r="AA3" s="2">
        <v>179.93</v>
      </c>
      <c r="AB3" s="2">
        <v>217.67</v>
      </c>
      <c r="AC3" s="2">
        <f t="shared" ref="AC3:AC8" si="5">AVERAGE(AA3:AB3)</f>
        <v>198.8</v>
      </c>
      <c r="AD3" s="2">
        <f t="shared" ref="AD3:AD8" si="6">0.02+(MAX(AA3:AB3)-MIN(AA3:AB3))/2</f>
        <v>18.88999999999999</v>
      </c>
      <c r="AE3" s="2">
        <f>(AC4+AC3)/2</f>
        <v>331.1</v>
      </c>
      <c r="AF3" s="2">
        <f>(AD3/AC3+AD4/AC4)*AE3</f>
        <v>44.900935385728253</v>
      </c>
      <c r="AG3" s="2">
        <f>(A4-A3)/(AC4-AC3)</f>
        <v>3.779289493575208E-2</v>
      </c>
      <c r="AH3" s="2">
        <f>(2.5/$A3+AD3/AC3+2.5/$A4+AD4/AC4)*AG3</f>
        <v>1.9297483089731615E-2</v>
      </c>
      <c r="AI3" s="2">
        <v>9.15</v>
      </c>
      <c r="AJ3" s="2">
        <v>8.4700000000000006</v>
      </c>
      <c r="AK3" s="2">
        <f t="shared" ref="AK3:AK8" si="7">AVERAGE(AI3:AJ3)</f>
        <v>8.81</v>
      </c>
      <c r="AL3" s="2">
        <f t="shared" ref="AL3:AL8" si="8">0.02+(MAX(AI3:AJ3)-MIN(AI3:AJ3))/2</f>
        <v>0.35999999999999988</v>
      </c>
      <c r="AM3" s="2">
        <f>(AK4+AK3)/2</f>
        <v>13.93</v>
      </c>
      <c r="AN3" s="2">
        <f>(AL3/AK3+AL4/AK4)*AM3</f>
        <v>0.79589921379010287</v>
      </c>
      <c r="AO3" s="2">
        <f>(A4-A3)/(AK4-AK3)</f>
        <v>0.9765625</v>
      </c>
      <c r="AP3" s="2">
        <f>(2.5/$A3+AL3/AK3+2.5/$A4+AL4/AK4)*AO3</f>
        <v>0.42200744331241186</v>
      </c>
    </row>
    <row r="4" spans="1:42" x14ac:dyDescent="0.2">
      <c r="A4" s="2">
        <f t="shared" ref="A4:A8" si="9">A3+10</f>
        <v>20</v>
      </c>
      <c r="B4" s="2"/>
      <c r="C4" s="2">
        <v>60.72</v>
      </c>
      <c r="D4" s="2">
        <v>61.45</v>
      </c>
      <c r="E4" s="4">
        <f t="shared" ref="E4:E8" si="10">AVERAGE(C4:D4)</f>
        <v>61.085000000000001</v>
      </c>
      <c r="F4" s="4">
        <f t="shared" si="0"/>
        <v>0.38500000000000201</v>
      </c>
      <c r="G4" s="3">
        <f>(E5+E4)/2</f>
        <v>78.06</v>
      </c>
      <c r="H4" s="3">
        <f t="shared" ref="H4:H7" si="11">(F4/E4+F5/E5)*G4</f>
        <v>1.9417267305339478</v>
      </c>
      <c r="I4" s="5">
        <f>(A5-A4)/(E5-E4)</f>
        <v>0.2945508100147276</v>
      </c>
      <c r="J4" s="5">
        <f t="shared" ref="J4:J7" si="12">(2.5/$A4+F4/E4+2.5/$A5+F5/E5)*I4</f>
        <v>6.8691643981175124E-2</v>
      </c>
      <c r="K4" s="2">
        <v>10.27</v>
      </c>
      <c r="L4" s="2">
        <v>9.7799999999999994</v>
      </c>
      <c r="M4" s="2">
        <f t="shared" si="1"/>
        <v>10.024999999999999</v>
      </c>
      <c r="N4" s="2">
        <f>0.02+(MAX(K4:L4)-MIN(K4:L4))/2</f>
        <v>0.26500000000000012</v>
      </c>
      <c r="O4" s="2">
        <f>(M4+M5)/2</f>
        <v>12.27</v>
      </c>
      <c r="P4" s="2">
        <f t="shared" ref="P4:P7" si="13">(N4/M4+N5/M5)*O4</f>
        <v>1.2668897820897289</v>
      </c>
      <c r="Q4" s="2">
        <f>(A5-A4)/(K5-K4)</f>
        <v>1.8726591760299627</v>
      </c>
      <c r="R4" s="2">
        <f t="shared" ref="R4:R7" si="14">(2.5/$A4+N4/M4+2.5/$A5+N5/M5)*Q4</f>
        <v>0.58349126276899121</v>
      </c>
      <c r="S4" s="2">
        <v>65.849999999999994</v>
      </c>
      <c r="T4" s="2">
        <v>70.510000000000005</v>
      </c>
      <c r="U4" s="2">
        <f t="shared" si="3"/>
        <v>68.180000000000007</v>
      </c>
      <c r="V4" s="2">
        <f>0.02+(MAX(S4:T4)-MIN(S4:T4))/2</f>
        <v>2.3500000000000054</v>
      </c>
      <c r="W4" s="2">
        <f>(S5+S4)/2</f>
        <v>84.72</v>
      </c>
      <c r="X4" s="2">
        <f t="shared" ref="X4:X7" si="15">(V4/U4+V5/U5)*W4</f>
        <v>5.0609173598291131</v>
      </c>
      <c r="Y4" s="2">
        <f>(A5-A4)/(S5-S4)</f>
        <v>0.26497085320614727</v>
      </c>
      <c r="Z4" s="2">
        <f t="shared" ref="Z4:Z7" si="16">(2.5/$A4+V4/U4+2.5/$A5+V5/U5)*Y4</f>
        <v>7.1030820938718389E-2</v>
      </c>
      <c r="AA4" s="2">
        <v>444.61</v>
      </c>
      <c r="AB4" s="2">
        <v>482.19</v>
      </c>
      <c r="AC4" s="2">
        <f t="shared" si="5"/>
        <v>463.4</v>
      </c>
      <c r="AD4" s="2">
        <f>0.02+(MAX(AA4:AB4)-MIN(AA4:AB4))/2</f>
        <v>18.809999999999992</v>
      </c>
      <c r="AE4" s="2">
        <f>(AC5+AC4)/2</f>
        <v>691.74749999999995</v>
      </c>
      <c r="AF4" s="2">
        <f t="shared" ref="AF4:AF7" si="17">(AD4/AC4+AD5/AC5)*AE4</f>
        <v>91.190600638125417</v>
      </c>
      <c r="AG4" s="2">
        <f>(A5-A4)/(AC5-AC4)</f>
        <v>2.1896451680005254E-2</v>
      </c>
      <c r="AH4" s="2">
        <f t="shared" ref="AH4:AH7" si="18">(2.5/$A4+AD4/AC4+2.5/$A5+AD5/AC5)*AG4</f>
        <v>7.4482917343161731E-3</v>
      </c>
      <c r="AI4" s="2">
        <v>19.34</v>
      </c>
      <c r="AJ4" s="2">
        <v>18.760000000000002</v>
      </c>
      <c r="AK4" s="2">
        <f t="shared" si="7"/>
        <v>19.05</v>
      </c>
      <c r="AL4" s="2">
        <f>0.02+(MAX(AI4:AJ4)-MIN(AI4:AJ4))/2</f>
        <v>0.30999999999999917</v>
      </c>
      <c r="AM4" s="2">
        <f>(AK5+AK4)/2</f>
        <v>24.572499999999998</v>
      </c>
      <c r="AN4" s="2">
        <f t="shared" ref="AN4:AN7" si="19">(AL4/AK4+AL5/AK5)*AM4</f>
        <v>1.2939324980954883</v>
      </c>
      <c r="AO4" s="2">
        <f>(A5-A4)/(AK5-AK4)</f>
        <v>0.90538705296514277</v>
      </c>
      <c r="AP4" s="2">
        <f t="shared" ref="AP4:AP7" si="20">(2.5/$A4+AL4/AK4+2.5/$A5+AL5/AK5)*AO4</f>
        <v>0.23629794543935606</v>
      </c>
    </row>
    <row r="5" spans="1:42" x14ac:dyDescent="0.2">
      <c r="A5" s="2">
        <f t="shared" si="9"/>
        <v>30</v>
      </c>
      <c r="B5" s="2"/>
      <c r="C5" s="2">
        <v>96.78</v>
      </c>
      <c r="D5" s="2">
        <v>93.29</v>
      </c>
      <c r="E5" s="3">
        <f t="shared" si="10"/>
        <v>95.034999999999997</v>
      </c>
      <c r="F5" s="3">
        <f>0.02+(MAX(C5:D5)-MIN(C5:D5))/2</f>
        <v>1.7649999999999975</v>
      </c>
      <c r="G5" s="3">
        <f>(E6+E5)/2</f>
        <v>116.15499999999999</v>
      </c>
      <c r="H5" s="3">
        <f t="shared" si="11"/>
        <v>5.0129931765977931</v>
      </c>
      <c r="I5" s="5">
        <f>(A6-A5)/(E6-E5)</f>
        <v>0.23674242424242434</v>
      </c>
      <c r="J5" s="5">
        <f t="shared" si="12"/>
        <v>4.474221685954817E-2</v>
      </c>
      <c r="K5" s="2">
        <v>15.61</v>
      </c>
      <c r="L5" s="2">
        <v>13.42</v>
      </c>
      <c r="M5" s="2">
        <f t="shared" si="1"/>
        <v>14.515000000000001</v>
      </c>
      <c r="N5" s="2">
        <f t="shared" si="2"/>
        <v>1.1149999999999998</v>
      </c>
      <c r="O5" s="2">
        <f>(M5+M6)/2</f>
        <v>18.295000000000002</v>
      </c>
      <c r="P5" s="2">
        <f t="shared" si="13"/>
        <v>1.8819087880737266</v>
      </c>
      <c r="Q5" s="2">
        <f>(A6-A5)/(K6-K5)</f>
        <v>1.6920473773265652</v>
      </c>
      <c r="R5" s="2">
        <f t="shared" si="14"/>
        <v>0.42080877195530292</v>
      </c>
      <c r="S5" s="2">
        <v>103.59</v>
      </c>
      <c r="T5" s="2">
        <v>108.92</v>
      </c>
      <c r="U5" s="2">
        <f t="shared" si="3"/>
        <v>106.255</v>
      </c>
      <c r="V5" s="2">
        <f t="shared" si="4"/>
        <v>2.6849999999999992</v>
      </c>
      <c r="W5" s="2">
        <f>(S6+S5)/2</f>
        <v>123.36</v>
      </c>
      <c r="X5" s="2">
        <f t="shared" si="15"/>
        <v>6.9548770238577111</v>
      </c>
      <c r="Y5" s="2">
        <f>(A6-A5)/(S6-S5)</f>
        <v>0.25290844714213462</v>
      </c>
      <c r="Z5" s="2">
        <f t="shared" si="16"/>
        <v>5.1141132557193304E-2</v>
      </c>
      <c r="AA5" s="2">
        <v>836.17</v>
      </c>
      <c r="AB5" s="2">
        <v>1004.02</v>
      </c>
      <c r="AC5" s="2">
        <f t="shared" si="5"/>
        <v>920.09500000000003</v>
      </c>
      <c r="AD5" s="2">
        <f t="shared" si="6"/>
        <v>83.945000000000007</v>
      </c>
      <c r="AE5" s="2">
        <f>(AC6+AC5)/2</f>
        <v>1191.0325</v>
      </c>
      <c r="AF5" s="2">
        <f t="shared" si="17"/>
        <v>198.50653855360147</v>
      </c>
      <c r="AG5" s="2">
        <f>(A6-A5)/(AC6-AC5)</f>
        <v>1.845444059976932E-2</v>
      </c>
      <c r="AH5" s="2">
        <f t="shared" si="18"/>
        <v>5.7670300704932764E-3</v>
      </c>
      <c r="AI5" s="2">
        <v>31.17</v>
      </c>
      <c r="AJ5" s="2">
        <v>29.02</v>
      </c>
      <c r="AK5" s="2">
        <f t="shared" si="7"/>
        <v>30.094999999999999</v>
      </c>
      <c r="AL5" s="2">
        <f t="shared" si="8"/>
        <v>1.0950000000000011</v>
      </c>
      <c r="AM5" s="2">
        <f>(AK6+AK5)/2</f>
        <v>36.019999999999996</v>
      </c>
      <c r="AN5" s="2">
        <f t="shared" si="19"/>
        <v>2.8176748359008021</v>
      </c>
      <c r="AO5" s="2">
        <f>(A6-A5)/(AK6-AK5)</f>
        <v>0.8438818565400843</v>
      </c>
      <c r="AP5" s="2">
        <f t="shared" si="20"/>
        <v>0.18907900445761422</v>
      </c>
    </row>
    <row r="6" spans="1:42" x14ac:dyDescent="0.2">
      <c r="A6" s="2">
        <f t="shared" si="9"/>
        <v>40</v>
      </c>
      <c r="B6" s="2"/>
      <c r="C6" s="2">
        <v>133.91999999999999</v>
      </c>
      <c r="D6" s="2">
        <v>140.63</v>
      </c>
      <c r="E6" s="3">
        <f t="shared" si="10"/>
        <v>137.27499999999998</v>
      </c>
      <c r="F6" s="3">
        <f t="shared" ref="F6:F8" si="21">0.02+(MAX(C6:D6)-MIN(C6:D6))/2</f>
        <v>3.375000000000004</v>
      </c>
      <c r="G6" s="3">
        <f>(E7+E6)/2</f>
        <v>163.95749999999998</v>
      </c>
      <c r="H6" s="3">
        <f t="shared" si="11"/>
        <v>6.1208980582415435</v>
      </c>
      <c r="I6" s="5">
        <f>(A7-A6)/(E7-E6)</f>
        <v>0.18738873793684996</v>
      </c>
      <c r="J6" s="5">
        <f t="shared" si="12"/>
        <v>2.8076871291070064E-2</v>
      </c>
      <c r="K6" s="2">
        <v>21.52</v>
      </c>
      <c r="L6" s="2">
        <v>22.63</v>
      </c>
      <c r="M6" s="2">
        <f t="shared" si="1"/>
        <v>22.074999999999999</v>
      </c>
      <c r="N6" s="2">
        <f t="shared" si="2"/>
        <v>0.57499999999999973</v>
      </c>
      <c r="O6" s="2">
        <f>(M6+M7)/2</f>
        <v>25.625</v>
      </c>
      <c r="P6" s="2">
        <f t="shared" si="13"/>
        <v>1.6028801672261233</v>
      </c>
      <c r="Q6" s="2">
        <f>(A7-A6)/(K7-K6)</f>
        <v>1.5128593040847194</v>
      </c>
      <c r="R6" s="2">
        <f t="shared" si="14"/>
        <v>0.26482817119522506</v>
      </c>
      <c r="S6" s="2">
        <v>143.13</v>
      </c>
      <c r="T6" s="2">
        <v>152.28</v>
      </c>
      <c r="U6" s="2">
        <f t="shared" si="3"/>
        <v>147.70499999999998</v>
      </c>
      <c r="V6" s="2">
        <f t="shared" si="4"/>
        <v>4.5950000000000024</v>
      </c>
      <c r="W6" s="2">
        <f>(S7+S6)/2</f>
        <v>164.43</v>
      </c>
      <c r="X6" s="2">
        <f t="shared" si="15"/>
        <v>7.6735583263282665</v>
      </c>
      <c r="Y6" s="2">
        <f>(A7-A6)/(S7-S6)</f>
        <v>0.23474178403755872</v>
      </c>
      <c r="Z6" s="2">
        <f t="shared" si="16"/>
        <v>3.7363293320770763E-2</v>
      </c>
      <c r="AA6" s="2">
        <v>1351.71</v>
      </c>
      <c r="AB6" s="2">
        <v>1572.23</v>
      </c>
      <c r="AC6" s="2">
        <f t="shared" si="5"/>
        <v>1461.97</v>
      </c>
      <c r="AD6" s="2">
        <f t="shared" si="6"/>
        <v>110.27999999999999</v>
      </c>
      <c r="AE6" s="2">
        <f>(AC7+AC6)/2</f>
        <v>1768.3825000000002</v>
      </c>
      <c r="AF6" s="2">
        <f t="shared" si="17"/>
        <v>246.50014230813997</v>
      </c>
      <c r="AG6" s="2">
        <f>(A7-A6)/(AC7-AC6)</f>
        <v>1.6317872149471706E-2</v>
      </c>
      <c r="AH6" s="2">
        <f t="shared" si="18"/>
        <v>4.1103577738281528E-3</v>
      </c>
      <c r="AI6" s="2">
        <v>43.68</v>
      </c>
      <c r="AJ6" s="2">
        <v>40.21</v>
      </c>
      <c r="AK6" s="2">
        <f t="shared" si="7"/>
        <v>41.945</v>
      </c>
      <c r="AL6" s="2">
        <f t="shared" si="8"/>
        <v>1.7549999999999994</v>
      </c>
      <c r="AM6" s="2">
        <f>(AK7+AK6)/2</f>
        <v>48.3125</v>
      </c>
      <c r="AN6" s="2">
        <f t="shared" si="19"/>
        <v>3.8415318908535152</v>
      </c>
      <c r="AO6" s="2">
        <f>(A7-A6)/(AK7-AK6)</f>
        <v>0.78523753435414212</v>
      </c>
      <c r="AP6" s="2">
        <f t="shared" si="20"/>
        <v>0.15077679115541784</v>
      </c>
    </row>
    <row r="7" spans="1:42" x14ac:dyDescent="0.2">
      <c r="A7" s="2">
        <f t="shared" si="9"/>
        <v>50</v>
      </c>
      <c r="B7" s="2"/>
      <c r="C7" s="2">
        <v>193.05</v>
      </c>
      <c r="D7" s="2">
        <v>188.23</v>
      </c>
      <c r="E7" s="3">
        <f t="shared" si="10"/>
        <v>190.64</v>
      </c>
      <c r="F7" s="3">
        <f t="shared" si="21"/>
        <v>2.4300000000000108</v>
      </c>
      <c r="G7" s="3">
        <f>(E8+E7)/2</f>
        <v>224.655</v>
      </c>
      <c r="H7" s="3">
        <f t="shared" si="11"/>
        <v>4.4442442280783645</v>
      </c>
      <c r="I7" s="5">
        <f>(A8-A7)/(E8-E7)</f>
        <v>0.14699397324709682</v>
      </c>
      <c r="J7" s="5">
        <f t="shared" si="12"/>
        <v>1.6382360201122378E-2</v>
      </c>
      <c r="K7" s="2">
        <v>28.130000000000003</v>
      </c>
      <c r="L7" s="2">
        <v>30.22</v>
      </c>
      <c r="M7" s="2">
        <f t="shared" si="1"/>
        <v>29.175000000000001</v>
      </c>
      <c r="N7" s="2">
        <f t="shared" si="2"/>
        <v>1.0649999999999982</v>
      </c>
      <c r="O7" s="2">
        <f>(M7+M8)/2</f>
        <v>32.75</v>
      </c>
      <c r="P7" s="2">
        <f t="shared" si="13"/>
        <v>2.3269878648377498</v>
      </c>
      <c r="Q7" s="2">
        <f>(A8-A7)/(K8-K7)</f>
        <v>1.4367816091954022</v>
      </c>
      <c r="R7" s="2">
        <f t="shared" si="14"/>
        <v>0.23379271730153037</v>
      </c>
      <c r="S7" s="2">
        <v>185.73</v>
      </c>
      <c r="T7" s="2">
        <v>191.56</v>
      </c>
      <c r="U7" s="2">
        <f t="shared" si="3"/>
        <v>188.64499999999998</v>
      </c>
      <c r="V7" s="2">
        <f t="shared" si="4"/>
        <v>2.9350000000000063</v>
      </c>
      <c r="W7" s="2">
        <f>(S8+S7)/2</f>
        <v>208.25</v>
      </c>
      <c r="X7" s="2">
        <f t="shared" si="15"/>
        <v>16.775131761767287</v>
      </c>
      <c r="Y7" s="2">
        <f>(A8-A7)/(S8-S7)</f>
        <v>0.22202486678507982</v>
      </c>
      <c r="Z7" s="2">
        <f t="shared" si="16"/>
        <v>3.8237016044535686E-2</v>
      </c>
      <c r="AA7" s="2">
        <v>1942.11</v>
      </c>
      <c r="AB7" s="2">
        <v>2207.48</v>
      </c>
      <c r="AC7" s="2">
        <f t="shared" si="5"/>
        <v>2074.7950000000001</v>
      </c>
      <c r="AD7" s="2">
        <f t="shared" si="6"/>
        <v>132.70500000000007</v>
      </c>
      <c r="AE7" s="2">
        <f>(AC8+AC7)/2</f>
        <v>2429.3724999999999</v>
      </c>
      <c r="AF7" s="2">
        <f t="shared" si="17"/>
        <v>261.25205781794836</v>
      </c>
      <c r="AG7" s="2">
        <f>(A8-A7)/(AC8-AC7)</f>
        <v>1.4101289562930535E-2</v>
      </c>
      <c r="AH7" s="2">
        <f t="shared" si="18"/>
        <v>2.8090554447366147E-3</v>
      </c>
      <c r="AI7" s="2">
        <v>56.72</v>
      </c>
      <c r="AJ7" s="2">
        <v>52.64</v>
      </c>
      <c r="AK7" s="2">
        <f t="shared" si="7"/>
        <v>54.68</v>
      </c>
      <c r="AL7" s="2">
        <f t="shared" si="8"/>
        <v>2.0599999999999992</v>
      </c>
      <c r="AM7" s="2">
        <f>(AK8+AK7)/2</f>
        <v>60.977500000000006</v>
      </c>
      <c r="AN7" s="2">
        <f t="shared" si="19"/>
        <v>2.3652297414612136</v>
      </c>
      <c r="AO7" s="2">
        <f>(A8-A7)/(AK8-AK7)</f>
        <v>0.79396585946804255</v>
      </c>
      <c r="AP7" s="2">
        <f t="shared" si="20"/>
        <v>0.10357700038198155</v>
      </c>
    </row>
    <row r="8" spans="1:42" x14ac:dyDescent="0.2">
      <c r="A8" s="2">
        <f t="shared" si="9"/>
        <v>60</v>
      </c>
      <c r="B8" s="2"/>
      <c r="C8" s="2">
        <v>260.47000000000003</v>
      </c>
      <c r="D8" s="2">
        <v>256.87</v>
      </c>
      <c r="E8" s="3">
        <f t="shared" si="10"/>
        <v>258.67</v>
      </c>
      <c r="F8" s="3">
        <f t="shared" si="21"/>
        <v>1.8200000000000114</v>
      </c>
      <c r="G8" s="2"/>
      <c r="H8" s="2"/>
      <c r="I8" s="2"/>
      <c r="J8" s="2"/>
      <c r="K8" s="2">
        <v>35.090000000000003</v>
      </c>
      <c r="L8" s="2">
        <v>37.56</v>
      </c>
      <c r="M8" s="2">
        <f t="shared" si="1"/>
        <v>36.325000000000003</v>
      </c>
      <c r="N8" s="2">
        <f t="shared" si="2"/>
        <v>1.2549999999999994</v>
      </c>
      <c r="O8" s="2"/>
      <c r="P8" s="2"/>
      <c r="Q8" s="2"/>
      <c r="R8" s="2"/>
      <c r="S8" s="2">
        <v>230.77</v>
      </c>
      <c r="T8" s="2">
        <v>262.81</v>
      </c>
      <c r="U8" s="2">
        <f t="shared" si="3"/>
        <v>246.79000000000002</v>
      </c>
      <c r="V8" s="2">
        <f t="shared" si="4"/>
        <v>16.039999999999996</v>
      </c>
      <c r="W8" s="2"/>
      <c r="X8" s="2"/>
      <c r="Y8" s="2"/>
      <c r="Z8" s="2"/>
      <c r="AA8" s="2">
        <v>2662.65</v>
      </c>
      <c r="AB8" s="2">
        <v>2905.25</v>
      </c>
      <c r="AC8" s="2">
        <f t="shared" si="5"/>
        <v>2783.95</v>
      </c>
      <c r="AD8" s="2">
        <f t="shared" si="6"/>
        <v>121.31999999999995</v>
      </c>
      <c r="AE8" s="2"/>
      <c r="AF8" s="2"/>
      <c r="AG8" s="2"/>
      <c r="AH8" s="2"/>
      <c r="AI8" s="2">
        <v>67.33</v>
      </c>
      <c r="AJ8" s="2">
        <v>67.22</v>
      </c>
      <c r="AK8" s="2">
        <f t="shared" si="7"/>
        <v>67.275000000000006</v>
      </c>
      <c r="AL8" s="2">
        <f t="shared" si="8"/>
        <v>7.499999999999972E-2</v>
      </c>
      <c r="AM8" s="2"/>
      <c r="AN8" s="2"/>
      <c r="AO8" s="2"/>
      <c r="AP8" s="2"/>
    </row>
    <row r="11" spans="1:42" x14ac:dyDescent="0.2">
      <c r="AG11" t="s">
        <v>15</v>
      </c>
    </row>
    <row r="12" spans="1:42" x14ac:dyDescent="0.2">
      <c r="AE12" t="s">
        <v>16</v>
      </c>
      <c r="AF12" s="7">
        <v>0.40699999999999997</v>
      </c>
      <c r="AG12" s="7">
        <f>AVERAGE(J3/I3,J4/I4,J5/I5,J6/I6,J7/I7)*AF12</f>
        <v>9.1112451618956605E-2</v>
      </c>
    </row>
    <row r="13" spans="1:42" x14ac:dyDescent="0.2">
      <c r="AE13" t="s">
        <v>19</v>
      </c>
      <c r="AF13" s="8">
        <v>2.62</v>
      </c>
      <c r="AG13" s="8">
        <f>AVERAGE(R3/Q3,R4/Q4,R5/Q5,R6/Q6,R7/Q7)*AF13</f>
        <v>0.7013356985490008</v>
      </c>
    </row>
    <row r="14" spans="1:42" x14ac:dyDescent="0.2">
      <c r="AE14" t="s">
        <v>13</v>
      </c>
      <c r="AF14" s="7">
        <v>0.30499999999999999</v>
      </c>
      <c r="AG14" s="7">
        <f>AVERAGE(Z3/Y3,Z4/Y4,Z5/Y5,Z6/Y6,Z7/Y7)*AF14</f>
        <v>7.5883785990727481E-2</v>
      </c>
    </row>
    <row r="15" spans="1:42" x14ac:dyDescent="0.2">
      <c r="AE15" t="s">
        <v>18</v>
      </c>
      <c r="AF15" s="6">
        <v>3.44E-2</v>
      </c>
      <c r="AG15" s="6">
        <f>AVERAGE(AH3/AG3,AH4/AG4,AH5/AG5,AH6/AG6,AH7/AG7)*AF15</f>
        <v>1.1106870247614397E-2</v>
      </c>
    </row>
    <row r="16" spans="1:42" x14ac:dyDescent="0.2">
      <c r="AE16" t="s">
        <v>17</v>
      </c>
      <c r="AF16" t="s">
        <v>11</v>
      </c>
      <c r="AG16">
        <v>0</v>
      </c>
    </row>
    <row r="17" spans="14:33" x14ac:dyDescent="0.2">
      <c r="AE17" t="s">
        <v>12</v>
      </c>
      <c r="AF17" s="8">
        <v>1.02</v>
      </c>
      <c r="AG17" s="8">
        <f>AVERAGE(AP3/AO3,AP4/AO4,AP5/AO5,AP6/AO6,AP7/AO7)*AF17</f>
        <v>0.25288957889185432</v>
      </c>
    </row>
    <row r="29" spans="14:33" x14ac:dyDescent="0.2">
      <c r="N2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 Andrew</dc:creator>
  <cp:keywords/>
  <dc:description/>
  <cp:lastModifiedBy>Microsoft Office User</cp:lastModifiedBy>
  <cp:revision/>
  <dcterms:created xsi:type="dcterms:W3CDTF">2018-09-17T10:49:57Z</dcterms:created>
  <dcterms:modified xsi:type="dcterms:W3CDTF">2019-01-10T08:25:58Z</dcterms:modified>
  <cp:category/>
  <cp:contentStatus/>
</cp:coreProperties>
</file>