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245" windowHeight="12090"/>
  </bookViews>
  <sheets>
    <sheet name="DifferDemonsConfig" sheetId="1" r:id="rId1"/>
    <sheet name="辅助表" sheetId="2" r:id="rId2"/>
    <sheet name="配件表" sheetId="3" r:id="rId3"/>
    <sheet name="整体表" sheetId="5" r:id="rId4"/>
    <sheet name="属性表" sheetId="4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E101" i="5" l="1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E10" i="5"/>
  <c r="E9" i="5"/>
  <c r="E8" i="5"/>
  <c r="E7" i="5"/>
  <c r="E6" i="5"/>
  <c r="E5" i="5"/>
  <c r="E4" i="5"/>
  <c r="E3" i="5"/>
  <c r="E2" i="5"/>
  <c r="S321" i="3"/>
  <c r="R321" i="3"/>
  <c r="Q321" i="3"/>
  <c r="G321" i="3"/>
  <c r="F321" i="3"/>
  <c r="E321" i="3"/>
  <c r="D321" i="3"/>
  <c r="C321" i="3"/>
  <c r="B321" i="3"/>
  <c r="A321" i="3"/>
  <c r="S320" i="3"/>
  <c r="R320" i="3"/>
  <c r="Q320" i="3"/>
  <c r="G320" i="3"/>
  <c r="F320" i="3"/>
  <c r="E320" i="3"/>
  <c r="D320" i="3"/>
  <c r="C320" i="3"/>
  <c r="B320" i="3"/>
  <c r="A320" i="3"/>
  <c r="S319" i="3"/>
  <c r="R319" i="3"/>
  <c r="Q319" i="3"/>
  <c r="G319" i="3"/>
  <c r="F319" i="3"/>
  <c r="E319" i="3"/>
  <c r="D319" i="3"/>
  <c r="C319" i="3"/>
  <c r="B319" i="3"/>
  <c r="A319" i="3"/>
  <c r="S318" i="3"/>
  <c r="R318" i="3"/>
  <c r="Q318" i="3"/>
  <c r="G318" i="3"/>
  <c r="F318" i="3"/>
  <c r="E318" i="3"/>
  <c r="D318" i="3"/>
  <c r="C318" i="3"/>
  <c r="B318" i="3"/>
  <c r="A318" i="3"/>
  <c r="S317" i="3"/>
  <c r="R317" i="3"/>
  <c r="Q317" i="3"/>
  <c r="G317" i="3"/>
  <c r="F317" i="3"/>
  <c r="E317" i="3"/>
  <c r="D317" i="3"/>
  <c r="C317" i="3"/>
  <c r="B317" i="3"/>
  <c r="A317" i="3"/>
  <c r="S316" i="3"/>
  <c r="R316" i="3"/>
  <c r="Q316" i="3"/>
  <c r="G316" i="3"/>
  <c r="F316" i="3"/>
  <c r="E316" i="3"/>
  <c r="D316" i="3"/>
  <c r="C316" i="3"/>
  <c r="B316" i="3"/>
  <c r="A316" i="3"/>
  <c r="S315" i="3"/>
  <c r="R315" i="3"/>
  <c r="Q315" i="3"/>
  <c r="G315" i="3"/>
  <c r="F315" i="3"/>
  <c r="E315" i="3"/>
  <c r="D315" i="3"/>
  <c r="C315" i="3"/>
  <c r="B315" i="3"/>
  <c r="A315" i="3"/>
  <c r="S314" i="3"/>
  <c r="R314" i="3"/>
  <c r="Q314" i="3"/>
  <c r="G314" i="3"/>
  <c r="F314" i="3"/>
  <c r="E314" i="3"/>
  <c r="D314" i="3"/>
  <c r="C314" i="3"/>
  <c r="B314" i="3"/>
  <c r="A314" i="3"/>
  <c r="S313" i="3"/>
  <c r="R313" i="3"/>
  <c r="Q313" i="3"/>
  <c r="G313" i="3"/>
  <c r="F313" i="3"/>
  <c r="E313" i="3"/>
  <c r="D313" i="3"/>
  <c r="C313" i="3"/>
  <c r="B313" i="3"/>
  <c r="A313" i="3"/>
  <c r="S312" i="3"/>
  <c r="R312" i="3"/>
  <c r="Q312" i="3"/>
  <c r="G312" i="3"/>
  <c r="F312" i="3"/>
  <c r="E312" i="3"/>
  <c r="D312" i="3"/>
  <c r="C312" i="3"/>
  <c r="B312" i="3"/>
  <c r="A312" i="3"/>
  <c r="S311" i="3"/>
  <c r="R311" i="3"/>
  <c r="Q311" i="3"/>
  <c r="G311" i="3"/>
  <c r="F311" i="3"/>
  <c r="E311" i="3"/>
  <c r="D311" i="3"/>
  <c r="C311" i="3"/>
  <c r="B311" i="3"/>
  <c r="A311" i="3"/>
  <c r="S310" i="3"/>
  <c r="R310" i="3"/>
  <c r="Q310" i="3"/>
  <c r="G310" i="3"/>
  <c r="F310" i="3"/>
  <c r="E310" i="3"/>
  <c r="D310" i="3"/>
  <c r="C310" i="3"/>
  <c r="B310" i="3"/>
  <c r="A310" i="3"/>
  <c r="S309" i="3"/>
  <c r="R309" i="3"/>
  <c r="Q309" i="3"/>
  <c r="G309" i="3"/>
  <c r="F309" i="3"/>
  <c r="E309" i="3"/>
  <c r="D309" i="3"/>
  <c r="C309" i="3"/>
  <c r="B309" i="3"/>
  <c r="A309" i="3"/>
  <c r="S308" i="3"/>
  <c r="R308" i="3"/>
  <c r="Q308" i="3"/>
  <c r="G308" i="3"/>
  <c r="F308" i="3"/>
  <c r="E308" i="3"/>
  <c r="D308" i="3"/>
  <c r="C308" i="3"/>
  <c r="B308" i="3"/>
  <c r="A308" i="3"/>
  <c r="S307" i="3"/>
  <c r="R307" i="3"/>
  <c r="Q307" i="3"/>
  <c r="G307" i="3"/>
  <c r="F307" i="3"/>
  <c r="E307" i="3"/>
  <c r="D307" i="3"/>
  <c r="C307" i="3"/>
  <c r="B307" i="3"/>
  <c r="A307" i="3"/>
  <c r="S306" i="3"/>
  <c r="R306" i="3"/>
  <c r="Q306" i="3"/>
  <c r="G306" i="3"/>
  <c r="F306" i="3"/>
  <c r="E306" i="3"/>
  <c r="D306" i="3"/>
  <c r="C306" i="3"/>
  <c r="B306" i="3"/>
  <c r="A306" i="3"/>
  <c r="S305" i="3"/>
  <c r="R305" i="3"/>
  <c r="Q305" i="3"/>
  <c r="G305" i="3"/>
  <c r="F305" i="3"/>
  <c r="E305" i="3"/>
  <c r="D305" i="3"/>
  <c r="C305" i="3"/>
  <c r="B305" i="3"/>
  <c r="A305" i="3"/>
  <c r="S304" i="3"/>
  <c r="R304" i="3"/>
  <c r="Q304" i="3"/>
  <c r="G304" i="3"/>
  <c r="F304" i="3"/>
  <c r="E304" i="3"/>
  <c r="D304" i="3"/>
  <c r="C304" i="3"/>
  <c r="B304" i="3"/>
  <c r="A304" i="3"/>
  <c r="S303" i="3"/>
  <c r="R303" i="3"/>
  <c r="Q303" i="3"/>
  <c r="G303" i="3"/>
  <c r="F303" i="3"/>
  <c r="E303" i="3"/>
  <c r="D303" i="3"/>
  <c r="C303" i="3"/>
  <c r="B303" i="3"/>
  <c r="A303" i="3"/>
  <c r="S302" i="3"/>
  <c r="R302" i="3"/>
  <c r="Q302" i="3"/>
  <c r="G302" i="3"/>
  <c r="F302" i="3"/>
  <c r="E302" i="3"/>
  <c r="D302" i="3"/>
  <c r="C302" i="3"/>
  <c r="B302" i="3"/>
  <c r="A302" i="3"/>
  <c r="S301" i="3"/>
  <c r="R301" i="3"/>
  <c r="Q301" i="3"/>
  <c r="G301" i="3"/>
  <c r="F301" i="3"/>
  <c r="E301" i="3"/>
  <c r="D301" i="3"/>
  <c r="C301" i="3"/>
  <c r="B301" i="3"/>
  <c r="A301" i="3"/>
  <c r="S300" i="3"/>
  <c r="R300" i="3"/>
  <c r="Q300" i="3"/>
  <c r="G300" i="3"/>
  <c r="F300" i="3"/>
  <c r="E300" i="3"/>
  <c r="D300" i="3"/>
  <c r="C300" i="3"/>
  <c r="B300" i="3"/>
  <c r="A300" i="3"/>
  <c r="S299" i="3"/>
  <c r="R299" i="3"/>
  <c r="Q299" i="3"/>
  <c r="G299" i="3"/>
  <c r="F299" i="3"/>
  <c r="E299" i="3"/>
  <c r="D299" i="3"/>
  <c r="C299" i="3"/>
  <c r="B299" i="3"/>
  <c r="A299" i="3"/>
  <c r="S298" i="3"/>
  <c r="R298" i="3"/>
  <c r="Q298" i="3"/>
  <c r="G298" i="3"/>
  <c r="F298" i="3"/>
  <c r="E298" i="3"/>
  <c r="D298" i="3"/>
  <c r="C298" i="3"/>
  <c r="B298" i="3"/>
  <c r="A298" i="3"/>
  <c r="S297" i="3"/>
  <c r="R297" i="3"/>
  <c r="Q297" i="3"/>
  <c r="G297" i="3"/>
  <c r="F297" i="3"/>
  <c r="E297" i="3"/>
  <c r="D297" i="3"/>
  <c r="C297" i="3"/>
  <c r="B297" i="3"/>
  <c r="A297" i="3"/>
  <c r="S296" i="3"/>
  <c r="R296" i="3"/>
  <c r="Q296" i="3"/>
  <c r="G296" i="3"/>
  <c r="F296" i="3"/>
  <c r="E296" i="3"/>
  <c r="D296" i="3"/>
  <c r="C296" i="3"/>
  <c r="B296" i="3"/>
  <c r="A296" i="3"/>
  <c r="S295" i="3"/>
  <c r="R295" i="3"/>
  <c r="Q295" i="3"/>
  <c r="G295" i="3"/>
  <c r="F295" i="3"/>
  <c r="E295" i="3"/>
  <c r="D295" i="3"/>
  <c r="C295" i="3"/>
  <c r="B295" i="3"/>
  <c r="A295" i="3"/>
  <c r="S294" i="3"/>
  <c r="R294" i="3"/>
  <c r="Q294" i="3"/>
  <c r="G294" i="3"/>
  <c r="F294" i="3"/>
  <c r="E294" i="3"/>
  <c r="D294" i="3"/>
  <c r="C294" i="3"/>
  <c r="B294" i="3"/>
  <c r="A294" i="3"/>
  <c r="S293" i="3"/>
  <c r="R293" i="3"/>
  <c r="Q293" i="3"/>
  <c r="G293" i="3"/>
  <c r="F293" i="3"/>
  <c r="E293" i="3"/>
  <c r="D293" i="3"/>
  <c r="C293" i="3"/>
  <c r="B293" i="3"/>
  <c r="A293" i="3"/>
  <c r="S292" i="3"/>
  <c r="R292" i="3"/>
  <c r="Q292" i="3"/>
  <c r="G292" i="3"/>
  <c r="F292" i="3"/>
  <c r="E292" i="3"/>
  <c r="D292" i="3"/>
  <c r="C292" i="3"/>
  <c r="B292" i="3"/>
  <c r="A292" i="3"/>
  <c r="S291" i="3"/>
  <c r="R291" i="3"/>
  <c r="Q291" i="3"/>
  <c r="G291" i="3"/>
  <c r="F291" i="3"/>
  <c r="E291" i="3"/>
  <c r="D291" i="3"/>
  <c r="C291" i="3"/>
  <c r="B291" i="3"/>
  <c r="A291" i="3"/>
  <c r="S290" i="3"/>
  <c r="R290" i="3"/>
  <c r="Q290" i="3"/>
  <c r="G290" i="3"/>
  <c r="F290" i="3"/>
  <c r="E290" i="3"/>
  <c r="D290" i="3"/>
  <c r="C290" i="3"/>
  <c r="B290" i="3"/>
  <c r="A290" i="3"/>
  <c r="S289" i="3"/>
  <c r="R289" i="3"/>
  <c r="Q289" i="3"/>
  <c r="G289" i="3"/>
  <c r="F289" i="3"/>
  <c r="E289" i="3"/>
  <c r="D289" i="3"/>
  <c r="C289" i="3"/>
  <c r="B289" i="3"/>
  <c r="A289" i="3"/>
  <c r="S288" i="3"/>
  <c r="R288" i="3"/>
  <c r="Q288" i="3"/>
  <c r="G288" i="3"/>
  <c r="F288" i="3"/>
  <c r="E288" i="3"/>
  <c r="D288" i="3"/>
  <c r="C288" i="3"/>
  <c r="B288" i="3"/>
  <c r="A288" i="3"/>
  <c r="S287" i="3"/>
  <c r="R287" i="3"/>
  <c r="Q287" i="3"/>
  <c r="G287" i="3"/>
  <c r="F287" i="3"/>
  <c r="E287" i="3"/>
  <c r="D287" i="3"/>
  <c r="C287" i="3"/>
  <c r="B287" i="3"/>
  <c r="A287" i="3"/>
  <c r="S286" i="3"/>
  <c r="R286" i="3"/>
  <c r="Q286" i="3"/>
  <c r="G286" i="3"/>
  <c r="F286" i="3"/>
  <c r="E286" i="3"/>
  <c r="D286" i="3"/>
  <c r="C286" i="3"/>
  <c r="B286" i="3"/>
  <c r="A286" i="3"/>
  <c r="S285" i="3"/>
  <c r="R285" i="3"/>
  <c r="Q285" i="3"/>
  <c r="G285" i="3"/>
  <c r="F285" i="3"/>
  <c r="E285" i="3"/>
  <c r="D285" i="3"/>
  <c r="C285" i="3"/>
  <c r="B285" i="3"/>
  <c r="A285" i="3"/>
  <c r="S284" i="3"/>
  <c r="R284" i="3"/>
  <c r="Q284" i="3"/>
  <c r="G284" i="3"/>
  <c r="F284" i="3"/>
  <c r="E284" i="3"/>
  <c r="D284" i="3"/>
  <c r="C284" i="3"/>
  <c r="B284" i="3"/>
  <c r="A284" i="3"/>
  <c r="S283" i="3"/>
  <c r="R283" i="3"/>
  <c r="Q283" i="3"/>
  <c r="G283" i="3"/>
  <c r="F283" i="3"/>
  <c r="E283" i="3"/>
  <c r="D283" i="3"/>
  <c r="C283" i="3"/>
  <c r="B283" i="3"/>
  <c r="A283" i="3"/>
  <c r="S282" i="3"/>
  <c r="R282" i="3"/>
  <c r="Q282" i="3"/>
  <c r="G282" i="3"/>
  <c r="F282" i="3"/>
  <c r="E282" i="3"/>
  <c r="D282" i="3"/>
  <c r="C282" i="3"/>
  <c r="B282" i="3"/>
  <c r="A282" i="3"/>
  <c r="S281" i="3"/>
  <c r="R281" i="3"/>
  <c r="Q281" i="3"/>
  <c r="G281" i="3"/>
  <c r="F281" i="3"/>
  <c r="E281" i="3"/>
  <c r="D281" i="3"/>
  <c r="C281" i="3"/>
  <c r="B281" i="3"/>
  <c r="A281" i="3"/>
  <c r="S280" i="3"/>
  <c r="R280" i="3"/>
  <c r="Q280" i="3"/>
  <c r="G280" i="3"/>
  <c r="F280" i="3"/>
  <c r="E280" i="3"/>
  <c r="D280" i="3"/>
  <c r="C280" i="3"/>
  <c r="B280" i="3"/>
  <c r="A280" i="3"/>
  <c r="S279" i="3"/>
  <c r="R279" i="3"/>
  <c r="Q279" i="3"/>
  <c r="G279" i="3"/>
  <c r="F279" i="3"/>
  <c r="E279" i="3"/>
  <c r="D279" i="3"/>
  <c r="C279" i="3"/>
  <c r="B279" i="3"/>
  <c r="A279" i="3"/>
  <c r="S278" i="3"/>
  <c r="R278" i="3"/>
  <c r="Q278" i="3"/>
  <c r="G278" i="3"/>
  <c r="F278" i="3"/>
  <c r="E278" i="3"/>
  <c r="D278" i="3"/>
  <c r="C278" i="3"/>
  <c r="B278" i="3"/>
  <c r="A278" i="3"/>
  <c r="S277" i="3"/>
  <c r="R277" i="3"/>
  <c r="Q277" i="3"/>
  <c r="G277" i="3"/>
  <c r="F277" i="3"/>
  <c r="E277" i="3"/>
  <c r="D277" i="3"/>
  <c r="C277" i="3"/>
  <c r="B277" i="3"/>
  <c r="A277" i="3"/>
  <c r="S276" i="3"/>
  <c r="R276" i="3"/>
  <c r="Q276" i="3"/>
  <c r="G276" i="3"/>
  <c r="F276" i="3"/>
  <c r="E276" i="3"/>
  <c r="D276" i="3"/>
  <c r="C276" i="3"/>
  <c r="B276" i="3"/>
  <c r="A276" i="3"/>
  <c r="S275" i="3"/>
  <c r="R275" i="3"/>
  <c r="Q275" i="3"/>
  <c r="G275" i="3"/>
  <c r="F275" i="3"/>
  <c r="E275" i="3"/>
  <c r="D275" i="3"/>
  <c r="C275" i="3"/>
  <c r="B275" i="3"/>
  <c r="A275" i="3"/>
  <c r="S274" i="3"/>
  <c r="R274" i="3"/>
  <c r="Q274" i="3"/>
  <c r="G274" i="3"/>
  <c r="F274" i="3"/>
  <c r="E274" i="3"/>
  <c r="D274" i="3"/>
  <c r="C274" i="3"/>
  <c r="B274" i="3"/>
  <c r="A274" i="3"/>
  <c r="S273" i="3"/>
  <c r="R273" i="3"/>
  <c r="Q273" i="3"/>
  <c r="G273" i="3"/>
  <c r="F273" i="3"/>
  <c r="E273" i="3"/>
  <c r="D273" i="3"/>
  <c r="C273" i="3"/>
  <c r="B273" i="3"/>
  <c r="A273" i="3"/>
  <c r="S272" i="3"/>
  <c r="R272" i="3"/>
  <c r="Q272" i="3"/>
  <c r="G272" i="3"/>
  <c r="F272" i="3"/>
  <c r="E272" i="3"/>
  <c r="D272" i="3"/>
  <c r="C272" i="3"/>
  <c r="B272" i="3"/>
  <c r="A272" i="3"/>
  <c r="S271" i="3"/>
  <c r="R271" i="3"/>
  <c r="Q271" i="3"/>
  <c r="G271" i="3"/>
  <c r="F271" i="3"/>
  <c r="E271" i="3"/>
  <c r="D271" i="3"/>
  <c r="C271" i="3"/>
  <c r="B271" i="3"/>
  <c r="A271" i="3"/>
  <c r="S270" i="3"/>
  <c r="R270" i="3"/>
  <c r="Q270" i="3"/>
  <c r="G270" i="3"/>
  <c r="F270" i="3"/>
  <c r="E270" i="3"/>
  <c r="D270" i="3"/>
  <c r="C270" i="3"/>
  <c r="B270" i="3"/>
  <c r="A270" i="3"/>
  <c r="S269" i="3"/>
  <c r="R269" i="3"/>
  <c r="Q269" i="3"/>
  <c r="G269" i="3"/>
  <c r="F269" i="3"/>
  <c r="E269" i="3"/>
  <c r="D269" i="3"/>
  <c r="C269" i="3"/>
  <c r="B269" i="3"/>
  <c r="A269" i="3"/>
  <c r="S268" i="3"/>
  <c r="R268" i="3"/>
  <c r="Q268" i="3"/>
  <c r="G268" i="3"/>
  <c r="F268" i="3"/>
  <c r="E268" i="3"/>
  <c r="D268" i="3"/>
  <c r="C268" i="3"/>
  <c r="B268" i="3"/>
  <c r="A268" i="3"/>
  <c r="S267" i="3"/>
  <c r="R267" i="3"/>
  <c r="Q267" i="3"/>
  <c r="G267" i="3"/>
  <c r="F267" i="3"/>
  <c r="E267" i="3"/>
  <c r="D267" i="3"/>
  <c r="C267" i="3"/>
  <c r="B267" i="3"/>
  <c r="A267" i="3"/>
  <c r="S266" i="3"/>
  <c r="R266" i="3"/>
  <c r="Q266" i="3"/>
  <c r="G266" i="3"/>
  <c r="F266" i="3"/>
  <c r="E266" i="3"/>
  <c r="D266" i="3"/>
  <c r="C266" i="3"/>
  <c r="B266" i="3"/>
  <c r="A266" i="3"/>
  <c r="S265" i="3"/>
  <c r="R265" i="3"/>
  <c r="Q265" i="3"/>
  <c r="G265" i="3"/>
  <c r="F265" i="3"/>
  <c r="E265" i="3"/>
  <c r="D265" i="3"/>
  <c r="C265" i="3"/>
  <c r="B265" i="3"/>
  <c r="A265" i="3"/>
  <c r="S264" i="3"/>
  <c r="R264" i="3"/>
  <c r="Q264" i="3"/>
  <c r="G264" i="3"/>
  <c r="F264" i="3"/>
  <c r="E264" i="3"/>
  <c r="D264" i="3"/>
  <c r="C264" i="3"/>
  <c r="B264" i="3"/>
  <c r="A264" i="3"/>
  <c r="S263" i="3"/>
  <c r="R263" i="3"/>
  <c r="Q263" i="3"/>
  <c r="G263" i="3"/>
  <c r="F263" i="3"/>
  <c r="E263" i="3"/>
  <c r="D263" i="3"/>
  <c r="C263" i="3"/>
  <c r="B263" i="3"/>
  <c r="A263" i="3"/>
  <c r="S262" i="3"/>
  <c r="R262" i="3"/>
  <c r="Q262" i="3"/>
  <c r="G262" i="3"/>
  <c r="F262" i="3"/>
  <c r="E262" i="3"/>
  <c r="D262" i="3"/>
  <c r="C262" i="3"/>
  <c r="B262" i="3"/>
  <c r="A262" i="3"/>
  <c r="S261" i="3"/>
  <c r="R261" i="3"/>
  <c r="Q261" i="3"/>
  <c r="G261" i="3"/>
  <c r="F261" i="3"/>
  <c r="E261" i="3"/>
  <c r="D261" i="3"/>
  <c r="C261" i="3"/>
  <c r="B261" i="3"/>
  <c r="A261" i="3"/>
  <c r="S260" i="3"/>
  <c r="R260" i="3"/>
  <c r="Q260" i="3"/>
  <c r="G260" i="3"/>
  <c r="F260" i="3"/>
  <c r="E260" i="3"/>
  <c r="D260" i="3"/>
  <c r="C260" i="3"/>
  <c r="B260" i="3"/>
  <c r="A260" i="3"/>
  <c r="S259" i="3"/>
  <c r="R259" i="3"/>
  <c r="Q259" i="3"/>
  <c r="G259" i="3"/>
  <c r="F259" i="3"/>
  <c r="E259" i="3"/>
  <c r="D259" i="3"/>
  <c r="C259" i="3"/>
  <c r="B259" i="3"/>
  <c r="A259" i="3"/>
  <c r="S258" i="3"/>
  <c r="R258" i="3"/>
  <c r="Q258" i="3"/>
  <c r="G258" i="3"/>
  <c r="F258" i="3"/>
  <c r="E258" i="3"/>
  <c r="D258" i="3"/>
  <c r="C258" i="3"/>
  <c r="B258" i="3"/>
  <c r="A258" i="3"/>
  <c r="S257" i="3"/>
  <c r="R257" i="3"/>
  <c r="Q257" i="3"/>
  <c r="G257" i="3"/>
  <c r="F257" i="3"/>
  <c r="E257" i="3"/>
  <c r="D257" i="3"/>
  <c r="C257" i="3"/>
  <c r="B257" i="3"/>
  <c r="A257" i="3"/>
  <c r="S256" i="3"/>
  <c r="R256" i="3"/>
  <c r="Q256" i="3"/>
  <c r="G256" i="3"/>
  <c r="F256" i="3"/>
  <c r="E256" i="3"/>
  <c r="D256" i="3"/>
  <c r="C256" i="3"/>
  <c r="B256" i="3"/>
  <c r="A256" i="3"/>
  <c r="S255" i="3"/>
  <c r="R255" i="3"/>
  <c r="Q255" i="3"/>
  <c r="G255" i="3"/>
  <c r="F255" i="3"/>
  <c r="E255" i="3"/>
  <c r="D255" i="3"/>
  <c r="C255" i="3"/>
  <c r="B255" i="3"/>
  <c r="A255" i="3"/>
  <c r="S254" i="3"/>
  <c r="R254" i="3"/>
  <c r="Q254" i="3"/>
  <c r="G254" i="3"/>
  <c r="F254" i="3"/>
  <c r="E254" i="3"/>
  <c r="D254" i="3"/>
  <c r="C254" i="3"/>
  <c r="B254" i="3"/>
  <c r="A254" i="3"/>
  <c r="S253" i="3"/>
  <c r="R253" i="3"/>
  <c r="Q253" i="3"/>
  <c r="G253" i="3"/>
  <c r="F253" i="3"/>
  <c r="E253" i="3"/>
  <c r="D253" i="3"/>
  <c r="C253" i="3"/>
  <c r="B253" i="3"/>
  <c r="A253" i="3"/>
  <c r="S252" i="3"/>
  <c r="R252" i="3"/>
  <c r="Q252" i="3"/>
  <c r="G252" i="3"/>
  <c r="F252" i="3"/>
  <c r="E252" i="3"/>
  <c r="D252" i="3"/>
  <c r="C252" i="3"/>
  <c r="B252" i="3"/>
  <c r="A252" i="3"/>
  <c r="S251" i="3"/>
  <c r="R251" i="3"/>
  <c r="Q251" i="3"/>
  <c r="G251" i="3"/>
  <c r="F251" i="3"/>
  <c r="E251" i="3"/>
  <c r="D251" i="3"/>
  <c r="C251" i="3"/>
  <c r="B251" i="3"/>
  <c r="A251" i="3"/>
  <c r="S250" i="3"/>
  <c r="R250" i="3"/>
  <c r="Q250" i="3"/>
  <c r="G250" i="3"/>
  <c r="F250" i="3"/>
  <c r="E250" i="3"/>
  <c r="D250" i="3"/>
  <c r="C250" i="3"/>
  <c r="B250" i="3"/>
  <c r="A250" i="3"/>
  <c r="S249" i="3"/>
  <c r="R249" i="3"/>
  <c r="Q249" i="3"/>
  <c r="G249" i="3"/>
  <c r="F249" i="3"/>
  <c r="E249" i="3"/>
  <c r="D249" i="3"/>
  <c r="C249" i="3"/>
  <c r="B249" i="3"/>
  <c r="A249" i="3"/>
  <c r="S248" i="3"/>
  <c r="R248" i="3"/>
  <c r="Q248" i="3"/>
  <c r="G248" i="3"/>
  <c r="F248" i="3"/>
  <c r="E248" i="3"/>
  <c r="D248" i="3"/>
  <c r="C248" i="3"/>
  <c r="B248" i="3"/>
  <c r="A248" i="3"/>
  <c r="S247" i="3"/>
  <c r="R247" i="3"/>
  <c r="Q247" i="3"/>
  <c r="G247" i="3"/>
  <c r="F247" i="3"/>
  <c r="E247" i="3"/>
  <c r="D247" i="3"/>
  <c r="C247" i="3"/>
  <c r="B247" i="3"/>
  <c r="A247" i="3"/>
  <c r="S246" i="3"/>
  <c r="R246" i="3"/>
  <c r="Q246" i="3"/>
  <c r="G246" i="3"/>
  <c r="F246" i="3"/>
  <c r="E246" i="3"/>
  <c r="D246" i="3"/>
  <c r="C246" i="3"/>
  <c r="B246" i="3"/>
  <c r="A246" i="3"/>
  <c r="S245" i="3"/>
  <c r="R245" i="3"/>
  <c r="Q245" i="3"/>
  <c r="G245" i="3"/>
  <c r="F245" i="3"/>
  <c r="E245" i="3"/>
  <c r="D245" i="3"/>
  <c r="C245" i="3"/>
  <c r="B245" i="3"/>
  <c r="A245" i="3"/>
  <c r="S244" i="3"/>
  <c r="R244" i="3"/>
  <c r="Q244" i="3"/>
  <c r="G244" i="3"/>
  <c r="F244" i="3"/>
  <c r="E244" i="3"/>
  <c r="D244" i="3"/>
  <c r="C244" i="3"/>
  <c r="B244" i="3"/>
  <c r="A244" i="3"/>
  <c r="S243" i="3"/>
  <c r="R243" i="3"/>
  <c r="Q243" i="3"/>
  <c r="G243" i="3"/>
  <c r="F243" i="3"/>
  <c r="E243" i="3"/>
  <c r="D243" i="3"/>
  <c r="C243" i="3"/>
  <c r="B243" i="3"/>
  <c r="A243" i="3"/>
  <c r="S242" i="3"/>
  <c r="R242" i="3"/>
  <c r="Q242" i="3"/>
  <c r="G242" i="3"/>
  <c r="F242" i="3"/>
  <c r="E242" i="3"/>
  <c r="D242" i="3"/>
  <c r="C242" i="3"/>
  <c r="B242" i="3"/>
  <c r="A242" i="3"/>
  <c r="S241" i="3"/>
  <c r="R241" i="3"/>
  <c r="Q241" i="3"/>
  <c r="G241" i="3"/>
  <c r="F241" i="3"/>
  <c r="E241" i="3"/>
  <c r="D241" i="3"/>
  <c r="C241" i="3"/>
  <c r="B241" i="3"/>
  <c r="A241" i="3"/>
  <c r="S240" i="3"/>
  <c r="R240" i="3"/>
  <c r="Q240" i="3"/>
  <c r="G240" i="3"/>
  <c r="F240" i="3"/>
  <c r="E240" i="3"/>
  <c r="D240" i="3"/>
  <c r="C240" i="3"/>
  <c r="B240" i="3"/>
  <c r="A240" i="3"/>
  <c r="S239" i="3"/>
  <c r="R239" i="3"/>
  <c r="Q239" i="3"/>
  <c r="G239" i="3"/>
  <c r="F239" i="3"/>
  <c r="E239" i="3"/>
  <c r="D239" i="3"/>
  <c r="C239" i="3"/>
  <c r="B239" i="3"/>
  <c r="A239" i="3"/>
  <c r="S238" i="3"/>
  <c r="R238" i="3"/>
  <c r="Q238" i="3"/>
  <c r="G238" i="3"/>
  <c r="F238" i="3"/>
  <c r="E238" i="3"/>
  <c r="D238" i="3"/>
  <c r="C238" i="3"/>
  <c r="B238" i="3"/>
  <c r="A238" i="3"/>
  <c r="S237" i="3"/>
  <c r="R237" i="3"/>
  <c r="Q237" i="3"/>
  <c r="G237" i="3"/>
  <c r="F237" i="3"/>
  <c r="E237" i="3"/>
  <c r="D237" i="3"/>
  <c r="C237" i="3"/>
  <c r="B237" i="3"/>
  <c r="A237" i="3"/>
  <c r="S236" i="3"/>
  <c r="R236" i="3"/>
  <c r="Q236" i="3"/>
  <c r="G236" i="3"/>
  <c r="F236" i="3"/>
  <c r="E236" i="3"/>
  <c r="D236" i="3"/>
  <c r="C236" i="3"/>
  <c r="B236" i="3"/>
  <c r="A236" i="3"/>
  <c r="S235" i="3"/>
  <c r="R235" i="3"/>
  <c r="Q235" i="3"/>
  <c r="G235" i="3"/>
  <c r="F235" i="3"/>
  <c r="E235" i="3"/>
  <c r="D235" i="3"/>
  <c r="C235" i="3"/>
  <c r="B235" i="3"/>
  <c r="A235" i="3"/>
  <c r="S234" i="3"/>
  <c r="R234" i="3"/>
  <c r="Q234" i="3"/>
  <c r="G234" i="3"/>
  <c r="F234" i="3"/>
  <c r="E234" i="3"/>
  <c r="D234" i="3"/>
  <c r="C234" i="3"/>
  <c r="B234" i="3"/>
  <c r="A234" i="3"/>
  <c r="S233" i="3"/>
  <c r="R233" i="3"/>
  <c r="Q233" i="3"/>
  <c r="G233" i="3"/>
  <c r="F233" i="3"/>
  <c r="E233" i="3"/>
  <c r="D233" i="3"/>
  <c r="C233" i="3"/>
  <c r="B233" i="3"/>
  <c r="A233" i="3"/>
  <c r="S232" i="3"/>
  <c r="R232" i="3"/>
  <c r="Q232" i="3"/>
  <c r="G232" i="3"/>
  <c r="F232" i="3"/>
  <c r="E232" i="3"/>
  <c r="D232" i="3"/>
  <c r="C232" i="3"/>
  <c r="B232" i="3"/>
  <c r="A232" i="3"/>
  <c r="S231" i="3"/>
  <c r="R231" i="3"/>
  <c r="Q231" i="3"/>
  <c r="G231" i="3"/>
  <c r="F231" i="3"/>
  <c r="E231" i="3"/>
  <c r="D231" i="3"/>
  <c r="C231" i="3"/>
  <c r="B231" i="3"/>
  <c r="A231" i="3"/>
  <c r="S230" i="3"/>
  <c r="R230" i="3"/>
  <c r="Q230" i="3"/>
  <c r="G230" i="3"/>
  <c r="F230" i="3"/>
  <c r="E230" i="3"/>
  <c r="D230" i="3"/>
  <c r="C230" i="3"/>
  <c r="B230" i="3"/>
  <c r="A230" i="3"/>
  <c r="S229" i="3"/>
  <c r="R229" i="3"/>
  <c r="Q229" i="3"/>
  <c r="G229" i="3"/>
  <c r="F229" i="3"/>
  <c r="E229" i="3"/>
  <c r="D229" i="3"/>
  <c r="C229" i="3"/>
  <c r="B229" i="3"/>
  <c r="A229" i="3"/>
  <c r="S228" i="3"/>
  <c r="R228" i="3"/>
  <c r="Q228" i="3"/>
  <c r="G228" i="3"/>
  <c r="F228" i="3"/>
  <c r="E228" i="3"/>
  <c r="D228" i="3"/>
  <c r="C228" i="3"/>
  <c r="B228" i="3"/>
  <c r="A228" i="3"/>
  <c r="S227" i="3"/>
  <c r="R227" i="3"/>
  <c r="Q227" i="3"/>
  <c r="G227" i="3"/>
  <c r="F227" i="3"/>
  <c r="E227" i="3"/>
  <c r="D227" i="3"/>
  <c r="C227" i="3"/>
  <c r="B227" i="3"/>
  <c r="A227" i="3"/>
  <c r="S226" i="3"/>
  <c r="R226" i="3"/>
  <c r="Q226" i="3"/>
  <c r="G226" i="3"/>
  <c r="F226" i="3"/>
  <c r="E226" i="3"/>
  <c r="D226" i="3"/>
  <c r="C226" i="3"/>
  <c r="B226" i="3"/>
  <c r="A226" i="3"/>
  <c r="S225" i="3"/>
  <c r="R225" i="3"/>
  <c r="Q225" i="3"/>
  <c r="G225" i="3"/>
  <c r="F225" i="3"/>
  <c r="E225" i="3"/>
  <c r="D225" i="3"/>
  <c r="C225" i="3"/>
  <c r="B225" i="3"/>
  <c r="A225" i="3"/>
  <c r="S224" i="3"/>
  <c r="R224" i="3"/>
  <c r="Q224" i="3"/>
  <c r="G224" i="3"/>
  <c r="F224" i="3"/>
  <c r="E224" i="3"/>
  <c r="D224" i="3"/>
  <c r="C224" i="3"/>
  <c r="B224" i="3"/>
  <c r="A224" i="3"/>
  <c r="S223" i="3"/>
  <c r="R223" i="3"/>
  <c r="Q223" i="3"/>
  <c r="G223" i="3"/>
  <c r="F223" i="3"/>
  <c r="E223" i="3"/>
  <c r="D223" i="3"/>
  <c r="C223" i="3"/>
  <c r="B223" i="3"/>
  <c r="A223" i="3"/>
  <c r="S222" i="3"/>
  <c r="R222" i="3"/>
  <c r="Q222" i="3"/>
  <c r="G222" i="3"/>
  <c r="F222" i="3"/>
  <c r="E222" i="3"/>
  <c r="D222" i="3"/>
  <c r="C222" i="3"/>
  <c r="B222" i="3"/>
  <c r="A222" i="3"/>
  <c r="S221" i="3"/>
  <c r="R221" i="3"/>
  <c r="Q221" i="3"/>
  <c r="G221" i="3"/>
  <c r="F221" i="3"/>
  <c r="E221" i="3"/>
  <c r="D221" i="3"/>
  <c r="C221" i="3"/>
  <c r="B221" i="3"/>
  <c r="A221" i="3"/>
  <c r="S220" i="3"/>
  <c r="R220" i="3"/>
  <c r="Q220" i="3"/>
  <c r="G220" i="3"/>
  <c r="F220" i="3"/>
  <c r="E220" i="3"/>
  <c r="D220" i="3"/>
  <c r="C220" i="3"/>
  <c r="B220" i="3"/>
  <c r="A220" i="3"/>
  <c r="S219" i="3"/>
  <c r="R219" i="3"/>
  <c r="Q219" i="3"/>
  <c r="G219" i="3"/>
  <c r="F219" i="3"/>
  <c r="E219" i="3"/>
  <c r="D219" i="3"/>
  <c r="C219" i="3"/>
  <c r="B219" i="3"/>
  <c r="A219" i="3"/>
  <c r="S218" i="3"/>
  <c r="R218" i="3"/>
  <c r="Q218" i="3"/>
  <c r="G218" i="3"/>
  <c r="F218" i="3"/>
  <c r="E218" i="3"/>
  <c r="D218" i="3"/>
  <c r="C218" i="3"/>
  <c r="B218" i="3"/>
  <c r="A218" i="3"/>
  <c r="S217" i="3"/>
  <c r="R217" i="3"/>
  <c r="Q217" i="3"/>
  <c r="G217" i="3"/>
  <c r="F217" i="3"/>
  <c r="E217" i="3"/>
  <c r="D217" i="3"/>
  <c r="C217" i="3"/>
  <c r="B217" i="3"/>
  <c r="A217" i="3"/>
  <c r="S216" i="3"/>
  <c r="R216" i="3"/>
  <c r="Q216" i="3"/>
  <c r="G216" i="3"/>
  <c r="F216" i="3"/>
  <c r="E216" i="3"/>
  <c r="D216" i="3"/>
  <c r="C216" i="3"/>
  <c r="B216" i="3"/>
  <c r="A216" i="3"/>
  <c r="S215" i="3"/>
  <c r="R215" i="3"/>
  <c r="Q215" i="3"/>
  <c r="G215" i="3"/>
  <c r="F215" i="3"/>
  <c r="E215" i="3"/>
  <c r="D215" i="3"/>
  <c r="C215" i="3"/>
  <c r="B215" i="3"/>
  <c r="A215" i="3"/>
  <c r="S214" i="3"/>
  <c r="R214" i="3"/>
  <c r="Q214" i="3"/>
  <c r="G214" i="3"/>
  <c r="F214" i="3"/>
  <c r="E214" i="3"/>
  <c r="D214" i="3"/>
  <c r="C214" i="3"/>
  <c r="B214" i="3"/>
  <c r="A214" i="3"/>
  <c r="S213" i="3"/>
  <c r="R213" i="3"/>
  <c r="Q213" i="3"/>
  <c r="G213" i="3"/>
  <c r="F213" i="3"/>
  <c r="E213" i="3"/>
  <c r="D213" i="3"/>
  <c r="C213" i="3"/>
  <c r="B213" i="3"/>
  <c r="A213" i="3"/>
  <c r="S212" i="3"/>
  <c r="R212" i="3"/>
  <c r="Q212" i="3"/>
  <c r="G212" i="3"/>
  <c r="F212" i="3"/>
  <c r="E212" i="3"/>
  <c r="D212" i="3"/>
  <c r="C212" i="3"/>
  <c r="B212" i="3"/>
  <c r="A212" i="3"/>
  <c r="S211" i="3"/>
  <c r="R211" i="3"/>
  <c r="Q211" i="3"/>
  <c r="G211" i="3"/>
  <c r="F211" i="3"/>
  <c r="E211" i="3"/>
  <c r="D211" i="3"/>
  <c r="C211" i="3"/>
  <c r="B211" i="3"/>
  <c r="A211" i="3"/>
  <c r="S210" i="3"/>
  <c r="R210" i="3"/>
  <c r="Q210" i="3"/>
  <c r="G210" i="3"/>
  <c r="F210" i="3"/>
  <c r="E210" i="3"/>
  <c r="D210" i="3"/>
  <c r="C210" i="3"/>
  <c r="B210" i="3"/>
  <c r="A210" i="3"/>
  <c r="S209" i="3"/>
  <c r="R209" i="3"/>
  <c r="Q209" i="3"/>
  <c r="G209" i="3"/>
  <c r="F209" i="3"/>
  <c r="E209" i="3"/>
  <c r="D209" i="3"/>
  <c r="C209" i="3"/>
  <c r="B209" i="3"/>
  <c r="A209" i="3"/>
  <c r="S208" i="3"/>
  <c r="R208" i="3"/>
  <c r="Q208" i="3"/>
  <c r="G208" i="3"/>
  <c r="F208" i="3"/>
  <c r="E208" i="3"/>
  <c r="D208" i="3"/>
  <c r="C208" i="3"/>
  <c r="B208" i="3"/>
  <c r="A208" i="3"/>
  <c r="S207" i="3"/>
  <c r="R207" i="3"/>
  <c r="Q207" i="3"/>
  <c r="G207" i="3"/>
  <c r="F207" i="3"/>
  <c r="E207" i="3"/>
  <c r="D207" i="3"/>
  <c r="C207" i="3"/>
  <c r="B207" i="3"/>
  <c r="A207" i="3"/>
  <c r="S206" i="3"/>
  <c r="R206" i="3"/>
  <c r="Q206" i="3"/>
  <c r="G206" i="3"/>
  <c r="F206" i="3"/>
  <c r="E206" i="3"/>
  <c r="D206" i="3"/>
  <c r="C206" i="3"/>
  <c r="B206" i="3"/>
  <c r="A206" i="3"/>
  <c r="S205" i="3"/>
  <c r="R205" i="3"/>
  <c r="Q205" i="3"/>
  <c r="G205" i="3"/>
  <c r="F205" i="3"/>
  <c r="E205" i="3"/>
  <c r="D205" i="3"/>
  <c r="C205" i="3"/>
  <c r="B205" i="3"/>
  <c r="A205" i="3"/>
  <c r="S204" i="3"/>
  <c r="R204" i="3"/>
  <c r="Q204" i="3"/>
  <c r="G204" i="3"/>
  <c r="F204" i="3"/>
  <c r="E204" i="3"/>
  <c r="D204" i="3"/>
  <c r="C204" i="3"/>
  <c r="B204" i="3"/>
  <c r="A204" i="3"/>
  <c r="S203" i="3"/>
  <c r="R203" i="3"/>
  <c r="Q203" i="3"/>
  <c r="G203" i="3"/>
  <c r="F203" i="3"/>
  <c r="E203" i="3"/>
  <c r="D203" i="3"/>
  <c r="C203" i="3"/>
  <c r="B203" i="3"/>
  <c r="A203" i="3"/>
  <c r="S202" i="3"/>
  <c r="R202" i="3"/>
  <c r="Q202" i="3"/>
  <c r="G202" i="3"/>
  <c r="F202" i="3"/>
  <c r="E202" i="3"/>
  <c r="D202" i="3"/>
  <c r="C202" i="3"/>
  <c r="B202" i="3"/>
  <c r="A202" i="3"/>
  <c r="S201" i="3"/>
  <c r="R201" i="3"/>
  <c r="Q201" i="3"/>
  <c r="G201" i="3"/>
  <c r="F201" i="3"/>
  <c r="E201" i="3"/>
  <c r="D201" i="3"/>
  <c r="C201" i="3"/>
  <c r="B201" i="3"/>
  <c r="A201" i="3"/>
  <c r="S200" i="3"/>
  <c r="R200" i="3"/>
  <c r="Q200" i="3"/>
  <c r="G200" i="3"/>
  <c r="F200" i="3"/>
  <c r="E200" i="3"/>
  <c r="D200" i="3"/>
  <c r="C200" i="3"/>
  <c r="B200" i="3"/>
  <c r="A200" i="3"/>
  <c r="S199" i="3"/>
  <c r="R199" i="3"/>
  <c r="Q199" i="3"/>
  <c r="G199" i="3"/>
  <c r="F199" i="3"/>
  <c r="E199" i="3"/>
  <c r="D199" i="3"/>
  <c r="C199" i="3"/>
  <c r="B199" i="3"/>
  <c r="A199" i="3"/>
  <c r="S198" i="3"/>
  <c r="R198" i="3"/>
  <c r="Q198" i="3"/>
  <c r="G198" i="3"/>
  <c r="F198" i="3"/>
  <c r="E198" i="3"/>
  <c r="D198" i="3"/>
  <c r="C198" i="3"/>
  <c r="B198" i="3"/>
  <c r="A198" i="3"/>
  <c r="S197" i="3"/>
  <c r="R197" i="3"/>
  <c r="Q197" i="3"/>
  <c r="G197" i="3"/>
  <c r="F197" i="3"/>
  <c r="E197" i="3"/>
  <c r="D197" i="3"/>
  <c r="C197" i="3"/>
  <c r="B197" i="3"/>
  <c r="A197" i="3"/>
  <c r="S196" i="3"/>
  <c r="R196" i="3"/>
  <c r="Q196" i="3"/>
  <c r="G196" i="3"/>
  <c r="F196" i="3"/>
  <c r="E196" i="3"/>
  <c r="D196" i="3"/>
  <c r="C196" i="3"/>
  <c r="B196" i="3"/>
  <c r="A196" i="3"/>
  <c r="S195" i="3"/>
  <c r="R195" i="3"/>
  <c r="Q195" i="3"/>
  <c r="G195" i="3"/>
  <c r="F195" i="3"/>
  <c r="E195" i="3"/>
  <c r="D195" i="3"/>
  <c r="C195" i="3"/>
  <c r="B195" i="3"/>
  <c r="A195" i="3"/>
  <c r="S194" i="3"/>
  <c r="R194" i="3"/>
  <c r="Q194" i="3"/>
  <c r="G194" i="3"/>
  <c r="F194" i="3"/>
  <c r="E194" i="3"/>
  <c r="D194" i="3"/>
  <c r="C194" i="3"/>
  <c r="B194" i="3"/>
  <c r="A194" i="3"/>
  <c r="S193" i="3"/>
  <c r="R193" i="3"/>
  <c r="Q193" i="3"/>
  <c r="G193" i="3"/>
  <c r="F193" i="3"/>
  <c r="E193" i="3"/>
  <c r="D193" i="3"/>
  <c r="C193" i="3"/>
  <c r="B193" i="3"/>
  <c r="A193" i="3"/>
  <c r="S192" i="3"/>
  <c r="R192" i="3"/>
  <c r="Q192" i="3"/>
  <c r="G192" i="3"/>
  <c r="F192" i="3"/>
  <c r="E192" i="3"/>
  <c r="D192" i="3"/>
  <c r="C192" i="3"/>
  <c r="B192" i="3"/>
  <c r="A192" i="3"/>
  <c r="S191" i="3"/>
  <c r="R191" i="3"/>
  <c r="Q191" i="3"/>
  <c r="G191" i="3"/>
  <c r="F191" i="3"/>
  <c r="E191" i="3"/>
  <c r="D191" i="3"/>
  <c r="C191" i="3"/>
  <c r="B191" i="3"/>
  <c r="A191" i="3"/>
  <c r="S190" i="3"/>
  <c r="R190" i="3"/>
  <c r="Q190" i="3"/>
  <c r="G190" i="3"/>
  <c r="F190" i="3"/>
  <c r="E190" i="3"/>
  <c r="D190" i="3"/>
  <c r="C190" i="3"/>
  <c r="B190" i="3"/>
  <c r="A190" i="3"/>
  <c r="S189" i="3"/>
  <c r="R189" i="3"/>
  <c r="Q189" i="3"/>
  <c r="G189" i="3"/>
  <c r="F189" i="3"/>
  <c r="E189" i="3"/>
  <c r="D189" i="3"/>
  <c r="C189" i="3"/>
  <c r="B189" i="3"/>
  <c r="A189" i="3"/>
  <c r="S188" i="3"/>
  <c r="R188" i="3"/>
  <c r="Q188" i="3"/>
  <c r="G188" i="3"/>
  <c r="F188" i="3"/>
  <c r="E188" i="3"/>
  <c r="D188" i="3"/>
  <c r="C188" i="3"/>
  <c r="B188" i="3"/>
  <c r="A188" i="3"/>
  <c r="S187" i="3"/>
  <c r="R187" i="3"/>
  <c r="Q187" i="3"/>
  <c r="G187" i="3"/>
  <c r="F187" i="3"/>
  <c r="E187" i="3"/>
  <c r="D187" i="3"/>
  <c r="C187" i="3"/>
  <c r="B187" i="3"/>
  <c r="A187" i="3"/>
  <c r="S186" i="3"/>
  <c r="R186" i="3"/>
  <c r="Q186" i="3"/>
  <c r="G186" i="3"/>
  <c r="F186" i="3"/>
  <c r="E186" i="3"/>
  <c r="D186" i="3"/>
  <c r="C186" i="3"/>
  <c r="B186" i="3"/>
  <c r="A186" i="3"/>
  <c r="S185" i="3"/>
  <c r="R185" i="3"/>
  <c r="Q185" i="3"/>
  <c r="G185" i="3"/>
  <c r="F185" i="3"/>
  <c r="E185" i="3"/>
  <c r="D185" i="3"/>
  <c r="C185" i="3"/>
  <c r="B185" i="3"/>
  <c r="A185" i="3"/>
  <c r="S184" i="3"/>
  <c r="R184" i="3"/>
  <c r="Q184" i="3"/>
  <c r="G184" i="3"/>
  <c r="F184" i="3"/>
  <c r="E184" i="3"/>
  <c r="D184" i="3"/>
  <c r="C184" i="3"/>
  <c r="B184" i="3"/>
  <c r="A184" i="3"/>
  <c r="S183" i="3"/>
  <c r="R183" i="3"/>
  <c r="Q183" i="3"/>
  <c r="G183" i="3"/>
  <c r="F183" i="3"/>
  <c r="E183" i="3"/>
  <c r="D183" i="3"/>
  <c r="C183" i="3"/>
  <c r="B183" i="3"/>
  <c r="A183" i="3"/>
  <c r="S182" i="3"/>
  <c r="R182" i="3"/>
  <c r="Q182" i="3"/>
  <c r="G182" i="3"/>
  <c r="F182" i="3"/>
  <c r="E182" i="3"/>
  <c r="D182" i="3"/>
  <c r="C182" i="3"/>
  <c r="B182" i="3"/>
  <c r="A182" i="3"/>
  <c r="S181" i="3"/>
  <c r="R181" i="3"/>
  <c r="Q181" i="3"/>
  <c r="G181" i="3"/>
  <c r="F181" i="3"/>
  <c r="E181" i="3"/>
  <c r="D181" i="3"/>
  <c r="C181" i="3"/>
  <c r="B181" i="3"/>
  <c r="A181" i="3"/>
  <c r="S180" i="3"/>
  <c r="R180" i="3"/>
  <c r="Q180" i="3"/>
  <c r="G180" i="3"/>
  <c r="F180" i="3"/>
  <c r="E180" i="3"/>
  <c r="D180" i="3"/>
  <c r="C180" i="3"/>
  <c r="B180" i="3"/>
  <c r="A180" i="3"/>
  <c r="S179" i="3"/>
  <c r="R179" i="3"/>
  <c r="Q179" i="3"/>
  <c r="G179" i="3"/>
  <c r="F179" i="3"/>
  <c r="E179" i="3"/>
  <c r="D179" i="3"/>
  <c r="C179" i="3"/>
  <c r="B179" i="3"/>
  <c r="A179" i="3"/>
  <c r="S178" i="3"/>
  <c r="R178" i="3"/>
  <c r="Q178" i="3"/>
  <c r="G178" i="3"/>
  <c r="F178" i="3"/>
  <c r="E178" i="3"/>
  <c r="D178" i="3"/>
  <c r="C178" i="3"/>
  <c r="B178" i="3"/>
  <c r="A178" i="3"/>
  <c r="S177" i="3"/>
  <c r="R177" i="3"/>
  <c r="Q177" i="3"/>
  <c r="G177" i="3"/>
  <c r="F177" i="3"/>
  <c r="E177" i="3"/>
  <c r="D177" i="3"/>
  <c r="C177" i="3"/>
  <c r="B177" i="3"/>
  <c r="A177" i="3"/>
  <c r="S176" i="3"/>
  <c r="R176" i="3"/>
  <c r="Q176" i="3"/>
  <c r="G176" i="3"/>
  <c r="F176" i="3"/>
  <c r="E176" i="3"/>
  <c r="D176" i="3"/>
  <c r="C176" i="3"/>
  <c r="B176" i="3"/>
  <c r="A176" i="3"/>
  <c r="S175" i="3"/>
  <c r="R175" i="3"/>
  <c r="Q175" i="3"/>
  <c r="G175" i="3"/>
  <c r="F175" i="3"/>
  <c r="E175" i="3"/>
  <c r="D175" i="3"/>
  <c r="C175" i="3"/>
  <c r="B175" i="3"/>
  <c r="A175" i="3"/>
  <c r="S174" i="3"/>
  <c r="R174" i="3"/>
  <c r="Q174" i="3"/>
  <c r="G174" i="3"/>
  <c r="F174" i="3"/>
  <c r="E174" i="3"/>
  <c r="D174" i="3"/>
  <c r="C174" i="3"/>
  <c r="B174" i="3"/>
  <c r="A174" i="3"/>
  <c r="S173" i="3"/>
  <c r="R173" i="3"/>
  <c r="Q173" i="3"/>
  <c r="G173" i="3"/>
  <c r="F173" i="3"/>
  <c r="E173" i="3"/>
  <c r="D173" i="3"/>
  <c r="C173" i="3"/>
  <c r="B173" i="3"/>
  <c r="A173" i="3"/>
  <c r="S172" i="3"/>
  <c r="R172" i="3"/>
  <c r="Q172" i="3"/>
  <c r="G172" i="3"/>
  <c r="F172" i="3"/>
  <c r="E172" i="3"/>
  <c r="D172" i="3"/>
  <c r="C172" i="3"/>
  <c r="B172" i="3"/>
  <c r="A172" i="3"/>
  <c r="S171" i="3"/>
  <c r="R171" i="3"/>
  <c r="Q171" i="3"/>
  <c r="G171" i="3"/>
  <c r="F171" i="3"/>
  <c r="E171" i="3"/>
  <c r="D171" i="3"/>
  <c r="C171" i="3"/>
  <c r="B171" i="3"/>
  <c r="A171" i="3"/>
  <c r="S170" i="3"/>
  <c r="R170" i="3"/>
  <c r="Q170" i="3"/>
  <c r="G170" i="3"/>
  <c r="F170" i="3"/>
  <c r="E170" i="3"/>
  <c r="D170" i="3"/>
  <c r="C170" i="3"/>
  <c r="B170" i="3"/>
  <c r="A170" i="3"/>
  <c r="S169" i="3"/>
  <c r="R169" i="3"/>
  <c r="Q169" i="3"/>
  <c r="G169" i="3"/>
  <c r="F169" i="3"/>
  <c r="E169" i="3"/>
  <c r="D169" i="3"/>
  <c r="C169" i="3"/>
  <c r="B169" i="3"/>
  <c r="A169" i="3"/>
  <c r="S168" i="3"/>
  <c r="R168" i="3"/>
  <c r="Q168" i="3"/>
  <c r="G168" i="3"/>
  <c r="F168" i="3"/>
  <c r="E168" i="3"/>
  <c r="D168" i="3"/>
  <c r="C168" i="3"/>
  <c r="B168" i="3"/>
  <c r="A168" i="3"/>
  <c r="S167" i="3"/>
  <c r="R167" i="3"/>
  <c r="Q167" i="3"/>
  <c r="G167" i="3"/>
  <c r="F167" i="3"/>
  <c r="E167" i="3"/>
  <c r="D167" i="3"/>
  <c r="C167" i="3"/>
  <c r="B167" i="3"/>
  <c r="A167" i="3"/>
  <c r="S166" i="3"/>
  <c r="R166" i="3"/>
  <c r="Q166" i="3"/>
  <c r="G166" i="3"/>
  <c r="F166" i="3"/>
  <c r="E166" i="3"/>
  <c r="D166" i="3"/>
  <c r="C166" i="3"/>
  <c r="B166" i="3"/>
  <c r="A166" i="3"/>
  <c r="S165" i="3"/>
  <c r="R165" i="3"/>
  <c r="Q165" i="3"/>
  <c r="G165" i="3"/>
  <c r="F165" i="3"/>
  <c r="E165" i="3"/>
  <c r="D165" i="3"/>
  <c r="C165" i="3"/>
  <c r="B165" i="3"/>
  <c r="A165" i="3"/>
  <c r="S164" i="3"/>
  <c r="R164" i="3"/>
  <c r="Q164" i="3"/>
  <c r="G164" i="3"/>
  <c r="F164" i="3"/>
  <c r="E164" i="3"/>
  <c r="D164" i="3"/>
  <c r="C164" i="3"/>
  <c r="B164" i="3"/>
  <c r="A164" i="3"/>
  <c r="S163" i="3"/>
  <c r="R163" i="3"/>
  <c r="Q163" i="3"/>
  <c r="G163" i="3"/>
  <c r="F163" i="3"/>
  <c r="E163" i="3"/>
  <c r="D163" i="3"/>
  <c r="C163" i="3"/>
  <c r="B163" i="3"/>
  <c r="A163" i="3"/>
  <c r="S162" i="3"/>
  <c r="R162" i="3"/>
  <c r="Q162" i="3"/>
  <c r="G162" i="3"/>
  <c r="F162" i="3"/>
  <c r="E162" i="3"/>
  <c r="D162" i="3"/>
  <c r="C162" i="3"/>
  <c r="B162" i="3"/>
  <c r="A162" i="3"/>
  <c r="S161" i="3"/>
  <c r="R161" i="3"/>
  <c r="Q161" i="3"/>
  <c r="G161" i="3"/>
  <c r="F161" i="3"/>
  <c r="E161" i="3"/>
  <c r="D161" i="3"/>
  <c r="C161" i="3"/>
  <c r="B161" i="3"/>
  <c r="A161" i="3"/>
  <c r="S160" i="3"/>
  <c r="R160" i="3"/>
  <c r="Q160" i="3"/>
  <c r="G160" i="3"/>
  <c r="F160" i="3"/>
  <c r="E160" i="3"/>
  <c r="D160" i="3"/>
  <c r="C160" i="3"/>
  <c r="B160" i="3"/>
  <c r="A160" i="3"/>
  <c r="S159" i="3"/>
  <c r="R159" i="3"/>
  <c r="Q159" i="3"/>
  <c r="G159" i="3"/>
  <c r="F159" i="3"/>
  <c r="E159" i="3"/>
  <c r="D159" i="3"/>
  <c r="C159" i="3"/>
  <c r="B159" i="3"/>
  <c r="A159" i="3"/>
  <c r="S158" i="3"/>
  <c r="R158" i="3"/>
  <c r="Q158" i="3"/>
  <c r="G158" i="3"/>
  <c r="F158" i="3"/>
  <c r="E158" i="3"/>
  <c r="D158" i="3"/>
  <c r="C158" i="3"/>
  <c r="B158" i="3"/>
  <c r="A158" i="3"/>
  <c r="S157" i="3"/>
  <c r="R157" i="3"/>
  <c r="Q157" i="3"/>
  <c r="G157" i="3"/>
  <c r="F157" i="3"/>
  <c r="E157" i="3"/>
  <c r="D157" i="3"/>
  <c r="C157" i="3"/>
  <c r="B157" i="3"/>
  <c r="A157" i="3"/>
  <c r="S156" i="3"/>
  <c r="R156" i="3"/>
  <c r="Q156" i="3"/>
  <c r="G156" i="3"/>
  <c r="F156" i="3"/>
  <c r="E156" i="3"/>
  <c r="D156" i="3"/>
  <c r="C156" i="3"/>
  <c r="B156" i="3"/>
  <c r="A156" i="3"/>
  <c r="S155" i="3"/>
  <c r="R155" i="3"/>
  <c r="Q155" i="3"/>
  <c r="G155" i="3"/>
  <c r="F155" i="3"/>
  <c r="E155" i="3"/>
  <c r="D155" i="3"/>
  <c r="C155" i="3"/>
  <c r="B155" i="3"/>
  <c r="A155" i="3"/>
  <c r="S154" i="3"/>
  <c r="R154" i="3"/>
  <c r="Q154" i="3"/>
  <c r="G154" i="3"/>
  <c r="F154" i="3"/>
  <c r="E154" i="3"/>
  <c r="D154" i="3"/>
  <c r="C154" i="3"/>
  <c r="B154" i="3"/>
  <c r="A154" i="3"/>
  <c r="S153" i="3"/>
  <c r="R153" i="3"/>
  <c r="Q153" i="3"/>
  <c r="G153" i="3"/>
  <c r="F153" i="3"/>
  <c r="E153" i="3"/>
  <c r="D153" i="3"/>
  <c r="C153" i="3"/>
  <c r="B153" i="3"/>
  <c r="A153" i="3"/>
  <c r="S152" i="3"/>
  <c r="R152" i="3"/>
  <c r="Q152" i="3"/>
  <c r="G152" i="3"/>
  <c r="F152" i="3"/>
  <c r="E152" i="3"/>
  <c r="D152" i="3"/>
  <c r="C152" i="3"/>
  <c r="B152" i="3"/>
  <c r="A152" i="3"/>
  <c r="S151" i="3"/>
  <c r="R151" i="3"/>
  <c r="Q151" i="3"/>
  <c r="G151" i="3"/>
  <c r="F151" i="3"/>
  <c r="E151" i="3"/>
  <c r="D151" i="3"/>
  <c r="C151" i="3"/>
  <c r="B151" i="3"/>
  <c r="A151" i="3"/>
  <c r="S150" i="3"/>
  <c r="R150" i="3"/>
  <c r="Q150" i="3"/>
  <c r="G150" i="3"/>
  <c r="F150" i="3"/>
  <c r="E150" i="3"/>
  <c r="D150" i="3"/>
  <c r="C150" i="3"/>
  <c r="B150" i="3"/>
  <c r="A150" i="3"/>
  <c r="S149" i="3"/>
  <c r="R149" i="3"/>
  <c r="Q149" i="3"/>
  <c r="G149" i="3"/>
  <c r="F149" i="3"/>
  <c r="E149" i="3"/>
  <c r="D149" i="3"/>
  <c r="C149" i="3"/>
  <c r="B149" i="3"/>
  <c r="A149" i="3"/>
  <c r="S148" i="3"/>
  <c r="R148" i="3"/>
  <c r="Q148" i="3"/>
  <c r="G148" i="3"/>
  <c r="F148" i="3"/>
  <c r="E148" i="3"/>
  <c r="D148" i="3"/>
  <c r="C148" i="3"/>
  <c r="B148" i="3"/>
  <c r="A148" i="3"/>
  <c r="S147" i="3"/>
  <c r="R147" i="3"/>
  <c r="Q147" i="3"/>
  <c r="G147" i="3"/>
  <c r="F147" i="3"/>
  <c r="E147" i="3"/>
  <c r="D147" i="3"/>
  <c r="C147" i="3"/>
  <c r="B147" i="3"/>
  <c r="A147" i="3"/>
  <c r="S146" i="3"/>
  <c r="R146" i="3"/>
  <c r="Q146" i="3"/>
  <c r="G146" i="3"/>
  <c r="F146" i="3"/>
  <c r="E146" i="3"/>
  <c r="D146" i="3"/>
  <c r="C146" i="3"/>
  <c r="B146" i="3"/>
  <c r="A146" i="3"/>
  <c r="S145" i="3"/>
  <c r="R145" i="3"/>
  <c r="Q145" i="3"/>
  <c r="G145" i="3"/>
  <c r="F145" i="3"/>
  <c r="E145" i="3"/>
  <c r="D145" i="3"/>
  <c r="C145" i="3"/>
  <c r="B145" i="3"/>
  <c r="A145" i="3"/>
  <c r="S144" i="3"/>
  <c r="R144" i="3"/>
  <c r="Q144" i="3"/>
  <c r="G144" i="3"/>
  <c r="F144" i="3"/>
  <c r="E144" i="3"/>
  <c r="D144" i="3"/>
  <c r="C144" i="3"/>
  <c r="B144" i="3"/>
  <c r="A144" i="3"/>
  <c r="S143" i="3"/>
  <c r="R143" i="3"/>
  <c r="Q143" i="3"/>
  <c r="G143" i="3"/>
  <c r="F143" i="3"/>
  <c r="E143" i="3"/>
  <c r="D143" i="3"/>
  <c r="C143" i="3"/>
  <c r="B143" i="3"/>
  <c r="A143" i="3"/>
  <c r="S142" i="3"/>
  <c r="R142" i="3"/>
  <c r="Q142" i="3"/>
  <c r="G142" i="3"/>
  <c r="F142" i="3"/>
  <c r="E142" i="3"/>
  <c r="D142" i="3"/>
  <c r="C142" i="3"/>
  <c r="B142" i="3"/>
  <c r="A142" i="3"/>
  <c r="S141" i="3"/>
  <c r="R141" i="3"/>
  <c r="Q141" i="3"/>
  <c r="G141" i="3"/>
  <c r="F141" i="3"/>
  <c r="E141" i="3"/>
  <c r="D141" i="3"/>
  <c r="C141" i="3"/>
  <c r="B141" i="3"/>
  <c r="A141" i="3"/>
  <c r="S140" i="3"/>
  <c r="R140" i="3"/>
  <c r="Q140" i="3"/>
  <c r="G140" i="3"/>
  <c r="F140" i="3"/>
  <c r="E140" i="3"/>
  <c r="D140" i="3"/>
  <c r="C140" i="3"/>
  <c r="B140" i="3"/>
  <c r="A140" i="3"/>
  <c r="S139" i="3"/>
  <c r="R139" i="3"/>
  <c r="Q139" i="3"/>
  <c r="G139" i="3"/>
  <c r="F139" i="3"/>
  <c r="E139" i="3"/>
  <c r="D139" i="3"/>
  <c r="C139" i="3"/>
  <c r="B139" i="3"/>
  <c r="A139" i="3"/>
  <c r="S138" i="3"/>
  <c r="R138" i="3"/>
  <c r="Q138" i="3"/>
  <c r="G138" i="3"/>
  <c r="F138" i="3"/>
  <c r="E138" i="3"/>
  <c r="D138" i="3"/>
  <c r="C138" i="3"/>
  <c r="B138" i="3"/>
  <c r="A138" i="3"/>
  <c r="S137" i="3"/>
  <c r="R137" i="3"/>
  <c r="Q137" i="3"/>
  <c r="G137" i="3"/>
  <c r="F137" i="3"/>
  <c r="E137" i="3"/>
  <c r="D137" i="3"/>
  <c r="C137" i="3"/>
  <c r="B137" i="3"/>
  <c r="A137" i="3"/>
  <c r="S136" i="3"/>
  <c r="R136" i="3"/>
  <c r="Q136" i="3"/>
  <c r="G136" i="3"/>
  <c r="F136" i="3"/>
  <c r="E136" i="3"/>
  <c r="D136" i="3"/>
  <c r="C136" i="3"/>
  <c r="B136" i="3"/>
  <c r="A136" i="3"/>
  <c r="S135" i="3"/>
  <c r="R135" i="3"/>
  <c r="Q135" i="3"/>
  <c r="G135" i="3"/>
  <c r="F135" i="3"/>
  <c r="E135" i="3"/>
  <c r="D135" i="3"/>
  <c r="C135" i="3"/>
  <c r="B135" i="3"/>
  <c r="A135" i="3"/>
  <c r="S134" i="3"/>
  <c r="R134" i="3"/>
  <c r="Q134" i="3"/>
  <c r="G134" i="3"/>
  <c r="F134" i="3"/>
  <c r="E134" i="3"/>
  <c r="D134" i="3"/>
  <c r="C134" i="3"/>
  <c r="B134" i="3"/>
  <c r="A134" i="3"/>
  <c r="S133" i="3"/>
  <c r="R133" i="3"/>
  <c r="Q133" i="3"/>
  <c r="G133" i="3"/>
  <c r="F133" i="3"/>
  <c r="E133" i="3"/>
  <c r="D133" i="3"/>
  <c r="C133" i="3"/>
  <c r="B133" i="3"/>
  <c r="A133" i="3"/>
  <c r="S132" i="3"/>
  <c r="R132" i="3"/>
  <c r="Q132" i="3"/>
  <c r="G132" i="3"/>
  <c r="F132" i="3"/>
  <c r="E132" i="3"/>
  <c r="D132" i="3"/>
  <c r="C132" i="3"/>
  <c r="B132" i="3"/>
  <c r="A132" i="3"/>
  <c r="S131" i="3"/>
  <c r="R131" i="3"/>
  <c r="Q131" i="3"/>
  <c r="G131" i="3"/>
  <c r="F131" i="3"/>
  <c r="E131" i="3"/>
  <c r="D131" i="3"/>
  <c r="C131" i="3"/>
  <c r="B131" i="3"/>
  <c r="A131" i="3"/>
  <c r="S130" i="3"/>
  <c r="R130" i="3"/>
  <c r="Q130" i="3"/>
  <c r="G130" i="3"/>
  <c r="F130" i="3"/>
  <c r="E130" i="3"/>
  <c r="D130" i="3"/>
  <c r="C130" i="3"/>
  <c r="B130" i="3"/>
  <c r="A130" i="3"/>
  <c r="S129" i="3"/>
  <c r="R129" i="3"/>
  <c r="Q129" i="3"/>
  <c r="G129" i="3"/>
  <c r="F129" i="3"/>
  <c r="E129" i="3"/>
  <c r="D129" i="3"/>
  <c r="C129" i="3"/>
  <c r="B129" i="3"/>
  <c r="A129" i="3"/>
  <c r="S128" i="3"/>
  <c r="R128" i="3"/>
  <c r="Q128" i="3"/>
  <c r="G128" i="3"/>
  <c r="F128" i="3"/>
  <c r="E128" i="3"/>
  <c r="D128" i="3"/>
  <c r="C128" i="3"/>
  <c r="B128" i="3"/>
  <c r="A128" i="3"/>
  <c r="S127" i="3"/>
  <c r="R127" i="3"/>
  <c r="Q127" i="3"/>
  <c r="G127" i="3"/>
  <c r="F127" i="3"/>
  <c r="E127" i="3"/>
  <c r="D127" i="3"/>
  <c r="C127" i="3"/>
  <c r="B127" i="3"/>
  <c r="A127" i="3"/>
  <c r="S126" i="3"/>
  <c r="R126" i="3"/>
  <c r="Q126" i="3"/>
  <c r="G126" i="3"/>
  <c r="F126" i="3"/>
  <c r="E126" i="3"/>
  <c r="D126" i="3"/>
  <c r="C126" i="3"/>
  <c r="B126" i="3"/>
  <c r="A126" i="3"/>
  <c r="S125" i="3"/>
  <c r="R125" i="3"/>
  <c r="Q125" i="3"/>
  <c r="G125" i="3"/>
  <c r="F125" i="3"/>
  <c r="E125" i="3"/>
  <c r="D125" i="3"/>
  <c r="C125" i="3"/>
  <c r="B125" i="3"/>
  <c r="A125" i="3"/>
  <c r="S124" i="3"/>
  <c r="R124" i="3"/>
  <c r="Q124" i="3"/>
  <c r="G124" i="3"/>
  <c r="F124" i="3"/>
  <c r="E124" i="3"/>
  <c r="D124" i="3"/>
  <c r="C124" i="3"/>
  <c r="B124" i="3"/>
  <c r="A124" i="3"/>
  <c r="S123" i="3"/>
  <c r="R123" i="3"/>
  <c r="Q123" i="3"/>
  <c r="G123" i="3"/>
  <c r="F123" i="3"/>
  <c r="E123" i="3"/>
  <c r="D123" i="3"/>
  <c r="C123" i="3"/>
  <c r="B123" i="3"/>
  <c r="A123" i="3"/>
  <c r="S122" i="3"/>
  <c r="R122" i="3"/>
  <c r="Q122" i="3"/>
  <c r="G122" i="3"/>
  <c r="F122" i="3"/>
  <c r="E122" i="3"/>
  <c r="D122" i="3"/>
  <c r="C122" i="3"/>
  <c r="B122" i="3"/>
  <c r="A122" i="3"/>
  <c r="S121" i="3"/>
  <c r="R121" i="3"/>
  <c r="Q121" i="3"/>
  <c r="P121" i="3"/>
  <c r="G121" i="3"/>
  <c r="F121" i="3"/>
  <c r="E121" i="3"/>
  <c r="D121" i="3"/>
  <c r="C121" i="3"/>
  <c r="B121" i="3"/>
  <c r="A121" i="3"/>
  <c r="S120" i="3"/>
  <c r="R120" i="3"/>
  <c r="Q120" i="3"/>
  <c r="P120" i="3"/>
  <c r="G120" i="3"/>
  <c r="F120" i="3"/>
  <c r="E120" i="3"/>
  <c r="D120" i="3"/>
  <c r="C120" i="3"/>
  <c r="B120" i="3"/>
  <c r="A120" i="3"/>
  <c r="S119" i="3"/>
  <c r="R119" i="3"/>
  <c r="Q119" i="3"/>
  <c r="P119" i="3"/>
  <c r="G119" i="3"/>
  <c r="F119" i="3"/>
  <c r="E119" i="3"/>
  <c r="D119" i="3"/>
  <c r="C119" i="3"/>
  <c r="B119" i="3"/>
  <c r="A119" i="3"/>
  <c r="S118" i="3"/>
  <c r="R118" i="3"/>
  <c r="Q118" i="3"/>
  <c r="P118" i="3"/>
  <c r="G118" i="3"/>
  <c r="F118" i="3"/>
  <c r="E118" i="3"/>
  <c r="D118" i="3"/>
  <c r="C118" i="3"/>
  <c r="B118" i="3"/>
  <c r="A118" i="3"/>
  <c r="S117" i="3"/>
  <c r="R117" i="3"/>
  <c r="Q117" i="3"/>
  <c r="P117" i="3"/>
  <c r="G117" i="3"/>
  <c r="F117" i="3"/>
  <c r="E117" i="3"/>
  <c r="D117" i="3"/>
  <c r="C117" i="3"/>
  <c r="B117" i="3"/>
  <c r="A117" i="3"/>
  <c r="S116" i="3"/>
  <c r="R116" i="3"/>
  <c r="Q116" i="3"/>
  <c r="P116" i="3"/>
  <c r="G116" i="3"/>
  <c r="F116" i="3"/>
  <c r="E116" i="3"/>
  <c r="D116" i="3"/>
  <c r="C116" i="3"/>
  <c r="B116" i="3"/>
  <c r="A116" i="3"/>
  <c r="S115" i="3"/>
  <c r="R115" i="3"/>
  <c r="Q115" i="3"/>
  <c r="P115" i="3"/>
  <c r="G115" i="3"/>
  <c r="F115" i="3"/>
  <c r="E115" i="3"/>
  <c r="D115" i="3"/>
  <c r="C115" i="3"/>
  <c r="B115" i="3"/>
  <c r="A115" i="3"/>
  <c r="S114" i="3"/>
  <c r="R114" i="3"/>
  <c r="Q114" i="3"/>
  <c r="P114" i="3"/>
  <c r="G114" i="3"/>
  <c r="F114" i="3"/>
  <c r="E114" i="3"/>
  <c r="D114" i="3"/>
  <c r="C114" i="3"/>
  <c r="B114" i="3"/>
  <c r="A114" i="3"/>
  <c r="S113" i="3"/>
  <c r="R113" i="3"/>
  <c r="Q113" i="3"/>
  <c r="P113" i="3"/>
  <c r="G113" i="3"/>
  <c r="F113" i="3"/>
  <c r="E113" i="3"/>
  <c r="D113" i="3"/>
  <c r="C113" i="3"/>
  <c r="B113" i="3"/>
  <c r="A113" i="3"/>
  <c r="S112" i="3"/>
  <c r="R112" i="3"/>
  <c r="Q112" i="3"/>
  <c r="P112" i="3"/>
  <c r="G112" i="3"/>
  <c r="F112" i="3"/>
  <c r="E112" i="3"/>
  <c r="D112" i="3"/>
  <c r="C112" i="3"/>
  <c r="B112" i="3"/>
  <c r="A112" i="3"/>
  <c r="S111" i="3"/>
  <c r="R111" i="3"/>
  <c r="Q111" i="3"/>
  <c r="G111" i="3"/>
  <c r="F111" i="3"/>
  <c r="E111" i="3"/>
  <c r="D111" i="3"/>
  <c r="C111" i="3"/>
  <c r="B111" i="3"/>
  <c r="A111" i="3"/>
  <c r="S110" i="3"/>
  <c r="R110" i="3"/>
  <c r="Q110" i="3"/>
  <c r="G110" i="3"/>
  <c r="F110" i="3"/>
  <c r="E110" i="3"/>
  <c r="D110" i="3"/>
  <c r="C110" i="3"/>
  <c r="B110" i="3"/>
  <c r="A110" i="3"/>
  <c r="S109" i="3"/>
  <c r="R109" i="3"/>
  <c r="Q109" i="3"/>
  <c r="G109" i="3"/>
  <c r="F109" i="3"/>
  <c r="E109" i="3"/>
  <c r="D109" i="3"/>
  <c r="C109" i="3"/>
  <c r="B109" i="3"/>
  <c r="A109" i="3"/>
  <c r="S108" i="3"/>
  <c r="R108" i="3"/>
  <c r="Q108" i="3"/>
  <c r="G108" i="3"/>
  <c r="F108" i="3"/>
  <c r="E108" i="3"/>
  <c r="D108" i="3"/>
  <c r="C108" i="3"/>
  <c r="B108" i="3"/>
  <c r="A108" i="3"/>
  <c r="S107" i="3"/>
  <c r="R107" i="3"/>
  <c r="Q107" i="3"/>
  <c r="G107" i="3"/>
  <c r="F107" i="3"/>
  <c r="E107" i="3"/>
  <c r="D107" i="3"/>
  <c r="C107" i="3"/>
  <c r="B107" i="3"/>
  <c r="A107" i="3"/>
  <c r="S106" i="3"/>
  <c r="R106" i="3"/>
  <c r="Q106" i="3"/>
  <c r="G106" i="3"/>
  <c r="F106" i="3"/>
  <c r="E106" i="3"/>
  <c r="D106" i="3"/>
  <c r="C106" i="3"/>
  <c r="B106" i="3"/>
  <c r="A106" i="3"/>
  <c r="S105" i="3"/>
  <c r="R105" i="3"/>
  <c r="Q105" i="3"/>
  <c r="G105" i="3"/>
  <c r="F105" i="3"/>
  <c r="E105" i="3"/>
  <c r="D105" i="3"/>
  <c r="C105" i="3"/>
  <c r="B105" i="3"/>
  <c r="A105" i="3"/>
  <c r="S104" i="3"/>
  <c r="R104" i="3"/>
  <c r="Q104" i="3"/>
  <c r="G104" i="3"/>
  <c r="F104" i="3"/>
  <c r="E104" i="3"/>
  <c r="D104" i="3"/>
  <c r="C104" i="3"/>
  <c r="B104" i="3"/>
  <c r="A104" i="3"/>
  <c r="S103" i="3"/>
  <c r="R103" i="3"/>
  <c r="Q103" i="3"/>
  <c r="G103" i="3"/>
  <c r="F103" i="3"/>
  <c r="E103" i="3"/>
  <c r="D103" i="3"/>
  <c r="C103" i="3"/>
  <c r="B103" i="3"/>
  <c r="A103" i="3"/>
  <c r="S102" i="3"/>
  <c r="R102" i="3"/>
  <c r="Q102" i="3"/>
  <c r="G102" i="3"/>
  <c r="F102" i="3"/>
  <c r="E102" i="3"/>
  <c r="D102" i="3"/>
  <c r="C102" i="3"/>
  <c r="B102" i="3"/>
  <c r="A102" i="3"/>
  <c r="S101" i="3"/>
  <c r="R101" i="3"/>
  <c r="Q101" i="3"/>
  <c r="G101" i="3"/>
  <c r="F101" i="3"/>
  <c r="E101" i="3"/>
  <c r="D101" i="3"/>
  <c r="C101" i="3"/>
  <c r="B101" i="3"/>
  <c r="A101" i="3"/>
  <c r="S100" i="3"/>
  <c r="R100" i="3"/>
  <c r="Q100" i="3"/>
  <c r="G100" i="3"/>
  <c r="F100" i="3"/>
  <c r="E100" i="3"/>
  <c r="D100" i="3"/>
  <c r="C100" i="3"/>
  <c r="B100" i="3"/>
  <c r="A100" i="3"/>
  <c r="S99" i="3"/>
  <c r="R99" i="3"/>
  <c r="Q99" i="3"/>
  <c r="G99" i="3"/>
  <c r="F99" i="3"/>
  <c r="E99" i="3"/>
  <c r="D99" i="3"/>
  <c r="C99" i="3"/>
  <c r="B99" i="3"/>
  <c r="A99" i="3"/>
  <c r="S98" i="3"/>
  <c r="R98" i="3"/>
  <c r="Q98" i="3"/>
  <c r="G98" i="3"/>
  <c r="F98" i="3"/>
  <c r="E98" i="3"/>
  <c r="D98" i="3"/>
  <c r="C98" i="3"/>
  <c r="B98" i="3"/>
  <c r="A98" i="3"/>
  <c r="S97" i="3"/>
  <c r="R97" i="3"/>
  <c r="Q97" i="3"/>
  <c r="G97" i="3"/>
  <c r="F97" i="3"/>
  <c r="E97" i="3"/>
  <c r="D97" i="3"/>
  <c r="C97" i="3"/>
  <c r="B97" i="3"/>
  <c r="A97" i="3"/>
  <c r="S96" i="3"/>
  <c r="R96" i="3"/>
  <c r="Q96" i="3"/>
  <c r="G96" i="3"/>
  <c r="F96" i="3"/>
  <c r="E96" i="3"/>
  <c r="D96" i="3"/>
  <c r="C96" i="3"/>
  <c r="B96" i="3"/>
  <c r="A96" i="3"/>
  <c r="S95" i="3"/>
  <c r="R95" i="3"/>
  <c r="Q95" i="3"/>
  <c r="G95" i="3"/>
  <c r="F95" i="3"/>
  <c r="E95" i="3"/>
  <c r="D95" i="3"/>
  <c r="C95" i="3"/>
  <c r="B95" i="3"/>
  <c r="A95" i="3"/>
  <c r="S94" i="3"/>
  <c r="R94" i="3"/>
  <c r="Q94" i="3"/>
  <c r="G94" i="3"/>
  <c r="F94" i="3"/>
  <c r="E94" i="3"/>
  <c r="D94" i="3"/>
  <c r="C94" i="3"/>
  <c r="B94" i="3"/>
  <c r="A94" i="3"/>
  <c r="S93" i="3"/>
  <c r="R93" i="3"/>
  <c r="Q93" i="3"/>
  <c r="G93" i="3"/>
  <c r="F93" i="3"/>
  <c r="E93" i="3"/>
  <c r="D93" i="3"/>
  <c r="C93" i="3"/>
  <c r="B93" i="3"/>
  <c r="A93" i="3"/>
  <c r="S92" i="3"/>
  <c r="R92" i="3"/>
  <c r="Q92" i="3"/>
  <c r="G92" i="3"/>
  <c r="F92" i="3"/>
  <c r="E92" i="3"/>
  <c r="D92" i="3"/>
  <c r="C92" i="3"/>
  <c r="B92" i="3"/>
  <c r="A92" i="3"/>
  <c r="S91" i="3"/>
  <c r="R91" i="3"/>
  <c r="Q91" i="3"/>
  <c r="G91" i="3"/>
  <c r="F91" i="3"/>
  <c r="E91" i="3"/>
  <c r="D91" i="3"/>
  <c r="C91" i="3"/>
  <c r="B91" i="3"/>
  <c r="A91" i="3"/>
  <c r="S90" i="3"/>
  <c r="R90" i="3"/>
  <c r="Q90" i="3"/>
  <c r="G90" i="3"/>
  <c r="F90" i="3"/>
  <c r="E90" i="3"/>
  <c r="D90" i="3"/>
  <c r="C90" i="3"/>
  <c r="B90" i="3"/>
  <c r="A90" i="3"/>
  <c r="S89" i="3"/>
  <c r="R89" i="3"/>
  <c r="Q89" i="3"/>
  <c r="G89" i="3"/>
  <c r="F89" i="3"/>
  <c r="E89" i="3"/>
  <c r="D89" i="3"/>
  <c r="C89" i="3"/>
  <c r="B89" i="3"/>
  <c r="A89" i="3"/>
  <c r="S88" i="3"/>
  <c r="R88" i="3"/>
  <c r="Q88" i="3"/>
  <c r="G88" i="3"/>
  <c r="F88" i="3"/>
  <c r="E88" i="3"/>
  <c r="D88" i="3"/>
  <c r="C88" i="3"/>
  <c r="B88" i="3"/>
  <c r="A88" i="3"/>
  <c r="S87" i="3"/>
  <c r="R87" i="3"/>
  <c r="Q87" i="3"/>
  <c r="G87" i="3"/>
  <c r="F87" i="3"/>
  <c r="E87" i="3"/>
  <c r="D87" i="3"/>
  <c r="C87" i="3"/>
  <c r="B87" i="3"/>
  <c r="A87" i="3"/>
  <c r="S86" i="3"/>
  <c r="R86" i="3"/>
  <c r="Q86" i="3"/>
  <c r="G86" i="3"/>
  <c r="F86" i="3"/>
  <c r="E86" i="3"/>
  <c r="D86" i="3"/>
  <c r="C86" i="3"/>
  <c r="B86" i="3"/>
  <c r="A86" i="3"/>
  <c r="S85" i="3"/>
  <c r="R85" i="3"/>
  <c r="Q85" i="3"/>
  <c r="G85" i="3"/>
  <c r="F85" i="3"/>
  <c r="E85" i="3"/>
  <c r="D85" i="3"/>
  <c r="C85" i="3"/>
  <c r="B85" i="3"/>
  <c r="A85" i="3"/>
  <c r="S84" i="3"/>
  <c r="R84" i="3"/>
  <c r="Q84" i="3"/>
  <c r="G84" i="3"/>
  <c r="F84" i="3"/>
  <c r="E84" i="3"/>
  <c r="D84" i="3"/>
  <c r="C84" i="3"/>
  <c r="B84" i="3"/>
  <c r="A84" i="3"/>
  <c r="S83" i="3"/>
  <c r="R83" i="3"/>
  <c r="Q83" i="3"/>
  <c r="G83" i="3"/>
  <c r="F83" i="3"/>
  <c r="E83" i="3"/>
  <c r="D83" i="3"/>
  <c r="C83" i="3"/>
  <c r="B83" i="3"/>
  <c r="A83" i="3"/>
  <c r="S82" i="3"/>
  <c r="R82" i="3"/>
  <c r="Q82" i="3"/>
  <c r="G82" i="3"/>
  <c r="F82" i="3"/>
  <c r="E82" i="3"/>
  <c r="D82" i="3"/>
  <c r="C82" i="3"/>
  <c r="B82" i="3"/>
  <c r="A82" i="3"/>
  <c r="S81" i="3"/>
  <c r="R81" i="3"/>
  <c r="Q81" i="3"/>
  <c r="G81" i="3"/>
  <c r="F81" i="3"/>
  <c r="E81" i="3"/>
  <c r="D81" i="3"/>
  <c r="C81" i="3"/>
  <c r="B81" i="3"/>
  <c r="A81" i="3"/>
  <c r="S80" i="3"/>
  <c r="R80" i="3"/>
  <c r="Q80" i="3"/>
  <c r="G80" i="3"/>
  <c r="F80" i="3"/>
  <c r="E80" i="3"/>
  <c r="D80" i="3"/>
  <c r="C80" i="3"/>
  <c r="B80" i="3"/>
  <c r="A80" i="3"/>
  <c r="S79" i="3"/>
  <c r="R79" i="3"/>
  <c r="Q79" i="3"/>
  <c r="G79" i="3"/>
  <c r="F79" i="3"/>
  <c r="E79" i="3"/>
  <c r="D79" i="3"/>
  <c r="C79" i="3"/>
  <c r="B79" i="3"/>
  <c r="A79" i="3"/>
  <c r="S78" i="3"/>
  <c r="R78" i="3"/>
  <c r="Q78" i="3"/>
  <c r="G78" i="3"/>
  <c r="F78" i="3"/>
  <c r="E78" i="3"/>
  <c r="D78" i="3"/>
  <c r="C78" i="3"/>
  <c r="B78" i="3"/>
  <c r="A78" i="3"/>
  <c r="S77" i="3"/>
  <c r="R77" i="3"/>
  <c r="Q77" i="3"/>
  <c r="G77" i="3"/>
  <c r="F77" i="3"/>
  <c r="E77" i="3"/>
  <c r="D77" i="3"/>
  <c r="C77" i="3"/>
  <c r="B77" i="3"/>
  <c r="A77" i="3"/>
  <c r="S76" i="3"/>
  <c r="R76" i="3"/>
  <c r="Q76" i="3"/>
  <c r="G76" i="3"/>
  <c r="F76" i="3"/>
  <c r="E76" i="3"/>
  <c r="D76" i="3"/>
  <c r="C76" i="3"/>
  <c r="B76" i="3"/>
  <c r="A76" i="3"/>
  <c r="S75" i="3"/>
  <c r="R75" i="3"/>
  <c r="Q75" i="3"/>
  <c r="G75" i="3"/>
  <c r="F75" i="3"/>
  <c r="E75" i="3"/>
  <c r="D75" i="3"/>
  <c r="C75" i="3"/>
  <c r="B75" i="3"/>
  <c r="A75" i="3"/>
  <c r="S74" i="3"/>
  <c r="R74" i="3"/>
  <c r="Q74" i="3"/>
  <c r="G74" i="3"/>
  <c r="F74" i="3"/>
  <c r="E74" i="3"/>
  <c r="D74" i="3"/>
  <c r="C74" i="3"/>
  <c r="B74" i="3"/>
  <c r="A74" i="3"/>
  <c r="S73" i="3"/>
  <c r="R73" i="3"/>
  <c r="Q73" i="3"/>
  <c r="G73" i="3"/>
  <c r="F73" i="3"/>
  <c r="E73" i="3"/>
  <c r="D73" i="3"/>
  <c r="C73" i="3"/>
  <c r="B73" i="3"/>
  <c r="A73" i="3"/>
  <c r="S72" i="3"/>
  <c r="R72" i="3"/>
  <c r="Q72" i="3"/>
  <c r="G72" i="3"/>
  <c r="F72" i="3"/>
  <c r="E72" i="3"/>
  <c r="D72" i="3"/>
  <c r="C72" i="3"/>
  <c r="B72" i="3"/>
  <c r="A72" i="3"/>
  <c r="S71" i="3"/>
  <c r="R71" i="3"/>
  <c r="Q71" i="3"/>
  <c r="G71" i="3"/>
  <c r="F71" i="3"/>
  <c r="E71" i="3"/>
  <c r="D71" i="3"/>
  <c r="C71" i="3"/>
  <c r="B71" i="3"/>
  <c r="A71" i="3"/>
  <c r="S70" i="3"/>
  <c r="R70" i="3"/>
  <c r="Q70" i="3"/>
  <c r="G70" i="3"/>
  <c r="F70" i="3"/>
  <c r="E70" i="3"/>
  <c r="D70" i="3"/>
  <c r="C70" i="3"/>
  <c r="B70" i="3"/>
  <c r="A70" i="3"/>
  <c r="S69" i="3"/>
  <c r="R69" i="3"/>
  <c r="Q69" i="3"/>
  <c r="G69" i="3"/>
  <c r="F69" i="3"/>
  <c r="E69" i="3"/>
  <c r="D69" i="3"/>
  <c r="C69" i="3"/>
  <c r="B69" i="3"/>
  <c r="A69" i="3"/>
  <c r="S68" i="3"/>
  <c r="R68" i="3"/>
  <c r="Q68" i="3"/>
  <c r="G68" i="3"/>
  <c r="F68" i="3"/>
  <c r="E68" i="3"/>
  <c r="D68" i="3"/>
  <c r="C68" i="3"/>
  <c r="B68" i="3"/>
  <c r="A68" i="3"/>
  <c r="S67" i="3"/>
  <c r="R67" i="3"/>
  <c r="Q67" i="3"/>
  <c r="G67" i="3"/>
  <c r="F67" i="3"/>
  <c r="E67" i="3"/>
  <c r="D67" i="3"/>
  <c r="C67" i="3"/>
  <c r="B67" i="3"/>
  <c r="A67" i="3"/>
  <c r="S66" i="3"/>
  <c r="R66" i="3"/>
  <c r="Q66" i="3"/>
  <c r="G66" i="3"/>
  <c r="F66" i="3"/>
  <c r="E66" i="3"/>
  <c r="D66" i="3"/>
  <c r="C66" i="3"/>
  <c r="B66" i="3"/>
  <c r="A66" i="3"/>
  <c r="S65" i="3"/>
  <c r="R65" i="3"/>
  <c r="Q65" i="3"/>
  <c r="G65" i="3"/>
  <c r="F65" i="3"/>
  <c r="E65" i="3"/>
  <c r="D65" i="3"/>
  <c r="C65" i="3"/>
  <c r="B65" i="3"/>
  <c r="A65" i="3"/>
  <c r="S64" i="3"/>
  <c r="R64" i="3"/>
  <c r="Q64" i="3"/>
  <c r="G64" i="3"/>
  <c r="F64" i="3"/>
  <c r="E64" i="3"/>
  <c r="D64" i="3"/>
  <c r="C64" i="3"/>
  <c r="B64" i="3"/>
  <c r="A64" i="3"/>
  <c r="S63" i="3"/>
  <c r="R63" i="3"/>
  <c r="Q63" i="3"/>
  <c r="G63" i="3"/>
  <c r="F63" i="3"/>
  <c r="E63" i="3"/>
  <c r="D63" i="3"/>
  <c r="C63" i="3"/>
  <c r="B63" i="3"/>
  <c r="A63" i="3"/>
  <c r="S62" i="3"/>
  <c r="R62" i="3"/>
  <c r="Q62" i="3"/>
  <c r="G62" i="3"/>
  <c r="F62" i="3"/>
  <c r="E62" i="3"/>
  <c r="D62" i="3"/>
  <c r="C62" i="3"/>
  <c r="B62" i="3"/>
  <c r="A62" i="3"/>
  <c r="S61" i="3"/>
  <c r="R61" i="3"/>
  <c r="Q61" i="3"/>
  <c r="G61" i="3"/>
  <c r="F61" i="3"/>
  <c r="E61" i="3"/>
  <c r="D61" i="3"/>
  <c r="C61" i="3"/>
  <c r="B61" i="3"/>
  <c r="A61" i="3"/>
  <c r="S60" i="3"/>
  <c r="R60" i="3"/>
  <c r="Q60" i="3"/>
  <c r="G60" i="3"/>
  <c r="F60" i="3"/>
  <c r="E60" i="3"/>
  <c r="D60" i="3"/>
  <c r="C60" i="3"/>
  <c r="B60" i="3"/>
  <c r="A60" i="3"/>
  <c r="S59" i="3"/>
  <c r="R59" i="3"/>
  <c r="Q59" i="3"/>
  <c r="G59" i="3"/>
  <c r="F59" i="3"/>
  <c r="E59" i="3"/>
  <c r="D59" i="3"/>
  <c r="C59" i="3"/>
  <c r="B59" i="3"/>
  <c r="A59" i="3"/>
  <c r="S58" i="3"/>
  <c r="R58" i="3"/>
  <c r="Q58" i="3"/>
  <c r="G58" i="3"/>
  <c r="F58" i="3"/>
  <c r="E58" i="3"/>
  <c r="D58" i="3"/>
  <c r="C58" i="3"/>
  <c r="B58" i="3"/>
  <c r="A58" i="3"/>
  <c r="S57" i="3"/>
  <c r="R57" i="3"/>
  <c r="Q57" i="3"/>
  <c r="G57" i="3"/>
  <c r="F57" i="3"/>
  <c r="E57" i="3"/>
  <c r="D57" i="3"/>
  <c r="C57" i="3"/>
  <c r="B57" i="3"/>
  <c r="A57" i="3"/>
  <c r="S56" i="3"/>
  <c r="R56" i="3"/>
  <c r="Q56" i="3"/>
  <c r="G56" i="3"/>
  <c r="F56" i="3"/>
  <c r="E56" i="3"/>
  <c r="D56" i="3"/>
  <c r="C56" i="3"/>
  <c r="B56" i="3"/>
  <c r="A56" i="3"/>
  <c r="S55" i="3"/>
  <c r="R55" i="3"/>
  <c r="Q55" i="3"/>
  <c r="G55" i="3"/>
  <c r="F55" i="3"/>
  <c r="E55" i="3"/>
  <c r="D55" i="3"/>
  <c r="C55" i="3"/>
  <c r="B55" i="3"/>
  <c r="A55" i="3"/>
  <c r="S54" i="3"/>
  <c r="R54" i="3"/>
  <c r="Q54" i="3"/>
  <c r="G54" i="3"/>
  <c r="F54" i="3"/>
  <c r="E54" i="3"/>
  <c r="D54" i="3"/>
  <c r="C54" i="3"/>
  <c r="B54" i="3"/>
  <c r="A54" i="3"/>
  <c r="S53" i="3"/>
  <c r="R53" i="3"/>
  <c r="Q53" i="3"/>
  <c r="G53" i="3"/>
  <c r="F53" i="3"/>
  <c r="E53" i="3"/>
  <c r="D53" i="3"/>
  <c r="C53" i="3"/>
  <c r="B53" i="3"/>
  <c r="A53" i="3"/>
  <c r="S52" i="3"/>
  <c r="R52" i="3"/>
  <c r="Q52" i="3"/>
  <c r="G52" i="3"/>
  <c r="F52" i="3"/>
  <c r="E52" i="3"/>
  <c r="D52" i="3"/>
  <c r="C52" i="3"/>
  <c r="B52" i="3"/>
  <c r="A52" i="3"/>
  <c r="S51" i="3"/>
  <c r="R51" i="3"/>
  <c r="Q51" i="3"/>
  <c r="G51" i="3"/>
  <c r="F51" i="3"/>
  <c r="E51" i="3"/>
  <c r="D51" i="3"/>
  <c r="C51" i="3"/>
  <c r="B51" i="3"/>
  <c r="A51" i="3"/>
  <c r="S50" i="3"/>
  <c r="R50" i="3"/>
  <c r="Q50" i="3"/>
  <c r="G50" i="3"/>
  <c r="F50" i="3"/>
  <c r="E50" i="3"/>
  <c r="D50" i="3"/>
  <c r="C50" i="3"/>
  <c r="B50" i="3"/>
  <c r="A50" i="3"/>
  <c r="S49" i="3"/>
  <c r="R49" i="3"/>
  <c r="Q49" i="3"/>
  <c r="G49" i="3"/>
  <c r="F49" i="3"/>
  <c r="E49" i="3"/>
  <c r="D49" i="3"/>
  <c r="C49" i="3"/>
  <c r="B49" i="3"/>
  <c r="A49" i="3"/>
  <c r="S48" i="3"/>
  <c r="R48" i="3"/>
  <c r="Q48" i="3"/>
  <c r="G48" i="3"/>
  <c r="F48" i="3"/>
  <c r="E48" i="3"/>
  <c r="D48" i="3"/>
  <c r="C48" i="3"/>
  <c r="B48" i="3"/>
  <c r="A48" i="3"/>
  <c r="S47" i="3"/>
  <c r="R47" i="3"/>
  <c r="Q47" i="3"/>
  <c r="G47" i="3"/>
  <c r="F47" i="3"/>
  <c r="E47" i="3"/>
  <c r="D47" i="3"/>
  <c r="C47" i="3"/>
  <c r="B47" i="3"/>
  <c r="A47" i="3"/>
  <c r="S46" i="3"/>
  <c r="R46" i="3"/>
  <c r="Q46" i="3"/>
  <c r="G46" i="3"/>
  <c r="F46" i="3"/>
  <c r="E46" i="3"/>
  <c r="D46" i="3"/>
  <c r="C46" i="3"/>
  <c r="B46" i="3"/>
  <c r="A46" i="3"/>
  <c r="S45" i="3"/>
  <c r="R45" i="3"/>
  <c r="Q45" i="3"/>
  <c r="G45" i="3"/>
  <c r="F45" i="3"/>
  <c r="E45" i="3"/>
  <c r="D45" i="3"/>
  <c r="C45" i="3"/>
  <c r="B45" i="3"/>
  <c r="A45" i="3"/>
  <c r="S44" i="3"/>
  <c r="R44" i="3"/>
  <c r="Q44" i="3"/>
  <c r="G44" i="3"/>
  <c r="F44" i="3"/>
  <c r="E44" i="3"/>
  <c r="D44" i="3"/>
  <c r="C44" i="3"/>
  <c r="B44" i="3"/>
  <c r="A44" i="3"/>
  <c r="S43" i="3"/>
  <c r="R43" i="3"/>
  <c r="Q43" i="3"/>
  <c r="G43" i="3"/>
  <c r="F43" i="3"/>
  <c r="E43" i="3"/>
  <c r="D43" i="3"/>
  <c r="C43" i="3"/>
  <c r="B43" i="3"/>
  <c r="A43" i="3"/>
  <c r="S42" i="3"/>
  <c r="R42" i="3"/>
  <c r="Q42" i="3"/>
  <c r="G42" i="3"/>
  <c r="F42" i="3"/>
  <c r="E42" i="3"/>
  <c r="D42" i="3"/>
  <c r="C42" i="3"/>
  <c r="B42" i="3"/>
  <c r="A42" i="3"/>
  <c r="S41" i="3"/>
  <c r="R41" i="3"/>
  <c r="Q41" i="3"/>
  <c r="G41" i="3"/>
  <c r="F41" i="3"/>
  <c r="E41" i="3"/>
  <c r="D41" i="3"/>
  <c r="C41" i="3"/>
  <c r="B41" i="3"/>
  <c r="A41" i="3"/>
  <c r="S40" i="3"/>
  <c r="R40" i="3"/>
  <c r="Q40" i="3"/>
  <c r="G40" i="3"/>
  <c r="F40" i="3"/>
  <c r="E40" i="3"/>
  <c r="D40" i="3"/>
  <c r="C40" i="3"/>
  <c r="B40" i="3"/>
  <c r="A40" i="3"/>
  <c r="S39" i="3"/>
  <c r="R39" i="3"/>
  <c r="Q39" i="3"/>
  <c r="G39" i="3"/>
  <c r="F39" i="3"/>
  <c r="E39" i="3"/>
  <c r="D39" i="3"/>
  <c r="C39" i="3"/>
  <c r="B39" i="3"/>
  <c r="A39" i="3"/>
  <c r="S38" i="3"/>
  <c r="R38" i="3"/>
  <c r="Q38" i="3"/>
  <c r="G38" i="3"/>
  <c r="F38" i="3"/>
  <c r="E38" i="3"/>
  <c r="D38" i="3"/>
  <c r="C38" i="3"/>
  <c r="B38" i="3"/>
  <c r="A38" i="3"/>
  <c r="S37" i="3"/>
  <c r="R37" i="3"/>
  <c r="Q37" i="3"/>
  <c r="G37" i="3"/>
  <c r="F37" i="3"/>
  <c r="E37" i="3"/>
  <c r="D37" i="3"/>
  <c r="C37" i="3"/>
  <c r="B37" i="3"/>
  <c r="A37" i="3"/>
  <c r="S36" i="3"/>
  <c r="R36" i="3"/>
  <c r="Q36" i="3"/>
  <c r="G36" i="3"/>
  <c r="F36" i="3"/>
  <c r="E36" i="3"/>
  <c r="D36" i="3"/>
  <c r="C36" i="3"/>
  <c r="B36" i="3"/>
  <c r="A36" i="3"/>
  <c r="S35" i="3"/>
  <c r="R35" i="3"/>
  <c r="Q35" i="3"/>
  <c r="G35" i="3"/>
  <c r="F35" i="3"/>
  <c r="E35" i="3"/>
  <c r="D35" i="3"/>
  <c r="C35" i="3"/>
  <c r="B35" i="3"/>
  <c r="A35" i="3"/>
  <c r="S34" i="3"/>
  <c r="R34" i="3"/>
  <c r="Q34" i="3"/>
  <c r="G34" i="3"/>
  <c r="F34" i="3"/>
  <c r="E34" i="3"/>
  <c r="D34" i="3"/>
  <c r="C34" i="3"/>
  <c r="B34" i="3"/>
  <c r="A34" i="3"/>
  <c r="Z33" i="3"/>
  <c r="S33" i="3"/>
  <c r="R33" i="3"/>
  <c r="Q33" i="3"/>
  <c r="G33" i="3"/>
  <c r="F33" i="3"/>
  <c r="E33" i="3"/>
  <c r="D33" i="3"/>
  <c r="C33" i="3"/>
  <c r="B33" i="3"/>
  <c r="A33" i="3"/>
  <c r="Z32" i="3"/>
  <c r="S32" i="3"/>
  <c r="R32" i="3"/>
  <c r="Q32" i="3"/>
  <c r="G32" i="3"/>
  <c r="F32" i="3"/>
  <c r="E32" i="3"/>
  <c r="D32" i="3"/>
  <c r="C32" i="3"/>
  <c r="B32" i="3"/>
  <c r="A32" i="3"/>
  <c r="Z31" i="3"/>
  <c r="S31" i="3"/>
  <c r="R31" i="3"/>
  <c r="Q31" i="3"/>
  <c r="G31" i="3"/>
  <c r="F31" i="3"/>
  <c r="E31" i="3"/>
  <c r="D31" i="3"/>
  <c r="C31" i="3"/>
  <c r="B31" i="3"/>
  <c r="A31" i="3"/>
  <c r="Z30" i="3"/>
  <c r="S30" i="3"/>
  <c r="R30" i="3"/>
  <c r="Q30" i="3"/>
  <c r="G30" i="3"/>
  <c r="F30" i="3"/>
  <c r="E30" i="3"/>
  <c r="D30" i="3"/>
  <c r="C30" i="3"/>
  <c r="B30" i="3"/>
  <c r="A30" i="3"/>
  <c r="Z29" i="3"/>
  <c r="S29" i="3"/>
  <c r="R29" i="3"/>
  <c r="Q29" i="3"/>
  <c r="G29" i="3"/>
  <c r="F29" i="3"/>
  <c r="E29" i="3"/>
  <c r="D29" i="3"/>
  <c r="C29" i="3"/>
  <c r="B29" i="3"/>
  <c r="A29" i="3"/>
  <c r="Z28" i="3"/>
  <c r="S28" i="3"/>
  <c r="R28" i="3"/>
  <c r="Q28" i="3"/>
  <c r="G28" i="3"/>
  <c r="F28" i="3"/>
  <c r="E28" i="3"/>
  <c r="D28" i="3"/>
  <c r="C28" i="3"/>
  <c r="B28" i="3"/>
  <c r="A28" i="3"/>
  <c r="Z27" i="3"/>
  <c r="S27" i="3"/>
  <c r="R27" i="3"/>
  <c r="Q27" i="3"/>
  <c r="G27" i="3"/>
  <c r="F27" i="3"/>
  <c r="E27" i="3"/>
  <c r="D27" i="3"/>
  <c r="C27" i="3"/>
  <c r="B27" i="3"/>
  <c r="A27" i="3"/>
  <c r="Z26" i="3"/>
  <c r="S26" i="3"/>
  <c r="R26" i="3"/>
  <c r="Q26" i="3"/>
  <c r="G26" i="3"/>
  <c r="F26" i="3"/>
  <c r="E26" i="3"/>
  <c r="D26" i="3"/>
  <c r="C26" i="3"/>
  <c r="B26" i="3"/>
  <c r="A26" i="3"/>
  <c r="Z25" i="3"/>
  <c r="S25" i="3"/>
  <c r="R25" i="3"/>
  <c r="Q25" i="3"/>
  <c r="G25" i="3"/>
  <c r="F25" i="3"/>
  <c r="E25" i="3"/>
  <c r="D25" i="3"/>
  <c r="C25" i="3"/>
  <c r="B25" i="3"/>
  <c r="A25" i="3"/>
  <c r="Z24" i="3"/>
  <c r="S24" i="3"/>
  <c r="R24" i="3"/>
  <c r="Q24" i="3"/>
  <c r="G24" i="3"/>
  <c r="F24" i="3"/>
  <c r="E24" i="3"/>
  <c r="D24" i="3"/>
  <c r="C24" i="3"/>
  <c r="B24" i="3"/>
  <c r="A24" i="3"/>
  <c r="Z23" i="3"/>
  <c r="S23" i="3"/>
  <c r="R23" i="3"/>
  <c r="Q23" i="3"/>
  <c r="G23" i="3"/>
  <c r="F23" i="3"/>
  <c r="E23" i="3"/>
  <c r="D23" i="3"/>
  <c r="C23" i="3"/>
  <c r="B23" i="3"/>
  <c r="A23" i="3"/>
  <c r="Z22" i="3"/>
  <c r="S22" i="3"/>
  <c r="R22" i="3"/>
  <c r="Q22" i="3"/>
  <c r="G22" i="3"/>
  <c r="F22" i="3"/>
  <c r="E22" i="3"/>
  <c r="D22" i="3"/>
  <c r="C22" i="3"/>
  <c r="B22" i="3"/>
  <c r="A22" i="3"/>
  <c r="Z21" i="3"/>
  <c r="S21" i="3"/>
  <c r="R21" i="3"/>
  <c r="Q21" i="3"/>
  <c r="N21" i="3"/>
  <c r="G21" i="3"/>
  <c r="F21" i="3"/>
  <c r="E21" i="3"/>
  <c r="D21" i="3"/>
  <c r="C21" i="3"/>
  <c r="B21" i="3"/>
  <c r="A21" i="3"/>
  <c r="Z20" i="3"/>
  <c r="S20" i="3"/>
  <c r="R20" i="3"/>
  <c r="Q20" i="3"/>
  <c r="N20" i="3"/>
  <c r="G20" i="3"/>
  <c r="F20" i="3"/>
  <c r="E20" i="3"/>
  <c r="D20" i="3"/>
  <c r="C20" i="3"/>
  <c r="B20" i="3"/>
  <c r="A20" i="3"/>
  <c r="Z19" i="3"/>
  <c r="S19" i="3"/>
  <c r="R19" i="3"/>
  <c r="Q19" i="3"/>
  <c r="N19" i="3"/>
  <c r="G19" i="3"/>
  <c r="F19" i="3"/>
  <c r="E19" i="3"/>
  <c r="D19" i="3"/>
  <c r="C19" i="3"/>
  <c r="B19" i="3"/>
  <c r="A19" i="3"/>
  <c r="Z18" i="3"/>
  <c r="S18" i="3"/>
  <c r="R18" i="3"/>
  <c r="Q18" i="3"/>
  <c r="N18" i="3"/>
  <c r="G18" i="3"/>
  <c r="F18" i="3"/>
  <c r="E18" i="3"/>
  <c r="D18" i="3"/>
  <c r="C18" i="3"/>
  <c r="B18" i="3"/>
  <c r="A18" i="3"/>
  <c r="Z17" i="3"/>
  <c r="S17" i="3"/>
  <c r="R17" i="3"/>
  <c r="Q17" i="3"/>
  <c r="N17" i="3"/>
  <c r="G17" i="3"/>
  <c r="F17" i="3"/>
  <c r="E17" i="3"/>
  <c r="D17" i="3"/>
  <c r="C17" i="3"/>
  <c r="B17" i="3"/>
  <c r="A17" i="3"/>
  <c r="Z16" i="3"/>
  <c r="S16" i="3"/>
  <c r="R16" i="3"/>
  <c r="Q16" i="3"/>
  <c r="N16" i="3"/>
  <c r="G16" i="3"/>
  <c r="F16" i="3"/>
  <c r="E16" i="3"/>
  <c r="D16" i="3"/>
  <c r="C16" i="3"/>
  <c r="B16" i="3"/>
  <c r="A16" i="3"/>
  <c r="Z15" i="3"/>
  <c r="S15" i="3"/>
  <c r="R15" i="3"/>
  <c r="Q15" i="3"/>
  <c r="N15" i="3"/>
  <c r="G15" i="3"/>
  <c r="F15" i="3"/>
  <c r="E15" i="3"/>
  <c r="D15" i="3"/>
  <c r="C15" i="3"/>
  <c r="B15" i="3"/>
  <c r="A15" i="3"/>
  <c r="Z14" i="3"/>
  <c r="S14" i="3"/>
  <c r="R14" i="3"/>
  <c r="Q14" i="3"/>
  <c r="N14" i="3"/>
  <c r="G14" i="3"/>
  <c r="F14" i="3"/>
  <c r="E14" i="3"/>
  <c r="D14" i="3"/>
  <c r="C14" i="3"/>
  <c r="B14" i="3"/>
  <c r="A14" i="3"/>
  <c r="Z13" i="3"/>
  <c r="S13" i="3"/>
  <c r="R13" i="3"/>
  <c r="Q13" i="3"/>
  <c r="N13" i="3"/>
  <c r="G13" i="3"/>
  <c r="F13" i="3"/>
  <c r="E13" i="3"/>
  <c r="D13" i="3"/>
  <c r="C13" i="3"/>
  <c r="B13" i="3"/>
  <c r="A13" i="3"/>
  <c r="Z12" i="3"/>
  <c r="S12" i="3"/>
  <c r="R12" i="3"/>
  <c r="Q12" i="3"/>
  <c r="N12" i="3"/>
  <c r="G12" i="3"/>
  <c r="F12" i="3"/>
  <c r="E12" i="3"/>
  <c r="D12" i="3"/>
  <c r="C12" i="3"/>
  <c r="B12" i="3"/>
  <c r="A12" i="3"/>
  <c r="Z11" i="3"/>
  <c r="S11" i="3"/>
  <c r="R11" i="3"/>
  <c r="Q11" i="3"/>
  <c r="A11" i="3"/>
  <c r="Z10" i="3"/>
  <c r="S10" i="3"/>
  <c r="R10" i="3"/>
  <c r="Q10" i="3"/>
  <c r="A10" i="3"/>
  <c r="Z9" i="3"/>
  <c r="S9" i="3"/>
  <c r="R9" i="3"/>
  <c r="Q9" i="3"/>
  <c r="A9" i="3"/>
  <c r="Z8" i="3"/>
  <c r="S8" i="3"/>
  <c r="R8" i="3"/>
  <c r="Q8" i="3"/>
  <c r="A8" i="3"/>
  <c r="Z7" i="3"/>
  <c r="S7" i="3"/>
  <c r="R7" i="3"/>
  <c r="Q7" i="3"/>
  <c r="A7" i="3"/>
  <c r="Z6" i="3"/>
  <c r="S6" i="3"/>
  <c r="R6" i="3"/>
  <c r="Q6" i="3"/>
  <c r="A6" i="3"/>
  <c r="Z5" i="3"/>
  <c r="S5" i="3"/>
  <c r="R5" i="3"/>
  <c r="Q5" i="3"/>
  <c r="A5" i="3"/>
  <c r="S4" i="3"/>
  <c r="R4" i="3"/>
  <c r="Q4" i="3"/>
  <c r="A4" i="3"/>
  <c r="S3" i="3"/>
  <c r="R3" i="3"/>
  <c r="Q3" i="3"/>
  <c r="A3" i="3"/>
  <c r="S2" i="3"/>
  <c r="R2" i="3"/>
  <c r="Q2" i="3"/>
  <c r="A2" i="3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R49" i="2"/>
  <c r="Q49" i="2"/>
  <c r="P49" i="2"/>
  <c r="K49" i="2"/>
  <c r="J49" i="2"/>
  <c r="I49" i="2"/>
  <c r="E49" i="2"/>
  <c r="D49" i="2"/>
  <c r="C49" i="2"/>
  <c r="R48" i="2"/>
  <c r="Q48" i="2"/>
  <c r="P48" i="2"/>
  <c r="K48" i="2"/>
  <c r="J48" i="2"/>
  <c r="I48" i="2"/>
  <c r="E48" i="2"/>
  <c r="D48" i="2"/>
  <c r="C48" i="2"/>
  <c r="R47" i="2"/>
  <c r="Q47" i="2"/>
  <c r="P47" i="2"/>
  <c r="K47" i="2"/>
  <c r="J47" i="2"/>
  <c r="I47" i="2"/>
  <c r="E47" i="2"/>
  <c r="D47" i="2"/>
  <c r="C47" i="2"/>
  <c r="R46" i="2"/>
  <c r="Q46" i="2"/>
  <c r="P46" i="2"/>
  <c r="K46" i="2"/>
  <c r="J46" i="2"/>
  <c r="I46" i="2"/>
  <c r="E46" i="2"/>
  <c r="D46" i="2"/>
  <c r="C46" i="2"/>
  <c r="R45" i="2"/>
  <c r="Q45" i="2"/>
  <c r="P45" i="2"/>
  <c r="K45" i="2"/>
  <c r="J45" i="2"/>
  <c r="I45" i="2"/>
  <c r="E45" i="2"/>
  <c r="D45" i="2"/>
  <c r="C45" i="2"/>
  <c r="R44" i="2"/>
  <c r="Q44" i="2"/>
  <c r="P44" i="2"/>
  <c r="K44" i="2"/>
  <c r="J44" i="2"/>
  <c r="I44" i="2"/>
  <c r="E44" i="2"/>
  <c r="D44" i="2"/>
  <c r="C44" i="2"/>
  <c r="R43" i="2"/>
  <c r="Q43" i="2"/>
  <c r="P43" i="2"/>
  <c r="K43" i="2"/>
  <c r="J43" i="2"/>
  <c r="I43" i="2"/>
  <c r="E43" i="2"/>
  <c r="D43" i="2"/>
  <c r="C43" i="2"/>
  <c r="R42" i="2"/>
  <c r="Q42" i="2"/>
  <c r="P42" i="2"/>
  <c r="K42" i="2"/>
  <c r="J42" i="2"/>
  <c r="I42" i="2"/>
  <c r="E42" i="2"/>
  <c r="D42" i="2"/>
  <c r="C42" i="2"/>
  <c r="R41" i="2"/>
  <c r="Q41" i="2"/>
  <c r="P41" i="2"/>
  <c r="K41" i="2"/>
  <c r="J41" i="2"/>
  <c r="I41" i="2"/>
  <c r="E41" i="2"/>
  <c r="D41" i="2"/>
  <c r="C41" i="2"/>
  <c r="R40" i="2"/>
  <c r="Q40" i="2"/>
  <c r="P40" i="2"/>
  <c r="K40" i="2"/>
  <c r="J40" i="2"/>
  <c r="I40" i="2"/>
  <c r="E40" i="2"/>
  <c r="D40" i="2"/>
  <c r="C40" i="2"/>
  <c r="R31" i="2"/>
  <c r="Q31" i="2"/>
  <c r="P31" i="2"/>
  <c r="K31" i="2"/>
  <c r="J31" i="2"/>
  <c r="I31" i="2"/>
  <c r="E31" i="2"/>
  <c r="D31" i="2"/>
  <c r="C31" i="2"/>
  <c r="R30" i="2"/>
  <c r="Q30" i="2"/>
  <c r="P30" i="2"/>
  <c r="K30" i="2"/>
  <c r="J30" i="2"/>
  <c r="I30" i="2"/>
  <c r="E30" i="2"/>
  <c r="D30" i="2"/>
  <c r="C30" i="2"/>
  <c r="R29" i="2"/>
  <c r="Q29" i="2"/>
  <c r="P29" i="2"/>
  <c r="K29" i="2"/>
  <c r="J29" i="2"/>
  <c r="I29" i="2"/>
  <c r="E29" i="2"/>
  <c r="D29" i="2"/>
  <c r="C29" i="2"/>
  <c r="R28" i="2"/>
  <c r="Q28" i="2"/>
  <c r="P28" i="2"/>
  <c r="K28" i="2"/>
  <c r="J28" i="2"/>
  <c r="I28" i="2"/>
  <c r="E28" i="2"/>
  <c r="D28" i="2"/>
  <c r="C28" i="2"/>
  <c r="R27" i="2"/>
  <c r="Q27" i="2"/>
  <c r="P27" i="2"/>
  <c r="K27" i="2"/>
  <c r="J27" i="2"/>
  <c r="I27" i="2"/>
  <c r="E27" i="2"/>
  <c r="D27" i="2"/>
  <c r="C27" i="2"/>
  <c r="R26" i="2"/>
  <c r="Q26" i="2"/>
  <c r="P26" i="2"/>
  <c r="K26" i="2"/>
  <c r="J26" i="2"/>
  <c r="I26" i="2"/>
  <c r="E26" i="2"/>
  <c r="D26" i="2"/>
  <c r="C26" i="2"/>
  <c r="R25" i="2"/>
  <c r="Q25" i="2"/>
  <c r="P25" i="2"/>
  <c r="K25" i="2"/>
  <c r="J25" i="2"/>
  <c r="I25" i="2"/>
  <c r="E25" i="2"/>
  <c r="D25" i="2"/>
  <c r="C25" i="2"/>
  <c r="R24" i="2"/>
  <c r="Q24" i="2"/>
  <c r="P24" i="2"/>
  <c r="K24" i="2"/>
  <c r="J24" i="2"/>
  <c r="I24" i="2"/>
  <c r="E24" i="2"/>
  <c r="D24" i="2"/>
  <c r="C24" i="2"/>
  <c r="R23" i="2"/>
  <c r="Q23" i="2"/>
  <c r="P23" i="2"/>
  <c r="K23" i="2"/>
  <c r="J23" i="2"/>
  <c r="I23" i="2"/>
  <c r="E23" i="2"/>
  <c r="D23" i="2"/>
  <c r="C23" i="2"/>
  <c r="R22" i="2"/>
  <c r="Q22" i="2"/>
  <c r="P22" i="2"/>
  <c r="K22" i="2"/>
  <c r="J22" i="2"/>
  <c r="I22" i="2"/>
  <c r="E22" i="2"/>
  <c r="D22" i="2"/>
  <c r="C22" i="2"/>
  <c r="D18" i="2"/>
  <c r="D17" i="2"/>
  <c r="H14" i="2"/>
  <c r="C14" i="2"/>
  <c r="H13" i="2"/>
  <c r="C13" i="2"/>
  <c r="J5" i="1"/>
  <c r="D5" i="1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9" i="5"/>
  <c r="J7" i="5"/>
  <c r="J5" i="5"/>
  <c r="J3" i="5"/>
  <c r="I321" i="3"/>
  <c r="J320" i="3"/>
  <c r="H318" i="3"/>
  <c r="I317" i="3"/>
  <c r="J316" i="3"/>
  <c r="H314" i="3"/>
  <c r="I313" i="3"/>
  <c r="J312" i="3"/>
  <c r="H310" i="3"/>
  <c r="I309" i="3"/>
  <c r="J308" i="3"/>
  <c r="H306" i="3"/>
  <c r="I305" i="3"/>
  <c r="J304" i="3"/>
  <c r="H302" i="3"/>
  <c r="I301" i="3"/>
  <c r="J300" i="3"/>
  <c r="H298" i="3"/>
  <c r="I297" i="3"/>
  <c r="J296" i="3"/>
  <c r="H294" i="3"/>
  <c r="I293" i="3"/>
  <c r="J292" i="3"/>
  <c r="H290" i="3"/>
  <c r="I289" i="3"/>
  <c r="J288" i="3"/>
  <c r="H286" i="3"/>
  <c r="I285" i="3"/>
  <c r="J284" i="3"/>
  <c r="H282" i="3"/>
  <c r="I281" i="3"/>
  <c r="J280" i="3"/>
  <c r="H321" i="3"/>
  <c r="I320" i="3"/>
  <c r="J319" i="3"/>
  <c r="H317" i="3"/>
  <c r="I316" i="3"/>
  <c r="J315" i="3"/>
  <c r="H313" i="3"/>
  <c r="I312" i="3"/>
  <c r="J311" i="3"/>
  <c r="H309" i="3"/>
  <c r="I308" i="3"/>
  <c r="J307" i="3"/>
  <c r="H305" i="3"/>
  <c r="I304" i="3"/>
  <c r="J303" i="3"/>
  <c r="H301" i="3"/>
  <c r="I300" i="3"/>
  <c r="J299" i="3"/>
  <c r="H297" i="3"/>
  <c r="I296" i="3"/>
  <c r="J295" i="3"/>
  <c r="H293" i="3"/>
  <c r="I292" i="3"/>
  <c r="J291" i="3"/>
  <c r="H289" i="3"/>
  <c r="I288" i="3"/>
  <c r="J287" i="3"/>
  <c r="H285" i="3"/>
  <c r="I284" i="3"/>
  <c r="J283" i="3"/>
  <c r="H281" i="3"/>
  <c r="I280" i="3"/>
  <c r="J279" i="3"/>
  <c r="H277" i="3"/>
  <c r="I276" i="3"/>
  <c r="J275" i="3"/>
  <c r="H273" i="3"/>
  <c r="I272" i="3"/>
  <c r="J271" i="3"/>
  <c r="H269" i="3"/>
  <c r="I268" i="3"/>
  <c r="J267" i="3"/>
  <c r="H265" i="3"/>
  <c r="I264" i="3"/>
  <c r="J263" i="3"/>
  <c r="H261" i="3"/>
  <c r="I260" i="3"/>
  <c r="J259" i="3"/>
  <c r="H257" i="3"/>
  <c r="I256" i="3"/>
  <c r="J255" i="3"/>
  <c r="H253" i="3"/>
  <c r="I252" i="3"/>
  <c r="J251" i="3"/>
  <c r="H249" i="3"/>
  <c r="I248" i="3"/>
  <c r="J247" i="3"/>
  <c r="H245" i="3"/>
  <c r="I244" i="3"/>
  <c r="J243" i="3"/>
  <c r="H241" i="3"/>
  <c r="I240" i="3"/>
  <c r="J239" i="3"/>
  <c r="H237" i="3"/>
  <c r="I236" i="3"/>
  <c r="J235" i="3"/>
  <c r="H233" i="3"/>
  <c r="I232" i="3"/>
  <c r="J231" i="3"/>
  <c r="H229" i="3"/>
  <c r="I228" i="3"/>
  <c r="J227" i="3"/>
  <c r="H225" i="3"/>
  <c r="J10" i="5"/>
  <c r="J8" i="5"/>
  <c r="J6" i="5"/>
  <c r="J4" i="5"/>
  <c r="J2" i="5"/>
  <c r="H320" i="3"/>
  <c r="I319" i="3"/>
  <c r="J318" i="3"/>
  <c r="H316" i="3"/>
  <c r="I315" i="3"/>
  <c r="J314" i="3"/>
  <c r="H312" i="3"/>
  <c r="I311" i="3"/>
  <c r="J310" i="3"/>
  <c r="H308" i="3"/>
  <c r="I307" i="3"/>
  <c r="J306" i="3"/>
  <c r="H304" i="3"/>
  <c r="I303" i="3"/>
  <c r="J302" i="3"/>
  <c r="H300" i="3"/>
  <c r="I299" i="3"/>
  <c r="J298" i="3"/>
  <c r="H296" i="3"/>
  <c r="I295" i="3"/>
  <c r="J294" i="3"/>
  <c r="H292" i="3"/>
  <c r="I291" i="3"/>
  <c r="J290" i="3"/>
  <c r="H288" i="3"/>
  <c r="I287" i="3"/>
  <c r="J286" i="3"/>
  <c r="H284" i="3"/>
  <c r="I283" i="3"/>
  <c r="J282" i="3"/>
  <c r="H280" i="3"/>
  <c r="I279" i="3"/>
  <c r="J278" i="3"/>
  <c r="H276" i="3"/>
  <c r="I275" i="3"/>
  <c r="J274" i="3"/>
  <c r="H272" i="3"/>
  <c r="I271" i="3"/>
  <c r="J270" i="3"/>
  <c r="H268" i="3"/>
  <c r="I267" i="3"/>
  <c r="J266" i="3"/>
  <c r="H264" i="3"/>
  <c r="I263" i="3"/>
  <c r="J262" i="3"/>
  <c r="H260" i="3"/>
  <c r="I259" i="3"/>
  <c r="J258" i="3"/>
  <c r="H256" i="3"/>
  <c r="I255" i="3"/>
  <c r="J254" i="3"/>
  <c r="H252" i="3"/>
  <c r="I251" i="3"/>
  <c r="J250" i="3"/>
  <c r="H248" i="3"/>
  <c r="I247" i="3"/>
  <c r="J246" i="3"/>
  <c r="H244" i="3"/>
  <c r="I243" i="3"/>
  <c r="J242" i="3"/>
  <c r="H240" i="3"/>
  <c r="I239" i="3"/>
  <c r="J238" i="3"/>
  <c r="H236" i="3"/>
  <c r="I235" i="3"/>
  <c r="J234" i="3"/>
  <c r="H232" i="3"/>
  <c r="I231" i="3"/>
  <c r="J230" i="3"/>
  <c r="H228" i="3"/>
  <c r="I227" i="3"/>
  <c r="J226" i="3"/>
  <c r="J321" i="3"/>
  <c r="J313" i="3"/>
  <c r="I310" i="3"/>
  <c r="H307" i="3"/>
  <c r="J297" i="3"/>
  <c r="I294" i="3"/>
  <c r="H291" i="3"/>
  <c r="J281" i="3"/>
  <c r="I278" i="3"/>
  <c r="J277" i="3"/>
  <c r="J276" i="3"/>
  <c r="I270" i="3"/>
  <c r="J269" i="3"/>
  <c r="J268" i="3"/>
  <c r="I262" i="3"/>
  <c r="J261" i="3"/>
  <c r="J260" i="3"/>
  <c r="I254" i="3"/>
  <c r="J253" i="3"/>
  <c r="J252" i="3"/>
  <c r="I246" i="3"/>
  <c r="J245" i="3"/>
  <c r="J244" i="3"/>
  <c r="I238" i="3"/>
  <c r="J237" i="3"/>
  <c r="J236" i="3"/>
  <c r="I230" i="3"/>
  <c r="J229" i="3"/>
  <c r="J228" i="3"/>
  <c r="H224" i="3"/>
  <c r="I223" i="3"/>
  <c r="J222" i="3"/>
  <c r="H220" i="3"/>
  <c r="I219" i="3"/>
  <c r="J218" i="3"/>
  <c r="H216" i="3"/>
  <c r="I215" i="3"/>
  <c r="J214" i="3"/>
  <c r="H212" i="3"/>
  <c r="I211" i="3"/>
  <c r="J210" i="3"/>
  <c r="H208" i="3"/>
  <c r="I207" i="3"/>
  <c r="J206" i="3"/>
  <c r="H204" i="3"/>
  <c r="I203" i="3"/>
  <c r="J202" i="3"/>
  <c r="H200" i="3"/>
  <c r="I199" i="3"/>
  <c r="J198" i="3"/>
  <c r="H196" i="3"/>
  <c r="I195" i="3"/>
  <c r="J194" i="3"/>
  <c r="H192" i="3"/>
  <c r="I191" i="3"/>
  <c r="J190" i="3"/>
  <c r="H188" i="3"/>
  <c r="I187" i="3"/>
  <c r="J186" i="3"/>
  <c r="H184" i="3"/>
  <c r="I183" i="3"/>
  <c r="J182" i="3"/>
  <c r="H180" i="3"/>
  <c r="I179" i="3"/>
  <c r="J178" i="3"/>
  <c r="H176" i="3"/>
  <c r="I175" i="3"/>
  <c r="J174" i="3"/>
  <c r="H172" i="3"/>
  <c r="I171" i="3"/>
  <c r="J170" i="3"/>
  <c r="H168" i="3"/>
  <c r="I167" i="3"/>
  <c r="J166" i="3"/>
  <c r="H164" i="3"/>
  <c r="I163" i="3"/>
  <c r="J162" i="3"/>
  <c r="H160" i="3"/>
  <c r="I159" i="3"/>
  <c r="J158" i="3"/>
  <c r="H156" i="3"/>
  <c r="I155" i="3"/>
  <c r="J154" i="3"/>
  <c r="H152" i="3"/>
  <c r="I151" i="3"/>
  <c r="J150" i="3"/>
  <c r="H148" i="3"/>
  <c r="I147" i="3"/>
  <c r="J146" i="3"/>
  <c r="H144" i="3"/>
  <c r="I143" i="3"/>
  <c r="J142" i="3"/>
  <c r="H140" i="3"/>
  <c r="I139" i="3"/>
  <c r="J138" i="3"/>
  <c r="H136" i="3"/>
  <c r="I135" i="3"/>
  <c r="J134" i="3"/>
  <c r="H132" i="3"/>
  <c r="I131" i="3"/>
  <c r="J130" i="3"/>
  <c r="H128" i="3"/>
  <c r="I127" i="3"/>
  <c r="J126" i="3"/>
  <c r="H124" i="3"/>
  <c r="I123" i="3"/>
  <c r="J122" i="3"/>
  <c r="H121" i="3"/>
  <c r="J120" i="3"/>
  <c r="H119" i="3"/>
  <c r="J118" i="3"/>
  <c r="H117" i="3"/>
  <c r="J116" i="3"/>
  <c r="H115" i="3"/>
  <c r="J114" i="3"/>
  <c r="H113" i="3"/>
  <c r="J112" i="3"/>
  <c r="H110" i="3"/>
  <c r="I109" i="3"/>
  <c r="J108" i="3"/>
  <c r="H106" i="3"/>
  <c r="I105" i="3"/>
  <c r="J104" i="3"/>
  <c r="H102" i="3"/>
  <c r="I101" i="3"/>
  <c r="J100" i="3"/>
  <c r="H98" i="3"/>
  <c r="J317" i="3"/>
  <c r="I314" i="3"/>
  <c r="H311" i="3"/>
  <c r="J301" i="3"/>
  <c r="I298" i="3"/>
  <c r="H295" i="3"/>
  <c r="J285" i="3"/>
  <c r="I282" i="3"/>
  <c r="H279" i="3"/>
  <c r="H278" i="3"/>
  <c r="I277" i="3"/>
  <c r="H271" i="3"/>
  <c r="H270" i="3"/>
  <c r="I269" i="3"/>
  <c r="H263" i="3"/>
  <c r="H262" i="3"/>
  <c r="I261" i="3"/>
  <c r="H255" i="3"/>
  <c r="H254" i="3"/>
  <c r="I253" i="3"/>
  <c r="H247" i="3"/>
  <c r="H246" i="3"/>
  <c r="I245" i="3"/>
  <c r="H239" i="3"/>
  <c r="H238" i="3"/>
  <c r="I237" i="3"/>
  <c r="H231" i="3"/>
  <c r="H230" i="3"/>
  <c r="I229" i="3"/>
  <c r="H223" i="3"/>
  <c r="I222" i="3"/>
  <c r="J221" i="3"/>
  <c r="H219" i="3"/>
  <c r="I218" i="3"/>
  <c r="J217" i="3"/>
  <c r="H215" i="3"/>
  <c r="I214" i="3"/>
  <c r="J213" i="3"/>
  <c r="H211" i="3"/>
  <c r="I210" i="3"/>
  <c r="J209" i="3"/>
  <c r="H207" i="3"/>
  <c r="I206" i="3"/>
  <c r="J205" i="3"/>
  <c r="H203" i="3"/>
  <c r="I202" i="3"/>
  <c r="J201" i="3"/>
  <c r="H199" i="3"/>
  <c r="I198" i="3"/>
  <c r="J197" i="3"/>
  <c r="H195" i="3"/>
  <c r="I194" i="3"/>
  <c r="J193" i="3"/>
  <c r="H191" i="3"/>
  <c r="I190" i="3"/>
  <c r="J189" i="3"/>
  <c r="H187" i="3"/>
  <c r="I186" i="3"/>
  <c r="J185" i="3"/>
  <c r="H183" i="3"/>
  <c r="I182" i="3"/>
  <c r="J181" i="3"/>
  <c r="H179" i="3"/>
  <c r="I178" i="3"/>
  <c r="J177" i="3"/>
  <c r="H175" i="3"/>
  <c r="I174" i="3"/>
  <c r="J173" i="3"/>
  <c r="H171" i="3"/>
  <c r="I170" i="3"/>
  <c r="J169" i="3"/>
  <c r="H167" i="3"/>
  <c r="I166" i="3"/>
  <c r="J165" i="3"/>
  <c r="H163" i="3"/>
  <c r="I162" i="3"/>
  <c r="J161" i="3"/>
  <c r="H159" i="3"/>
  <c r="I158" i="3"/>
  <c r="J157" i="3"/>
  <c r="H155" i="3"/>
  <c r="I154" i="3"/>
  <c r="J153" i="3"/>
  <c r="H151" i="3"/>
  <c r="I150" i="3"/>
  <c r="J149" i="3"/>
  <c r="H147" i="3"/>
  <c r="I146" i="3"/>
  <c r="J145" i="3"/>
  <c r="H143" i="3"/>
  <c r="I142" i="3"/>
  <c r="J141" i="3"/>
  <c r="H139" i="3"/>
  <c r="I138" i="3"/>
  <c r="J137" i="3"/>
  <c r="H135" i="3"/>
  <c r="I134" i="3"/>
  <c r="J133" i="3"/>
  <c r="H131" i="3"/>
  <c r="I130" i="3"/>
  <c r="J129" i="3"/>
  <c r="H127" i="3"/>
  <c r="I126" i="3"/>
  <c r="J125" i="3"/>
  <c r="H123" i="3"/>
  <c r="I122" i="3"/>
  <c r="I120" i="3"/>
  <c r="I118" i="3"/>
  <c r="I116" i="3"/>
  <c r="I114" i="3"/>
  <c r="I112" i="3"/>
  <c r="J111" i="3"/>
  <c r="H109" i="3"/>
  <c r="I108" i="3"/>
  <c r="J107" i="3"/>
  <c r="H105" i="3"/>
  <c r="I104" i="3"/>
  <c r="J103" i="3"/>
  <c r="H101" i="3"/>
  <c r="I100" i="3"/>
  <c r="J99" i="3"/>
  <c r="H97" i="3"/>
  <c r="I96" i="3"/>
  <c r="I318" i="3"/>
  <c r="H315" i="3"/>
  <c r="J305" i="3"/>
  <c r="I302" i="3"/>
  <c r="H299" i="3"/>
  <c r="J289" i="3"/>
  <c r="I286" i="3"/>
  <c r="H283" i="3"/>
  <c r="I274" i="3"/>
  <c r="J273" i="3"/>
  <c r="J272" i="3"/>
  <c r="I266" i="3"/>
  <c r="J265" i="3"/>
  <c r="J264" i="3"/>
  <c r="I258" i="3"/>
  <c r="J257" i="3"/>
  <c r="J256" i="3"/>
  <c r="I250" i="3"/>
  <c r="J249" i="3"/>
  <c r="J248" i="3"/>
  <c r="I242" i="3"/>
  <c r="J241" i="3"/>
  <c r="J240" i="3"/>
  <c r="I234" i="3"/>
  <c r="J233" i="3"/>
  <c r="J232" i="3"/>
  <c r="I226" i="3"/>
  <c r="J225" i="3"/>
  <c r="J224" i="3"/>
  <c r="H222" i="3"/>
  <c r="I221" i="3"/>
  <c r="J220" i="3"/>
  <c r="H218" i="3"/>
  <c r="I217" i="3"/>
  <c r="J216" i="3"/>
  <c r="H214" i="3"/>
  <c r="I213" i="3"/>
  <c r="J212" i="3"/>
  <c r="H210" i="3"/>
  <c r="I209" i="3"/>
  <c r="J208" i="3"/>
  <c r="H206" i="3"/>
  <c r="I205" i="3"/>
  <c r="J204" i="3"/>
  <c r="H202" i="3"/>
  <c r="I201" i="3"/>
  <c r="J200" i="3"/>
  <c r="H198" i="3"/>
  <c r="I197" i="3"/>
  <c r="J196" i="3"/>
  <c r="H194" i="3"/>
  <c r="I193" i="3"/>
  <c r="J192" i="3"/>
  <c r="H190" i="3"/>
  <c r="I189" i="3"/>
  <c r="J188" i="3"/>
  <c r="H186" i="3"/>
  <c r="I185" i="3"/>
  <c r="J184" i="3"/>
  <c r="H182" i="3"/>
  <c r="I181" i="3"/>
  <c r="J180" i="3"/>
  <c r="H178" i="3"/>
  <c r="I177" i="3"/>
  <c r="J176" i="3"/>
  <c r="H174" i="3"/>
  <c r="I173" i="3"/>
  <c r="J172" i="3"/>
  <c r="H170" i="3"/>
  <c r="I169" i="3"/>
  <c r="J168" i="3"/>
  <c r="H166" i="3"/>
  <c r="I165" i="3"/>
  <c r="J164" i="3"/>
  <c r="H162" i="3"/>
  <c r="I161" i="3"/>
  <c r="J160" i="3"/>
  <c r="H158" i="3"/>
  <c r="I157" i="3"/>
  <c r="J156" i="3"/>
  <c r="H154" i="3"/>
  <c r="I153" i="3"/>
  <c r="J152" i="3"/>
  <c r="H150" i="3"/>
  <c r="I149" i="3"/>
  <c r="J148" i="3"/>
  <c r="H146" i="3"/>
  <c r="I145" i="3"/>
  <c r="J144" i="3"/>
  <c r="H142" i="3"/>
  <c r="I141" i="3"/>
  <c r="J140" i="3"/>
  <c r="H138" i="3"/>
  <c r="I137" i="3"/>
  <c r="J136" i="3"/>
  <c r="H134" i="3"/>
  <c r="I133" i="3"/>
  <c r="J132" i="3"/>
  <c r="H130" i="3"/>
  <c r="I129" i="3"/>
  <c r="J128" i="3"/>
  <c r="H126" i="3"/>
  <c r="I125" i="3"/>
  <c r="J124" i="3"/>
  <c r="H122" i="3"/>
  <c r="J121" i="3"/>
  <c r="H120" i="3"/>
  <c r="J119" i="3"/>
  <c r="H118" i="3"/>
  <c r="J117" i="3"/>
  <c r="H116" i="3"/>
  <c r="J115" i="3"/>
  <c r="H114" i="3"/>
  <c r="J113" i="3"/>
  <c r="H112" i="3"/>
  <c r="I111" i="3"/>
  <c r="J110" i="3"/>
  <c r="H108" i="3"/>
  <c r="I107" i="3"/>
  <c r="J106" i="3"/>
  <c r="H104" i="3"/>
  <c r="I103" i="3"/>
  <c r="J102" i="3"/>
  <c r="H100" i="3"/>
  <c r="I99" i="3"/>
  <c r="J98" i="3"/>
  <c r="H96" i="3"/>
  <c r="H319" i="3"/>
  <c r="J309" i="3"/>
  <c r="I306" i="3"/>
  <c r="H303" i="3"/>
  <c r="J293" i="3"/>
  <c r="I290" i="3"/>
  <c r="H287" i="3"/>
  <c r="H275" i="3"/>
  <c r="H274" i="3"/>
  <c r="I273" i="3"/>
  <c r="H267" i="3"/>
  <c r="H266" i="3"/>
  <c r="I265" i="3"/>
  <c r="H259" i="3"/>
  <c r="H258" i="3"/>
  <c r="I257" i="3"/>
  <c r="H251" i="3"/>
  <c r="H250" i="3"/>
  <c r="I249" i="3"/>
  <c r="H243" i="3"/>
  <c r="H242" i="3"/>
  <c r="I241" i="3"/>
  <c r="H235" i="3"/>
  <c r="H234" i="3"/>
  <c r="I233" i="3"/>
  <c r="H227" i="3"/>
  <c r="H226" i="3"/>
  <c r="I225" i="3"/>
  <c r="I224" i="3"/>
  <c r="J223" i="3"/>
  <c r="H221" i="3"/>
  <c r="I220" i="3"/>
  <c r="J219" i="3"/>
  <c r="H217" i="3"/>
  <c r="I216" i="3"/>
  <c r="J215" i="3"/>
  <c r="H213" i="3"/>
  <c r="I212" i="3"/>
  <c r="J211" i="3"/>
  <c r="H209" i="3"/>
  <c r="I208" i="3"/>
  <c r="J207" i="3"/>
  <c r="H205" i="3"/>
  <c r="I204" i="3"/>
  <c r="J203" i="3"/>
  <c r="H201" i="3"/>
  <c r="I200" i="3"/>
  <c r="J199" i="3"/>
  <c r="H197" i="3"/>
  <c r="I196" i="3"/>
  <c r="J195" i="3"/>
  <c r="H193" i="3"/>
  <c r="I192" i="3"/>
  <c r="J191" i="3"/>
  <c r="H189" i="3"/>
  <c r="I188" i="3"/>
  <c r="J187" i="3"/>
  <c r="H185" i="3"/>
  <c r="I184" i="3"/>
  <c r="J183" i="3"/>
  <c r="H181" i="3"/>
  <c r="I180" i="3"/>
  <c r="J179" i="3"/>
  <c r="H177" i="3"/>
  <c r="I176" i="3"/>
  <c r="J175" i="3"/>
  <c r="H173" i="3"/>
  <c r="I172" i="3"/>
  <c r="J171" i="3"/>
  <c r="H169" i="3"/>
  <c r="I168" i="3"/>
  <c r="J167" i="3"/>
  <c r="H165" i="3"/>
  <c r="I164" i="3"/>
  <c r="J163" i="3"/>
  <c r="H161" i="3"/>
  <c r="I160" i="3"/>
  <c r="J159" i="3"/>
  <c r="H157" i="3"/>
  <c r="I156" i="3"/>
  <c r="J155" i="3"/>
  <c r="H153" i="3"/>
  <c r="I152" i="3"/>
  <c r="J151" i="3"/>
  <c r="H149" i="3"/>
  <c r="I148" i="3"/>
  <c r="J147" i="3"/>
  <c r="H145" i="3"/>
  <c r="I144" i="3"/>
  <c r="J143" i="3"/>
  <c r="H141" i="3"/>
  <c r="I140" i="3"/>
  <c r="J139" i="3"/>
  <c r="H137" i="3"/>
  <c r="I136" i="3"/>
  <c r="J135" i="3"/>
  <c r="H133" i="3"/>
  <c r="I132" i="3"/>
  <c r="J131" i="3"/>
  <c r="H129" i="3"/>
  <c r="I128" i="3"/>
  <c r="J127" i="3"/>
  <c r="H125" i="3"/>
  <c r="I124" i="3"/>
  <c r="J123" i="3"/>
  <c r="I121" i="3"/>
  <c r="I119" i="3"/>
  <c r="I117" i="3"/>
  <c r="I115" i="3"/>
  <c r="I113" i="3"/>
  <c r="H111" i="3"/>
  <c r="I110" i="3"/>
  <c r="J109" i="3"/>
  <c r="H107" i="3"/>
  <c r="I106" i="3"/>
  <c r="J105" i="3"/>
  <c r="H103" i="3"/>
  <c r="I102" i="3"/>
  <c r="J101" i="3"/>
  <c r="I98" i="3"/>
  <c r="I97" i="3"/>
  <c r="H95" i="3"/>
  <c r="I94" i="3"/>
  <c r="J93" i="3"/>
  <c r="H91" i="3"/>
  <c r="I90" i="3"/>
  <c r="J89" i="3"/>
  <c r="H87" i="3"/>
  <c r="I86" i="3"/>
  <c r="J85" i="3"/>
  <c r="H83" i="3"/>
  <c r="I82" i="3"/>
  <c r="J81" i="3"/>
  <c r="H79" i="3"/>
  <c r="I78" i="3"/>
  <c r="J77" i="3"/>
  <c r="H75" i="3"/>
  <c r="I74" i="3"/>
  <c r="J73" i="3"/>
  <c r="H71" i="3"/>
  <c r="I70" i="3"/>
  <c r="J69" i="3"/>
  <c r="H67" i="3"/>
  <c r="I66" i="3"/>
  <c r="J65" i="3"/>
  <c r="H63" i="3"/>
  <c r="I62" i="3"/>
  <c r="J61" i="3"/>
  <c r="H59" i="3"/>
  <c r="I58" i="3"/>
  <c r="J57" i="3"/>
  <c r="H55" i="3"/>
  <c r="I54" i="3"/>
  <c r="J53" i="3"/>
  <c r="H51" i="3"/>
  <c r="I50" i="3"/>
  <c r="J49" i="3"/>
  <c r="H47" i="3"/>
  <c r="I46" i="3"/>
  <c r="J45" i="3"/>
  <c r="H43" i="3"/>
  <c r="I42" i="3"/>
  <c r="J41" i="3"/>
  <c r="H39" i="3"/>
  <c r="I38" i="3"/>
  <c r="J37" i="3"/>
  <c r="H35" i="3"/>
  <c r="I34" i="3"/>
  <c r="H33" i="3"/>
  <c r="J32" i="3"/>
  <c r="H31" i="3"/>
  <c r="J30" i="3"/>
  <c r="I29" i="3"/>
  <c r="I27" i="3"/>
  <c r="J25" i="3"/>
  <c r="H24" i="3"/>
  <c r="J23" i="3"/>
  <c r="H22" i="3"/>
  <c r="AB21" i="3"/>
  <c r="H21" i="3"/>
  <c r="J19" i="3"/>
  <c r="I18" i="3"/>
  <c r="I17" i="3"/>
  <c r="H16" i="3"/>
  <c r="J14" i="3"/>
  <c r="J13" i="3"/>
  <c r="I12" i="3"/>
  <c r="H10" i="3"/>
  <c r="H9" i="3"/>
  <c r="H8" i="3"/>
  <c r="I7" i="3"/>
  <c r="I6" i="3"/>
  <c r="I5" i="3"/>
  <c r="I4" i="3"/>
  <c r="H3" i="3"/>
  <c r="H99" i="3"/>
  <c r="H94" i="3"/>
  <c r="I93" i="3"/>
  <c r="J92" i="3"/>
  <c r="H90" i="3"/>
  <c r="I89" i="3"/>
  <c r="J88" i="3"/>
  <c r="H86" i="3"/>
  <c r="I85" i="3"/>
  <c r="J84" i="3"/>
  <c r="H82" i="3"/>
  <c r="I81" i="3"/>
  <c r="J80" i="3"/>
  <c r="H78" i="3"/>
  <c r="I77" i="3"/>
  <c r="J76" i="3"/>
  <c r="H74" i="3"/>
  <c r="I73" i="3"/>
  <c r="J72" i="3"/>
  <c r="H70" i="3"/>
  <c r="I69" i="3"/>
  <c r="J68" i="3"/>
  <c r="H66" i="3"/>
  <c r="I65" i="3"/>
  <c r="J64" i="3"/>
  <c r="H62" i="3"/>
  <c r="I61" i="3"/>
  <c r="J60" i="3"/>
  <c r="H58" i="3"/>
  <c r="I57" i="3"/>
  <c r="J56" i="3"/>
  <c r="H54" i="3"/>
  <c r="I53" i="3"/>
  <c r="J52" i="3"/>
  <c r="H50" i="3"/>
  <c r="I49" i="3"/>
  <c r="J48" i="3"/>
  <c r="H46" i="3"/>
  <c r="I45" i="3"/>
  <c r="J44" i="3"/>
  <c r="H42" i="3"/>
  <c r="I41" i="3"/>
  <c r="J40" i="3"/>
  <c r="H38" i="3"/>
  <c r="I37" i="3"/>
  <c r="J36" i="3"/>
  <c r="H34" i="3"/>
  <c r="AB33" i="3"/>
  <c r="I32" i="3"/>
  <c r="I30" i="3"/>
  <c r="H29" i="3"/>
  <c r="J28" i="3"/>
  <c r="H27" i="3"/>
  <c r="J26" i="3"/>
  <c r="I25" i="3"/>
  <c r="I23" i="3"/>
  <c r="J20" i="3"/>
  <c r="I19" i="3"/>
  <c r="H18" i="3"/>
  <c r="AB17" i="3"/>
  <c r="H17" i="3"/>
  <c r="J15" i="3"/>
  <c r="I14" i="3"/>
  <c r="I13" i="3"/>
  <c r="H12" i="3"/>
  <c r="J11" i="3"/>
  <c r="AB10" i="3"/>
  <c r="H7" i="3"/>
  <c r="H6" i="3"/>
  <c r="H5" i="3"/>
  <c r="H4" i="3"/>
  <c r="J2" i="3"/>
  <c r="J95" i="3"/>
  <c r="H93" i="3"/>
  <c r="I92" i="3"/>
  <c r="J91" i="3"/>
  <c r="H89" i="3"/>
  <c r="I88" i="3"/>
  <c r="J87" i="3"/>
  <c r="H85" i="3"/>
  <c r="I84" i="3"/>
  <c r="J83" i="3"/>
  <c r="H81" i="3"/>
  <c r="I80" i="3"/>
  <c r="J79" i="3"/>
  <c r="H77" i="3"/>
  <c r="I76" i="3"/>
  <c r="J75" i="3"/>
  <c r="H73" i="3"/>
  <c r="I72" i="3"/>
  <c r="J71" i="3"/>
  <c r="H69" i="3"/>
  <c r="I68" i="3"/>
  <c r="J67" i="3"/>
  <c r="H65" i="3"/>
  <c r="I64" i="3"/>
  <c r="J63" i="3"/>
  <c r="H61" i="3"/>
  <c r="I60" i="3"/>
  <c r="J59" i="3"/>
  <c r="H57" i="3"/>
  <c r="I56" i="3"/>
  <c r="J55" i="3"/>
  <c r="H53" i="3"/>
  <c r="I52" i="3"/>
  <c r="J51" i="3"/>
  <c r="H49" i="3"/>
  <c r="I48" i="3"/>
  <c r="J47" i="3"/>
  <c r="H45" i="3"/>
  <c r="I44" i="3"/>
  <c r="J43" i="3"/>
  <c r="H41" i="3"/>
  <c r="I40" i="3"/>
  <c r="J39" i="3"/>
  <c r="H37" i="3"/>
  <c r="I36" i="3"/>
  <c r="J35" i="3"/>
  <c r="J33" i="3"/>
  <c r="H32" i="3"/>
  <c r="J31" i="3"/>
  <c r="H30" i="3"/>
  <c r="AB29" i="3"/>
  <c r="I28" i="3"/>
  <c r="I26" i="3"/>
  <c r="H25" i="3"/>
  <c r="J24" i="3"/>
  <c r="H23" i="3"/>
  <c r="J22" i="3"/>
  <c r="J21" i="3"/>
  <c r="I20" i="3"/>
  <c r="H19" i="3"/>
  <c r="J16" i="3"/>
  <c r="I15" i="3"/>
  <c r="H14" i="3"/>
  <c r="AB13" i="3"/>
  <c r="H13" i="3"/>
  <c r="I11" i="3"/>
  <c r="J10" i="3"/>
  <c r="J9" i="3"/>
  <c r="J8" i="3"/>
  <c r="AB7" i="3"/>
  <c r="J3" i="3"/>
  <c r="I2" i="3"/>
  <c r="J97" i="3"/>
  <c r="J96" i="3"/>
  <c r="I95" i="3"/>
  <c r="J94" i="3"/>
  <c r="H92" i="3"/>
  <c r="I91" i="3"/>
  <c r="J90" i="3"/>
  <c r="H88" i="3"/>
  <c r="I87" i="3"/>
  <c r="J86" i="3"/>
  <c r="H84" i="3"/>
  <c r="I83" i="3"/>
  <c r="J82" i="3"/>
  <c r="H80" i="3"/>
  <c r="I79" i="3"/>
  <c r="J78" i="3"/>
  <c r="H76" i="3"/>
  <c r="I75" i="3"/>
  <c r="J74" i="3"/>
  <c r="H72" i="3"/>
  <c r="I71" i="3"/>
  <c r="J70" i="3"/>
  <c r="H68" i="3"/>
  <c r="I67" i="3"/>
  <c r="J66" i="3"/>
  <c r="H64" i="3"/>
  <c r="I63" i="3"/>
  <c r="J62" i="3"/>
  <c r="H60" i="3"/>
  <c r="I59" i="3"/>
  <c r="J58" i="3"/>
  <c r="H56" i="3"/>
  <c r="I55" i="3"/>
  <c r="J54" i="3"/>
  <c r="H52" i="3"/>
  <c r="I51" i="3"/>
  <c r="J50" i="3"/>
  <c r="H48" i="3"/>
  <c r="I47" i="3"/>
  <c r="J46" i="3"/>
  <c r="H44" i="3"/>
  <c r="I43" i="3"/>
  <c r="J42" i="3"/>
  <c r="H40" i="3"/>
  <c r="I39" i="3"/>
  <c r="J38" i="3"/>
  <c r="H36" i="3"/>
  <c r="I35" i="3"/>
  <c r="J34" i="3"/>
  <c r="I33" i="3"/>
  <c r="I31" i="3"/>
  <c r="J29" i="3"/>
  <c r="H28" i="3"/>
  <c r="J27" i="3"/>
  <c r="H26" i="3"/>
  <c r="AB25" i="3"/>
  <c r="I24" i="3"/>
  <c r="I22" i="3"/>
  <c r="I21" i="3"/>
  <c r="H20" i="3"/>
  <c r="J18" i="3"/>
  <c r="J17" i="3"/>
  <c r="I16" i="3"/>
  <c r="H15" i="3"/>
  <c r="J12" i="3"/>
  <c r="H11" i="3"/>
  <c r="I10" i="3"/>
  <c r="I9" i="3"/>
  <c r="I8" i="3"/>
  <c r="J7" i="3"/>
  <c r="J6" i="3"/>
  <c r="J5" i="3"/>
  <c r="AB4" i="3"/>
  <c r="J4" i="3"/>
  <c r="I3" i="3"/>
  <c r="H2" i="3"/>
</calcChain>
</file>

<file path=xl/sharedStrings.xml><?xml version="1.0" encoding="utf-8"?>
<sst xmlns="http://schemas.openxmlformats.org/spreadsheetml/2006/main" count="1001" uniqueCount="165">
  <si>
    <t>Id</t>
  </si>
  <si>
    <r>
      <rPr>
        <sz val="9"/>
        <color theme="1"/>
        <rFont val="微软雅黑"/>
        <charset val="134"/>
      </rPr>
      <t>Open</t>
    </r>
    <r>
      <rPr>
        <sz val="9"/>
        <color theme="1"/>
        <rFont val="微软雅黑"/>
        <charset val="134"/>
      </rPr>
      <t>Rules</t>
    </r>
  </si>
  <si>
    <t>Name</t>
  </si>
  <si>
    <t>Quality</t>
  </si>
  <si>
    <t>Icon</t>
  </si>
  <si>
    <t>LiveIcon</t>
  </si>
  <si>
    <t>Scale</t>
  </si>
  <si>
    <t>Position</t>
  </si>
  <si>
    <t>Effect</t>
  </si>
  <si>
    <t>AvatarResourceID</t>
  </si>
  <si>
    <t>LockAvatarResourceID</t>
  </si>
  <si>
    <t>ComonpentList</t>
  </si>
  <si>
    <t>Aptitude</t>
  </si>
  <si>
    <t>int</t>
  </si>
  <si>
    <t>mut,int#int,2</t>
  </si>
  <si>
    <r>
      <rPr>
        <sz val="9"/>
        <color theme="1"/>
        <rFont val="微软雅黑"/>
        <charset val="134"/>
      </rPr>
      <t>s</t>
    </r>
    <r>
      <rPr>
        <sz val="9"/>
        <color theme="1"/>
        <rFont val="微软雅黑"/>
        <charset val="134"/>
      </rPr>
      <t>tring</t>
    </r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</si>
  <si>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</si>
  <si>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float</t>
  </si>
  <si>
    <t>mut,float#float,1</t>
  </si>
  <si>
    <r>
      <rPr>
        <sz val="9"/>
        <color theme="1"/>
        <rFont val="微软雅黑"/>
        <charset val="134"/>
      </rPr>
      <t>m</t>
    </r>
    <r>
      <rPr>
        <sz val="9"/>
        <color theme="1"/>
        <rFont val="微软雅黑"/>
        <charset val="134"/>
      </rPr>
      <t>ut,int#int,1</t>
    </r>
  </si>
  <si>
    <t>ID</t>
  </si>
  <si>
    <t>异妖开放条件</t>
  </si>
  <si>
    <t>异妖名字</t>
  </si>
  <si>
    <t>异妖资质</t>
  </si>
  <si>
    <t xml:space="preserve">Icon头像资源ID
</t>
  </si>
  <si>
    <t>静态立绘资源id</t>
  </si>
  <si>
    <t>异妖缩放值</t>
  </si>
  <si>
    <t>位置</t>
  </si>
  <si>
    <t>每个异妖都有不同的特效 这里填特效名字 字符串</t>
  </si>
  <si>
    <t>立绘资源ID</t>
  </si>
  <si>
    <t>未激活的时候的立绘Id</t>
  </si>
  <si>
    <t>异妖配件列表</t>
  </si>
  <si>
    <t>默认值</t>
  </si>
  <si>
    <r>
      <rPr>
        <sz val="9"/>
        <color theme="1"/>
        <rFont val="微软雅黑"/>
        <charset val="134"/>
      </rPr>
      <t>n</t>
    </r>
    <r>
      <rPr>
        <sz val="9"/>
        <color theme="1"/>
        <rFont val="微软雅黑"/>
        <charset val="134"/>
      </rPr>
      <t>ull</t>
    </r>
  </si>
  <si>
    <t>正确性校对</t>
  </si>
  <si>
    <t>校对值</t>
  </si>
  <si>
    <t>刀劳鬼</t>
  </si>
  <si>
    <t>6001#6002#6003</t>
  </si>
  <si>
    <t>蒸笼仔</t>
  </si>
  <si>
    <t>6004#6005#6006</t>
  </si>
  <si>
    <t>横公</t>
  </si>
  <si>
    <t>6007#6008#6009</t>
  </si>
  <si>
    <t>拘魂姬</t>
  </si>
  <si>
    <t>6010#6011#6012</t>
  </si>
  <si>
    <t>火鼠</t>
  </si>
  <si>
    <t>6013#6014#6015#6016</t>
  </si>
  <si>
    <t>拦面叟</t>
  </si>
  <si>
    <t>6017#6018#6019#6020</t>
  </si>
  <si>
    <t>孙龙</t>
  </si>
  <si>
    <t>6021#6022#6023#6024</t>
  </si>
  <si>
    <t>陌刀</t>
  </si>
  <si>
    <t>6025#6026#6027#6028</t>
  </si>
  <si>
    <t>风狸</t>
  </si>
  <si>
    <t>6029#6030#6031#6032</t>
  </si>
  <si>
    <t>天麟</t>
  </si>
  <si>
    <t>6033#6034#6035#6036</t>
  </si>
  <si>
    <t>异妖加成倍数</t>
  </si>
  <si>
    <t>异妖速度倍数</t>
  </si>
  <si>
    <t>生命</t>
  </si>
  <si>
    <t>速度</t>
  </si>
  <si>
    <t>攻击</t>
  </si>
  <si>
    <t>护甲</t>
  </si>
  <si>
    <t>魔抗</t>
  </si>
  <si>
    <t>生命、攻击属性的分配设计</t>
  </si>
  <si>
    <t>权重</t>
  </si>
  <si>
    <t>占比</t>
  </si>
  <si>
    <t>紫色</t>
  </si>
  <si>
    <t>橙色</t>
  </si>
  <si>
    <t>紫色生命加成的配件个数</t>
  </si>
  <si>
    <t>紫色攻击加成的配件个数</t>
  </si>
  <si>
    <t>生命属性</t>
  </si>
  <si>
    <t>攻击属性</t>
  </si>
  <si>
    <t>效果命中</t>
  </si>
  <si>
    <t>等级</t>
  </si>
  <si>
    <t>属性占比</t>
  </si>
  <si>
    <t>每级数值</t>
  </si>
  <si>
    <t>当前阶级</t>
  </si>
  <si>
    <t>橙色生命加成配件</t>
  </si>
  <si>
    <t>橙色攻击加成配件</t>
  </si>
  <si>
    <t>速度属性</t>
  </si>
  <si>
    <t>配件名称</t>
  </si>
  <si>
    <t>配件id</t>
  </si>
  <si>
    <t>阶级</t>
  </si>
  <si>
    <t>消耗物品1</t>
  </si>
  <si>
    <t>数量</t>
  </si>
  <si>
    <t>消耗物品2</t>
  </si>
  <si>
    <t>输出1</t>
  </si>
  <si>
    <t>输出2</t>
  </si>
  <si>
    <t>消耗</t>
  </si>
  <si>
    <t>属性1</t>
  </si>
  <si>
    <t>数值</t>
  </si>
  <si>
    <t>属性2</t>
  </si>
  <si>
    <t>属性3</t>
  </si>
  <si>
    <t>输出</t>
  </si>
  <si>
    <t>异妖</t>
  </si>
  <si>
    <t>品质</t>
  </si>
  <si>
    <t>异妖1</t>
  </si>
  <si>
    <t>效果抵抗</t>
  </si>
  <si>
    <t>火攻（%）</t>
  </si>
  <si>
    <t>水攻（%）</t>
  </si>
  <si>
    <t>地攻（%）</t>
  </si>
  <si>
    <t>风攻（%）</t>
  </si>
  <si>
    <t>火抗（%）</t>
  </si>
  <si>
    <t>水抗（%）</t>
  </si>
  <si>
    <t>地抗（%）</t>
  </si>
  <si>
    <t>风抗（%）</t>
  </si>
  <si>
    <t>光攻（%）</t>
  </si>
  <si>
    <t>光抗（%）</t>
  </si>
  <si>
    <t>暗攻（%）</t>
  </si>
  <si>
    <t>暗抗（%）</t>
  </si>
  <si>
    <t>回复系数</t>
  </si>
  <si>
    <t>暴击</t>
  </si>
  <si>
    <t>暴伤</t>
  </si>
  <si>
    <t>抗暴</t>
  </si>
  <si>
    <t>异妖id</t>
  </si>
  <si>
    <t>消耗1</t>
  </si>
  <si>
    <t>消耗2</t>
  </si>
  <si>
    <t>消耗输出</t>
  </si>
  <si>
    <t>前置条件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</si>
  <si>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</si>
  <si>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</si>
  <si>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</si>
  <si>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</si>
  <si>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</si>
  <si>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</si>
  <si>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</si>
  <si>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</si>
  <si>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</si>
  <si>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</si>
  <si>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Hp</t>
  </si>
  <si>
    <t>Attack</t>
  </si>
  <si>
    <t>PhysicalDefence</t>
  </si>
  <si>
    <t>MagicDefence</t>
  </si>
  <si>
    <t>Speed</t>
  </si>
  <si>
    <t>生命上限</t>
  </si>
  <si>
    <t>伤害加成百分比</t>
  </si>
  <si>
    <t>DamageBocusFactor</t>
  </si>
  <si>
    <t>伤害减免百分比</t>
  </si>
  <si>
    <t>DamageReduceFactor</t>
  </si>
  <si>
    <t>Hit</t>
  </si>
  <si>
    <t>Dodge</t>
  </si>
  <si>
    <t>CritFactor</t>
  </si>
  <si>
    <t>CritDamageFactor</t>
  </si>
  <si>
    <t>TreatFacter</t>
  </si>
  <si>
    <t>AntiCritTactor</t>
  </si>
  <si>
    <t>FireDamageBonusFactor</t>
  </si>
  <si>
    <t>WindDamageBonusFactor</t>
  </si>
  <si>
    <t>WaterDamageBonusFactor</t>
  </si>
  <si>
    <t>LandDamageBonusFactor</t>
  </si>
  <si>
    <t>LightDamageBonusFactor</t>
  </si>
  <si>
    <t>DarkDamageBonusFactor</t>
  </si>
  <si>
    <t>FireDamageReduceFactor</t>
  </si>
  <si>
    <t>WindDamageReduceFactor</t>
  </si>
  <si>
    <t>WaterDamageReduceFactor</t>
  </si>
  <si>
    <t>LandDamageReduceFactor</t>
  </si>
  <si>
    <t>LightDamageReduceFactor</t>
  </si>
  <si>
    <t>DarkDamageReduceFactor</t>
  </si>
  <si>
    <t>0#50</t>
    <phoneticPr fontId="4" type="noConversion"/>
  </si>
  <si>
    <t>0#0</t>
    <phoneticPr fontId="4" type="noConversion"/>
  </si>
  <si>
    <t>0#-30</t>
    <phoneticPr fontId="4" type="noConversion"/>
  </si>
  <si>
    <t>100#100</t>
    <phoneticPr fontId="4" type="noConversion"/>
  </si>
  <si>
    <t>0#80</t>
    <phoneticPr fontId="4" type="noConversion"/>
  </si>
  <si>
    <t>20#120</t>
    <phoneticPr fontId="4" type="noConversion"/>
  </si>
  <si>
    <t>80#100</t>
    <phoneticPr fontId="4" type="noConversion"/>
  </si>
  <si>
    <t>0#120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</si>
</sst>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1" fillId="4" borderId="1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0.6/data_execl/base_data/ANALYSIS/HUOTIANFUNC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UOTIANFUNCS"/>
    </sheetNames>
    <definedNames>
      <definedName name="SUMSTRING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17" sqref="H17"/>
    </sheetView>
  </sheetViews>
  <sheetFormatPr defaultColWidth="9" defaultRowHeight="14.25" x14ac:dyDescent="0.2"/>
  <cols>
    <col min="1" max="1" width="9" style="12"/>
    <col min="2" max="2" width="9" style="13" customWidth="1"/>
    <col min="3" max="3" width="10.5" style="13" customWidth="1"/>
    <col min="4" max="5" width="9" style="13"/>
    <col min="6" max="6" width="17.25" style="13" customWidth="1"/>
    <col min="7" max="8" width="9.25" style="13" customWidth="1"/>
    <col min="9" max="9" width="14.75" style="13" customWidth="1"/>
    <col min="10" max="10" width="35" style="13" customWidth="1"/>
    <col min="11" max="11" width="18.625" style="13" customWidth="1"/>
    <col min="12" max="12" width="18.75" style="13" customWidth="1"/>
    <col min="13" max="13" width="19.375" style="13" customWidth="1"/>
    <col min="14" max="16384" width="9" style="13"/>
  </cols>
  <sheetData>
    <row r="1" spans="1:14" x14ac:dyDescent="0.2">
      <c r="A1" s="14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</row>
    <row r="2" spans="1:14" x14ac:dyDescent="0.2"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16</v>
      </c>
      <c r="G2" s="13" t="s">
        <v>13</v>
      </c>
      <c r="H2" s="13" t="s">
        <v>17</v>
      </c>
      <c r="I2" s="13" t="s">
        <v>18</v>
      </c>
      <c r="J2" s="13" t="s">
        <v>15</v>
      </c>
      <c r="K2" s="13" t="s">
        <v>16</v>
      </c>
      <c r="L2" s="13" t="s">
        <v>16</v>
      </c>
      <c r="M2" s="13" t="s">
        <v>19</v>
      </c>
      <c r="N2" s="13" t="s">
        <v>16</v>
      </c>
    </row>
    <row r="3" spans="1:14" x14ac:dyDescent="0.2">
      <c r="B3" s="13">
        <v>2</v>
      </c>
      <c r="C3" s="13">
        <v>4</v>
      </c>
      <c r="D3" s="13">
        <v>2</v>
      </c>
      <c r="E3" s="13">
        <v>2</v>
      </c>
      <c r="F3" s="13">
        <v>3</v>
      </c>
      <c r="G3" s="13">
        <v>3</v>
      </c>
      <c r="H3" s="13">
        <v>3</v>
      </c>
      <c r="I3" s="13">
        <v>3</v>
      </c>
      <c r="J3" s="13">
        <v>3</v>
      </c>
      <c r="K3" s="13">
        <v>3</v>
      </c>
      <c r="L3" s="13">
        <v>3</v>
      </c>
      <c r="M3" s="13">
        <v>2</v>
      </c>
      <c r="N3" s="13">
        <v>3</v>
      </c>
    </row>
    <row r="4" spans="1:14" ht="28.5" x14ac:dyDescent="0.2">
      <c r="A4" s="15"/>
      <c r="B4" s="13" t="s">
        <v>20</v>
      </c>
      <c r="C4" s="13" t="s">
        <v>21</v>
      </c>
      <c r="D4" s="13" t="s">
        <v>22</v>
      </c>
      <c r="E4" s="13" t="s">
        <v>23</v>
      </c>
      <c r="F4" s="16" t="s">
        <v>24</v>
      </c>
      <c r="G4" s="16" t="s">
        <v>25</v>
      </c>
      <c r="H4" s="16" t="s">
        <v>26</v>
      </c>
      <c r="I4" s="16" t="s">
        <v>27</v>
      </c>
      <c r="J4" s="13" t="s">
        <v>28</v>
      </c>
      <c r="K4" s="13" t="s">
        <v>29</v>
      </c>
      <c r="L4" s="13" t="s">
        <v>30</v>
      </c>
      <c r="M4" s="13" t="s">
        <v>31</v>
      </c>
      <c r="N4" s="13" t="s">
        <v>23</v>
      </c>
    </row>
    <row r="5" spans="1:14" x14ac:dyDescent="0.2">
      <c r="A5" s="17" t="s">
        <v>32</v>
      </c>
      <c r="B5" s="13">
        <v>0</v>
      </c>
      <c r="C5" s="13" t="s">
        <v>33</v>
      </c>
      <c r="D5" s="13" t="str">
        <f>""</f>
        <v/>
      </c>
      <c r="F5" s="13">
        <v>0</v>
      </c>
      <c r="J5" s="13" t="str">
        <f>""</f>
        <v/>
      </c>
      <c r="K5" s="13">
        <v>0</v>
      </c>
      <c r="L5" s="13">
        <v>0</v>
      </c>
      <c r="M5" s="13" t="s">
        <v>33</v>
      </c>
      <c r="N5" s="13" t="s">
        <v>33</v>
      </c>
    </row>
    <row r="6" spans="1:14" x14ac:dyDescent="0.2">
      <c r="A6" s="17" t="s">
        <v>34</v>
      </c>
    </row>
    <row r="7" spans="1:14" x14ac:dyDescent="0.2">
      <c r="A7" s="17" t="s">
        <v>35</v>
      </c>
    </row>
    <row r="8" spans="1:14" x14ac:dyDescent="0.2">
      <c r="A8" s="18"/>
      <c r="B8" s="17">
        <v>1</v>
      </c>
      <c r="C8" s="17"/>
      <c r="D8" s="19" t="s">
        <v>36</v>
      </c>
      <c r="E8" s="19">
        <v>6</v>
      </c>
      <c r="F8" s="17"/>
      <c r="G8" s="17">
        <v>206</v>
      </c>
      <c r="H8" s="17">
        <v>0.55000000000000004</v>
      </c>
      <c r="I8" s="17" t="s">
        <v>157</v>
      </c>
      <c r="J8" s="17"/>
      <c r="K8" s="17"/>
      <c r="L8" s="17"/>
      <c r="M8" s="17" t="s">
        <v>37</v>
      </c>
      <c r="N8" s="13">
        <v>16</v>
      </c>
    </row>
    <row r="9" spans="1:14" x14ac:dyDescent="0.2">
      <c r="A9" s="18"/>
      <c r="B9" s="17">
        <v>2</v>
      </c>
      <c r="C9" s="17"/>
      <c r="D9" s="19" t="s">
        <v>38</v>
      </c>
      <c r="E9" s="19">
        <v>6</v>
      </c>
      <c r="F9" s="17"/>
      <c r="G9" s="17">
        <v>201</v>
      </c>
      <c r="H9" s="17">
        <v>0.6</v>
      </c>
      <c r="I9" s="17" t="s">
        <v>158</v>
      </c>
      <c r="J9" s="17"/>
      <c r="K9" s="17"/>
      <c r="L9" s="17"/>
      <c r="M9" s="17" t="s">
        <v>39</v>
      </c>
      <c r="N9" s="13">
        <v>16</v>
      </c>
    </row>
    <row r="10" spans="1:14" x14ac:dyDescent="0.2">
      <c r="A10" s="18"/>
      <c r="B10" s="17">
        <v>3</v>
      </c>
      <c r="C10" s="17"/>
      <c r="D10" s="19" t="s">
        <v>40</v>
      </c>
      <c r="E10" s="19">
        <v>6</v>
      </c>
      <c r="F10" s="17"/>
      <c r="G10" s="17">
        <v>203</v>
      </c>
      <c r="H10" s="17">
        <v>0.55000000000000004</v>
      </c>
      <c r="I10" s="17" t="s">
        <v>158</v>
      </c>
      <c r="J10" s="17"/>
      <c r="K10" s="17"/>
      <c r="L10" s="17"/>
      <c r="M10" s="17" t="s">
        <v>41</v>
      </c>
      <c r="N10" s="13">
        <v>16</v>
      </c>
    </row>
    <row r="11" spans="1:14" x14ac:dyDescent="0.2">
      <c r="A11" s="18"/>
      <c r="B11" s="17">
        <v>4</v>
      </c>
      <c r="C11" s="17"/>
      <c r="D11" s="19" t="s">
        <v>42</v>
      </c>
      <c r="E11" s="19">
        <v>6</v>
      </c>
      <c r="F11" s="17"/>
      <c r="G11" s="17">
        <v>202</v>
      </c>
      <c r="H11" s="17">
        <v>0.7</v>
      </c>
      <c r="I11" s="17" t="s">
        <v>159</v>
      </c>
      <c r="J11" s="17"/>
      <c r="K11" s="17"/>
      <c r="L11" s="17"/>
      <c r="M11" s="17" t="s">
        <v>43</v>
      </c>
      <c r="N11" s="13">
        <v>16</v>
      </c>
    </row>
    <row r="12" spans="1:14" x14ac:dyDescent="0.2">
      <c r="A12" s="18"/>
      <c r="B12" s="17">
        <v>5</v>
      </c>
      <c r="C12" s="17"/>
      <c r="D12" s="20" t="s">
        <v>44</v>
      </c>
      <c r="E12" s="20">
        <v>7</v>
      </c>
      <c r="G12" s="17">
        <v>207</v>
      </c>
      <c r="H12" s="17">
        <v>0.48</v>
      </c>
      <c r="I12" s="17" t="s">
        <v>160</v>
      </c>
      <c r="J12" s="17"/>
      <c r="K12" s="17"/>
      <c r="L12" s="17"/>
      <c r="M12" s="17" t="s">
        <v>45</v>
      </c>
      <c r="N12" s="13">
        <v>17</v>
      </c>
    </row>
    <row r="13" spans="1:14" x14ac:dyDescent="0.2">
      <c r="A13" s="18"/>
      <c r="B13" s="17">
        <v>6</v>
      </c>
      <c r="C13" s="17"/>
      <c r="D13" s="20" t="s">
        <v>46</v>
      </c>
      <c r="E13" s="20">
        <v>7</v>
      </c>
      <c r="F13" s="17"/>
      <c r="G13" s="17">
        <v>210</v>
      </c>
      <c r="H13" s="17">
        <v>0.6</v>
      </c>
      <c r="I13" s="17" t="s">
        <v>161</v>
      </c>
      <c r="J13" s="17"/>
      <c r="K13" s="17"/>
      <c r="L13" s="17"/>
      <c r="M13" s="17" t="s">
        <v>47</v>
      </c>
      <c r="N13" s="13">
        <v>17</v>
      </c>
    </row>
    <row r="14" spans="1:14" x14ac:dyDescent="0.2">
      <c r="A14" s="18"/>
      <c r="B14" s="17">
        <v>7</v>
      </c>
      <c r="C14" s="17"/>
      <c r="D14" s="20" t="s">
        <v>48</v>
      </c>
      <c r="E14" s="20">
        <v>7</v>
      </c>
      <c r="F14" s="17"/>
      <c r="G14" s="17">
        <v>204</v>
      </c>
      <c r="H14" s="17">
        <v>0.9</v>
      </c>
      <c r="I14" s="17" t="s">
        <v>161</v>
      </c>
      <c r="J14" s="17"/>
      <c r="K14" s="17"/>
      <c r="L14" s="17"/>
      <c r="M14" s="17" t="s">
        <v>49</v>
      </c>
      <c r="N14" s="13">
        <v>17</v>
      </c>
    </row>
    <row r="15" spans="1:14" x14ac:dyDescent="0.2">
      <c r="A15" s="18"/>
      <c r="B15" s="17">
        <v>8</v>
      </c>
      <c r="C15" s="17"/>
      <c r="D15" s="20" t="s">
        <v>50</v>
      </c>
      <c r="E15" s="20">
        <v>7</v>
      </c>
      <c r="F15" s="17"/>
      <c r="G15" s="17">
        <v>208</v>
      </c>
      <c r="H15" s="17">
        <v>0.76</v>
      </c>
      <c r="I15" s="17" t="s">
        <v>162</v>
      </c>
      <c r="J15" s="17"/>
      <c r="K15" s="17"/>
      <c r="L15" s="17"/>
      <c r="M15" s="17" t="s">
        <v>51</v>
      </c>
      <c r="N15" s="13">
        <v>17</v>
      </c>
    </row>
    <row r="16" spans="1:14" x14ac:dyDescent="0.2">
      <c r="A16" s="18"/>
      <c r="B16" s="17">
        <v>9</v>
      </c>
      <c r="C16" s="17"/>
      <c r="D16" s="20" t="s">
        <v>52</v>
      </c>
      <c r="E16" s="20">
        <v>7</v>
      </c>
      <c r="F16" s="17"/>
      <c r="G16" s="17">
        <v>205</v>
      </c>
      <c r="H16" s="17">
        <v>0.8</v>
      </c>
      <c r="I16" s="17" t="s">
        <v>163</v>
      </c>
      <c r="J16" s="17"/>
      <c r="K16" s="17"/>
      <c r="L16" s="17"/>
      <c r="M16" s="17" t="s">
        <v>53</v>
      </c>
      <c r="N16" s="13">
        <v>17</v>
      </c>
    </row>
    <row r="17" spans="2:14" x14ac:dyDescent="0.2">
      <c r="B17" s="17">
        <v>10</v>
      </c>
      <c r="D17" s="20" t="s">
        <v>54</v>
      </c>
      <c r="E17" s="20">
        <v>7</v>
      </c>
      <c r="G17" s="17">
        <v>209</v>
      </c>
      <c r="H17" s="17">
        <v>0.5</v>
      </c>
      <c r="I17" s="17" t="s">
        <v>164</v>
      </c>
      <c r="L17" s="17"/>
      <c r="M17" s="17" t="s">
        <v>55</v>
      </c>
      <c r="N17" s="13">
        <v>18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K16" sqref="K16"/>
    </sheetView>
  </sheetViews>
  <sheetFormatPr defaultColWidth="9" defaultRowHeight="14.25" x14ac:dyDescent="0.3"/>
  <cols>
    <col min="1" max="5" width="9" style="7"/>
    <col min="6" max="6" width="10.5" style="7" customWidth="1"/>
    <col min="7" max="16384" width="9" style="7"/>
  </cols>
  <sheetData>
    <row r="1" spans="1:8" x14ac:dyDescent="0.3">
      <c r="A1" s="7" t="s">
        <v>56</v>
      </c>
      <c r="C1" s="7">
        <v>40</v>
      </c>
      <c r="F1" s="7" t="s">
        <v>57</v>
      </c>
      <c r="G1" s="7">
        <v>4.5199999999999996</v>
      </c>
    </row>
    <row r="3" spans="1:8" x14ac:dyDescent="0.3">
      <c r="A3" s="7" t="s">
        <v>58</v>
      </c>
      <c r="B3" s="7">
        <v>2400</v>
      </c>
      <c r="F3" s="7" t="s">
        <v>59</v>
      </c>
      <c r="G3" s="7">
        <v>176</v>
      </c>
    </row>
    <row r="4" spans="1:8" x14ac:dyDescent="0.3">
      <c r="A4" s="7" t="s">
        <v>60</v>
      </c>
      <c r="B4" s="7">
        <v>200</v>
      </c>
    </row>
    <row r="5" spans="1:8" x14ac:dyDescent="0.3">
      <c r="A5" s="7" t="s">
        <v>61</v>
      </c>
      <c r="B5" s="7">
        <v>200</v>
      </c>
    </row>
    <row r="6" spans="1:8" x14ac:dyDescent="0.3">
      <c r="A6" s="7" t="s">
        <v>62</v>
      </c>
      <c r="B6" s="7">
        <v>200</v>
      </c>
    </row>
    <row r="8" spans="1:8" s="5" customFormat="1" x14ac:dyDescent="0.3"/>
    <row r="9" spans="1:8" s="5" customFormat="1" x14ac:dyDescent="0.3"/>
    <row r="10" spans="1:8" s="6" customFormat="1" x14ac:dyDescent="0.3">
      <c r="A10" s="6" t="s">
        <v>63</v>
      </c>
    </row>
    <row r="11" spans="1:8" s="6" customFormat="1" ht="15.75" customHeight="1" x14ac:dyDescent="0.3">
      <c r="A11" s="21" t="s">
        <v>60</v>
      </c>
      <c r="B11" s="21"/>
      <c r="C11" s="21"/>
      <c r="F11" s="21" t="s">
        <v>58</v>
      </c>
      <c r="G11" s="21"/>
      <c r="H11" s="21"/>
    </row>
    <row r="12" spans="1:8" x14ac:dyDescent="0.3">
      <c r="B12" s="7" t="s">
        <v>64</v>
      </c>
      <c r="C12" s="7" t="s">
        <v>65</v>
      </c>
      <c r="G12" s="7" t="s">
        <v>64</v>
      </c>
      <c r="H12" s="7" t="s">
        <v>65</v>
      </c>
    </row>
    <row r="13" spans="1:8" x14ac:dyDescent="0.3">
      <c r="A13" s="7" t="s">
        <v>66</v>
      </c>
      <c r="B13" s="7">
        <v>1</v>
      </c>
      <c r="C13" s="7">
        <f>B13/SUM($B$13:$B$14)*$C$1</f>
        <v>8</v>
      </c>
      <c r="F13" s="7" t="s">
        <v>66</v>
      </c>
      <c r="G13" s="7">
        <v>1</v>
      </c>
      <c r="H13" s="7">
        <f>G13/SUM($B$13:$B$14)*$C$1*10</f>
        <v>80</v>
      </c>
    </row>
    <row r="14" spans="1:8" x14ac:dyDescent="0.3">
      <c r="A14" s="7" t="s">
        <v>67</v>
      </c>
      <c r="B14" s="7">
        <v>4</v>
      </c>
      <c r="C14" s="7">
        <f>B14/SUM($B$13:$B$14)*$C$1</f>
        <v>32</v>
      </c>
      <c r="F14" s="7" t="s">
        <v>67</v>
      </c>
      <c r="G14" s="7">
        <v>4</v>
      </c>
      <c r="H14" s="7">
        <f>G14/SUM($B$13:$B$14)*$C$1*10</f>
        <v>320</v>
      </c>
    </row>
    <row r="17" spans="1:18" x14ac:dyDescent="0.3">
      <c r="A17" s="7" t="s">
        <v>68</v>
      </c>
      <c r="D17" s="7">
        <f>4*2</f>
        <v>8</v>
      </c>
    </row>
    <row r="18" spans="1:18" x14ac:dyDescent="0.3">
      <c r="A18" s="7" t="s">
        <v>69</v>
      </c>
      <c r="D18" s="7">
        <f>4*2</f>
        <v>8</v>
      </c>
    </row>
    <row r="20" spans="1:18" x14ac:dyDescent="0.3">
      <c r="A20" s="22" t="s">
        <v>70</v>
      </c>
      <c r="B20" s="22"/>
      <c r="C20" s="22"/>
      <c r="D20" s="22"/>
      <c r="E20" s="22"/>
      <c r="G20" s="22" t="s">
        <v>71</v>
      </c>
      <c r="H20" s="22"/>
      <c r="I20" s="22"/>
      <c r="J20" s="22"/>
      <c r="K20" s="22"/>
      <c r="N20" s="22" t="s">
        <v>72</v>
      </c>
      <c r="O20" s="22"/>
      <c r="P20" s="22"/>
      <c r="Q20" s="22"/>
      <c r="R20" s="22"/>
    </row>
    <row r="21" spans="1:18" x14ac:dyDescent="0.3">
      <c r="A21" s="8" t="s">
        <v>73</v>
      </c>
      <c r="B21" s="8" t="s">
        <v>64</v>
      </c>
      <c r="C21" s="8" t="s">
        <v>74</v>
      </c>
      <c r="D21" s="8" t="s">
        <v>75</v>
      </c>
      <c r="E21" s="8" t="s">
        <v>76</v>
      </c>
      <c r="G21" s="8" t="s">
        <v>73</v>
      </c>
      <c r="H21" s="8" t="s">
        <v>64</v>
      </c>
      <c r="I21" s="8" t="s">
        <v>74</v>
      </c>
      <c r="J21" s="8" t="s">
        <v>75</v>
      </c>
      <c r="K21" s="8" t="s">
        <v>76</v>
      </c>
      <c r="N21" s="8" t="s">
        <v>73</v>
      </c>
      <c r="O21" s="8" t="s">
        <v>64</v>
      </c>
      <c r="P21" s="8" t="s">
        <v>74</v>
      </c>
      <c r="Q21" s="8" t="s">
        <v>75</v>
      </c>
      <c r="R21" s="8" t="s">
        <v>76</v>
      </c>
    </row>
    <row r="22" spans="1:18" x14ac:dyDescent="0.3">
      <c r="A22" s="8">
        <v>1</v>
      </c>
      <c r="B22" s="8">
        <v>0.1</v>
      </c>
      <c r="C22" s="9">
        <f>B22/SUM($B$22:$B$31)</f>
        <v>3.5087719298245598E-2</v>
      </c>
      <c r="D22" s="8">
        <f>C22*$B$3*10</f>
        <v>842.10526315789502</v>
      </c>
      <c r="E22" s="8">
        <f>INT(SUM($D$22:D22))</f>
        <v>842</v>
      </c>
      <c r="G22" s="8">
        <v>1</v>
      </c>
      <c r="H22" s="8">
        <v>0.1</v>
      </c>
      <c r="I22" s="9">
        <f>H22/SUM($B$22:$B$31)</f>
        <v>3.5087719298245598E-2</v>
      </c>
      <c r="J22" s="8">
        <f>I22*$B$4*1</f>
        <v>7.0175438596491198</v>
      </c>
      <c r="K22" s="8">
        <f>INT(SUM($J$22:J22))</f>
        <v>7</v>
      </c>
      <c r="N22" s="8">
        <v>1</v>
      </c>
      <c r="O22" s="8">
        <v>0.1</v>
      </c>
      <c r="P22" s="9">
        <f>O22/SUM($B$22:$B$31)</f>
        <v>3.5087719298245598E-2</v>
      </c>
      <c r="Q22" s="8">
        <f>P22*0.6</f>
        <v>2.1052631578947399E-2</v>
      </c>
      <c r="R22" s="8">
        <f>ROUNDDOWN(SUM($Q$22:Q22),2)/2*100</f>
        <v>1</v>
      </c>
    </row>
    <row r="23" spans="1:18" x14ac:dyDescent="0.3">
      <c r="A23" s="8">
        <v>2</v>
      </c>
      <c r="B23" s="8">
        <v>0.15</v>
      </c>
      <c r="C23" s="9">
        <f t="shared" ref="C23:C31" si="0">B23/SUM($B$22:$B$31)</f>
        <v>5.2631578947368397E-2</v>
      </c>
      <c r="D23" s="8">
        <f t="shared" ref="D23:D31" si="1">C23*$B$3*10</f>
        <v>1263.15789473684</v>
      </c>
      <c r="E23" s="8">
        <f>INT(SUM($D$22:D23))</f>
        <v>2105</v>
      </c>
      <c r="G23" s="8">
        <v>2</v>
      </c>
      <c r="H23" s="8">
        <v>0.15</v>
      </c>
      <c r="I23" s="9">
        <f t="shared" ref="I23:I31" si="2">H23/SUM($B$22:$B$31)</f>
        <v>5.2631578947368397E-2</v>
      </c>
      <c r="J23" s="8">
        <f t="shared" ref="J23:J31" si="3">I23*$B$4*1</f>
        <v>10.526315789473699</v>
      </c>
      <c r="K23" s="8">
        <f>INT(SUM($J$22:J23))</f>
        <v>17</v>
      </c>
      <c r="N23" s="8">
        <v>2</v>
      </c>
      <c r="O23" s="8">
        <v>0.15</v>
      </c>
      <c r="P23" s="9">
        <f t="shared" ref="P23:P31" si="4">O23/SUM($B$22:$B$31)</f>
        <v>5.2631578947368397E-2</v>
      </c>
      <c r="Q23" s="8">
        <f t="shared" ref="Q23:Q31" si="5">P23*0.6</f>
        <v>3.1578947368420998E-2</v>
      </c>
      <c r="R23" s="8">
        <f>ROUNDDOWN(SUM($Q$22:Q23),2)/2*100</f>
        <v>2.5</v>
      </c>
    </row>
    <row r="24" spans="1:18" x14ac:dyDescent="0.3">
      <c r="A24" s="8">
        <v>3</v>
      </c>
      <c r="B24" s="8">
        <v>0.15</v>
      </c>
      <c r="C24" s="9">
        <f t="shared" si="0"/>
        <v>5.2631578947368397E-2</v>
      </c>
      <c r="D24" s="8">
        <f t="shared" si="1"/>
        <v>1263.15789473684</v>
      </c>
      <c r="E24" s="8">
        <f>INT(SUM($D$22:D24))</f>
        <v>3368</v>
      </c>
      <c r="G24" s="8">
        <v>3</v>
      </c>
      <c r="H24" s="8">
        <v>0.15</v>
      </c>
      <c r="I24" s="9">
        <f t="shared" si="2"/>
        <v>5.2631578947368397E-2</v>
      </c>
      <c r="J24" s="8">
        <f t="shared" si="3"/>
        <v>10.526315789473699</v>
      </c>
      <c r="K24" s="8">
        <f>INT(SUM($J$22:J24))</f>
        <v>28</v>
      </c>
      <c r="N24" s="8">
        <v>3</v>
      </c>
      <c r="O24" s="8">
        <v>0.15</v>
      </c>
      <c r="P24" s="9">
        <f t="shared" si="4"/>
        <v>5.2631578947368397E-2</v>
      </c>
      <c r="Q24" s="8">
        <f t="shared" si="5"/>
        <v>3.1578947368420998E-2</v>
      </c>
      <c r="R24" s="8">
        <f>ROUNDDOWN(SUM($Q$22:Q24),2)/2*100</f>
        <v>4</v>
      </c>
    </row>
    <row r="25" spans="1:18" x14ac:dyDescent="0.3">
      <c r="A25" s="8">
        <v>4</v>
      </c>
      <c r="B25" s="8">
        <v>0.2</v>
      </c>
      <c r="C25" s="9">
        <f t="shared" si="0"/>
        <v>7.0175438596491196E-2</v>
      </c>
      <c r="D25" s="8">
        <f t="shared" si="1"/>
        <v>1684.21052631579</v>
      </c>
      <c r="E25" s="8">
        <f>INT(SUM($D$22:D25))</f>
        <v>5052</v>
      </c>
      <c r="G25" s="8">
        <v>4</v>
      </c>
      <c r="H25" s="8">
        <v>0.2</v>
      </c>
      <c r="I25" s="9">
        <f t="shared" si="2"/>
        <v>7.0175438596491196E-2</v>
      </c>
      <c r="J25" s="8">
        <f t="shared" si="3"/>
        <v>14.0350877192982</v>
      </c>
      <c r="K25" s="8">
        <f>INT(SUM($J$22:J25))</f>
        <v>42</v>
      </c>
      <c r="N25" s="8">
        <v>4</v>
      </c>
      <c r="O25" s="8">
        <v>0.2</v>
      </c>
      <c r="P25" s="9">
        <f t="shared" si="4"/>
        <v>7.0175438596491196E-2</v>
      </c>
      <c r="Q25" s="8">
        <f t="shared" si="5"/>
        <v>4.2105263157894701E-2</v>
      </c>
      <c r="R25" s="8">
        <f>ROUNDDOWN(SUM($Q$22:Q25),2)/2*100</f>
        <v>6</v>
      </c>
    </row>
    <row r="26" spans="1:18" x14ac:dyDescent="0.3">
      <c r="A26" s="8">
        <v>5</v>
      </c>
      <c r="B26" s="8">
        <v>0.25</v>
      </c>
      <c r="C26" s="9">
        <f t="shared" si="0"/>
        <v>8.7719298245614002E-2</v>
      </c>
      <c r="D26" s="8">
        <f t="shared" si="1"/>
        <v>2105.2631578947398</v>
      </c>
      <c r="E26" s="8">
        <f>INT(SUM($D$22:D26))</f>
        <v>7157</v>
      </c>
      <c r="G26" s="8">
        <v>5</v>
      </c>
      <c r="H26" s="8">
        <v>0.25</v>
      </c>
      <c r="I26" s="9">
        <f t="shared" si="2"/>
        <v>8.7719298245614002E-2</v>
      </c>
      <c r="J26" s="8">
        <f t="shared" si="3"/>
        <v>17.543859649122801</v>
      </c>
      <c r="K26" s="8">
        <f>INT(SUM($J$22:J26))</f>
        <v>59</v>
      </c>
      <c r="N26" s="8">
        <v>5</v>
      </c>
      <c r="O26" s="8">
        <v>0.25</v>
      </c>
      <c r="P26" s="9">
        <f t="shared" si="4"/>
        <v>8.7719298245614002E-2</v>
      </c>
      <c r="Q26" s="8">
        <f t="shared" si="5"/>
        <v>5.2631578947368397E-2</v>
      </c>
      <c r="R26" s="8">
        <f>ROUNDDOWN(SUM($Q$22:Q26),2)/2*100</f>
        <v>8.5</v>
      </c>
    </row>
    <row r="27" spans="1:18" x14ac:dyDescent="0.3">
      <c r="A27" s="8">
        <v>6</v>
      </c>
      <c r="B27" s="8">
        <v>0.3</v>
      </c>
      <c r="C27" s="9">
        <f t="shared" si="0"/>
        <v>0.105263157894737</v>
      </c>
      <c r="D27" s="8">
        <f t="shared" si="1"/>
        <v>2526.3157894736801</v>
      </c>
      <c r="E27" s="8">
        <f>INT(SUM($D$22:D27))</f>
        <v>9684</v>
      </c>
      <c r="G27" s="8">
        <v>6</v>
      </c>
      <c r="H27" s="8">
        <v>0.3</v>
      </c>
      <c r="I27" s="9">
        <f t="shared" si="2"/>
        <v>0.105263157894737</v>
      </c>
      <c r="J27" s="8">
        <f t="shared" si="3"/>
        <v>21.052631578947398</v>
      </c>
      <c r="K27" s="8">
        <f>INT(SUM($J$22:J27))</f>
        <v>80</v>
      </c>
      <c r="N27" s="8">
        <v>6</v>
      </c>
      <c r="O27" s="8">
        <v>0.3</v>
      </c>
      <c r="P27" s="9">
        <f t="shared" si="4"/>
        <v>0.105263157894737</v>
      </c>
      <c r="Q27" s="8">
        <f t="shared" si="5"/>
        <v>6.3157894736842093E-2</v>
      </c>
      <c r="R27" s="8">
        <f>ROUNDDOWN(SUM($Q$22:Q27),2)/2*100</f>
        <v>12</v>
      </c>
    </row>
    <row r="28" spans="1:18" x14ac:dyDescent="0.3">
      <c r="A28" s="8">
        <v>7</v>
      </c>
      <c r="B28" s="8">
        <v>0.35</v>
      </c>
      <c r="C28" s="9">
        <f t="shared" si="0"/>
        <v>0.12280701754386</v>
      </c>
      <c r="D28" s="8">
        <f t="shared" si="1"/>
        <v>2947.3684210526299</v>
      </c>
      <c r="E28" s="8">
        <f>INT(SUM($D$22:D28))</f>
        <v>12631</v>
      </c>
      <c r="G28" s="8">
        <v>7</v>
      </c>
      <c r="H28" s="8">
        <v>0.35</v>
      </c>
      <c r="I28" s="9">
        <f t="shared" si="2"/>
        <v>0.12280701754386</v>
      </c>
      <c r="J28" s="8">
        <f t="shared" si="3"/>
        <v>24.5614035087719</v>
      </c>
      <c r="K28" s="8">
        <f>INT(SUM($J$22:J28))</f>
        <v>105</v>
      </c>
      <c r="N28" s="8">
        <v>7</v>
      </c>
      <c r="O28" s="8">
        <v>0.35</v>
      </c>
      <c r="P28" s="9">
        <f t="shared" si="4"/>
        <v>0.12280701754386</v>
      </c>
      <c r="Q28" s="8">
        <f t="shared" si="5"/>
        <v>7.3684210526315796E-2</v>
      </c>
      <c r="R28" s="8">
        <f>ROUNDDOWN(SUM($Q$22:Q28),2)/2*100</f>
        <v>15.5</v>
      </c>
    </row>
    <row r="29" spans="1:18" x14ac:dyDescent="0.3">
      <c r="A29" s="8">
        <v>8</v>
      </c>
      <c r="B29" s="8">
        <v>0.4</v>
      </c>
      <c r="C29" s="9">
        <f t="shared" si="0"/>
        <v>0.140350877192982</v>
      </c>
      <c r="D29" s="8">
        <f t="shared" si="1"/>
        <v>3368.4210526315801</v>
      </c>
      <c r="E29" s="8">
        <f>INT(SUM($D$22:D29))</f>
        <v>16000</v>
      </c>
      <c r="G29" s="8">
        <v>8</v>
      </c>
      <c r="H29" s="8">
        <v>0.4</v>
      </c>
      <c r="I29" s="9">
        <f t="shared" si="2"/>
        <v>0.140350877192982</v>
      </c>
      <c r="J29" s="8">
        <f t="shared" si="3"/>
        <v>28.0701754385965</v>
      </c>
      <c r="K29" s="8">
        <f>INT(SUM($J$22:J29))</f>
        <v>133</v>
      </c>
      <c r="N29" s="8">
        <v>8</v>
      </c>
      <c r="O29" s="8">
        <v>0.4</v>
      </c>
      <c r="P29" s="9">
        <f t="shared" si="4"/>
        <v>0.140350877192982</v>
      </c>
      <c r="Q29" s="8">
        <f t="shared" si="5"/>
        <v>8.42105263157895E-2</v>
      </c>
      <c r="R29" s="8">
        <f>ROUNDDOWN(SUM($Q$22:Q29),2)/2*100</f>
        <v>20</v>
      </c>
    </row>
    <row r="30" spans="1:18" x14ac:dyDescent="0.3">
      <c r="A30" s="8">
        <v>9</v>
      </c>
      <c r="B30" s="8">
        <v>0.45</v>
      </c>
      <c r="C30" s="9">
        <f t="shared" si="0"/>
        <v>0.157894736842105</v>
      </c>
      <c r="D30" s="8">
        <f t="shared" si="1"/>
        <v>3789.4736842105299</v>
      </c>
      <c r="E30" s="8">
        <f>INT(SUM($D$22:D30))</f>
        <v>19789</v>
      </c>
      <c r="G30" s="8">
        <v>9</v>
      </c>
      <c r="H30" s="8">
        <v>0.45</v>
      </c>
      <c r="I30" s="9">
        <f t="shared" si="2"/>
        <v>0.157894736842105</v>
      </c>
      <c r="J30" s="8">
        <f t="shared" si="3"/>
        <v>31.578947368421101</v>
      </c>
      <c r="K30" s="8">
        <f>INT(SUM($J$22:J30))</f>
        <v>164</v>
      </c>
      <c r="N30" s="8">
        <v>9</v>
      </c>
      <c r="O30" s="8">
        <v>0.45</v>
      </c>
      <c r="P30" s="9">
        <f t="shared" si="4"/>
        <v>0.157894736842105</v>
      </c>
      <c r="Q30" s="8">
        <f t="shared" si="5"/>
        <v>9.4736842105263105E-2</v>
      </c>
      <c r="R30" s="8">
        <f>ROUNDDOWN(SUM($Q$22:Q30),2)/2*100</f>
        <v>24.5</v>
      </c>
    </row>
    <row r="31" spans="1:18" x14ac:dyDescent="0.3">
      <c r="A31" s="8">
        <v>10</v>
      </c>
      <c r="B31" s="8">
        <v>0.5</v>
      </c>
      <c r="C31" s="9">
        <f t="shared" si="0"/>
        <v>0.175438596491228</v>
      </c>
      <c r="D31" s="8">
        <f t="shared" si="1"/>
        <v>4210.5263157894697</v>
      </c>
      <c r="E31" s="8">
        <f>INT(SUM($D$22:D31))</f>
        <v>24000</v>
      </c>
      <c r="G31" s="8">
        <v>10</v>
      </c>
      <c r="H31" s="8">
        <v>0.5</v>
      </c>
      <c r="I31" s="9">
        <f t="shared" si="2"/>
        <v>0.175438596491228</v>
      </c>
      <c r="J31" s="8">
        <f t="shared" si="3"/>
        <v>35.087719298245602</v>
      </c>
      <c r="K31" s="8">
        <f>INT(SUM($J$22:J31))</f>
        <v>200</v>
      </c>
      <c r="N31" s="8">
        <v>10</v>
      </c>
      <c r="O31" s="8">
        <v>0.5</v>
      </c>
      <c r="P31" s="9">
        <f t="shared" si="4"/>
        <v>0.175438596491228</v>
      </c>
      <c r="Q31" s="8">
        <f t="shared" si="5"/>
        <v>0.105263157894737</v>
      </c>
      <c r="R31" s="8">
        <f>ROUNDDOWN(SUM($Q$22:Q31),2)/2*100</f>
        <v>30</v>
      </c>
    </row>
    <row r="35" spans="1:18" x14ac:dyDescent="0.3">
      <c r="A35" s="7" t="s">
        <v>77</v>
      </c>
      <c r="C35" s="7">
        <v>20</v>
      </c>
    </row>
    <row r="36" spans="1:18" x14ac:dyDescent="0.3">
      <c r="A36" s="7" t="s">
        <v>78</v>
      </c>
      <c r="C36" s="7">
        <v>20</v>
      </c>
    </row>
    <row r="38" spans="1:18" x14ac:dyDescent="0.3">
      <c r="A38" s="22" t="s">
        <v>70</v>
      </c>
      <c r="B38" s="22"/>
      <c r="C38" s="22"/>
      <c r="D38" s="22"/>
      <c r="E38" s="22"/>
      <c r="G38" s="22" t="s">
        <v>70</v>
      </c>
      <c r="H38" s="22"/>
      <c r="I38" s="22"/>
      <c r="J38" s="22"/>
      <c r="K38" s="22"/>
      <c r="N38" s="22" t="s">
        <v>72</v>
      </c>
      <c r="O38" s="22"/>
      <c r="P38" s="22"/>
      <c r="Q38" s="22"/>
      <c r="R38" s="22"/>
    </row>
    <row r="39" spans="1:18" x14ac:dyDescent="0.3">
      <c r="A39" s="8" t="s">
        <v>73</v>
      </c>
      <c r="B39" s="8" t="s">
        <v>64</v>
      </c>
      <c r="C39" s="8" t="s">
        <v>74</v>
      </c>
      <c r="D39" s="8" t="s">
        <v>75</v>
      </c>
      <c r="E39" s="8" t="s">
        <v>76</v>
      </c>
      <c r="G39" s="8" t="s">
        <v>73</v>
      </c>
      <c r="H39" s="8" t="s">
        <v>64</v>
      </c>
      <c r="I39" s="8" t="s">
        <v>74</v>
      </c>
      <c r="J39" s="8" t="s">
        <v>75</v>
      </c>
      <c r="K39" s="8" t="s">
        <v>76</v>
      </c>
      <c r="N39" s="8" t="s">
        <v>73</v>
      </c>
      <c r="O39" s="8" t="s">
        <v>64</v>
      </c>
      <c r="P39" s="8" t="s">
        <v>74</v>
      </c>
      <c r="Q39" s="8" t="s">
        <v>75</v>
      </c>
      <c r="R39" s="8" t="s">
        <v>76</v>
      </c>
    </row>
    <row r="40" spans="1:18" x14ac:dyDescent="0.3">
      <c r="A40" s="8">
        <v>1</v>
      </c>
      <c r="B40" s="8">
        <v>0.1</v>
      </c>
      <c r="C40" s="9">
        <f>B40/SUM($B$22:$B$31)</f>
        <v>3.5087719298245598E-2</v>
      </c>
      <c r="D40" s="8">
        <f>C40*$B$3*32/20*10</f>
        <v>1347.3684210526301</v>
      </c>
      <c r="E40" s="8">
        <f>INT(SUM($D$40:D40))</f>
        <v>1347</v>
      </c>
      <c r="G40" s="8">
        <v>1</v>
      </c>
      <c r="H40" s="8">
        <v>0.1</v>
      </c>
      <c r="I40" s="9">
        <f>H40/SUM($B$22:$B$31)</f>
        <v>3.5087719298245598E-2</v>
      </c>
      <c r="J40" s="8">
        <f>I40*$B$4*32/20</f>
        <v>11.228070175438599</v>
      </c>
      <c r="K40" s="8">
        <f>INT(SUM($J$40:J40))</f>
        <v>11</v>
      </c>
      <c r="N40" s="8">
        <v>1</v>
      </c>
      <c r="O40" s="8">
        <v>0.1</v>
      </c>
      <c r="P40" s="9">
        <f>O40/SUM($B$22:$B$31)</f>
        <v>3.5087719298245598E-2</v>
      </c>
      <c r="Q40" s="8">
        <f>P40*0.3</f>
        <v>1.05263157894737E-2</v>
      </c>
      <c r="R40" s="8">
        <f>ROUNDDOWN(SUM($Q$40:Q40),2)*100</f>
        <v>1</v>
      </c>
    </row>
    <row r="41" spans="1:18" x14ac:dyDescent="0.3">
      <c r="A41" s="8">
        <v>2</v>
      </c>
      <c r="B41" s="8">
        <v>0.15</v>
      </c>
      <c r="C41" s="9">
        <f t="shared" ref="C41:C49" si="6">B41/SUM($B$22:$B$31)</f>
        <v>5.2631578947368397E-2</v>
      </c>
      <c r="D41" s="8">
        <f t="shared" ref="D41:D49" si="7">C41*$B$3*32/20*10</f>
        <v>2021.05263157895</v>
      </c>
      <c r="E41" s="8">
        <f>INT(SUM($D$40:D41))</f>
        <v>3368</v>
      </c>
      <c r="G41" s="8">
        <v>2</v>
      </c>
      <c r="H41" s="8">
        <v>0.15</v>
      </c>
      <c r="I41" s="9">
        <f t="shared" ref="I41:I49" si="8">H41/SUM($B$22:$B$31)</f>
        <v>5.2631578947368397E-2</v>
      </c>
      <c r="J41" s="8">
        <f t="shared" ref="J41:J49" si="9">I41*$B$4*32/20</f>
        <v>16.842105263157901</v>
      </c>
      <c r="K41" s="8">
        <f>INT(SUM($J$40:J41))</f>
        <v>28</v>
      </c>
      <c r="N41" s="10">
        <v>2</v>
      </c>
      <c r="O41" s="10">
        <v>0.15</v>
      </c>
      <c r="P41" s="11">
        <f t="shared" ref="P41:P49" si="10">O41/SUM($B$22:$B$31)</f>
        <v>5.2631578947368397E-2</v>
      </c>
      <c r="Q41" s="10">
        <f t="shared" ref="Q41:Q49" si="11">P41*0.3</f>
        <v>1.5789473684210499E-2</v>
      </c>
      <c r="R41" s="10">
        <f>ROUNDDOWN(SUM($Q$40:Q41),2)*100</f>
        <v>2</v>
      </c>
    </row>
    <row r="42" spans="1:18" x14ac:dyDescent="0.3">
      <c r="A42" s="8">
        <v>3</v>
      </c>
      <c r="B42" s="8">
        <v>0.15</v>
      </c>
      <c r="C42" s="9">
        <f t="shared" si="6"/>
        <v>5.2631578947368397E-2</v>
      </c>
      <c r="D42" s="8">
        <f t="shared" si="7"/>
        <v>2021.05263157895</v>
      </c>
      <c r="E42" s="8">
        <f>INT(SUM($D$40:D42))</f>
        <v>5389</v>
      </c>
      <c r="G42" s="8">
        <v>3</v>
      </c>
      <c r="H42" s="8">
        <v>0.15</v>
      </c>
      <c r="I42" s="9">
        <f t="shared" si="8"/>
        <v>5.2631578947368397E-2</v>
      </c>
      <c r="J42" s="8">
        <f t="shared" si="9"/>
        <v>16.842105263157901</v>
      </c>
      <c r="K42" s="8">
        <f>INT(SUM($J$40:J42))</f>
        <v>44</v>
      </c>
      <c r="N42" s="8">
        <v>3</v>
      </c>
      <c r="O42" s="8">
        <v>0.15</v>
      </c>
      <c r="P42" s="9">
        <f t="shared" si="10"/>
        <v>5.2631578947368397E-2</v>
      </c>
      <c r="Q42" s="8">
        <f t="shared" si="11"/>
        <v>1.5789473684210499E-2</v>
      </c>
      <c r="R42" s="8">
        <f>ROUNDDOWN(SUM($Q$40:Q42),2)*100</f>
        <v>4</v>
      </c>
    </row>
    <row r="43" spans="1:18" x14ac:dyDescent="0.3">
      <c r="A43" s="8">
        <v>4</v>
      </c>
      <c r="B43" s="8">
        <v>0.2</v>
      </c>
      <c r="C43" s="9">
        <f t="shared" si="6"/>
        <v>7.0175438596491196E-2</v>
      </c>
      <c r="D43" s="8">
        <f t="shared" si="7"/>
        <v>2694.7368421052602</v>
      </c>
      <c r="E43" s="8">
        <f>INT(SUM($D$40:D43))</f>
        <v>8084</v>
      </c>
      <c r="G43" s="8">
        <v>4</v>
      </c>
      <c r="H43" s="8">
        <v>0.2</v>
      </c>
      <c r="I43" s="9">
        <f t="shared" si="8"/>
        <v>7.0175438596491196E-2</v>
      </c>
      <c r="J43" s="8">
        <f t="shared" si="9"/>
        <v>22.456140350877199</v>
      </c>
      <c r="K43" s="8">
        <f>INT(SUM($J$40:J43))</f>
        <v>67</v>
      </c>
      <c r="N43" s="10">
        <v>4</v>
      </c>
      <c r="O43" s="10">
        <v>0.2</v>
      </c>
      <c r="P43" s="11">
        <f t="shared" si="10"/>
        <v>7.0175438596491196E-2</v>
      </c>
      <c r="Q43" s="10">
        <f t="shared" si="11"/>
        <v>2.1052631578947399E-2</v>
      </c>
      <c r="R43" s="10">
        <f>ROUNDDOWN(SUM($Q$40:Q43),2)*100</f>
        <v>6</v>
      </c>
    </row>
    <row r="44" spans="1:18" x14ac:dyDescent="0.3">
      <c r="A44" s="8">
        <v>5</v>
      </c>
      <c r="B44" s="8">
        <v>0.25</v>
      </c>
      <c r="C44" s="9">
        <f t="shared" si="6"/>
        <v>8.7719298245614002E-2</v>
      </c>
      <c r="D44" s="8">
        <f t="shared" si="7"/>
        <v>3368.4210526315801</v>
      </c>
      <c r="E44" s="8">
        <f>INT(SUM($D$40:D44))</f>
        <v>11452</v>
      </c>
      <c r="G44" s="8">
        <v>5</v>
      </c>
      <c r="H44" s="8">
        <v>0.25</v>
      </c>
      <c r="I44" s="9">
        <f t="shared" si="8"/>
        <v>8.7719298245614002E-2</v>
      </c>
      <c r="J44" s="8">
        <f t="shared" si="9"/>
        <v>28.0701754385965</v>
      </c>
      <c r="K44" s="8">
        <f>INT(SUM($J$40:J44))</f>
        <v>95</v>
      </c>
      <c r="N44" s="8">
        <v>5</v>
      </c>
      <c r="O44" s="8">
        <v>0.25</v>
      </c>
      <c r="P44" s="9">
        <f t="shared" si="10"/>
        <v>8.7719298245614002E-2</v>
      </c>
      <c r="Q44" s="8">
        <f t="shared" si="11"/>
        <v>2.6315789473684199E-2</v>
      </c>
      <c r="R44" s="8">
        <f>ROUNDDOWN(SUM($Q$40:Q44),2)*100</f>
        <v>8</v>
      </c>
    </row>
    <row r="45" spans="1:18" x14ac:dyDescent="0.3">
      <c r="A45" s="8">
        <v>6</v>
      </c>
      <c r="B45" s="8">
        <v>0.3</v>
      </c>
      <c r="C45" s="9">
        <f t="shared" si="6"/>
        <v>0.105263157894737</v>
      </c>
      <c r="D45" s="8">
        <f t="shared" si="7"/>
        <v>4042.1052631579</v>
      </c>
      <c r="E45" s="8">
        <f>INT(SUM($D$40:D45))</f>
        <v>15494</v>
      </c>
      <c r="G45" s="8">
        <v>6</v>
      </c>
      <c r="H45" s="8">
        <v>0.3</v>
      </c>
      <c r="I45" s="9">
        <f t="shared" si="8"/>
        <v>0.105263157894737</v>
      </c>
      <c r="J45" s="8">
        <f t="shared" si="9"/>
        <v>33.684210526315802</v>
      </c>
      <c r="K45" s="8">
        <f>INT(SUM($J$40:J45))</f>
        <v>129</v>
      </c>
      <c r="N45" s="10">
        <v>6</v>
      </c>
      <c r="O45" s="10">
        <v>0.3</v>
      </c>
      <c r="P45" s="11">
        <f t="shared" si="10"/>
        <v>0.105263157894737</v>
      </c>
      <c r="Q45" s="10">
        <f t="shared" si="11"/>
        <v>3.1578947368420998E-2</v>
      </c>
      <c r="R45" s="10">
        <f>ROUNDDOWN(SUM($Q$40:Q45),2)*100</f>
        <v>12</v>
      </c>
    </row>
    <row r="46" spans="1:18" x14ac:dyDescent="0.3">
      <c r="A46" s="8">
        <v>7</v>
      </c>
      <c r="B46" s="8">
        <v>0.35</v>
      </c>
      <c r="C46" s="9">
        <f t="shared" si="6"/>
        <v>0.12280701754386</v>
      </c>
      <c r="D46" s="8">
        <f t="shared" si="7"/>
        <v>4715.78947368421</v>
      </c>
      <c r="E46" s="8">
        <f>INT(SUM($D$40:D46))</f>
        <v>20210</v>
      </c>
      <c r="G46" s="8">
        <v>7</v>
      </c>
      <c r="H46" s="8">
        <v>0.35</v>
      </c>
      <c r="I46" s="9">
        <f t="shared" si="8"/>
        <v>0.12280701754386</v>
      </c>
      <c r="J46" s="8">
        <f t="shared" si="9"/>
        <v>39.298245614035103</v>
      </c>
      <c r="K46" s="8">
        <f>INT(SUM($J$40:J46))</f>
        <v>168</v>
      </c>
      <c r="N46" s="8">
        <v>7</v>
      </c>
      <c r="O46" s="8">
        <v>0.35</v>
      </c>
      <c r="P46" s="9">
        <f t="shared" si="10"/>
        <v>0.12280701754386</v>
      </c>
      <c r="Q46" s="8">
        <f t="shared" si="11"/>
        <v>3.6842105263157898E-2</v>
      </c>
      <c r="R46" s="8">
        <f>ROUNDDOWN(SUM($Q$40:Q46),2)*100</f>
        <v>15</v>
      </c>
    </row>
    <row r="47" spans="1:18" x14ac:dyDescent="0.3">
      <c r="A47" s="8">
        <v>8</v>
      </c>
      <c r="B47" s="8">
        <v>0.4</v>
      </c>
      <c r="C47" s="9">
        <f t="shared" si="6"/>
        <v>0.140350877192982</v>
      </c>
      <c r="D47" s="8">
        <f t="shared" si="7"/>
        <v>5389.4736842105303</v>
      </c>
      <c r="E47" s="8">
        <f>INT(SUM($D$40:D47))</f>
        <v>25600</v>
      </c>
      <c r="G47" s="8">
        <v>8</v>
      </c>
      <c r="H47" s="8">
        <v>0.4</v>
      </c>
      <c r="I47" s="9">
        <f t="shared" si="8"/>
        <v>0.140350877192982</v>
      </c>
      <c r="J47" s="8">
        <f t="shared" si="9"/>
        <v>44.912280701754398</v>
      </c>
      <c r="K47" s="8">
        <f>INT(SUM($J$40:J47))</f>
        <v>213</v>
      </c>
      <c r="N47" s="10">
        <v>8</v>
      </c>
      <c r="O47" s="10">
        <v>0.4</v>
      </c>
      <c r="P47" s="11">
        <f t="shared" si="10"/>
        <v>0.140350877192982</v>
      </c>
      <c r="Q47" s="10">
        <f t="shared" si="11"/>
        <v>4.2105263157894701E-2</v>
      </c>
      <c r="R47" s="10">
        <f>ROUNDDOWN(SUM($Q$40:Q47),2)*100</f>
        <v>20</v>
      </c>
    </row>
    <row r="48" spans="1:18" x14ac:dyDescent="0.3">
      <c r="A48" s="8">
        <v>9</v>
      </c>
      <c r="B48" s="8">
        <v>0.45</v>
      </c>
      <c r="C48" s="9">
        <f t="shared" si="6"/>
        <v>0.157894736842105</v>
      </c>
      <c r="D48" s="8">
        <f t="shared" si="7"/>
        <v>6063.1578947368398</v>
      </c>
      <c r="E48" s="8">
        <f>INT(SUM($D$40:D48))</f>
        <v>31663</v>
      </c>
      <c r="G48" s="8">
        <v>9</v>
      </c>
      <c r="H48" s="8">
        <v>0.45</v>
      </c>
      <c r="I48" s="9">
        <f t="shared" si="8"/>
        <v>0.157894736842105</v>
      </c>
      <c r="J48" s="8">
        <f t="shared" si="9"/>
        <v>50.526315789473699</v>
      </c>
      <c r="K48" s="8">
        <f>INT(SUM($J$40:J48))</f>
        <v>263</v>
      </c>
      <c r="N48" s="8">
        <v>9</v>
      </c>
      <c r="O48" s="8">
        <v>0.45</v>
      </c>
      <c r="P48" s="9">
        <f t="shared" si="10"/>
        <v>0.157894736842105</v>
      </c>
      <c r="Q48" s="8">
        <f t="shared" si="11"/>
        <v>4.7368421052631601E-2</v>
      </c>
      <c r="R48" s="8">
        <f>ROUNDDOWN(SUM($Q$40:Q48),2)*100</f>
        <v>24</v>
      </c>
    </row>
    <row r="49" spans="1:18" x14ac:dyDescent="0.3">
      <c r="A49" s="8">
        <v>10</v>
      </c>
      <c r="B49" s="8">
        <v>0.5</v>
      </c>
      <c r="C49" s="9">
        <f t="shared" si="6"/>
        <v>0.175438596491228</v>
      </c>
      <c r="D49" s="8">
        <f t="shared" si="7"/>
        <v>6736.8421052631602</v>
      </c>
      <c r="E49" s="8">
        <f>INT(SUM($D$40:D49))</f>
        <v>38400</v>
      </c>
      <c r="G49" s="8">
        <v>10</v>
      </c>
      <c r="H49" s="8">
        <v>0.5</v>
      </c>
      <c r="I49" s="9">
        <f t="shared" si="8"/>
        <v>0.175438596491228</v>
      </c>
      <c r="J49" s="8">
        <f t="shared" si="9"/>
        <v>56.140350877193001</v>
      </c>
      <c r="K49" s="8">
        <f>INT(SUM($J$40:J49))</f>
        <v>320</v>
      </c>
      <c r="N49" s="10">
        <v>10</v>
      </c>
      <c r="O49" s="10">
        <v>0.5</v>
      </c>
      <c r="P49" s="11">
        <f t="shared" si="10"/>
        <v>0.175438596491228</v>
      </c>
      <c r="Q49" s="10">
        <f t="shared" si="11"/>
        <v>5.2631578947368397E-2</v>
      </c>
      <c r="R49" s="10">
        <f>ROUNDDOWN(SUM($Q$40:Q49),2)*100</f>
        <v>30</v>
      </c>
    </row>
    <row r="54" spans="1:18" x14ac:dyDescent="0.3">
      <c r="A54" s="22" t="s">
        <v>79</v>
      </c>
      <c r="B54" s="22"/>
      <c r="C54" s="22"/>
      <c r="D54" s="22"/>
      <c r="E54" s="22"/>
    </row>
    <row r="55" spans="1:18" x14ac:dyDescent="0.3">
      <c r="A55" s="8" t="s">
        <v>73</v>
      </c>
      <c r="B55" s="8" t="s">
        <v>64</v>
      </c>
      <c r="C55" s="8" t="s">
        <v>74</v>
      </c>
      <c r="D55" s="8" t="s">
        <v>75</v>
      </c>
      <c r="E55" s="8" t="s">
        <v>76</v>
      </c>
    </row>
    <row r="56" spans="1:18" x14ac:dyDescent="0.3">
      <c r="A56" s="8">
        <v>1</v>
      </c>
      <c r="B56" s="8">
        <v>0.1</v>
      </c>
      <c r="C56" s="9">
        <f>B56/SUM($B$22:$B$31)</f>
        <v>3.5087719298245598E-2</v>
      </c>
      <c r="D56" s="8">
        <f>C56*$G$3*$G$1/2</f>
        <v>13.956491228070201</v>
      </c>
      <c r="E56" s="8">
        <f>INT(SUM($D$56:D56))</f>
        <v>13</v>
      </c>
    </row>
    <row r="57" spans="1:18" x14ac:dyDescent="0.3">
      <c r="A57" s="8">
        <v>2</v>
      </c>
      <c r="B57" s="8">
        <v>0.15</v>
      </c>
      <c r="C57" s="9">
        <f t="shared" ref="C57:C65" si="12">B57/SUM($B$22:$B$31)</f>
        <v>5.2631578947368397E-2</v>
      </c>
      <c r="D57" s="8">
        <f t="shared" ref="D57:D65" si="13">C57*$G$3*$G$1/2</f>
        <v>20.934736842105298</v>
      </c>
      <c r="E57" s="8">
        <f>INT(SUM($D$56:D57))</f>
        <v>34</v>
      </c>
    </row>
    <row r="58" spans="1:18" x14ac:dyDescent="0.3">
      <c r="A58" s="8">
        <v>3</v>
      </c>
      <c r="B58" s="8">
        <v>0.15</v>
      </c>
      <c r="C58" s="9">
        <f t="shared" si="12"/>
        <v>5.2631578947368397E-2</v>
      </c>
      <c r="D58" s="8">
        <f t="shared" si="13"/>
        <v>20.934736842105298</v>
      </c>
      <c r="E58" s="8">
        <f>INT(SUM($D$56:D58))</f>
        <v>55</v>
      </c>
    </row>
    <row r="59" spans="1:18" x14ac:dyDescent="0.3">
      <c r="A59" s="8">
        <v>4</v>
      </c>
      <c r="B59" s="8">
        <v>0.2</v>
      </c>
      <c r="C59" s="9">
        <f t="shared" si="12"/>
        <v>7.0175438596491196E-2</v>
      </c>
      <c r="D59" s="8">
        <f t="shared" si="13"/>
        <v>27.912982456140298</v>
      </c>
      <c r="E59" s="8">
        <f>INT(SUM($D$56:D59))</f>
        <v>83</v>
      </c>
    </row>
    <row r="60" spans="1:18" x14ac:dyDescent="0.3">
      <c r="A60" s="8">
        <v>5</v>
      </c>
      <c r="B60" s="8">
        <v>0.25</v>
      </c>
      <c r="C60" s="9">
        <f t="shared" si="12"/>
        <v>8.7719298245614002E-2</v>
      </c>
      <c r="D60" s="8">
        <f t="shared" si="13"/>
        <v>34.891228070175401</v>
      </c>
      <c r="E60" s="8">
        <f>INT(SUM($D$56:D60))</f>
        <v>118</v>
      </c>
    </row>
    <row r="61" spans="1:18" x14ac:dyDescent="0.3">
      <c r="A61" s="8">
        <v>6</v>
      </c>
      <c r="B61" s="8">
        <v>0.3</v>
      </c>
      <c r="C61" s="9">
        <f t="shared" si="12"/>
        <v>0.105263157894737</v>
      </c>
      <c r="D61" s="8">
        <f t="shared" si="13"/>
        <v>41.869473684210497</v>
      </c>
      <c r="E61" s="8">
        <f>INT(SUM($D$56:D61))</f>
        <v>160</v>
      </c>
    </row>
    <row r="62" spans="1:18" x14ac:dyDescent="0.3">
      <c r="A62" s="8">
        <v>7</v>
      </c>
      <c r="B62" s="8">
        <v>0.35</v>
      </c>
      <c r="C62" s="9">
        <f t="shared" si="12"/>
        <v>0.12280701754386</v>
      </c>
      <c r="D62" s="8">
        <f t="shared" si="13"/>
        <v>48.8477192982456</v>
      </c>
      <c r="E62" s="8">
        <f>INT(SUM($D$56:D62))</f>
        <v>209</v>
      </c>
    </row>
    <row r="63" spans="1:18" x14ac:dyDescent="0.3">
      <c r="A63" s="8">
        <v>8</v>
      </c>
      <c r="B63" s="8">
        <v>0.4</v>
      </c>
      <c r="C63" s="9">
        <f t="shared" si="12"/>
        <v>0.140350877192982</v>
      </c>
      <c r="D63" s="8">
        <f t="shared" si="13"/>
        <v>55.825964912280703</v>
      </c>
      <c r="E63" s="8">
        <f>INT(SUM($D$56:D63))</f>
        <v>265</v>
      </c>
    </row>
    <row r="64" spans="1:18" x14ac:dyDescent="0.3">
      <c r="A64" s="8">
        <v>9</v>
      </c>
      <c r="B64" s="8">
        <v>0.45</v>
      </c>
      <c r="C64" s="9">
        <f t="shared" si="12"/>
        <v>0.157894736842105</v>
      </c>
      <c r="D64" s="8">
        <f t="shared" si="13"/>
        <v>62.804210526315799</v>
      </c>
      <c r="E64" s="8">
        <f>INT(SUM($D$56:D64))</f>
        <v>327</v>
      </c>
    </row>
    <row r="65" spans="1:5" x14ac:dyDescent="0.3">
      <c r="A65" s="8">
        <v>10</v>
      </c>
      <c r="B65" s="8">
        <v>0.5</v>
      </c>
      <c r="C65" s="9">
        <f t="shared" si="12"/>
        <v>0.175438596491228</v>
      </c>
      <c r="D65" s="8">
        <f t="shared" si="13"/>
        <v>69.782456140350902</v>
      </c>
      <c r="E65" s="8">
        <f>INT(SUM($D$56:D65))</f>
        <v>397</v>
      </c>
    </row>
  </sheetData>
  <mergeCells count="9">
    <mergeCell ref="A38:E38"/>
    <mergeCell ref="G38:K38"/>
    <mergeCell ref="N38:R38"/>
    <mergeCell ref="A54:E54"/>
    <mergeCell ref="A11:C11"/>
    <mergeCell ref="F11:H11"/>
    <mergeCell ref="A20:E20"/>
    <mergeCell ref="G20:K20"/>
    <mergeCell ref="N20:R20"/>
  </mergeCells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1"/>
  <sheetViews>
    <sheetView topLeftCell="A303" workbookViewId="0">
      <selection activeCell="A318" sqref="A318"/>
    </sheetView>
  </sheetViews>
  <sheetFormatPr defaultColWidth="9" defaultRowHeight="14.25" x14ac:dyDescent="0.3"/>
  <cols>
    <col min="1" max="2" width="9" style="1"/>
    <col min="3" max="3" width="5.5" style="1" customWidth="1"/>
    <col min="4" max="4" width="10.375" style="1" customWidth="1"/>
    <col min="5" max="5" width="9" style="1"/>
    <col min="6" max="6" width="10.375" style="1" customWidth="1"/>
    <col min="7" max="9" width="9" style="1"/>
    <col min="10" max="10" width="15.375" style="3" customWidth="1"/>
    <col min="11" max="14" width="9" style="1"/>
    <col min="15" max="15" width="10.875" style="1" customWidth="1"/>
    <col min="16" max="16" width="9" style="1"/>
    <col min="17" max="17" width="23" style="4" customWidth="1"/>
    <col min="18" max="25" width="9" style="1"/>
    <col min="26" max="26" width="9.625" style="1" customWidth="1"/>
    <col min="27" max="27" width="9" style="1"/>
    <col min="28" max="28" width="11.625" style="1" customWidth="1"/>
    <col min="29" max="16384" width="9" style="1"/>
  </cols>
  <sheetData>
    <row r="1" spans="1:28" x14ac:dyDescent="0.3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84</v>
      </c>
      <c r="H1" s="1" t="s">
        <v>86</v>
      </c>
      <c r="I1" s="1" t="s">
        <v>87</v>
      </c>
      <c r="J1" s="3" t="s">
        <v>88</v>
      </c>
      <c r="K1" s="1" t="s">
        <v>89</v>
      </c>
      <c r="L1" s="1" t="s">
        <v>90</v>
      </c>
      <c r="M1" s="1" t="s">
        <v>91</v>
      </c>
      <c r="N1" s="1" t="s">
        <v>90</v>
      </c>
      <c r="O1" s="1" t="s">
        <v>92</v>
      </c>
      <c r="P1" s="1" t="s">
        <v>90</v>
      </c>
      <c r="Q1" s="4" t="s">
        <v>93</v>
      </c>
      <c r="R1" s="1" t="s">
        <v>94</v>
      </c>
      <c r="S1" s="1" t="s">
        <v>95</v>
      </c>
    </row>
    <row r="2" spans="1:28" x14ac:dyDescent="0.3">
      <c r="A2" s="1" t="str">
        <f>"配件"&amp;B2</f>
        <v>配件1</v>
      </c>
      <c r="B2" s="1">
        <v>1</v>
      </c>
      <c r="C2" s="1">
        <v>1</v>
      </c>
      <c r="D2" s="1">
        <v>6001</v>
      </c>
      <c r="E2" s="1">
        <v>1</v>
      </c>
      <c r="F2" s="1">
        <v>5</v>
      </c>
      <c r="G2" s="1">
        <v>0</v>
      </c>
      <c r="H2" s="1" t="e">
        <f ca="1">[1]!SUMSTRING(D2:E2,"#")</f>
        <v>#NAME?</v>
      </c>
      <c r="I2" s="1" t="e">
        <f ca="1">[1]!SUMSTRING(F2:G2,"#")</f>
        <v>#NAME?</v>
      </c>
      <c r="J2" s="3" t="e">
        <f ca="1">[1]!SUMSTRING(H2:I2,"|")</f>
        <v>#NAME?</v>
      </c>
      <c r="K2" s="1" t="s">
        <v>58</v>
      </c>
      <c r="L2" s="1">
        <v>842</v>
      </c>
      <c r="M2" s="1" t="s">
        <v>60</v>
      </c>
      <c r="N2" s="1">
        <v>7</v>
      </c>
      <c r="Q2" s="4" t="str">
        <f>IF(O2="",VLOOKUP(K2,属性表!$H:$I,2,0)&amp;"#"&amp;配件表!L2&amp;"|"&amp;VLOOKUP(M2,属性表!$H:$I,2,0)&amp;"#"&amp;配件表!N2,VLOOKUP(K2,属性表!$H:$I,2,0)&amp;"#"&amp;配件表!L2&amp;"|"&amp;VLOOKUP(M2,属性表!$H:$I,2,0)&amp;"#"&amp;配件表!N2&amp;"|"&amp;VLOOKUP(O2,属性表!$H:$I,2,0)&amp;"#"&amp;配件表!P2)</f>
        <v>1#842|2#7</v>
      </c>
      <c r="R2" s="1" t="str">
        <f t="shared" ref="R2:R33" si="0">VLOOKUP(B2,$Y:$Z,2,0)</f>
        <v>异妖1</v>
      </c>
      <c r="S2" s="1" t="str">
        <f t="shared" ref="S2:S33" si="1">VLOOKUP(R2,$Z:$AA,2,0)</f>
        <v>紫色</v>
      </c>
      <c r="Y2" s="1">
        <v>1</v>
      </c>
      <c r="Z2" s="1" t="s">
        <v>96</v>
      </c>
      <c r="AA2" s="1" t="s">
        <v>66</v>
      </c>
    </row>
    <row r="3" spans="1:28" x14ac:dyDescent="0.3">
      <c r="A3" s="1" t="str">
        <f t="shared" ref="A3:A66" si="2">"配件"&amp;B3</f>
        <v>配件1</v>
      </c>
      <c r="B3" s="1">
        <v>1</v>
      </c>
      <c r="C3" s="1">
        <v>2</v>
      </c>
      <c r="D3" s="1">
        <v>6001</v>
      </c>
      <c r="E3" s="1">
        <v>1</v>
      </c>
      <c r="F3" s="1">
        <v>5</v>
      </c>
      <c r="G3" s="1">
        <v>40</v>
      </c>
      <c r="H3" s="1" t="e">
        <f ca="1">[1]!SUMSTRING(D3:E3,"#")</f>
        <v>#NAME?</v>
      </c>
      <c r="I3" s="1" t="e">
        <f ca="1">[1]!SUMSTRING(F3:G3,"#")</f>
        <v>#NAME?</v>
      </c>
      <c r="J3" s="3" t="e">
        <f ca="1">[1]!SUMSTRING(H3:I3,"|")</f>
        <v>#NAME?</v>
      </c>
      <c r="K3" s="1" t="s">
        <v>58</v>
      </c>
      <c r="L3" s="1">
        <v>2105</v>
      </c>
      <c r="M3" s="1" t="s">
        <v>60</v>
      </c>
      <c r="N3" s="1">
        <v>17</v>
      </c>
      <c r="Q3" s="4" t="str">
        <f>IF(O3="",VLOOKUP(K3,属性表!$H:$I,2,0)&amp;"#"&amp;配件表!L3&amp;"|"&amp;VLOOKUP(M3,属性表!$H:$I,2,0)&amp;"#"&amp;配件表!N3,VLOOKUP(K3,属性表!$H:$I,2,0)&amp;"#"&amp;配件表!L3&amp;"|"&amp;VLOOKUP(M3,属性表!$H:$I,2,0)&amp;"#"&amp;配件表!N3&amp;"|"&amp;VLOOKUP(O3,属性表!$H:$I,2,0)&amp;"#"&amp;配件表!P3)</f>
        <v>1#2105|2#17</v>
      </c>
      <c r="R3" s="1" t="str">
        <f t="shared" si="0"/>
        <v>异妖1</v>
      </c>
      <c r="S3" s="1" t="str">
        <f t="shared" si="1"/>
        <v>紫色</v>
      </c>
      <c r="Y3" s="1">
        <v>2</v>
      </c>
      <c r="Z3" s="1" t="s">
        <v>96</v>
      </c>
      <c r="AA3" s="1" t="s">
        <v>66</v>
      </c>
    </row>
    <row r="4" spans="1:28" x14ac:dyDescent="0.3">
      <c r="A4" s="1" t="str">
        <f t="shared" si="2"/>
        <v>配件1</v>
      </c>
      <c r="B4" s="1">
        <v>1</v>
      </c>
      <c r="C4" s="1">
        <v>3</v>
      </c>
      <c r="D4" s="1">
        <v>6001</v>
      </c>
      <c r="E4" s="1">
        <v>2</v>
      </c>
      <c r="F4" s="1">
        <v>5</v>
      </c>
      <c r="G4" s="1">
        <v>65</v>
      </c>
      <c r="H4" s="1" t="e">
        <f ca="1">[1]!SUMSTRING(D4:E4,"#")</f>
        <v>#NAME?</v>
      </c>
      <c r="I4" s="1" t="e">
        <f ca="1">[1]!SUMSTRING(F4:G4,"#")</f>
        <v>#NAME?</v>
      </c>
      <c r="J4" s="3" t="e">
        <f ca="1">[1]!SUMSTRING(H4:I4,"|")</f>
        <v>#NAME?</v>
      </c>
      <c r="K4" s="1" t="s">
        <v>58</v>
      </c>
      <c r="L4" s="1">
        <v>3368</v>
      </c>
      <c r="M4" s="1" t="s">
        <v>60</v>
      </c>
      <c r="N4" s="1">
        <v>28</v>
      </c>
      <c r="Q4" s="4" t="str">
        <f>IF(O4="",VLOOKUP(K4,属性表!$H:$I,2,0)&amp;"#"&amp;配件表!L4&amp;"|"&amp;VLOOKUP(M4,属性表!$H:$I,2,0)&amp;"#"&amp;配件表!N4,VLOOKUP(K4,属性表!$H:$I,2,0)&amp;"#"&amp;配件表!L4&amp;"|"&amp;VLOOKUP(M4,属性表!$H:$I,2,0)&amp;"#"&amp;配件表!N4&amp;"|"&amp;VLOOKUP(O4,属性表!$H:$I,2,0)&amp;"#"&amp;配件表!P4)</f>
        <v>1#3368|2#28</v>
      </c>
      <c r="R4" s="1" t="str">
        <f t="shared" si="0"/>
        <v>异妖1</v>
      </c>
      <c r="S4" s="1" t="str">
        <f t="shared" si="1"/>
        <v>紫色</v>
      </c>
      <c r="Y4" s="1">
        <v>3</v>
      </c>
      <c r="Z4" s="1" t="s">
        <v>96</v>
      </c>
      <c r="AA4" s="1" t="s">
        <v>66</v>
      </c>
      <c r="AB4" s="1" t="e">
        <f ca="1">[1]!SUMSTRING(Y2:Y4,"#")</f>
        <v>#NAME?</v>
      </c>
    </row>
    <row r="5" spans="1:28" x14ac:dyDescent="0.3">
      <c r="A5" s="1" t="str">
        <f t="shared" si="2"/>
        <v>配件1</v>
      </c>
      <c r="B5" s="1">
        <v>1</v>
      </c>
      <c r="C5" s="1">
        <v>4</v>
      </c>
      <c r="D5" s="1">
        <v>6001</v>
      </c>
      <c r="E5" s="1">
        <v>2</v>
      </c>
      <c r="F5" s="1">
        <v>5</v>
      </c>
      <c r="G5" s="1">
        <v>100</v>
      </c>
      <c r="H5" s="1" t="e">
        <f ca="1">[1]!SUMSTRING(D5:E5,"#")</f>
        <v>#NAME?</v>
      </c>
      <c r="I5" s="1" t="e">
        <f ca="1">[1]!SUMSTRING(F5:G5,"#")</f>
        <v>#NAME?</v>
      </c>
      <c r="J5" s="3" t="e">
        <f ca="1">[1]!SUMSTRING(H5:I5,"|")</f>
        <v>#NAME?</v>
      </c>
      <c r="K5" s="1" t="s">
        <v>58</v>
      </c>
      <c r="L5" s="1">
        <v>5052</v>
      </c>
      <c r="M5" s="1" t="s">
        <v>60</v>
      </c>
      <c r="N5" s="1">
        <v>42</v>
      </c>
      <c r="Q5" s="4" t="str">
        <f>IF(O5="",VLOOKUP(K5,属性表!$H:$I,2,0)&amp;"#"&amp;配件表!L5&amp;"|"&amp;VLOOKUP(M5,属性表!$H:$I,2,0)&amp;"#"&amp;配件表!N5,VLOOKUP(K5,属性表!$H:$I,2,0)&amp;"#"&amp;配件表!L5&amp;"|"&amp;VLOOKUP(M5,属性表!$H:$I,2,0)&amp;"#"&amp;配件表!N5&amp;"|"&amp;VLOOKUP(O5,属性表!$H:$I,2,0)&amp;"#"&amp;配件表!P5)</f>
        <v>1#5052|2#42</v>
      </c>
      <c r="R5" s="1" t="str">
        <f t="shared" si="0"/>
        <v>异妖1</v>
      </c>
      <c r="S5" s="1" t="str">
        <f t="shared" si="1"/>
        <v>紫色</v>
      </c>
      <c r="Y5" s="1">
        <v>4</v>
      </c>
      <c r="Z5" s="1" t="str">
        <f>"异妖"&amp;CEILING(Y5/3,1)</f>
        <v>异妖2</v>
      </c>
      <c r="AA5" s="1" t="s">
        <v>66</v>
      </c>
    </row>
    <row r="6" spans="1:28" x14ac:dyDescent="0.3">
      <c r="A6" s="1" t="str">
        <f t="shared" si="2"/>
        <v>配件1</v>
      </c>
      <c r="B6" s="1">
        <v>1</v>
      </c>
      <c r="C6" s="1">
        <v>5</v>
      </c>
      <c r="D6" s="1">
        <v>6001</v>
      </c>
      <c r="E6" s="1">
        <v>3</v>
      </c>
      <c r="F6" s="1">
        <v>5</v>
      </c>
      <c r="G6" s="1">
        <v>135</v>
      </c>
      <c r="H6" s="1" t="e">
        <f ca="1">[1]!SUMSTRING(D6:E6,"#")</f>
        <v>#NAME?</v>
      </c>
      <c r="I6" s="1" t="e">
        <f ca="1">[1]!SUMSTRING(F6:G6,"#")</f>
        <v>#NAME?</v>
      </c>
      <c r="J6" s="3" t="e">
        <f ca="1">[1]!SUMSTRING(H6:I6,"|")</f>
        <v>#NAME?</v>
      </c>
      <c r="K6" s="1" t="s">
        <v>58</v>
      </c>
      <c r="L6" s="1">
        <v>7157</v>
      </c>
      <c r="M6" s="1" t="s">
        <v>60</v>
      </c>
      <c r="N6" s="1">
        <v>59</v>
      </c>
      <c r="Q6" s="4" t="str">
        <f>IF(O6="",VLOOKUP(K6,属性表!$H:$I,2,0)&amp;"#"&amp;配件表!L6&amp;"|"&amp;VLOOKUP(M6,属性表!$H:$I,2,0)&amp;"#"&amp;配件表!N6,VLOOKUP(K6,属性表!$H:$I,2,0)&amp;"#"&amp;配件表!L6&amp;"|"&amp;VLOOKUP(M6,属性表!$H:$I,2,0)&amp;"#"&amp;配件表!N6&amp;"|"&amp;VLOOKUP(O6,属性表!$H:$I,2,0)&amp;"#"&amp;配件表!P6)</f>
        <v>1#7157|2#59</v>
      </c>
      <c r="R6" s="1" t="str">
        <f t="shared" si="0"/>
        <v>异妖1</v>
      </c>
      <c r="S6" s="1" t="str">
        <f t="shared" si="1"/>
        <v>紫色</v>
      </c>
      <c r="Y6" s="1">
        <v>5</v>
      </c>
      <c r="Z6" s="1" t="str">
        <f t="shared" ref="Z6:Z13" si="3">"异妖"&amp;CEILING(Y6/3,1)</f>
        <v>异妖2</v>
      </c>
      <c r="AA6" s="1" t="s">
        <v>66</v>
      </c>
    </row>
    <row r="7" spans="1:28" x14ac:dyDescent="0.3">
      <c r="A7" s="1" t="str">
        <f t="shared" si="2"/>
        <v>配件1</v>
      </c>
      <c r="B7" s="1">
        <v>1</v>
      </c>
      <c r="C7" s="1">
        <v>6</v>
      </c>
      <c r="D7" s="1">
        <v>6001</v>
      </c>
      <c r="E7" s="1">
        <v>3</v>
      </c>
      <c r="F7" s="1">
        <v>5</v>
      </c>
      <c r="G7" s="1">
        <v>180</v>
      </c>
      <c r="H7" s="1" t="e">
        <f ca="1">[1]!SUMSTRING(D7:E7,"#")</f>
        <v>#NAME?</v>
      </c>
      <c r="I7" s="1" t="e">
        <f ca="1">[1]!SUMSTRING(F7:G7,"#")</f>
        <v>#NAME?</v>
      </c>
      <c r="J7" s="3" t="e">
        <f ca="1">[1]!SUMSTRING(H7:I7,"|")</f>
        <v>#NAME?</v>
      </c>
      <c r="K7" s="1" t="s">
        <v>58</v>
      </c>
      <c r="L7" s="1">
        <v>9684</v>
      </c>
      <c r="M7" s="1" t="s">
        <v>60</v>
      </c>
      <c r="N7" s="1">
        <v>80</v>
      </c>
      <c r="Q7" s="4" t="str">
        <f>IF(O7="",VLOOKUP(K7,属性表!$H:$I,2,0)&amp;"#"&amp;配件表!L7&amp;"|"&amp;VLOOKUP(M7,属性表!$H:$I,2,0)&amp;"#"&amp;配件表!N7,VLOOKUP(K7,属性表!$H:$I,2,0)&amp;"#"&amp;配件表!L7&amp;"|"&amp;VLOOKUP(M7,属性表!$H:$I,2,0)&amp;"#"&amp;配件表!N7&amp;"|"&amp;VLOOKUP(O7,属性表!$H:$I,2,0)&amp;"#"&amp;配件表!P7)</f>
        <v>1#9684|2#80</v>
      </c>
      <c r="R7" s="1" t="str">
        <f t="shared" si="0"/>
        <v>异妖1</v>
      </c>
      <c r="S7" s="1" t="str">
        <f t="shared" si="1"/>
        <v>紫色</v>
      </c>
      <c r="Y7" s="1">
        <v>6</v>
      </c>
      <c r="Z7" s="1" t="str">
        <f t="shared" si="3"/>
        <v>异妖2</v>
      </c>
      <c r="AA7" s="1" t="s">
        <v>66</v>
      </c>
      <c r="AB7" s="1" t="e">
        <f ca="1">[1]!SUMSTRING(Y5:Y7,"#")</f>
        <v>#NAME?</v>
      </c>
    </row>
    <row r="8" spans="1:28" x14ac:dyDescent="0.3">
      <c r="A8" s="1" t="str">
        <f t="shared" si="2"/>
        <v>配件1</v>
      </c>
      <c r="B8" s="1">
        <v>1</v>
      </c>
      <c r="C8" s="1">
        <v>7</v>
      </c>
      <c r="D8" s="1">
        <v>6001</v>
      </c>
      <c r="E8" s="1">
        <v>4</v>
      </c>
      <c r="F8" s="1">
        <v>5</v>
      </c>
      <c r="G8" s="1">
        <v>235</v>
      </c>
      <c r="H8" s="1" t="e">
        <f ca="1">[1]!SUMSTRING(D8:E8,"#")</f>
        <v>#NAME?</v>
      </c>
      <c r="I8" s="1" t="e">
        <f ca="1">[1]!SUMSTRING(F8:G8,"#")</f>
        <v>#NAME?</v>
      </c>
      <c r="J8" s="3" t="e">
        <f ca="1">[1]!SUMSTRING(H8:I8,"|")</f>
        <v>#NAME?</v>
      </c>
      <c r="K8" s="1" t="s">
        <v>58</v>
      </c>
      <c r="L8" s="1">
        <v>12631</v>
      </c>
      <c r="M8" s="1" t="s">
        <v>60</v>
      </c>
      <c r="N8" s="1">
        <v>105</v>
      </c>
      <c r="Q8" s="4" t="str">
        <f>IF(O8="",VLOOKUP(K8,属性表!$H:$I,2,0)&amp;"#"&amp;配件表!L8&amp;"|"&amp;VLOOKUP(M8,属性表!$H:$I,2,0)&amp;"#"&amp;配件表!N8,VLOOKUP(K8,属性表!$H:$I,2,0)&amp;"#"&amp;配件表!L8&amp;"|"&amp;VLOOKUP(M8,属性表!$H:$I,2,0)&amp;"#"&amp;配件表!N8&amp;"|"&amp;VLOOKUP(O8,属性表!$H:$I,2,0)&amp;"#"&amp;配件表!P8)</f>
        <v>1#12631|2#105</v>
      </c>
      <c r="R8" s="1" t="str">
        <f t="shared" si="0"/>
        <v>异妖1</v>
      </c>
      <c r="S8" s="1" t="str">
        <f t="shared" si="1"/>
        <v>紫色</v>
      </c>
      <c r="Y8" s="1">
        <v>7</v>
      </c>
      <c r="Z8" s="1" t="str">
        <f t="shared" si="3"/>
        <v>异妖3</v>
      </c>
      <c r="AA8" s="1" t="s">
        <v>66</v>
      </c>
    </row>
    <row r="9" spans="1:28" x14ac:dyDescent="0.3">
      <c r="A9" s="1" t="str">
        <f t="shared" si="2"/>
        <v>配件1</v>
      </c>
      <c r="B9" s="1">
        <v>1</v>
      </c>
      <c r="C9" s="1">
        <v>8</v>
      </c>
      <c r="D9" s="1">
        <v>6001</v>
      </c>
      <c r="E9" s="1">
        <v>5</v>
      </c>
      <c r="F9" s="1">
        <v>5</v>
      </c>
      <c r="G9" s="1">
        <v>290</v>
      </c>
      <c r="H9" s="1" t="e">
        <f ca="1">[1]!SUMSTRING(D9:E9,"#")</f>
        <v>#NAME?</v>
      </c>
      <c r="I9" s="1" t="e">
        <f ca="1">[1]!SUMSTRING(F9:G9,"#")</f>
        <v>#NAME?</v>
      </c>
      <c r="J9" s="3" t="e">
        <f ca="1">[1]!SUMSTRING(H9:I9,"|")</f>
        <v>#NAME?</v>
      </c>
      <c r="K9" s="1" t="s">
        <v>58</v>
      </c>
      <c r="L9" s="1">
        <v>16000</v>
      </c>
      <c r="M9" s="1" t="s">
        <v>60</v>
      </c>
      <c r="N9" s="1">
        <v>133</v>
      </c>
      <c r="Q9" s="4" t="str">
        <f>IF(O9="",VLOOKUP(K9,属性表!$H:$I,2,0)&amp;"#"&amp;配件表!L9&amp;"|"&amp;VLOOKUP(M9,属性表!$H:$I,2,0)&amp;"#"&amp;配件表!N9,VLOOKUP(K9,属性表!$H:$I,2,0)&amp;"#"&amp;配件表!L9&amp;"|"&amp;VLOOKUP(M9,属性表!$H:$I,2,0)&amp;"#"&amp;配件表!N9&amp;"|"&amp;VLOOKUP(O9,属性表!$H:$I,2,0)&amp;"#"&amp;配件表!P9)</f>
        <v>1#16000|2#133</v>
      </c>
      <c r="R9" s="1" t="str">
        <f t="shared" si="0"/>
        <v>异妖1</v>
      </c>
      <c r="S9" s="1" t="str">
        <f t="shared" si="1"/>
        <v>紫色</v>
      </c>
      <c r="Y9" s="1">
        <v>8</v>
      </c>
      <c r="Z9" s="1" t="str">
        <f t="shared" si="3"/>
        <v>异妖3</v>
      </c>
      <c r="AA9" s="1" t="s">
        <v>66</v>
      </c>
    </row>
    <row r="10" spans="1:28" x14ac:dyDescent="0.3">
      <c r="A10" s="1" t="str">
        <f t="shared" si="2"/>
        <v>配件1</v>
      </c>
      <c r="B10" s="1">
        <v>1</v>
      </c>
      <c r="C10" s="1">
        <v>9</v>
      </c>
      <c r="D10" s="1">
        <v>6001</v>
      </c>
      <c r="E10" s="1">
        <v>6</v>
      </c>
      <c r="F10" s="1">
        <v>5</v>
      </c>
      <c r="G10" s="1">
        <v>355</v>
      </c>
      <c r="H10" s="1" t="e">
        <f ca="1">[1]!SUMSTRING(D10:E10,"#")</f>
        <v>#NAME?</v>
      </c>
      <c r="I10" s="1" t="e">
        <f ca="1">[1]!SUMSTRING(F10:G10,"#")</f>
        <v>#NAME?</v>
      </c>
      <c r="J10" s="3" t="e">
        <f ca="1">[1]!SUMSTRING(H10:I10,"|")</f>
        <v>#NAME?</v>
      </c>
      <c r="K10" s="1" t="s">
        <v>58</v>
      </c>
      <c r="L10" s="1">
        <v>19789</v>
      </c>
      <c r="M10" s="1" t="s">
        <v>60</v>
      </c>
      <c r="N10" s="1">
        <v>164</v>
      </c>
      <c r="Q10" s="4" t="str">
        <f>IF(O10="",VLOOKUP(K10,属性表!$H:$I,2,0)&amp;"#"&amp;配件表!L10&amp;"|"&amp;VLOOKUP(M10,属性表!$H:$I,2,0)&amp;"#"&amp;配件表!N10,VLOOKUP(K10,属性表!$H:$I,2,0)&amp;"#"&amp;配件表!L10&amp;"|"&amp;VLOOKUP(M10,属性表!$H:$I,2,0)&amp;"#"&amp;配件表!N10&amp;"|"&amp;VLOOKUP(O10,属性表!$H:$I,2,0)&amp;"#"&amp;配件表!P10)</f>
        <v>1#19789|2#164</v>
      </c>
      <c r="R10" s="1" t="str">
        <f t="shared" si="0"/>
        <v>异妖1</v>
      </c>
      <c r="S10" s="1" t="str">
        <f t="shared" si="1"/>
        <v>紫色</v>
      </c>
      <c r="Y10" s="1">
        <v>9</v>
      </c>
      <c r="Z10" s="1" t="str">
        <f t="shared" si="3"/>
        <v>异妖3</v>
      </c>
      <c r="AA10" s="1" t="s">
        <v>66</v>
      </c>
      <c r="AB10" s="1" t="e">
        <f ca="1">[1]!SUMSTRING(Y8:Y10,"#")</f>
        <v>#NAME?</v>
      </c>
    </row>
    <row r="11" spans="1:28" x14ac:dyDescent="0.3">
      <c r="A11" s="1" t="str">
        <f t="shared" si="2"/>
        <v>配件1</v>
      </c>
      <c r="B11" s="1">
        <v>1</v>
      </c>
      <c r="C11" s="1">
        <v>10</v>
      </c>
      <c r="D11" s="1">
        <v>6001</v>
      </c>
      <c r="E11" s="1">
        <v>8</v>
      </c>
      <c r="F11" s="1">
        <v>5</v>
      </c>
      <c r="G11" s="1">
        <v>420</v>
      </c>
      <c r="H11" s="1" t="e">
        <f ca="1">[1]!SUMSTRING(D11:E11,"#")</f>
        <v>#NAME?</v>
      </c>
      <c r="I11" s="1" t="e">
        <f ca="1">[1]!SUMSTRING(F11:G11,"#")</f>
        <v>#NAME?</v>
      </c>
      <c r="J11" s="3" t="e">
        <f ca="1">[1]!SUMSTRING(H11:I11,"|")</f>
        <v>#NAME?</v>
      </c>
      <c r="K11" s="1" t="s">
        <v>58</v>
      </c>
      <c r="L11" s="1">
        <v>24000</v>
      </c>
      <c r="M11" s="1" t="s">
        <v>60</v>
      </c>
      <c r="N11" s="1">
        <v>200</v>
      </c>
      <c r="Q11" s="4" t="str">
        <f>IF(O11="",VLOOKUP(K11,属性表!$H:$I,2,0)&amp;"#"&amp;配件表!L11&amp;"|"&amp;VLOOKUP(M11,属性表!$H:$I,2,0)&amp;"#"&amp;配件表!N11,VLOOKUP(K11,属性表!$H:$I,2,0)&amp;"#"&amp;配件表!L11&amp;"|"&amp;VLOOKUP(M11,属性表!$H:$I,2,0)&amp;"#"&amp;配件表!N11&amp;"|"&amp;VLOOKUP(O11,属性表!$H:$I,2,0)&amp;"#"&amp;配件表!P11)</f>
        <v>1#24000|2#200</v>
      </c>
      <c r="R11" s="1" t="str">
        <f t="shared" si="0"/>
        <v>异妖1</v>
      </c>
      <c r="S11" s="1" t="str">
        <f t="shared" si="1"/>
        <v>紫色</v>
      </c>
      <c r="Y11" s="1">
        <v>10</v>
      </c>
      <c r="Z11" s="1" t="str">
        <f t="shared" si="3"/>
        <v>异妖4</v>
      </c>
      <c r="AA11" s="1" t="s">
        <v>66</v>
      </c>
    </row>
    <row r="12" spans="1:28" x14ac:dyDescent="0.3">
      <c r="A12" s="1" t="str">
        <f t="shared" si="2"/>
        <v>配件2</v>
      </c>
      <c r="B12" s="1">
        <f>B2+1</f>
        <v>2</v>
      </c>
      <c r="C12" s="1">
        <f>C2</f>
        <v>1</v>
      </c>
      <c r="D12" s="1">
        <f>D2+1</f>
        <v>6002</v>
      </c>
      <c r="E12" s="1">
        <f>E2</f>
        <v>1</v>
      </c>
      <c r="F12" s="1">
        <f>F2</f>
        <v>5</v>
      </c>
      <c r="G12" s="1">
        <f>G2</f>
        <v>0</v>
      </c>
      <c r="H12" s="1" t="e">
        <f ca="1">[1]!SUMSTRING(D12:E12,"#")</f>
        <v>#NAME?</v>
      </c>
      <c r="I12" s="1" t="e">
        <f ca="1">[1]!SUMSTRING(F12:G12,"#")</f>
        <v>#NAME?</v>
      </c>
      <c r="J12" s="3" t="e">
        <f ca="1">[1]!SUMSTRING(H12:I12,"|")</f>
        <v>#NAME?</v>
      </c>
      <c r="K12" s="1" t="s">
        <v>58</v>
      </c>
      <c r="L12" s="1">
        <v>842</v>
      </c>
      <c r="M12" s="1" t="s">
        <v>61</v>
      </c>
      <c r="N12" s="1">
        <f>N2*5</f>
        <v>35</v>
      </c>
      <c r="Q12" s="4" t="str">
        <f>IF(O12="",VLOOKUP(K12,属性表!$H:$I,2,0)&amp;"#"&amp;配件表!L12&amp;"|"&amp;VLOOKUP(M12,属性表!$H:$I,2,0)&amp;"#"&amp;配件表!N12,VLOOKUP(K12,属性表!$H:$I,2,0)&amp;"#"&amp;配件表!L12&amp;"|"&amp;VLOOKUP(M12,属性表!$H:$I,2,0)&amp;"#"&amp;配件表!N12&amp;"|"&amp;VLOOKUP(O12,属性表!$H:$I,2,0)&amp;"#"&amp;配件表!P12)</f>
        <v>1#842|3#35</v>
      </c>
      <c r="R12" s="1" t="str">
        <f t="shared" si="0"/>
        <v>异妖1</v>
      </c>
      <c r="S12" s="1" t="str">
        <f t="shared" si="1"/>
        <v>紫色</v>
      </c>
      <c r="Y12" s="1">
        <v>11</v>
      </c>
      <c r="Z12" s="1" t="str">
        <f t="shared" si="3"/>
        <v>异妖4</v>
      </c>
      <c r="AA12" s="1" t="s">
        <v>66</v>
      </c>
    </row>
    <row r="13" spans="1:28" x14ac:dyDescent="0.3">
      <c r="A13" s="1" t="str">
        <f t="shared" si="2"/>
        <v>配件2</v>
      </c>
      <c r="B13" s="1">
        <f t="shared" ref="B13:B76" si="4">B3+1</f>
        <v>2</v>
      </c>
      <c r="C13" s="1">
        <f t="shared" ref="C13:C76" si="5">C3</f>
        <v>2</v>
      </c>
      <c r="D13" s="1">
        <f t="shared" ref="D13:D76" si="6">D3+1</f>
        <v>6002</v>
      </c>
      <c r="E13" s="1">
        <f t="shared" ref="E13:G13" si="7">E3</f>
        <v>1</v>
      </c>
      <c r="F13" s="1">
        <f t="shared" si="7"/>
        <v>5</v>
      </c>
      <c r="G13" s="1">
        <f t="shared" si="7"/>
        <v>40</v>
      </c>
      <c r="H13" s="1" t="e">
        <f ca="1">[1]!SUMSTRING(D13:E13,"#")</f>
        <v>#NAME?</v>
      </c>
      <c r="I13" s="1" t="e">
        <f ca="1">[1]!SUMSTRING(F13:G13,"#")</f>
        <v>#NAME?</v>
      </c>
      <c r="J13" s="3" t="e">
        <f ca="1">[1]!SUMSTRING(H13:I13,"|")</f>
        <v>#NAME?</v>
      </c>
      <c r="K13" s="1" t="s">
        <v>58</v>
      </c>
      <c r="L13" s="1">
        <v>2105</v>
      </c>
      <c r="M13" s="1" t="s">
        <v>61</v>
      </c>
      <c r="N13" s="1">
        <f t="shared" ref="N13:N21" si="8">N3*5</f>
        <v>85</v>
      </c>
      <c r="Q13" s="4" t="str">
        <f>IF(O13="",VLOOKUP(K13,属性表!$H:$I,2,0)&amp;"#"&amp;配件表!L13&amp;"|"&amp;VLOOKUP(M13,属性表!$H:$I,2,0)&amp;"#"&amp;配件表!N13,VLOOKUP(K13,属性表!$H:$I,2,0)&amp;"#"&amp;配件表!L13&amp;"|"&amp;VLOOKUP(M13,属性表!$H:$I,2,0)&amp;"#"&amp;配件表!N13&amp;"|"&amp;VLOOKUP(O13,属性表!$H:$I,2,0)&amp;"#"&amp;配件表!P13)</f>
        <v>1#2105|3#85</v>
      </c>
      <c r="R13" s="1" t="str">
        <f t="shared" si="0"/>
        <v>异妖1</v>
      </c>
      <c r="S13" s="1" t="str">
        <f t="shared" si="1"/>
        <v>紫色</v>
      </c>
      <c r="Y13" s="1">
        <v>12</v>
      </c>
      <c r="Z13" s="1" t="str">
        <f t="shared" si="3"/>
        <v>异妖4</v>
      </c>
      <c r="AA13" s="1" t="s">
        <v>66</v>
      </c>
      <c r="AB13" s="1" t="e">
        <f ca="1">[1]!SUMSTRING(Y11:Y13,"#")</f>
        <v>#NAME?</v>
      </c>
    </row>
    <row r="14" spans="1:28" x14ac:dyDescent="0.3">
      <c r="A14" s="1" t="str">
        <f t="shared" si="2"/>
        <v>配件2</v>
      </c>
      <c r="B14" s="1">
        <f t="shared" si="4"/>
        <v>2</v>
      </c>
      <c r="C14" s="1">
        <f t="shared" si="5"/>
        <v>3</v>
      </c>
      <c r="D14" s="1">
        <f t="shared" si="6"/>
        <v>6002</v>
      </c>
      <c r="E14" s="1">
        <f t="shared" ref="E14:G14" si="9">E4</f>
        <v>2</v>
      </c>
      <c r="F14" s="1">
        <f t="shared" si="9"/>
        <v>5</v>
      </c>
      <c r="G14" s="1">
        <f t="shared" si="9"/>
        <v>65</v>
      </c>
      <c r="H14" s="1" t="e">
        <f ca="1">[1]!SUMSTRING(D14:E14,"#")</f>
        <v>#NAME?</v>
      </c>
      <c r="I14" s="1" t="e">
        <f ca="1">[1]!SUMSTRING(F14:G14,"#")</f>
        <v>#NAME?</v>
      </c>
      <c r="J14" s="3" t="e">
        <f ca="1">[1]!SUMSTRING(H14:I14,"|")</f>
        <v>#NAME?</v>
      </c>
      <c r="K14" s="1" t="s">
        <v>58</v>
      </c>
      <c r="L14" s="1">
        <v>3368</v>
      </c>
      <c r="M14" s="1" t="s">
        <v>61</v>
      </c>
      <c r="N14" s="1">
        <f t="shared" si="8"/>
        <v>140</v>
      </c>
      <c r="Q14" s="4" t="str">
        <f>IF(O14="",VLOOKUP(K14,属性表!$H:$I,2,0)&amp;"#"&amp;配件表!L14&amp;"|"&amp;VLOOKUP(M14,属性表!$H:$I,2,0)&amp;"#"&amp;配件表!N14,VLOOKUP(K14,属性表!$H:$I,2,0)&amp;"#"&amp;配件表!L14&amp;"|"&amp;VLOOKUP(M14,属性表!$H:$I,2,0)&amp;"#"&amp;配件表!N14&amp;"|"&amp;VLOOKUP(O14,属性表!$H:$I,2,0)&amp;"#"&amp;配件表!P14)</f>
        <v>1#3368|3#140</v>
      </c>
      <c r="R14" s="1" t="str">
        <f t="shared" si="0"/>
        <v>异妖1</v>
      </c>
      <c r="S14" s="1" t="str">
        <f t="shared" si="1"/>
        <v>紫色</v>
      </c>
      <c r="Y14" s="1">
        <v>13</v>
      </c>
      <c r="Z14" s="1" t="str">
        <f>"异妖"&amp;CEILING(Y14/4,1)+1</f>
        <v>异妖5</v>
      </c>
      <c r="AA14" s="1" t="s">
        <v>67</v>
      </c>
    </row>
    <row r="15" spans="1:28" x14ac:dyDescent="0.3">
      <c r="A15" s="1" t="str">
        <f t="shared" si="2"/>
        <v>配件2</v>
      </c>
      <c r="B15" s="1">
        <f t="shared" si="4"/>
        <v>2</v>
      </c>
      <c r="C15" s="1">
        <f t="shared" si="5"/>
        <v>4</v>
      </c>
      <c r="D15" s="1">
        <f t="shared" si="6"/>
        <v>6002</v>
      </c>
      <c r="E15" s="1">
        <f t="shared" ref="E15:G15" si="10">E5</f>
        <v>2</v>
      </c>
      <c r="F15" s="1">
        <f t="shared" si="10"/>
        <v>5</v>
      </c>
      <c r="G15" s="1">
        <f t="shared" si="10"/>
        <v>100</v>
      </c>
      <c r="H15" s="1" t="e">
        <f ca="1">[1]!SUMSTRING(D15:E15,"#")</f>
        <v>#NAME?</v>
      </c>
      <c r="I15" s="1" t="e">
        <f ca="1">[1]!SUMSTRING(F15:G15,"#")</f>
        <v>#NAME?</v>
      </c>
      <c r="J15" s="3" t="e">
        <f ca="1">[1]!SUMSTRING(H15:I15,"|")</f>
        <v>#NAME?</v>
      </c>
      <c r="K15" s="1" t="s">
        <v>58</v>
      </c>
      <c r="L15" s="1">
        <v>5052</v>
      </c>
      <c r="M15" s="1" t="s">
        <v>61</v>
      </c>
      <c r="N15" s="1">
        <f t="shared" si="8"/>
        <v>210</v>
      </c>
      <c r="Q15" s="4" t="str">
        <f>IF(O15="",VLOOKUP(K15,属性表!$H:$I,2,0)&amp;"#"&amp;配件表!L15&amp;"|"&amp;VLOOKUP(M15,属性表!$H:$I,2,0)&amp;"#"&amp;配件表!N15,VLOOKUP(K15,属性表!$H:$I,2,0)&amp;"#"&amp;配件表!L15&amp;"|"&amp;VLOOKUP(M15,属性表!$H:$I,2,0)&amp;"#"&amp;配件表!N15&amp;"|"&amp;VLOOKUP(O15,属性表!$H:$I,2,0)&amp;"#"&amp;配件表!P15)</f>
        <v>1#5052|3#210</v>
      </c>
      <c r="R15" s="1" t="str">
        <f t="shared" si="0"/>
        <v>异妖1</v>
      </c>
      <c r="S15" s="1" t="str">
        <f t="shared" si="1"/>
        <v>紫色</v>
      </c>
      <c r="Y15" s="1">
        <v>14</v>
      </c>
      <c r="Z15" s="1" t="str">
        <f t="shared" ref="Z15:Z33" si="11">"异妖"&amp;CEILING(Y15/4,1)+1</f>
        <v>异妖5</v>
      </c>
      <c r="AA15" s="1" t="s">
        <v>67</v>
      </c>
    </row>
    <row r="16" spans="1:28" x14ac:dyDescent="0.3">
      <c r="A16" s="1" t="str">
        <f t="shared" si="2"/>
        <v>配件2</v>
      </c>
      <c r="B16" s="1">
        <f t="shared" si="4"/>
        <v>2</v>
      </c>
      <c r="C16" s="1">
        <f t="shared" si="5"/>
        <v>5</v>
      </c>
      <c r="D16" s="1">
        <f t="shared" si="6"/>
        <v>6002</v>
      </c>
      <c r="E16" s="1">
        <f t="shared" ref="E16:G16" si="12">E6</f>
        <v>3</v>
      </c>
      <c r="F16" s="1">
        <f t="shared" si="12"/>
        <v>5</v>
      </c>
      <c r="G16" s="1">
        <f t="shared" si="12"/>
        <v>135</v>
      </c>
      <c r="H16" s="1" t="e">
        <f ca="1">[1]!SUMSTRING(D16:E16,"#")</f>
        <v>#NAME?</v>
      </c>
      <c r="I16" s="1" t="e">
        <f ca="1">[1]!SUMSTRING(F16:G16,"#")</f>
        <v>#NAME?</v>
      </c>
      <c r="J16" s="3" t="e">
        <f ca="1">[1]!SUMSTRING(H16:I16,"|")</f>
        <v>#NAME?</v>
      </c>
      <c r="K16" s="1" t="s">
        <v>58</v>
      </c>
      <c r="L16" s="1">
        <v>7157</v>
      </c>
      <c r="M16" s="1" t="s">
        <v>61</v>
      </c>
      <c r="N16" s="1">
        <f t="shared" si="8"/>
        <v>295</v>
      </c>
      <c r="Q16" s="4" t="str">
        <f>IF(O16="",VLOOKUP(K16,属性表!$H:$I,2,0)&amp;"#"&amp;配件表!L16&amp;"|"&amp;VLOOKUP(M16,属性表!$H:$I,2,0)&amp;"#"&amp;配件表!N16,VLOOKUP(K16,属性表!$H:$I,2,0)&amp;"#"&amp;配件表!L16&amp;"|"&amp;VLOOKUP(M16,属性表!$H:$I,2,0)&amp;"#"&amp;配件表!N16&amp;"|"&amp;VLOOKUP(O16,属性表!$H:$I,2,0)&amp;"#"&amp;配件表!P16)</f>
        <v>1#7157|3#295</v>
      </c>
      <c r="R16" s="1" t="str">
        <f t="shared" si="0"/>
        <v>异妖1</v>
      </c>
      <c r="S16" s="1" t="str">
        <f t="shared" si="1"/>
        <v>紫色</v>
      </c>
      <c r="Y16" s="1">
        <v>15</v>
      </c>
      <c r="Z16" s="1" t="str">
        <f t="shared" si="11"/>
        <v>异妖5</v>
      </c>
      <c r="AA16" s="1" t="s">
        <v>67</v>
      </c>
    </row>
    <row r="17" spans="1:28" x14ac:dyDescent="0.3">
      <c r="A17" s="1" t="str">
        <f t="shared" si="2"/>
        <v>配件2</v>
      </c>
      <c r="B17" s="1">
        <f t="shared" si="4"/>
        <v>2</v>
      </c>
      <c r="C17" s="1">
        <f t="shared" si="5"/>
        <v>6</v>
      </c>
      <c r="D17" s="1">
        <f t="shared" si="6"/>
        <v>6002</v>
      </c>
      <c r="E17" s="1">
        <f t="shared" ref="E17:G17" si="13">E7</f>
        <v>3</v>
      </c>
      <c r="F17" s="1">
        <f t="shared" si="13"/>
        <v>5</v>
      </c>
      <c r="G17" s="1">
        <f t="shared" si="13"/>
        <v>180</v>
      </c>
      <c r="H17" s="1" t="e">
        <f ca="1">[1]!SUMSTRING(D17:E17,"#")</f>
        <v>#NAME?</v>
      </c>
      <c r="I17" s="1" t="e">
        <f ca="1">[1]!SUMSTRING(F17:G17,"#")</f>
        <v>#NAME?</v>
      </c>
      <c r="J17" s="3" t="e">
        <f ca="1">[1]!SUMSTRING(H17:I17,"|")</f>
        <v>#NAME?</v>
      </c>
      <c r="K17" s="1" t="s">
        <v>58</v>
      </c>
      <c r="L17" s="1">
        <v>9684</v>
      </c>
      <c r="M17" s="1" t="s">
        <v>61</v>
      </c>
      <c r="N17" s="1">
        <f t="shared" si="8"/>
        <v>400</v>
      </c>
      <c r="Q17" s="4" t="str">
        <f>IF(O17="",VLOOKUP(K17,属性表!$H:$I,2,0)&amp;"#"&amp;配件表!L17&amp;"|"&amp;VLOOKUP(M17,属性表!$H:$I,2,0)&amp;"#"&amp;配件表!N17,VLOOKUP(K17,属性表!$H:$I,2,0)&amp;"#"&amp;配件表!L17&amp;"|"&amp;VLOOKUP(M17,属性表!$H:$I,2,0)&amp;"#"&amp;配件表!N17&amp;"|"&amp;VLOOKUP(O17,属性表!$H:$I,2,0)&amp;"#"&amp;配件表!P17)</f>
        <v>1#9684|3#400</v>
      </c>
      <c r="R17" s="1" t="str">
        <f t="shared" si="0"/>
        <v>异妖1</v>
      </c>
      <c r="S17" s="1" t="str">
        <f t="shared" si="1"/>
        <v>紫色</v>
      </c>
      <c r="Y17" s="1">
        <v>16</v>
      </c>
      <c r="Z17" s="1" t="str">
        <f t="shared" si="11"/>
        <v>异妖5</v>
      </c>
      <c r="AA17" s="1" t="s">
        <v>67</v>
      </c>
      <c r="AB17" s="1" t="e">
        <f ca="1">[1]!SUMSTRING(Y14:Y17,"#")</f>
        <v>#NAME?</v>
      </c>
    </row>
    <row r="18" spans="1:28" x14ac:dyDescent="0.3">
      <c r="A18" s="1" t="str">
        <f t="shared" si="2"/>
        <v>配件2</v>
      </c>
      <c r="B18" s="1">
        <f t="shared" si="4"/>
        <v>2</v>
      </c>
      <c r="C18" s="1">
        <f t="shared" si="5"/>
        <v>7</v>
      </c>
      <c r="D18" s="1">
        <f t="shared" si="6"/>
        <v>6002</v>
      </c>
      <c r="E18" s="1">
        <f t="shared" ref="E18:G18" si="14">E8</f>
        <v>4</v>
      </c>
      <c r="F18" s="1">
        <f t="shared" si="14"/>
        <v>5</v>
      </c>
      <c r="G18" s="1">
        <f t="shared" si="14"/>
        <v>235</v>
      </c>
      <c r="H18" s="1" t="e">
        <f ca="1">[1]!SUMSTRING(D18:E18,"#")</f>
        <v>#NAME?</v>
      </c>
      <c r="I18" s="1" t="e">
        <f ca="1">[1]!SUMSTRING(F18:G18,"#")</f>
        <v>#NAME?</v>
      </c>
      <c r="J18" s="3" t="e">
        <f ca="1">[1]!SUMSTRING(H18:I18,"|")</f>
        <v>#NAME?</v>
      </c>
      <c r="K18" s="1" t="s">
        <v>58</v>
      </c>
      <c r="L18" s="1">
        <v>12631</v>
      </c>
      <c r="M18" s="1" t="s">
        <v>61</v>
      </c>
      <c r="N18" s="1">
        <f t="shared" si="8"/>
        <v>525</v>
      </c>
      <c r="Q18" s="4" t="str">
        <f>IF(O18="",VLOOKUP(K18,属性表!$H:$I,2,0)&amp;"#"&amp;配件表!L18&amp;"|"&amp;VLOOKUP(M18,属性表!$H:$I,2,0)&amp;"#"&amp;配件表!N18,VLOOKUP(K18,属性表!$H:$I,2,0)&amp;"#"&amp;配件表!L18&amp;"|"&amp;VLOOKUP(M18,属性表!$H:$I,2,0)&amp;"#"&amp;配件表!N18&amp;"|"&amp;VLOOKUP(O18,属性表!$H:$I,2,0)&amp;"#"&amp;配件表!P18)</f>
        <v>1#12631|3#525</v>
      </c>
      <c r="R18" s="1" t="str">
        <f t="shared" si="0"/>
        <v>异妖1</v>
      </c>
      <c r="S18" s="1" t="str">
        <f t="shared" si="1"/>
        <v>紫色</v>
      </c>
      <c r="Y18" s="1">
        <v>17</v>
      </c>
      <c r="Z18" s="1" t="str">
        <f t="shared" si="11"/>
        <v>异妖6</v>
      </c>
      <c r="AA18" s="1" t="s">
        <v>67</v>
      </c>
    </row>
    <row r="19" spans="1:28" x14ac:dyDescent="0.3">
      <c r="A19" s="1" t="str">
        <f t="shared" si="2"/>
        <v>配件2</v>
      </c>
      <c r="B19" s="1">
        <f t="shared" si="4"/>
        <v>2</v>
      </c>
      <c r="C19" s="1">
        <f t="shared" si="5"/>
        <v>8</v>
      </c>
      <c r="D19" s="1">
        <f t="shared" si="6"/>
        <v>6002</v>
      </c>
      <c r="E19" s="1">
        <f t="shared" ref="E19:G19" si="15">E9</f>
        <v>5</v>
      </c>
      <c r="F19" s="1">
        <f t="shared" si="15"/>
        <v>5</v>
      </c>
      <c r="G19" s="1">
        <f t="shared" si="15"/>
        <v>290</v>
      </c>
      <c r="H19" s="1" t="e">
        <f ca="1">[1]!SUMSTRING(D19:E19,"#")</f>
        <v>#NAME?</v>
      </c>
      <c r="I19" s="1" t="e">
        <f ca="1">[1]!SUMSTRING(F19:G19,"#")</f>
        <v>#NAME?</v>
      </c>
      <c r="J19" s="3" t="e">
        <f ca="1">[1]!SUMSTRING(H19:I19,"|")</f>
        <v>#NAME?</v>
      </c>
      <c r="K19" s="1" t="s">
        <v>58</v>
      </c>
      <c r="L19" s="1">
        <v>16000</v>
      </c>
      <c r="M19" s="1" t="s">
        <v>61</v>
      </c>
      <c r="N19" s="1">
        <f t="shared" si="8"/>
        <v>665</v>
      </c>
      <c r="Q19" s="4" t="str">
        <f>IF(O19="",VLOOKUP(K19,属性表!$H:$I,2,0)&amp;"#"&amp;配件表!L19&amp;"|"&amp;VLOOKUP(M19,属性表!$H:$I,2,0)&amp;"#"&amp;配件表!N19,VLOOKUP(K19,属性表!$H:$I,2,0)&amp;"#"&amp;配件表!L19&amp;"|"&amp;VLOOKUP(M19,属性表!$H:$I,2,0)&amp;"#"&amp;配件表!N19&amp;"|"&amp;VLOOKUP(O19,属性表!$H:$I,2,0)&amp;"#"&amp;配件表!P19)</f>
        <v>1#16000|3#665</v>
      </c>
      <c r="R19" s="1" t="str">
        <f t="shared" si="0"/>
        <v>异妖1</v>
      </c>
      <c r="S19" s="1" t="str">
        <f t="shared" si="1"/>
        <v>紫色</v>
      </c>
      <c r="Y19" s="1">
        <v>18</v>
      </c>
      <c r="Z19" s="1" t="str">
        <f t="shared" si="11"/>
        <v>异妖6</v>
      </c>
      <c r="AA19" s="1" t="s">
        <v>67</v>
      </c>
    </row>
    <row r="20" spans="1:28" x14ac:dyDescent="0.3">
      <c r="A20" s="1" t="str">
        <f t="shared" si="2"/>
        <v>配件2</v>
      </c>
      <c r="B20" s="1">
        <f t="shared" si="4"/>
        <v>2</v>
      </c>
      <c r="C20" s="1">
        <f t="shared" si="5"/>
        <v>9</v>
      </c>
      <c r="D20" s="1">
        <f t="shared" si="6"/>
        <v>6002</v>
      </c>
      <c r="E20" s="1">
        <f t="shared" ref="E20:G20" si="16">E10</f>
        <v>6</v>
      </c>
      <c r="F20" s="1">
        <f t="shared" si="16"/>
        <v>5</v>
      </c>
      <c r="G20" s="1">
        <f t="shared" si="16"/>
        <v>355</v>
      </c>
      <c r="H20" s="1" t="e">
        <f ca="1">[1]!SUMSTRING(D20:E20,"#")</f>
        <v>#NAME?</v>
      </c>
      <c r="I20" s="1" t="e">
        <f ca="1">[1]!SUMSTRING(F20:G20,"#")</f>
        <v>#NAME?</v>
      </c>
      <c r="J20" s="3" t="e">
        <f ca="1">[1]!SUMSTRING(H20:I20,"|")</f>
        <v>#NAME?</v>
      </c>
      <c r="K20" s="1" t="s">
        <v>58</v>
      </c>
      <c r="L20" s="1">
        <v>19789</v>
      </c>
      <c r="M20" s="1" t="s">
        <v>61</v>
      </c>
      <c r="N20" s="1">
        <f t="shared" si="8"/>
        <v>820</v>
      </c>
      <c r="Q20" s="4" t="str">
        <f>IF(O20="",VLOOKUP(K20,属性表!$H:$I,2,0)&amp;"#"&amp;配件表!L20&amp;"|"&amp;VLOOKUP(M20,属性表!$H:$I,2,0)&amp;"#"&amp;配件表!N20,VLOOKUP(K20,属性表!$H:$I,2,0)&amp;"#"&amp;配件表!L20&amp;"|"&amp;VLOOKUP(M20,属性表!$H:$I,2,0)&amp;"#"&amp;配件表!N20&amp;"|"&amp;VLOOKUP(O20,属性表!$H:$I,2,0)&amp;"#"&amp;配件表!P20)</f>
        <v>1#19789|3#820</v>
      </c>
      <c r="R20" s="1" t="str">
        <f t="shared" si="0"/>
        <v>异妖1</v>
      </c>
      <c r="S20" s="1" t="str">
        <f t="shared" si="1"/>
        <v>紫色</v>
      </c>
      <c r="Y20" s="1">
        <v>19</v>
      </c>
      <c r="Z20" s="1" t="str">
        <f t="shared" si="11"/>
        <v>异妖6</v>
      </c>
      <c r="AA20" s="1" t="s">
        <v>67</v>
      </c>
    </row>
    <row r="21" spans="1:28" x14ac:dyDescent="0.3">
      <c r="A21" s="1" t="str">
        <f t="shared" si="2"/>
        <v>配件2</v>
      </c>
      <c r="B21" s="1">
        <f t="shared" si="4"/>
        <v>2</v>
      </c>
      <c r="C21" s="1">
        <f t="shared" si="5"/>
        <v>10</v>
      </c>
      <c r="D21" s="1">
        <f t="shared" si="6"/>
        <v>6002</v>
      </c>
      <c r="E21" s="1">
        <f t="shared" ref="E21:G21" si="17">E11</f>
        <v>8</v>
      </c>
      <c r="F21" s="1">
        <f t="shared" si="17"/>
        <v>5</v>
      </c>
      <c r="G21" s="1">
        <f t="shared" si="17"/>
        <v>420</v>
      </c>
      <c r="H21" s="1" t="e">
        <f ca="1">[1]!SUMSTRING(D21:E21,"#")</f>
        <v>#NAME?</v>
      </c>
      <c r="I21" s="1" t="e">
        <f ca="1">[1]!SUMSTRING(F21:G21,"#")</f>
        <v>#NAME?</v>
      </c>
      <c r="J21" s="3" t="e">
        <f ca="1">[1]!SUMSTRING(H21:I21,"|")</f>
        <v>#NAME?</v>
      </c>
      <c r="K21" s="1" t="s">
        <v>58</v>
      </c>
      <c r="L21" s="1">
        <v>24000</v>
      </c>
      <c r="M21" s="1" t="s">
        <v>61</v>
      </c>
      <c r="N21" s="1">
        <f t="shared" si="8"/>
        <v>1000</v>
      </c>
      <c r="Q21" s="4" t="str">
        <f>IF(O21="",VLOOKUP(K21,属性表!$H:$I,2,0)&amp;"#"&amp;配件表!L21&amp;"|"&amp;VLOOKUP(M21,属性表!$H:$I,2,0)&amp;"#"&amp;配件表!N21,VLOOKUP(K21,属性表!$H:$I,2,0)&amp;"#"&amp;配件表!L21&amp;"|"&amp;VLOOKUP(M21,属性表!$H:$I,2,0)&amp;"#"&amp;配件表!N21&amp;"|"&amp;VLOOKUP(O21,属性表!$H:$I,2,0)&amp;"#"&amp;配件表!P21)</f>
        <v>1#24000|3#1000</v>
      </c>
      <c r="R21" s="1" t="str">
        <f t="shared" si="0"/>
        <v>异妖1</v>
      </c>
      <c r="S21" s="1" t="str">
        <f t="shared" si="1"/>
        <v>紫色</v>
      </c>
      <c r="Y21" s="1">
        <v>20</v>
      </c>
      <c r="Z21" s="1" t="str">
        <f t="shared" si="11"/>
        <v>异妖6</v>
      </c>
      <c r="AA21" s="1" t="s">
        <v>67</v>
      </c>
      <c r="AB21" s="1" t="e">
        <f ca="1">[1]!SUMSTRING(Y18:Y21,"#")</f>
        <v>#NAME?</v>
      </c>
    </row>
    <row r="22" spans="1:28" x14ac:dyDescent="0.3">
      <c r="A22" s="1" t="str">
        <f t="shared" si="2"/>
        <v>配件3</v>
      </c>
      <c r="B22" s="1">
        <f t="shared" si="4"/>
        <v>3</v>
      </c>
      <c r="C22" s="1">
        <f t="shared" si="5"/>
        <v>1</v>
      </c>
      <c r="D22" s="1">
        <f t="shared" si="6"/>
        <v>6003</v>
      </c>
      <c r="E22" s="1">
        <f t="shared" ref="E22:G22" si="18">E12</f>
        <v>1</v>
      </c>
      <c r="F22" s="1">
        <f t="shared" si="18"/>
        <v>5</v>
      </c>
      <c r="G22" s="1">
        <f t="shared" si="18"/>
        <v>0</v>
      </c>
      <c r="H22" s="1" t="e">
        <f ca="1">[1]!SUMSTRING(D22:E22,"#")</f>
        <v>#NAME?</v>
      </c>
      <c r="I22" s="1" t="e">
        <f ca="1">[1]!SUMSTRING(F22:G22,"#")</f>
        <v>#NAME?</v>
      </c>
      <c r="J22" s="3" t="e">
        <f ca="1">[1]!SUMSTRING(H22:I22,"|")</f>
        <v>#NAME?</v>
      </c>
      <c r="K22" s="1" t="s">
        <v>60</v>
      </c>
      <c r="L22" s="1">
        <v>7</v>
      </c>
      <c r="M22" s="1" t="s">
        <v>61</v>
      </c>
      <c r="N22" s="1">
        <v>70</v>
      </c>
      <c r="Q22" s="4" t="str">
        <f>IF(O22="",VLOOKUP(K22,属性表!$H:$I,2,0)&amp;"#"&amp;配件表!L22&amp;"|"&amp;VLOOKUP(M22,属性表!$H:$I,2,0)&amp;"#"&amp;配件表!N22,VLOOKUP(K22,属性表!$H:$I,2,0)&amp;"#"&amp;配件表!L22&amp;"|"&amp;VLOOKUP(M22,属性表!$H:$I,2,0)&amp;"#"&amp;配件表!N22&amp;"|"&amp;VLOOKUP(O22,属性表!$H:$I,2,0)&amp;"#"&amp;配件表!P22)</f>
        <v>2#7|3#70</v>
      </c>
      <c r="R22" s="1" t="str">
        <f t="shared" si="0"/>
        <v>异妖1</v>
      </c>
      <c r="S22" s="1" t="str">
        <f t="shared" si="1"/>
        <v>紫色</v>
      </c>
      <c r="Y22" s="1">
        <v>21</v>
      </c>
      <c r="Z22" s="1" t="str">
        <f t="shared" si="11"/>
        <v>异妖7</v>
      </c>
      <c r="AA22" s="1" t="s">
        <v>67</v>
      </c>
    </row>
    <row r="23" spans="1:28" x14ac:dyDescent="0.3">
      <c r="A23" s="1" t="str">
        <f t="shared" si="2"/>
        <v>配件3</v>
      </c>
      <c r="B23" s="1">
        <f t="shared" si="4"/>
        <v>3</v>
      </c>
      <c r="C23" s="1">
        <f t="shared" si="5"/>
        <v>2</v>
      </c>
      <c r="D23" s="1">
        <f t="shared" si="6"/>
        <v>6003</v>
      </c>
      <c r="E23" s="1">
        <f t="shared" ref="E23:G23" si="19">E13</f>
        <v>1</v>
      </c>
      <c r="F23" s="1">
        <f t="shared" si="19"/>
        <v>5</v>
      </c>
      <c r="G23" s="1">
        <f t="shared" si="19"/>
        <v>40</v>
      </c>
      <c r="H23" s="1" t="e">
        <f ca="1">[1]!SUMSTRING(D23:E23,"#")</f>
        <v>#NAME?</v>
      </c>
      <c r="I23" s="1" t="e">
        <f ca="1">[1]!SUMSTRING(F23:G23,"#")</f>
        <v>#NAME?</v>
      </c>
      <c r="J23" s="3" t="e">
        <f ca="1">[1]!SUMSTRING(H23:I23,"|")</f>
        <v>#NAME?</v>
      </c>
      <c r="K23" s="1" t="s">
        <v>60</v>
      </c>
      <c r="L23" s="1">
        <v>17</v>
      </c>
      <c r="M23" s="1" t="s">
        <v>61</v>
      </c>
      <c r="N23" s="1">
        <v>175</v>
      </c>
      <c r="Q23" s="4" t="str">
        <f>IF(O23="",VLOOKUP(K23,属性表!$H:$I,2,0)&amp;"#"&amp;配件表!L23&amp;"|"&amp;VLOOKUP(M23,属性表!$H:$I,2,0)&amp;"#"&amp;配件表!N23,VLOOKUP(K23,属性表!$H:$I,2,0)&amp;"#"&amp;配件表!L23&amp;"|"&amp;VLOOKUP(M23,属性表!$H:$I,2,0)&amp;"#"&amp;配件表!N23&amp;"|"&amp;VLOOKUP(O23,属性表!$H:$I,2,0)&amp;"#"&amp;配件表!P23)</f>
        <v>2#17|3#175</v>
      </c>
      <c r="R23" s="1" t="str">
        <f t="shared" si="0"/>
        <v>异妖1</v>
      </c>
      <c r="S23" s="1" t="str">
        <f t="shared" si="1"/>
        <v>紫色</v>
      </c>
      <c r="Y23" s="1">
        <v>22</v>
      </c>
      <c r="Z23" s="1" t="str">
        <f t="shared" si="11"/>
        <v>异妖7</v>
      </c>
      <c r="AA23" s="1" t="s">
        <v>67</v>
      </c>
    </row>
    <row r="24" spans="1:28" x14ac:dyDescent="0.3">
      <c r="A24" s="1" t="str">
        <f t="shared" si="2"/>
        <v>配件3</v>
      </c>
      <c r="B24" s="1">
        <f t="shared" si="4"/>
        <v>3</v>
      </c>
      <c r="C24" s="1">
        <f t="shared" si="5"/>
        <v>3</v>
      </c>
      <c r="D24" s="1">
        <f t="shared" si="6"/>
        <v>6003</v>
      </c>
      <c r="E24" s="1">
        <f t="shared" ref="E24:G24" si="20">E14</f>
        <v>2</v>
      </c>
      <c r="F24" s="1">
        <f t="shared" si="20"/>
        <v>5</v>
      </c>
      <c r="G24" s="1">
        <f t="shared" si="20"/>
        <v>65</v>
      </c>
      <c r="H24" s="1" t="e">
        <f ca="1">[1]!SUMSTRING(D24:E24,"#")</f>
        <v>#NAME?</v>
      </c>
      <c r="I24" s="1" t="e">
        <f ca="1">[1]!SUMSTRING(F24:G24,"#")</f>
        <v>#NAME?</v>
      </c>
      <c r="J24" s="3" t="e">
        <f ca="1">[1]!SUMSTRING(H24:I24,"|")</f>
        <v>#NAME?</v>
      </c>
      <c r="K24" s="1" t="s">
        <v>60</v>
      </c>
      <c r="L24" s="1">
        <v>28</v>
      </c>
      <c r="M24" s="1" t="s">
        <v>61</v>
      </c>
      <c r="N24" s="1">
        <v>280</v>
      </c>
      <c r="Q24" s="4" t="str">
        <f>IF(O24="",VLOOKUP(K24,属性表!$H:$I,2,0)&amp;"#"&amp;配件表!L24&amp;"|"&amp;VLOOKUP(M24,属性表!$H:$I,2,0)&amp;"#"&amp;配件表!N24,VLOOKUP(K24,属性表!$H:$I,2,0)&amp;"#"&amp;配件表!L24&amp;"|"&amp;VLOOKUP(M24,属性表!$H:$I,2,0)&amp;"#"&amp;配件表!N24&amp;"|"&amp;VLOOKUP(O24,属性表!$H:$I,2,0)&amp;"#"&amp;配件表!P24)</f>
        <v>2#28|3#280</v>
      </c>
      <c r="R24" s="1" t="str">
        <f t="shared" si="0"/>
        <v>异妖1</v>
      </c>
      <c r="S24" s="1" t="str">
        <f t="shared" si="1"/>
        <v>紫色</v>
      </c>
      <c r="Y24" s="1">
        <v>23</v>
      </c>
      <c r="Z24" s="1" t="str">
        <f t="shared" si="11"/>
        <v>异妖7</v>
      </c>
      <c r="AA24" s="1" t="s">
        <v>67</v>
      </c>
    </row>
    <row r="25" spans="1:28" x14ac:dyDescent="0.3">
      <c r="A25" s="1" t="str">
        <f t="shared" si="2"/>
        <v>配件3</v>
      </c>
      <c r="B25" s="1">
        <f t="shared" si="4"/>
        <v>3</v>
      </c>
      <c r="C25" s="1">
        <f t="shared" si="5"/>
        <v>4</v>
      </c>
      <c r="D25" s="1">
        <f t="shared" si="6"/>
        <v>6003</v>
      </c>
      <c r="E25" s="1">
        <f t="shared" ref="E25:G25" si="21">E15</f>
        <v>2</v>
      </c>
      <c r="F25" s="1">
        <f t="shared" si="21"/>
        <v>5</v>
      </c>
      <c r="G25" s="1">
        <f t="shared" si="21"/>
        <v>100</v>
      </c>
      <c r="H25" s="1" t="e">
        <f ca="1">[1]!SUMSTRING(D25:E25,"#")</f>
        <v>#NAME?</v>
      </c>
      <c r="I25" s="1" t="e">
        <f ca="1">[1]!SUMSTRING(F25:G25,"#")</f>
        <v>#NAME?</v>
      </c>
      <c r="J25" s="3" t="e">
        <f ca="1">[1]!SUMSTRING(H25:I25,"|")</f>
        <v>#NAME?</v>
      </c>
      <c r="K25" s="1" t="s">
        <v>60</v>
      </c>
      <c r="L25" s="1">
        <v>42</v>
      </c>
      <c r="M25" s="1" t="s">
        <v>61</v>
      </c>
      <c r="N25" s="1">
        <v>420</v>
      </c>
      <c r="Q25" s="4" t="str">
        <f>IF(O25="",VLOOKUP(K25,属性表!$H:$I,2,0)&amp;"#"&amp;配件表!L25&amp;"|"&amp;VLOOKUP(M25,属性表!$H:$I,2,0)&amp;"#"&amp;配件表!N25,VLOOKUP(K25,属性表!$H:$I,2,0)&amp;"#"&amp;配件表!L25&amp;"|"&amp;VLOOKUP(M25,属性表!$H:$I,2,0)&amp;"#"&amp;配件表!N25&amp;"|"&amp;VLOOKUP(O25,属性表!$H:$I,2,0)&amp;"#"&amp;配件表!P25)</f>
        <v>2#42|3#420</v>
      </c>
      <c r="R25" s="1" t="str">
        <f t="shared" si="0"/>
        <v>异妖1</v>
      </c>
      <c r="S25" s="1" t="str">
        <f t="shared" si="1"/>
        <v>紫色</v>
      </c>
      <c r="Y25" s="1">
        <v>24</v>
      </c>
      <c r="Z25" s="1" t="str">
        <f t="shared" si="11"/>
        <v>异妖7</v>
      </c>
      <c r="AA25" s="1" t="s">
        <v>67</v>
      </c>
      <c r="AB25" s="1" t="e">
        <f ca="1">[1]!SUMSTRING(Y22:Y25,"#")</f>
        <v>#NAME?</v>
      </c>
    </row>
    <row r="26" spans="1:28" x14ac:dyDescent="0.3">
      <c r="A26" s="1" t="str">
        <f t="shared" si="2"/>
        <v>配件3</v>
      </c>
      <c r="B26" s="1">
        <f t="shared" si="4"/>
        <v>3</v>
      </c>
      <c r="C26" s="1">
        <f t="shared" si="5"/>
        <v>5</v>
      </c>
      <c r="D26" s="1">
        <f t="shared" si="6"/>
        <v>6003</v>
      </c>
      <c r="E26" s="1">
        <f t="shared" ref="E26:G26" si="22">E16</f>
        <v>3</v>
      </c>
      <c r="F26" s="1">
        <f t="shared" si="22"/>
        <v>5</v>
      </c>
      <c r="G26" s="1">
        <f t="shared" si="22"/>
        <v>135</v>
      </c>
      <c r="H26" s="1" t="e">
        <f ca="1">[1]!SUMSTRING(D26:E26,"#")</f>
        <v>#NAME?</v>
      </c>
      <c r="I26" s="1" t="e">
        <f ca="1">[1]!SUMSTRING(F26:G26,"#")</f>
        <v>#NAME?</v>
      </c>
      <c r="J26" s="3" t="e">
        <f ca="1">[1]!SUMSTRING(H26:I26,"|")</f>
        <v>#NAME?</v>
      </c>
      <c r="K26" s="1" t="s">
        <v>60</v>
      </c>
      <c r="L26" s="1">
        <v>59</v>
      </c>
      <c r="M26" s="1" t="s">
        <v>61</v>
      </c>
      <c r="N26" s="1">
        <v>595</v>
      </c>
      <c r="Q26" s="4" t="str">
        <f>IF(O26="",VLOOKUP(K26,属性表!$H:$I,2,0)&amp;"#"&amp;配件表!L26&amp;"|"&amp;VLOOKUP(M26,属性表!$H:$I,2,0)&amp;"#"&amp;配件表!N26,VLOOKUP(K26,属性表!$H:$I,2,0)&amp;"#"&amp;配件表!L26&amp;"|"&amp;VLOOKUP(M26,属性表!$H:$I,2,0)&amp;"#"&amp;配件表!N26&amp;"|"&amp;VLOOKUP(O26,属性表!$H:$I,2,0)&amp;"#"&amp;配件表!P26)</f>
        <v>2#59|3#595</v>
      </c>
      <c r="R26" s="1" t="str">
        <f t="shared" si="0"/>
        <v>异妖1</v>
      </c>
      <c r="S26" s="1" t="str">
        <f t="shared" si="1"/>
        <v>紫色</v>
      </c>
      <c r="Y26" s="1">
        <v>25</v>
      </c>
      <c r="Z26" s="1" t="str">
        <f t="shared" si="11"/>
        <v>异妖8</v>
      </c>
      <c r="AA26" s="1" t="s">
        <v>67</v>
      </c>
    </row>
    <row r="27" spans="1:28" x14ac:dyDescent="0.3">
      <c r="A27" s="1" t="str">
        <f t="shared" si="2"/>
        <v>配件3</v>
      </c>
      <c r="B27" s="1">
        <f t="shared" si="4"/>
        <v>3</v>
      </c>
      <c r="C27" s="1">
        <f t="shared" si="5"/>
        <v>6</v>
      </c>
      <c r="D27" s="1">
        <f t="shared" si="6"/>
        <v>6003</v>
      </c>
      <c r="E27" s="1">
        <f t="shared" ref="E27:G27" si="23">E17</f>
        <v>3</v>
      </c>
      <c r="F27" s="1">
        <f t="shared" si="23"/>
        <v>5</v>
      </c>
      <c r="G27" s="1">
        <f t="shared" si="23"/>
        <v>180</v>
      </c>
      <c r="H27" s="1" t="e">
        <f ca="1">[1]!SUMSTRING(D27:E27,"#")</f>
        <v>#NAME?</v>
      </c>
      <c r="I27" s="1" t="e">
        <f ca="1">[1]!SUMSTRING(F27:G27,"#")</f>
        <v>#NAME?</v>
      </c>
      <c r="J27" s="3" t="e">
        <f ca="1">[1]!SUMSTRING(H27:I27,"|")</f>
        <v>#NAME?</v>
      </c>
      <c r="K27" s="1" t="s">
        <v>60</v>
      </c>
      <c r="L27" s="1">
        <v>80</v>
      </c>
      <c r="M27" s="1" t="s">
        <v>61</v>
      </c>
      <c r="N27" s="1">
        <v>805</v>
      </c>
      <c r="Q27" s="4" t="str">
        <f>IF(O27="",VLOOKUP(K27,属性表!$H:$I,2,0)&amp;"#"&amp;配件表!L27&amp;"|"&amp;VLOOKUP(M27,属性表!$H:$I,2,0)&amp;"#"&amp;配件表!N27,VLOOKUP(K27,属性表!$H:$I,2,0)&amp;"#"&amp;配件表!L27&amp;"|"&amp;VLOOKUP(M27,属性表!$H:$I,2,0)&amp;"#"&amp;配件表!N27&amp;"|"&amp;VLOOKUP(O27,属性表!$H:$I,2,0)&amp;"#"&amp;配件表!P27)</f>
        <v>2#80|3#805</v>
      </c>
      <c r="R27" s="1" t="str">
        <f t="shared" si="0"/>
        <v>异妖1</v>
      </c>
      <c r="S27" s="1" t="str">
        <f t="shared" si="1"/>
        <v>紫色</v>
      </c>
      <c r="Y27" s="1">
        <v>26</v>
      </c>
      <c r="Z27" s="1" t="str">
        <f t="shared" si="11"/>
        <v>异妖8</v>
      </c>
      <c r="AA27" s="1" t="s">
        <v>67</v>
      </c>
    </row>
    <row r="28" spans="1:28" x14ac:dyDescent="0.3">
      <c r="A28" s="1" t="str">
        <f t="shared" si="2"/>
        <v>配件3</v>
      </c>
      <c r="B28" s="1">
        <f t="shared" si="4"/>
        <v>3</v>
      </c>
      <c r="C28" s="1">
        <f t="shared" si="5"/>
        <v>7</v>
      </c>
      <c r="D28" s="1">
        <f t="shared" si="6"/>
        <v>6003</v>
      </c>
      <c r="E28" s="1">
        <f t="shared" ref="E28:G28" si="24">E18</f>
        <v>4</v>
      </c>
      <c r="F28" s="1">
        <f t="shared" si="24"/>
        <v>5</v>
      </c>
      <c r="G28" s="1">
        <f t="shared" si="24"/>
        <v>235</v>
      </c>
      <c r="H28" s="1" t="e">
        <f ca="1">[1]!SUMSTRING(D28:E28,"#")</f>
        <v>#NAME?</v>
      </c>
      <c r="I28" s="1" t="e">
        <f ca="1">[1]!SUMSTRING(F28:G28,"#")</f>
        <v>#NAME?</v>
      </c>
      <c r="J28" s="3" t="e">
        <f ca="1">[1]!SUMSTRING(H28:I28,"|")</f>
        <v>#NAME?</v>
      </c>
      <c r="K28" s="1" t="s">
        <v>60</v>
      </c>
      <c r="L28" s="1">
        <v>105</v>
      </c>
      <c r="M28" s="1" t="s">
        <v>61</v>
      </c>
      <c r="N28" s="1">
        <v>1050</v>
      </c>
      <c r="Q28" s="4" t="str">
        <f>IF(O28="",VLOOKUP(K28,属性表!$H:$I,2,0)&amp;"#"&amp;配件表!L28&amp;"|"&amp;VLOOKUP(M28,属性表!$H:$I,2,0)&amp;"#"&amp;配件表!N28,VLOOKUP(K28,属性表!$H:$I,2,0)&amp;"#"&amp;配件表!L28&amp;"|"&amp;VLOOKUP(M28,属性表!$H:$I,2,0)&amp;"#"&amp;配件表!N28&amp;"|"&amp;VLOOKUP(O28,属性表!$H:$I,2,0)&amp;"#"&amp;配件表!P28)</f>
        <v>2#105|3#1050</v>
      </c>
      <c r="R28" s="1" t="str">
        <f t="shared" si="0"/>
        <v>异妖1</v>
      </c>
      <c r="S28" s="1" t="str">
        <f t="shared" si="1"/>
        <v>紫色</v>
      </c>
      <c r="Y28" s="1">
        <v>27</v>
      </c>
      <c r="Z28" s="1" t="str">
        <f t="shared" si="11"/>
        <v>异妖8</v>
      </c>
      <c r="AA28" s="1" t="s">
        <v>67</v>
      </c>
    </row>
    <row r="29" spans="1:28" x14ac:dyDescent="0.3">
      <c r="A29" s="1" t="str">
        <f t="shared" si="2"/>
        <v>配件3</v>
      </c>
      <c r="B29" s="1">
        <f t="shared" si="4"/>
        <v>3</v>
      </c>
      <c r="C29" s="1">
        <f t="shared" si="5"/>
        <v>8</v>
      </c>
      <c r="D29" s="1">
        <f t="shared" si="6"/>
        <v>6003</v>
      </c>
      <c r="E29" s="1">
        <f t="shared" ref="E29:G29" si="25">E19</f>
        <v>5</v>
      </c>
      <c r="F29" s="1">
        <f t="shared" si="25"/>
        <v>5</v>
      </c>
      <c r="G29" s="1">
        <f t="shared" si="25"/>
        <v>290</v>
      </c>
      <c r="H29" s="1" t="e">
        <f ca="1">[1]!SUMSTRING(D29:E29,"#")</f>
        <v>#NAME?</v>
      </c>
      <c r="I29" s="1" t="e">
        <f ca="1">[1]!SUMSTRING(F29:G29,"#")</f>
        <v>#NAME?</v>
      </c>
      <c r="J29" s="3" t="e">
        <f ca="1">[1]!SUMSTRING(H29:I29,"|")</f>
        <v>#NAME?</v>
      </c>
      <c r="K29" s="1" t="s">
        <v>60</v>
      </c>
      <c r="L29" s="1">
        <v>133</v>
      </c>
      <c r="M29" s="1" t="s">
        <v>61</v>
      </c>
      <c r="N29" s="1">
        <v>1330</v>
      </c>
      <c r="Q29" s="4" t="str">
        <f>IF(O29="",VLOOKUP(K29,属性表!$H:$I,2,0)&amp;"#"&amp;配件表!L29&amp;"|"&amp;VLOOKUP(M29,属性表!$H:$I,2,0)&amp;"#"&amp;配件表!N29,VLOOKUP(K29,属性表!$H:$I,2,0)&amp;"#"&amp;配件表!L29&amp;"|"&amp;VLOOKUP(M29,属性表!$H:$I,2,0)&amp;"#"&amp;配件表!N29&amp;"|"&amp;VLOOKUP(O29,属性表!$H:$I,2,0)&amp;"#"&amp;配件表!P29)</f>
        <v>2#133|3#1330</v>
      </c>
      <c r="R29" s="1" t="str">
        <f t="shared" si="0"/>
        <v>异妖1</v>
      </c>
      <c r="S29" s="1" t="str">
        <f t="shared" si="1"/>
        <v>紫色</v>
      </c>
      <c r="Y29" s="1">
        <v>28</v>
      </c>
      <c r="Z29" s="1" t="str">
        <f t="shared" si="11"/>
        <v>异妖8</v>
      </c>
      <c r="AA29" s="1" t="s">
        <v>67</v>
      </c>
      <c r="AB29" s="1" t="e">
        <f ca="1">[1]!SUMSTRING(Y26:Y29,"#")</f>
        <v>#NAME?</v>
      </c>
    </row>
    <row r="30" spans="1:28" x14ac:dyDescent="0.3">
      <c r="A30" s="1" t="str">
        <f t="shared" si="2"/>
        <v>配件3</v>
      </c>
      <c r="B30" s="1">
        <f t="shared" si="4"/>
        <v>3</v>
      </c>
      <c r="C30" s="1">
        <f t="shared" si="5"/>
        <v>9</v>
      </c>
      <c r="D30" s="1">
        <f t="shared" si="6"/>
        <v>6003</v>
      </c>
      <c r="E30" s="1">
        <f t="shared" ref="E30:G30" si="26">E20</f>
        <v>6</v>
      </c>
      <c r="F30" s="1">
        <f t="shared" si="26"/>
        <v>5</v>
      </c>
      <c r="G30" s="1">
        <f t="shared" si="26"/>
        <v>355</v>
      </c>
      <c r="H30" s="1" t="e">
        <f ca="1">[1]!SUMSTRING(D30:E30,"#")</f>
        <v>#NAME?</v>
      </c>
      <c r="I30" s="1" t="e">
        <f ca="1">[1]!SUMSTRING(F30:G30,"#")</f>
        <v>#NAME?</v>
      </c>
      <c r="J30" s="3" t="e">
        <f ca="1">[1]!SUMSTRING(H30:I30,"|")</f>
        <v>#NAME?</v>
      </c>
      <c r="K30" s="1" t="s">
        <v>60</v>
      </c>
      <c r="L30" s="1">
        <v>164</v>
      </c>
      <c r="M30" s="1" t="s">
        <v>61</v>
      </c>
      <c r="N30" s="1">
        <v>1645</v>
      </c>
      <c r="Q30" s="4" t="str">
        <f>IF(O30="",VLOOKUP(K30,属性表!$H:$I,2,0)&amp;"#"&amp;配件表!L30&amp;"|"&amp;VLOOKUP(M30,属性表!$H:$I,2,0)&amp;"#"&amp;配件表!N30,VLOOKUP(K30,属性表!$H:$I,2,0)&amp;"#"&amp;配件表!L30&amp;"|"&amp;VLOOKUP(M30,属性表!$H:$I,2,0)&amp;"#"&amp;配件表!N30&amp;"|"&amp;VLOOKUP(O30,属性表!$H:$I,2,0)&amp;"#"&amp;配件表!P30)</f>
        <v>2#164|3#1645</v>
      </c>
      <c r="R30" s="1" t="str">
        <f t="shared" si="0"/>
        <v>异妖1</v>
      </c>
      <c r="S30" s="1" t="str">
        <f t="shared" si="1"/>
        <v>紫色</v>
      </c>
      <c r="Y30" s="1">
        <v>29</v>
      </c>
      <c r="Z30" s="1" t="str">
        <f t="shared" si="11"/>
        <v>异妖9</v>
      </c>
      <c r="AA30" s="1" t="s">
        <v>67</v>
      </c>
    </row>
    <row r="31" spans="1:28" x14ac:dyDescent="0.3">
      <c r="A31" s="1" t="str">
        <f t="shared" si="2"/>
        <v>配件3</v>
      </c>
      <c r="B31" s="1">
        <f t="shared" si="4"/>
        <v>3</v>
      </c>
      <c r="C31" s="1">
        <f t="shared" si="5"/>
        <v>10</v>
      </c>
      <c r="D31" s="1">
        <f t="shared" si="6"/>
        <v>6003</v>
      </c>
      <c r="E31" s="1">
        <f t="shared" ref="E31:G31" si="27">E21</f>
        <v>8</v>
      </c>
      <c r="F31" s="1">
        <f t="shared" si="27"/>
        <v>5</v>
      </c>
      <c r="G31" s="1">
        <f t="shared" si="27"/>
        <v>420</v>
      </c>
      <c r="H31" s="1" t="e">
        <f ca="1">[1]!SUMSTRING(D31:E31,"#")</f>
        <v>#NAME?</v>
      </c>
      <c r="I31" s="1" t="e">
        <f ca="1">[1]!SUMSTRING(F31:G31,"#")</f>
        <v>#NAME?</v>
      </c>
      <c r="J31" s="3" t="e">
        <f ca="1">[1]!SUMSTRING(H31:I31,"|")</f>
        <v>#NAME?</v>
      </c>
      <c r="K31" s="1" t="s">
        <v>60</v>
      </c>
      <c r="L31" s="1">
        <v>200</v>
      </c>
      <c r="M31" s="1" t="s">
        <v>61</v>
      </c>
      <c r="N31" s="1">
        <v>2000</v>
      </c>
      <c r="Q31" s="4" t="str">
        <f>IF(O31="",VLOOKUP(K31,属性表!$H:$I,2,0)&amp;"#"&amp;配件表!L31&amp;"|"&amp;VLOOKUP(M31,属性表!$H:$I,2,0)&amp;"#"&amp;配件表!N31,VLOOKUP(K31,属性表!$H:$I,2,0)&amp;"#"&amp;配件表!L31&amp;"|"&amp;VLOOKUP(M31,属性表!$H:$I,2,0)&amp;"#"&amp;配件表!N31&amp;"|"&amp;VLOOKUP(O31,属性表!$H:$I,2,0)&amp;"#"&amp;配件表!P31)</f>
        <v>2#200|3#2000</v>
      </c>
      <c r="R31" s="1" t="str">
        <f t="shared" si="0"/>
        <v>异妖1</v>
      </c>
      <c r="S31" s="1" t="str">
        <f t="shared" si="1"/>
        <v>紫色</v>
      </c>
      <c r="Y31" s="1">
        <v>30</v>
      </c>
      <c r="Z31" s="1" t="str">
        <f t="shared" si="11"/>
        <v>异妖9</v>
      </c>
      <c r="AA31" s="1" t="s">
        <v>67</v>
      </c>
    </row>
    <row r="32" spans="1:28" x14ac:dyDescent="0.3">
      <c r="A32" s="1" t="str">
        <f t="shared" si="2"/>
        <v>配件4</v>
      </c>
      <c r="B32" s="1">
        <f t="shared" si="4"/>
        <v>4</v>
      </c>
      <c r="C32" s="1">
        <f t="shared" si="5"/>
        <v>1</v>
      </c>
      <c r="D32" s="1">
        <f t="shared" si="6"/>
        <v>6004</v>
      </c>
      <c r="E32" s="1">
        <f t="shared" ref="E32:G32" si="28">E22</f>
        <v>1</v>
      </c>
      <c r="F32" s="1">
        <f t="shared" si="28"/>
        <v>5</v>
      </c>
      <c r="G32" s="1">
        <f t="shared" si="28"/>
        <v>0</v>
      </c>
      <c r="H32" s="1" t="e">
        <f ca="1">[1]!SUMSTRING(D32:E32,"#")</f>
        <v>#NAME?</v>
      </c>
      <c r="I32" s="1" t="e">
        <f ca="1">[1]!SUMSTRING(F32:G32,"#")</f>
        <v>#NAME?</v>
      </c>
      <c r="J32" s="3" t="e">
        <f ca="1">[1]!SUMSTRING(H32:I32,"|")</f>
        <v>#NAME?</v>
      </c>
      <c r="K32" s="1" t="s">
        <v>58</v>
      </c>
      <c r="L32" s="1">
        <v>842</v>
      </c>
      <c r="M32" s="1" t="s">
        <v>60</v>
      </c>
      <c r="N32" s="1">
        <v>7</v>
      </c>
      <c r="Q32" s="4" t="str">
        <f>IF(O32="",VLOOKUP(K32,属性表!$H:$I,2,0)&amp;"#"&amp;配件表!L32&amp;"|"&amp;VLOOKUP(M32,属性表!$H:$I,2,0)&amp;"#"&amp;配件表!N32,VLOOKUP(K32,属性表!$H:$I,2,0)&amp;"#"&amp;配件表!L32&amp;"|"&amp;VLOOKUP(M32,属性表!$H:$I,2,0)&amp;"#"&amp;配件表!N32&amp;"|"&amp;VLOOKUP(O32,属性表!$H:$I,2,0)&amp;"#"&amp;配件表!P32)</f>
        <v>1#842|2#7</v>
      </c>
      <c r="R32" s="1" t="str">
        <f t="shared" si="0"/>
        <v>异妖2</v>
      </c>
      <c r="S32" s="1" t="str">
        <f t="shared" si="1"/>
        <v>紫色</v>
      </c>
      <c r="Y32" s="1">
        <v>31</v>
      </c>
      <c r="Z32" s="1" t="str">
        <f t="shared" si="11"/>
        <v>异妖9</v>
      </c>
      <c r="AA32" s="1" t="s">
        <v>67</v>
      </c>
    </row>
    <row r="33" spans="1:28" x14ac:dyDescent="0.3">
      <c r="A33" s="1" t="str">
        <f t="shared" si="2"/>
        <v>配件4</v>
      </c>
      <c r="B33" s="1">
        <f t="shared" si="4"/>
        <v>4</v>
      </c>
      <c r="C33" s="1">
        <f t="shared" si="5"/>
        <v>2</v>
      </c>
      <c r="D33" s="1">
        <f t="shared" si="6"/>
        <v>6004</v>
      </c>
      <c r="E33" s="1">
        <f t="shared" ref="E33:G33" si="29">E23</f>
        <v>1</v>
      </c>
      <c r="F33" s="1">
        <f t="shared" si="29"/>
        <v>5</v>
      </c>
      <c r="G33" s="1">
        <f t="shared" si="29"/>
        <v>40</v>
      </c>
      <c r="H33" s="1" t="e">
        <f ca="1">[1]!SUMSTRING(D33:E33,"#")</f>
        <v>#NAME?</v>
      </c>
      <c r="I33" s="1" t="e">
        <f ca="1">[1]!SUMSTRING(F33:G33,"#")</f>
        <v>#NAME?</v>
      </c>
      <c r="J33" s="3" t="e">
        <f ca="1">[1]!SUMSTRING(H33:I33,"|")</f>
        <v>#NAME?</v>
      </c>
      <c r="K33" s="1" t="s">
        <v>58</v>
      </c>
      <c r="L33" s="1">
        <v>2105</v>
      </c>
      <c r="M33" s="1" t="s">
        <v>60</v>
      </c>
      <c r="N33" s="1">
        <v>17</v>
      </c>
      <c r="Q33" s="4" t="str">
        <f>IF(O33="",VLOOKUP(K33,属性表!$H:$I,2,0)&amp;"#"&amp;配件表!L33&amp;"|"&amp;VLOOKUP(M33,属性表!$H:$I,2,0)&amp;"#"&amp;配件表!N33,VLOOKUP(K33,属性表!$H:$I,2,0)&amp;"#"&amp;配件表!L33&amp;"|"&amp;VLOOKUP(M33,属性表!$H:$I,2,0)&amp;"#"&amp;配件表!N33&amp;"|"&amp;VLOOKUP(O33,属性表!$H:$I,2,0)&amp;"#"&amp;配件表!P33)</f>
        <v>1#2105|2#17</v>
      </c>
      <c r="R33" s="1" t="str">
        <f t="shared" si="0"/>
        <v>异妖2</v>
      </c>
      <c r="S33" s="1" t="str">
        <f t="shared" si="1"/>
        <v>紫色</v>
      </c>
      <c r="Y33" s="1">
        <v>32</v>
      </c>
      <c r="Z33" s="1" t="str">
        <f t="shared" si="11"/>
        <v>异妖9</v>
      </c>
      <c r="AA33" s="1" t="s">
        <v>67</v>
      </c>
      <c r="AB33" s="1" t="e">
        <f ca="1">[1]!SUMSTRING(Y30:Y33,"#")</f>
        <v>#NAME?</v>
      </c>
    </row>
    <row r="34" spans="1:28" x14ac:dyDescent="0.3">
      <c r="A34" s="1" t="str">
        <f t="shared" si="2"/>
        <v>配件4</v>
      </c>
      <c r="B34" s="1">
        <f t="shared" si="4"/>
        <v>4</v>
      </c>
      <c r="C34" s="1">
        <f t="shared" si="5"/>
        <v>3</v>
      </c>
      <c r="D34" s="1">
        <f t="shared" si="6"/>
        <v>6004</v>
      </c>
      <c r="E34" s="1">
        <f t="shared" ref="E34:G34" si="30">E24</f>
        <v>2</v>
      </c>
      <c r="F34" s="1">
        <f t="shared" si="30"/>
        <v>5</v>
      </c>
      <c r="G34" s="1">
        <f t="shared" si="30"/>
        <v>65</v>
      </c>
      <c r="H34" s="1" t="e">
        <f ca="1">[1]!SUMSTRING(D34:E34,"#")</f>
        <v>#NAME?</v>
      </c>
      <c r="I34" s="1" t="e">
        <f ca="1">[1]!SUMSTRING(F34:G34,"#")</f>
        <v>#NAME?</v>
      </c>
      <c r="J34" s="3" t="e">
        <f ca="1">[1]!SUMSTRING(H34:I34,"|")</f>
        <v>#NAME?</v>
      </c>
      <c r="K34" s="1" t="s">
        <v>58</v>
      </c>
      <c r="L34" s="1">
        <v>3368</v>
      </c>
      <c r="M34" s="1" t="s">
        <v>60</v>
      </c>
      <c r="N34" s="1">
        <v>28</v>
      </c>
      <c r="Q34" s="4" t="str">
        <f>IF(O34="",VLOOKUP(K34,属性表!$H:$I,2,0)&amp;"#"&amp;配件表!L34&amp;"|"&amp;VLOOKUP(M34,属性表!$H:$I,2,0)&amp;"#"&amp;配件表!N34,VLOOKUP(K34,属性表!$H:$I,2,0)&amp;"#"&amp;配件表!L34&amp;"|"&amp;VLOOKUP(M34,属性表!$H:$I,2,0)&amp;"#"&amp;配件表!N34&amp;"|"&amp;VLOOKUP(O34,属性表!$H:$I,2,0)&amp;"#"&amp;配件表!P34)</f>
        <v>1#3368|2#28</v>
      </c>
      <c r="R34" s="1" t="str">
        <f t="shared" ref="R34:R65" si="31">VLOOKUP(B34,$Y:$Z,2,0)</f>
        <v>异妖2</v>
      </c>
      <c r="S34" s="1" t="str">
        <f t="shared" ref="S34:S65" si="32">VLOOKUP(R34,$Z:$AA,2,0)</f>
        <v>紫色</v>
      </c>
    </row>
    <row r="35" spans="1:28" x14ac:dyDescent="0.3">
      <c r="A35" s="1" t="str">
        <f t="shared" si="2"/>
        <v>配件4</v>
      </c>
      <c r="B35" s="1">
        <f t="shared" si="4"/>
        <v>4</v>
      </c>
      <c r="C35" s="1">
        <f t="shared" si="5"/>
        <v>4</v>
      </c>
      <c r="D35" s="1">
        <f t="shared" si="6"/>
        <v>6004</v>
      </c>
      <c r="E35" s="1">
        <f t="shared" ref="E35:G35" si="33">E25</f>
        <v>2</v>
      </c>
      <c r="F35" s="1">
        <f t="shared" si="33"/>
        <v>5</v>
      </c>
      <c r="G35" s="1">
        <f t="shared" si="33"/>
        <v>100</v>
      </c>
      <c r="H35" s="1" t="e">
        <f ca="1">[1]!SUMSTRING(D35:E35,"#")</f>
        <v>#NAME?</v>
      </c>
      <c r="I35" s="1" t="e">
        <f ca="1">[1]!SUMSTRING(F35:G35,"#")</f>
        <v>#NAME?</v>
      </c>
      <c r="J35" s="3" t="e">
        <f ca="1">[1]!SUMSTRING(H35:I35,"|")</f>
        <v>#NAME?</v>
      </c>
      <c r="K35" s="1" t="s">
        <v>58</v>
      </c>
      <c r="L35" s="1">
        <v>5052</v>
      </c>
      <c r="M35" s="1" t="s">
        <v>60</v>
      </c>
      <c r="N35" s="1">
        <v>42</v>
      </c>
      <c r="Q35" s="4" t="str">
        <f>IF(O35="",VLOOKUP(K35,属性表!$H:$I,2,0)&amp;"#"&amp;配件表!L35&amp;"|"&amp;VLOOKUP(M35,属性表!$H:$I,2,0)&amp;"#"&amp;配件表!N35,VLOOKUP(K35,属性表!$H:$I,2,0)&amp;"#"&amp;配件表!L35&amp;"|"&amp;VLOOKUP(M35,属性表!$H:$I,2,0)&amp;"#"&amp;配件表!N35&amp;"|"&amp;VLOOKUP(O35,属性表!$H:$I,2,0)&amp;"#"&amp;配件表!P35)</f>
        <v>1#5052|2#42</v>
      </c>
      <c r="R35" s="1" t="str">
        <f t="shared" si="31"/>
        <v>异妖2</v>
      </c>
      <c r="S35" s="1" t="str">
        <f t="shared" si="32"/>
        <v>紫色</v>
      </c>
    </row>
    <row r="36" spans="1:28" x14ac:dyDescent="0.3">
      <c r="A36" s="1" t="str">
        <f t="shared" si="2"/>
        <v>配件4</v>
      </c>
      <c r="B36" s="1">
        <f t="shared" si="4"/>
        <v>4</v>
      </c>
      <c r="C36" s="1">
        <f t="shared" si="5"/>
        <v>5</v>
      </c>
      <c r="D36" s="1">
        <f t="shared" si="6"/>
        <v>6004</v>
      </c>
      <c r="E36" s="1">
        <f t="shared" ref="E36:G36" si="34">E26</f>
        <v>3</v>
      </c>
      <c r="F36" s="1">
        <f t="shared" si="34"/>
        <v>5</v>
      </c>
      <c r="G36" s="1">
        <f t="shared" si="34"/>
        <v>135</v>
      </c>
      <c r="H36" s="1" t="e">
        <f ca="1">[1]!SUMSTRING(D36:E36,"#")</f>
        <v>#NAME?</v>
      </c>
      <c r="I36" s="1" t="e">
        <f ca="1">[1]!SUMSTRING(F36:G36,"#")</f>
        <v>#NAME?</v>
      </c>
      <c r="J36" s="3" t="e">
        <f ca="1">[1]!SUMSTRING(H36:I36,"|")</f>
        <v>#NAME?</v>
      </c>
      <c r="K36" s="1" t="s">
        <v>58</v>
      </c>
      <c r="L36" s="1">
        <v>7157</v>
      </c>
      <c r="M36" s="1" t="s">
        <v>60</v>
      </c>
      <c r="N36" s="1">
        <v>59</v>
      </c>
      <c r="Q36" s="4" t="str">
        <f>IF(O36="",VLOOKUP(K36,属性表!$H:$I,2,0)&amp;"#"&amp;配件表!L36&amp;"|"&amp;VLOOKUP(M36,属性表!$H:$I,2,0)&amp;"#"&amp;配件表!N36,VLOOKUP(K36,属性表!$H:$I,2,0)&amp;"#"&amp;配件表!L36&amp;"|"&amp;VLOOKUP(M36,属性表!$H:$I,2,0)&amp;"#"&amp;配件表!N36&amp;"|"&amp;VLOOKUP(O36,属性表!$H:$I,2,0)&amp;"#"&amp;配件表!P36)</f>
        <v>1#7157|2#59</v>
      </c>
      <c r="R36" s="1" t="str">
        <f t="shared" si="31"/>
        <v>异妖2</v>
      </c>
      <c r="S36" s="1" t="str">
        <f t="shared" si="32"/>
        <v>紫色</v>
      </c>
    </row>
    <row r="37" spans="1:28" x14ac:dyDescent="0.3">
      <c r="A37" s="1" t="str">
        <f t="shared" si="2"/>
        <v>配件4</v>
      </c>
      <c r="B37" s="1">
        <f t="shared" si="4"/>
        <v>4</v>
      </c>
      <c r="C37" s="1">
        <f t="shared" si="5"/>
        <v>6</v>
      </c>
      <c r="D37" s="1">
        <f t="shared" si="6"/>
        <v>6004</v>
      </c>
      <c r="E37" s="1">
        <f t="shared" ref="E37:G37" si="35">E27</f>
        <v>3</v>
      </c>
      <c r="F37" s="1">
        <f t="shared" si="35"/>
        <v>5</v>
      </c>
      <c r="G37" s="1">
        <f t="shared" si="35"/>
        <v>180</v>
      </c>
      <c r="H37" s="1" t="e">
        <f ca="1">[1]!SUMSTRING(D37:E37,"#")</f>
        <v>#NAME?</v>
      </c>
      <c r="I37" s="1" t="e">
        <f ca="1">[1]!SUMSTRING(F37:G37,"#")</f>
        <v>#NAME?</v>
      </c>
      <c r="J37" s="3" t="e">
        <f ca="1">[1]!SUMSTRING(H37:I37,"|")</f>
        <v>#NAME?</v>
      </c>
      <c r="K37" s="1" t="s">
        <v>58</v>
      </c>
      <c r="L37" s="1">
        <v>9684</v>
      </c>
      <c r="M37" s="1" t="s">
        <v>60</v>
      </c>
      <c r="N37" s="1">
        <v>80</v>
      </c>
      <c r="Q37" s="4" t="str">
        <f>IF(O37="",VLOOKUP(K37,属性表!$H:$I,2,0)&amp;"#"&amp;配件表!L37&amp;"|"&amp;VLOOKUP(M37,属性表!$H:$I,2,0)&amp;"#"&amp;配件表!N37,VLOOKUP(K37,属性表!$H:$I,2,0)&amp;"#"&amp;配件表!L37&amp;"|"&amp;VLOOKUP(M37,属性表!$H:$I,2,0)&amp;"#"&amp;配件表!N37&amp;"|"&amp;VLOOKUP(O37,属性表!$H:$I,2,0)&amp;"#"&amp;配件表!P37)</f>
        <v>1#9684|2#80</v>
      </c>
      <c r="R37" s="1" t="str">
        <f t="shared" si="31"/>
        <v>异妖2</v>
      </c>
      <c r="S37" s="1" t="str">
        <f t="shared" si="32"/>
        <v>紫色</v>
      </c>
    </row>
    <row r="38" spans="1:28" x14ac:dyDescent="0.3">
      <c r="A38" s="1" t="str">
        <f t="shared" si="2"/>
        <v>配件4</v>
      </c>
      <c r="B38" s="1">
        <f t="shared" si="4"/>
        <v>4</v>
      </c>
      <c r="C38" s="1">
        <f t="shared" si="5"/>
        <v>7</v>
      </c>
      <c r="D38" s="1">
        <f t="shared" si="6"/>
        <v>6004</v>
      </c>
      <c r="E38" s="1">
        <f t="shared" ref="E38:G38" si="36">E28</f>
        <v>4</v>
      </c>
      <c r="F38" s="1">
        <f t="shared" si="36"/>
        <v>5</v>
      </c>
      <c r="G38" s="1">
        <f t="shared" si="36"/>
        <v>235</v>
      </c>
      <c r="H38" s="1" t="e">
        <f ca="1">[1]!SUMSTRING(D38:E38,"#")</f>
        <v>#NAME?</v>
      </c>
      <c r="I38" s="1" t="e">
        <f ca="1">[1]!SUMSTRING(F38:G38,"#")</f>
        <v>#NAME?</v>
      </c>
      <c r="J38" s="3" t="e">
        <f ca="1">[1]!SUMSTRING(H38:I38,"|")</f>
        <v>#NAME?</v>
      </c>
      <c r="K38" s="1" t="s">
        <v>58</v>
      </c>
      <c r="L38" s="1">
        <v>12631</v>
      </c>
      <c r="M38" s="1" t="s">
        <v>60</v>
      </c>
      <c r="N38" s="1">
        <v>105</v>
      </c>
      <c r="Q38" s="4" t="str">
        <f>IF(O38="",VLOOKUP(K38,属性表!$H:$I,2,0)&amp;"#"&amp;配件表!L38&amp;"|"&amp;VLOOKUP(M38,属性表!$H:$I,2,0)&amp;"#"&amp;配件表!N38,VLOOKUP(K38,属性表!$H:$I,2,0)&amp;"#"&amp;配件表!L38&amp;"|"&amp;VLOOKUP(M38,属性表!$H:$I,2,0)&amp;"#"&amp;配件表!N38&amp;"|"&amp;VLOOKUP(O38,属性表!$H:$I,2,0)&amp;"#"&amp;配件表!P38)</f>
        <v>1#12631|2#105</v>
      </c>
      <c r="R38" s="1" t="str">
        <f t="shared" si="31"/>
        <v>异妖2</v>
      </c>
      <c r="S38" s="1" t="str">
        <f t="shared" si="32"/>
        <v>紫色</v>
      </c>
    </row>
    <row r="39" spans="1:28" x14ac:dyDescent="0.3">
      <c r="A39" s="1" t="str">
        <f t="shared" si="2"/>
        <v>配件4</v>
      </c>
      <c r="B39" s="1">
        <f t="shared" si="4"/>
        <v>4</v>
      </c>
      <c r="C39" s="1">
        <f t="shared" si="5"/>
        <v>8</v>
      </c>
      <c r="D39" s="1">
        <f t="shared" si="6"/>
        <v>6004</v>
      </c>
      <c r="E39" s="1">
        <f t="shared" ref="E39:G39" si="37">E29</f>
        <v>5</v>
      </c>
      <c r="F39" s="1">
        <f t="shared" si="37"/>
        <v>5</v>
      </c>
      <c r="G39" s="1">
        <f t="shared" si="37"/>
        <v>290</v>
      </c>
      <c r="H39" s="1" t="e">
        <f ca="1">[1]!SUMSTRING(D39:E39,"#")</f>
        <v>#NAME?</v>
      </c>
      <c r="I39" s="1" t="e">
        <f ca="1">[1]!SUMSTRING(F39:G39,"#")</f>
        <v>#NAME?</v>
      </c>
      <c r="J39" s="3" t="e">
        <f ca="1">[1]!SUMSTRING(H39:I39,"|")</f>
        <v>#NAME?</v>
      </c>
      <c r="K39" s="1" t="s">
        <v>58</v>
      </c>
      <c r="L39" s="1">
        <v>16000</v>
      </c>
      <c r="M39" s="1" t="s">
        <v>60</v>
      </c>
      <c r="N39" s="1">
        <v>133</v>
      </c>
      <c r="Q39" s="4" t="str">
        <f>IF(O39="",VLOOKUP(K39,属性表!$H:$I,2,0)&amp;"#"&amp;配件表!L39&amp;"|"&amp;VLOOKUP(M39,属性表!$H:$I,2,0)&amp;"#"&amp;配件表!N39,VLOOKUP(K39,属性表!$H:$I,2,0)&amp;"#"&amp;配件表!L39&amp;"|"&amp;VLOOKUP(M39,属性表!$H:$I,2,0)&amp;"#"&amp;配件表!N39&amp;"|"&amp;VLOOKUP(O39,属性表!$H:$I,2,0)&amp;"#"&amp;配件表!P39)</f>
        <v>1#16000|2#133</v>
      </c>
      <c r="R39" s="1" t="str">
        <f t="shared" si="31"/>
        <v>异妖2</v>
      </c>
      <c r="S39" s="1" t="str">
        <f t="shared" si="32"/>
        <v>紫色</v>
      </c>
    </row>
    <row r="40" spans="1:28" x14ac:dyDescent="0.3">
      <c r="A40" s="1" t="str">
        <f t="shared" si="2"/>
        <v>配件4</v>
      </c>
      <c r="B40" s="1">
        <f t="shared" si="4"/>
        <v>4</v>
      </c>
      <c r="C40" s="1">
        <f t="shared" si="5"/>
        <v>9</v>
      </c>
      <c r="D40" s="1">
        <f t="shared" si="6"/>
        <v>6004</v>
      </c>
      <c r="E40" s="1">
        <f t="shared" ref="E40:G40" si="38">E30</f>
        <v>6</v>
      </c>
      <c r="F40" s="1">
        <f t="shared" si="38"/>
        <v>5</v>
      </c>
      <c r="G40" s="1">
        <f t="shared" si="38"/>
        <v>355</v>
      </c>
      <c r="H40" s="1" t="e">
        <f ca="1">[1]!SUMSTRING(D40:E40,"#")</f>
        <v>#NAME?</v>
      </c>
      <c r="I40" s="1" t="e">
        <f ca="1">[1]!SUMSTRING(F40:G40,"#")</f>
        <v>#NAME?</v>
      </c>
      <c r="J40" s="3" t="e">
        <f ca="1">[1]!SUMSTRING(H40:I40,"|")</f>
        <v>#NAME?</v>
      </c>
      <c r="K40" s="1" t="s">
        <v>58</v>
      </c>
      <c r="L40" s="1">
        <v>19789</v>
      </c>
      <c r="M40" s="1" t="s">
        <v>60</v>
      </c>
      <c r="N40" s="1">
        <v>164</v>
      </c>
      <c r="Q40" s="4" t="str">
        <f>IF(O40="",VLOOKUP(K40,属性表!$H:$I,2,0)&amp;"#"&amp;配件表!L40&amp;"|"&amp;VLOOKUP(M40,属性表!$H:$I,2,0)&amp;"#"&amp;配件表!N40,VLOOKUP(K40,属性表!$H:$I,2,0)&amp;"#"&amp;配件表!L40&amp;"|"&amp;VLOOKUP(M40,属性表!$H:$I,2,0)&amp;"#"&amp;配件表!N40&amp;"|"&amp;VLOOKUP(O40,属性表!$H:$I,2,0)&amp;"#"&amp;配件表!P40)</f>
        <v>1#19789|2#164</v>
      </c>
      <c r="R40" s="1" t="str">
        <f t="shared" si="31"/>
        <v>异妖2</v>
      </c>
      <c r="S40" s="1" t="str">
        <f t="shared" si="32"/>
        <v>紫色</v>
      </c>
    </row>
    <row r="41" spans="1:28" x14ac:dyDescent="0.3">
      <c r="A41" s="1" t="str">
        <f t="shared" si="2"/>
        <v>配件4</v>
      </c>
      <c r="B41" s="1">
        <f t="shared" si="4"/>
        <v>4</v>
      </c>
      <c r="C41" s="1">
        <f t="shared" si="5"/>
        <v>10</v>
      </c>
      <c r="D41" s="1">
        <f t="shared" si="6"/>
        <v>6004</v>
      </c>
      <c r="E41" s="1">
        <f t="shared" ref="E41:G41" si="39">E31</f>
        <v>8</v>
      </c>
      <c r="F41" s="1">
        <f t="shared" si="39"/>
        <v>5</v>
      </c>
      <c r="G41" s="1">
        <f t="shared" si="39"/>
        <v>420</v>
      </c>
      <c r="H41" s="1" t="e">
        <f ca="1">[1]!SUMSTRING(D41:E41,"#")</f>
        <v>#NAME?</v>
      </c>
      <c r="I41" s="1" t="e">
        <f ca="1">[1]!SUMSTRING(F41:G41,"#")</f>
        <v>#NAME?</v>
      </c>
      <c r="J41" s="3" t="e">
        <f ca="1">[1]!SUMSTRING(H41:I41,"|")</f>
        <v>#NAME?</v>
      </c>
      <c r="K41" s="1" t="s">
        <v>58</v>
      </c>
      <c r="L41" s="1">
        <v>24000</v>
      </c>
      <c r="M41" s="1" t="s">
        <v>60</v>
      </c>
      <c r="N41" s="1">
        <v>200</v>
      </c>
      <c r="Q41" s="4" t="str">
        <f>IF(O41="",VLOOKUP(K41,属性表!$H:$I,2,0)&amp;"#"&amp;配件表!L41&amp;"|"&amp;VLOOKUP(M41,属性表!$H:$I,2,0)&amp;"#"&amp;配件表!N41,VLOOKUP(K41,属性表!$H:$I,2,0)&amp;"#"&amp;配件表!L41&amp;"|"&amp;VLOOKUP(M41,属性表!$H:$I,2,0)&amp;"#"&amp;配件表!N41&amp;"|"&amp;VLOOKUP(O41,属性表!$H:$I,2,0)&amp;"#"&amp;配件表!P41)</f>
        <v>1#24000|2#200</v>
      </c>
      <c r="R41" s="1" t="str">
        <f t="shared" si="31"/>
        <v>异妖2</v>
      </c>
      <c r="S41" s="1" t="str">
        <f t="shared" si="32"/>
        <v>紫色</v>
      </c>
    </row>
    <row r="42" spans="1:28" x14ac:dyDescent="0.3">
      <c r="A42" s="1" t="str">
        <f t="shared" si="2"/>
        <v>配件5</v>
      </c>
      <c r="B42" s="1">
        <f t="shared" si="4"/>
        <v>5</v>
      </c>
      <c r="C42" s="1">
        <f t="shared" si="5"/>
        <v>1</v>
      </c>
      <c r="D42" s="1">
        <f t="shared" si="6"/>
        <v>6005</v>
      </c>
      <c r="E42" s="1">
        <f t="shared" ref="E42:G42" si="40">E32</f>
        <v>1</v>
      </c>
      <c r="F42" s="1">
        <f t="shared" si="40"/>
        <v>5</v>
      </c>
      <c r="G42" s="1">
        <f t="shared" si="40"/>
        <v>0</v>
      </c>
      <c r="H42" s="1" t="e">
        <f ca="1">[1]!SUMSTRING(D42:E42,"#")</f>
        <v>#NAME?</v>
      </c>
      <c r="I42" s="1" t="e">
        <f ca="1">[1]!SUMSTRING(F42:G42,"#")</f>
        <v>#NAME?</v>
      </c>
      <c r="J42" s="3" t="e">
        <f ca="1">[1]!SUMSTRING(H42:I42,"|")</f>
        <v>#NAME?</v>
      </c>
      <c r="K42" s="1" t="s">
        <v>58</v>
      </c>
      <c r="L42" s="1">
        <v>842</v>
      </c>
      <c r="M42" s="1" t="s">
        <v>62</v>
      </c>
      <c r="N42" s="1">
        <v>70</v>
      </c>
      <c r="Q42" s="4" t="str">
        <f>IF(O42="",VLOOKUP(K42,属性表!$H:$I,2,0)&amp;"#"&amp;配件表!L42&amp;"|"&amp;VLOOKUP(M42,属性表!$H:$I,2,0)&amp;"#"&amp;配件表!N42,VLOOKUP(K42,属性表!$H:$I,2,0)&amp;"#"&amp;配件表!L42&amp;"|"&amp;VLOOKUP(M42,属性表!$H:$I,2,0)&amp;"#"&amp;配件表!N42&amp;"|"&amp;VLOOKUP(O42,属性表!$H:$I,2,0)&amp;"#"&amp;配件表!P42)</f>
        <v>1#842|4#70</v>
      </c>
      <c r="R42" s="1" t="str">
        <f t="shared" si="31"/>
        <v>异妖2</v>
      </c>
      <c r="S42" s="1" t="str">
        <f t="shared" si="32"/>
        <v>紫色</v>
      </c>
    </row>
    <row r="43" spans="1:28" x14ac:dyDescent="0.3">
      <c r="A43" s="1" t="str">
        <f t="shared" si="2"/>
        <v>配件5</v>
      </c>
      <c r="B43" s="1">
        <f t="shared" si="4"/>
        <v>5</v>
      </c>
      <c r="C43" s="1">
        <f t="shared" si="5"/>
        <v>2</v>
      </c>
      <c r="D43" s="1">
        <f t="shared" si="6"/>
        <v>6005</v>
      </c>
      <c r="E43" s="1">
        <f t="shared" ref="E43:G43" si="41">E33</f>
        <v>1</v>
      </c>
      <c r="F43" s="1">
        <f t="shared" si="41"/>
        <v>5</v>
      </c>
      <c r="G43" s="1">
        <f t="shared" si="41"/>
        <v>40</v>
      </c>
      <c r="H43" s="1" t="e">
        <f ca="1">[1]!SUMSTRING(D43:E43,"#")</f>
        <v>#NAME?</v>
      </c>
      <c r="I43" s="1" t="e">
        <f ca="1">[1]!SUMSTRING(F43:G43,"#")</f>
        <v>#NAME?</v>
      </c>
      <c r="J43" s="3" t="e">
        <f ca="1">[1]!SUMSTRING(H43:I43,"|")</f>
        <v>#NAME?</v>
      </c>
      <c r="K43" s="1" t="s">
        <v>58</v>
      </c>
      <c r="L43" s="1">
        <v>2105</v>
      </c>
      <c r="M43" s="1" t="s">
        <v>62</v>
      </c>
      <c r="N43" s="1">
        <v>175</v>
      </c>
      <c r="Q43" s="4" t="str">
        <f>IF(O43="",VLOOKUP(K43,属性表!$H:$I,2,0)&amp;"#"&amp;配件表!L43&amp;"|"&amp;VLOOKUP(M43,属性表!$H:$I,2,0)&amp;"#"&amp;配件表!N43,VLOOKUP(K43,属性表!$H:$I,2,0)&amp;"#"&amp;配件表!L43&amp;"|"&amp;VLOOKUP(M43,属性表!$H:$I,2,0)&amp;"#"&amp;配件表!N43&amp;"|"&amp;VLOOKUP(O43,属性表!$H:$I,2,0)&amp;"#"&amp;配件表!P43)</f>
        <v>1#2105|4#175</v>
      </c>
      <c r="R43" s="1" t="str">
        <f t="shared" si="31"/>
        <v>异妖2</v>
      </c>
      <c r="S43" s="1" t="str">
        <f t="shared" si="32"/>
        <v>紫色</v>
      </c>
    </row>
    <row r="44" spans="1:28" x14ac:dyDescent="0.3">
      <c r="A44" s="1" t="str">
        <f t="shared" si="2"/>
        <v>配件5</v>
      </c>
      <c r="B44" s="1">
        <f t="shared" si="4"/>
        <v>5</v>
      </c>
      <c r="C44" s="1">
        <f t="shared" si="5"/>
        <v>3</v>
      </c>
      <c r="D44" s="1">
        <f t="shared" si="6"/>
        <v>6005</v>
      </c>
      <c r="E44" s="1">
        <f t="shared" ref="E44:G44" si="42">E34</f>
        <v>2</v>
      </c>
      <c r="F44" s="1">
        <f t="shared" si="42"/>
        <v>5</v>
      </c>
      <c r="G44" s="1">
        <f t="shared" si="42"/>
        <v>65</v>
      </c>
      <c r="H44" s="1" t="e">
        <f ca="1">[1]!SUMSTRING(D44:E44,"#")</f>
        <v>#NAME?</v>
      </c>
      <c r="I44" s="1" t="e">
        <f ca="1">[1]!SUMSTRING(F44:G44,"#")</f>
        <v>#NAME?</v>
      </c>
      <c r="J44" s="3" t="e">
        <f ca="1">[1]!SUMSTRING(H44:I44,"|")</f>
        <v>#NAME?</v>
      </c>
      <c r="K44" s="1" t="s">
        <v>58</v>
      </c>
      <c r="L44" s="1">
        <v>3368</v>
      </c>
      <c r="M44" s="1" t="s">
        <v>62</v>
      </c>
      <c r="N44" s="1">
        <v>280</v>
      </c>
      <c r="Q44" s="4" t="str">
        <f>IF(O44="",VLOOKUP(K44,属性表!$H:$I,2,0)&amp;"#"&amp;配件表!L44&amp;"|"&amp;VLOOKUP(M44,属性表!$H:$I,2,0)&amp;"#"&amp;配件表!N44,VLOOKUP(K44,属性表!$H:$I,2,0)&amp;"#"&amp;配件表!L44&amp;"|"&amp;VLOOKUP(M44,属性表!$H:$I,2,0)&amp;"#"&amp;配件表!N44&amp;"|"&amp;VLOOKUP(O44,属性表!$H:$I,2,0)&amp;"#"&amp;配件表!P44)</f>
        <v>1#3368|4#280</v>
      </c>
      <c r="R44" s="1" t="str">
        <f t="shared" si="31"/>
        <v>异妖2</v>
      </c>
      <c r="S44" s="1" t="str">
        <f t="shared" si="32"/>
        <v>紫色</v>
      </c>
    </row>
    <row r="45" spans="1:28" x14ac:dyDescent="0.3">
      <c r="A45" s="1" t="str">
        <f t="shared" si="2"/>
        <v>配件5</v>
      </c>
      <c r="B45" s="1">
        <f t="shared" si="4"/>
        <v>5</v>
      </c>
      <c r="C45" s="1">
        <f t="shared" si="5"/>
        <v>4</v>
      </c>
      <c r="D45" s="1">
        <f t="shared" si="6"/>
        <v>6005</v>
      </c>
      <c r="E45" s="1">
        <f t="shared" ref="E45:G45" si="43">E35</f>
        <v>2</v>
      </c>
      <c r="F45" s="1">
        <f t="shared" si="43"/>
        <v>5</v>
      </c>
      <c r="G45" s="1">
        <f t="shared" si="43"/>
        <v>100</v>
      </c>
      <c r="H45" s="1" t="e">
        <f ca="1">[1]!SUMSTRING(D45:E45,"#")</f>
        <v>#NAME?</v>
      </c>
      <c r="I45" s="1" t="e">
        <f ca="1">[1]!SUMSTRING(F45:G45,"#")</f>
        <v>#NAME?</v>
      </c>
      <c r="J45" s="3" t="e">
        <f ca="1">[1]!SUMSTRING(H45:I45,"|")</f>
        <v>#NAME?</v>
      </c>
      <c r="K45" s="1" t="s">
        <v>58</v>
      </c>
      <c r="L45" s="1">
        <v>5052</v>
      </c>
      <c r="M45" s="1" t="s">
        <v>62</v>
      </c>
      <c r="N45" s="1">
        <v>420</v>
      </c>
      <c r="Q45" s="4" t="str">
        <f>IF(O45="",VLOOKUP(K45,属性表!$H:$I,2,0)&amp;"#"&amp;配件表!L45&amp;"|"&amp;VLOOKUP(M45,属性表!$H:$I,2,0)&amp;"#"&amp;配件表!N45,VLOOKUP(K45,属性表!$H:$I,2,0)&amp;"#"&amp;配件表!L45&amp;"|"&amp;VLOOKUP(M45,属性表!$H:$I,2,0)&amp;"#"&amp;配件表!N45&amp;"|"&amp;VLOOKUP(O45,属性表!$H:$I,2,0)&amp;"#"&amp;配件表!P45)</f>
        <v>1#5052|4#420</v>
      </c>
      <c r="R45" s="1" t="str">
        <f t="shared" si="31"/>
        <v>异妖2</v>
      </c>
      <c r="S45" s="1" t="str">
        <f t="shared" si="32"/>
        <v>紫色</v>
      </c>
    </row>
    <row r="46" spans="1:28" x14ac:dyDescent="0.3">
      <c r="A46" s="1" t="str">
        <f t="shared" si="2"/>
        <v>配件5</v>
      </c>
      <c r="B46" s="1">
        <f t="shared" si="4"/>
        <v>5</v>
      </c>
      <c r="C46" s="1">
        <f t="shared" si="5"/>
        <v>5</v>
      </c>
      <c r="D46" s="1">
        <f t="shared" si="6"/>
        <v>6005</v>
      </c>
      <c r="E46" s="1">
        <f t="shared" ref="E46:G46" si="44">E36</f>
        <v>3</v>
      </c>
      <c r="F46" s="1">
        <f t="shared" si="44"/>
        <v>5</v>
      </c>
      <c r="G46" s="1">
        <f t="shared" si="44"/>
        <v>135</v>
      </c>
      <c r="H46" s="1" t="e">
        <f ca="1">[1]!SUMSTRING(D46:E46,"#")</f>
        <v>#NAME?</v>
      </c>
      <c r="I46" s="1" t="e">
        <f ca="1">[1]!SUMSTRING(F46:G46,"#")</f>
        <v>#NAME?</v>
      </c>
      <c r="J46" s="3" t="e">
        <f ca="1">[1]!SUMSTRING(H46:I46,"|")</f>
        <v>#NAME?</v>
      </c>
      <c r="K46" s="1" t="s">
        <v>58</v>
      </c>
      <c r="L46" s="1">
        <v>7157</v>
      </c>
      <c r="M46" s="1" t="s">
        <v>62</v>
      </c>
      <c r="N46" s="1">
        <v>595</v>
      </c>
      <c r="Q46" s="4" t="str">
        <f>IF(O46="",VLOOKUP(K46,属性表!$H:$I,2,0)&amp;"#"&amp;配件表!L46&amp;"|"&amp;VLOOKUP(M46,属性表!$H:$I,2,0)&amp;"#"&amp;配件表!N46,VLOOKUP(K46,属性表!$H:$I,2,0)&amp;"#"&amp;配件表!L46&amp;"|"&amp;VLOOKUP(M46,属性表!$H:$I,2,0)&amp;"#"&amp;配件表!N46&amp;"|"&amp;VLOOKUP(O46,属性表!$H:$I,2,0)&amp;"#"&amp;配件表!P46)</f>
        <v>1#7157|4#595</v>
      </c>
      <c r="R46" s="1" t="str">
        <f t="shared" si="31"/>
        <v>异妖2</v>
      </c>
      <c r="S46" s="1" t="str">
        <f t="shared" si="32"/>
        <v>紫色</v>
      </c>
    </row>
    <row r="47" spans="1:28" x14ac:dyDescent="0.3">
      <c r="A47" s="1" t="str">
        <f t="shared" si="2"/>
        <v>配件5</v>
      </c>
      <c r="B47" s="1">
        <f t="shared" si="4"/>
        <v>5</v>
      </c>
      <c r="C47" s="1">
        <f t="shared" si="5"/>
        <v>6</v>
      </c>
      <c r="D47" s="1">
        <f t="shared" si="6"/>
        <v>6005</v>
      </c>
      <c r="E47" s="1">
        <f t="shared" ref="E47:G47" si="45">E37</f>
        <v>3</v>
      </c>
      <c r="F47" s="1">
        <f t="shared" si="45"/>
        <v>5</v>
      </c>
      <c r="G47" s="1">
        <f t="shared" si="45"/>
        <v>180</v>
      </c>
      <c r="H47" s="1" t="e">
        <f ca="1">[1]!SUMSTRING(D47:E47,"#")</f>
        <v>#NAME?</v>
      </c>
      <c r="I47" s="1" t="e">
        <f ca="1">[1]!SUMSTRING(F47:G47,"#")</f>
        <v>#NAME?</v>
      </c>
      <c r="J47" s="3" t="e">
        <f ca="1">[1]!SUMSTRING(H47:I47,"|")</f>
        <v>#NAME?</v>
      </c>
      <c r="K47" s="1" t="s">
        <v>58</v>
      </c>
      <c r="L47" s="1">
        <v>9684</v>
      </c>
      <c r="M47" s="1" t="s">
        <v>62</v>
      </c>
      <c r="N47" s="1">
        <v>805</v>
      </c>
      <c r="Q47" s="4" t="str">
        <f>IF(O47="",VLOOKUP(K47,属性表!$H:$I,2,0)&amp;"#"&amp;配件表!L47&amp;"|"&amp;VLOOKUP(M47,属性表!$H:$I,2,0)&amp;"#"&amp;配件表!N47,VLOOKUP(K47,属性表!$H:$I,2,0)&amp;"#"&amp;配件表!L47&amp;"|"&amp;VLOOKUP(M47,属性表!$H:$I,2,0)&amp;"#"&amp;配件表!N47&amp;"|"&amp;VLOOKUP(O47,属性表!$H:$I,2,0)&amp;"#"&amp;配件表!P47)</f>
        <v>1#9684|4#805</v>
      </c>
      <c r="R47" s="1" t="str">
        <f t="shared" si="31"/>
        <v>异妖2</v>
      </c>
      <c r="S47" s="1" t="str">
        <f t="shared" si="32"/>
        <v>紫色</v>
      </c>
    </row>
    <row r="48" spans="1:28" x14ac:dyDescent="0.3">
      <c r="A48" s="1" t="str">
        <f t="shared" si="2"/>
        <v>配件5</v>
      </c>
      <c r="B48" s="1">
        <f t="shared" si="4"/>
        <v>5</v>
      </c>
      <c r="C48" s="1">
        <f t="shared" si="5"/>
        <v>7</v>
      </c>
      <c r="D48" s="1">
        <f t="shared" si="6"/>
        <v>6005</v>
      </c>
      <c r="E48" s="1">
        <f t="shared" ref="E48:G48" si="46">E38</f>
        <v>4</v>
      </c>
      <c r="F48" s="1">
        <f t="shared" si="46"/>
        <v>5</v>
      </c>
      <c r="G48" s="1">
        <f t="shared" si="46"/>
        <v>235</v>
      </c>
      <c r="H48" s="1" t="e">
        <f ca="1">[1]!SUMSTRING(D48:E48,"#")</f>
        <v>#NAME?</v>
      </c>
      <c r="I48" s="1" t="e">
        <f ca="1">[1]!SUMSTRING(F48:G48,"#")</f>
        <v>#NAME?</v>
      </c>
      <c r="J48" s="3" t="e">
        <f ca="1">[1]!SUMSTRING(H48:I48,"|")</f>
        <v>#NAME?</v>
      </c>
      <c r="K48" s="1" t="s">
        <v>58</v>
      </c>
      <c r="L48" s="1">
        <v>12631</v>
      </c>
      <c r="M48" s="1" t="s">
        <v>62</v>
      </c>
      <c r="N48" s="1">
        <v>1050</v>
      </c>
      <c r="Q48" s="4" t="str">
        <f>IF(O48="",VLOOKUP(K48,属性表!$H:$I,2,0)&amp;"#"&amp;配件表!L48&amp;"|"&amp;VLOOKUP(M48,属性表!$H:$I,2,0)&amp;"#"&amp;配件表!N48,VLOOKUP(K48,属性表!$H:$I,2,0)&amp;"#"&amp;配件表!L48&amp;"|"&amp;VLOOKUP(M48,属性表!$H:$I,2,0)&amp;"#"&amp;配件表!N48&amp;"|"&amp;VLOOKUP(O48,属性表!$H:$I,2,0)&amp;"#"&amp;配件表!P48)</f>
        <v>1#12631|4#1050</v>
      </c>
      <c r="R48" s="1" t="str">
        <f t="shared" si="31"/>
        <v>异妖2</v>
      </c>
      <c r="S48" s="1" t="str">
        <f t="shared" si="32"/>
        <v>紫色</v>
      </c>
    </row>
    <row r="49" spans="1:19" x14ac:dyDescent="0.3">
      <c r="A49" s="1" t="str">
        <f t="shared" si="2"/>
        <v>配件5</v>
      </c>
      <c r="B49" s="1">
        <f t="shared" si="4"/>
        <v>5</v>
      </c>
      <c r="C49" s="1">
        <f t="shared" si="5"/>
        <v>8</v>
      </c>
      <c r="D49" s="1">
        <f t="shared" si="6"/>
        <v>6005</v>
      </c>
      <c r="E49" s="1">
        <f t="shared" ref="E49:G49" si="47">E39</f>
        <v>5</v>
      </c>
      <c r="F49" s="1">
        <f t="shared" si="47"/>
        <v>5</v>
      </c>
      <c r="G49" s="1">
        <f t="shared" si="47"/>
        <v>290</v>
      </c>
      <c r="H49" s="1" t="e">
        <f ca="1">[1]!SUMSTRING(D49:E49,"#")</f>
        <v>#NAME?</v>
      </c>
      <c r="I49" s="1" t="e">
        <f ca="1">[1]!SUMSTRING(F49:G49,"#")</f>
        <v>#NAME?</v>
      </c>
      <c r="J49" s="3" t="e">
        <f ca="1">[1]!SUMSTRING(H49:I49,"|")</f>
        <v>#NAME?</v>
      </c>
      <c r="K49" s="1" t="s">
        <v>58</v>
      </c>
      <c r="L49" s="1">
        <v>16000</v>
      </c>
      <c r="M49" s="1" t="s">
        <v>62</v>
      </c>
      <c r="N49" s="1">
        <v>1330</v>
      </c>
      <c r="Q49" s="4" t="str">
        <f>IF(O49="",VLOOKUP(K49,属性表!$H:$I,2,0)&amp;"#"&amp;配件表!L49&amp;"|"&amp;VLOOKUP(M49,属性表!$H:$I,2,0)&amp;"#"&amp;配件表!N49,VLOOKUP(K49,属性表!$H:$I,2,0)&amp;"#"&amp;配件表!L49&amp;"|"&amp;VLOOKUP(M49,属性表!$H:$I,2,0)&amp;"#"&amp;配件表!N49&amp;"|"&amp;VLOOKUP(O49,属性表!$H:$I,2,0)&amp;"#"&amp;配件表!P49)</f>
        <v>1#16000|4#1330</v>
      </c>
      <c r="R49" s="1" t="str">
        <f t="shared" si="31"/>
        <v>异妖2</v>
      </c>
      <c r="S49" s="1" t="str">
        <f t="shared" si="32"/>
        <v>紫色</v>
      </c>
    </row>
    <row r="50" spans="1:19" x14ac:dyDescent="0.3">
      <c r="A50" s="1" t="str">
        <f t="shared" si="2"/>
        <v>配件5</v>
      </c>
      <c r="B50" s="1">
        <f t="shared" si="4"/>
        <v>5</v>
      </c>
      <c r="C50" s="1">
        <f t="shared" si="5"/>
        <v>9</v>
      </c>
      <c r="D50" s="1">
        <f t="shared" si="6"/>
        <v>6005</v>
      </c>
      <c r="E50" s="1">
        <f t="shared" ref="E50:G50" si="48">E40</f>
        <v>6</v>
      </c>
      <c r="F50" s="1">
        <f t="shared" si="48"/>
        <v>5</v>
      </c>
      <c r="G50" s="1">
        <f t="shared" si="48"/>
        <v>355</v>
      </c>
      <c r="H50" s="1" t="e">
        <f ca="1">[1]!SUMSTRING(D50:E50,"#")</f>
        <v>#NAME?</v>
      </c>
      <c r="I50" s="1" t="e">
        <f ca="1">[1]!SUMSTRING(F50:G50,"#")</f>
        <v>#NAME?</v>
      </c>
      <c r="J50" s="3" t="e">
        <f ca="1">[1]!SUMSTRING(H50:I50,"|")</f>
        <v>#NAME?</v>
      </c>
      <c r="K50" s="1" t="s">
        <v>58</v>
      </c>
      <c r="L50" s="1">
        <v>19789</v>
      </c>
      <c r="M50" s="1" t="s">
        <v>62</v>
      </c>
      <c r="N50" s="1">
        <v>1645</v>
      </c>
      <c r="Q50" s="4" t="str">
        <f>IF(O50="",VLOOKUP(K50,属性表!$H:$I,2,0)&amp;"#"&amp;配件表!L50&amp;"|"&amp;VLOOKUP(M50,属性表!$H:$I,2,0)&amp;"#"&amp;配件表!N50,VLOOKUP(K50,属性表!$H:$I,2,0)&amp;"#"&amp;配件表!L50&amp;"|"&amp;VLOOKUP(M50,属性表!$H:$I,2,0)&amp;"#"&amp;配件表!N50&amp;"|"&amp;VLOOKUP(O50,属性表!$H:$I,2,0)&amp;"#"&amp;配件表!P50)</f>
        <v>1#19789|4#1645</v>
      </c>
      <c r="R50" s="1" t="str">
        <f t="shared" si="31"/>
        <v>异妖2</v>
      </c>
      <c r="S50" s="1" t="str">
        <f t="shared" si="32"/>
        <v>紫色</v>
      </c>
    </row>
    <row r="51" spans="1:19" x14ac:dyDescent="0.3">
      <c r="A51" s="1" t="str">
        <f t="shared" si="2"/>
        <v>配件5</v>
      </c>
      <c r="B51" s="1">
        <f t="shared" si="4"/>
        <v>5</v>
      </c>
      <c r="C51" s="1">
        <f t="shared" si="5"/>
        <v>10</v>
      </c>
      <c r="D51" s="1">
        <f t="shared" si="6"/>
        <v>6005</v>
      </c>
      <c r="E51" s="1">
        <f t="shared" ref="E51:G51" si="49">E41</f>
        <v>8</v>
      </c>
      <c r="F51" s="1">
        <f t="shared" si="49"/>
        <v>5</v>
      </c>
      <c r="G51" s="1">
        <f t="shared" si="49"/>
        <v>420</v>
      </c>
      <c r="H51" s="1" t="e">
        <f ca="1">[1]!SUMSTRING(D51:E51,"#")</f>
        <v>#NAME?</v>
      </c>
      <c r="I51" s="1" t="e">
        <f ca="1">[1]!SUMSTRING(F51:G51,"#")</f>
        <v>#NAME?</v>
      </c>
      <c r="J51" s="3" t="e">
        <f ca="1">[1]!SUMSTRING(H51:I51,"|")</f>
        <v>#NAME?</v>
      </c>
      <c r="K51" s="1" t="s">
        <v>58</v>
      </c>
      <c r="L51" s="1">
        <v>24000</v>
      </c>
      <c r="M51" s="1" t="s">
        <v>62</v>
      </c>
      <c r="N51" s="1">
        <v>2000</v>
      </c>
      <c r="Q51" s="4" t="str">
        <f>IF(O51="",VLOOKUP(K51,属性表!$H:$I,2,0)&amp;"#"&amp;配件表!L51&amp;"|"&amp;VLOOKUP(M51,属性表!$H:$I,2,0)&amp;"#"&amp;配件表!N51,VLOOKUP(K51,属性表!$H:$I,2,0)&amp;"#"&amp;配件表!L51&amp;"|"&amp;VLOOKUP(M51,属性表!$H:$I,2,0)&amp;"#"&amp;配件表!N51&amp;"|"&amp;VLOOKUP(O51,属性表!$H:$I,2,0)&amp;"#"&amp;配件表!P51)</f>
        <v>1#24000|4#2000</v>
      </c>
      <c r="R51" s="1" t="str">
        <f t="shared" si="31"/>
        <v>异妖2</v>
      </c>
      <c r="S51" s="1" t="str">
        <f t="shared" si="32"/>
        <v>紫色</v>
      </c>
    </row>
    <row r="52" spans="1:19" x14ac:dyDescent="0.3">
      <c r="A52" s="1" t="str">
        <f t="shared" si="2"/>
        <v>配件6</v>
      </c>
      <c r="B52" s="1">
        <f t="shared" si="4"/>
        <v>6</v>
      </c>
      <c r="C52" s="1">
        <f t="shared" si="5"/>
        <v>1</v>
      </c>
      <c r="D52" s="1">
        <f t="shared" si="6"/>
        <v>6006</v>
      </c>
      <c r="E52" s="1">
        <f t="shared" ref="E52:G52" si="50">E42</f>
        <v>1</v>
      </c>
      <c r="F52" s="1">
        <f t="shared" si="50"/>
        <v>5</v>
      </c>
      <c r="G52" s="1">
        <f t="shared" si="50"/>
        <v>0</v>
      </c>
      <c r="H52" s="1" t="e">
        <f ca="1">[1]!SUMSTRING(D52:E52,"#")</f>
        <v>#NAME?</v>
      </c>
      <c r="I52" s="1" t="e">
        <f ca="1">[1]!SUMSTRING(F52:G52,"#")</f>
        <v>#NAME?</v>
      </c>
      <c r="J52" s="3" t="e">
        <f ca="1">[1]!SUMSTRING(H52:I52,"|")</f>
        <v>#NAME?</v>
      </c>
      <c r="K52" s="1" t="s">
        <v>60</v>
      </c>
      <c r="L52" s="1">
        <v>7</v>
      </c>
      <c r="M52" s="1" t="s">
        <v>62</v>
      </c>
      <c r="N52" s="1">
        <v>70</v>
      </c>
      <c r="Q52" s="4" t="str">
        <f>IF(O52="",VLOOKUP(K52,属性表!$H:$I,2,0)&amp;"#"&amp;配件表!L52&amp;"|"&amp;VLOOKUP(M52,属性表!$H:$I,2,0)&amp;"#"&amp;配件表!N52,VLOOKUP(K52,属性表!$H:$I,2,0)&amp;"#"&amp;配件表!L52&amp;"|"&amp;VLOOKUP(M52,属性表!$H:$I,2,0)&amp;"#"&amp;配件表!N52&amp;"|"&amp;VLOOKUP(O52,属性表!$H:$I,2,0)&amp;"#"&amp;配件表!P52)</f>
        <v>2#7|4#70</v>
      </c>
      <c r="R52" s="1" t="str">
        <f t="shared" si="31"/>
        <v>异妖2</v>
      </c>
      <c r="S52" s="1" t="str">
        <f t="shared" si="32"/>
        <v>紫色</v>
      </c>
    </row>
    <row r="53" spans="1:19" x14ac:dyDescent="0.3">
      <c r="A53" s="1" t="str">
        <f t="shared" si="2"/>
        <v>配件6</v>
      </c>
      <c r="B53" s="1">
        <f t="shared" si="4"/>
        <v>6</v>
      </c>
      <c r="C53" s="1">
        <f t="shared" si="5"/>
        <v>2</v>
      </c>
      <c r="D53" s="1">
        <f t="shared" si="6"/>
        <v>6006</v>
      </c>
      <c r="E53" s="1">
        <f t="shared" ref="E53:G53" si="51">E43</f>
        <v>1</v>
      </c>
      <c r="F53" s="1">
        <f t="shared" si="51"/>
        <v>5</v>
      </c>
      <c r="G53" s="1">
        <f t="shared" si="51"/>
        <v>40</v>
      </c>
      <c r="H53" s="1" t="e">
        <f ca="1">[1]!SUMSTRING(D53:E53,"#")</f>
        <v>#NAME?</v>
      </c>
      <c r="I53" s="1" t="e">
        <f ca="1">[1]!SUMSTRING(F53:G53,"#")</f>
        <v>#NAME?</v>
      </c>
      <c r="J53" s="3" t="e">
        <f ca="1">[1]!SUMSTRING(H53:I53,"|")</f>
        <v>#NAME?</v>
      </c>
      <c r="K53" s="1" t="s">
        <v>60</v>
      </c>
      <c r="L53" s="1">
        <v>17</v>
      </c>
      <c r="M53" s="1" t="s">
        <v>62</v>
      </c>
      <c r="N53" s="1">
        <v>175</v>
      </c>
      <c r="Q53" s="4" t="str">
        <f>IF(O53="",VLOOKUP(K53,属性表!$H:$I,2,0)&amp;"#"&amp;配件表!L53&amp;"|"&amp;VLOOKUP(M53,属性表!$H:$I,2,0)&amp;"#"&amp;配件表!N53,VLOOKUP(K53,属性表!$H:$I,2,0)&amp;"#"&amp;配件表!L53&amp;"|"&amp;VLOOKUP(M53,属性表!$H:$I,2,0)&amp;"#"&amp;配件表!N53&amp;"|"&amp;VLOOKUP(O53,属性表!$H:$I,2,0)&amp;"#"&amp;配件表!P53)</f>
        <v>2#17|4#175</v>
      </c>
      <c r="R53" s="1" t="str">
        <f t="shared" si="31"/>
        <v>异妖2</v>
      </c>
      <c r="S53" s="1" t="str">
        <f t="shared" si="32"/>
        <v>紫色</v>
      </c>
    </row>
    <row r="54" spans="1:19" x14ac:dyDescent="0.3">
      <c r="A54" s="1" t="str">
        <f t="shared" si="2"/>
        <v>配件6</v>
      </c>
      <c r="B54" s="1">
        <f t="shared" si="4"/>
        <v>6</v>
      </c>
      <c r="C54" s="1">
        <f t="shared" si="5"/>
        <v>3</v>
      </c>
      <c r="D54" s="1">
        <f t="shared" si="6"/>
        <v>6006</v>
      </c>
      <c r="E54" s="1">
        <f t="shared" ref="E54:G54" si="52">E44</f>
        <v>2</v>
      </c>
      <c r="F54" s="1">
        <f t="shared" si="52"/>
        <v>5</v>
      </c>
      <c r="G54" s="1">
        <f t="shared" si="52"/>
        <v>65</v>
      </c>
      <c r="H54" s="1" t="e">
        <f ca="1">[1]!SUMSTRING(D54:E54,"#")</f>
        <v>#NAME?</v>
      </c>
      <c r="I54" s="1" t="e">
        <f ca="1">[1]!SUMSTRING(F54:G54,"#")</f>
        <v>#NAME?</v>
      </c>
      <c r="J54" s="3" t="e">
        <f ca="1">[1]!SUMSTRING(H54:I54,"|")</f>
        <v>#NAME?</v>
      </c>
      <c r="K54" s="1" t="s">
        <v>60</v>
      </c>
      <c r="L54" s="1">
        <v>28</v>
      </c>
      <c r="M54" s="1" t="s">
        <v>62</v>
      </c>
      <c r="N54" s="1">
        <v>280</v>
      </c>
      <c r="Q54" s="4" t="str">
        <f>IF(O54="",VLOOKUP(K54,属性表!$H:$I,2,0)&amp;"#"&amp;配件表!L54&amp;"|"&amp;VLOOKUP(M54,属性表!$H:$I,2,0)&amp;"#"&amp;配件表!N54,VLOOKUP(K54,属性表!$H:$I,2,0)&amp;"#"&amp;配件表!L54&amp;"|"&amp;VLOOKUP(M54,属性表!$H:$I,2,0)&amp;"#"&amp;配件表!N54&amp;"|"&amp;VLOOKUP(O54,属性表!$H:$I,2,0)&amp;"#"&amp;配件表!P54)</f>
        <v>2#28|4#280</v>
      </c>
      <c r="R54" s="1" t="str">
        <f t="shared" si="31"/>
        <v>异妖2</v>
      </c>
      <c r="S54" s="1" t="str">
        <f t="shared" si="32"/>
        <v>紫色</v>
      </c>
    </row>
    <row r="55" spans="1:19" x14ac:dyDescent="0.3">
      <c r="A55" s="1" t="str">
        <f t="shared" si="2"/>
        <v>配件6</v>
      </c>
      <c r="B55" s="1">
        <f t="shared" si="4"/>
        <v>6</v>
      </c>
      <c r="C55" s="1">
        <f t="shared" si="5"/>
        <v>4</v>
      </c>
      <c r="D55" s="1">
        <f t="shared" si="6"/>
        <v>6006</v>
      </c>
      <c r="E55" s="1">
        <f t="shared" ref="E55:G55" si="53">E45</f>
        <v>2</v>
      </c>
      <c r="F55" s="1">
        <f t="shared" si="53"/>
        <v>5</v>
      </c>
      <c r="G55" s="1">
        <f t="shared" si="53"/>
        <v>100</v>
      </c>
      <c r="H55" s="1" t="e">
        <f ca="1">[1]!SUMSTRING(D55:E55,"#")</f>
        <v>#NAME?</v>
      </c>
      <c r="I55" s="1" t="e">
        <f ca="1">[1]!SUMSTRING(F55:G55,"#")</f>
        <v>#NAME?</v>
      </c>
      <c r="J55" s="3" t="e">
        <f ca="1">[1]!SUMSTRING(H55:I55,"|")</f>
        <v>#NAME?</v>
      </c>
      <c r="K55" s="1" t="s">
        <v>60</v>
      </c>
      <c r="L55" s="1">
        <v>42</v>
      </c>
      <c r="M55" s="1" t="s">
        <v>62</v>
      </c>
      <c r="N55" s="1">
        <v>420</v>
      </c>
      <c r="Q55" s="4" t="str">
        <f>IF(O55="",VLOOKUP(K55,属性表!$H:$I,2,0)&amp;"#"&amp;配件表!L55&amp;"|"&amp;VLOOKUP(M55,属性表!$H:$I,2,0)&amp;"#"&amp;配件表!N55,VLOOKUP(K55,属性表!$H:$I,2,0)&amp;"#"&amp;配件表!L55&amp;"|"&amp;VLOOKUP(M55,属性表!$H:$I,2,0)&amp;"#"&amp;配件表!N55&amp;"|"&amp;VLOOKUP(O55,属性表!$H:$I,2,0)&amp;"#"&amp;配件表!P55)</f>
        <v>2#42|4#420</v>
      </c>
      <c r="R55" s="1" t="str">
        <f t="shared" si="31"/>
        <v>异妖2</v>
      </c>
      <c r="S55" s="1" t="str">
        <f t="shared" si="32"/>
        <v>紫色</v>
      </c>
    </row>
    <row r="56" spans="1:19" x14ac:dyDescent="0.3">
      <c r="A56" s="1" t="str">
        <f t="shared" si="2"/>
        <v>配件6</v>
      </c>
      <c r="B56" s="1">
        <f t="shared" si="4"/>
        <v>6</v>
      </c>
      <c r="C56" s="1">
        <f t="shared" si="5"/>
        <v>5</v>
      </c>
      <c r="D56" s="1">
        <f t="shared" si="6"/>
        <v>6006</v>
      </c>
      <c r="E56" s="1">
        <f t="shared" ref="E56:G56" si="54">E46</f>
        <v>3</v>
      </c>
      <c r="F56" s="1">
        <f t="shared" si="54"/>
        <v>5</v>
      </c>
      <c r="G56" s="1">
        <f t="shared" si="54"/>
        <v>135</v>
      </c>
      <c r="H56" s="1" t="e">
        <f ca="1">[1]!SUMSTRING(D56:E56,"#")</f>
        <v>#NAME?</v>
      </c>
      <c r="I56" s="1" t="e">
        <f ca="1">[1]!SUMSTRING(F56:G56,"#")</f>
        <v>#NAME?</v>
      </c>
      <c r="J56" s="3" t="e">
        <f ca="1">[1]!SUMSTRING(H56:I56,"|")</f>
        <v>#NAME?</v>
      </c>
      <c r="K56" s="1" t="s">
        <v>60</v>
      </c>
      <c r="L56" s="1">
        <v>59</v>
      </c>
      <c r="M56" s="1" t="s">
        <v>62</v>
      </c>
      <c r="N56" s="1">
        <v>595</v>
      </c>
      <c r="Q56" s="4" t="str">
        <f>IF(O56="",VLOOKUP(K56,属性表!$H:$I,2,0)&amp;"#"&amp;配件表!L56&amp;"|"&amp;VLOOKUP(M56,属性表!$H:$I,2,0)&amp;"#"&amp;配件表!N56,VLOOKUP(K56,属性表!$H:$I,2,0)&amp;"#"&amp;配件表!L56&amp;"|"&amp;VLOOKUP(M56,属性表!$H:$I,2,0)&amp;"#"&amp;配件表!N56&amp;"|"&amp;VLOOKUP(O56,属性表!$H:$I,2,0)&amp;"#"&amp;配件表!P56)</f>
        <v>2#59|4#595</v>
      </c>
      <c r="R56" s="1" t="str">
        <f t="shared" si="31"/>
        <v>异妖2</v>
      </c>
      <c r="S56" s="1" t="str">
        <f t="shared" si="32"/>
        <v>紫色</v>
      </c>
    </row>
    <row r="57" spans="1:19" x14ac:dyDescent="0.3">
      <c r="A57" s="1" t="str">
        <f t="shared" si="2"/>
        <v>配件6</v>
      </c>
      <c r="B57" s="1">
        <f t="shared" si="4"/>
        <v>6</v>
      </c>
      <c r="C57" s="1">
        <f t="shared" si="5"/>
        <v>6</v>
      </c>
      <c r="D57" s="1">
        <f t="shared" si="6"/>
        <v>6006</v>
      </c>
      <c r="E57" s="1">
        <f t="shared" ref="E57:G57" si="55">E47</f>
        <v>3</v>
      </c>
      <c r="F57" s="1">
        <f t="shared" si="55"/>
        <v>5</v>
      </c>
      <c r="G57" s="1">
        <f t="shared" si="55"/>
        <v>180</v>
      </c>
      <c r="H57" s="1" t="e">
        <f ca="1">[1]!SUMSTRING(D57:E57,"#")</f>
        <v>#NAME?</v>
      </c>
      <c r="I57" s="1" t="e">
        <f ca="1">[1]!SUMSTRING(F57:G57,"#")</f>
        <v>#NAME?</v>
      </c>
      <c r="J57" s="3" t="e">
        <f ca="1">[1]!SUMSTRING(H57:I57,"|")</f>
        <v>#NAME?</v>
      </c>
      <c r="K57" s="1" t="s">
        <v>60</v>
      </c>
      <c r="L57" s="1">
        <v>80</v>
      </c>
      <c r="M57" s="1" t="s">
        <v>62</v>
      </c>
      <c r="N57" s="1">
        <v>805</v>
      </c>
      <c r="Q57" s="4" t="str">
        <f>IF(O57="",VLOOKUP(K57,属性表!$H:$I,2,0)&amp;"#"&amp;配件表!L57&amp;"|"&amp;VLOOKUP(M57,属性表!$H:$I,2,0)&amp;"#"&amp;配件表!N57,VLOOKUP(K57,属性表!$H:$I,2,0)&amp;"#"&amp;配件表!L57&amp;"|"&amp;VLOOKUP(M57,属性表!$H:$I,2,0)&amp;"#"&amp;配件表!N57&amp;"|"&amp;VLOOKUP(O57,属性表!$H:$I,2,0)&amp;"#"&amp;配件表!P57)</f>
        <v>2#80|4#805</v>
      </c>
      <c r="R57" s="1" t="str">
        <f t="shared" si="31"/>
        <v>异妖2</v>
      </c>
      <c r="S57" s="1" t="str">
        <f t="shared" si="32"/>
        <v>紫色</v>
      </c>
    </row>
    <row r="58" spans="1:19" x14ac:dyDescent="0.3">
      <c r="A58" s="1" t="str">
        <f t="shared" si="2"/>
        <v>配件6</v>
      </c>
      <c r="B58" s="1">
        <f t="shared" si="4"/>
        <v>6</v>
      </c>
      <c r="C58" s="1">
        <f t="shared" si="5"/>
        <v>7</v>
      </c>
      <c r="D58" s="1">
        <f t="shared" si="6"/>
        <v>6006</v>
      </c>
      <c r="E58" s="1">
        <f t="shared" ref="E58:G58" si="56">E48</f>
        <v>4</v>
      </c>
      <c r="F58" s="1">
        <f t="shared" si="56"/>
        <v>5</v>
      </c>
      <c r="G58" s="1">
        <f t="shared" si="56"/>
        <v>235</v>
      </c>
      <c r="H58" s="1" t="e">
        <f ca="1">[1]!SUMSTRING(D58:E58,"#")</f>
        <v>#NAME?</v>
      </c>
      <c r="I58" s="1" t="e">
        <f ca="1">[1]!SUMSTRING(F58:G58,"#")</f>
        <v>#NAME?</v>
      </c>
      <c r="J58" s="3" t="e">
        <f ca="1">[1]!SUMSTRING(H58:I58,"|")</f>
        <v>#NAME?</v>
      </c>
      <c r="K58" s="1" t="s">
        <v>60</v>
      </c>
      <c r="L58" s="1">
        <v>105</v>
      </c>
      <c r="M58" s="1" t="s">
        <v>62</v>
      </c>
      <c r="N58" s="1">
        <v>1050</v>
      </c>
      <c r="Q58" s="4" t="str">
        <f>IF(O58="",VLOOKUP(K58,属性表!$H:$I,2,0)&amp;"#"&amp;配件表!L58&amp;"|"&amp;VLOOKUP(M58,属性表!$H:$I,2,0)&amp;"#"&amp;配件表!N58,VLOOKUP(K58,属性表!$H:$I,2,0)&amp;"#"&amp;配件表!L58&amp;"|"&amp;VLOOKUP(M58,属性表!$H:$I,2,0)&amp;"#"&amp;配件表!N58&amp;"|"&amp;VLOOKUP(O58,属性表!$H:$I,2,0)&amp;"#"&amp;配件表!P58)</f>
        <v>2#105|4#1050</v>
      </c>
      <c r="R58" s="1" t="str">
        <f t="shared" si="31"/>
        <v>异妖2</v>
      </c>
      <c r="S58" s="1" t="str">
        <f t="shared" si="32"/>
        <v>紫色</v>
      </c>
    </row>
    <row r="59" spans="1:19" x14ac:dyDescent="0.3">
      <c r="A59" s="1" t="str">
        <f t="shared" si="2"/>
        <v>配件6</v>
      </c>
      <c r="B59" s="1">
        <f t="shared" si="4"/>
        <v>6</v>
      </c>
      <c r="C59" s="1">
        <f t="shared" si="5"/>
        <v>8</v>
      </c>
      <c r="D59" s="1">
        <f t="shared" si="6"/>
        <v>6006</v>
      </c>
      <c r="E59" s="1">
        <f t="shared" ref="E59:G59" si="57">E49</f>
        <v>5</v>
      </c>
      <c r="F59" s="1">
        <f t="shared" si="57"/>
        <v>5</v>
      </c>
      <c r="G59" s="1">
        <f t="shared" si="57"/>
        <v>290</v>
      </c>
      <c r="H59" s="1" t="e">
        <f ca="1">[1]!SUMSTRING(D59:E59,"#")</f>
        <v>#NAME?</v>
      </c>
      <c r="I59" s="1" t="e">
        <f ca="1">[1]!SUMSTRING(F59:G59,"#")</f>
        <v>#NAME?</v>
      </c>
      <c r="J59" s="3" t="e">
        <f ca="1">[1]!SUMSTRING(H59:I59,"|")</f>
        <v>#NAME?</v>
      </c>
      <c r="K59" s="1" t="s">
        <v>60</v>
      </c>
      <c r="L59" s="1">
        <v>133</v>
      </c>
      <c r="M59" s="1" t="s">
        <v>62</v>
      </c>
      <c r="N59" s="1">
        <v>1330</v>
      </c>
      <c r="Q59" s="4" t="str">
        <f>IF(O59="",VLOOKUP(K59,属性表!$H:$I,2,0)&amp;"#"&amp;配件表!L59&amp;"|"&amp;VLOOKUP(M59,属性表!$H:$I,2,0)&amp;"#"&amp;配件表!N59,VLOOKUP(K59,属性表!$H:$I,2,0)&amp;"#"&amp;配件表!L59&amp;"|"&amp;VLOOKUP(M59,属性表!$H:$I,2,0)&amp;"#"&amp;配件表!N59&amp;"|"&amp;VLOOKUP(O59,属性表!$H:$I,2,0)&amp;"#"&amp;配件表!P59)</f>
        <v>2#133|4#1330</v>
      </c>
      <c r="R59" s="1" t="str">
        <f t="shared" si="31"/>
        <v>异妖2</v>
      </c>
      <c r="S59" s="1" t="str">
        <f t="shared" si="32"/>
        <v>紫色</v>
      </c>
    </row>
    <row r="60" spans="1:19" x14ac:dyDescent="0.3">
      <c r="A60" s="1" t="str">
        <f t="shared" si="2"/>
        <v>配件6</v>
      </c>
      <c r="B60" s="1">
        <f t="shared" si="4"/>
        <v>6</v>
      </c>
      <c r="C60" s="1">
        <f t="shared" si="5"/>
        <v>9</v>
      </c>
      <c r="D60" s="1">
        <f t="shared" si="6"/>
        <v>6006</v>
      </c>
      <c r="E60" s="1">
        <f t="shared" ref="E60:G60" si="58">E50</f>
        <v>6</v>
      </c>
      <c r="F60" s="1">
        <f t="shared" si="58"/>
        <v>5</v>
      </c>
      <c r="G60" s="1">
        <f t="shared" si="58"/>
        <v>355</v>
      </c>
      <c r="H60" s="1" t="e">
        <f ca="1">[1]!SUMSTRING(D60:E60,"#")</f>
        <v>#NAME?</v>
      </c>
      <c r="I60" s="1" t="e">
        <f ca="1">[1]!SUMSTRING(F60:G60,"#")</f>
        <v>#NAME?</v>
      </c>
      <c r="J60" s="3" t="e">
        <f ca="1">[1]!SUMSTRING(H60:I60,"|")</f>
        <v>#NAME?</v>
      </c>
      <c r="K60" s="1" t="s">
        <v>60</v>
      </c>
      <c r="L60" s="1">
        <v>164</v>
      </c>
      <c r="M60" s="1" t="s">
        <v>62</v>
      </c>
      <c r="N60" s="1">
        <v>1645</v>
      </c>
      <c r="Q60" s="4" t="str">
        <f>IF(O60="",VLOOKUP(K60,属性表!$H:$I,2,0)&amp;"#"&amp;配件表!L60&amp;"|"&amp;VLOOKUP(M60,属性表!$H:$I,2,0)&amp;"#"&amp;配件表!N60,VLOOKUP(K60,属性表!$H:$I,2,0)&amp;"#"&amp;配件表!L60&amp;"|"&amp;VLOOKUP(M60,属性表!$H:$I,2,0)&amp;"#"&amp;配件表!N60&amp;"|"&amp;VLOOKUP(O60,属性表!$H:$I,2,0)&amp;"#"&amp;配件表!P60)</f>
        <v>2#164|4#1645</v>
      </c>
      <c r="R60" s="1" t="str">
        <f t="shared" si="31"/>
        <v>异妖2</v>
      </c>
      <c r="S60" s="1" t="str">
        <f t="shared" si="32"/>
        <v>紫色</v>
      </c>
    </row>
    <row r="61" spans="1:19" x14ac:dyDescent="0.3">
      <c r="A61" s="1" t="str">
        <f t="shared" si="2"/>
        <v>配件6</v>
      </c>
      <c r="B61" s="1">
        <f t="shared" si="4"/>
        <v>6</v>
      </c>
      <c r="C61" s="1">
        <f t="shared" si="5"/>
        <v>10</v>
      </c>
      <c r="D61" s="1">
        <f t="shared" si="6"/>
        <v>6006</v>
      </c>
      <c r="E61" s="1">
        <f t="shared" ref="E61:G61" si="59">E51</f>
        <v>8</v>
      </c>
      <c r="F61" s="1">
        <f t="shared" si="59"/>
        <v>5</v>
      </c>
      <c r="G61" s="1">
        <f t="shared" si="59"/>
        <v>420</v>
      </c>
      <c r="H61" s="1" t="e">
        <f ca="1">[1]!SUMSTRING(D61:E61,"#")</f>
        <v>#NAME?</v>
      </c>
      <c r="I61" s="1" t="e">
        <f ca="1">[1]!SUMSTRING(F61:G61,"#")</f>
        <v>#NAME?</v>
      </c>
      <c r="J61" s="3" t="e">
        <f ca="1">[1]!SUMSTRING(H61:I61,"|")</f>
        <v>#NAME?</v>
      </c>
      <c r="K61" s="1" t="s">
        <v>60</v>
      </c>
      <c r="L61" s="1">
        <v>200</v>
      </c>
      <c r="M61" s="1" t="s">
        <v>62</v>
      </c>
      <c r="N61" s="1">
        <v>2000</v>
      </c>
      <c r="Q61" s="4" t="str">
        <f>IF(O61="",VLOOKUP(K61,属性表!$H:$I,2,0)&amp;"#"&amp;配件表!L61&amp;"|"&amp;VLOOKUP(M61,属性表!$H:$I,2,0)&amp;"#"&amp;配件表!N61,VLOOKUP(K61,属性表!$H:$I,2,0)&amp;"#"&amp;配件表!L61&amp;"|"&amp;VLOOKUP(M61,属性表!$H:$I,2,0)&amp;"#"&amp;配件表!N61&amp;"|"&amp;VLOOKUP(O61,属性表!$H:$I,2,0)&amp;"#"&amp;配件表!P61)</f>
        <v>2#200|4#2000</v>
      </c>
      <c r="R61" s="1" t="str">
        <f t="shared" si="31"/>
        <v>异妖2</v>
      </c>
      <c r="S61" s="1" t="str">
        <f t="shared" si="32"/>
        <v>紫色</v>
      </c>
    </row>
    <row r="62" spans="1:19" x14ac:dyDescent="0.3">
      <c r="A62" s="1" t="str">
        <f t="shared" si="2"/>
        <v>配件7</v>
      </c>
      <c r="B62" s="1">
        <f t="shared" si="4"/>
        <v>7</v>
      </c>
      <c r="C62" s="1">
        <f t="shared" si="5"/>
        <v>1</v>
      </c>
      <c r="D62" s="1">
        <f t="shared" si="6"/>
        <v>6007</v>
      </c>
      <c r="E62" s="1">
        <f t="shared" ref="E62:G62" si="60">E52</f>
        <v>1</v>
      </c>
      <c r="F62" s="1">
        <f t="shared" si="60"/>
        <v>5</v>
      </c>
      <c r="G62" s="1">
        <f t="shared" si="60"/>
        <v>0</v>
      </c>
      <c r="H62" s="1" t="e">
        <f ca="1">[1]!SUMSTRING(D62:E62,"#")</f>
        <v>#NAME?</v>
      </c>
      <c r="I62" s="1" t="e">
        <f ca="1">[1]!SUMSTRING(F62:G62,"#")</f>
        <v>#NAME?</v>
      </c>
      <c r="J62" s="3" t="e">
        <f ca="1">[1]!SUMSTRING(H62:I62,"|")</f>
        <v>#NAME?</v>
      </c>
      <c r="K62" s="1" t="s">
        <v>58</v>
      </c>
      <c r="L62" s="1">
        <v>842</v>
      </c>
      <c r="M62" s="1" t="s">
        <v>60</v>
      </c>
      <c r="N62" s="1">
        <v>7</v>
      </c>
      <c r="Q62" s="4" t="str">
        <f>IF(O62="",VLOOKUP(K62,属性表!$H:$I,2,0)&amp;"#"&amp;配件表!L62&amp;"|"&amp;VLOOKUP(M62,属性表!$H:$I,2,0)&amp;"#"&amp;配件表!N62,VLOOKUP(K62,属性表!$H:$I,2,0)&amp;"#"&amp;配件表!L62&amp;"|"&amp;VLOOKUP(M62,属性表!$H:$I,2,0)&amp;"#"&amp;配件表!N62&amp;"|"&amp;VLOOKUP(O62,属性表!$H:$I,2,0)&amp;"#"&amp;配件表!P62)</f>
        <v>1#842|2#7</v>
      </c>
      <c r="R62" s="1" t="str">
        <f t="shared" si="31"/>
        <v>异妖3</v>
      </c>
      <c r="S62" s="1" t="str">
        <f t="shared" si="32"/>
        <v>紫色</v>
      </c>
    </row>
    <row r="63" spans="1:19" x14ac:dyDescent="0.3">
      <c r="A63" s="1" t="str">
        <f t="shared" si="2"/>
        <v>配件7</v>
      </c>
      <c r="B63" s="1">
        <f t="shared" si="4"/>
        <v>7</v>
      </c>
      <c r="C63" s="1">
        <f t="shared" si="5"/>
        <v>2</v>
      </c>
      <c r="D63" s="1">
        <f t="shared" si="6"/>
        <v>6007</v>
      </c>
      <c r="E63" s="1">
        <f t="shared" ref="E63:G63" si="61">E53</f>
        <v>1</v>
      </c>
      <c r="F63" s="1">
        <f t="shared" si="61"/>
        <v>5</v>
      </c>
      <c r="G63" s="1">
        <f t="shared" si="61"/>
        <v>40</v>
      </c>
      <c r="H63" s="1" t="e">
        <f ca="1">[1]!SUMSTRING(D63:E63,"#")</f>
        <v>#NAME?</v>
      </c>
      <c r="I63" s="1" t="e">
        <f ca="1">[1]!SUMSTRING(F63:G63,"#")</f>
        <v>#NAME?</v>
      </c>
      <c r="J63" s="3" t="e">
        <f ca="1">[1]!SUMSTRING(H63:I63,"|")</f>
        <v>#NAME?</v>
      </c>
      <c r="K63" s="1" t="s">
        <v>58</v>
      </c>
      <c r="L63" s="1">
        <v>2105</v>
      </c>
      <c r="M63" s="1" t="s">
        <v>60</v>
      </c>
      <c r="N63" s="1">
        <v>17</v>
      </c>
      <c r="Q63" s="4" t="str">
        <f>IF(O63="",VLOOKUP(K63,属性表!$H:$I,2,0)&amp;"#"&amp;配件表!L63&amp;"|"&amp;VLOOKUP(M63,属性表!$H:$I,2,0)&amp;"#"&amp;配件表!N63,VLOOKUP(K63,属性表!$H:$I,2,0)&amp;"#"&amp;配件表!L63&amp;"|"&amp;VLOOKUP(M63,属性表!$H:$I,2,0)&amp;"#"&amp;配件表!N63&amp;"|"&amp;VLOOKUP(O63,属性表!$H:$I,2,0)&amp;"#"&amp;配件表!P63)</f>
        <v>1#2105|2#17</v>
      </c>
      <c r="R63" s="1" t="str">
        <f t="shared" si="31"/>
        <v>异妖3</v>
      </c>
      <c r="S63" s="1" t="str">
        <f t="shared" si="32"/>
        <v>紫色</v>
      </c>
    </row>
    <row r="64" spans="1:19" x14ac:dyDescent="0.3">
      <c r="A64" s="1" t="str">
        <f t="shared" si="2"/>
        <v>配件7</v>
      </c>
      <c r="B64" s="1">
        <f t="shared" si="4"/>
        <v>7</v>
      </c>
      <c r="C64" s="1">
        <f t="shared" si="5"/>
        <v>3</v>
      </c>
      <c r="D64" s="1">
        <f t="shared" si="6"/>
        <v>6007</v>
      </c>
      <c r="E64" s="1">
        <f t="shared" ref="E64:G64" si="62">E54</f>
        <v>2</v>
      </c>
      <c r="F64" s="1">
        <f t="shared" si="62"/>
        <v>5</v>
      </c>
      <c r="G64" s="1">
        <f t="shared" si="62"/>
        <v>65</v>
      </c>
      <c r="H64" s="1" t="e">
        <f ca="1">[1]!SUMSTRING(D64:E64,"#")</f>
        <v>#NAME?</v>
      </c>
      <c r="I64" s="1" t="e">
        <f ca="1">[1]!SUMSTRING(F64:G64,"#")</f>
        <v>#NAME?</v>
      </c>
      <c r="J64" s="3" t="e">
        <f ca="1">[1]!SUMSTRING(H64:I64,"|")</f>
        <v>#NAME?</v>
      </c>
      <c r="K64" s="1" t="s">
        <v>58</v>
      </c>
      <c r="L64" s="1">
        <v>3368</v>
      </c>
      <c r="M64" s="1" t="s">
        <v>60</v>
      </c>
      <c r="N64" s="1">
        <v>28</v>
      </c>
      <c r="Q64" s="4" t="str">
        <f>IF(O64="",VLOOKUP(K64,属性表!$H:$I,2,0)&amp;"#"&amp;配件表!L64&amp;"|"&amp;VLOOKUP(M64,属性表!$H:$I,2,0)&amp;"#"&amp;配件表!N64,VLOOKUP(K64,属性表!$H:$I,2,0)&amp;"#"&amp;配件表!L64&amp;"|"&amp;VLOOKUP(M64,属性表!$H:$I,2,0)&amp;"#"&amp;配件表!N64&amp;"|"&amp;VLOOKUP(O64,属性表!$H:$I,2,0)&amp;"#"&amp;配件表!P64)</f>
        <v>1#3368|2#28</v>
      </c>
      <c r="R64" s="1" t="str">
        <f t="shared" si="31"/>
        <v>异妖3</v>
      </c>
      <c r="S64" s="1" t="str">
        <f t="shared" si="32"/>
        <v>紫色</v>
      </c>
    </row>
    <row r="65" spans="1:19" x14ac:dyDescent="0.3">
      <c r="A65" s="1" t="str">
        <f t="shared" si="2"/>
        <v>配件7</v>
      </c>
      <c r="B65" s="1">
        <f t="shared" si="4"/>
        <v>7</v>
      </c>
      <c r="C65" s="1">
        <f t="shared" si="5"/>
        <v>4</v>
      </c>
      <c r="D65" s="1">
        <f t="shared" si="6"/>
        <v>6007</v>
      </c>
      <c r="E65" s="1">
        <f t="shared" ref="E65:G65" si="63">E55</f>
        <v>2</v>
      </c>
      <c r="F65" s="1">
        <f t="shared" si="63"/>
        <v>5</v>
      </c>
      <c r="G65" s="1">
        <f t="shared" si="63"/>
        <v>100</v>
      </c>
      <c r="H65" s="1" t="e">
        <f ca="1">[1]!SUMSTRING(D65:E65,"#")</f>
        <v>#NAME?</v>
      </c>
      <c r="I65" s="1" t="e">
        <f ca="1">[1]!SUMSTRING(F65:G65,"#")</f>
        <v>#NAME?</v>
      </c>
      <c r="J65" s="3" t="e">
        <f ca="1">[1]!SUMSTRING(H65:I65,"|")</f>
        <v>#NAME?</v>
      </c>
      <c r="K65" s="1" t="s">
        <v>58</v>
      </c>
      <c r="L65" s="1">
        <v>5052</v>
      </c>
      <c r="M65" s="1" t="s">
        <v>60</v>
      </c>
      <c r="N65" s="1">
        <v>42</v>
      </c>
      <c r="Q65" s="4" t="str">
        <f>IF(O65="",VLOOKUP(K65,属性表!$H:$I,2,0)&amp;"#"&amp;配件表!L65&amp;"|"&amp;VLOOKUP(M65,属性表!$H:$I,2,0)&amp;"#"&amp;配件表!N65,VLOOKUP(K65,属性表!$H:$I,2,0)&amp;"#"&amp;配件表!L65&amp;"|"&amp;VLOOKUP(M65,属性表!$H:$I,2,0)&amp;"#"&amp;配件表!N65&amp;"|"&amp;VLOOKUP(O65,属性表!$H:$I,2,0)&amp;"#"&amp;配件表!P65)</f>
        <v>1#5052|2#42</v>
      </c>
      <c r="R65" s="1" t="str">
        <f t="shared" si="31"/>
        <v>异妖3</v>
      </c>
      <c r="S65" s="1" t="str">
        <f t="shared" si="32"/>
        <v>紫色</v>
      </c>
    </row>
    <row r="66" spans="1:19" x14ac:dyDescent="0.3">
      <c r="A66" s="1" t="str">
        <f t="shared" si="2"/>
        <v>配件7</v>
      </c>
      <c r="B66" s="1">
        <f t="shared" si="4"/>
        <v>7</v>
      </c>
      <c r="C66" s="1">
        <f t="shared" si="5"/>
        <v>5</v>
      </c>
      <c r="D66" s="1">
        <f t="shared" si="6"/>
        <v>6007</v>
      </c>
      <c r="E66" s="1">
        <f t="shared" ref="E66:G66" si="64">E56</f>
        <v>3</v>
      </c>
      <c r="F66" s="1">
        <f t="shared" si="64"/>
        <v>5</v>
      </c>
      <c r="G66" s="1">
        <f t="shared" si="64"/>
        <v>135</v>
      </c>
      <c r="H66" s="1" t="e">
        <f ca="1">[1]!SUMSTRING(D66:E66,"#")</f>
        <v>#NAME?</v>
      </c>
      <c r="I66" s="1" t="e">
        <f ca="1">[1]!SUMSTRING(F66:G66,"#")</f>
        <v>#NAME?</v>
      </c>
      <c r="J66" s="3" t="e">
        <f ca="1">[1]!SUMSTRING(H66:I66,"|")</f>
        <v>#NAME?</v>
      </c>
      <c r="K66" s="1" t="s">
        <v>58</v>
      </c>
      <c r="L66" s="1">
        <v>7157</v>
      </c>
      <c r="M66" s="1" t="s">
        <v>60</v>
      </c>
      <c r="N66" s="1">
        <v>59</v>
      </c>
      <c r="Q66" s="4" t="str">
        <f>IF(O66="",VLOOKUP(K66,属性表!$H:$I,2,0)&amp;"#"&amp;配件表!L66&amp;"|"&amp;VLOOKUP(M66,属性表!$H:$I,2,0)&amp;"#"&amp;配件表!N66,VLOOKUP(K66,属性表!$H:$I,2,0)&amp;"#"&amp;配件表!L66&amp;"|"&amp;VLOOKUP(M66,属性表!$H:$I,2,0)&amp;"#"&amp;配件表!N66&amp;"|"&amp;VLOOKUP(O66,属性表!$H:$I,2,0)&amp;"#"&amp;配件表!P66)</f>
        <v>1#7157|2#59</v>
      </c>
      <c r="R66" s="1" t="str">
        <f t="shared" ref="R66:R97" si="65">VLOOKUP(B66,$Y:$Z,2,0)</f>
        <v>异妖3</v>
      </c>
      <c r="S66" s="1" t="str">
        <f t="shared" ref="S66:S97" si="66">VLOOKUP(R66,$Z:$AA,2,0)</f>
        <v>紫色</v>
      </c>
    </row>
    <row r="67" spans="1:19" x14ac:dyDescent="0.3">
      <c r="A67" s="1" t="str">
        <f t="shared" ref="A67:A130" si="67">"配件"&amp;B67</f>
        <v>配件7</v>
      </c>
      <c r="B67" s="1">
        <f t="shared" si="4"/>
        <v>7</v>
      </c>
      <c r="C67" s="1">
        <f t="shared" si="5"/>
        <v>6</v>
      </c>
      <c r="D67" s="1">
        <f t="shared" si="6"/>
        <v>6007</v>
      </c>
      <c r="E67" s="1">
        <f t="shared" ref="E67:G67" si="68">E57</f>
        <v>3</v>
      </c>
      <c r="F67" s="1">
        <f t="shared" si="68"/>
        <v>5</v>
      </c>
      <c r="G67" s="1">
        <f t="shared" si="68"/>
        <v>180</v>
      </c>
      <c r="H67" s="1" t="e">
        <f ca="1">[1]!SUMSTRING(D67:E67,"#")</f>
        <v>#NAME?</v>
      </c>
      <c r="I67" s="1" t="e">
        <f ca="1">[1]!SUMSTRING(F67:G67,"#")</f>
        <v>#NAME?</v>
      </c>
      <c r="J67" s="3" t="e">
        <f ca="1">[1]!SUMSTRING(H67:I67,"|")</f>
        <v>#NAME?</v>
      </c>
      <c r="K67" s="1" t="s">
        <v>58</v>
      </c>
      <c r="L67" s="1">
        <v>9684</v>
      </c>
      <c r="M67" s="1" t="s">
        <v>60</v>
      </c>
      <c r="N67" s="1">
        <v>80</v>
      </c>
      <c r="Q67" s="4" t="str">
        <f>IF(O67="",VLOOKUP(K67,属性表!$H:$I,2,0)&amp;"#"&amp;配件表!L67&amp;"|"&amp;VLOOKUP(M67,属性表!$H:$I,2,0)&amp;"#"&amp;配件表!N67,VLOOKUP(K67,属性表!$H:$I,2,0)&amp;"#"&amp;配件表!L67&amp;"|"&amp;VLOOKUP(M67,属性表!$H:$I,2,0)&amp;"#"&amp;配件表!N67&amp;"|"&amp;VLOOKUP(O67,属性表!$H:$I,2,0)&amp;"#"&amp;配件表!P67)</f>
        <v>1#9684|2#80</v>
      </c>
      <c r="R67" s="1" t="str">
        <f t="shared" si="65"/>
        <v>异妖3</v>
      </c>
      <c r="S67" s="1" t="str">
        <f t="shared" si="66"/>
        <v>紫色</v>
      </c>
    </row>
    <row r="68" spans="1:19" x14ac:dyDescent="0.3">
      <c r="A68" s="1" t="str">
        <f t="shared" si="67"/>
        <v>配件7</v>
      </c>
      <c r="B68" s="1">
        <f t="shared" si="4"/>
        <v>7</v>
      </c>
      <c r="C68" s="1">
        <f t="shared" si="5"/>
        <v>7</v>
      </c>
      <c r="D68" s="1">
        <f t="shared" si="6"/>
        <v>6007</v>
      </c>
      <c r="E68" s="1">
        <f t="shared" ref="E68:G68" si="69">E58</f>
        <v>4</v>
      </c>
      <c r="F68" s="1">
        <f t="shared" si="69"/>
        <v>5</v>
      </c>
      <c r="G68" s="1">
        <f t="shared" si="69"/>
        <v>235</v>
      </c>
      <c r="H68" s="1" t="e">
        <f ca="1">[1]!SUMSTRING(D68:E68,"#")</f>
        <v>#NAME?</v>
      </c>
      <c r="I68" s="1" t="e">
        <f ca="1">[1]!SUMSTRING(F68:G68,"#")</f>
        <v>#NAME?</v>
      </c>
      <c r="J68" s="3" t="e">
        <f ca="1">[1]!SUMSTRING(H68:I68,"|")</f>
        <v>#NAME?</v>
      </c>
      <c r="K68" s="1" t="s">
        <v>58</v>
      </c>
      <c r="L68" s="1">
        <v>12631</v>
      </c>
      <c r="M68" s="1" t="s">
        <v>60</v>
      </c>
      <c r="N68" s="1">
        <v>105</v>
      </c>
      <c r="Q68" s="4" t="str">
        <f>IF(O68="",VLOOKUP(K68,属性表!$H:$I,2,0)&amp;"#"&amp;配件表!L68&amp;"|"&amp;VLOOKUP(M68,属性表!$H:$I,2,0)&amp;"#"&amp;配件表!N68,VLOOKUP(K68,属性表!$H:$I,2,0)&amp;"#"&amp;配件表!L68&amp;"|"&amp;VLOOKUP(M68,属性表!$H:$I,2,0)&amp;"#"&amp;配件表!N68&amp;"|"&amp;VLOOKUP(O68,属性表!$H:$I,2,0)&amp;"#"&amp;配件表!P68)</f>
        <v>1#12631|2#105</v>
      </c>
      <c r="R68" s="1" t="str">
        <f t="shared" si="65"/>
        <v>异妖3</v>
      </c>
      <c r="S68" s="1" t="str">
        <f t="shared" si="66"/>
        <v>紫色</v>
      </c>
    </row>
    <row r="69" spans="1:19" x14ac:dyDescent="0.3">
      <c r="A69" s="1" t="str">
        <f t="shared" si="67"/>
        <v>配件7</v>
      </c>
      <c r="B69" s="1">
        <f t="shared" si="4"/>
        <v>7</v>
      </c>
      <c r="C69" s="1">
        <f t="shared" si="5"/>
        <v>8</v>
      </c>
      <c r="D69" s="1">
        <f t="shared" si="6"/>
        <v>6007</v>
      </c>
      <c r="E69" s="1">
        <f t="shared" ref="E69:G69" si="70">E59</f>
        <v>5</v>
      </c>
      <c r="F69" s="1">
        <f t="shared" si="70"/>
        <v>5</v>
      </c>
      <c r="G69" s="1">
        <f t="shared" si="70"/>
        <v>290</v>
      </c>
      <c r="H69" s="1" t="e">
        <f ca="1">[1]!SUMSTRING(D69:E69,"#")</f>
        <v>#NAME?</v>
      </c>
      <c r="I69" s="1" t="e">
        <f ca="1">[1]!SUMSTRING(F69:G69,"#")</f>
        <v>#NAME?</v>
      </c>
      <c r="J69" s="3" t="e">
        <f ca="1">[1]!SUMSTRING(H69:I69,"|")</f>
        <v>#NAME?</v>
      </c>
      <c r="K69" s="1" t="s">
        <v>58</v>
      </c>
      <c r="L69" s="1">
        <v>16000</v>
      </c>
      <c r="M69" s="1" t="s">
        <v>60</v>
      </c>
      <c r="N69" s="1">
        <v>133</v>
      </c>
      <c r="Q69" s="4" t="str">
        <f>IF(O69="",VLOOKUP(K69,属性表!$H:$I,2,0)&amp;"#"&amp;配件表!L69&amp;"|"&amp;VLOOKUP(M69,属性表!$H:$I,2,0)&amp;"#"&amp;配件表!N69,VLOOKUP(K69,属性表!$H:$I,2,0)&amp;"#"&amp;配件表!L69&amp;"|"&amp;VLOOKUP(M69,属性表!$H:$I,2,0)&amp;"#"&amp;配件表!N69&amp;"|"&amp;VLOOKUP(O69,属性表!$H:$I,2,0)&amp;"#"&amp;配件表!P69)</f>
        <v>1#16000|2#133</v>
      </c>
      <c r="R69" s="1" t="str">
        <f t="shared" si="65"/>
        <v>异妖3</v>
      </c>
      <c r="S69" s="1" t="str">
        <f t="shared" si="66"/>
        <v>紫色</v>
      </c>
    </row>
    <row r="70" spans="1:19" x14ac:dyDescent="0.3">
      <c r="A70" s="1" t="str">
        <f t="shared" si="67"/>
        <v>配件7</v>
      </c>
      <c r="B70" s="1">
        <f t="shared" si="4"/>
        <v>7</v>
      </c>
      <c r="C70" s="1">
        <f t="shared" si="5"/>
        <v>9</v>
      </c>
      <c r="D70" s="1">
        <f t="shared" si="6"/>
        <v>6007</v>
      </c>
      <c r="E70" s="1">
        <f t="shared" ref="E70:G70" si="71">E60</f>
        <v>6</v>
      </c>
      <c r="F70" s="1">
        <f t="shared" si="71"/>
        <v>5</v>
      </c>
      <c r="G70" s="1">
        <f t="shared" si="71"/>
        <v>355</v>
      </c>
      <c r="H70" s="1" t="e">
        <f ca="1">[1]!SUMSTRING(D70:E70,"#")</f>
        <v>#NAME?</v>
      </c>
      <c r="I70" s="1" t="e">
        <f ca="1">[1]!SUMSTRING(F70:G70,"#")</f>
        <v>#NAME?</v>
      </c>
      <c r="J70" s="3" t="e">
        <f ca="1">[1]!SUMSTRING(H70:I70,"|")</f>
        <v>#NAME?</v>
      </c>
      <c r="K70" s="1" t="s">
        <v>58</v>
      </c>
      <c r="L70" s="1">
        <v>19789</v>
      </c>
      <c r="M70" s="1" t="s">
        <v>60</v>
      </c>
      <c r="N70" s="1">
        <v>164</v>
      </c>
      <c r="Q70" s="4" t="str">
        <f>IF(O70="",VLOOKUP(K70,属性表!$H:$I,2,0)&amp;"#"&amp;配件表!L70&amp;"|"&amp;VLOOKUP(M70,属性表!$H:$I,2,0)&amp;"#"&amp;配件表!N70,VLOOKUP(K70,属性表!$H:$I,2,0)&amp;"#"&amp;配件表!L70&amp;"|"&amp;VLOOKUP(M70,属性表!$H:$I,2,0)&amp;"#"&amp;配件表!N70&amp;"|"&amp;VLOOKUP(O70,属性表!$H:$I,2,0)&amp;"#"&amp;配件表!P70)</f>
        <v>1#19789|2#164</v>
      </c>
      <c r="R70" s="1" t="str">
        <f t="shared" si="65"/>
        <v>异妖3</v>
      </c>
      <c r="S70" s="1" t="str">
        <f t="shared" si="66"/>
        <v>紫色</v>
      </c>
    </row>
    <row r="71" spans="1:19" x14ac:dyDescent="0.3">
      <c r="A71" s="1" t="str">
        <f t="shared" si="67"/>
        <v>配件7</v>
      </c>
      <c r="B71" s="1">
        <f t="shared" si="4"/>
        <v>7</v>
      </c>
      <c r="C71" s="1">
        <f t="shared" si="5"/>
        <v>10</v>
      </c>
      <c r="D71" s="1">
        <f t="shared" si="6"/>
        <v>6007</v>
      </c>
      <c r="E71" s="1">
        <f t="shared" ref="E71:G71" si="72">E61</f>
        <v>8</v>
      </c>
      <c r="F71" s="1">
        <f t="shared" si="72"/>
        <v>5</v>
      </c>
      <c r="G71" s="1">
        <f t="shared" si="72"/>
        <v>420</v>
      </c>
      <c r="H71" s="1" t="e">
        <f ca="1">[1]!SUMSTRING(D71:E71,"#")</f>
        <v>#NAME?</v>
      </c>
      <c r="I71" s="1" t="e">
        <f ca="1">[1]!SUMSTRING(F71:G71,"#")</f>
        <v>#NAME?</v>
      </c>
      <c r="J71" s="3" t="e">
        <f ca="1">[1]!SUMSTRING(H71:I71,"|")</f>
        <v>#NAME?</v>
      </c>
      <c r="K71" s="1" t="s">
        <v>58</v>
      </c>
      <c r="L71" s="1">
        <v>24000</v>
      </c>
      <c r="M71" s="1" t="s">
        <v>60</v>
      </c>
      <c r="N71" s="1">
        <v>200</v>
      </c>
      <c r="Q71" s="4" t="str">
        <f>IF(O71="",VLOOKUP(K71,属性表!$H:$I,2,0)&amp;"#"&amp;配件表!L71&amp;"|"&amp;VLOOKUP(M71,属性表!$H:$I,2,0)&amp;"#"&amp;配件表!N71,VLOOKUP(K71,属性表!$H:$I,2,0)&amp;"#"&amp;配件表!L71&amp;"|"&amp;VLOOKUP(M71,属性表!$H:$I,2,0)&amp;"#"&amp;配件表!N71&amp;"|"&amp;VLOOKUP(O71,属性表!$H:$I,2,0)&amp;"#"&amp;配件表!P71)</f>
        <v>1#24000|2#200</v>
      </c>
      <c r="R71" s="1" t="str">
        <f t="shared" si="65"/>
        <v>异妖3</v>
      </c>
      <c r="S71" s="1" t="str">
        <f t="shared" si="66"/>
        <v>紫色</v>
      </c>
    </row>
    <row r="72" spans="1:19" x14ac:dyDescent="0.3">
      <c r="A72" s="1" t="str">
        <f t="shared" si="67"/>
        <v>配件8</v>
      </c>
      <c r="B72" s="1">
        <f t="shared" si="4"/>
        <v>8</v>
      </c>
      <c r="C72" s="1">
        <f t="shared" si="5"/>
        <v>1</v>
      </c>
      <c r="D72" s="1">
        <f t="shared" si="6"/>
        <v>6008</v>
      </c>
      <c r="E72" s="1">
        <f t="shared" ref="E72:G72" si="73">E62</f>
        <v>1</v>
      </c>
      <c r="F72" s="1">
        <f t="shared" si="73"/>
        <v>5</v>
      </c>
      <c r="G72" s="1">
        <f t="shared" si="73"/>
        <v>0</v>
      </c>
      <c r="H72" s="1" t="e">
        <f ca="1">[1]!SUMSTRING(D72:E72,"#")</f>
        <v>#NAME?</v>
      </c>
      <c r="I72" s="1" t="e">
        <f ca="1">[1]!SUMSTRING(F72:G72,"#")</f>
        <v>#NAME?</v>
      </c>
      <c r="J72" s="3" t="e">
        <f ca="1">[1]!SUMSTRING(H72:I72,"|")</f>
        <v>#NAME?</v>
      </c>
      <c r="K72" s="1" t="s">
        <v>58</v>
      </c>
      <c r="L72" s="1">
        <v>842</v>
      </c>
      <c r="M72" s="1" t="s">
        <v>72</v>
      </c>
      <c r="N72" s="1">
        <v>1</v>
      </c>
      <c r="Q72" s="4" t="str">
        <f>IF(O72="",VLOOKUP(K72,属性表!$H:$I,2,0)&amp;"#"&amp;配件表!L72&amp;"|"&amp;VLOOKUP(M72,属性表!$H:$I,2,0)&amp;"#"&amp;配件表!N72,VLOOKUP(K72,属性表!$H:$I,2,0)&amp;"#"&amp;配件表!L72&amp;"|"&amp;VLOOKUP(M72,属性表!$H:$I,2,0)&amp;"#"&amp;配件表!N72&amp;"|"&amp;VLOOKUP(O72,属性表!$H:$I,2,0)&amp;"#"&amp;配件表!P72)</f>
        <v>1#842|53#1</v>
      </c>
      <c r="R72" s="1" t="str">
        <f t="shared" si="65"/>
        <v>异妖3</v>
      </c>
      <c r="S72" s="1" t="str">
        <f t="shared" si="66"/>
        <v>紫色</v>
      </c>
    </row>
    <row r="73" spans="1:19" x14ac:dyDescent="0.3">
      <c r="A73" s="1" t="str">
        <f t="shared" si="67"/>
        <v>配件8</v>
      </c>
      <c r="B73" s="1">
        <f t="shared" si="4"/>
        <v>8</v>
      </c>
      <c r="C73" s="1">
        <f t="shared" si="5"/>
        <v>2</v>
      </c>
      <c r="D73" s="1">
        <f t="shared" si="6"/>
        <v>6008</v>
      </c>
      <c r="E73" s="1">
        <f t="shared" ref="E73:G73" si="74">E63</f>
        <v>1</v>
      </c>
      <c r="F73" s="1">
        <f t="shared" si="74"/>
        <v>5</v>
      </c>
      <c r="G73" s="1">
        <f t="shared" si="74"/>
        <v>40</v>
      </c>
      <c r="H73" s="1" t="e">
        <f ca="1">[1]!SUMSTRING(D73:E73,"#")</f>
        <v>#NAME?</v>
      </c>
      <c r="I73" s="1" t="e">
        <f ca="1">[1]!SUMSTRING(F73:G73,"#")</f>
        <v>#NAME?</v>
      </c>
      <c r="J73" s="3" t="e">
        <f ca="1">[1]!SUMSTRING(H73:I73,"|")</f>
        <v>#NAME?</v>
      </c>
      <c r="K73" s="1" t="s">
        <v>58</v>
      </c>
      <c r="L73" s="1">
        <v>2105</v>
      </c>
      <c r="M73" s="1" t="s">
        <v>72</v>
      </c>
      <c r="N73" s="1">
        <v>2</v>
      </c>
      <c r="Q73" s="4" t="str">
        <f>IF(O73="",VLOOKUP(K73,属性表!$H:$I,2,0)&amp;"#"&amp;配件表!L73&amp;"|"&amp;VLOOKUP(M73,属性表!$H:$I,2,0)&amp;"#"&amp;配件表!N73,VLOOKUP(K73,属性表!$H:$I,2,0)&amp;"#"&amp;配件表!L73&amp;"|"&amp;VLOOKUP(M73,属性表!$H:$I,2,0)&amp;"#"&amp;配件表!N73&amp;"|"&amp;VLOOKUP(O73,属性表!$H:$I,2,0)&amp;"#"&amp;配件表!P73)</f>
        <v>1#2105|53#2</v>
      </c>
      <c r="R73" s="1" t="str">
        <f t="shared" si="65"/>
        <v>异妖3</v>
      </c>
      <c r="S73" s="1" t="str">
        <f t="shared" si="66"/>
        <v>紫色</v>
      </c>
    </row>
    <row r="74" spans="1:19" x14ac:dyDescent="0.3">
      <c r="A74" s="1" t="str">
        <f t="shared" si="67"/>
        <v>配件8</v>
      </c>
      <c r="B74" s="1">
        <f t="shared" si="4"/>
        <v>8</v>
      </c>
      <c r="C74" s="1">
        <f t="shared" si="5"/>
        <v>3</v>
      </c>
      <c r="D74" s="1">
        <f t="shared" si="6"/>
        <v>6008</v>
      </c>
      <c r="E74" s="1">
        <f t="shared" ref="E74:G74" si="75">E64</f>
        <v>2</v>
      </c>
      <c r="F74" s="1">
        <f t="shared" si="75"/>
        <v>5</v>
      </c>
      <c r="G74" s="1">
        <f t="shared" si="75"/>
        <v>65</v>
      </c>
      <c r="H74" s="1" t="e">
        <f ca="1">[1]!SUMSTRING(D74:E74,"#")</f>
        <v>#NAME?</v>
      </c>
      <c r="I74" s="1" t="e">
        <f ca="1">[1]!SUMSTRING(F74:G74,"#")</f>
        <v>#NAME?</v>
      </c>
      <c r="J74" s="3" t="e">
        <f ca="1">[1]!SUMSTRING(H74:I74,"|")</f>
        <v>#NAME?</v>
      </c>
      <c r="K74" s="1" t="s">
        <v>58</v>
      </c>
      <c r="L74" s="1">
        <v>3368</v>
      </c>
      <c r="M74" s="1" t="s">
        <v>72</v>
      </c>
      <c r="N74" s="1">
        <v>4</v>
      </c>
      <c r="Q74" s="4" t="str">
        <f>IF(O74="",VLOOKUP(K74,属性表!$H:$I,2,0)&amp;"#"&amp;配件表!L74&amp;"|"&amp;VLOOKUP(M74,属性表!$H:$I,2,0)&amp;"#"&amp;配件表!N74,VLOOKUP(K74,属性表!$H:$I,2,0)&amp;"#"&amp;配件表!L74&amp;"|"&amp;VLOOKUP(M74,属性表!$H:$I,2,0)&amp;"#"&amp;配件表!N74&amp;"|"&amp;VLOOKUP(O74,属性表!$H:$I,2,0)&amp;"#"&amp;配件表!P74)</f>
        <v>1#3368|53#4</v>
      </c>
      <c r="R74" s="1" t="str">
        <f t="shared" si="65"/>
        <v>异妖3</v>
      </c>
      <c r="S74" s="1" t="str">
        <f t="shared" si="66"/>
        <v>紫色</v>
      </c>
    </row>
    <row r="75" spans="1:19" x14ac:dyDescent="0.3">
      <c r="A75" s="1" t="str">
        <f t="shared" si="67"/>
        <v>配件8</v>
      </c>
      <c r="B75" s="1">
        <f t="shared" si="4"/>
        <v>8</v>
      </c>
      <c r="C75" s="1">
        <f t="shared" si="5"/>
        <v>4</v>
      </c>
      <c r="D75" s="1">
        <f t="shared" si="6"/>
        <v>6008</v>
      </c>
      <c r="E75" s="1">
        <f t="shared" ref="E75:G75" si="76">E65</f>
        <v>2</v>
      </c>
      <c r="F75" s="1">
        <f t="shared" si="76"/>
        <v>5</v>
      </c>
      <c r="G75" s="1">
        <f t="shared" si="76"/>
        <v>100</v>
      </c>
      <c r="H75" s="1" t="e">
        <f ca="1">[1]!SUMSTRING(D75:E75,"#")</f>
        <v>#NAME?</v>
      </c>
      <c r="I75" s="1" t="e">
        <f ca="1">[1]!SUMSTRING(F75:G75,"#")</f>
        <v>#NAME?</v>
      </c>
      <c r="J75" s="3" t="e">
        <f ca="1">[1]!SUMSTRING(H75:I75,"|")</f>
        <v>#NAME?</v>
      </c>
      <c r="K75" s="1" t="s">
        <v>58</v>
      </c>
      <c r="L75" s="1">
        <v>5052</v>
      </c>
      <c r="M75" s="1" t="s">
        <v>72</v>
      </c>
      <c r="N75" s="1">
        <v>6</v>
      </c>
      <c r="Q75" s="4" t="str">
        <f>IF(O75="",VLOOKUP(K75,属性表!$H:$I,2,0)&amp;"#"&amp;配件表!L75&amp;"|"&amp;VLOOKUP(M75,属性表!$H:$I,2,0)&amp;"#"&amp;配件表!N75,VLOOKUP(K75,属性表!$H:$I,2,0)&amp;"#"&amp;配件表!L75&amp;"|"&amp;VLOOKUP(M75,属性表!$H:$I,2,0)&amp;"#"&amp;配件表!N75&amp;"|"&amp;VLOOKUP(O75,属性表!$H:$I,2,0)&amp;"#"&amp;配件表!P75)</f>
        <v>1#5052|53#6</v>
      </c>
      <c r="R75" s="1" t="str">
        <f t="shared" si="65"/>
        <v>异妖3</v>
      </c>
      <c r="S75" s="1" t="str">
        <f t="shared" si="66"/>
        <v>紫色</v>
      </c>
    </row>
    <row r="76" spans="1:19" x14ac:dyDescent="0.3">
      <c r="A76" s="1" t="str">
        <f t="shared" si="67"/>
        <v>配件8</v>
      </c>
      <c r="B76" s="1">
        <f t="shared" si="4"/>
        <v>8</v>
      </c>
      <c r="C76" s="1">
        <f t="shared" si="5"/>
        <v>5</v>
      </c>
      <c r="D76" s="1">
        <f t="shared" si="6"/>
        <v>6008</v>
      </c>
      <c r="E76" s="1">
        <f t="shared" ref="E76:G76" si="77">E66</f>
        <v>3</v>
      </c>
      <c r="F76" s="1">
        <f t="shared" si="77"/>
        <v>5</v>
      </c>
      <c r="G76" s="1">
        <f t="shared" si="77"/>
        <v>135</v>
      </c>
      <c r="H76" s="1" t="e">
        <f ca="1">[1]!SUMSTRING(D76:E76,"#")</f>
        <v>#NAME?</v>
      </c>
      <c r="I76" s="1" t="e">
        <f ca="1">[1]!SUMSTRING(F76:G76,"#")</f>
        <v>#NAME?</v>
      </c>
      <c r="J76" s="3" t="e">
        <f ca="1">[1]!SUMSTRING(H76:I76,"|")</f>
        <v>#NAME?</v>
      </c>
      <c r="K76" s="1" t="s">
        <v>58</v>
      </c>
      <c r="L76" s="1">
        <v>7157</v>
      </c>
      <c r="M76" s="1" t="s">
        <v>72</v>
      </c>
      <c r="N76" s="1">
        <v>9</v>
      </c>
      <c r="Q76" s="4" t="str">
        <f>IF(O76="",VLOOKUP(K76,属性表!$H:$I,2,0)&amp;"#"&amp;配件表!L76&amp;"|"&amp;VLOOKUP(M76,属性表!$H:$I,2,0)&amp;"#"&amp;配件表!N76,VLOOKUP(K76,属性表!$H:$I,2,0)&amp;"#"&amp;配件表!L76&amp;"|"&amp;VLOOKUP(M76,属性表!$H:$I,2,0)&amp;"#"&amp;配件表!N76&amp;"|"&amp;VLOOKUP(O76,属性表!$H:$I,2,0)&amp;"#"&amp;配件表!P76)</f>
        <v>1#7157|53#9</v>
      </c>
      <c r="R76" s="1" t="str">
        <f t="shared" si="65"/>
        <v>异妖3</v>
      </c>
      <c r="S76" s="1" t="str">
        <f t="shared" si="66"/>
        <v>紫色</v>
      </c>
    </row>
    <row r="77" spans="1:19" x14ac:dyDescent="0.3">
      <c r="A77" s="1" t="str">
        <f t="shared" si="67"/>
        <v>配件8</v>
      </c>
      <c r="B77" s="1">
        <f t="shared" ref="B77:B140" si="78">B67+1</f>
        <v>8</v>
      </c>
      <c r="C77" s="1">
        <f t="shared" ref="C77:C140" si="79">C67</f>
        <v>6</v>
      </c>
      <c r="D77" s="1">
        <f t="shared" ref="D77:D140" si="80">D67+1</f>
        <v>6008</v>
      </c>
      <c r="E77" s="1">
        <f t="shared" ref="E77:G77" si="81">E67</f>
        <v>3</v>
      </c>
      <c r="F77" s="1">
        <f t="shared" si="81"/>
        <v>5</v>
      </c>
      <c r="G77" s="1">
        <f t="shared" si="81"/>
        <v>180</v>
      </c>
      <c r="H77" s="1" t="e">
        <f ca="1">[1]!SUMSTRING(D77:E77,"#")</f>
        <v>#NAME?</v>
      </c>
      <c r="I77" s="1" t="e">
        <f ca="1">[1]!SUMSTRING(F77:G77,"#")</f>
        <v>#NAME?</v>
      </c>
      <c r="J77" s="3" t="e">
        <f ca="1">[1]!SUMSTRING(H77:I77,"|")</f>
        <v>#NAME?</v>
      </c>
      <c r="K77" s="1" t="s">
        <v>58</v>
      </c>
      <c r="L77" s="1">
        <v>9684</v>
      </c>
      <c r="M77" s="1" t="s">
        <v>72</v>
      </c>
      <c r="N77" s="1">
        <v>12</v>
      </c>
      <c r="Q77" s="4" t="str">
        <f>IF(O77="",VLOOKUP(K77,属性表!$H:$I,2,0)&amp;"#"&amp;配件表!L77&amp;"|"&amp;VLOOKUP(M77,属性表!$H:$I,2,0)&amp;"#"&amp;配件表!N77,VLOOKUP(K77,属性表!$H:$I,2,0)&amp;"#"&amp;配件表!L77&amp;"|"&amp;VLOOKUP(M77,属性表!$H:$I,2,0)&amp;"#"&amp;配件表!N77&amp;"|"&amp;VLOOKUP(O77,属性表!$H:$I,2,0)&amp;"#"&amp;配件表!P77)</f>
        <v>1#9684|53#12</v>
      </c>
      <c r="R77" s="1" t="str">
        <f t="shared" si="65"/>
        <v>异妖3</v>
      </c>
      <c r="S77" s="1" t="str">
        <f t="shared" si="66"/>
        <v>紫色</v>
      </c>
    </row>
    <row r="78" spans="1:19" x14ac:dyDescent="0.3">
      <c r="A78" s="1" t="str">
        <f t="shared" si="67"/>
        <v>配件8</v>
      </c>
      <c r="B78" s="1">
        <f t="shared" si="78"/>
        <v>8</v>
      </c>
      <c r="C78" s="1">
        <f t="shared" si="79"/>
        <v>7</v>
      </c>
      <c r="D78" s="1">
        <f t="shared" si="80"/>
        <v>6008</v>
      </c>
      <c r="E78" s="1">
        <f t="shared" ref="E78:G78" si="82">E68</f>
        <v>4</v>
      </c>
      <c r="F78" s="1">
        <f t="shared" si="82"/>
        <v>5</v>
      </c>
      <c r="G78" s="1">
        <f t="shared" si="82"/>
        <v>235</v>
      </c>
      <c r="H78" s="1" t="e">
        <f ca="1">[1]!SUMSTRING(D78:E78,"#")</f>
        <v>#NAME?</v>
      </c>
      <c r="I78" s="1" t="e">
        <f ca="1">[1]!SUMSTRING(F78:G78,"#")</f>
        <v>#NAME?</v>
      </c>
      <c r="J78" s="3" t="e">
        <f ca="1">[1]!SUMSTRING(H78:I78,"|")</f>
        <v>#NAME?</v>
      </c>
      <c r="K78" s="1" t="s">
        <v>58</v>
      </c>
      <c r="L78" s="1">
        <v>12631</v>
      </c>
      <c r="M78" s="1" t="s">
        <v>72</v>
      </c>
      <c r="N78" s="1">
        <v>16</v>
      </c>
      <c r="Q78" s="4" t="str">
        <f>IF(O78="",VLOOKUP(K78,属性表!$H:$I,2,0)&amp;"#"&amp;配件表!L78&amp;"|"&amp;VLOOKUP(M78,属性表!$H:$I,2,0)&amp;"#"&amp;配件表!N78,VLOOKUP(K78,属性表!$H:$I,2,0)&amp;"#"&amp;配件表!L78&amp;"|"&amp;VLOOKUP(M78,属性表!$H:$I,2,0)&amp;"#"&amp;配件表!N78&amp;"|"&amp;VLOOKUP(O78,属性表!$H:$I,2,0)&amp;"#"&amp;配件表!P78)</f>
        <v>1#12631|53#16</v>
      </c>
      <c r="R78" s="1" t="str">
        <f t="shared" si="65"/>
        <v>异妖3</v>
      </c>
      <c r="S78" s="1" t="str">
        <f t="shared" si="66"/>
        <v>紫色</v>
      </c>
    </row>
    <row r="79" spans="1:19" x14ac:dyDescent="0.3">
      <c r="A79" s="1" t="str">
        <f t="shared" si="67"/>
        <v>配件8</v>
      </c>
      <c r="B79" s="1">
        <f t="shared" si="78"/>
        <v>8</v>
      </c>
      <c r="C79" s="1">
        <f t="shared" si="79"/>
        <v>8</v>
      </c>
      <c r="D79" s="1">
        <f t="shared" si="80"/>
        <v>6008</v>
      </c>
      <c r="E79" s="1">
        <f t="shared" ref="E79:G79" si="83">E69</f>
        <v>5</v>
      </c>
      <c r="F79" s="1">
        <f t="shared" si="83"/>
        <v>5</v>
      </c>
      <c r="G79" s="1">
        <f t="shared" si="83"/>
        <v>290</v>
      </c>
      <c r="H79" s="1" t="e">
        <f ca="1">[1]!SUMSTRING(D79:E79,"#")</f>
        <v>#NAME?</v>
      </c>
      <c r="I79" s="1" t="e">
        <f ca="1">[1]!SUMSTRING(F79:G79,"#")</f>
        <v>#NAME?</v>
      </c>
      <c r="J79" s="3" t="e">
        <f ca="1">[1]!SUMSTRING(H79:I79,"|")</f>
        <v>#NAME?</v>
      </c>
      <c r="K79" s="1" t="s">
        <v>58</v>
      </c>
      <c r="L79" s="1">
        <v>16000</v>
      </c>
      <c r="M79" s="1" t="s">
        <v>72</v>
      </c>
      <c r="N79" s="1">
        <v>20</v>
      </c>
      <c r="Q79" s="4" t="str">
        <f>IF(O79="",VLOOKUP(K79,属性表!$H:$I,2,0)&amp;"#"&amp;配件表!L79&amp;"|"&amp;VLOOKUP(M79,属性表!$H:$I,2,0)&amp;"#"&amp;配件表!N79,VLOOKUP(K79,属性表!$H:$I,2,0)&amp;"#"&amp;配件表!L79&amp;"|"&amp;VLOOKUP(M79,属性表!$H:$I,2,0)&amp;"#"&amp;配件表!N79&amp;"|"&amp;VLOOKUP(O79,属性表!$H:$I,2,0)&amp;"#"&amp;配件表!P79)</f>
        <v>1#16000|53#20</v>
      </c>
      <c r="R79" s="1" t="str">
        <f t="shared" si="65"/>
        <v>异妖3</v>
      </c>
      <c r="S79" s="1" t="str">
        <f t="shared" si="66"/>
        <v>紫色</v>
      </c>
    </row>
    <row r="80" spans="1:19" x14ac:dyDescent="0.3">
      <c r="A80" s="1" t="str">
        <f t="shared" si="67"/>
        <v>配件8</v>
      </c>
      <c r="B80" s="1">
        <f t="shared" si="78"/>
        <v>8</v>
      </c>
      <c r="C80" s="1">
        <f t="shared" si="79"/>
        <v>9</v>
      </c>
      <c r="D80" s="1">
        <f t="shared" si="80"/>
        <v>6008</v>
      </c>
      <c r="E80" s="1">
        <f t="shared" ref="E80:G80" si="84">E70</f>
        <v>6</v>
      </c>
      <c r="F80" s="1">
        <f t="shared" si="84"/>
        <v>5</v>
      </c>
      <c r="G80" s="1">
        <f t="shared" si="84"/>
        <v>355</v>
      </c>
      <c r="H80" s="1" t="e">
        <f ca="1">[1]!SUMSTRING(D80:E80,"#")</f>
        <v>#NAME?</v>
      </c>
      <c r="I80" s="1" t="e">
        <f ca="1">[1]!SUMSTRING(F80:G80,"#")</f>
        <v>#NAME?</v>
      </c>
      <c r="J80" s="3" t="e">
        <f ca="1">[1]!SUMSTRING(H80:I80,"|")</f>
        <v>#NAME?</v>
      </c>
      <c r="K80" s="1" t="s">
        <v>58</v>
      </c>
      <c r="L80" s="1">
        <v>19789</v>
      </c>
      <c r="M80" s="1" t="s">
        <v>72</v>
      </c>
      <c r="N80" s="1">
        <v>25</v>
      </c>
      <c r="Q80" s="4" t="str">
        <f>IF(O80="",VLOOKUP(K80,属性表!$H:$I,2,0)&amp;"#"&amp;配件表!L80&amp;"|"&amp;VLOOKUP(M80,属性表!$H:$I,2,0)&amp;"#"&amp;配件表!N80,VLOOKUP(K80,属性表!$H:$I,2,0)&amp;"#"&amp;配件表!L80&amp;"|"&amp;VLOOKUP(M80,属性表!$H:$I,2,0)&amp;"#"&amp;配件表!N80&amp;"|"&amp;VLOOKUP(O80,属性表!$H:$I,2,0)&amp;"#"&amp;配件表!P80)</f>
        <v>1#19789|53#25</v>
      </c>
      <c r="R80" s="1" t="str">
        <f t="shared" si="65"/>
        <v>异妖3</v>
      </c>
      <c r="S80" s="1" t="str">
        <f t="shared" si="66"/>
        <v>紫色</v>
      </c>
    </row>
    <row r="81" spans="1:19" x14ac:dyDescent="0.3">
      <c r="A81" s="1" t="str">
        <f t="shared" si="67"/>
        <v>配件8</v>
      </c>
      <c r="B81" s="1">
        <f t="shared" si="78"/>
        <v>8</v>
      </c>
      <c r="C81" s="1">
        <f t="shared" si="79"/>
        <v>10</v>
      </c>
      <c r="D81" s="1">
        <f t="shared" si="80"/>
        <v>6008</v>
      </c>
      <c r="E81" s="1">
        <f t="shared" ref="E81:G81" si="85">E71</f>
        <v>8</v>
      </c>
      <c r="F81" s="1">
        <f t="shared" si="85"/>
        <v>5</v>
      </c>
      <c r="G81" s="1">
        <f t="shared" si="85"/>
        <v>420</v>
      </c>
      <c r="H81" s="1" t="e">
        <f ca="1">[1]!SUMSTRING(D81:E81,"#")</f>
        <v>#NAME?</v>
      </c>
      <c r="I81" s="1" t="e">
        <f ca="1">[1]!SUMSTRING(F81:G81,"#")</f>
        <v>#NAME?</v>
      </c>
      <c r="J81" s="3" t="e">
        <f ca="1">[1]!SUMSTRING(H81:I81,"|")</f>
        <v>#NAME?</v>
      </c>
      <c r="K81" s="1" t="s">
        <v>58</v>
      </c>
      <c r="L81" s="1">
        <v>24000</v>
      </c>
      <c r="M81" s="1" t="s">
        <v>72</v>
      </c>
      <c r="N81" s="1">
        <v>30</v>
      </c>
      <c r="Q81" s="4" t="str">
        <f>IF(O81="",VLOOKUP(K81,属性表!$H:$I,2,0)&amp;"#"&amp;配件表!L81&amp;"|"&amp;VLOOKUP(M81,属性表!$H:$I,2,0)&amp;"#"&amp;配件表!N81,VLOOKUP(K81,属性表!$H:$I,2,0)&amp;"#"&amp;配件表!L81&amp;"|"&amp;VLOOKUP(M81,属性表!$H:$I,2,0)&amp;"#"&amp;配件表!N81&amp;"|"&amp;VLOOKUP(O81,属性表!$H:$I,2,0)&amp;"#"&amp;配件表!P81)</f>
        <v>1#24000|53#30</v>
      </c>
      <c r="R81" s="1" t="str">
        <f t="shared" si="65"/>
        <v>异妖3</v>
      </c>
      <c r="S81" s="1" t="str">
        <f t="shared" si="66"/>
        <v>紫色</v>
      </c>
    </row>
    <row r="82" spans="1:19" x14ac:dyDescent="0.3">
      <c r="A82" s="1" t="str">
        <f t="shared" si="67"/>
        <v>配件9</v>
      </c>
      <c r="B82" s="1">
        <f t="shared" si="78"/>
        <v>9</v>
      </c>
      <c r="C82" s="1">
        <f t="shared" si="79"/>
        <v>1</v>
      </c>
      <c r="D82" s="1">
        <f t="shared" si="80"/>
        <v>6009</v>
      </c>
      <c r="E82" s="1">
        <f t="shared" ref="E82:G82" si="86">E72</f>
        <v>1</v>
      </c>
      <c r="F82" s="1">
        <f t="shared" si="86"/>
        <v>5</v>
      </c>
      <c r="G82" s="1">
        <f t="shared" si="86"/>
        <v>0</v>
      </c>
      <c r="H82" s="1" t="e">
        <f ca="1">[1]!SUMSTRING(D82:E82,"#")</f>
        <v>#NAME?</v>
      </c>
      <c r="I82" s="1" t="e">
        <f ca="1">[1]!SUMSTRING(F82:G82,"#")</f>
        <v>#NAME?</v>
      </c>
      <c r="J82" s="3" t="e">
        <f ca="1">[1]!SUMSTRING(H82:I82,"|")</f>
        <v>#NAME?</v>
      </c>
      <c r="K82" s="1" t="s">
        <v>60</v>
      </c>
      <c r="L82" s="1">
        <v>7</v>
      </c>
      <c r="M82" s="1" t="s">
        <v>72</v>
      </c>
      <c r="N82" s="1">
        <v>1</v>
      </c>
      <c r="Q82" s="4" t="str">
        <f>IF(O82="",VLOOKUP(K82,属性表!$H:$I,2,0)&amp;"#"&amp;配件表!L82&amp;"|"&amp;VLOOKUP(M82,属性表!$H:$I,2,0)&amp;"#"&amp;配件表!N82,VLOOKUP(K82,属性表!$H:$I,2,0)&amp;"#"&amp;配件表!L82&amp;"|"&amp;VLOOKUP(M82,属性表!$H:$I,2,0)&amp;"#"&amp;配件表!N82&amp;"|"&amp;VLOOKUP(O82,属性表!$H:$I,2,0)&amp;"#"&amp;配件表!P82)</f>
        <v>2#7|53#1</v>
      </c>
      <c r="R82" s="1" t="str">
        <f t="shared" si="65"/>
        <v>异妖3</v>
      </c>
      <c r="S82" s="1" t="str">
        <f t="shared" si="66"/>
        <v>紫色</v>
      </c>
    </row>
    <row r="83" spans="1:19" x14ac:dyDescent="0.3">
      <c r="A83" s="1" t="str">
        <f t="shared" si="67"/>
        <v>配件9</v>
      </c>
      <c r="B83" s="1">
        <f t="shared" si="78"/>
        <v>9</v>
      </c>
      <c r="C83" s="1">
        <f t="shared" si="79"/>
        <v>2</v>
      </c>
      <c r="D83" s="1">
        <f t="shared" si="80"/>
        <v>6009</v>
      </c>
      <c r="E83" s="1">
        <f t="shared" ref="E83:G83" si="87">E73</f>
        <v>1</v>
      </c>
      <c r="F83" s="1">
        <f t="shared" si="87"/>
        <v>5</v>
      </c>
      <c r="G83" s="1">
        <f t="shared" si="87"/>
        <v>40</v>
      </c>
      <c r="H83" s="1" t="e">
        <f ca="1">[1]!SUMSTRING(D83:E83,"#")</f>
        <v>#NAME?</v>
      </c>
      <c r="I83" s="1" t="e">
        <f ca="1">[1]!SUMSTRING(F83:G83,"#")</f>
        <v>#NAME?</v>
      </c>
      <c r="J83" s="3" t="e">
        <f ca="1">[1]!SUMSTRING(H83:I83,"|")</f>
        <v>#NAME?</v>
      </c>
      <c r="K83" s="1" t="s">
        <v>60</v>
      </c>
      <c r="L83" s="1">
        <v>17</v>
      </c>
      <c r="M83" s="1" t="s">
        <v>72</v>
      </c>
      <c r="N83" s="1">
        <v>2</v>
      </c>
      <c r="Q83" s="4" t="str">
        <f>IF(O83="",VLOOKUP(K83,属性表!$H:$I,2,0)&amp;"#"&amp;配件表!L83&amp;"|"&amp;VLOOKUP(M83,属性表!$H:$I,2,0)&amp;"#"&amp;配件表!N83,VLOOKUP(K83,属性表!$H:$I,2,0)&amp;"#"&amp;配件表!L83&amp;"|"&amp;VLOOKUP(M83,属性表!$H:$I,2,0)&amp;"#"&amp;配件表!N83&amp;"|"&amp;VLOOKUP(O83,属性表!$H:$I,2,0)&amp;"#"&amp;配件表!P83)</f>
        <v>2#17|53#2</v>
      </c>
      <c r="R83" s="1" t="str">
        <f t="shared" si="65"/>
        <v>异妖3</v>
      </c>
      <c r="S83" s="1" t="str">
        <f t="shared" si="66"/>
        <v>紫色</v>
      </c>
    </row>
    <row r="84" spans="1:19" x14ac:dyDescent="0.3">
      <c r="A84" s="1" t="str">
        <f t="shared" si="67"/>
        <v>配件9</v>
      </c>
      <c r="B84" s="1">
        <f t="shared" si="78"/>
        <v>9</v>
      </c>
      <c r="C84" s="1">
        <f t="shared" si="79"/>
        <v>3</v>
      </c>
      <c r="D84" s="1">
        <f t="shared" si="80"/>
        <v>6009</v>
      </c>
      <c r="E84" s="1">
        <f t="shared" ref="E84:G84" si="88">E74</f>
        <v>2</v>
      </c>
      <c r="F84" s="1">
        <f t="shared" si="88"/>
        <v>5</v>
      </c>
      <c r="G84" s="1">
        <f t="shared" si="88"/>
        <v>65</v>
      </c>
      <c r="H84" s="1" t="e">
        <f ca="1">[1]!SUMSTRING(D84:E84,"#")</f>
        <v>#NAME?</v>
      </c>
      <c r="I84" s="1" t="e">
        <f ca="1">[1]!SUMSTRING(F84:G84,"#")</f>
        <v>#NAME?</v>
      </c>
      <c r="J84" s="3" t="e">
        <f ca="1">[1]!SUMSTRING(H84:I84,"|")</f>
        <v>#NAME?</v>
      </c>
      <c r="K84" s="1" t="s">
        <v>60</v>
      </c>
      <c r="L84" s="1">
        <v>28</v>
      </c>
      <c r="M84" s="1" t="s">
        <v>72</v>
      </c>
      <c r="N84" s="1">
        <v>4</v>
      </c>
      <c r="Q84" s="4" t="str">
        <f>IF(O84="",VLOOKUP(K84,属性表!$H:$I,2,0)&amp;"#"&amp;配件表!L84&amp;"|"&amp;VLOOKUP(M84,属性表!$H:$I,2,0)&amp;"#"&amp;配件表!N84,VLOOKUP(K84,属性表!$H:$I,2,0)&amp;"#"&amp;配件表!L84&amp;"|"&amp;VLOOKUP(M84,属性表!$H:$I,2,0)&amp;"#"&amp;配件表!N84&amp;"|"&amp;VLOOKUP(O84,属性表!$H:$I,2,0)&amp;"#"&amp;配件表!P84)</f>
        <v>2#28|53#4</v>
      </c>
      <c r="R84" s="1" t="str">
        <f t="shared" si="65"/>
        <v>异妖3</v>
      </c>
      <c r="S84" s="1" t="str">
        <f t="shared" si="66"/>
        <v>紫色</v>
      </c>
    </row>
    <row r="85" spans="1:19" x14ac:dyDescent="0.3">
      <c r="A85" s="1" t="str">
        <f t="shared" si="67"/>
        <v>配件9</v>
      </c>
      <c r="B85" s="1">
        <f t="shared" si="78"/>
        <v>9</v>
      </c>
      <c r="C85" s="1">
        <f t="shared" si="79"/>
        <v>4</v>
      </c>
      <c r="D85" s="1">
        <f t="shared" si="80"/>
        <v>6009</v>
      </c>
      <c r="E85" s="1">
        <f t="shared" ref="E85:G85" si="89">E75</f>
        <v>2</v>
      </c>
      <c r="F85" s="1">
        <f t="shared" si="89"/>
        <v>5</v>
      </c>
      <c r="G85" s="1">
        <f t="shared" si="89"/>
        <v>100</v>
      </c>
      <c r="H85" s="1" t="e">
        <f ca="1">[1]!SUMSTRING(D85:E85,"#")</f>
        <v>#NAME?</v>
      </c>
      <c r="I85" s="1" t="e">
        <f ca="1">[1]!SUMSTRING(F85:G85,"#")</f>
        <v>#NAME?</v>
      </c>
      <c r="J85" s="3" t="e">
        <f ca="1">[1]!SUMSTRING(H85:I85,"|")</f>
        <v>#NAME?</v>
      </c>
      <c r="K85" s="1" t="s">
        <v>60</v>
      </c>
      <c r="L85" s="1">
        <v>42</v>
      </c>
      <c r="M85" s="1" t="s">
        <v>72</v>
      </c>
      <c r="N85" s="1">
        <v>6</v>
      </c>
      <c r="Q85" s="4" t="str">
        <f>IF(O85="",VLOOKUP(K85,属性表!$H:$I,2,0)&amp;"#"&amp;配件表!L85&amp;"|"&amp;VLOOKUP(M85,属性表!$H:$I,2,0)&amp;"#"&amp;配件表!N85,VLOOKUP(K85,属性表!$H:$I,2,0)&amp;"#"&amp;配件表!L85&amp;"|"&amp;VLOOKUP(M85,属性表!$H:$I,2,0)&amp;"#"&amp;配件表!N85&amp;"|"&amp;VLOOKUP(O85,属性表!$H:$I,2,0)&amp;"#"&amp;配件表!P85)</f>
        <v>2#42|53#6</v>
      </c>
      <c r="R85" s="1" t="str">
        <f t="shared" si="65"/>
        <v>异妖3</v>
      </c>
      <c r="S85" s="1" t="str">
        <f t="shared" si="66"/>
        <v>紫色</v>
      </c>
    </row>
    <row r="86" spans="1:19" x14ac:dyDescent="0.3">
      <c r="A86" s="1" t="str">
        <f t="shared" si="67"/>
        <v>配件9</v>
      </c>
      <c r="B86" s="1">
        <f t="shared" si="78"/>
        <v>9</v>
      </c>
      <c r="C86" s="1">
        <f t="shared" si="79"/>
        <v>5</v>
      </c>
      <c r="D86" s="1">
        <f t="shared" si="80"/>
        <v>6009</v>
      </c>
      <c r="E86" s="1">
        <f t="shared" ref="E86:G86" si="90">E76</f>
        <v>3</v>
      </c>
      <c r="F86" s="1">
        <f t="shared" si="90"/>
        <v>5</v>
      </c>
      <c r="G86" s="1">
        <f t="shared" si="90"/>
        <v>135</v>
      </c>
      <c r="H86" s="1" t="e">
        <f ca="1">[1]!SUMSTRING(D86:E86,"#")</f>
        <v>#NAME?</v>
      </c>
      <c r="I86" s="1" t="e">
        <f ca="1">[1]!SUMSTRING(F86:G86,"#")</f>
        <v>#NAME?</v>
      </c>
      <c r="J86" s="3" t="e">
        <f ca="1">[1]!SUMSTRING(H86:I86,"|")</f>
        <v>#NAME?</v>
      </c>
      <c r="K86" s="1" t="s">
        <v>60</v>
      </c>
      <c r="L86" s="1">
        <v>59</v>
      </c>
      <c r="M86" s="1" t="s">
        <v>72</v>
      </c>
      <c r="N86" s="1">
        <v>9</v>
      </c>
      <c r="Q86" s="4" t="str">
        <f>IF(O86="",VLOOKUP(K86,属性表!$H:$I,2,0)&amp;"#"&amp;配件表!L86&amp;"|"&amp;VLOOKUP(M86,属性表!$H:$I,2,0)&amp;"#"&amp;配件表!N86,VLOOKUP(K86,属性表!$H:$I,2,0)&amp;"#"&amp;配件表!L86&amp;"|"&amp;VLOOKUP(M86,属性表!$H:$I,2,0)&amp;"#"&amp;配件表!N86&amp;"|"&amp;VLOOKUP(O86,属性表!$H:$I,2,0)&amp;"#"&amp;配件表!P86)</f>
        <v>2#59|53#9</v>
      </c>
      <c r="R86" s="1" t="str">
        <f t="shared" si="65"/>
        <v>异妖3</v>
      </c>
      <c r="S86" s="1" t="str">
        <f t="shared" si="66"/>
        <v>紫色</v>
      </c>
    </row>
    <row r="87" spans="1:19" x14ac:dyDescent="0.3">
      <c r="A87" s="1" t="str">
        <f t="shared" si="67"/>
        <v>配件9</v>
      </c>
      <c r="B87" s="1">
        <f t="shared" si="78"/>
        <v>9</v>
      </c>
      <c r="C87" s="1">
        <f t="shared" si="79"/>
        <v>6</v>
      </c>
      <c r="D87" s="1">
        <f t="shared" si="80"/>
        <v>6009</v>
      </c>
      <c r="E87" s="1">
        <f t="shared" ref="E87:G87" si="91">E77</f>
        <v>3</v>
      </c>
      <c r="F87" s="1">
        <f t="shared" si="91"/>
        <v>5</v>
      </c>
      <c r="G87" s="1">
        <f t="shared" si="91"/>
        <v>180</v>
      </c>
      <c r="H87" s="1" t="e">
        <f ca="1">[1]!SUMSTRING(D87:E87,"#")</f>
        <v>#NAME?</v>
      </c>
      <c r="I87" s="1" t="e">
        <f ca="1">[1]!SUMSTRING(F87:G87,"#")</f>
        <v>#NAME?</v>
      </c>
      <c r="J87" s="3" t="e">
        <f ca="1">[1]!SUMSTRING(H87:I87,"|")</f>
        <v>#NAME?</v>
      </c>
      <c r="K87" s="1" t="s">
        <v>60</v>
      </c>
      <c r="L87" s="1">
        <v>80</v>
      </c>
      <c r="M87" s="1" t="s">
        <v>72</v>
      </c>
      <c r="N87" s="1">
        <v>12</v>
      </c>
      <c r="Q87" s="4" t="str">
        <f>IF(O87="",VLOOKUP(K87,属性表!$H:$I,2,0)&amp;"#"&amp;配件表!L87&amp;"|"&amp;VLOOKUP(M87,属性表!$H:$I,2,0)&amp;"#"&amp;配件表!N87,VLOOKUP(K87,属性表!$H:$I,2,0)&amp;"#"&amp;配件表!L87&amp;"|"&amp;VLOOKUP(M87,属性表!$H:$I,2,0)&amp;"#"&amp;配件表!N87&amp;"|"&amp;VLOOKUP(O87,属性表!$H:$I,2,0)&amp;"#"&amp;配件表!P87)</f>
        <v>2#80|53#12</v>
      </c>
      <c r="R87" s="1" t="str">
        <f t="shared" si="65"/>
        <v>异妖3</v>
      </c>
      <c r="S87" s="1" t="str">
        <f t="shared" si="66"/>
        <v>紫色</v>
      </c>
    </row>
    <row r="88" spans="1:19" x14ac:dyDescent="0.3">
      <c r="A88" s="1" t="str">
        <f t="shared" si="67"/>
        <v>配件9</v>
      </c>
      <c r="B88" s="1">
        <f t="shared" si="78"/>
        <v>9</v>
      </c>
      <c r="C88" s="1">
        <f t="shared" si="79"/>
        <v>7</v>
      </c>
      <c r="D88" s="1">
        <f t="shared" si="80"/>
        <v>6009</v>
      </c>
      <c r="E88" s="1">
        <f t="shared" ref="E88:G88" si="92">E78</f>
        <v>4</v>
      </c>
      <c r="F88" s="1">
        <f t="shared" si="92"/>
        <v>5</v>
      </c>
      <c r="G88" s="1">
        <f t="shared" si="92"/>
        <v>235</v>
      </c>
      <c r="H88" s="1" t="e">
        <f ca="1">[1]!SUMSTRING(D88:E88,"#")</f>
        <v>#NAME?</v>
      </c>
      <c r="I88" s="1" t="e">
        <f ca="1">[1]!SUMSTRING(F88:G88,"#")</f>
        <v>#NAME?</v>
      </c>
      <c r="J88" s="3" t="e">
        <f ca="1">[1]!SUMSTRING(H88:I88,"|")</f>
        <v>#NAME?</v>
      </c>
      <c r="K88" s="1" t="s">
        <v>60</v>
      </c>
      <c r="L88" s="1">
        <v>105</v>
      </c>
      <c r="M88" s="1" t="s">
        <v>72</v>
      </c>
      <c r="N88" s="1">
        <v>16</v>
      </c>
      <c r="Q88" s="4" t="str">
        <f>IF(O88="",VLOOKUP(K88,属性表!$H:$I,2,0)&amp;"#"&amp;配件表!L88&amp;"|"&amp;VLOOKUP(M88,属性表!$H:$I,2,0)&amp;"#"&amp;配件表!N88,VLOOKUP(K88,属性表!$H:$I,2,0)&amp;"#"&amp;配件表!L88&amp;"|"&amp;VLOOKUP(M88,属性表!$H:$I,2,0)&amp;"#"&amp;配件表!N88&amp;"|"&amp;VLOOKUP(O88,属性表!$H:$I,2,0)&amp;"#"&amp;配件表!P88)</f>
        <v>2#105|53#16</v>
      </c>
      <c r="R88" s="1" t="str">
        <f t="shared" si="65"/>
        <v>异妖3</v>
      </c>
      <c r="S88" s="1" t="str">
        <f t="shared" si="66"/>
        <v>紫色</v>
      </c>
    </row>
    <row r="89" spans="1:19" x14ac:dyDescent="0.3">
      <c r="A89" s="1" t="str">
        <f t="shared" si="67"/>
        <v>配件9</v>
      </c>
      <c r="B89" s="1">
        <f t="shared" si="78"/>
        <v>9</v>
      </c>
      <c r="C89" s="1">
        <f t="shared" si="79"/>
        <v>8</v>
      </c>
      <c r="D89" s="1">
        <f t="shared" si="80"/>
        <v>6009</v>
      </c>
      <c r="E89" s="1">
        <f t="shared" ref="E89:G89" si="93">E79</f>
        <v>5</v>
      </c>
      <c r="F89" s="1">
        <f t="shared" si="93"/>
        <v>5</v>
      </c>
      <c r="G89" s="1">
        <f t="shared" si="93"/>
        <v>290</v>
      </c>
      <c r="H89" s="1" t="e">
        <f ca="1">[1]!SUMSTRING(D89:E89,"#")</f>
        <v>#NAME?</v>
      </c>
      <c r="I89" s="1" t="e">
        <f ca="1">[1]!SUMSTRING(F89:G89,"#")</f>
        <v>#NAME?</v>
      </c>
      <c r="J89" s="3" t="e">
        <f ca="1">[1]!SUMSTRING(H89:I89,"|")</f>
        <v>#NAME?</v>
      </c>
      <c r="K89" s="1" t="s">
        <v>60</v>
      </c>
      <c r="L89" s="1">
        <v>133</v>
      </c>
      <c r="M89" s="1" t="s">
        <v>72</v>
      </c>
      <c r="N89" s="1">
        <v>20</v>
      </c>
      <c r="Q89" s="4" t="str">
        <f>IF(O89="",VLOOKUP(K89,属性表!$H:$I,2,0)&amp;"#"&amp;配件表!L89&amp;"|"&amp;VLOOKUP(M89,属性表!$H:$I,2,0)&amp;"#"&amp;配件表!N89,VLOOKUP(K89,属性表!$H:$I,2,0)&amp;"#"&amp;配件表!L89&amp;"|"&amp;VLOOKUP(M89,属性表!$H:$I,2,0)&amp;"#"&amp;配件表!N89&amp;"|"&amp;VLOOKUP(O89,属性表!$H:$I,2,0)&amp;"#"&amp;配件表!P89)</f>
        <v>2#133|53#20</v>
      </c>
      <c r="R89" s="1" t="str">
        <f t="shared" si="65"/>
        <v>异妖3</v>
      </c>
      <c r="S89" s="1" t="str">
        <f t="shared" si="66"/>
        <v>紫色</v>
      </c>
    </row>
    <row r="90" spans="1:19" x14ac:dyDescent="0.3">
      <c r="A90" s="1" t="str">
        <f t="shared" si="67"/>
        <v>配件9</v>
      </c>
      <c r="B90" s="1">
        <f t="shared" si="78"/>
        <v>9</v>
      </c>
      <c r="C90" s="1">
        <f t="shared" si="79"/>
        <v>9</v>
      </c>
      <c r="D90" s="1">
        <f t="shared" si="80"/>
        <v>6009</v>
      </c>
      <c r="E90" s="1">
        <f t="shared" ref="E90:G90" si="94">E80</f>
        <v>6</v>
      </c>
      <c r="F90" s="1">
        <f t="shared" si="94"/>
        <v>5</v>
      </c>
      <c r="G90" s="1">
        <f t="shared" si="94"/>
        <v>355</v>
      </c>
      <c r="H90" s="1" t="e">
        <f ca="1">[1]!SUMSTRING(D90:E90,"#")</f>
        <v>#NAME?</v>
      </c>
      <c r="I90" s="1" t="e">
        <f ca="1">[1]!SUMSTRING(F90:G90,"#")</f>
        <v>#NAME?</v>
      </c>
      <c r="J90" s="3" t="e">
        <f ca="1">[1]!SUMSTRING(H90:I90,"|")</f>
        <v>#NAME?</v>
      </c>
      <c r="K90" s="1" t="s">
        <v>60</v>
      </c>
      <c r="L90" s="1">
        <v>164</v>
      </c>
      <c r="M90" s="1" t="s">
        <v>72</v>
      </c>
      <c r="N90" s="1">
        <v>25</v>
      </c>
      <c r="Q90" s="4" t="str">
        <f>IF(O90="",VLOOKUP(K90,属性表!$H:$I,2,0)&amp;"#"&amp;配件表!L90&amp;"|"&amp;VLOOKUP(M90,属性表!$H:$I,2,0)&amp;"#"&amp;配件表!N90,VLOOKUP(K90,属性表!$H:$I,2,0)&amp;"#"&amp;配件表!L90&amp;"|"&amp;VLOOKUP(M90,属性表!$H:$I,2,0)&amp;"#"&amp;配件表!N90&amp;"|"&amp;VLOOKUP(O90,属性表!$H:$I,2,0)&amp;"#"&amp;配件表!P90)</f>
        <v>2#164|53#25</v>
      </c>
      <c r="R90" s="1" t="str">
        <f t="shared" si="65"/>
        <v>异妖3</v>
      </c>
      <c r="S90" s="1" t="str">
        <f t="shared" si="66"/>
        <v>紫色</v>
      </c>
    </row>
    <row r="91" spans="1:19" x14ac:dyDescent="0.3">
      <c r="A91" s="1" t="str">
        <f t="shared" si="67"/>
        <v>配件9</v>
      </c>
      <c r="B91" s="1">
        <f t="shared" si="78"/>
        <v>9</v>
      </c>
      <c r="C91" s="1">
        <f t="shared" si="79"/>
        <v>10</v>
      </c>
      <c r="D91" s="1">
        <f t="shared" si="80"/>
        <v>6009</v>
      </c>
      <c r="E91" s="1">
        <f t="shared" ref="E91:G91" si="95">E81</f>
        <v>8</v>
      </c>
      <c r="F91" s="1">
        <f t="shared" si="95"/>
        <v>5</v>
      </c>
      <c r="G91" s="1">
        <f t="shared" si="95"/>
        <v>420</v>
      </c>
      <c r="H91" s="1" t="e">
        <f ca="1">[1]!SUMSTRING(D91:E91,"#")</f>
        <v>#NAME?</v>
      </c>
      <c r="I91" s="1" t="e">
        <f ca="1">[1]!SUMSTRING(F91:G91,"#")</f>
        <v>#NAME?</v>
      </c>
      <c r="J91" s="3" t="e">
        <f ca="1">[1]!SUMSTRING(H91:I91,"|")</f>
        <v>#NAME?</v>
      </c>
      <c r="K91" s="1" t="s">
        <v>60</v>
      </c>
      <c r="L91" s="1">
        <v>200</v>
      </c>
      <c r="M91" s="1" t="s">
        <v>72</v>
      </c>
      <c r="N91" s="1">
        <v>30</v>
      </c>
      <c r="Q91" s="4" t="str">
        <f>IF(O91="",VLOOKUP(K91,属性表!$H:$I,2,0)&amp;"#"&amp;配件表!L91&amp;"|"&amp;VLOOKUP(M91,属性表!$H:$I,2,0)&amp;"#"&amp;配件表!N91,VLOOKUP(K91,属性表!$H:$I,2,0)&amp;"#"&amp;配件表!L91&amp;"|"&amp;VLOOKUP(M91,属性表!$H:$I,2,0)&amp;"#"&amp;配件表!N91&amp;"|"&amp;VLOOKUP(O91,属性表!$H:$I,2,0)&amp;"#"&amp;配件表!P91)</f>
        <v>2#200|53#30</v>
      </c>
      <c r="R91" s="1" t="str">
        <f t="shared" si="65"/>
        <v>异妖3</v>
      </c>
      <c r="S91" s="1" t="str">
        <f t="shared" si="66"/>
        <v>紫色</v>
      </c>
    </row>
    <row r="92" spans="1:19" x14ac:dyDescent="0.3">
      <c r="A92" s="1" t="str">
        <f t="shared" si="67"/>
        <v>配件10</v>
      </c>
      <c r="B92" s="1">
        <f t="shared" si="78"/>
        <v>10</v>
      </c>
      <c r="C92" s="1">
        <f t="shared" si="79"/>
        <v>1</v>
      </c>
      <c r="D92" s="1">
        <f t="shared" si="80"/>
        <v>6010</v>
      </c>
      <c r="E92" s="1">
        <f t="shared" ref="E92:G92" si="96">E82</f>
        <v>1</v>
      </c>
      <c r="F92" s="1">
        <f t="shared" si="96"/>
        <v>5</v>
      </c>
      <c r="G92" s="1">
        <f t="shared" si="96"/>
        <v>0</v>
      </c>
      <c r="H92" s="1" t="e">
        <f ca="1">[1]!SUMSTRING(D92:E92,"#")</f>
        <v>#NAME?</v>
      </c>
      <c r="I92" s="1" t="e">
        <f ca="1">[1]!SUMSTRING(F92:G92,"#")</f>
        <v>#NAME?</v>
      </c>
      <c r="J92" s="3" t="e">
        <f ca="1">[1]!SUMSTRING(H92:I92,"|")</f>
        <v>#NAME?</v>
      </c>
      <c r="K92" s="1" t="s">
        <v>58</v>
      </c>
      <c r="L92" s="1">
        <v>842</v>
      </c>
      <c r="M92" s="1" t="s">
        <v>60</v>
      </c>
      <c r="N92" s="1">
        <v>7</v>
      </c>
      <c r="Q92" s="4" t="str">
        <f>IF(O92="",VLOOKUP(K92,属性表!$H:$I,2,0)&amp;"#"&amp;配件表!L92&amp;"|"&amp;VLOOKUP(M92,属性表!$H:$I,2,0)&amp;"#"&amp;配件表!N92,VLOOKUP(K92,属性表!$H:$I,2,0)&amp;"#"&amp;配件表!L92&amp;"|"&amp;VLOOKUP(M92,属性表!$H:$I,2,0)&amp;"#"&amp;配件表!N92&amp;"|"&amp;VLOOKUP(O92,属性表!$H:$I,2,0)&amp;"#"&amp;配件表!P92)</f>
        <v>1#842|2#7</v>
      </c>
      <c r="R92" s="1" t="str">
        <f t="shared" si="65"/>
        <v>异妖4</v>
      </c>
      <c r="S92" s="1" t="str">
        <f t="shared" si="66"/>
        <v>紫色</v>
      </c>
    </row>
    <row r="93" spans="1:19" x14ac:dyDescent="0.3">
      <c r="A93" s="1" t="str">
        <f t="shared" si="67"/>
        <v>配件10</v>
      </c>
      <c r="B93" s="1">
        <f t="shared" si="78"/>
        <v>10</v>
      </c>
      <c r="C93" s="1">
        <f t="shared" si="79"/>
        <v>2</v>
      </c>
      <c r="D93" s="1">
        <f t="shared" si="80"/>
        <v>6010</v>
      </c>
      <c r="E93" s="1">
        <f t="shared" ref="E93:G93" si="97">E83</f>
        <v>1</v>
      </c>
      <c r="F93" s="1">
        <f t="shared" si="97"/>
        <v>5</v>
      </c>
      <c r="G93" s="1">
        <f t="shared" si="97"/>
        <v>40</v>
      </c>
      <c r="H93" s="1" t="e">
        <f ca="1">[1]!SUMSTRING(D93:E93,"#")</f>
        <v>#NAME?</v>
      </c>
      <c r="I93" s="1" t="e">
        <f ca="1">[1]!SUMSTRING(F93:G93,"#")</f>
        <v>#NAME?</v>
      </c>
      <c r="J93" s="3" t="e">
        <f ca="1">[1]!SUMSTRING(H93:I93,"|")</f>
        <v>#NAME?</v>
      </c>
      <c r="K93" s="1" t="s">
        <v>58</v>
      </c>
      <c r="L93" s="1">
        <v>2105</v>
      </c>
      <c r="M93" s="1" t="s">
        <v>60</v>
      </c>
      <c r="N93" s="1">
        <v>17</v>
      </c>
      <c r="Q93" s="4" t="str">
        <f>IF(O93="",VLOOKUP(K93,属性表!$H:$I,2,0)&amp;"#"&amp;配件表!L93&amp;"|"&amp;VLOOKUP(M93,属性表!$H:$I,2,0)&amp;"#"&amp;配件表!N93,VLOOKUP(K93,属性表!$H:$I,2,0)&amp;"#"&amp;配件表!L93&amp;"|"&amp;VLOOKUP(M93,属性表!$H:$I,2,0)&amp;"#"&amp;配件表!N93&amp;"|"&amp;VLOOKUP(O93,属性表!$H:$I,2,0)&amp;"#"&amp;配件表!P93)</f>
        <v>1#2105|2#17</v>
      </c>
      <c r="R93" s="1" t="str">
        <f t="shared" si="65"/>
        <v>异妖4</v>
      </c>
      <c r="S93" s="1" t="str">
        <f t="shared" si="66"/>
        <v>紫色</v>
      </c>
    </row>
    <row r="94" spans="1:19" x14ac:dyDescent="0.3">
      <c r="A94" s="1" t="str">
        <f t="shared" si="67"/>
        <v>配件10</v>
      </c>
      <c r="B94" s="1">
        <f t="shared" si="78"/>
        <v>10</v>
      </c>
      <c r="C94" s="1">
        <f t="shared" si="79"/>
        <v>3</v>
      </c>
      <c r="D94" s="1">
        <f t="shared" si="80"/>
        <v>6010</v>
      </c>
      <c r="E94" s="1">
        <f t="shared" ref="E94:G94" si="98">E84</f>
        <v>2</v>
      </c>
      <c r="F94" s="1">
        <f t="shared" si="98"/>
        <v>5</v>
      </c>
      <c r="G94" s="1">
        <f t="shared" si="98"/>
        <v>65</v>
      </c>
      <c r="H94" s="1" t="e">
        <f ca="1">[1]!SUMSTRING(D94:E94,"#")</f>
        <v>#NAME?</v>
      </c>
      <c r="I94" s="1" t="e">
        <f ca="1">[1]!SUMSTRING(F94:G94,"#")</f>
        <v>#NAME?</v>
      </c>
      <c r="J94" s="3" t="e">
        <f ca="1">[1]!SUMSTRING(H94:I94,"|")</f>
        <v>#NAME?</v>
      </c>
      <c r="K94" s="1" t="s">
        <v>58</v>
      </c>
      <c r="L94" s="1">
        <v>3368</v>
      </c>
      <c r="M94" s="1" t="s">
        <v>60</v>
      </c>
      <c r="N94" s="1">
        <v>28</v>
      </c>
      <c r="Q94" s="4" t="str">
        <f>IF(O94="",VLOOKUP(K94,属性表!$H:$I,2,0)&amp;"#"&amp;配件表!L94&amp;"|"&amp;VLOOKUP(M94,属性表!$H:$I,2,0)&amp;"#"&amp;配件表!N94,VLOOKUP(K94,属性表!$H:$I,2,0)&amp;"#"&amp;配件表!L94&amp;"|"&amp;VLOOKUP(M94,属性表!$H:$I,2,0)&amp;"#"&amp;配件表!N94&amp;"|"&amp;VLOOKUP(O94,属性表!$H:$I,2,0)&amp;"#"&amp;配件表!P94)</f>
        <v>1#3368|2#28</v>
      </c>
      <c r="R94" s="1" t="str">
        <f t="shared" si="65"/>
        <v>异妖4</v>
      </c>
      <c r="S94" s="1" t="str">
        <f t="shared" si="66"/>
        <v>紫色</v>
      </c>
    </row>
    <row r="95" spans="1:19" x14ac:dyDescent="0.3">
      <c r="A95" s="1" t="str">
        <f t="shared" si="67"/>
        <v>配件10</v>
      </c>
      <c r="B95" s="1">
        <f t="shared" si="78"/>
        <v>10</v>
      </c>
      <c r="C95" s="1">
        <f t="shared" si="79"/>
        <v>4</v>
      </c>
      <c r="D95" s="1">
        <f t="shared" si="80"/>
        <v>6010</v>
      </c>
      <c r="E95" s="1">
        <f t="shared" ref="E95:G95" si="99">E85</f>
        <v>2</v>
      </c>
      <c r="F95" s="1">
        <f t="shared" si="99"/>
        <v>5</v>
      </c>
      <c r="G95" s="1">
        <f t="shared" si="99"/>
        <v>100</v>
      </c>
      <c r="H95" s="1" t="e">
        <f ca="1">[1]!SUMSTRING(D95:E95,"#")</f>
        <v>#NAME?</v>
      </c>
      <c r="I95" s="1" t="e">
        <f ca="1">[1]!SUMSTRING(F95:G95,"#")</f>
        <v>#NAME?</v>
      </c>
      <c r="J95" s="3" t="e">
        <f ca="1">[1]!SUMSTRING(H95:I95,"|")</f>
        <v>#NAME?</v>
      </c>
      <c r="K95" s="1" t="s">
        <v>58</v>
      </c>
      <c r="L95" s="1">
        <v>5052</v>
      </c>
      <c r="M95" s="1" t="s">
        <v>60</v>
      </c>
      <c r="N95" s="1">
        <v>42</v>
      </c>
      <c r="Q95" s="4" t="str">
        <f>IF(O95="",VLOOKUP(K95,属性表!$H:$I,2,0)&amp;"#"&amp;配件表!L95&amp;"|"&amp;VLOOKUP(M95,属性表!$H:$I,2,0)&amp;"#"&amp;配件表!N95,VLOOKUP(K95,属性表!$H:$I,2,0)&amp;"#"&amp;配件表!L95&amp;"|"&amp;VLOOKUP(M95,属性表!$H:$I,2,0)&amp;"#"&amp;配件表!N95&amp;"|"&amp;VLOOKUP(O95,属性表!$H:$I,2,0)&amp;"#"&amp;配件表!P95)</f>
        <v>1#5052|2#42</v>
      </c>
      <c r="R95" s="1" t="str">
        <f t="shared" si="65"/>
        <v>异妖4</v>
      </c>
      <c r="S95" s="1" t="str">
        <f t="shared" si="66"/>
        <v>紫色</v>
      </c>
    </row>
    <row r="96" spans="1:19" x14ac:dyDescent="0.3">
      <c r="A96" s="1" t="str">
        <f t="shared" si="67"/>
        <v>配件10</v>
      </c>
      <c r="B96" s="1">
        <f t="shared" si="78"/>
        <v>10</v>
      </c>
      <c r="C96" s="1">
        <f t="shared" si="79"/>
        <v>5</v>
      </c>
      <c r="D96" s="1">
        <f t="shared" si="80"/>
        <v>6010</v>
      </c>
      <c r="E96" s="1">
        <f t="shared" ref="E96:G96" si="100">E86</f>
        <v>3</v>
      </c>
      <c r="F96" s="1">
        <f t="shared" si="100"/>
        <v>5</v>
      </c>
      <c r="G96" s="1">
        <f t="shared" si="100"/>
        <v>135</v>
      </c>
      <c r="H96" s="1" t="e">
        <f ca="1">[1]!SUMSTRING(D96:E96,"#")</f>
        <v>#NAME?</v>
      </c>
      <c r="I96" s="1" t="e">
        <f ca="1">[1]!SUMSTRING(F96:G96,"#")</f>
        <v>#NAME?</v>
      </c>
      <c r="J96" s="3" t="e">
        <f ca="1">[1]!SUMSTRING(H96:I96,"|")</f>
        <v>#NAME?</v>
      </c>
      <c r="K96" s="1" t="s">
        <v>58</v>
      </c>
      <c r="L96" s="1">
        <v>7157</v>
      </c>
      <c r="M96" s="1" t="s">
        <v>60</v>
      </c>
      <c r="N96" s="1">
        <v>59</v>
      </c>
      <c r="Q96" s="4" t="str">
        <f>IF(O96="",VLOOKUP(K96,属性表!$H:$I,2,0)&amp;"#"&amp;配件表!L96&amp;"|"&amp;VLOOKUP(M96,属性表!$H:$I,2,0)&amp;"#"&amp;配件表!N96,VLOOKUP(K96,属性表!$H:$I,2,0)&amp;"#"&amp;配件表!L96&amp;"|"&amp;VLOOKUP(M96,属性表!$H:$I,2,0)&amp;"#"&amp;配件表!N96&amp;"|"&amp;VLOOKUP(O96,属性表!$H:$I,2,0)&amp;"#"&amp;配件表!P96)</f>
        <v>1#7157|2#59</v>
      </c>
      <c r="R96" s="1" t="str">
        <f t="shared" si="65"/>
        <v>异妖4</v>
      </c>
      <c r="S96" s="1" t="str">
        <f t="shared" si="66"/>
        <v>紫色</v>
      </c>
    </row>
    <row r="97" spans="1:19" x14ac:dyDescent="0.3">
      <c r="A97" s="1" t="str">
        <f t="shared" si="67"/>
        <v>配件10</v>
      </c>
      <c r="B97" s="1">
        <f t="shared" si="78"/>
        <v>10</v>
      </c>
      <c r="C97" s="1">
        <f t="shared" si="79"/>
        <v>6</v>
      </c>
      <c r="D97" s="1">
        <f t="shared" si="80"/>
        <v>6010</v>
      </c>
      <c r="E97" s="1">
        <f t="shared" ref="E97:G97" si="101">E87</f>
        <v>3</v>
      </c>
      <c r="F97" s="1">
        <f t="shared" si="101"/>
        <v>5</v>
      </c>
      <c r="G97" s="1">
        <f t="shared" si="101"/>
        <v>180</v>
      </c>
      <c r="H97" s="1" t="e">
        <f ca="1">[1]!SUMSTRING(D97:E97,"#")</f>
        <v>#NAME?</v>
      </c>
      <c r="I97" s="1" t="e">
        <f ca="1">[1]!SUMSTRING(F97:G97,"#")</f>
        <v>#NAME?</v>
      </c>
      <c r="J97" s="3" t="e">
        <f ca="1">[1]!SUMSTRING(H97:I97,"|")</f>
        <v>#NAME?</v>
      </c>
      <c r="K97" s="1" t="s">
        <v>58</v>
      </c>
      <c r="L97" s="1">
        <v>9684</v>
      </c>
      <c r="M97" s="1" t="s">
        <v>60</v>
      </c>
      <c r="N97" s="1">
        <v>80</v>
      </c>
      <c r="Q97" s="4" t="str">
        <f>IF(O97="",VLOOKUP(K97,属性表!$H:$I,2,0)&amp;"#"&amp;配件表!L97&amp;"|"&amp;VLOOKUP(M97,属性表!$H:$I,2,0)&amp;"#"&amp;配件表!N97,VLOOKUP(K97,属性表!$H:$I,2,0)&amp;"#"&amp;配件表!L97&amp;"|"&amp;VLOOKUP(M97,属性表!$H:$I,2,0)&amp;"#"&amp;配件表!N97&amp;"|"&amp;VLOOKUP(O97,属性表!$H:$I,2,0)&amp;"#"&amp;配件表!P97)</f>
        <v>1#9684|2#80</v>
      </c>
      <c r="R97" s="1" t="str">
        <f t="shared" si="65"/>
        <v>异妖4</v>
      </c>
      <c r="S97" s="1" t="str">
        <f t="shared" si="66"/>
        <v>紫色</v>
      </c>
    </row>
    <row r="98" spans="1:19" x14ac:dyDescent="0.3">
      <c r="A98" s="1" t="str">
        <f t="shared" si="67"/>
        <v>配件10</v>
      </c>
      <c r="B98" s="1">
        <f t="shared" si="78"/>
        <v>10</v>
      </c>
      <c r="C98" s="1">
        <f t="shared" si="79"/>
        <v>7</v>
      </c>
      <c r="D98" s="1">
        <f t="shared" si="80"/>
        <v>6010</v>
      </c>
      <c r="E98" s="1">
        <f t="shared" ref="E98:G98" si="102">E88</f>
        <v>4</v>
      </c>
      <c r="F98" s="1">
        <f t="shared" si="102"/>
        <v>5</v>
      </c>
      <c r="G98" s="1">
        <f t="shared" si="102"/>
        <v>235</v>
      </c>
      <c r="H98" s="1" t="e">
        <f ca="1">[1]!SUMSTRING(D98:E98,"#")</f>
        <v>#NAME?</v>
      </c>
      <c r="I98" s="1" t="e">
        <f ca="1">[1]!SUMSTRING(F98:G98,"#")</f>
        <v>#NAME?</v>
      </c>
      <c r="J98" s="3" t="e">
        <f ca="1">[1]!SUMSTRING(H98:I98,"|")</f>
        <v>#NAME?</v>
      </c>
      <c r="K98" s="1" t="s">
        <v>58</v>
      </c>
      <c r="L98" s="1">
        <v>12631</v>
      </c>
      <c r="M98" s="1" t="s">
        <v>60</v>
      </c>
      <c r="N98" s="1">
        <v>105</v>
      </c>
      <c r="Q98" s="4" t="str">
        <f>IF(O98="",VLOOKUP(K98,属性表!$H:$I,2,0)&amp;"#"&amp;配件表!L98&amp;"|"&amp;VLOOKUP(M98,属性表!$H:$I,2,0)&amp;"#"&amp;配件表!N98,VLOOKUP(K98,属性表!$H:$I,2,0)&amp;"#"&amp;配件表!L98&amp;"|"&amp;VLOOKUP(M98,属性表!$H:$I,2,0)&amp;"#"&amp;配件表!N98&amp;"|"&amp;VLOOKUP(O98,属性表!$H:$I,2,0)&amp;"#"&amp;配件表!P98)</f>
        <v>1#12631|2#105</v>
      </c>
      <c r="R98" s="1" t="str">
        <f t="shared" ref="R98:R121" si="103">VLOOKUP(B98,$Y:$Z,2,0)</f>
        <v>异妖4</v>
      </c>
      <c r="S98" s="1" t="str">
        <f t="shared" ref="S98:S121" si="104">VLOOKUP(R98,$Z:$AA,2,0)</f>
        <v>紫色</v>
      </c>
    </row>
    <row r="99" spans="1:19" x14ac:dyDescent="0.3">
      <c r="A99" s="1" t="str">
        <f t="shared" si="67"/>
        <v>配件10</v>
      </c>
      <c r="B99" s="1">
        <f t="shared" si="78"/>
        <v>10</v>
      </c>
      <c r="C99" s="1">
        <f t="shared" si="79"/>
        <v>8</v>
      </c>
      <c r="D99" s="1">
        <f t="shared" si="80"/>
        <v>6010</v>
      </c>
      <c r="E99" s="1">
        <f t="shared" ref="E99:G99" si="105">E89</f>
        <v>5</v>
      </c>
      <c r="F99" s="1">
        <f t="shared" si="105"/>
        <v>5</v>
      </c>
      <c r="G99" s="1">
        <f t="shared" si="105"/>
        <v>290</v>
      </c>
      <c r="H99" s="1" t="e">
        <f ca="1">[1]!SUMSTRING(D99:E99,"#")</f>
        <v>#NAME?</v>
      </c>
      <c r="I99" s="1" t="e">
        <f ca="1">[1]!SUMSTRING(F99:G99,"#")</f>
        <v>#NAME?</v>
      </c>
      <c r="J99" s="3" t="e">
        <f ca="1">[1]!SUMSTRING(H99:I99,"|")</f>
        <v>#NAME?</v>
      </c>
      <c r="K99" s="1" t="s">
        <v>58</v>
      </c>
      <c r="L99" s="1">
        <v>16000</v>
      </c>
      <c r="M99" s="1" t="s">
        <v>60</v>
      </c>
      <c r="N99" s="1">
        <v>133</v>
      </c>
      <c r="Q99" s="4" t="str">
        <f>IF(O99="",VLOOKUP(K99,属性表!$H:$I,2,0)&amp;"#"&amp;配件表!L99&amp;"|"&amp;VLOOKUP(M99,属性表!$H:$I,2,0)&amp;"#"&amp;配件表!N99,VLOOKUP(K99,属性表!$H:$I,2,0)&amp;"#"&amp;配件表!L99&amp;"|"&amp;VLOOKUP(M99,属性表!$H:$I,2,0)&amp;"#"&amp;配件表!N99&amp;"|"&amp;VLOOKUP(O99,属性表!$H:$I,2,0)&amp;"#"&amp;配件表!P99)</f>
        <v>1#16000|2#133</v>
      </c>
      <c r="R99" s="1" t="str">
        <f t="shared" si="103"/>
        <v>异妖4</v>
      </c>
      <c r="S99" s="1" t="str">
        <f t="shared" si="104"/>
        <v>紫色</v>
      </c>
    </row>
    <row r="100" spans="1:19" x14ac:dyDescent="0.3">
      <c r="A100" s="1" t="str">
        <f t="shared" si="67"/>
        <v>配件10</v>
      </c>
      <c r="B100" s="1">
        <f t="shared" si="78"/>
        <v>10</v>
      </c>
      <c r="C100" s="1">
        <f t="shared" si="79"/>
        <v>9</v>
      </c>
      <c r="D100" s="1">
        <f t="shared" si="80"/>
        <v>6010</v>
      </c>
      <c r="E100" s="1">
        <f t="shared" ref="E100:G100" si="106">E90</f>
        <v>6</v>
      </c>
      <c r="F100" s="1">
        <f t="shared" si="106"/>
        <v>5</v>
      </c>
      <c r="G100" s="1">
        <f t="shared" si="106"/>
        <v>355</v>
      </c>
      <c r="H100" s="1" t="e">
        <f ca="1">[1]!SUMSTRING(D100:E100,"#")</f>
        <v>#NAME?</v>
      </c>
      <c r="I100" s="1" t="e">
        <f ca="1">[1]!SUMSTRING(F100:G100,"#")</f>
        <v>#NAME?</v>
      </c>
      <c r="J100" s="3" t="e">
        <f ca="1">[1]!SUMSTRING(H100:I100,"|")</f>
        <v>#NAME?</v>
      </c>
      <c r="K100" s="1" t="s">
        <v>58</v>
      </c>
      <c r="L100" s="1">
        <v>19789</v>
      </c>
      <c r="M100" s="1" t="s">
        <v>60</v>
      </c>
      <c r="N100" s="1">
        <v>164</v>
      </c>
      <c r="Q100" s="4" t="str">
        <f>IF(O100="",VLOOKUP(K100,属性表!$H:$I,2,0)&amp;"#"&amp;配件表!L100&amp;"|"&amp;VLOOKUP(M100,属性表!$H:$I,2,0)&amp;"#"&amp;配件表!N100,VLOOKUP(K100,属性表!$H:$I,2,0)&amp;"#"&amp;配件表!L100&amp;"|"&amp;VLOOKUP(M100,属性表!$H:$I,2,0)&amp;"#"&amp;配件表!N100&amp;"|"&amp;VLOOKUP(O100,属性表!$H:$I,2,0)&amp;"#"&amp;配件表!P100)</f>
        <v>1#19789|2#164</v>
      </c>
      <c r="R100" s="1" t="str">
        <f t="shared" si="103"/>
        <v>异妖4</v>
      </c>
      <c r="S100" s="1" t="str">
        <f t="shared" si="104"/>
        <v>紫色</v>
      </c>
    </row>
    <row r="101" spans="1:19" x14ac:dyDescent="0.3">
      <c r="A101" s="1" t="str">
        <f t="shared" si="67"/>
        <v>配件10</v>
      </c>
      <c r="B101" s="1">
        <f t="shared" si="78"/>
        <v>10</v>
      </c>
      <c r="C101" s="1">
        <f t="shared" si="79"/>
        <v>10</v>
      </c>
      <c r="D101" s="1">
        <f t="shared" si="80"/>
        <v>6010</v>
      </c>
      <c r="E101" s="1">
        <f t="shared" ref="E101:G101" si="107">E91</f>
        <v>8</v>
      </c>
      <c r="F101" s="1">
        <f t="shared" si="107"/>
        <v>5</v>
      </c>
      <c r="G101" s="1">
        <f t="shared" si="107"/>
        <v>420</v>
      </c>
      <c r="H101" s="1" t="e">
        <f ca="1">[1]!SUMSTRING(D101:E101,"#")</f>
        <v>#NAME?</v>
      </c>
      <c r="I101" s="1" t="e">
        <f ca="1">[1]!SUMSTRING(F101:G101,"#")</f>
        <v>#NAME?</v>
      </c>
      <c r="J101" s="3" t="e">
        <f ca="1">[1]!SUMSTRING(H101:I101,"|")</f>
        <v>#NAME?</v>
      </c>
      <c r="K101" s="1" t="s">
        <v>58</v>
      </c>
      <c r="L101" s="1">
        <v>24000</v>
      </c>
      <c r="M101" s="1" t="s">
        <v>60</v>
      </c>
      <c r="N101" s="1">
        <v>200</v>
      </c>
      <c r="Q101" s="4" t="str">
        <f>IF(O101="",VLOOKUP(K101,属性表!$H:$I,2,0)&amp;"#"&amp;配件表!L101&amp;"|"&amp;VLOOKUP(M101,属性表!$H:$I,2,0)&amp;"#"&amp;配件表!N101,VLOOKUP(K101,属性表!$H:$I,2,0)&amp;"#"&amp;配件表!L101&amp;"|"&amp;VLOOKUP(M101,属性表!$H:$I,2,0)&amp;"#"&amp;配件表!N101&amp;"|"&amp;VLOOKUP(O101,属性表!$H:$I,2,0)&amp;"#"&amp;配件表!P101)</f>
        <v>1#24000|2#200</v>
      </c>
      <c r="R101" s="1" t="str">
        <f t="shared" si="103"/>
        <v>异妖4</v>
      </c>
      <c r="S101" s="1" t="str">
        <f t="shared" si="104"/>
        <v>紫色</v>
      </c>
    </row>
    <row r="102" spans="1:19" x14ac:dyDescent="0.3">
      <c r="A102" s="1" t="str">
        <f t="shared" si="67"/>
        <v>配件11</v>
      </c>
      <c r="B102" s="1">
        <f t="shared" si="78"/>
        <v>11</v>
      </c>
      <c r="C102" s="1">
        <f t="shared" si="79"/>
        <v>1</v>
      </c>
      <c r="D102" s="1">
        <f t="shared" si="80"/>
        <v>6011</v>
      </c>
      <c r="E102" s="1">
        <f t="shared" ref="E102:G102" si="108">E92</f>
        <v>1</v>
      </c>
      <c r="F102" s="1">
        <f t="shared" si="108"/>
        <v>5</v>
      </c>
      <c r="G102" s="1">
        <f t="shared" si="108"/>
        <v>0</v>
      </c>
      <c r="H102" s="1" t="e">
        <f ca="1">[1]!SUMSTRING(D102:E102,"#")</f>
        <v>#NAME?</v>
      </c>
      <c r="I102" s="1" t="e">
        <f ca="1">[1]!SUMSTRING(F102:G102,"#")</f>
        <v>#NAME?</v>
      </c>
      <c r="J102" s="3" t="e">
        <f ca="1">[1]!SUMSTRING(H102:I102,"|")</f>
        <v>#NAME?</v>
      </c>
      <c r="K102" s="1" t="s">
        <v>58</v>
      </c>
      <c r="L102" s="1">
        <v>842</v>
      </c>
      <c r="M102" s="1" t="s">
        <v>97</v>
      </c>
      <c r="N102" s="1">
        <v>1</v>
      </c>
      <c r="Q102" s="4" t="str">
        <f>IF(O102="",VLOOKUP(K102,属性表!$H:$I,2,0)&amp;"#"&amp;配件表!L102&amp;"|"&amp;VLOOKUP(M102,属性表!$H:$I,2,0)&amp;"#"&amp;配件表!N102,VLOOKUP(K102,属性表!$H:$I,2,0)&amp;"#"&amp;配件表!L102&amp;"|"&amp;VLOOKUP(M102,属性表!$H:$I,2,0)&amp;"#"&amp;配件表!N102&amp;"|"&amp;VLOOKUP(O102,属性表!$H:$I,2,0)&amp;"#"&amp;配件表!P102)</f>
        <v>1#842|54#1</v>
      </c>
      <c r="R102" s="1" t="str">
        <f t="shared" si="103"/>
        <v>异妖4</v>
      </c>
      <c r="S102" s="1" t="str">
        <f t="shared" si="104"/>
        <v>紫色</v>
      </c>
    </row>
    <row r="103" spans="1:19" x14ac:dyDescent="0.3">
      <c r="A103" s="1" t="str">
        <f t="shared" si="67"/>
        <v>配件11</v>
      </c>
      <c r="B103" s="1">
        <f t="shared" si="78"/>
        <v>11</v>
      </c>
      <c r="C103" s="1">
        <f t="shared" si="79"/>
        <v>2</v>
      </c>
      <c r="D103" s="1">
        <f t="shared" si="80"/>
        <v>6011</v>
      </c>
      <c r="E103" s="1">
        <f t="shared" ref="E103:G103" si="109">E93</f>
        <v>1</v>
      </c>
      <c r="F103" s="1">
        <f t="shared" si="109"/>
        <v>5</v>
      </c>
      <c r="G103" s="1">
        <f t="shared" si="109"/>
        <v>40</v>
      </c>
      <c r="H103" s="1" t="e">
        <f ca="1">[1]!SUMSTRING(D103:E103,"#")</f>
        <v>#NAME?</v>
      </c>
      <c r="I103" s="1" t="e">
        <f ca="1">[1]!SUMSTRING(F103:G103,"#")</f>
        <v>#NAME?</v>
      </c>
      <c r="J103" s="3" t="e">
        <f ca="1">[1]!SUMSTRING(H103:I103,"|")</f>
        <v>#NAME?</v>
      </c>
      <c r="K103" s="1" t="s">
        <v>58</v>
      </c>
      <c r="L103" s="1">
        <v>2105</v>
      </c>
      <c r="M103" s="1" t="s">
        <v>97</v>
      </c>
      <c r="N103" s="1">
        <v>2</v>
      </c>
      <c r="Q103" s="4" t="str">
        <f>IF(O103="",VLOOKUP(K103,属性表!$H:$I,2,0)&amp;"#"&amp;配件表!L103&amp;"|"&amp;VLOOKUP(M103,属性表!$H:$I,2,0)&amp;"#"&amp;配件表!N103,VLOOKUP(K103,属性表!$H:$I,2,0)&amp;"#"&amp;配件表!L103&amp;"|"&amp;VLOOKUP(M103,属性表!$H:$I,2,0)&amp;"#"&amp;配件表!N103&amp;"|"&amp;VLOOKUP(O103,属性表!$H:$I,2,0)&amp;"#"&amp;配件表!P103)</f>
        <v>1#2105|54#2</v>
      </c>
      <c r="R103" s="1" t="str">
        <f t="shared" si="103"/>
        <v>异妖4</v>
      </c>
      <c r="S103" s="1" t="str">
        <f t="shared" si="104"/>
        <v>紫色</v>
      </c>
    </row>
    <row r="104" spans="1:19" x14ac:dyDescent="0.3">
      <c r="A104" s="1" t="str">
        <f t="shared" si="67"/>
        <v>配件11</v>
      </c>
      <c r="B104" s="1">
        <f t="shared" si="78"/>
        <v>11</v>
      </c>
      <c r="C104" s="1">
        <f t="shared" si="79"/>
        <v>3</v>
      </c>
      <c r="D104" s="1">
        <f t="shared" si="80"/>
        <v>6011</v>
      </c>
      <c r="E104" s="1">
        <f t="shared" ref="E104:G104" si="110">E94</f>
        <v>2</v>
      </c>
      <c r="F104" s="1">
        <f t="shared" si="110"/>
        <v>5</v>
      </c>
      <c r="G104" s="1">
        <f t="shared" si="110"/>
        <v>65</v>
      </c>
      <c r="H104" s="1" t="e">
        <f ca="1">[1]!SUMSTRING(D104:E104,"#")</f>
        <v>#NAME?</v>
      </c>
      <c r="I104" s="1" t="e">
        <f ca="1">[1]!SUMSTRING(F104:G104,"#")</f>
        <v>#NAME?</v>
      </c>
      <c r="J104" s="3" t="e">
        <f ca="1">[1]!SUMSTRING(H104:I104,"|")</f>
        <v>#NAME?</v>
      </c>
      <c r="K104" s="1" t="s">
        <v>58</v>
      </c>
      <c r="L104" s="1">
        <v>3368</v>
      </c>
      <c r="M104" s="1" t="s">
        <v>97</v>
      </c>
      <c r="N104" s="1">
        <v>4</v>
      </c>
      <c r="Q104" s="4" t="str">
        <f>IF(O104="",VLOOKUP(K104,属性表!$H:$I,2,0)&amp;"#"&amp;配件表!L104&amp;"|"&amp;VLOOKUP(M104,属性表!$H:$I,2,0)&amp;"#"&amp;配件表!N104,VLOOKUP(K104,属性表!$H:$I,2,0)&amp;"#"&amp;配件表!L104&amp;"|"&amp;VLOOKUP(M104,属性表!$H:$I,2,0)&amp;"#"&amp;配件表!N104&amp;"|"&amp;VLOOKUP(O104,属性表!$H:$I,2,0)&amp;"#"&amp;配件表!P104)</f>
        <v>1#3368|54#4</v>
      </c>
      <c r="R104" s="1" t="str">
        <f t="shared" si="103"/>
        <v>异妖4</v>
      </c>
      <c r="S104" s="1" t="str">
        <f t="shared" si="104"/>
        <v>紫色</v>
      </c>
    </row>
    <row r="105" spans="1:19" x14ac:dyDescent="0.3">
      <c r="A105" s="1" t="str">
        <f t="shared" si="67"/>
        <v>配件11</v>
      </c>
      <c r="B105" s="1">
        <f t="shared" si="78"/>
        <v>11</v>
      </c>
      <c r="C105" s="1">
        <f t="shared" si="79"/>
        <v>4</v>
      </c>
      <c r="D105" s="1">
        <f t="shared" si="80"/>
        <v>6011</v>
      </c>
      <c r="E105" s="1">
        <f t="shared" ref="E105:G105" si="111">E95</f>
        <v>2</v>
      </c>
      <c r="F105" s="1">
        <f t="shared" si="111"/>
        <v>5</v>
      </c>
      <c r="G105" s="1">
        <f t="shared" si="111"/>
        <v>100</v>
      </c>
      <c r="H105" s="1" t="e">
        <f ca="1">[1]!SUMSTRING(D105:E105,"#")</f>
        <v>#NAME?</v>
      </c>
      <c r="I105" s="1" t="e">
        <f ca="1">[1]!SUMSTRING(F105:G105,"#")</f>
        <v>#NAME?</v>
      </c>
      <c r="J105" s="3" t="e">
        <f ca="1">[1]!SUMSTRING(H105:I105,"|")</f>
        <v>#NAME?</v>
      </c>
      <c r="K105" s="1" t="s">
        <v>58</v>
      </c>
      <c r="L105" s="1">
        <v>5052</v>
      </c>
      <c r="M105" s="1" t="s">
        <v>97</v>
      </c>
      <c r="N105" s="1">
        <v>6</v>
      </c>
      <c r="Q105" s="4" t="str">
        <f>IF(O105="",VLOOKUP(K105,属性表!$H:$I,2,0)&amp;"#"&amp;配件表!L105&amp;"|"&amp;VLOOKUP(M105,属性表!$H:$I,2,0)&amp;"#"&amp;配件表!N105,VLOOKUP(K105,属性表!$H:$I,2,0)&amp;"#"&amp;配件表!L105&amp;"|"&amp;VLOOKUP(M105,属性表!$H:$I,2,0)&amp;"#"&amp;配件表!N105&amp;"|"&amp;VLOOKUP(O105,属性表!$H:$I,2,0)&amp;"#"&amp;配件表!P105)</f>
        <v>1#5052|54#6</v>
      </c>
      <c r="R105" s="1" t="str">
        <f t="shared" si="103"/>
        <v>异妖4</v>
      </c>
      <c r="S105" s="1" t="str">
        <f t="shared" si="104"/>
        <v>紫色</v>
      </c>
    </row>
    <row r="106" spans="1:19" x14ac:dyDescent="0.3">
      <c r="A106" s="1" t="str">
        <f t="shared" si="67"/>
        <v>配件11</v>
      </c>
      <c r="B106" s="1">
        <f t="shared" si="78"/>
        <v>11</v>
      </c>
      <c r="C106" s="1">
        <f t="shared" si="79"/>
        <v>5</v>
      </c>
      <c r="D106" s="1">
        <f t="shared" si="80"/>
        <v>6011</v>
      </c>
      <c r="E106" s="1">
        <f t="shared" ref="E106:G106" si="112">E96</f>
        <v>3</v>
      </c>
      <c r="F106" s="1">
        <f t="shared" si="112"/>
        <v>5</v>
      </c>
      <c r="G106" s="1">
        <f t="shared" si="112"/>
        <v>135</v>
      </c>
      <c r="H106" s="1" t="e">
        <f ca="1">[1]!SUMSTRING(D106:E106,"#")</f>
        <v>#NAME?</v>
      </c>
      <c r="I106" s="1" t="e">
        <f ca="1">[1]!SUMSTRING(F106:G106,"#")</f>
        <v>#NAME?</v>
      </c>
      <c r="J106" s="3" t="e">
        <f ca="1">[1]!SUMSTRING(H106:I106,"|")</f>
        <v>#NAME?</v>
      </c>
      <c r="K106" s="1" t="s">
        <v>58</v>
      </c>
      <c r="L106" s="1">
        <v>7157</v>
      </c>
      <c r="M106" s="1" t="s">
        <v>97</v>
      </c>
      <c r="N106" s="1">
        <v>9</v>
      </c>
      <c r="Q106" s="4" t="str">
        <f>IF(O106="",VLOOKUP(K106,属性表!$H:$I,2,0)&amp;"#"&amp;配件表!L106&amp;"|"&amp;VLOOKUP(M106,属性表!$H:$I,2,0)&amp;"#"&amp;配件表!N106,VLOOKUP(K106,属性表!$H:$I,2,0)&amp;"#"&amp;配件表!L106&amp;"|"&amp;VLOOKUP(M106,属性表!$H:$I,2,0)&amp;"#"&amp;配件表!N106&amp;"|"&amp;VLOOKUP(O106,属性表!$H:$I,2,0)&amp;"#"&amp;配件表!P106)</f>
        <v>1#7157|54#9</v>
      </c>
      <c r="R106" s="1" t="str">
        <f t="shared" si="103"/>
        <v>异妖4</v>
      </c>
      <c r="S106" s="1" t="str">
        <f t="shared" si="104"/>
        <v>紫色</v>
      </c>
    </row>
    <row r="107" spans="1:19" x14ac:dyDescent="0.3">
      <c r="A107" s="1" t="str">
        <f t="shared" si="67"/>
        <v>配件11</v>
      </c>
      <c r="B107" s="1">
        <f t="shared" si="78"/>
        <v>11</v>
      </c>
      <c r="C107" s="1">
        <f t="shared" si="79"/>
        <v>6</v>
      </c>
      <c r="D107" s="1">
        <f t="shared" si="80"/>
        <v>6011</v>
      </c>
      <c r="E107" s="1">
        <f t="shared" ref="E107:G107" si="113">E97</f>
        <v>3</v>
      </c>
      <c r="F107" s="1">
        <f t="shared" si="113"/>
        <v>5</v>
      </c>
      <c r="G107" s="1">
        <f t="shared" si="113"/>
        <v>180</v>
      </c>
      <c r="H107" s="1" t="e">
        <f ca="1">[1]!SUMSTRING(D107:E107,"#")</f>
        <v>#NAME?</v>
      </c>
      <c r="I107" s="1" t="e">
        <f ca="1">[1]!SUMSTRING(F107:G107,"#")</f>
        <v>#NAME?</v>
      </c>
      <c r="J107" s="3" t="e">
        <f ca="1">[1]!SUMSTRING(H107:I107,"|")</f>
        <v>#NAME?</v>
      </c>
      <c r="K107" s="1" t="s">
        <v>58</v>
      </c>
      <c r="L107" s="1">
        <v>9684</v>
      </c>
      <c r="M107" s="1" t="s">
        <v>97</v>
      </c>
      <c r="N107" s="1">
        <v>12</v>
      </c>
      <c r="Q107" s="4" t="str">
        <f>IF(O107="",VLOOKUP(K107,属性表!$H:$I,2,0)&amp;"#"&amp;配件表!L107&amp;"|"&amp;VLOOKUP(M107,属性表!$H:$I,2,0)&amp;"#"&amp;配件表!N107,VLOOKUP(K107,属性表!$H:$I,2,0)&amp;"#"&amp;配件表!L107&amp;"|"&amp;VLOOKUP(M107,属性表!$H:$I,2,0)&amp;"#"&amp;配件表!N107&amp;"|"&amp;VLOOKUP(O107,属性表!$H:$I,2,0)&amp;"#"&amp;配件表!P107)</f>
        <v>1#9684|54#12</v>
      </c>
      <c r="R107" s="1" t="str">
        <f t="shared" si="103"/>
        <v>异妖4</v>
      </c>
      <c r="S107" s="1" t="str">
        <f t="shared" si="104"/>
        <v>紫色</v>
      </c>
    </row>
    <row r="108" spans="1:19" x14ac:dyDescent="0.3">
      <c r="A108" s="1" t="str">
        <f t="shared" si="67"/>
        <v>配件11</v>
      </c>
      <c r="B108" s="1">
        <f t="shared" si="78"/>
        <v>11</v>
      </c>
      <c r="C108" s="1">
        <f t="shared" si="79"/>
        <v>7</v>
      </c>
      <c r="D108" s="1">
        <f t="shared" si="80"/>
        <v>6011</v>
      </c>
      <c r="E108" s="1">
        <f t="shared" ref="E108:G108" si="114">E98</f>
        <v>4</v>
      </c>
      <c r="F108" s="1">
        <f t="shared" si="114"/>
        <v>5</v>
      </c>
      <c r="G108" s="1">
        <f t="shared" si="114"/>
        <v>235</v>
      </c>
      <c r="H108" s="1" t="e">
        <f ca="1">[1]!SUMSTRING(D108:E108,"#")</f>
        <v>#NAME?</v>
      </c>
      <c r="I108" s="1" t="e">
        <f ca="1">[1]!SUMSTRING(F108:G108,"#")</f>
        <v>#NAME?</v>
      </c>
      <c r="J108" s="3" t="e">
        <f ca="1">[1]!SUMSTRING(H108:I108,"|")</f>
        <v>#NAME?</v>
      </c>
      <c r="K108" s="1" t="s">
        <v>58</v>
      </c>
      <c r="L108" s="1">
        <v>12631</v>
      </c>
      <c r="M108" s="1" t="s">
        <v>97</v>
      </c>
      <c r="N108" s="1">
        <v>16</v>
      </c>
      <c r="Q108" s="4" t="str">
        <f>IF(O108="",VLOOKUP(K108,属性表!$H:$I,2,0)&amp;"#"&amp;配件表!L108&amp;"|"&amp;VLOOKUP(M108,属性表!$H:$I,2,0)&amp;"#"&amp;配件表!N108,VLOOKUP(K108,属性表!$H:$I,2,0)&amp;"#"&amp;配件表!L108&amp;"|"&amp;VLOOKUP(M108,属性表!$H:$I,2,0)&amp;"#"&amp;配件表!N108&amp;"|"&amp;VLOOKUP(O108,属性表!$H:$I,2,0)&amp;"#"&amp;配件表!P108)</f>
        <v>1#12631|54#16</v>
      </c>
      <c r="R108" s="1" t="str">
        <f t="shared" si="103"/>
        <v>异妖4</v>
      </c>
      <c r="S108" s="1" t="str">
        <f t="shared" si="104"/>
        <v>紫色</v>
      </c>
    </row>
    <row r="109" spans="1:19" x14ac:dyDescent="0.3">
      <c r="A109" s="1" t="str">
        <f t="shared" si="67"/>
        <v>配件11</v>
      </c>
      <c r="B109" s="1">
        <f t="shared" si="78"/>
        <v>11</v>
      </c>
      <c r="C109" s="1">
        <f t="shared" si="79"/>
        <v>8</v>
      </c>
      <c r="D109" s="1">
        <f t="shared" si="80"/>
        <v>6011</v>
      </c>
      <c r="E109" s="1">
        <f t="shared" ref="E109:G109" si="115">E99</f>
        <v>5</v>
      </c>
      <c r="F109" s="1">
        <f t="shared" si="115"/>
        <v>5</v>
      </c>
      <c r="G109" s="1">
        <f t="shared" si="115"/>
        <v>290</v>
      </c>
      <c r="H109" s="1" t="e">
        <f ca="1">[1]!SUMSTRING(D109:E109,"#")</f>
        <v>#NAME?</v>
      </c>
      <c r="I109" s="1" t="e">
        <f ca="1">[1]!SUMSTRING(F109:G109,"#")</f>
        <v>#NAME?</v>
      </c>
      <c r="J109" s="3" t="e">
        <f ca="1">[1]!SUMSTRING(H109:I109,"|")</f>
        <v>#NAME?</v>
      </c>
      <c r="K109" s="1" t="s">
        <v>58</v>
      </c>
      <c r="L109" s="1">
        <v>16000</v>
      </c>
      <c r="M109" s="1" t="s">
        <v>97</v>
      </c>
      <c r="N109" s="1">
        <v>20</v>
      </c>
      <c r="Q109" s="4" t="str">
        <f>IF(O109="",VLOOKUP(K109,属性表!$H:$I,2,0)&amp;"#"&amp;配件表!L109&amp;"|"&amp;VLOOKUP(M109,属性表!$H:$I,2,0)&amp;"#"&amp;配件表!N109,VLOOKUP(K109,属性表!$H:$I,2,0)&amp;"#"&amp;配件表!L109&amp;"|"&amp;VLOOKUP(M109,属性表!$H:$I,2,0)&amp;"#"&amp;配件表!N109&amp;"|"&amp;VLOOKUP(O109,属性表!$H:$I,2,0)&amp;"#"&amp;配件表!P109)</f>
        <v>1#16000|54#20</v>
      </c>
      <c r="R109" s="1" t="str">
        <f t="shared" si="103"/>
        <v>异妖4</v>
      </c>
      <c r="S109" s="1" t="str">
        <f t="shared" si="104"/>
        <v>紫色</v>
      </c>
    </row>
    <row r="110" spans="1:19" x14ac:dyDescent="0.3">
      <c r="A110" s="1" t="str">
        <f t="shared" si="67"/>
        <v>配件11</v>
      </c>
      <c r="B110" s="1">
        <f t="shared" si="78"/>
        <v>11</v>
      </c>
      <c r="C110" s="1">
        <f t="shared" si="79"/>
        <v>9</v>
      </c>
      <c r="D110" s="1">
        <f t="shared" si="80"/>
        <v>6011</v>
      </c>
      <c r="E110" s="1">
        <f t="shared" ref="E110:G110" si="116">E100</f>
        <v>6</v>
      </c>
      <c r="F110" s="1">
        <f t="shared" si="116"/>
        <v>5</v>
      </c>
      <c r="G110" s="1">
        <f t="shared" si="116"/>
        <v>355</v>
      </c>
      <c r="H110" s="1" t="e">
        <f ca="1">[1]!SUMSTRING(D110:E110,"#")</f>
        <v>#NAME?</v>
      </c>
      <c r="I110" s="1" t="e">
        <f ca="1">[1]!SUMSTRING(F110:G110,"#")</f>
        <v>#NAME?</v>
      </c>
      <c r="J110" s="3" t="e">
        <f ca="1">[1]!SUMSTRING(H110:I110,"|")</f>
        <v>#NAME?</v>
      </c>
      <c r="K110" s="1" t="s">
        <v>58</v>
      </c>
      <c r="L110" s="1">
        <v>19789</v>
      </c>
      <c r="M110" s="1" t="s">
        <v>97</v>
      </c>
      <c r="N110" s="1">
        <v>25</v>
      </c>
      <c r="Q110" s="4" t="str">
        <f>IF(O110="",VLOOKUP(K110,属性表!$H:$I,2,0)&amp;"#"&amp;配件表!L110&amp;"|"&amp;VLOOKUP(M110,属性表!$H:$I,2,0)&amp;"#"&amp;配件表!N110,VLOOKUP(K110,属性表!$H:$I,2,0)&amp;"#"&amp;配件表!L110&amp;"|"&amp;VLOOKUP(M110,属性表!$H:$I,2,0)&amp;"#"&amp;配件表!N110&amp;"|"&amp;VLOOKUP(O110,属性表!$H:$I,2,0)&amp;"#"&amp;配件表!P110)</f>
        <v>1#19789|54#25</v>
      </c>
      <c r="R110" s="1" t="str">
        <f t="shared" si="103"/>
        <v>异妖4</v>
      </c>
      <c r="S110" s="1" t="str">
        <f t="shared" si="104"/>
        <v>紫色</v>
      </c>
    </row>
    <row r="111" spans="1:19" x14ac:dyDescent="0.3">
      <c r="A111" s="1" t="str">
        <f t="shared" si="67"/>
        <v>配件11</v>
      </c>
      <c r="B111" s="1">
        <f t="shared" si="78"/>
        <v>11</v>
      </c>
      <c r="C111" s="1">
        <f t="shared" si="79"/>
        <v>10</v>
      </c>
      <c r="D111" s="1">
        <f t="shared" si="80"/>
        <v>6011</v>
      </c>
      <c r="E111" s="1">
        <f t="shared" ref="E111:G111" si="117">E101</f>
        <v>8</v>
      </c>
      <c r="F111" s="1">
        <f t="shared" si="117"/>
        <v>5</v>
      </c>
      <c r="G111" s="1">
        <f t="shared" si="117"/>
        <v>420</v>
      </c>
      <c r="H111" s="1" t="e">
        <f ca="1">[1]!SUMSTRING(D111:E111,"#")</f>
        <v>#NAME?</v>
      </c>
      <c r="I111" s="1" t="e">
        <f ca="1">[1]!SUMSTRING(F111:G111,"#")</f>
        <v>#NAME?</v>
      </c>
      <c r="J111" s="3" t="e">
        <f ca="1">[1]!SUMSTRING(H111:I111,"|")</f>
        <v>#NAME?</v>
      </c>
      <c r="K111" s="1" t="s">
        <v>58</v>
      </c>
      <c r="L111" s="1">
        <v>24000</v>
      </c>
      <c r="M111" s="1" t="s">
        <v>97</v>
      </c>
      <c r="N111" s="1">
        <v>30</v>
      </c>
      <c r="Q111" s="4" t="str">
        <f>IF(O111="",VLOOKUP(K111,属性表!$H:$I,2,0)&amp;"#"&amp;配件表!L111&amp;"|"&amp;VLOOKUP(M111,属性表!$H:$I,2,0)&amp;"#"&amp;配件表!N111,VLOOKUP(K111,属性表!$H:$I,2,0)&amp;"#"&amp;配件表!L111&amp;"|"&amp;VLOOKUP(M111,属性表!$H:$I,2,0)&amp;"#"&amp;配件表!N111&amp;"|"&amp;VLOOKUP(O111,属性表!$H:$I,2,0)&amp;"#"&amp;配件表!P111)</f>
        <v>1#24000|54#30</v>
      </c>
      <c r="R111" s="1" t="str">
        <f t="shared" si="103"/>
        <v>异妖4</v>
      </c>
      <c r="S111" s="1" t="str">
        <f t="shared" si="104"/>
        <v>紫色</v>
      </c>
    </row>
    <row r="112" spans="1:19" x14ac:dyDescent="0.3">
      <c r="A112" s="1" t="str">
        <f t="shared" si="67"/>
        <v>配件12</v>
      </c>
      <c r="B112" s="1">
        <f t="shared" si="78"/>
        <v>12</v>
      </c>
      <c r="C112" s="1">
        <f t="shared" si="79"/>
        <v>1</v>
      </c>
      <c r="D112" s="1">
        <f t="shared" si="80"/>
        <v>6012</v>
      </c>
      <c r="E112" s="1">
        <f t="shared" ref="E112:G112" si="118">E102</f>
        <v>1</v>
      </c>
      <c r="F112" s="1">
        <f t="shared" si="118"/>
        <v>5</v>
      </c>
      <c r="G112" s="1">
        <f t="shared" si="118"/>
        <v>0</v>
      </c>
      <c r="H112" s="1" t="e">
        <f ca="1">[1]!SUMSTRING(D112:E112,"#")</f>
        <v>#NAME?</v>
      </c>
      <c r="I112" s="1" t="e">
        <f ca="1">[1]!SUMSTRING(F112:G112,"#")</f>
        <v>#NAME?</v>
      </c>
      <c r="J112" s="3" t="e">
        <f ca="1">[1]!SUMSTRING(H112:I112,"|")</f>
        <v>#NAME?</v>
      </c>
      <c r="K112" s="1" t="s">
        <v>60</v>
      </c>
      <c r="L112" s="1">
        <v>7</v>
      </c>
      <c r="M112" s="1" t="s">
        <v>97</v>
      </c>
      <c r="N112" s="1">
        <v>1</v>
      </c>
      <c r="P112" s="1" t="str">
        <f t="shared" ref="P112:P121" si="119">IF(K112="生命",L112,"")</f>
        <v/>
      </c>
      <c r="Q112" s="4" t="str">
        <f>IF(O112="",VLOOKUP(K112,属性表!$H:$I,2,0)&amp;"#"&amp;配件表!L112&amp;"|"&amp;VLOOKUP(M112,属性表!$H:$I,2,0)&amp;"#"&amp;配件表!N112,VLOOKUP(K112,属性表!$H:$I,2,0)&amp;"#"&amp;配件表!L112&amp;"|"&amp;VLOOKUP(M112,属性表!$H:$I,2,0)&amp;"#"&amp;配件表!N112&amp;"|"&amp;VLOOKUP(O112,属性表!$H:$I,2,0)&amp;"#"&amp;配件表!P112)</f>
        <v>2#7|54#1</v>
      </c>
      <c r="R112" s="1" t="str">
        <f t="shared" si="103"/>
        <v>异妖4</v>
      </c>
      <c r="S112" s="1" t="str">
        <f t="shared" si="104"/>
        <v>紫色</v>
      </c>
    </row>
    <row r="113" spans="1:19" x14ac:dyDescent="0.3">
      <c r="A113" s="1" t="str">
        <f t="shared" si="67"/>
        <v>配件12</v>
      </c>
      <c r="B113" s="1">
        <f t="shared" si="78"/>
        <v>12</v>
      </c>
      <c r="C113" s="1">
        <f t="shared" si="79"/>
        <v>2</v>
      </c>
      <c r="D113" s="1">
        <f t="shared" si="80"/>
        <v>6012</v>
      </c>
      <c r="E113" s="1">
        <f t="shared" ref="E113:G113" si="120">E103</f>
        <v>1</v>
      </c>
      <c r="F113" s="1">
        <f t="shared" si="120"/>
        <v>5</v>
      </c>
      <c r="G113" s="1">
        <f t="shared" si="120"/>
        <v>40</v>
      </c>
      <c r="H113" s="1" t="e">
        <f ca="1">[1]!SUMSTRING(D113:E113,"#")</f>
        <v>#NAME?</v>
      </c>
      <c r="I113" s="1" t="e">
        <f ca="1">[1]!SUMSTRING(F113:G113,"#")</f>
        <v>#NAME?</v>
      </c>
      <c r="J113" s="3" t="e">
        <f ca="1">[1]!SUMSTRING(H113:I113,"|")</f>
        <v>#NAME?</v>
      </c>
      <c r="K113" s="1" t="s">
        <v>60</v>
      </c>
      <c r="L113" s="1">
        <v>17</v>
      </c>
      <c r="M113" s="1" t="s">
        <v>97</v>
      </c>
      <c r="N113" s="1">
        <v>2</v>
      </c>
      <c r="P113" s="1" t="str">
        <f t="shared" si="119"/>
        <v/>
      </c>
      <c r="Q113" s="4" t="str">
        <f>IF(O113="",VLOOKUP(K113,属性表!$H:$I,2,0)&amp;"#"&amp;配件表!L113&amp;"|"&amp;VLOOKUP(M113,属性表!$H:$I,2,0)&amp;"#"&amp;配件表!N113,VLOOKUP(K113,属性表!$H:$I,2,0)&amp;"#"&amp;配件表!L113&amp;"|"&amp;VLOOKUP(M113,属性表!$H:$I,2,0)&amp;"#"&amp;配件表!N113&amp;"|"&amp;VLOOKUP(O113,属性表!$H:$I,2,0)&amp;"#"&amp;配件表!P113)</f>
        <v>2#17|54#2</v>
      </c>
      <c r="R113" s="1" t="str">
        <f t="shared" si="103"/>
        <v>异妖4</v>
      </c>
      <c r="S113" s="1" t="str">
        <f t="shared" si="104"/>
        <v>紫色</v>
      </c>
    </row>
    <row r="114" spans="1:19" x14ac:dyDescent="0.3">
      <c r="A114" s="1" t="str">
        <f t="shared" si="67"/>
        <v>配件12</v>
      </c>
      <c r="B114" s="1">
        <f t="shared" si="78"/>
        <v>12</v>
      </c>
      <c r="C114" s="1">
        <f t="shared" si="79"/>
        <v>3</v>
      </c>
      <c r="D114" s="1">
        <f t="shared" si="80"/>
        <v>6012</v>
      </c>
      <c r="E114" s="1">
        <f t="shared" ref="E114:G114" si="121">E104</f>
        <v>2</v>
      </c>
      <c r="F114" s="1">
        <f t="shared" si="121"/>
        <v>5</v>
      </c>
      <c r="G114" s="1">
        <f t="shared" si="121"/>
        <v>65</v>
      </c>
      <c r="H114" s="1" t="e">
        <f ca="1">[1]!SUMSTRING(D114:E114,"#")</f>
        <v>#NAME?</v>
      </c>
      <c r="I114" s="1" t="e">
        <f ca="1">[1]!SUMSTRING(F114:G114,"#")</f>
        <v>#NAME?</v>
      </c>
      <c r="J114" s="3" t="e">
        <f ca="1">[1]!SUMSTRING(H114:I114,"|")</f>
        <v>#NAME?</v>
      </c>
      <c r="K114" s="1" t="s">
        <v>60</v>
      </c>
      <c r="L114" s="1">
        <v>28</v>
      </c>
      <c r="M114" s="1" t="s">
        <v>97</v>
      </c>
      <c r="N114" s="1">
        <v>4</v>
      </c>
      <c r="P114" s="1" t="str">
        <f t="shared" si="119"/>
        <v/>
      </c>
      <c r="Q114" s="4" t="str">
        <f>IF(O114="",VLOOKUP(K114,属性表!$H:$I,2,0)&amp;"#"&amp;配件表!L114&amp;"|"&amp;VLOOKUP(M114,属性表!$H:$I,2,0)&amp;"#"&amp;配件表!N114,VLOOKUP(K114,属性表!$H:$I,2,0)&amp;"#"&amp;配件表!L114&amp;"|"&amp;VLOOKUP(M114,属性表!$H:$I,2,0)&amp;"#"&amp;配件表!N114&amp;"|"&amp;VLOOKUP(O114,属性表!$H:$I,2,0)&amp;"#"&amp;配件表!P114)</f>
        <v>2#28|54#4</v>
      </c>
      <c r="R114" s="1" t="str">
        <f t="shared" si="103"/>
        <v>异妖4</v>
      </c>
      <c r="S114" s="1" t="str">
        <f t="shared" si="104"/>
        <v>紫色</v>
      </c>
    </row>
    <row r="115" spans="1:19" x14ac:dyDescent="0.3">
      <c r="A115" s="1" t="str">
        <f t="shared" si="67"/>
        <v>配件12</v>
      </c>
      <c r="B115" s="1">
        <f t="shared" si="78"/>
        <v>12</v>
      </c>
      <c r="C115" s="1">
        <f t="shared" si="79"/>
        <v>4</v>
      </c>
      <c r="D115" s="1">
        <f t="shared" si="80"/>
        <v>6012</v>
      </c>
      <c r="E115" s="1">
        <f t="shared" ref="E115:G115" si="122">E105</f>
        <v>2</v>
      </c>
      <c r="F115" s="1">
        <f t="shared" si="122"/>
        <v>5</v>
      </c>
      <c r="G115" s="1">
        <f t="shared" si="122"/>
        <v>100</v>
      </c>
      <c r="H115" s="1" t="e">
        <f ca="1">[1]!SUMSTRING(D115:E115,"#")</f>
        <v>#NAME?</v>
      </c>
      <c r="I115" s="1" t="e">
        <f ca="1">[1]!SUMSTRING(F115:G115,"#")</f>
        <v>#NAME?</v>
      </c>
      <c r="J115" s="3" t="e">
        <f ca="1">[1]!SUMSTRING(H115:I115,"|")</f>
        <v>#NAME?</v>
      </c>
      <c r="K115" s="1" t="s">
        <v>60</v>
      </c>
      <c r="L115" s="1">
        <v>42</v>
      </c>
      <c r="M115" s="1" t="s">
        <v>97</v>
      </c>
      <c r="N115" s="1">
        <v>6</v>
      </c>
      <c r="P115" s="1" t="str">
        <f t="shared" si="119"/>
        <v/>
      </c>
      <c r="Q115" s="4" t="str">
        <f>IF(O115="",VLOOKUP(K115,属性表!$H:$I,2,0)&amp;"#"&amp;配件表!L115&amp;"|"&amp;VLOOKUP(M115,属性表!$H:$I,2,0)&amp;"#"&amp;配件表!N115,VLOOKUP(K115,属性表!$H:$I,2,0)&amp;"#"&amp;配件表!L115&amp;"|"&amp;VLOOKUP(M115,属性表!$H:$I,2,0)&amp;"#"&amp;配件表!N115&amp;"|"&amp;VLOOKUP(O115,属性表!$H:$I,2,0)&amp;"#"&amp;配件表!P115)</f>
        <v>2#42|54#6</v>
      </c>
      <c r="R115" s="1" t="str">
        <f t="shared" si="103"/>
        <v>异妖4</v>
      </c>
      <c r="S115" s="1" t="str">
        <f t="shared" si="104"/>
        <v>紫色</v>
      </c>
    </row>
    <row r="116" spans="1:19" x14ac:dyDescent="0.3">
      <c r="A116" s="1" t="str">
        <f t="shared" si="67"/>
        <v>配件12</v>
      </c>
      <c r="B116" s="1">
        <f t="shared" si="78"/>
        <v>12</v>
      </c>
      <c r="C116" s="1">
        <f t="shared" si="79"/>
        <v>5</v>
      </c>
      <c r="D116" s="1">
        <f t="shared" si="80"/>
        <v>6012</v>
      </c>
      <c r="E116" s="1">
        <f t="shared" ref="E116:G116" si="123">E106</f>
        <v>3</v>
      </c>
      <c r="F116" s="1">
        <f t="shared" si="123"/>
        <v>5</v>
      </c>
      <c r="G116" s="1">
        <f t="shared" si="123"/>
        <v>135</v>
      </c>
      <c r="H116" s="1" t="e">
        <f ca="1">[1]!SUMSTRING(D116:E116,"#")</f>
        <v>#NAME?</v>
      </c>
      <c r="I116" s="1" t="e">
        <f ca="1">[1]!SUMSTRING(F116:G116,"#")</f>
        <v>#NAME?</v>
      </c>
      <c r="J116" s="3" t="e">
        <f ca="1">[1]!SUMSTRING(H116:I116,"|")</f>
        <v>#NAME?</v>
      </c>
      <c r="K116" s="1" t="s">
        <v>60</v>
      </c>
      <c r="L116" s="1">
        <v>59</v>
      </c>
      <c r="M116" s="1" t="s">
        <v>97</v>
      </c>
      <c r="N116" s="1">
        <v>9</v>
      </c>
      <c r="P116" s="1" t="str">
        <f t="shared" si="119"/>
        <v/>
      </c>
      <c r="Q116" s="4" t="str">
        <f>IF(O116="",VLOOKUP(K116,属性表!$H:$I,2,0)&amp;"#"&amp;配件表!L116&amp;"|"&amp;VLOOKUP(M116,属性表!$H:$I,2,0)&amp;"#"&amp;配件表!N116,VLOOKUP(K116,属性表!$H:$I,2,0)&amp;"#"&amp;配件表!L116&amp;"|"&amp;VLOOKUP(M116,属性表!$H:$I,2,0)&amp;"#"&amp;配件表!N116&amp;"|"&amp;VLOOKUP(O116,属性表!$H:$I,2,0)&amp;"#"&amp;配件表!P116)</f>
        <v>2#59|54#9</v>
      </c>
      <c r="R116" s="1" t="str">
        <f t="shared" si="103"/>
        <v>异妖4</v>
      </c>
      <c r="S116" s="1" t="str">
        <f t="shared" si="104"/>
        <v>紫色</v>
      </c>
    </row>
    <row r="117" spans="1:19" x14ac:dyDescent="0.3">
      <c r="A117" s="1" t="str">
        <f t="shared" si="67"/>
        <v>配件12</v>
      </c>
      <c r="B117" s="1">
        <f t="shared" si="78"/>
        <v>12</v>
      </c>
      <c r="C117" s="1">
        <f t="shared" si="79"/>
        <v>6</v>
      </c>
      <c r="D117" s="1">
        <f t="shared" si="80"/>
        <v>6012</v>
      </c>
      <c r="E117" s="1">
        <f t="shared" ref="E117:G117" si="124">E107</f>
        <v>3</v>
      </c>
      <c r="F117" s="1">
        <f t="shared" si="124"/>
        <v>5</v>
      </c>
      <c r="G117" s="1">
        <f t="shared" si="124"/>
        <v>180</v>
      </c>
      <c r="H117" s="1" t="e">
        <f ca="1">[1]!SUMSTRING(D117:E117,"#")</f>
        <v>#NAME?</v>
      </c>
      <c r="I117" s="1" t="e">
        <f ca="1">[1]!SUMSTRING(F117:G117,"#")</f>
        <v>#NAME?</v>
      </c>
      <c r="J117" s="3" t="e">
        <f ca="1">[1]!SUMSTRING(H117:I117,"|")</f>
        <v>#NAME?</v>
      </c>
      <c r="K117" s="1" t="s">
        <v>60</v>
      </c>
      <c r="L117" s="1">
        <v>80</v>
      </c>
      <c r="M117" s="1" t="s">
        <v>97</v>
      </c>
      <c r="N117" s="1">
        <v>12</v>
      </c>
      <c r="P117" s="1" t="str">
        <f t="shared" si="119"/>
        <v/>
      </c>
      <c r="Q117" s="4" t="str">
        <f>IF(O117="",VLOOKUP(K117,属性表!$H:$I,2,0)&amp;"#"&amp;配件表!L117&amp;"|"&amp;VLOOKUP(M117,属性表!$H:$I,2,0)&amp;"#"&amp;配件表!N117,VLOOKUP(K117,属性表!$H:$I,2,0)&amp;"#"&amp;配件表!L117&amp;"|"&amp;VLOOKUP(M117,属性表!$H:$I,2,0)&amp;"#"&amp;配件表!N117&amp;"|"&amp;VLOOKUP(O117,属性表!$H:$I,2,0)&amp;"#"&amp;配件表!P117)</f>
        <v>2#80|54#12</v>
      </c>
      <c r="R117" s="1" t="str">
        <f t="shared" si="103"/>
        <v>异妖4</v>
      </c>
      <c r="S117" s="1" t="str">
        <f t="shared" si="104"/>
        <v>紫色</v>
      </c>
    </row>
    <row r="118" spans="1:19" x14ac:dyDescent="0.3">
      <c r="A118" s="1" t="str">
        <f t="shared" si="67"/>
        <v>配件12</v>
      </c>
      <c r="B118" s="1">
        <f t="shared" si="78"/>
        <v>12</v>
      </c>
      <c r="C118" s="1">
        <f t="shared" si="79"/>
        <v>7</v>
      </c>
      <c r="D118" s="1">
        <f t="shared" si="80"/>
        <v>6012</v>
      </c>
      <c r="E118" s="1">
        <f t="shared" ref="E118:G118" si="125">E108</f>
        <v>4</v>
      </c>
      <c r="F118" s="1">
        <f t="shared" si="125"/>
        <v>5</v>
      </c>
      <c r="G118" s="1">
        <f t="shared" si="125"/>
        <v>235</v>
      </c>
      <c r="H118" s="1" t="e">
        <f ca="1">[1]!SUMSTRING(D118:E118,"#")</f>
        <v>#NAME?</v>
      </c>
      <c r="I118" s="1" t="e">
        <f ca="1">[1]!SUMSTRING(F118:G118,"#")</f>
        <v>#NAME?</v>
      </c>
      <c r="J118" s="3" t="e">
        <f ca="1">[1]!SUMSTRING(H118:I118,"|")</f>
        <v>#NAME?</v>
      </c>
      <c r="K118" s="1" t="s">
        <v>60</v>
      </c>
      <c r="L118" s="1">
        <v>105</v>
      </c>
      <c r="M118" s="1" t="s">
        <v>97</v>
      </c>
      <c r="N118" s="1">
        <v>16</v>
      </c>
      <c r="P118" s="1" t="str">
        <f t="shared" si="119"/>
        <v/>
      </c>
      <c r="Q118" s="4" t="str">
        <f>IF(O118="",VLOOKUP(K118,属性表!$H:$I,2,0)&amp;"#"&amp;配件表!L118&amp;"|"&amp;VLOOKUP(M118,属性表!$H:$I,2,0)&amp;"#"&amp;配件表!N118,VLOOKUP(K118,属性表!$H:$I,2,0)&amp;"#"&amp;配件表!L118&amp;"|"&amp;VLOOKUP(M118,属性表!$H:$I,2,0)&amp;"#"&amp;配件表!N118&amp;"|"&amp;VLOOKUP(O118,属性表!$H:$I,2,0)&amp;"#"&amp;配件表!P118)</f>
        <v>2#105|54#16</v>
      </c>
      <c r="R118" s="1" t="str">
        <f t="shared" si="103"/>
        <v>异妖4</v>
      </c>
      <c r="S118" s="1" t="str">
        <f t="shared" si="104"/>
        <v>紫色</v>
      </c>
    </row>
    <row r="119" spans="1:19" x14ac:dyDescent="0.3">
      <c r="A119" s="1" t="str">
        <f t="shared" si="67"/>
        <v>配件12</v>
      </c>
      <c r="B119" s="1">
        <f t="shared" si="78"/>
        <v>12</v>
      </c>
      <c r="C119" s="1">
        <f t="shared" si="79"/>
        <v>8</v>
      </c>
      <c r="D119" s="1">
        <f t="shared" si="80"/>
        <v>6012</v>
      </c>
      <c r="E119" s="1">
        <f t="shared" ref="E119:G119" si="126">E109</f>
        <v>5</v>
      </c>
      <c r="F119" s="1">
        <f t="shared" si="126"/>
        <v>5</v>
      </c>
      <c r="G119" s="1">
        <f t="shared" si="126"/>
        <v>290</v>
      </c>
      <c r="H119" s="1" t="e">
        <f ca="1">[1]!SUMSTRING(D119:E119,"#")</f>
        <v>#NAME?</v>
      </c>
      <c r="I119" s="1" t="e">
        <f ca="1">[1]!SUMSTRING(F119:G119,"#")</f>
        <v>#NAME?</v>
      </c>
      <c r="J119" s="3" t="e">
        <f ca="1">[1]!SUMSTRING(H119:I119,"|")</f>
        <v>#NAME?</v>
      </c>
      <c r="K119" s="1" t="s">
        <v>60</v>
      </c>
      <c r="L119" s="1">
        <v>133</v>
      </c>
      <c r="M119" s="1" t="s">
        <v>97</v>
      </c>
      <c r="N119" s="1">
        <v>20</v>
      </c>
      <c r="P119" s="1" t="str">
        <f t="shared" si="119"/>
        <v/>
      </c>
      <c r="Q119" s="4" t="str">
        <f>IF(O119="",VLOOKUP(K119,属性表!$H:$I,2,0)&amp;"#"&amp;配件表!L119&amp;"|"&amp;VLOOKUP(M119,属性表!$H:$I,2,0)&amp;"#"&amp;配件表!N119,VLOOKUP(K119,属性表!$H:$I,2,0)&amp;"#"&amp;配件表!L119&amp;"|"&amp;VLOOKUP(M119,属性表!$H:$I,2,0)&amp;"#"&amp;配件表!N119&amp;"|"&amp;VLOOKUP(O119,属性表!$H:$I,2,0)&amp;"#"&amp;配件表!P119)</f>
        <v>2#133|54#20</v>
      </c>
      <c r="R119" s="1" t="str">
        <f t="shared" si="103"/>
        <v>异妖4</v>
      </c>
      <c r="S119" s="1" t="str">
        <f t="shared" si="104"/>
        <v>紫色</v>
      </c>
    </row>
    <row r="120" spans="1:19" x14ac:dyDescent="0.3">
      <c r="A120" s="1" t="str">
        <f t="shared" si="67"/>
        <v>配件12</v>
      </c>
      <c r="B120" s="1">
        <f t="shared" si="78"/>
        <v>12</v>
      </c>
      <c r="C120" s="1">
        <f t="shared" si="79"/>
        <v>9</v>
      </c>
      <c r="D120" s="1">
        <f t="shared" si="80"/>
        <v>6012</v>
      </c>
      <c r="E120" s="1">
        <f t="shared" ref="E120:G120" si="127">E110</f>
        <v>6</v>
      </c>
      <c r="F120" s="1">
        <f t="shared" si="127"/>
        <v>5</v>
      </c>
      <c r="G120" s="1">
        <f t="shared" si="127"/>
        <v>355</v>
      </c>
      <c r="H120" s="1" t="e">
        <f ca="1">[1]!SUMSTRING(D120:E120,"#")</f>
        <v>#NAME?</v>
      </c>
      <c r="I120" s="1" t="e">
        <f ca="1">[1]!SUMSTRING(F120:G120,"#")</f>
        <v>#NAME?</v>
      </c>
      <c r="J120" s="3" t="e">
        <f ca="1">[1]!SUMSTRING(H120:I120,"|")</f>
        <v>#NAME?</v>
      </c>
      <c r="K120" s="1" t="s">
        <v>60</v>
      </c>
      <c r="L120" s="1">
        <v>164</v>
      </c>
      <c r="M120" s="1" t="s">
        <v>97</v>
      </c>
      <c r="N120" s="1">
        <v>25</v>
      </c>
      <c r="P120" s="1" t="str">
        <f t="shared" si="119"/>
        <v/>
      </c>
      <c r="Q120" s="4" t="str">
        <f>IF(O120="",VLOOKUP(K120,属性表!$H:$I,2,0)&amp;"#"&amp;配件表!L120&amp;"|"&amp;VLOOKUP(M120,属性表!$H:$I,2,0)&amp;"#"&amp;配件表!N120,VLOOKUP(K120,属性表!$H:$I,2,0)&amp;"#"&amp;配件表!L120&amp;"|"&amp;VLOOKUP(M120,属性表!$H:$I,2,0)&amp;"#"&amp;配件表!N120&amp;"|"&amp;VLOOKUP(O120,属性表!$H:$I,2,0)&amp;"#"&amp;配件表!P120)</f>
        <v>2#164|54#25</v>
      </c>
      <c r="R120" s="1" t="str">
        <f t="shared" si="103"/>
        <v>异妖4</v>
      </c>
      <c r="S120" s="1" t="str">
        <f t="shared" si="104"/>
        <v>紫色</v>
      </c>
    </row>
    <row r="121" spans="1:19" x14ac:dyDescent="0.3">
      <c r="A121" s="1" t="str">
        <f t="shared" si="67"/>
        <v>配件12</v>
      </c>
      <c r="B121" s="1">
        <f t="shared" si="78"/>
        <v>12</v>
      </c>
      <c r="C121" s="1">
        <f t="shared" si="79"/>
        <v>10</v>
      </c>
      <c r="D121" s="1">
        <f t="shared" si="80"/>
        <v>6012</v>
      </c>
      <c r="E121" s="1">
        <f t="shared" ref="E121:G121" si="128">E111</f>
        <v>8</v>
      </c>
      <c r="F121" s="1">
        <f t="shared" si="128"/>
        <v>5</v>
      </c>
      <c r="G121" s="1">
        <f t="shared" si="128"/>
        <v>420</v>
      </c>
      <c r="H121" s="1" t="e">
        <f ca="1">[1]!SUMSTRING(D121:E121,"#")</f>
        <v>#NAME?</v>
      </c>
      <c r="I121" s="1" t="e">
        <f ca="1">[1]!SUMSTRING(F121:G121,"#")</f>
        <v>#NAME?</v>
      </c>
      <c r="J121" s="3" t="e">
        <f ca="1">[1]!SUMSTRING(H121:I121,"|")</f>
        <v>#NAME?</v>
      </c>
      <c r="K121" s="1" t="s">
        <v>60</v>
      </c>
      <c r="L121" s="1">
        <v>200</v>
      </c>
      <c r="M121" s="1" t="s">
        <v>97</v>
      </c>
      <c r="N121" s="1">
        <v>30</v>
      </c>
      <c r="P121" s="1" t="str">
        <f t="shared" si="119"/>
        <v/>
      </c>
      <c r="Q121" s="4" t="str">
        <f>IF(O121="",VLOOKUP(K121,属性表!$H:$I,2,0)&amp;"#"&amp;配件表!L121&amp;"|"&amp;VLOOKUP(M121,属性表!$H:$I,2,0)&amp;"#"&amp;配件表!N121,VLOOKUP(K121,属性表!$H:$I,2,0)&amp;"#"&amp;配件表!L121&amp;"|"&amp;VLOOKUP(M121,属性表!$H:$I,2,0)&amp;"#"&amp;配件表!N121&amp;"|"&amp;VLOOKUP(O121,属性表!$H:$I,2,0)&amp;"#"&amp;配件表!P121)</f>
        <v>2#200|54#30</v>
      </c>
      <c r="R121" s="1" t="str">
        <f t="shared" si="103"/>
        <v>异妖4</v>
      </c>
      <c r="S121" s="1" t="str">
        <f t="shared" si="104"/>
        <v>紫色</v>
      </c>
    </row>
    <row r="122" spans="1:19" x14ac:dyDescent="0.3">
      <c r="A122" s="1" t="str">
        <f t="shared" si="67"/>
        <v>配件13</v>
      </c>
      <c r="B122" s="1">
        <f t="shared" si="78"/>
        <v>13</v>
      </c>
      <c r="C122" s="1">
        <f t="shared" si="79"/>
        <v>1</v>
      </c>
      <c r="D122" s="1">
        <f t="shared" si="80"/>
        <v>6013</v>
      </c>
      <c r="E122" s="1">
        <f t="shared" ref="E122:G122" si="129">E112</f>
        <v>1</v>
      </c>
      <c r="F122" s="1">
        <f t="shared" si="129"/>
        <v>5</v>
      </c>
      <c r="G122" s="1">
        <f t="shared" si="129"/>
        <v>0</v>
      </c>
      <c r="H122" s="1" t="e">
        <f ca="1">[1]!SUMSTRING(D122:E122,"#")</f>
        <v>#NAME?</v>
      </c>
      <c r="I122" s="1" t="e">
        <f ca="1">[1]!SUMSTRING(F122:G122,"#")</f>
        <v>#NAME?</v>
      </c>
      <c r="J122" s="3" t="e">
        <f ca="1">[1]!SUMSTRING(H122:I122,"|")</f>
        <v>#NAME?</v>
      </c>
      <c r="K122" s="1" t="s">
        <v>58</v>
      </c>
      <c r="L122" s="1">
        <v>1347</v>
      </c>
      <c r="M122" s="1" t="s">
        <v>60</v>
      </c>
      <c r="N122" s="1">
        <v>11</v>
      </c>
      <c r="Q122" s="4" t="str">
        <f>IF(O122="",VLOOKUP(K122,属性表!$H:$I,2,0)&amp;"#"&amp;配件表!L122&amp;"|"&amp;VLOOKUP(M122,属性表!$H:$I,2,0)&amp;"#"&amp;配件表!N122,VLOOKUP(K122,属性表!$H:$I,2,0)&amp;"#"&amp;配件表!L122&amp;"|"&amp;VLOOKUP(M122,属性表!$H:$I,2,0)&amp;"#"&amp;配件表!N122&amp;"|"&amp;VLOOKUP(O122,属性表!$H:$I,2,0)&amp;"#"&amp;配件表!P122)</f>
        <v>1#1347|2#11</v>
      </c>
      <c r="R122" s="1" t="str">
        <f t="shared" ref="R122:R185" si="130">VLOOKUP(B122,$Y:$Z,2,0)</f>
        <v>异妖5</v>
      </c>
      <c r="S122" s="1" t="str">
        <f t="shared" ref="S122:S185" si="131">VLOOKUP(R122,$Z:$AA,2,0)</f>
        <v>橙色</v>
      </c>
    </row>
    <row r="123" spans="1:19" x14ac:dyDescent="0.3">
      <c r="A123" s="1" t="str">
        <f t="shared" si="67"/>
        <v>配件13</v>
      </c>
      <c r="B123" s="1">
        <f t="shared" si="78"/>
        <v>13</v>
      </c>
      <c r="C123" s="1">
        <f t="shared" si="79"/>
        <v>2</v>
      </c>
      <c r="D123" s="1">
        <f t="shared" si="80"/>
        <v>6013</v>
      </c>
      <c r="E123" s="1">
        <f t="shared" ref="E123:G123" si="132">E113</f>
        <v>1</v>
      </c>
      <c r="F123" s="1">
        <f t="shared" si="132"/>
        <v>5</v>
      </c>
      <c r="G123" s="1">
        <f t="shared" si="132"/>
        <v>40</v>
      </c>
      <c r="H123" s="1" t="e">
        <f ca="1">[1]!SUMSTRING(D123:E123,"#")</f>
        <v>#NAME?</v>
      </c>
      <c r="I123" s="1" t="e">
        <f ca="1">[1]!SUMSTRING(F123:G123,"#")</f>
        <v>#NAME?</v>
      </c>
      <c r="J123" s="3" t="e">
        <f ca="1">[1]!SUMSTRING(H123:I123,"|")</f>
        <v>#NAME?</v>
      </c>
      <c r="K123" s="1" t="s">
        <v>58</v>
      </c>
      <c r="L123" s="1">
        <v>3368</v>
      </c>
      <c r="M123" s="1" t="s">
        <v>60</v>
      </c>
      <c r="N123" s="1">
        <v>28</v>
      </c>
      <c r="O123" s="1" t="s">
        <v>98</v>
      </c>
      <c r="P123" s="1">
        <v>2</v>
      </c>
      <c r="Q123" s="4" t="str">
        <f>IF(O123="",VLOOKUP(K123,属性表!$H:$I,2,0)&amp;"#"&amp;配件表!L123&amp;"|"&amp;VLOOKUP(M123,属性表!$H:$I,2,0)&amp;"#"&amp;配件表!N123,VLOOKUP(K123,属性表!$H:$I,2,0)&amp;"#"&amp;配件表!L123&amp;"|"&amp;VLOOKUP(M123,属性表!$H:$I,2,0)&amp;"#"&amp;配件表!N123&amp;"|"&amp;VLOOKUP(O123,属性表!$H:$I,2,0)&amp;"#"&amp;配件表!P123)</f>
        <v>1#3368|2#28|101#2</v>
      </c>
      <c r="R123" s="1" t="str">
        <f t="shared" si="130"/>
        <v>异妖5</v>
      </c>
      <c r="S123" s="1" t="str">
        <f t="shared" si="131"/>
        <v>橙色</v>
      </c>
    </row>
    <row r="124" spans="1:19" x14ac:dyDescent="0.3">
      <c r="A124" s="1" t="str">
        <f t="shared" si="67"/>
        <v>配件13</v>
      </c>
      <c r="B124" s="1">
        <f t="shared" si="78"/>
        <v>13</v>
      </c>
      <c r="C124" s="1">
        <f t="shared" si="79"/>
        <v>3</v>
      </c>
      <c r="D124" s="1">
        <f t="shared" si="80"/>
        <v>6013</v>
      </c>
      <c r="E124" s="1">
        <f t="shared" ref="E124:G124" si="133">E114</f>
        <v>2</v>
      </c>
      <c r="F124" s="1">
        <f t="shared" si="133"/>
        <v>5</v>
      </c>
      <c r="G124" s="1">
        <f t="shared" si="133"/>
        <v>65</v>
      </c>
      <c r="H124" s="1" t="e">
        <f ca="1">[1]!SUMSTRING(D124:E124,"#")</f>
        <v>#NAME?</v>
      </c>
      <c r="I124" s="1" t="e">
        <f ca="1">[1]!SUMSTRING(F124:G124,"#")</f>
        <v>#NAME?</v>
      </c>
      <c r="J124" s="3" t="e">
        <f ca="1">[1]!SUMSTRING(H124:I124,"|")</f>
        <v>#NAME?</v>
      </c>
      <c r="K124" s="1" t="s">
        <v>58</v>
      </c>
      <c r="L124" s="1">
        <v>5389</v>
      </c>
      <c r="M124" s="1" t="s">
        <v>60</v>
      </c>
      <c r="N124" s="1">
        <v>44</v>
      </c>
      <c r="Q124" s="4" t="str">
        <f>IF(O124="",VLOOKUP(K124,属性表!$H:$I,2,0)&amp;"#"&amp;配件表!L124&amp;"|"&amp;VLOOKUP(M124,属性表!$H:$I,2,0)&amp;"#"&amp;配件表!N124,VLOOKUP(K124,属性表!$H:$I,2,0)&amp;"#"&amp;配件表!L124&amp;"|"&amp;VLOOKUP(M124,属性表!$H:$I,2,0)&amp;"#"&amp;配件表!N124&amp;"|"&amp;VLOOKUP(O124,属性表!$H:$I,2,0)&amp;"#"&amp;配件表!P124)</f>
        <v>1#5389|2#44</v>
      </c>
      <c r="R124" s="1" t="str">
        <f t="shared" si="130"/>
        <v>异妖5</v>
      </c>
      <c r="S124" s="1" t="str">
        <f t="shared" si="131"/>
        <v>橙色</v>
      </c>
    </row>
    <row r="125" spans="1:19" x14ac:dyDescent="0.3">
      <c r="A125" s="1" t="str">
        <f t="shared" si="67"/>
        <v>配件13</v>
      </c>
      <c r="B125" s="1">
        <f t="shared" si="78"/>
        <v>13</v>
      </c>
      <c r="C125" s="1">
        <f t="shared" si="79"/>
        <v>4</v>
      </c>
      <c r="D125" s="1">
        <f t="shared" si="80"/>
        <v>6013</v>
      </c>
      <c r="E125" s="1">
        <f t="shared" ref="E125:G125" si="134">E115</f>
        <v>2</v>
      </c>
      <c r="F125" s="1">
        <f t="shared" si="134"/>
        <v>5</v>
      </c>
      <c r="G125" s="1">
        <f t="shared" si="134"/>
        <v>100</v>
      </c>
      <c r="H125" s="1" t="e">
        <f ca="1">[1]!SUMSTRING(D125:E125,"#")</f>
        <v>#NAME?</v>
      </c>
      <c r="I125" s="1" t="e">
        <f ca="1">[1]!SUMSTRING(F125:G125,"#")</f>
        <v>#NAME?</v>
      </c>
      <c r="J125" s="3" t="e">
        <f ca="1">[1]!SUMSTRING(H125:I125,"|")</f>
        <v>#NAME?</v>
      </c>
      <c r="K125" s="1" t="s">
        <v>58</v>
      </c>
      <c r="L125" s="1">
        <v>8084</v>
      </c>
      <c r="M125" s="1" t="s">
        <v>60</v>
      </c>
      <c r="N125" s="1">
        <v>67</v>
      </c>
      <c r="O125" s="1" t="s">
        <v>98</v>
      </c>
      <c r="P125" s="1">
        <v>6</v>
      </c>
      <c r="Q125" s="4" t="str">
        <f>IF(O125="",VLOOKUP(K125,属性表!$H:$I,2,0)&amp;"#"&amp;配件表!L125&amp;"|"&amp;VLOOKUP(M125,属性表!$H:$I,2,0)&amp;"#"&amp;配件表!N125,VLOOKUP(K125,属性表!$H:$I,2,0)&amp;"#"&amp;配件表!L125&amp;"|"&amp;VLOOKUP(M125,属性表!$H:$I,2,0)&amp;"#"&amp;配件表!N125&amp;"|"&amp;VLOOKUP(O125,属性表!$H:$I,2,0)&amp;"#"&amp;配件表!P125)</f>
        <v>1#8084|2#67|101#6</v>
      </c>
      <c r="R125" s="1" t="str">
        <f t="shared" si="130"/>
        <v>异妖5</v>
      </c>
      <c r="S125" s="1" t="str">
        <f t="shared" si="131"/>
        <v>橙色</v>
      </c>
    </row>
    <row r="126" spans="1:19" x14ac:dyDescent="0.3">
      <c r="A126" s="1" t="str">
        <f t="shared" si="67"/>
        <v>配件13</v>
      </c>
      <c r="B126" s="1">
        <f t="shared" si="78"/>
        <v>13</v>
      </c>
      <c r="C126" s="1">
        <f t="shared" si="79"/>
        <v>5</v>
      </c>
      <c r="D126" s="1">
        <f t="shared" si="80"/>
        <v>6013</v>
      </c>
      <c r="E126" s="1">
        <f t="shared" ref="E126:G126" si="135">E116</f>
        <v>3</v>
      </c>
      <c r="F126" s="1">
        <f t="shared" si="135"/>
        <v>5</v>
      </c>
      <c r="G126" s="1">
        <f t="shared" si="135"/>
        <v>135</v>
      </c>
      <c r="H126" s="1" t="e">
        <f ca="1">[1]!SUMSTRING(D126:E126,"#")</f>
        <v>#NAME?</v>
      </c>
      <c r="I126" s="1" t="e">
        <f ca="1">[1]!SUMSTRING(F126:G126,"#")</f>
        <v>#NAME?</v>
      </c>
      <c r="J126" s="3" t="e">
        <f ca="1">[1]!SUMSTRING(H126:I126,"|")</f>
        <v>#NAME?</v>
      </c>
      <c r="K126" s="1" t="s">
        <v>58</v>
      </c>
      <c r="L126" s="1">
        <v>11452</v>
      </c>
      <c r="M126" s="1" t="s">
        <v>60</v>
      </c>
      <c r="N126" s="1">
        <v>95</v>
      </c>
      <c r="Q126" s="4" t="str">
        <f>IF(O126="",VLOOKUP(K126,属性表!$H:$I,2,0)&amp;"#"&amp;配件表!L126&amp;"|"&amp;VLOOKUP(M126,属性表!$H:$I,2,0)&amp;"#"&amp;配件表!N126,VLOOKUP(K126,属性表!$H:$I,2,0)&amp;"#"&amp;配件表!L126&amp;"|"&amp;VLOOKUP(M126,属性表!$H:$I,2,0)&amp;"#"&amp;配件表!N126&amp;"|"&amp;VLOOKUP(O126,属性表!$H:$I,2,0)&amp;"#"&amp;配件表!P126)</f>
        <v>1#11452|2#95</v>
      </c>
      <c r="R126" s="1" t="str">
        <f t="shared" si="130"/>
        <v>异妖5</v>
      </c>
      <c r="S126" s="1" t="str">
        <f t="shared" si="131"/>
        <v>橙色</v>
      </c>
    </row>
    <row r="127" spans="1:19" x14ac:dyDescent="0.3">
      <c r="A127" s="1" t="str">
        <f t="shared" si="67"/>
        <v>配件13</v>
      </c>
      <c r="B127" s="1">
        <f t="shared" si="78"/>
        <v>13</v>
      </c>
      <c r="C127" s="1">
        <f t="shared" si="79"/>
        <v>6</v>
      </c>
      <c r="D127" s="1">
        <f t="shared" si="80"/>
        <v>6013</v>
      </c>
      <c r="E127" s="1">
        <f t="shared" ref="E127:G127" si="136">E117</f>
        <v>3</v>
      </c>
      <c r="F127" s="1">
        <f t="shared" si="136"/>
        <v>5</v>
      </c>
      <c r="G127" s="1">
        <f t="shared" si="136"/>
        <v>180</v>
      </c>
      <c r="H127" s="1" t="e">
        <f ca="1">[1]!SUMSTRING(D127:E127,"#")</f>
        <v>#NAME?</v>
      </c>
      <c r="I127" s="1" t="e">
        <f ca="1">[1]!SUMSTRING(F127:G127,"#")</f>
        <v>#NAME?</v>
      </c>
      <c r="J127" s="3" t="e">
        <f ca="1">[1]!SUMSTRING(H127:I127,"|")</f>
        <v>#NAME?</v>
      </c>
      <c r="K127" s="1" t="s">
        <v>58</v>
      </c>
      <c r="L127" s="1">
        <v>15494</v>
      </c>
      <c r="M127" s="1" t="s">
        <v>60</v>
      </c>
      <c r="N127" s="1">
        <v>129</v>
      </c>
      <c r="O127" s="1" t="s">
        <v>98</v>
      </c>
      <c r="P127" s="1">
        <v>12</v>
      </c>
      <c r="Q127" s="4" t="str">
        <f>IF(O127="",VLOOKUP(K127,属性表!$H:$I,2,0)&amp;"#"&amp;配件表!L127&amp;"|"&amp;VLOOKUP(M127,属性表!$H:$I,2,0)&amp;"#"&amp;配件表!N127,VLOOKUP(K127,属性表!$H:$I,2,0)&amp;"#"&amp;配件表!L127&amp;"|"&amp;VLOOKUP(M127,属性表!$H:$I,2,0)&amp;"#"&amp;配件表!N127&amp;"|"&amp;VLOOKUP(O127,属性表!$H:$I,2,0)&amp;"#"&amp;配件表!P127)</f>
        <v>1#15494|2#129|101#12</v>
      </c>
      <c r="R127" s="1" t="str">
        <f t="shared" si="130"/>
        <v>异妖5</v>
      </c>
      <c r="S127" s="1" t="str">
        <f t="shared" si="131"/>
        <v>橙色</v>
      </c>
    </row>
    <row r="128" spans="1:19" x14ac:dyDescent="0.3">
      <c r="A128" s="1" t="str">
        <f t="shared" si="67"/>
        <v>配件13</v>
      </c>
      <c r="B128" s="1">
        <f t="shared" si="78"/>
        <v>13</v>
      </c>
      <c r="C128" s="1">
        <f t="shared" si="79"/>
        <v>7</v>
      </c>
      <c r="D128" s="1">
        <f t="shared" si="80"/>
        <v>6013</v>
      </c>
      <c r="E128" s="1">
        <f t="shared" ref="E128:G128" si="137">E118</f>
        <v>4</v>
      </c>
      <c r="F128" s="1">
        <f t="shared" si="137"/>
        <v>5</v>
      </c>
      <c r="G128" s="1">
        <f t="shared" si="137"/>
        <v>235</v>
      </c>
      <c r="H128" s="1" t="e">
        <f ca="1">[1]!SUMSTRING(D128:E128,"#")</f>
        <v>#NAME?</v>
      </c>
      <c r="I128" s="1" t="e">
        <f ca="1">[1]!SUMSTRING(F128:G128,"#")</f>
        <v>#NAME?</v>
      </c>
      <c r="J128" s="3" t="e">
        <f ca="1">[1]!SUMSTRING(H128:I128,"|")</f>
        <v>#NAME?</v>
      </c>
      <c r="K128" s="1" t="s">
        <v>58</v>
      </c>
      <c r="L128" s="1">
        <v>20210</v>
      </c>
      <c r="M128" s="1" t="s">
        <v>60</v>
      </c>
      <c r="N128" s="1">
        <v>168</v>
      </c>
      <c r="Q128" s="4" t="str">
        <f>IF(O128="",VLOOKUP(K128,属性表!$H:$I,2,0)&amp;"#"&amp;配件表!L128&amp;"|"&amp;VLOOKUP(M128,属性表!$H:$I,2,0)&amp;"#"&amp;配件表!N128,VLOOKUP(K128,属性表!$H:$I,2,0)&amp;"#"&amp;配件表!L128&amp;"|"&amp;VLOOKUP(M128,属性表!$H:$I,2,0)&amp;"#"&amp;配件表!N128&amp;"|"&amp;VLOOKUP(O128,属性表!$H:$I,2,0)&amp;"#"&amp;配件表!P128)</f>
        <v>1#20210|2#168</v>
      </c>
      <c r="R128" s="1" t="str">
        <f t="shared" si="130"/>
        <v>异妖5</v>
      </c>
      <c r="S128" s="1" t="str">
        <f t="shared" si="131"/>
        <v>橙色</v>
      </c>
    </row>
    <row r="129" spans="1:19" x14ac:dyDescent="0.3">
      <c r="A129" s="1" t="str">
        <f t="shared" si="67"/>
        <v>配件13</v>
      </c>
      <c r="B129" s="1">
        <f t="shared" si="78"/>
        <v>13</v>
      </c>
      <c r="C129" s="1">
        <f t="shared" si="79"/>
        <v>8</v>
      </c>
      <c r="D129" s="1">
        <f t="shared" si="80"/>
        <v>6013</v>
      </c>
      <c r="E129" s="1">
        <f t="shared" ref="E129:G129" si="138">E119</f>
        <v>5</v>
      </c>
      <c r="F129" s="1">
        <f t="shared" si="138"/>
        <v>5</v>
      </c>
      <c r="G129" s="1">
        <f t="shared" si="138"/>
        <v>290</v>
      </c>
      <c r="H129" s="1" t="e">
        <f ca="1">[1]!SUMSTRING(D129:E129,"#")</f>
        <v>#NAME?</v>
      </c>
      <c r="I129" s="1" t="e">
        <f ca="1">[1]!SUMSTRING(F129:G129,"#")</f>
        <v>#NAME?</v>
      </c>
      <c r="J129" s="3" t="e">
        <f ca="1">[1]!SUMSTRING(H129:I129,"|")</f>
        <v>#NAME?</v>
      </c>
      <c r="K129" s="1" t="s">
        <v>58</v>
      </c>
      <c r="L129" s="1">
        <v>25600</v>
      </c>
      <c r="M129" s="1" t="s">
        <v>60</v>
      </c>
      <c r="N129" s="1">
        <v>213</v>
      </c>
      <c r="O129" s="1" t="s">
        <v>98</v>
      </c>
      <c r="P129" s="1">
        <v>20</v>
      </c>
      <c r="Q129" s="4" t="str">
        <f>IF(O129="",VLOOKUP(K129,属性表!$H:$I,2,0)&amp;"#"&amp;配件表!L129&amp;"|"&amp;VLOOKUP(M129,属性表!$H:$I,2,0)&amp;"#"&amp;配件表!N129,VLOOKUP(K129,属性表!$H:$I,2,0)&amp;"#"&amp;配件表!L129&amp;"|"&amp;VLOOKUP(M129,属性表!$H:$I,2,0)&amp;"#"&amp;配件表!N129&amp;"|"&amp;VLOOKUP(O129,属性表!$H:$I,2,0)&amp;"#"&amp;配件表!P129)</f>
        <v>1#25600|2#213|101#20</v>
      </c>
      <c r="R129" s="1" t="str">
        <f t="shared" si="130"/>
        <v>异妖5</v>
      </c>
      <c r="S129" s="1" t="str">
        <f t="shared" si="131"/>
        <v>橙色</v>
      </c>
    </row>
    <row r="130" spans="1:19" x14ac:dyDescent="0.3">
      <c r="A130" s="1" t="str">
        <f t="shared" si="67"/>
        <v>配件13</v>
      </c>
      <c r="B130" s="1">
        <f t="shared" si="78"/>
        <v>13</v>
      </c>
      <c r="C130" s="1">
        <f t="shared" si="79"/>
        <v>9</v>
      </c>
      <c r="D130" s="1">
        <f t="shared" si="80"/>
        <v>6013</v>
      </c>
      <c r="E130" s="1">
        <f t="shared" ref="E130:G130" si="139">E120</f>
        <v>6</v>
      </c>
      <c r="F130" s="1">
        <f t="shared" si="139"/>
        <v>5</v>
      </c>
      <c r="G130" s="1">
        <f t="shared" si="139"/>
        <v>355</v>
      </c>
      <c r="H130" s="1" t="e">
        <f ca="1">[1]!SUMSTRING(D130:E130,"#")</f>
        <v>#NAME?</v>
      </c>
      <c r="I130" s="1" t="e">
        <f ca="1">[1]!SUMSTRING(F130:G130,"#")</f>
        <v>#NAME?</v>
      </c>
      <c r="J130" s="3" t="e">
        <f ca="1">[1]!SUMSTRING(H130:I130,"|")</f>
        <v>#NAME?</v>
      </c>
      <c r="K130" s="1" t="s">
        <v>58</v>
      </c>
      <c r="L130" s="1">
        <v>31663</v>
      </c>
      <c r="M130" s="1" t="s">
        <v>60</v>
      </c>
      <c r="N130" s="1">
        <v>263</v>
      </c>
      <c r="Q130" s="4" t="str">
        <f>IF(O130="",VLOOKUP(K130,属性表!$H:$I,2,0)&amp;"#"&amp;配件表!L130&amp;"|"&amp;VLOOKUP(M130,属性表!$H:$I,2,0)&amp;"#"&amp;配件表!N130,VLOOKUP(K130,属性表!$H:$I,2,0)&amp;"#"&amp;配件表!L130&amp;"|"&amp;VLOOKUP(M130,属性表!$H:$I,2,0)&amp;"#"&amp;配件表!N130&amp;"|"&amp;VLOOKUP(O130,属性表!$H:$I,2,0)&amp;"#"&amp;配件表!P130)</f>
        <v>1#31663|2#263</v>
      </c>
      <c r="R130" s="1" t="str">
        <f t="shared" si="130"/>
        <v>异妖5</v>
      </c>
      <c r="S130" s="1" t="str">
        <f t="shared" si="131"/>
        <v>橙色</v>
      </c>
    </row>
    <row r="131" spans="1:19" x14ac:dyDescent="0.3">
      <c r="A131" s="1" t="str">
        <f t="shared" ref="A131:A194" si="140">"配件"&amp;B131</f>
        <v>配件13</v>
      </c>
      <c r="B131" s="1">
        <f t="shared" si="78"/>
        <v>13</v>
      </c>
      <c r="C131" s="1">
        <f t="shared" si="79"/>
        <v>10</v>
      </c>
      <c r="D131" s="1">
        <f t="shared" si="80"/>
        <v>6013</v>
      </c>
      <c r="E131" s="1">
        <f t="shared" ref="E131:G131" si="141">E121</f>
        <v>8</v>
      </c>
      <c r="F131" s="1">
        <f t="shared" si="141"/>
        <v>5</v>
      </c>
      <c r="G131" s="1">
        <f t="shared" si="141"/>
        <v>420</v>
      </c>
      <c r="H131" s="1" t="e">
        <f ca="1">[1]!SUMSTRING(D131:E131,"#")</f>
        <v>#NAME?</v>
      </c>
      <c r="I131" s="1" t="e">
        <f ca="1">[1]!SUMSTRING(F131:G131,"#")</f>
        <v>#NAME?</v>
      </c>
      <c r="J131" s="3" t="e">
        <f ca="1">[1]!SUMSTRING(H131:I131,"|")</f>
        <v>#NAME?</v>
      </c>
      <c r="K131" s="1" t="s">
        <v>58</v>
      </c>
      <c r="L131" s="1">
        <v>38400</v>
      </c>
      <c r="M131" s="1" t="s">
        <v>60</v>
      </c>
      <c r="N131" s="1">
        <v>320</v>
      </c>
      <c r="O131" s="1" t="s">
        <v>98</v>
      </c>
      <c r="P131" s="1">
        <v>30</v>
      </c>
      <c r="Q131" s="4" t="str">
        <f>IF(O131="",VLOOKUP(K131,属性表!$H:$I,2,0)&amp;"#"&amp;配件表!L131&amp;"|"&amp;VLOOKUP(M131,属性表!$H:$I,2,0)&amp;"#"&amp;配件表!N131,VLOOKUP(K131,属性表!$H:$I,2,0)&amp;"#"&amp;配件表!L131&amp;"|"&amp;VLOOKUP(M131,属性表!$H:$I,2,0)&amp;"#"&amp;配件表!N131&amp;"|"&amp;VLOOKUP(O131,属性表!$H:$I,2,0)&amp;"#"&amp;配件表!P131)</f>
        <v>1#38400|2#320|101#30</v>
      </c>
      <c r="R131" s="1" t="str">
        <f t="shared" si="130"/>
        <v>异妖5</v>
      </c>
      <c r="S131" s="1" t="str">
        <f t="shared" si="131"/>
        <v>橙色</v>
      </c>
    </row>
    <row r="132" spans="1:19" x14ac:dyDescent="0.3">
      <c r="A132" s="1" t="str">
        <f t="shared" si="140"/>
        <v>配件14</v>
      </c>
      <c r="B132" s="1">
        <f t="shared" si="78"/>
        <v>14</v>
      </c>
      <c r="C132" s="1">
        <f t="shared" si="79"/>
        <v>1</v>
      </c>
      <c r="D132" s="1">
        <f t="shared" si="80"/>
        <v>6014</v>
      </c>
      <c r="E132" s="1">
        <f t="shared" ref="E132:G132" si="142">E122</f>
        <v>1</v>
      </c>
      <c r="F132" s="1">
        <f t="shared" si="142"/>
        <v>5</v>
      </c>
      <c r="G132" s="1">
        <f t="shared" si="142"/>
        <v>0</v>
      </c>
      <c r="H132" s="1" t="e">
        <f ca="1">[1]!SUMSTRING(D132:E132,"#")</f>
        <v>#NAME?</v>
      </c>
      <c r="I132" s="1" t="e">
        <f ca="1">[1]!SUMSTRING(F132:G132,"#")</f>
        <v>#NAME?</v>
      </c>
      <c r="J132" s="3" t="e">
        <f ca="1">[1]!SUMSTRING(H132:I132,"|")</f>
        <v>#NAME?</v>
      </c>
      <c r="K132" s="1" t="s">
        <v>58</v>
      </c>
      <c r="L132" s="1">
        <v>1347</v>
      </c>
      <c r="M132" s="1" t="s">
        <v>60</v>
      </c>
      <c r="N132" s="1">
        <v>11</v>
      </c>
      <c r="Q132" s="4" t="str">
        <f>IF(O132="",VLOOKUP(K132,属性表!$H:$I,2,0)&amp;"#"&amp;配件表!L132&amp;"|"&amp;VLOOKUP(M132,属性表!$H:$I,2,0)&amp;"#"&amp;配件表!N132,VLOOKUP(K132,属性表!$H:$I,2,0)&amp;"#"&amp;配件表!L132&amp;"|"&amp;VLOOKUP(M132,属性表!$H:$I,2,0)&amp;"#"&amp;配件表!N132&amp;"|"&amp;VLOOKUP(O132,属性表!$H:$I,2,0)&amp;"#"&amp;配件表!P132)</f>
        <v>1#1347|2#11</v>
      </c>
      <c r="R132" s="1" t="str">
        <f t="shared" si="130"/>
        <v>异妖5</v>
      </c>
      <c r="S132" s="1" t="str">
        <f t="shared" si="131"/>
        <v>橙色</v>
      </c>
    </row>
    <row r="133" spans="1:19" x14ac:dyDescent="0.3">
      <c r="A133" s="1" t="str">
        <f t="shared" si="140"/>
        <v>配件14</v>
      </c>
      <c r="B133" s="1">
        <f t="shared" si="78"/>
        <v>14</v>
      </c>
      <c r="C133" s="1">
        <f t="shared" si="79"/>
        <v>2</v>
      </c>
      <c r="D133" s="1">
        <f t="shared" si="80"/>
        <v>6014</v>
      </c>
      <c r="E133" s="1">
        <f t="shared" ref="E133:G133" si="143">E123</f>
        <v>1</v>
      </c>
      <c r="F133" s="1">
        <f t="shared" si="143"/>
        <v>5</v>
      </c>
      <c r="G133" s="1">
        <f t="shared" si="143"/>
        <v>40</v>
      </c>
      <c r="H133" s="1" t="e">
        <f ca="1">[1]!SUMSTRING(D133:E133,"#")</f>
        <v>#NAME?</v>
      </c>
      <c r="I133" s="1" t="e">
        <f ca="1">[1]!SUMSTRING(F133:G133,"#")</f>
        <v>#NAME?</v>
      </c>
      <c r="J133" s="3" t="e">
        <f ca="1">[1]!SUMSTRING(H133:I133,"|")</f>
        <v>#NAME?</v>
      </c>
      <c r="K133" s="1" t="s">
        <v>58</v>
      </c>
      <c r="L133" s="1">
        <v>3368</v>
      </c>
      <c r="M133" s="1" t="s">
        <v>60</v>
      </c>
      <c r="N133" s="1">
        <v>28</v>
      </c>
      <c r="O133" s="1" t="s">
        <v>99</v>
      </c>
      <c r="P133" s="1">
        <v>2</v>
      </c>
      <c r="Q133" s="4" t="str">
        <f>IF(O133="",VLOOKUP(K133,属性表!$H:$I,2,0)&amp;"#"&amp;配件表!L133&amp;"|"&amp;VLOOKUP(M133,属性表!$H:$I,2,0)&amp;"#"&amp;配件表!N133,VLOOKUP(K133,属性表!$H:$I,2,0)&amp;"#"&amp;配件表!L133&amp;"|"&amp;VLOOKUP(M133,属性表!$H:$I,2,0)&amp;"#"&amp;配件表!N133&amp;"|"&amp;VLOOKUP(O133,属性表!$H:$I,2,0)&amp;"#"&amp;配件表!P133)</f>
        <v>1#3368|2#28|103#2</v>
      </c>
      <c r="R133" s="1" t="str">
        <f t="shared" si="130"/>
        <v>异妖5</v>
      </c>
      <c r="S133" s="1" t="str">
        <f t="shared" si="131"/>
        <v>橙色</v>
      </c>
    </row>
    <row r="134" spans="1:19" x14ac:dyDescent="0.3">
      <c r="A134" s="1" t="str">
        <f t="shared" si="140"/>
        <v>配件14</v>
      </c>
      <c r="B134" s="1">
        <f t="shared" si="78"/>
        <v>14</v>
      </c>
      <c r="C134" s="1">
        <f t="shared" si="79"/>
        <v>3</v>
      </c>
      <c r="D134" s="1">
        <f t="shared" si="80"/>
        <v>6014</v>
      </c>
      <c r="E134" s="1">
        <f t="shared" ref="E134:G134" si="144">E124</f>
        <v>2</v>
      </c>
      <c r="F134" s="1">
        <f t="shared" si="144"/>
        <v>5</v>
      </c>
      <c r="G134" s="1">
        <f t="shared" si="144"/>
        <v>65</v>
      </c>
      <c r="H134" s="1" t="e">
        <f ca="1">[1]!SUMSTRING(D134:E134,"#")</f>
        <v>#NAME?</v>
      </c>
      <c r="I134" s="1" t="e">
        <f ca="1">[1]!SUMSTRING(F134:G134,"#")</f>
        <v>#NAME?</v>
      </c>
      <c r="J134" s="3" t="e">
        <f ca="1">[1]!SUMSTRING(H134:I134,"|")</f>
        <v>#NAME?</v>
      </c>
      <c r="K134" s="1" t="s">
        <v>58</v>
      </c>
      <c r="L134" s="1">
        <v>5389</v>
      </c>
      <c r="M134" s="1" t="s">
        <v>60</v>
      </c>
      <c r="N134" s="1">
        <v>44</v>
      </c>
      <c r="Q134" s="4" t="str">
        <f>IF(O134="",VLOOKUP(K134,属性表!$H:$I,2,0)&amp;"#"&amp;配件表!L134&amp;"|"&amp;VLOOKUP(M134,属性表!$H:$I,2,0)&amp;"#"&amp;配件表!N134,VLOOKUP(K134,属性表!$H:$I,2,0)&amp;"#"&amp;配件表!L134&amp;"|"&amp;VLOOKUP(M134,属性表!$H:$I,2,0)&amp;"#"&amp;配件表!N134&amp;"|"&amp;VLOOKUP(O134,属性表!$H:$I,2,0)&amp;"#"&amp;配件表!P134)</f>
        <v>1#5389|2#44</v>
      </c>
      <c r="R134" s="1" t="str">
        <f t="shared" si="130"/>
        <v>异妖5</v>
      </c>
      <c r="S134" s="1" t="str">
        <f t="shared" si="131"/>
        <v>橙色</v>
      </c>
    </row>
    <row r="135" spans="1:19" x14ac:dyDescent="0.3">
      <c r="A135" s="1" t="str">
        <f t="shared" si="140"/>
        <v>配件14</v>
      </c>
      <c r="B135" s="1">
        <f t="shared" si="78"/>
        <v>14</v>
      </c>
      <c r="C135" s="1">
        <f t="shared" si="79"/>
        <v>4</v>
      </c>
      <c r="D135" s="1">
        <f t="shared" si="80"/>
        <v>6014</v>
      </c>
      <c r="E135" s="1">
        <f t="shared" ref="E135:G135" si="145">E125</f>
        <v>2</v>
      </c>
      <c r="F135" s="1">
        <f t="shared" si="145"/>
        <v>5</v>
      </c>
      <c r="G135" s="1">
        <f t="shared" si="145"/>
        <v>100</v>
      </c>
      <c r="H135" s="1" t="e">
        <f ca="1">[1]!SUMSTRING(D135:E135,"#")</f>
        <v>#NAME?</v>
      </c>
      <c r="I135" s="1" t="e">
        <f ca="1">[1]!SUMSTRING(F135:G135,"#")</f>
        <v>#NAME?</v>
      </c>
      <c r="J135" s="3" t="e">
        <f ca="1">[1]!SUMSTRING(H135:I135,"|")</f>
        <v>#NAME?</v>
      </c>
      <c r="K135" s="1" t="s">
        <v>58</v>
      </c>
      <c r="L135" s="1">
        <v>8084</v>
      </c>
      <c r="M135" s="1" t="s">
        <v>60</v>
      </c>
      <c r="N135" s="1">
        <v>67</v>
      </c>
      <c r="O135" s="1" t="s">
        <v>99</v>
      </c>
      <c r="P135" s="1">
        <v>6</v>
      </c>
      <c r="Q135" s="4" t="str">
        <f>IF(O135="",VLOOKUP(K135,属性表!$H:$I,2,0)&amp;"#"&amp;配件表!L135&amp;"|"&amp;VLOOKUP(M135,属性表!$H:$I,2,0)&amp;"#"&amp;配件表!N135,VLOOKUP(K135,属性表!$H:$I,2,0)&amp;"#"&amp;配件表!L135&amp;"|"&amp;VLOOKUP(M135,属性表!$H:$I,2,0)&amp;"#"&amp;配件表!N135&amp;"|"&amp;VLOOKUP(O135,属性表!$H:$I,2,0)&amp;"#"&amp;配件表!P135)</f>
        <v>1#8084|2#67|103#6</v>
      </c>
      <c r="R135" s="1" t="str">
        <f t="shared" si="130"/>
        <v>异妖5</v>
      </c>
      <c r="S135" s="1" t="str">
        <f t="shared" si="131"/>
        <v>橙色</v>
      </c>
    </row>
    <row r="136" spans="1:19" x14ac:dyDescent="0.3">
      <c r="A136" s="1" t="str">
        <f t="shared" si="140"/>
        <v>配件14</v>
      </c>
      <c r="B136" s="1">
        <f t="shared" si="78"/>
        <v>14</v>
      </c>
      <c r="C136" s="1">
        <f t="shared" si="79"/>
        <v>5</v>
      </c>
      <c r="D136" s="1">
        <f t="shared" si="80"/>
        <v>6014</v>
      </c>
      <c r="E136" s="1">
        <f t="shared" ref="E136:G136" si="146">E126</f>
        <v>3</v>
      </c>
      <c r="F136" s="1">
        <f t="shared" si="146"/>
        <v>5</v>
      </c>
      <c r="G136" s="1">
        <f t="shared" si="146"/>
        <v>135</v>
      </c>
      <c r="H136" s="1" t="e">
        <f ca="1">[1]!SUMSTRING(D136:E136,"#")</f>
        <v>#NAME?</v>
      </c>
      <c r="I136" s="1" t="e">
        <f ca="1">[1]!SUMSTRING(F136:G136,"#")</f>
        <v>#NAME?</v>
      </c>
      <c r="J136" s="3" t="e">
        <f ca="1">[1]!SUMSTRING(H136:I136,"|")</f>
        <v>#NAME?</v>
      </c>
      <c r="K136" s="1" t="s">
        <v>58</v>
      </c>
      <c r="L136" s="1">
        <v>11452</v>
      </c>
      <c r="M136" s="1" t="s">
        <v>60</v>
      </c>
      <c r="N136" s="1">
        <v>95</v>
      </c>
      <c r="Q136" s="4" t="str">
        <f>IF(O136="",VLOOKUP(K136,属性表!$H:$I,2,0)&amp;"#"&amp;配件表!L136&amp;"|"&amp;VLOOKUP(M136,属性表!$H:$I,2,0)&amp;"#"&amp;配件表!N136,VLOOKUP(K136,属性表!$H:$I,2,0)&amp;"#"&amp;配件表!L136&amp;"|"&amp;VLOOKUP(M136,属性表!$H:$I,2,0)&amp;"#"&amp;配件表!N136&amp;"|"&amp;VLOOKUP(O136,属性表!$H:$I,2,0)&amp;"#"&amp;配件表!P136)</f>
        <v>1#11452|2#95</v>
      </c>
      <c r="R136" s="1" t="str">
        <f t="shared" si="130"/>
        <v>异妖5</v>
      </c>
      <c r="S136" s="1" t="str">
        <f t="shared" si="131"/>
        <v>橙色</v>
      </c>
    </row>
    <row r="137" spans="1:19" x14ac:dyDescent="0.3">
      <c r="A137" s="1" t="str">
        <f t="shared" si="140"/>
        <v>配件14</v>
      </c>
      <c r="B137" s="1">
        <f t="shared" si="78"/>
        <v>14</v>
      </c>
      <c r="C137" s="1">
        <f t="shared" si="79"/>
        <v>6</v>
      </c>
      <c r="D137" s="1">
        <f t="shared" si="80"/>
        <v>6014</v>
      </c>
      <c r="E137" s="1">
        <f t="shared" ref="E137:G137" si="147">E127</f>
        <v>3</v>
      </c>
      <c r="F137" s="1">
        <f t="shared" si="147"/>
        <v>5</v>
      </c>
      <c r="G137" s="1">
        <f t="shared" si="147"/>
        <v>180</v>
      </c>
      <c r="H137" s="1" t="e">
        <f ca="1">[1]!SUMSTRING(D137:E137,"#")</f>
        <v>#NAME?</v>
      </c>
      <c r="I137" s="1" t="e">
        <f ca="1">[1]!SUMSTRING(F137:G137,"#")</f>
        <v>#NAME?</v>
      </c>
      <c r="J137" s="3" t="e">
        <f ca="1">[1]!SUMSTRING(H137:I137,"|")</f>
        <v>#NAME?</v>
      </c>
      <c r="K137" s="1" t="s">
        <v>58</v>
      </c>
      <c r="L137" s="1">
        <v>15494</v>
      </c>
      <c r="M137" s="1" t="s">
        <v>60</v>
      </c>
      <c r="N137" s="1">
        <v>129</v>
      </c>
      <c r="O137" s="1" t="s">
        <v>99</v>
      </c>
      <c r="P137" s="1">
        <v>12</v>
      </c>
      <c r="Q137" s="4" t="str">
        <f>IF(O137="",VLOOKUP(K137,属性表!$H:$I,2,0)&amp;"#"&amp;配件表!L137&amp;"|"&amp;VLOOKUP(M137,属性表!$H:$I,2,0)&amp;"#"&amp;配件表!N137,VLOOKUP(K137,属性表!$H:$I,2,0)&amp;"#"&amp;配件表!L137&amp;"|"&amp;VLOOKUP(M137,属性表!$H:$I,2,0)&amp;"#"&amp;配件表!N137&amp;"|"&amp;VLOOKUP(O137,属性表!$H:$I,2,0)&amp;"#"&amp;配件表!P137)</f>
        <v>1#15494|2#129|103#12</v>
      </c>
      <c r="R137" s="1" t="str">
        <f t="shared" si="130"/>
        <v>异妖5</v>
      </c>
      <c r="S137" s="1" t="str">
        <f t="shared" si="131"/>
        <v>橙色</v>
      </c>
    </row>
    <row r="138" spans="1:19" x14ac:dyDescent="0.3">
      <c r="A138" s="1" t="str">
        <f t="shared" si="140"/>
        <v>配件14</v>
      </c>
      <c r="B138" s="1">
        <f t="shared" si="78"/>
        <v>14</v>
      </c>
      <c r="C138" s="1">
        <f t="shared" si="79"/>
        <v>7</v>
      </c>
      <c r="D138" s="1">
        <f t="shared" si="80"/>
        <v>6014</v>
      </c>
      <c r="E138" s="1">
        <f t="shared" ref="E138:G138" si="148">E128</f>
        <v>4</v>
      </c>
      <c r="F138" s="1">
        <f t="shared" si="148"/>
        <v>5</v>
      </c>
      <c r="G138" s="1">
        <f t="shared" si="148"/>
        <v>235</v>
      </c>
      <c r="H138" s="1" t="e">
        <f ca="1">[1]!SUMSTRING(D138:E138,"#")</f>
        <v>#NAME?</v>
      </c>
      <c r="I138" s="1" t="e">
        <f ca="1">[1]!SUMSTRING(F138:G138,"#")</f>
        <v>#NAME?</v>
      </c>
      <c r="J138" s="3" t="e">
        <f ca="1">[1]!SUMSTRING(H138:I138,"|")</f>
        <v>#NAME?</v>
      </c>
      <c r="K138" s="1" t="s">
        <v>58</v>
      </c>
      <c r="L138" s="1">
        <v>20210</v>
      </c>
      <c r="M138" s="1" t="s">
        <v>60</v>
      </c>
      <c r="N138" s="1">
        <v>168</v>
      </c>
      <c r="Q138" s="4" t="str">
        <f>IF(O138="",VLOOKUP(K138,属性表!$H:$I,2,0)&amp;"#"&amp;配件表!L138&amp;"|"&amp;VLOOKUP(M138,属性表!$H:$I,2,0)&amp;"#"&amp;配件表!N138,VLOOKUP(K138,属性表!$H:$I,2,0)&amp;"#"&amp;配件表!L138&amp;"|"&amp;VLOOKUP(M138,属性表!$H:$I,2,0)&amp;"#"&amp;配件表!N138&amp;"|"&amp;VLOOKUP(O138,属性表!$H:$I,2,0)&amp;"#"&amp;配件表!P138)</f>
        <v>1#20210|2#168</v>
      </c>
      <c r="R138" s="1" t="str">
        <f t="shared" si="130"/>
        <v>异妖5</v>
      </c>
      <c r="S138" s="1" t="str">
        <f t="shared" si="131"/>
        <v>橙色</v>
      </c>
    </row>
    <row r="139" spans="1:19" x14ac:dyDescent="0.3">
      <c r="A139" s="1" t="str">
        <f t="shared" si="140"/>
        <v>配件14</v>
      </c>
      <c r="B139" s="1">
        <f t="shared" si="78"/>
        <v>14</v>
      </c>
      <c r="C139" s="1">
        <f t="shared" si="79"/>
        <v>8</v>
      </c>
      <c r="D139" s="1">
        <f t="shared" si="80"/>
        <v>6014</v>
      </c>
      <c r="E139" s="1">
        <f t="shared" ref="E139:G139" si="149">E129</f>
        <v>5</v>
      </c>
      <c r="F139" s="1">
        <f t="shared" si="149"/>
        <v>5</v>
      </c>
      <c r="G139" s="1">
        <f t="shared" si="149"/>
        <v>290</v>
      </c>
      <c r="H139" s="1" t="e">
        <f ca="1">[1]!SUMSTRING(D139:E139,"#")</f>
        <v>#NAME?</v>
      </c>
      <c r="I139" s="1" t="e">
        <f ca="1">[1]!SUMSTRING(F139:G139,"#")</f>
        <v>#NAME?</v>
      </c>
      <c r="J139" s="3" t="e">
        <f ca="1">[1]!SUMSTRING(H139:I139,"|")</f>
        <v>#NAME?</v>
      </c>
      <c r="K139" s="1" t="s">
        <v>58</v>
      </c>
      <c r="L139" s="1">
        <v>25600</v>
      </c>
      <c r="M139" s="1" t="s">
        <v>60</v>
      </c>
      <c r="N139" s="1">
        <v>213</v>
      </c>
      <c r="O139" s="1" t="s">
        <v>99</v>
      </c>
      <c r="P139" s="1">
        <v>20</v>
      </c>
      <c r="Q139" s="4" t="str">
        <f>IF(O139="",VLOOKUP(K139,属性表!$H:$I,2,0)&amp;"#"&amp;配件表!L139&amp;"|"&amp;VLOOKUP(M139,属性表!$H:$I,2,0)&amp;"#"&amp;配件表!N139,VLOOKUP(K139,属性表!$H:$I,2,0)&amp;"#"&amp;配件表!L139&amp;"|"&amp;VLOOKUP(M139,属性表!$H:$I,2,0)&amp;"#"&amp;配件表!N139&amp;"|"&amp;VLOOKUP(O139,属性表!$H:$I,2,0)&amp;"#"&amp;配件表!P139)</f>
        <v>1#25600|2#213|103#20</v>
      </c>
      <c r="R139" s="1" t="str">
        <f t="shared" si="130"/>
        <v>异妖5</v>
      </c>
      <c r="S139" s="1" t="str">
        <f t="shared" si="131"/>
        <v>橙色</v>
      </c>
    </row>
    <row r="140" spans="1:19" x14ac:dyDescent="0.3">
      <c r="A140" s="1" t="str">
        <f t="shared" si="140"/>
        <v>配件14</v>
      </c>
      <c r="B140" s="1">
        <f t="shared" si="78"/>
        <v>14</v>
      </c>
      <c r="C140" s="1">
        <f t="shared" si="79"/>
        <v>9</v>
      </c>
      <c r="D140" s="1">
        <f t="shared" si="80"/>
        <v>6014</v>
      </c>
      <c r="E140" s="1">
        <f t="shared" ref="E140:G140" si="150">E130</f>
        <v>6</v>
      </c>
      <c r="F140" s="1">
        <f t="shared" si="150"/>
        <v>5</v>
      </c>
      <c r="G140" s="1">
        <f t="shared" si="150"/>
        <v>355</v>
      </c>
      <c r="H140" s="1" t="e">
        <f ca="1">[1]!SUMSTRING(D140:E140,"#")</f>
        <v>#NAME?</v>
      </c>
      <c r="I140" s="1" t="e">
        <f ca="1">[1]!SUMSTRING(F140:G140,"#")</f>
        <v>#NAME?</v>
      </c>
      <c r="J140" s="3" t="e">
        <f ca="1">[1]!SUMSTRING(H140:I140,"|")</f>
        <v>#NAME?</v>
      </c>
      <c r="K140" s="1" t="s">
        <v>58</v>
      </c>
      <c r="L140" s="1">
        <v>31663</v>
      </c>
      <c r="M140" s="1" t="s">
        <v>60</v>
      </c>
      <c r="N140" s="1">
        <v>263</v>
      </c>
      <c r="Q140" s="4" t="str">
        <f>IF(O140="",VLOOKUP(K140,属性表!$H:$I,2,0)&amp;"#"&amp;配件表!L140&amp;"|"&amp;VLOOKUP(M140,属性表!$H:$I,2,0)&amp;"#"&amp;配件表!N140,VLOOKUP(K140,属性表!$H:$I,2,0)&amp;"#"&amp;配件表!L140&amp;"|"&amp;VLOOKUP(M140,属性表!$H:$I,2,0)&amp;"#"&amp;配件表!N140&amp;"|"&amp;VLOOKUP(O140,属性表!$H:$I,2,0)&amp;"#"&amp;配件表!P140)</f>
        <v>1#31663|2#263</v>
      </c>
      <c r="R140" s="1" t="str">
        <f t="shared" si="130"/>
        <v>异妖5</v>
      </c>
      <c r="S140" s="1" t="str">
        <f t="shared" si="131"/>
        <v>橙色</v>
      </c>
    </row>
    <row r="141" spans="1:19" x14ac:dyDescent="0.3">
      <c r="A141" s="1" t="str">
        <f t="shared" si="140"/>
        <v>配件14</v>
      </c>
      <c r="B141" s="1">
        <f t="shared" ref="B141:B204" si="151">B131+1</f>
        <v>14</v>
      </c>
      <c r="C141" s="1">
        <f t="shared" ref="C141:C204" si="152">C131</f>
        <v>10</v>
      </c>
      <c r="D141" s="1">
        <f t="shared" ref="D141:D204" si="153">D131+1</f>
        <v>6014</v>
      </c>
      <c r="E141" s="1">
        <f t="shared" ref="E141:G141" si="154">E131</f>
        <v>8</v>
      </c>
      <c r="F141" s="1">
        <f t="shared" si="154"/>
        <v>5</v>
      </c>
      <c r="G141" s="1">
        <f t="shared" si="154"/>
        <v>420</v>
      </c>
      <c r="H141" s="1" t="e">
        <f ca="1">[1]!SUMSTRING(D141:E141,"#")</f>
        <v>#NAME?</v>
      </c>
      <c r="I141" s="1" t="e">
        <f ca="1">[1]!SUMSTRING(F141:G141,"#")</f>
        <v>#NAME?</v>
      </c>
      <c r="J141" s="3" t="e">
        <f ca="1">[1]!SUMSTRING(H141:I141,"|")</f>
        <v>#NAME?</v>
      </c>
      <c r="K141" s="1" t="s">
        <v>58</v>
      </c>
      <c r="L141" s="1">
        <v>38400</v>
      </c>
      <c r="M141" s="1" t="s">
        <v>60</v>
      </c>
      <c r="N141" s="1">
        <v>320</v>
      </c>
      <c r="O141" s="1" t="s">
        <v>99</v>
      </c>
      <c r="P141" s="1">
        <v>30</v>
      </c>
      <c r="Q141" s="4" t="str">
        <f>IF(O141="",VLOOKUP(K141,属性表!$H:$I,2,0)&amp;"#"&amp;配件表!L141&amp;"|"&amp;VLOOKUP(M141,属性表!$H:$I,2,0)&amp;"#"&amp;配件表!N141,VLOOKUP(K141,属性表!$H:$I,2,0)&amp;"#"&amp;配件表!L141&amp;"|"&amp;VLOOKUP(M141,属性表!$H:$I,2,0)&amp;"#"&amp;配件表!N141&amp;"|"&amp;VLOOKUP(O141,属性表!$H:$I,2,0)&amp;"#"&amp;配件表!P141)</f>
        <v>1#38400|2#320|103#30</v>
      </c>
      <c r="R141" s="1" t="str">
        <f t="shared" si="130"/>
        <v>异妖5</v>
      </c>
      <c r="S141" s="1" t="str">
        <f t="shared" si="131"/>
        <v>橙色</v>
      </c>
    </row>
    <row r="142" spans="1:19" x14ac:dyDescent="0.3">
      <c r="A142" s="1" t="str">
        <f t="shared" si="140"/>
        <v>配件15</v>
      </c>
      <c r="B142" s="1">
        <f t="shared" si="151"/>
        <v>15</v>
      </c>
      <c r="C142" s="1">
        <f t="shared" si="152"/>
        <v>1</v>
      </c>
      <c r="D142" s="1">
        <f t="shared" si="153"/>
        <v>6015</v>
      </c>
      <c r="E142" s="1">
        <f t="shared" ref="E142:G142" si="155">E132</f>
        <v>1</v>
      </c>
      <c r="F142" s="1">
        <f t="shared" si="155"/>
        <v>5</v>
      </c>
      <c r="G142" s="1">
        <f t="shared" si="155"/>
        <v>0</v>
      </c>
      <c r="H142" s="1" t="e">
        <f ca="1">[1]!SUMSTRING(D142:E142,"#")</f>
        <v>#NAME?</v>
      </c>
      <c r="I142" s="1" t="e">
        <f ca="1">[1]!SUMSTRING(F142:G142,"#")</f>
        <v>#NAME?</v>
      </c>
      <c r="J142" s="3" t="e">
        <f ca="1">[1]!SUMSTRING(H142:I142,"|")</f>
        <v>#NAME?</v>
      </c>
      <c r="K142" s="1" t="s">
        <v>58</v>
      </c>
      <c r="L142" s="1">
        <v>1347</v>
      </c>
      <c r="M142" s="1" t="s">
        <v>60</v>
      </c>
      <c r="N142" s="1">
        <v>11</v>
      </c>
      <c r="Q142" s="4" t="str">
        <f>IF(O142="",VLOOKUP(K142,属性表!$H:$I,2,0)&amp;"#"&amp;配件表!L142&amp;"|"&amp;VLOOKUP(M142,属性表!$H:$I,2,0)&amp;"#"&amp;配件表!N142,VLOOKUP(K142,属性表!$H:$I,2,0)&amp;"#"&amp;配件表!L142&amp;"|"&amp;VLOOKUP(M142,属性表!$H:$I,2,0)&amp;"#"&amp;配件表!N142&amp;"|"&amp;VLOOKUP(O142,属性表!$H:$I,2,0)&amp;"#"&amp;配件表!P142)</f>
        <v>1#1347|2#11</v>
      </c>
      <c r="R142" s="1" t="str">
        <f t="shared" si="130"/>
        <v>异妖5</v>
      </c>
      <c r="S142" s="1" t="str">
        <f t="shared" si="131"/>
        <v>橙色</v>
      </c>
    </row>
    <row r="143" spans="1:19" x14ac:dyDescent="0.3">
      <c r="A143" s="1" t="str">
        <f t="shared" si="140"/>
        <v>配件15</v>
      </c>
      <c r="B143" s="1">
        <f t="shared" si="151"/>
        <v>15</v>
      </c>
      <c r="C143" s="1">
        <f t="shared" si="152"/>
        <v>2</v>
      </c>
      <c r="D143" s="1">
        <f t="shared" si="153"/>
        <v>6015</v>
      </c>
      <c r="E143" s="1">
        <f t="shared" ref="E143:G143" si="156">E133</f>
        <v>1</v>
      </c>
      <c r="F143" s="1">
        <f t="shared" si="156"/>
        <v>5</v>
      </c>
      <c r="G143" s="1">
        <f t="shared" si="156"/>
        <v>40</v>
      </c>
      <c r="H143" s="1" t="e">
        <f ca="1">[1]!SUMSTRING(D143:E143,"#")</f>
        <v>#NAME?</v>
      </c>
      <c r="I143" s="1" t="e">
        <f ca="1">[1]!SUMSTRING(F143:G143,"#")</f>
        <v>#NAME?</v>
      </c>
      <c r="J143" s="3" t="e">
        <f ca="1">[1]!SUMSTRING(H143:I143,"|")</f>
        <v>#NAME?</v>
      </c>
      <c r="K143" s="1" t="s">
        <v>58</v>
      </c>
      <c r="L143" s="1">
        <v>3368</v>
      </c>
      <c r="M143" s="1" t="s">
        <v>60</v>
      </c>
      <c r="N143" s="1">
        <v>28</v>
      </c>
      <c r="O143" s="1" t="s">
        <v>100</v>
      </c>
      <c r="P143" s="1">
        <v>2</v>
      </c>
      <c r="Q143" s="4" t="str">
        <f>IF(O143="",VLOOKUP(K143,属性表!$H:$I,2,0)&amp;"#"&amp;配件表!L143&amp;"|"&amp;VLOOKUP(M143,属性表!$H:$I,2,0)&amp;"#"&amp;配件表!N143,VLOOKUP(K143,属性表!$H:$I,2,0)&amp;"#"&amp;配件表!L143&amp;"|"&amp;VLOOKUP(M143,属性表!$H:$I,2,0)&amp;"#"&amp;配件表!N143&amp;"|"&amp;VLOOKUP(O143,属性表!$H:$I,2,0)&amp;"#"&amp;配件表!P143)</f>
        <v>1#3368|2#28|104#2</v>
      </c>
      <c r="R143" s="1" t="str">
        <f t="shared" si="130"/>
        <v>异妖5</v>
      </c>
      <c r="S143" s="1" t="str">
        <f t="shared" si="131"/>
        <v>橙色</v>
      </c>
    </row>
    <row r="144" spans="1:19" x14ac:dyDescent="0.3">
      <c r="A144" s="1" t="str">
        <f t="shared" si="140"/>
        <v>配件15</v>
      </c>
      <c r="B144" s="1">
        <f t="shared" si="151"/>
        <v>15</v>
      </c>
      <c r="C144" s="1">
        <f t="shared" si="152"/>
        <v>3</v>
      </c>
      <c r="D144" s="1">
        <f t="shared" si="153"/>
        <v>6015</v>
      </c>
      <c r="E144" s="1">
        <f t="shared" ref="E144:G144" si="157">E134</f>
        <v>2</v>
      </c>
      <c r="F144" s="1">
        <f t="shared" si="157"/>
        <v>5</v>
      </c>
      <c r="G144" s="1">
        <f t="shared" si="157"/>
        <v>65</v>
      </c>
      <c r="H144" s="1" t="e">
        <f ca="1">[1]!SUMSTRING(D144:E144,"#")</f>
        <v>#NAME?</v>
      </c>
      <c r="I144" s="1" t="e">
        <f ca="1">[1]!SUMSTRING(F144:G144,"#")</f>
        <v>#NAME?</v>
      </c>
      <c r="J144" s="3" t="e">
        <f ca="1">[1]!SUMSTRING(H144:I144,"|")</f>
        <v>#NAME?</v>
      </c>
      <c r="K144" s="1" t="s">
        <v>58</v>
      </c>
      <c r="L144" s="1">
        <v>5389</v>
      </c>
      <c r="M144" s="1" t="s">
        <v>60</v>
      </c>
      <c r="N144" s="1">
        <v>44</v>
      </c>
      <c r="Q144" s="4" t="str">
        <f>IF(O144="",VLOOKUP(K144,属性表!$H:$I,2,0)&amp;"#"&amp;配件表!L144&amp;"|"&amp;VLOOKUP(M144,属性表!$H:$I,2,0)&amp;"#"&amp;配件表!N144,VLOOKUP(K144,属性表!$H:$I,2,0)&amp;"#"&amp;配件表!L144&amp;"|"&amp;VLOOKUP(M144,属性表!$H:$I,2,0)&amp;"#"&amp;配件表!N144&amp;"|"&amp;VLOOKUP(O144,属性表!$H:$I,2,0)&amp;"#"&amp;配件表!P144)</f>
        <v>1#5389|2#44</v>
      </c>
      <c r="R144" s="1" t="str">
        <f t="shared" si="130"/>
        <v>异妖5</v>
      </c>
      <c r="S144" s="1" t="str">
        <f t="shared" si="131"/>
        <v>橙色</v>
      </c>
    </row>
    <row r="145" spans="1:19" x14ac:dyDescent="0.3">
      <c r="A145" s="1" t="str">
        <f t="shared" si="140"/>
        <v>配件15</v>
      </c>
      <c r="B145" s="1">
        <f t="shared" si="151"/>
        <v>15</v>
      </c>
      <c r="C145" s="1">
        <f t="shared" si="152"/>
        <v>4</v>
      </c>
      <c r="D145" s="1">
        <f t="shared" si="153"/>
        <v>6015</v>
      </c>
      <c r="E145" s="1">
        <f t="shared" ref="E145:G145" si="158">E135</f>
        <v>2</v>
      </c>
      <c r="F145" s="1">
        <f t="shared" si="158"/>
        <v>5</v>
      </c>
      <c r="G145" s="1">
        <f t="shared" si="158"/>
        <v>100</v>
      </c>
      <c r="H145" s="1" t="e">
        <f ca="1">[1]!SUMSTRING(D145:E145,"#")</f>
        <v>#NAME?</v>
      </c>
      <c r="I145" s="1" t="e">
        <f ca="1">[1]!SUMSTRING(F145:G145,"#")</f>
        <v>#NAME?</v>
      </c>
      <c r="J145" s="3" t="e">
        <f ca="1">[1]!SUMSTRING(H145:I145,"|")</f>
        <v>#NAME?</v>
      </c>
      <c r="K145" s="1" t="s">
        <v>58</v>
      </c>
      <c r="L145" s="1">
        <v>8084</v>
      </c>
      <c r="M145" s="1" t="s">
        <v>60</v>
      </c>
      <c r="N145" s="1">
        <v>67</v>
      </c>
      <c r="O145" s="1" t="s">
        <v>100</v>
      </c>
      <c r="P145" s="1">
        <v>6</v>
      </c>
      <c r="Q145" s="4" t="str">
        <f>IF(O145="",VLOOKUP(K145,属性表!$H:$I,2,0)&amp;"#"&amp;配件表!L145&amp;"|"&amp;VLOOKUP(M145,属性表!$H:$I,2,0)&amp;"#"&amp;配件表!N145,VLOOKUP(K145,属性表!$H:$I,2,0)&amp;"#"&amp;配件表!L145&amp;"|"&amp;VLOOKUP(M145,属性表!$H:$I,2,0)&amp;"#"&amp;配件表!N145&amp;"|"&amp;VLOOKUP(O145,属性表!$H:$I,2,0)&amp;"#"&amp;配件表!P145)</f>
        <v>1#8084|2#67|104#6</v>
      </c>
      <c r="R145" s="1" t="str">
        <f t="shared" si="130"/>
        <v>异妖5</v>
      </c>
      <c r="S145" s="1" t="str">
        <f t="shared" si="131"/>
        <v>橙色</v>
      </c>
    </row>
    <row r="146" spans="1:19" x14ac:dyDescent="0.3">
      <c r="A146" s="1" t="str">
        <f t="shared" si="140"/>
        <v>配件15</v>
      </c>
      <c r="B146" s="1">
        <f t="shared" si="151"/>
        <v>15</v>
      </c>
      <c r="C146" s="1">
        <f t="shared" si="152"/>
        <v>5</v>
      </c>
      <c r="D146" s="1">
        <f t="shared" si="153"/>
        <v>6015</v>
      </c>
      <c r="E146" s="1">
        <f t="shared" ref="E146:G146" si="159">E136</f>
        <v>3</v>
      </c>
      <c r="F146" s="1">
        <f t="shared" si="159"/>
        <v>5</v>
      </c>
      <c r="G146" s="1">
        <f t="shared" si="159"/>
        <v>135</v>
      </c>
      <c r="H146" s="1" t="e">
        <f ca="1">[1]!SUMSTRING(D146:E146,"#")</f>
        <v>#NAME?</v>
      </c>
      <c r="I146" s="1" t="e">
        <f ca="1">[1]!SUMSTRING(F146:G146,"#")</f>
        <v>#NAME?</v>
      </c>
      <c r="J146" s="3" t="e">
        <f ca="1">[1]!SUMSTRING(H146:I146,"|")</f>
        <v>#NAME?</v>
      </c>
      <c r="K146" s="1" t="s">
        <v>58</v>
      </c>
      <c r="L146" s="1">
        <v>11452</v>
      </c>
      <c r="M146" s="1" t="s">
        <v>60</v>
      </c>
      <c r="N146" s="1">
        <v>95</v>
      </c>
      <c r="Q146" s="4" t="str">
        <f>IF(O146="",VLOOKUP(K146,属性表!$H:$I,2,0)&amp;"#"&amp;配件表!L146&amp;"|"&amp;VLOOKUP(M146,属性表!$H:$I,2,0)&amp;"#"&amp;配件表!N146,VLOOKUP(K146,属性表!$H:$I,2,0)&amp;"#"&amp;配件表!L146&amp;"|"&amp;VLOOKUP(M146,属性表!$H:$I,2,0)&amp;"#"&amp;配件表!N146&amp;"|"&amp;VLOOKUP(O146,属性表!$H:$I,2,0)&amp;"#"&amp;配件表!P146)</f>
        <v>1#11452|2#95</v>
      </c>
      <c r="R146" s="1" t="str">
        <f t="shared" si="130"/>
        <v>异妖5</v>
      </c>
      <c r="S146" s="1" t="str">
        <f t="shared" si="131"/>
        <v>橙色</v>
      </c>
    </row>
    <row r="147" spans="1:19" x14ac:dyDescent="0.3">
      <c r="A147" s="1" t="str">
        <f t="shared" si="140"/>
        <v>配件15</v>
      </c>
      <c r="B147" s="1">
        <f t="shared" si="151"/>
        <v>15</v>
      </c>
      <c r="C147" s="1">
        <f t="shared" si="152"/>
        <v>6</v>
      </c>
      <c r="D147" s="1">
        <f t="shared" si="153"/>
        <v>6015</v>
      </c>
      <c r="E147" s="1">
        <f t="shared" ref="E147:G147" si="160">E137</f>
        <v>3</v>
      </c>
      <c r="F147" s="1">
        <f t="shared" si="160"/>
        <v>5</v>
      </c>
      <c r="G147" s="1">
        <f t="shared" si="160"/>
        <v>180</v>
      </c>
      <c r="H147" s="1" t="e">
        <f ca="1">[1]!SUMSTRING(D147:E147,"#")</f>
        <v>#NAME?</v>
      </c>
      <c r="I147" s="1" t="e">
        <f ca="1">[1]!SUMSTRING(F147:G147,"#")</f>
        <v>#NAME?</v>
      </c>
      <c r="J147" s="3" t="e">
        <f ca="1">[1]!SUMSTRING(H147:I147,"|")</f>
        <v>#NAME?</v>
      </c>
      <c r="K147" s="1" t="s">
        <v>58</v>
      </c>
      <c r="L147" s="1">
        <v>15494</v>
      </c>
      <c r="M147" s="1" t="s">
        <v>60</v>
      </c>
      <c r="N147" s="1">
        <v>129</v>
      </c>
      <c r="O147" s="1" t="s">
        <v>100</v>
      </c>
      <c r="P147" s="1">
        <v>12</v>
      </c>
      <c r="Q147" s="4" t="str">
        <f>IF(O147="",VLOOKUP(K147,属性表!$H:$I,2,0)&amp;"#"&amp;配件表!L147&amp;"|"&amp;VLOOKUP(M147,属性表!$H:$I,2,0)&amp;"#"&amp;配件表!N147,VLOOKUP(K147,属性表!$H:$I,2,0)&amp;"#"&amp;配件表!L147&amp;"|"&amp;VLOOKUP(M147,属性表!$H:$I,2,0)&amp;"#"&amp;配件表!N147&amp;"|"&amp;VLOOKUP(O147,属性表!$H:$I,2,0)&amp;"#"&amp;配件表!P147)</f>
        <v>1#15494|2#129|104#12</v>
      </c>
      <c r="R147" s="1" t="str">
        <f t="shared" si="130"/>
        <v>异妖5</v>
      </c>
      <c r="S147" s="1" t="str">
        <f t="shared" si="131"/>
        <v>橙色</v>
      </c>
    </row>
    <row r="148" spans="1:19" x14ac:dyDescent="0.3">
      <c r="A148" s="1" t="str">
        <f t="shared" si="140"/>
        <v>配件15</v>
      </c>
      <c r="B148" s="1">
        <f t="shared" si="151"/>
        <v>15</v>
      </c>
      <c r="C148" s="1">
        <f t="shared" si="152"/>
        <v>7</v>
      </c>
      <c r="D148" s="1">
        <f t="shared" si="153"/>
        <v>6015</v>
      </c>
      <c r="E148" s="1">
        <f t="shared" ref="E148:G148" si="161">E138</f>
        <v>4</v>
      </c>
      <c r="F148" s="1">
        <f t="shared" si="161"/>
        <v>5</v>
      </c>
      <c r="G148" s="1">
        <f t="shared" si="161"/>
        <v>235</v>
      </c>
      <c r="H148" s="1" t="e">
        <f ca="1">[1]!SUMSTRING(D148:E148,"#")</f>
        <v>#NAME?</v>
      </c>
      <c r="I148" s="1" t="e">
        <f ca="1">[1]!SUMSTRING(F148:G148,"#")</f>
        <v>#NAME?</v>
      </c>
      <c r="J148" s="3" t="e">
        <f ca="1">[1]!SUMSTRING(H148:I148,"|")</f>
        <v>#NAME?</v>
      </c>
      <c r="K148" s="1" t="s">
        <v>58</v>
      </c>
      <c r="L148" s="1">
        <v>20210</v>
      </c>
      <c r="M148" s="1" t="s">
        <v>60</v>
      </c>
      <c r="N148" s="1">
        <v>168</v>
      </c>
      <c r="Q148" s="4" t="str">
        <f>IF(O148="",VLOOKUP(K148,属性表!$H:$I,2,0)&amp;"#"&amp;配件表!L148&amp;"|"&amp;VLOOKUP(M148,属性表!$H:$I,2,0)&amp;"#"&amp;配件表!N148,VLOOKUP(K148,属性表!$H:$I,2,0)&amp;"#"&amp;配件表!L148&amp;"|"&amp;VLOOKUP(M148,属性表!$H:$I,2,0)&amp;"#"&amp;配件表!N148&amp;"|"&amp;VLOOKUP(O148,属性表!$H:$I,2,0)&amp;"#"&amp;配件表!P148)</f>
        <v>1#20210|2#168</v>
      </c>
      <c r="R148" s="1" t="str">
        <f t="shared" si="130"/>
        <v>异妖5</v>
      </c>
      <c r="S148" s="1" t="str">
        <f t="shared" si="131"/>
        <v>橙色</v>
      </c>
    </row>
    <row r="149" spans="1:19" x14ac:dyDescent="0.3">
      <c r="A149" s="1" t="str">
        <f t="shared" si="140"/>
        <v>配件15</v>
      </c>
      <c r="B149" s="1">
        <f t="shared" si="151"/>
        <v>15</v>
      </c>
      <c r="C149" s="1">
        <f t="shared" si="152"/>
        <v>8</v>
      </c>
      <c r="D149" s="1">
        <f t="shared" si="153"/>
        <v>6015</v>
      </c>
      <c r="E149" s="1">
        <f t="shared" ref="E149:G149" si="162">E139</f>
        <v>5</v>
      </c>
      <c r="F149" s="1">
        <f t="shared" si="162"/>
        <v>5</v>
      </c>
      <c r="G149" s="1">
        <f t="shared" si="162"/>
        <v>290</v>
      </c>
      <c r="H149" s="1" t="e">
        <f ca="1">[1]!SUMSTRING(D149:E149,"#")</f>
        <v>#NAME?</v>
      </c>
      <c r="I149" s="1" t="e">
        <f ca="1">[1]!SUMSTRING(F149:G149,"#")</f>
        <v>#NAME?</v>
      </c>
      <c r="J149" s="3" t="e">
        <f ca="1">[1]!SUMSTRING(H149:I149,"|")</f>
        <v>#NAME?</v>
      </c>
      <c r="K149" s="1" t="s">
        <v>58</v>
      </c>
      <c r="L149" s="1">
        <v>25600</v>
      </c>
      <c r="M149" s="1" t="s">
        <v>60</v>
      </c>
      <c r="N149" s="1">
        <v>213</v>
      </c>
      <c r="O149" s="1" t="s">
        <v>100</v>
      </c>
      <c r="P149" s="1">
        <v>20</v>
      </c>
      <c r="Q149" s="4" t="str">
        <f>IF(O149="",VLOOKUP(K149,属性表!$H:$I,2,0)&amp;"#"&amp;配件表!L149&amp;"|"&amp;VLOOKUP(M149,属性表!$H:$I,2,0)&amp;"#"&amp;配件表!N149,VLOOKUP(K149,属性表!$H:$I,2,0)&amp;"#"&amp;配件表!L149&amp;"|"&amp;VLOOKUP(M149,属性表!$H:$I,2,0)&amp;"#"&amp;配件表!N149&amp;"|"&amp;VLOOKUP(O149,属性表!$H:$I,2,0)&amp;"#"&amp;配件表!P149)</f>
        <v>1#25600|2#213|104#20</v>
      </c>
      <c r="R149" s="1" t="str">
        <f t="shared" si="130"/>
        <v>异妖5</v>
      </c>
      <c r="S149" s="1" t="str">
        <f t="shared" si="131"/>
        <v>橙色</v>
      </c>
    </row>
    <row r="150" spans="1:19" x14ac:dyDescent="0.3">
      <c r="A150" s="1" t="str">
        <f t="shared" si="140"/>
        <v>配件15</v>
      </c>
      <c r="B150" s="1">
        <f t="shared" si="151"/>
        <v>15</v>
      </c>
      <c r="C150" s="1">
        <f t="shared" si="152"/>
        <v>9</v>
      </c>
      <c r="D150" s="1">
        <f t="shared" si="153"/>
        <v>6015</v>
      </c>
      <c r="E150" s="1">
        <f t="shared" ref="E150:G150" si="163">E140</f>
        <v>6</v>
      </c>
      <c r="F150" s="1">
        <f t="shared" si="163"/>
        <v>5</v>
      </c>
      <c r="G150" s="1">
        <f t="shared" si="163"/>
        <v>355</v>
      </c>
      <c r="H150" s="1" t="e">
        <f ca="1">[1]!SUMSTRING(D150:E150,"#")</f>
        <v>#NAME?</v>
      </c>
      <c r="I150" s="1" t="e">
        <f ca="1">[1]!SUMSTRING(F150:G150,"#")</f>
        <v>#NAME?</v>
      </c>
      <c r="J150" s="3" t="e">
        <f ca="1">[1]!SUMSTRING(H150:I150,"|")</f>
        <v>#NAME?</v>
      </c>
      <c r="K150" s="1" t="s">
        <v>58</v>
      </c>
      <c r="L150" s="1">
        <v>31663</v>
      </c>
      <c r="M150" s="1" t="s">
        <v>60</v>
      </c>
      <c r="N150" s="1">
        <v>263</v>
      </c>
      <c r="Q150" s="4" t="str">
        <f>IF(O150="",VLOOKUP(K150,属性表!$H:$I,2,0)&amp;"#"&amp;配件表!L150&amp;"|"&amp;VLOOKUP(M150,属性表!$H:$I,2,0)&amp;"#"&amp;配件表!N150,VLOOKUP(K150,属性表!$H:$I,2,0)&amp;"#"&amp;配件表!L150&amp;"|"&amp;VLOOKUP(M150,属性表!$H:$I,2,0)&amp;"#"&amp;配件表!N150&amp;"|"&amp;VLOOKUP(O150,属性表!$H:$I,2,0)&amp;"#"&amp;配件表!P150)</f>
        <v>1#31663|2#263</v>
      </c>
      <c r="R150" s="1" t="str">
        <f t="shared" si="130"/>
        <v>异妖5</v>
      </c>
      <c r="S150" s="1" t="str">
        <f t="shared" si="131"/>
        <v>橙色</v>
      </c>
    </row>
    <row r="151" spans="1:19" x14ac:dyDescent="0.3">
      <c r="A151" s="1" t="str">
        <f t="shared" si="140"/>
        <v>配件15</v>
      </c>
      <c r="B151" s="1">
        <f t="shared" si="151"/>
        <v>15</v>
      </c>
      <c r="C151" s="1">
        <f t="shared" si="152"/>
        <v>10</v>
      </c>
      <c r="D151" s="1">
        <f t="shared" si="153"/>
        <v>6015</v>
      </c>
      <c r="E151" s="1">
        <f t="shared" ref="E151:G151" si="164">E141</f>
        <v>8</v>
      </c>
      <c r="F151" s="1">
        <f t="shared" si="164"/>
        <v>5</v>
      </c>
      <c r="G151" s="1">
        <f t="shared" si="164"/>
        <v>420</v>
      </c>
      <c r="H151" s="1" t="e">
        <f ca="1">[1]!SUMSTRING(D151:E151,"#")</f>
        <v>#NAME?</v>
      </c>
      <c r="I151" s="1" t="e">
        <f ca="1">[1]!SUMSTRING(F151:G151,"#")</f>
        <v>#NAME?</v>
      </c>
      <c r="J151" s="3" t="e">
        <f ca="1">[1]!SUMSTRING(H151:I151,"|")</f>
        <v>#NAME?</v>
      </c>
      <c r="K151" s="1" t="s">
        <v>58</v>
      </c>
      <c r="L151" s="1">
        <v>38400</v>
      </c>
      <c r="M151" s="1" t="s">
        <v>60</v>
      </c>
      <c r="N151" s="1">
        <v>320</v>
      </c>
      <c r="O151" s="1" t="s">
        <v>100</v>
      </c>
      <c r="P151" s="1">
        <v>30</v>
      </c>
      <c r="Q151" s="4" t="str">
        <f>IF(O151="",VLOOKUP(K151,属性表!$H:$I,2,0)&amp;"#"&amp;配件表!L151&amp;"|"&amp;VLOOKUP(M151,属性表!$H:$I,2,0)&amp;"#"&amp;配件表!N151,VLOOKUP(K151,属性表!$H:$I,2,0)&amp;"#"&amp;配件表!L151&amp;"|"&amp;VLOOKUP(M151,属性表!$H:$I,2,0)&amp;"#"&amp;配件表!N151&amp;"|"&amp;VLOOKUP(O151,属性表!$H:$I,2,0)&amp;"#"&amp;配件表!P151)</f>
        <v>1#38400|2#320|104#30</v>
      </c>
      <c r="R151" s="1" t="str">
        <f t="shared" si="130"/>
        <v>异妖5</v>
      </c>
      <c r="S151" s="1" t="str">
        <f t="shared" si="131"/>
        <v>橙色</v>
      </c>
    </row>
    <row r="152" spans="1:19" x14ac:dyDescent="0.3">
      <c r="A152" s="1" t="str">
        <f t="shared" si="140"/>
        <v>配件16</v>
      </c>
      <c r="B152" s="1">
        <f t="shared" si="151"/>
        <v>16</v>
      </c>
      <c r="C152" s="1">
        <f t="shared" si="152"/>
        <v>1</v>
      </c>
      <c r="D152" s="1">
        <f t="shared" si="153"/>
        <v>6016</v>
      </c>
      <c r="E152" s="1">
        <f t="shared" ref="E152:G152" si="165">E142</f>
        <v>1</v>
      </c>
      <c r="F152" s="1">
        <f t="shared" si="165"/>
        <v>5</v>
      </c>
      <c r="G152" s="1">
        <f t="shared" si="165"/>
        <v>0</v>
      </c>
      <c r="H152" s="1" t="e">
        <f ca="1">[1]!SUMSTRING(D152:E152,"#")</f>
        <v>#NAME?</v>
      </c>
      <c r="I152" s="1" t="e">
        <f ca="1">[1]!SUMSTRING(F152:G152,"#")</f>
        <v>#NAME?</v>
      </c>
      <c r="J152" s="3" t="e">
        <f ca="1">[1]!SUMSTRING(H152:I152,"|")</f>
        <v>#NAME?</v>
      </c>
      <c r="K152" s="1" t="s">
        <v>58</v>
      </c>
      <c r="L152" s="1">
        <v>1347</v>
      </c>
      <c r="M152" s="1" t="s">
        <v>60</v>
      </c>
      <c r="N152" s="1">
        <v>11</v>
      </c>
      <c r="Q152" s="4" t="str">
        <f>IF(O152="",VLOOKUP(K152,属性表!$H:$I,2,0)&amp;"#"&amp;配件表!L152&amp;"|"&amp;VLOOKUP(M152,属性表!$H:$I,2,0)&amp;"#"&amp;配件表!N152,VLOOKUP(K152,属性表!$H:$I,2,0)&amp;"#"&amp;配件表!L152&amp;"|"&amp;VLOOKUP(M152,属性表!$H:$I,2,0)&amp;"#"&amp;配件表!N152&amp;"|"&amp;VLOOKUP(O152,属性表!$H:$I,2,0)&amp;"#"&amp;配件表!P152)</f>
        <v>1#1347|2#11</v>
      </c>
      <c r="R152" s="1" t="str">
        <f t="shared" si="130"/>
        <v>异妖5</v>
      </c>
      <c r="S152" s="1" t="str">
        <f t="shared" si="131"/>
        <v>橙色</v>
      </c>
    </row>
    <row r="153" spans="1:19" x14ac:dyDescent="0.3">
      <c r="A153" s="1" t="str">
        <f t="shared" si="140"/>
        <v>配件16</v>
      </c>
      <c r="B153" s="1">
        <f t="shared" si="151"/>
        <v>16</v>
      </c>
      <c r="C153" s="1">
        <f t="shared" si="152"/>
        <v>2</v>
      </c>
      <c r="D153" s="1">
        <f t="shared" si="153"/>
        <v>6016</v>
      </c>
      <c r="E153" s="1">
        <f t="shared" ref="E153:G153" si="166">E143</f>
        <v>1</v>
      </c>
      <c r="F153" s="1">
        <f t="shared" si="166"/>
        <v>5</v>
      </c>
      <c r="G153" s="1">
        <f t="shared" si="166"/>
        <v>40</v>
      </c>
      <c r="H153" s="1" t="e">
        <f ca="1">[1]!SUMSTRING(D153:E153,"#")</f>
        <v>#NAME?</v>
      </c>
      <c r="I153" s="1" t="e">
        <f ca="1">[1]!SUMSTRING(F153:G153,"#")</f>
        <v>#NAME?</v>
      </c>
      <c r="J153" s="3" t="e">
        <f ca="1">[1]!SUMSTRING(H153:I153,"|")</f>
        <v>#NAME?</v>
      </c>
      <c r="K153" s="1" t="s">
        <v>58</v>
      </c>
      <c r="L153" s="1">
        <v>3368</v>
      </c>
      <c r="M153" s="1" t="s">
        <v>60</v>
      </c>
      <c r="N153" s="1">
        <v>28</v>
      </c>
      <c r="O153" s="1" t="s">
        <v>101</v>
      </c>
      <c r="P153" s="1">
        <v>2</v>
      </c>
      <c r="Q153" s="4" t="str">
        <f>IF(O153="",VLOOKUP(K153,属性表!$H:$I,2,0)&amp;"#"&amp;配件表!L153&amp;"|"&amp;VLOOKUP(M153,属性表!$H:$I,2,0)&amp;"#"&amp;配件表!N153,VLOOKUP(K153,属性表!$H:$I,2,0)&amp;"#"&amp;配件表!L153&amp;"|"&amp;VLOOKUP(M153,属性表!$H:$I,2,0)&amp;"#"&amp;配件表!N153&amp;"|"&amp;VLOOKUP(O153,属性表!$H:$I,2,0)&amp;"#"&amp;配件表!P153)</f>
        <v>1#3368|2#28|102#2</v>
      </c>
      <c r="R153" s="1" t="str">
        <f t="shared" si="130"/>
        <v>异妖5</v>
      </c>
      <c r="S153" s="1" t="str">
        <f t="shared" si="131"/>
        <v>橙色</v>
      </c>
    </row>
    <row r="154" spans="1:19" x14ac:dyDescent="0.3">
      <c r="A154" s="1" t="str">
        <f t="shared" si="140"/>
        <v>配件16</v>
      </c>
      <c r="B154" s="1">
        <f t="shared" si="151"/>
        <v>16</v>
      </c>
      <c r="C154" s="1">
        <f t="shared" si="152"/>
        <v>3</v>
      </c>
      <c r="D154" s="1">
        <f t="shared" si="153"/>
        <v>6016</v>
      </c>
      <c r="E154" s="1">
        <f t="shared" ref="E154:G154" si="167">E144</f>
        <v>2</v>
      </c>
      <c r="F154" s="1">
        <f t="shared" si="167"/>
        <v>5</v>
      </c>
      <c r="G154" s="1">
        <f t="shared" si="167"/>
        <v>65</v>
      </c>
      <c r="H154" s="1" t="e">
        <f ca="1">[1]!SUMSTRING(D154:E154,"#")</f>
        <v>#NAME?</v>
      </c>
      <c r="I154" s="1" t="e">
        <f ca="1">[1]!SUMSTRING(F154:G154,"#")</f>
        <v>#NAME?</v>
      </c>
      <c r="J154" s="3" t="e">
        <f ca="1">[1]!SUMSTRING(H154:I154,"|")</f>
        <v>#NAME?</v>
      </c>
      <c r="K154" s="1" t="s">
        <v>58</v>
      </c>
      <c r="L154" s="1">
        <v>5389</v>
      </c>
      <c r="M154" s="1" t="s">
        <v>60</v>
      </c>
      <c r="N154" s="1">
        <v>44</v>
      </c>
      <c r="Q154" s="4" t="str">
        <f>IF(O154="",VLOOKUP(K154,属性表!$H:$I,2,0)&amp;"#"&amp;配件表!L154&amp;"|"&amp;VLOOKUP(M154,属性表!$H:$I,2,0)&amp;"#"&amp;配件表!N154,VLOOKUP(K154,属性表!$H:$I,2,0)&amp;"#"&amp;配件表!L154&amp;"|"&amp;VLOOKUP(M154,属性表!$H:$I,2,0)&amp;"#"&amp;配件表!N154&amp;"|"&amp;VLOOKUP(O154,属性表!$H:$I,2,0)&amp;"#"&amp;配件表!P154)</f>
        <v>1#5389|2#44</v>
      </c>
      <c r="R154" s="1" t="str">
        <f t="shared" si="130"/>
        <v>异妖5</v>
      </c>
      <c r="S154" s="1" t="str">
        <f t="shared" si="131"/>
        <v>橙色</v>
      </c>
    </row>
    <row r="155" spans="1:19" x14ac:dyDescent="0.3">
      <c r="A155" s="1" t="str">
        <f t="shared" si="140"/>
        <v>配件16</v>
      </c>
      <c r="B155" s="1">
        <f t="shared" si="151"/>
        <v>16</v>
      </c>
      <c r="C155" s="1">
        <f t="shared" si="152"/>
        <v>4</v>
      </c>
      <c r="D155" s="1">
        <f t="shared" si="153"/>
        <v>6016</v>
      </c>
      <c r="E155" s="1">
        <f t="shared" ref="E155:G155" si="168">E145</f>
        <v>2</v>
      </c>
      <c r="F155" s="1">
        <f t="shared" si="168"/>
        <v>5</v>
      </c>
      <c r="G155" s="1">
        <f t="shared" si="168"/>
        <v>100</v>
      </c>
      <c r="H155" s="1" t="e">
        <f ca="1">[1]!SUMSTRING(D155:E155,"#")</f>
        <v>#NAME?</v>
      </c>
      <c r="I155" s="1" t="e">
        <f ca="1">[1]!SUMSTRING(F155:G155,"#")</f>
        <v>#NAME?</v>
      </c>
      <c r="J155" s="3" t="e">
        <f ca="1">[1]!SUMSTRING(H155:I155,"|")</f>
        <v>#NAME?</v>
      </c>
      <c r="K155" s="1" t="s">
        <v>58</v>
      </c>
      <c r="L155" s="1">
        <v>8084</v>
      </c>
      <c r="M155" s="1" t="s">
        <v>60</v>
      </c>
      <c r="N155" s="1">
        <v>67</v>
      </c>
      <c r="O155" s="1" t="s">
        <v>101</v>
      </c>
      <c r="P155" s="1">
        <v>6</v>
      </c>
      <c r="Q155" s="4" t="str">
        <f>IF(O155="",VLOOKUP(K155,属性表!$H:$I,2,0)&amp;"#"&amp;配件表!L155&amp;"|"&amp;VLOOKUP(M155,属性表!$H:$I,2,0)&amp;"#"&amp;配件表!N155,VLOOKUP(K155,属性表!$H:$I,2,0)&amp;"#"&amp;配件表!L155&amp;"|"&amp;VLOOKUP(M155,属性表!$H:$I,2,0)&amp;"#"&amp;配件表!N155&amp;"|"&amp;VLOOKUP(O155,属性表!$H:$I,2,0)&amp;"#"&amp;配件表!P155)</f>
        <v>1#8084|2#67|102#6</v>
      </c>
      <c r="R155" s="1" t="str">
        <f t="shared" si="130"/>
        <v>异妖5</v>
      </c>
      <c r="S155" s="1" t="str">
        <f t="shared" si="131"/>
        <v>橙色</v>
      </c>
    </row>
    <row r="156" spans="1:19" x14ac:dyDescent="0.3">
      <c r="A156" s="1" t="str">
        <f t="shared" si="140"/>
        <v>配件16</v>
      </c>
      <c r="B156" s="1">
        <f t="shared" si="151"/>
        <v>16</v>
      </c>
      <c r="C156" s="1">
        <f t="shared" si="152"/>
        <v>5</v>
      </c>
      <c r="D156" s="1">
        <f t="shared" si="153"/>
        <v>6016</v>
      </c>
      <c r="E156" s="1">
        <f t="shared" ref="E156:G156" si="169">E146</f>
        <v>3</v>
      </c>
      <c r="F156" s="1">
        <f t="shared" si="169"/>
        <v>5</v>
      </c>
      <c r="G156" s="1">
        <f t="shared" si="169"/>
        <v>135</v>
      </c>
      <c r="H156" s="1" t="e">
        <f ca="1">[1]!SUMSTRING(D156:E156,"#")</f>
        <v>#NAME?</v>
      </c>
      <c r="I156" s="1" t="e">
        <f ca="1">[1]!SUMSTRING(F156:G156,"#")</f>
        <v>#NAME?</v>
      </c>
      <c r="J156" s="3" t="e">
        <f ca="1">[1]!SUMSTRING(H156:I156,"|")</f>
        <v>#NAME?</v>
      </c>
      <c r="K156" s="1" t="s">
        <v>58</v>
      </c>
      <c r="L156" s="1">
        <v>11452</v>
      </c>
      <c r="M156" s="1" t="s">
        <v>60</v>
      </c>
      <c r="N156" s="1">
        <v>95</v>
      </c>
      <c r="Q156" s="4" t="str">
        <f>IF(O156="",VLOOKUP(K156,属性表!$H:$I,2,0)&amp;"#"&amp;配件表!L156&amp;"|"&amp;VLOOKUP(M156,属性表!$H:$I,2,0)&amp;"#"&amp;配件表!N156,VLOOKUP(K156,属性表!$H:$I,2,0)&amp;"#"&amp;配件表!L156&amp;"|"&amp;VLOOKUP(M156,属性表!$H:$I,2,0)&amp;"#"&amp;配件表!N156&amp;"|"&amp;VLOOKUP(O156,属性表!$H:$I,2,0)&amp;"#"&amp;配件表!P156)</f>
        <v>1#11452|2#95</v>
      </c>
      <c r="R156" s="1" t="str">
        <f t="shared" si="130"/>
        <v>异妖5</v>
      </c>
      <c r="S156" s="1" t="str">
        <f t="shared" si="131"/>
        <v>橙色</v>
      </c>
    </row>
    <row r="157" spans="1:19" x14ac:dyDescent="0.3">
      <c r="A157" s="1" t="str">
        <f t="shared" si="140"/>
        <v>配件16</v>
      </c>
      <c r="B157" s="1">
        <f t="shared" si="151"/>
        <v>16</v>
      </c>
      <c r="C157" s="1">
        <f t="shared" si="152"/>
        <v>6</v>
      </c>
      <c r="D157" s="1">
        <f t="shared" si="153"/>
        <v>6016</v>
      </c>
      <c r="E157" s="1">
        <f t="shared" ref="E157:G157" si="170">E147</f>
        <v>3</v>
      </c>
      <c r="F157" s="1">
        <f t="shared" si="170"/>
        <v>5</v>
      </c>
      <c r="G157" s="1">
        <f t="shared" si="170"/>
        <v>180</v>
      </c>
      <c r="H157" s="1" t="e">
        <f ca="1">[1]!SUMSTRING(D157:E157,"#")</f>
        <v>#NAME?</v>
      </c>
      <c r="I157" s="1" t="e">
        <f ca="1">[1]!SUMSTRING(F157:G157,"#")</f>
        <v>#NAME?</v>
      </c>
      <c r="J157" s="3" t="e">
        <f ca="1">[1]!SUMSTRING(H157:I157,"|")</f>
        <v>#NAME?</v>
      </c>
      <c r="K157" s="1" t="s">
        <v>58</v>
      </c>
      <c r="L157" s="1">
        <v>15494</v>
      </c>
      <c r="M157" s="1" t="s">
        <v>60</v>
      </c>
      <c r="N157" s="1">
        <v>129</v>
      </c>
      <c r="O157" s="1" t="s">
        <v>101</v>
      </c>
      <c r="P157" s="1">
        <v>12</v>
      </c>
      <c r="Q157" s="4" t="str">
        <f>IF(O157="",VLOOKUP(K157,属性表!$H:$I,2,0)&amp;"#"&amp;配件表!L157&amp;"|"&amp;VLOOKUP(M157,属性表!$H:$I,2,0)&amp;"#"&amp;配件表!N157,VLOOKUP(K157,属性表!$H:$I,2,0)&amp;"#"&amp;配件表!L157&amp;"|"&amp;VLOOKUP(M157,属性表!$H:$I,2,0)&amp;"#"&amp;配件表!N157&amp;"|"&amp;VLOOKUP(O157,属性表!$H:$I,2,0)&amp;"#"&amp;配件表!P157)</f>
        <v>1#15494|2#129|102#12</v>
      </c>
      <c r="R157" s="1" t="str">
        <f t="shared" si="130"/>
        <v>异妖5</v>
      </c>
      <c r="S157" s="1" t="str">
        <f t="shared" si="131"/>
        <v>橙色</v>
      </c>
    </row>
    <row r="158" spans="1:19" x14ac:dyDescent="0.3">
      <c r="A158" s="1" t="str">
        <f t="shared" si="140"/>
        <v>配件16</v>
      </c>
      <c r="B158" s="1">
        <f t="shared" si="151"/>
        <v>16</v>
      </c>
      <c r="C158" s="1">
        <f t="shared" si="152"/>
        <v>7</v>
      </c>
      <c r="D158" s="1">
        <f t="shared" si="153"/>
        <v>6016</v>
      </c>
      <c r="E158" s="1">
        <f t="shared" ref="E158:G158" si="171">E148</f>
        <v>4</v>
      </c>
      <c r="F158" s="1">
        <f t="shared" si="171"/>
        <v>5</v>
      </c>
      <c r="G158" s="1">
        <f t="shared" si="171"/>
        <v>235</v>
      </c>
      <c r="H158" s="1" t="e">
        <f ca="1">[1]!SUMSTRING(D158:E158,"#")</f>
        <v>#NAME?</v>
      </c>
      <c r="I158" s="1" t="e">
        <f ca="1">[1]!SUMSTRING(F158:G158,"#")</f>
        <v>#NAME?</v>
      </c>
      <c r="J158" s="3" t="e">
        <f ca="1">[1]!SUMSTRING(H158:I158,"|")</f>
        <v>#NAME?</v>
      </c>
      <c r="K158" s="1" t="s">
        <v>58</v>
      </c>
      <c r="L158" s="1">
        <v>20210</v>
      </c>
      <c r="M158" s="1" t="s">
        <v>60</v>
      </c>
      <c r="N158" s="1">
        <v>168</v>
      </c>
      <c r="Q158" s="4" t="str">
        <f>IF(O158="",VLOOKUP(K158,属性表!$H:$I,2,0)&amp;"#"&amp;配件表!L158&amp;"|"&amp;VLOOKUP(M158,属性表!$H:$I,2,0)&amp;"#"&amp;配件表!N158,VLOOKUP(K158,属性表!$H:$I,2,0)&amp;"#"&amp;配件表!L158&amp;"|"&amp;VLOOKUP(M158,属性表!$H:$I,2,0)&amp;"#"&amp;配件表!N158&amp;"|"&amp;VLOOKUP(O158,属性表!$H:$I,2,0)&amp;"#"&amp;配件表!P158)</f>
        <v>1#20210|2#168</v>
      </c>
      <c r="R158" s="1" t="str">
        <f t="shared" si="130"/>
        <v>异妖5</v>
      </c>
      <c r="S158" s="1" t="str">
        <f t="shared" si="131"/>
        <v>橙色</v>
      </c>
    </row>
    <row r="159" spans="1:19" x14ac:dyDescent="0.3">
      <c r="A159" s="1" t="str">
        <f t="shared" si="140"/>
        <v>配件16</v>
      </c>
      <c r="B159" s="1">
        <f t="shared" si="151"/>
        <v>16</v>
      </c>
      <c r="C159" s="1">
        <f t="shared" si="152"/>
        <v>8</v>
      </c>
      <c r="D159" s="1">
        <f t="shared" si="153"/>
        <v>6016</v>
      </c>
      <c r="E159" s="1">
        <f t="shared" ref="E159:G159" si="172">E149</f>
        <v>5</v>
      </c>
      <c r="F159" s="1">
        <f t="shared" si="172"/>
        <v>5</v>
      </c>
      <c r="G159" s="1">
        <f t="shared" si="172"/>
        <v>290</v>
      </c>
      <c r="H159" s="1" t="e">
        <f ca="1">[1]!SUMSTRING(D159:E159,"#")</f>
        <v>#NAME?</v>
      </c>
      <c r="I159" s="1" t="e">
        <f ca="1">[1]!SUMSTRING(F159:G159,"#")</f>
        <v>#NAME?</v>
      </c>
      <c r="J159" s="3" t="e">
        <f ca="1">[1]!SUMSTRING(H159:I159,"|")</f>
        <v>#NAME?</v>
      </c>
      <c r="K159" s="1" t="s">
        <v>58</v>
      </c>
      <c r="L159" s="1">
        <v>25600</v>
      </c>
      <c r="M159" s="1" t="s">
        <v>60</v>
      </c>
      <c r="N159" s="1">
        <v>213</v>
      </c>
      <c r="O159" s="1" t="s">
        <v>101</v>
      </c>
      <c r="P159" s="1">
        <v>20</v>
      </c>
      <c r="Q159" s="4" t="str">
        <f>IF(O159="",VLOOKUP(K159,属性表!$H:$I,2,0)&amp;"#"&amp;配件表!L159&amp;"|"&amp;VLOOKUP(M159,属性表!$H:$I,2,0)&amp;"#"&amp;配件表!N159,VLOOKUP(K159,属性表!$H:$I,2,0)&amp;"#"&amp;配件表!L159&amp;"|"&amp;VLOOKUP(M159,属性表!$H:$I,2,0)&amp;"#"&amp;配件表!N159&amp;"|"&amp;VLOOKUP(O159,属性表!$H:$I,2,0)&amp;"#"&amp;配件表!P159)</f>
        <v>1#25600|2#213|102#20</v>
      </c>
      <c r="R159" s="1" t="str">
        <f t="shared" si="130"/>
        <v>异妖5</v>
      </c>
      <c r="S159" s="1" t="str">
        <f t="shared" si="131"/>
        <v>橙色</v>
      </c>
    </row>
    <row r="160" spans="1:19" x14ac:dyDescent="0.3">
      <c r="A160" s="1" t="str">
        <f t="shared" si="140"/>
        <v>配件16</v>
      </c>
      <c r="B160" s="1">
        <f t="shared" si="151"/>
        <v>16</v>
      </c>
      <c r="C160" s="1">
        <f t="shared" si="152"/>
        <v>9</v>
      </c>
      <c r="D160" s="1">
        <f t="shared" si="153"/>
        <v>6016</v>
      </c>
      <c r="E160" s="1">
        <f t="shared" ref="E160:G160" si="173">E150</f>
        <v>6</v>
      </c>
      <c r="F160" s="1">
        <f t="shared" si="173"/>
        <v>5</v>
      </c>
      <c r="G160" s="1">
        <f t="shared" si="173"/>
        <v>355</v>
      </c>
      <c r="H160" s="1" t="e">
        <f ca="1">[1]!SUMSTRING(D160:E160,"#")</f>
        <v>#NAME?</v>
      </c>
      <c r="I160" s="1" t="e">
        <f ca="1">[1]!SUMSTRING(F160:G160,"#")</f>
        <v>#NAME?</v>
      </c>
      <c r="J160" s="3" t="e">
        <f ca="1">[1]!SUMSTRING(H160:I160,"|")</f>
        <v>#NAME?</v>
      </c>
      <c r="K160" s="1" t="s">
        <v>58</v>
      </c>
      <c r="L160" s="1">
        <v>31663</v>
      </c>
      <c r="M160" s="1" t="s">
        <v>60</v>
      </c>
      <c r="N160" s="1">
        <v>263</v>
      </c>
      <c r="Q160" s="4" t="str">
        <f>IF(O160="",VLOOKUP(K160,属性表!$H:$I,2,0)&amp;"#"&amp;配件表!L160&amp;"|"&amp;VLOOKUP(M160,属性表!$H:$I,2,0)&amp;"#"&amp;配件表!N160,VLOOKUP(K160,属性表!$H:$I,2,0)&amp;"#"&amp;配件表!L160&amp;"|"&amp;VLOOKUP(M160,属性表!$H:$I,2,0)&amp;"#"&amp;配件表!N160&amp;"|"&amp;VLOOKUP(O160,属性表!$H:$I,2,0)&amp;"#"&amp;配件表!P160)</f>
        <v>1#31663|2#263</v>
      </c>
      <c r="R160" s="1" t="str">
        <f t="shared" si="130"/>
        <v>异妖5</v>
      </c>
      <c r="S160" s="1" t="str">
        <f t="shared" si="131"/>
        <v>橙色</v>
      </c>
    </row>
    <row r="161" spans="1:19" x14ac:dyDescent="0.3">
      <c r="A161" s="1" t="str">
        <f t="shared" si="140"/>
        <v>配件16</v>
      </c>
      <c r="B161" s="1">
        <f t="shared" si="151"/>
        <v>16</v>
      </c>
      <c r="C161" s="1">
        <f t="shared" si="152"/>
        <v>10</v>
      </c>
      <c r="D161" s="1">
        <f t="shared" si="153"/>
        <v>6016</v>
      </c>
      <c r="E161" s="1">
        <f t="shared" ref="E161:G161" si="174">E151</f>
        <v>8</v>
      </c>
      <c r="F161" s="1">
        <f t="shared" si="174"/>
        <v>5</v>
      </c>
      <c r="G161" s="1">
        <f t="shared" si="174"/>
        <v>420</v>
      </c>
      <c r="H161" s="1" t="e">
        <f ca="1">[1]!SUMSTRING(D161:E161,"#")</f>
        <v>#NAME?</v>
      </c>
      <c r="I161" s="1" t="e">
        <f ca="1">[1]!SUMSTRING(F161:G161,"#")</f>
        <v>#NAME?</v>
      </c>
      <c r="J161" s="3" t="e">
        <f ca="1">[1]!SUMSTRING(H161:I161,"|")</f>
        <v>#NAME?</v>
      </c>
      <c r="K161" s="1" t="s">
        <v>58</v>
      </c>
      <c r="L161" s="1">
        <v>38400</v>
      </c>
      <c r="M161" s="1" t="s">
        <v>60</v>
      </c>
      <c r="N161" s="1">
        <v>320</v>
      </c>
      <c r="O161" s="1" t="s">
        <v>101</v>
      </c>
      <c r="P161" s="1">
        <v>30</v>
      </c>
      <c r="Q161" s="4" t="str">
        <f>IF(O161="",VLOOKUP(K161,属性表!$H:$I,2,0)&amp;"#"&amp;配件表!L161&amp;"|"&amp;VLOOKUP(M161,属性表!$H:$I,2,0)&amp;"#"&amp;配件表!N161,VLOOKUP(K161,属性表!$H:$I,2,0)&amp;"#"&amp;配件表!L161&amp;"|"&amp;VLOOKUP(M161,属性表!$H:$I,2,0)&amp;"#"&amp;配件表!N161&amp;"|"&amp;VLOOKUP(O161,属性表!$H:$I,2,0)&amp;"#"&amp;配件表!P161)</f>
        <v>1#38400|2#320|102#30</v>
      </c>
      <c r="R161" s="1" t="str">
        <f t="shared" si="130"/>
        <v>异妖5</v>
      </c>
      <c r="S161" s="1" t="str">
        <f t="shared" si="131"/>
        <v>橙色</v>
      </c>
    </row>
    <row r="162" spans="1:19" x14ac:dyDescent="0.3">
      <c r="A162" s="1" t="str">
        <f t="shared" si="140"/>
        <v>配件17</v>
      </c>
      <c r="B162" s="1">
        <f t="shared" si="151"/>
        <v>17</v>
      </c>
      <c r="C162" s="1">
        <f t="shared" si="152"/>
        <v>1</v>
      </c>
      <c r="D162" s="1">
        <f t="shared" si="153"/>
        <v>6017</v>
      </c>
      <c r="E162" s="1">
        <f t="shared" ref="E162:G162" si="175">E152</f>
        <v>1</v>
      </c>
      <c r="F162" s="1">
        <f t="shared" si="175"/>
        <v>5</v>
      </c>
      <c r="G162" s="1">
        <f t="shared" si="175"/>
        <v>0</v>
      </c>
      <c r="H162" s="1" t="e">
        <f ca="1">[1]!SUMSTRING(D162:E162,"#")</f>
        <v>#NAME?</v>
      </c>
      <c r="I162" s="1" t="e">
        <f ca="1">[1]!SUMSTRING(F162:G162,"#")</f>
        <v>#NAME?</v>
      </c>
      <c r="J162" s="3" t="e">
        <f ca="1">[1]!SUMSTRING(H162:I162,"|")</f>
        <v>#NAME?</v>
      </c>
      <c r="K162" s="1" t="s">
        <v>58</v>
      </c>
      <c r="L162" s="1">
        <v>1347</v>
      </c>
      <c r="M162" s="1" t="s">
        <v>60</v>
      </c>
      <c r="N162" s="1">
        <v>11</v>
      </c>
      <c r="Q162" s="4" t="str">
        <f>IF(O162="",VLOOKUP(K162,属性表!$H:$I,2,0)&amp;"#"&amp;配件表!L162&amp;"|"&amp;VLOOKUP(M162,属性表!$H:$I,2,0)&amp;"#"&amp;配件表!N162,VLOOKUP(K162,属性表!$H:$I,2,0)&amp;"#"&amp;配件表!L162&amp;"|"&amp;VLOOKUP(M162,属性表!$H:$I,2,0)&amp;"#"&amp;配件表!N162&amp;"|"&amp;VLOOKUP(O162,属性表!$H:$I,2,0)&amp;"#"&amp;配件表!P162)</f>
        <v>1#1347|2#11</v>
      </c>
      <c r="R162" s="1" t="str">
        <f t="shared" si="130"/>
        <v>异妖6</v>
      </c>
      <c r="S162" s="1" t="str">
        <f t="shared" si="131"/>
        <v>橙色</v>
      </c>
    </row>
    <row r="163" spans="1:19" x14ac:dyDescent="0.3">
      <c r="A163" s="1" t="str">
        <f t="shared" si="140"/>
        <v>配件17</v>
      </c>
      <c r="B163" s="1">
        <f t="shared" si="151"/>
        <v>17</v>
      </c>
      <c r="C163" s="1">
        <f t="shared" si="152"/>
        <v>2</v>
      </c>
      <c r="D163" s="1">
        <f t="shared" si="153"/>
        <v>6017</v>
      </c>
      <c r="E163" s="1">
        <f t="shared" ref="E163:G163" si="176">E153</f>
        <v>1</v>
      </c>
      <c r="F163" s="1">
        <f t="shared" si="176"/>
        <v>5</v>
      </c>
      <c r="G163" s="1">
        <f t="shared" si="176"/>
        <v>40</v>
      </c>
      <c r="H163" s="1" t="e">
        <f ca="1">[1]!SUMSTRING(D163:E163,"#")</f>
        <v>#NAME?</v>
      </c>
      <c r="I163" s="1" t="e">
        <f ca="1">[1]!SUMSTRING(F163:G163,"#")</f>
        <v>#NAME?</v>
      </c>
      <c r="J163" s="3" t="e">
        <f ca="1">[1]!SUMSTRING(H163:I163,"|")</f>
        <v>#NAME?</v>
      </c>
      <c r="K163" s="1" t="s">
        <v>58</v>
      </c>
      <c r="L163" s="1">
        <v>3368</v>
      </c>
      <c r="M163" s="1" t="s">
        <v>60</v>
      </c>
      <c r="N163" s="1">
        <v>28</v>
      </c>
      <c r="O163" s="1" t="s">
        <v>102</v>
      </c>
      <c r="P163" s="1">
        <v>2</v>
      </c>
      <c r="Q163" s="4" t="str">
        <f>IF(O163="",VLOOKUP(K163,属性表!$H:$I,2,0)&amp;"#"&amp;配件表!L163&amp;"|"&amp;VLOOKUP(M163,属性表!$H:$I,2,0)&amp;"#"&amp;配件表!N163,VLOOKUP(K163,属性表!$H:$I,2,0)&amp;"#"&amp;配件表!L163&amp;"|"&amp;VLOOKUP(M163,属性表!$H:$I,2,0)&amp;"#"&amp;配件表!N163&amp;"|"&amp;VLOOKUP(O163,属性表!$H:$I,2,0)&amp;"#"&amp;配件表!P163)</f>
        <v>1#3368|2#28|107#2</v>
      </c>
      <c r="R163" s="1" t="str">
        <f t="shared" si="130"/>
        <v>异妖6</v>
      </c>
      <c r="S163" s="1" t="str">
        <f t="shared" si="131"/>
        <v>橙色</v>
      </c>
    </row>
    <row r="164" spans="1:19" x14ac:dyDescent="0.3">
      <c r="A164" s="1" t="str">
        <f t="shared" si="140"/>
        <v>配件17</v>
      </c>
      <c r="B164" s="1">
        <f t="shared" si="151"/>
        <v>17</v>
      </c>
      <c r="C164" s="1">
        <f t="shared" si="152"/>
        <v>3</v>
      </c>
      <c r="D164" s="1">
        <f t="shared" si="153"/>
        <v>6017</v>
      </c>
      <c r="E164" s="1">
        <f t="shared" ref="E164:G164" si="177">E154</f>
        <v>2</v>
      </c>
      <c r="F164" s="1">
        <f t="shared" si="177"/>
        <v>5</v>
      </c>
      <c r="G164" s="1">
        <f t="shared" si="177"/>
        <v>65</v>
      </c>
      <c r="H164" s="1" t="e">
        <f ca="1">[1]!SUMSTRING(D164:E164,"#")</f>
        <v>#NAME?</v>
      </c>
      <c r="I164" s="1" t="e">
        <f ca="1">[1]!SUMSTRING(F164:G164,"#")</f>
        <v>#NAME?</v>
      </c>
      <c r="J164" s="3" t="e">
        <f ca="1">[1]!SUMSTRING(H164:I164,"|")</f>
        <v>#NAME?</v>
      </c>
      <c r="K164" s="1" t="s">
        <v>58</v>
      </c>
      <c r="L164" s="1">
        <v>5389</v>
      </c>
      <c r="M164" s="1" t="s">
        <v>60</v>
      </c>
      <c r="N164" s="1">
        <v>44</v>
      </c>
      <c r="Q164" s="4" t="str">
        <f>IF(O164="",VLOOKUP(K164,属性表!$H:$I,2,0)&amp;"#"&amp;配件表!L164&amp;"|"&amp;VLOOKUP(M164,属性表!$H:$I,2,0)&amp;"#"&amp;配件表!N164,VLOOKUP(K164,属性表!$H:$I,2,0)&amp;"#"&amp;配件表!L164&amp;"|"&amp;VLOOKUP(M164,属性表!$H:$I,2,0)&amp;"#"&amp;配件表!N164&amp;"|"&amp;VLOOKUP(O164,属性表!$H:$I,2,0)&amp;"#"&amp;配件表!P164)</f>
        <v>1#5389|2#44</v>
      </c>
      <c r="R164" s="1" t="str">
        <f t="shared" si="130"/>
        <v>异妖6</v>
      </c>
      <c r="S164" s="1" t="str">
        <f t="shared" si="131"/>
        <v>橙色</v>
      </c>
    </row>
    <row r="165" spans="1:19" x14ac:dyDescent="0.3">
      <c r="A165" s="1" t="str">
        <f t="shared" si="140"/>
        <v>配件17</v>
      </c>
      <c r="B165" s="1">
        <f t="shared" si="151"/>
        <v>17</v>
      </c>
      <c r="C165" s="1">
        <f t="shared" si="152"/>
        <v>4</v>
      </c>
      <c r="D165" s="1">
        <f t="shared" si="153"/>
        <v>6017</v>
      </c>
      <c r="E165" s="1">
        <f t="shared" ref="E165:G165" si="178">E155</f>
        <v>2</v>
      </c>
      <c r="F165" s="1">
        <f t="shared" si="178"/>
        <v>5</v>
      </c>
      <c r="G165" s="1">
        <f t="shared" si="178"/>
        <v>100</v>
      </c>
      <c r="H165" s="1" t="e">
        <f ca="1">[1]!SUMSTRING(D165:E165,"#")</f>
        <v>#NAME?</v>
      </c>
      <c r="I165" s="1" t="e">
        <f ca="1">[1]!SUMSTRING(F165:G165,"#")</f>
        <v>#NAME?</v>
      </c>
      <c r="J165" s="3" t="e">
        <f ca="1">[1]!SUMSTRING(H165:I165,"|")</f>
        <v>#NAME?</v>
      </c>
      <c r="K165" s="1" t="s">
        <v>58</v>
      </c>
      <c r="L165" s="1">
        <v>8084</v>
      </c>
      <c r="M165" s="1" t="s">
        <v>60</v>
      </c>
      <c r="N165" s="1">
        <v>67</v>
      </c>
      <c r="O165" s="1" t="s">
        <v>102</v>
      </c>
      <c r="P165" s="1">
        <v>6</v>
      </c>
      <c r="Q165" s="4" t="str">
        <f>IF(O165="",VLOOKUP(K165,属性表!$H:$I,2,0)&amp;"#"&amp;配件表!L165&amp;"|"&amp;VLOOKUP(M165,属性表!$H:$I,2,0)&amp;"#"&amp;配件表!N165,VLOOKUP(K165,属性表!$H:$I,2,0)&amp;"#"&amp;配件表!L165&amp;"|"&amp;VLOOKUP(M165,属性表!$H:$I,2,0)&amp;"#"&amp;配件表!N165&amp;"|"&amp;VLOOKUP(O165,属性表!$H:$I,2,0)&amp;"#"&amp;配件表!P165)</f>
        <v>1#8084|2#67|107#6</v>
      </c>
      <c r="R165" s="1" t="str">
        <f t="shared" si="130"/>
        <v>异妖6</v>
      </c>
      <c r="S165" s="1" t="str">
        <f t="shared" si="131"/>
        <v>橙色</v>
      </c>
    </row>
    <row r="166" spans="1:19" x14ac:dyDescent="0.3">
      <c r="A166" s="1" t="str">
        <f t="shared" si="140"/>
        <v>配件17</v>
      </c>
      <c r="B166" s="1">
        <f t="shared" si="151"/>
        <v>17</v>
      </c>
      <c r="C166" s="1">
        <f t="shared" si="152"/>
        <v>5</v>
      </c>
      <c r="D166" s="1">
        <f t="shared" si="153"/>
        <v>6017</v>
      </c>
      <c r="E166" s="1">
        <f t="shared" ref="E166:G166" si="179">E156</f>
        <v>3</v>
      </c>
      <c r="F166" s="1">
        <f t="shared" si="179"/>
        <v>5</v>
      </c>
      <c r="G166" s="1">
        <f t="shared" si="179"/>
        <v>135</v>
      </c>
      <c r="H166" s="1" t="e">
        <f ca="1">[1]!SUMSTRING(D166:E166,"#")</f>
        <v>#NAME?</v>
      </c>
      <c r="I166" s="1" t="e">
        <f ca="1">[1]!SUMSTRING(F166:G166,"#")</f>
        <v>#NAME?</v>
      </c>
      <c r="J166" s="3" t="e">
        <f ca="1">[1]!SUMSTRING(H166:I166,"|")</f>
        <v>#NAME?</v>
      </c>
      <c r="K166" s="1" t="s">
        <v>58</v>
      </c>
      <c r="L166" s="1">
        <v>11452</v>
      </c>
      <c r="M166" s="1" t="s">
        <v>60</v>
      </c>
      <c r="N166" s="1">
        <v>95</v>
      </c>
      <c r="Q166" s="4" t="str">
        <f>IF(O166="",VLOOKUP(K166,属性表!$H:$I,2,0)&amp;"#"&amp;配件表!L166&amp;"|"&amp;VLOOKUP(M166,属性表!$H:$I,2,0)&amp;"#"&amp;配件表!N166,VLOOKUP(K166,属性表!$H:$I,2,0)&amp;"#"&amp;配件表!L166&amp;"|"&amp;VLOOKUP(M166,属性表!$H:$I,2,0)&amp;"#"&amp;配件表!N166&amp;"|"&amp;VLOOKUP(O166,属性表!$H:$I,2,0)&amp;"#"&amp;配件表!P166)</f>
        <v>1#11452|2#95</v>
      </c>
      <c r="R166" s="1" t="str">
        <f t="shared" si="130"/>
        <v>异妖6</v>
      </c>
      <c r="S166" s="1" t="str">
        <f t="shared" si="131"/>
        <v>橙色</v>
      </c>
    </row>
    <row r="167" spans="1:19" x14ac:dyDescent="0.3">
      <c r="A167" s="1" t="str">
        <f t="shared" si="140"/>
        <v>配件17</v>
      </c>
      <c r="B167" s="1">
        <f t="shared" si="151"/>
        <v>17</v>
      </c>
      <c r="C167" s="1">
        <f t="shared" si="152"/>
        <v>6</v>
      </c>
      <c r="D167" s="1">
        <f t="shared" si="153"/>
        <v>6017</v>
      </c>
      <c r="E167" s="1">
        <f t="shared" ref="E167:G167" si="180">E157</f>
        <v>3</v>
      </c>
      <c r="F167" s="1">
        <f t="shared" si="180"/>
        <v>5</v>
      </c>
      <c r="G167" s="1">
        <f t="shared" si="180"/>
        <v>180</v>
      </c>
      <c r="H167" s="1" t="e">
        <f ca="1">[1]!SUMSTRING(D167:E167,"#")</f>
        <v>#NAME?</v>
      </c>
      <c r="I167" s="1" t="e">
        <f ca="1">[1]!SUMSTRING(F167:G167,"#")</f>
        <v>#NAME?</v>
      </c>
      <c r="J167" s="3" t="e">
        <f ca="1">[1]!SUMSTRING(H167:I167,"|")</f>
        <v>#NAME?</v>
      </c>
      <c r="K167" s="1" t="s">
        <v>58</v>
      </c>
      <c r="L167" s="1">
        <v>15494</v>
      </c>
      <c r="M167" s="1" t="s">
        <v>60</v>
      </c>
      <c r="N167" s="1">
        <v>129</v>
      </c>
      <c r="O167" s="1" t="s">
        <v>102</v>
      </c>
      <c r="P167" s="1">
        <v>12</v>
      </c>
      <c r="Q167" s="4" t="str">
        <f>IF(O167="",VLOOKUP(K167,属性表!$H:$I,2,0)&amp;"#"&amp;配件表!L167&amp;"|"&amp;VLOOKUP(M167,属性表!$H:$I,2,0)&amp;"#"&amp;配件表!N167,VLOOKUP(K167,属性表!$H:$I,2,0)&amp;"#"&amp;配件表!L167&amp;"|"&amp;VLOOKUP(M167,属性表!$H:$I,2,0)&amp;"#"&amp;配件表!N167&amp;"|"&amp;VLOOKUP(O167,属性表!$H:$I,2,0)&amp;"#"&amp;配件表!P167)</f>
        <v>1#15494|2#129|107#12</v>
      </c>
      <c r="R167" s="1" t="str">
        <f t="shared" si="130"/>
        <v>异妖6</v>
      </c>
      <c r="S167" s="1" t="str">
        <f t="shared" si="131"/>
        <v>橙色</v>
      </c>
    </row>
    <row r="168" spans="1:19" x14ac:dyDescent="0.3">
      <c r="A168" s="1" t="str">
        <f t="shared" si="140"/>
        <v>配件17</v>
      </c>
      <c r="B168" s="1">
        <f t="shared" si="151"/>
        <v>17</v>
      </c>
      <c r="C168" s="1">
        <f t="shared" si="152"/>
        <v>7</v>
      </c>
      <c r="D168" s="1">
        <f t="shared" si="153"/>
        <v>6017</v>
      </c>
      <c r="E168" s="1">
        <f t="shared" ref="E168:G168" si="181">E158</f>
        <v>4</v>
      </c>
      <c r="F168" s="1">
        <f t="shared" si="181"/>
        <v>5</v>
      </c>
      <c r="G168" s="1">
        <f t="shared" si="181"/>
        <v>235</v>
      </c>
      <c r="H168" s="1" t="e">
        <f ca="1">[1]!SUMSTRING(D168:E168,"#")</f>
        <v>#NAME?</v>
      </c>
      <c r="I168" s="1" t="e">
        <f ca="1">[1]!SUMSTRING(F168:G168,"#")</f>
        <v>#NAME?</v>
      </c>
      <c r="J168" s="3" t="e">
        <f ca="1">[1]!SUMSTRING(H168:I168,"|")</f>
        <v>#NAME?</v>
      </c>
      <c r="K168" s="1" t="s">
        <v>58</v>
      </c>
      <c r="L168" s="1">
        <v>20210</v>
      </c>
      <c r="M168" s="1" t="s">
        <v>60</v>
      </c>
      <c r="N168" s="1">
        <v>168</v>
      </c>
      <c r="Q168" s="4" t="str">
        <f>IF(O168="",VLOOKUP(K168,属性表!$H:$I,2,0)&amp;"#"&amp;配件表!L168&amp;"|"&amp;VLOOKUP(M168,属性表!$H:$I,2,0)&amp;"#"&amp;配件表!N168,VLOOKUP(K168,属性表!$H:$I,2,0)&amp;"#"&amp;配件表!L168&amp;"|"&amp;VLOOKUP(M168,属性表!$H:$I,2,0)&amp;"#"&amp;配件表!N168&amp;"|"&amp;VLOOKUP(O168,属性表!$H:$I,2,0)&amp;"#"&amp;配件表!P168)</f>
        <v>1#20210|2#168</v>
      </c>
      <c r="R168" s="1" t="str">
        <f t="shared" si="130"/>
        <v>异妖6</v>
      </c>
      <c r="S168" s="1" t="str">
        <f t="shared" si="131"/>
        <v>橙色</v>
      </c>
    </row>
    <row r="169" spans="1:19" x14ac:dyDescent="0.3">
      <c r="A169" s="1" t="str">
        <f t="shared" si="140"/>
        <v>配件17</v>
      </c>
      <c r="B169" s="1">
        <f t="shared" si="151"/>
        <v>17</v>
      </c>
      <c r="C169" s="1">
        <f t="shared" si="152"/>
        <v>8</v>
      </c>
      <c r="D169" s="1">
        <f t="shared" si="153"/>
        <v>6017</v>
      </c>
      <c r="E169" s="1">
        <f t="shared" ref="E169:G169" si="182">E159</f>
        <v>5</v>
      </c>
      <c r="F169" s="1">
        <f t="shared" si="182"/>
        <v>5</v>
      </c>
      <c r="G169" s="1">
        <f t="shared" si="182"/>
        <v>290</v>
      </c>
      <c r="H169" s="1" t="e">
        <f ca="1">[1]!SUMSTRING(D169:E169,"#")</f>
        <v>#NAME?</v>
      </c>
      <c r="I169" s="1" t="e">
        <f ca="1">[1]!SUMSTRING(F169:G169,"#")</f>
        <v>#NAME?</v>
      </c>
      <c r="J169" s="3" t="e">
        <f ca="1">[1]!SUMSTRING(H169:I169,"|")</f>
        <v>#NAME?</v>
      </c>
      <c r="K169" s="1" t="s">
        <v>58</v>
      </c>
      <c r="L169" s="1">
        <v>25600</v>
      </c>
      <c r="M169" s="1" t="s">
        <v>60</v>
      </c>
      <c r="N169" s="1">
        <v>213</v>
      </c>
      <c r="O169" s="1" t="s">
        <v>102</v>
      </c>
      <c r="P169" s="1">
        <v>20</v>
      </c>
      <c r="Q169" s="4" t="str">
        <f>IF(O169="",VLOOKUP(K169,属性表!$H:$I,2,0)&amp;"#"&amp;配件表!L169&amp;"|"&amp;VLOOKUP(M169,属性表!$H:$I,2,0)&amp;"#"&amp;配件表!N169,VLOOKUP(K169,属性表!$H:$I,2,0)&amp;"#"&amp;配件表!L169&amp;"|"&amp;VLOOKUP(M169,属性表!$H:$I,2,0)&amp;"#"&amp;配件表!N169&amp;"|"&amp;VLOOKUP(O169,属性表!$H:$I,2,0)&amp;"#"&amp;配件表!P169)</f>
        <v>1#25600|2#213|107#20</v>
      </c>
      <c r="R169" s="1" t="str">
        <f t="shared" si="130"/>
        <v>异妖6</v>
      </c>
      <c r="S169" s="1" t="str">
        <f t="shared" si="131"/>
        <v>橙色</v>
      </c>
    </row>
    <row r="170" spans="1:19" x14ac:dyDescent="0.3">
      <c r="A170" s="1" t="str">
        <f t="shared" si="140"/>
        <v>配件17</v>
      </c>
      <c r="B170" s="1">
        <f t="shared" si="151"/>
        <v>17</v>
      </c>
      <c r="C170" s="1">
        <f t="shared" si="152"/>
        <v>9</v>
      </c>
      <c r="D170" s="1">
        <f t="shared" si="153"/>
        <v>6017</v>
      </c>
      <c r="E170" s="1">
        <f t="shared" ref="E170:G170" si="183">E160</f>
        <v>6</v>
      </c>
      <c r="F170" s="1">
        <f t="shared" si="183"/>
        <v>5</v>
      </c>
      <c r="G170" s="1">
        <f t="shared" si="183"/>
        <v>355</v>
      </c>
      <c r="H170" s="1" t="e">
        <f ca="1">[1]!SUMSTRING(D170:E170,"#")</f>
        <v>#NAME?</v>
      </c>
      <c r="I170" s="1" t="e">
        <f ca="1">[1]!SUMSTRING(F170:G170,"#")</f>
        <v>#NAME?</v>
      </c>
      <c r="J170" s="3" t="e">
        <f ca="1">[1]!SUMSTRING(H170:I170,"|")</f>
        <v>#NAME?</v>
      </c>
      <c r="K170" s="1" t="s">
        <v>58</v>
      </c>
      <c r="L170" s="1">
        <v>31663</v>
      </c>
      <c r="M170" s="1" t="s">
        <v>60</v>
      </c>
      <c r="N170" s="1">
        <v>263</v>
      </c>
      <c r="Q170" s="4" t="str">
        <f>IF(O170="",VLOOKUP(K170,属性表!$H:$I,2,0)&amp;"#"&amp;配件表!L170&amp;"|"&amp;VLOOKUP(M170,属性表!$H:$I,2,0)&amp;"#"&amp;配件表!N170,VLOOKUP(K170,属性表!$H:$I,2,0)&amp;"#"&amp;配件表!L170&amp;"|"&amp;VLOOKUP(M170,属性表!$H:$I,2,0)&amp;"#"&amp;配件表!N170&amp;"|"&amp;VLOOKUP(O170,属性表!$H:$I,2,0)&amp;"#"&amp;配件表!P170)</f>
        <v>1#31663|2#263</v>
      </c>
      <c r="R170" s="1" t="str">
        <f t="shared" si="130"/>
        <v>异妖6</v>
      </c>
      <c r="S170" s="1" t="str">
        <f t="shared" si="131"/>
        <v>橙色</v>
      </c>
    </row>
    <row r="171" spans="1:19" x14ac:dyDescent="0.3">
      <c r="A171" s="1" t="str">
        <f t="shared" si="140"/>
        <v>配件17</v>
      </c>
      <c r="B171" s="1">
        <f t="shared" si="151"/>
        <v>17</v>
      </c>
      <c r="C171" s="1">
        <f t="shared" si="152"/>
        <v>10</v>
      </c>
      <c r="D171" s="1">
        <f t="shared" si="153"/>
        <v>6017</v>
      </c>
      <c r="E171" s="1">
        <f t="shared" ref="E171:G171" si="184">E161</f>
        <v>8</v>
      </c>
      <c r="F171" s="1">
        <f t="shared" si="184"/>
        <v>5</v>
      </c>
      <c r="G171" s="1">
        <f t="shared" si="184"/>
        <v>420</v>
      </c>
      <c r="H171" s="1" t="e">
        <f ca="1">[1]!SUMSTRING(D171:E171,"#")</f>
        <v>#NAME?</v>
      </c>
      <c r="I171" s="1" t="e">
        <f ca="1">[1]!SUMSTRING(F171:G171,"#")</f>
        <v>#NAME?</v>
      </c>
      <c r="J171" s="3" t="e">
        <f ca="1">[1]!SUMSTRING(H171:I171,"|")</f>
        <v>#NAME?</v>
      </c>
      <c r="K171" s="1" t="s">
        <v>58</v>
      </c>
      <c r="L171" s="1">
        <v>38400</v>
      </c>
      <c r="M171" s="1" t="s">
        <v>60</v>
      </c>
      <c r="N171" s="1">
        <v>320</v>
      </c>
      <c r="O171" s="1" t="s">
        <v>102</v>
      </c>
      <c r="P171" s="1">
        <v>30</v>
      </c>
      <c r="Q171" s="4" t="str">
        <f>IF(O171="",VLOOKUP(K171,属性表!$H:$I,2,0)&amp;"#"&amp;配件表!L171&amp;"|"&amp;VLOOKUP(M171,属性表!$H:$I,2,0)&amp;"#"&amp;配件表!N171,VLOOKUP(K171,属性表!$H:$I,2,0)&amp;"#"&amp;配件表!L171&amp;"|"&amp;VLOOKUP(M171,属性表!$H:$I,2,0)&amp;"#"&amp;配件表!N171&amp;"|"&amp;VLOOKUP(O171,属性表!$H:$I,2,0)&amp;"#"&amp;配件表!P171)</f>
        <v>1#38400|2#320|107#30</v>
      </c>
      <c r="R171" s="1" t="str">
        <f t="shared" si="130"/>
        <v>异妖6</v>
      </c>
      <c r="S171" s="1" t="str">
        <f t="shared" si="131"/>
        <v>橙色</v>
      </c>
    </row>
    <row r="172" spans="1:19" x14ac:dyDescent="0.3">
      <c r="A172" s="1" t="str">
        <f t="shared" si="140"/>
        <v>配件18</v>
      </c>
      <c r="B172" s="1">
        <f t="shared" si="151"/>
        <v>18</v>
      </c>
      <c r="C172" s="1">
        <f t="shared" si="152"/>
        <v>1</v>
      </c>
      <c r="D172" s="1">
        <f t="shared" si="153"/>
        <v>6018</v>
      </c>
      <c r="E172" s="1">
        <f t="shared" ref="E172:G172" si="185">E162</f>
        <v>1</v>
      </c>
      <c r="F172" s="1">
        <f t="shared" si="185"/>
        <v>5</v>
      </c>
      <c r="G172" s="1">
        <f t="shared" si="185"/>
        <v>0</v>
      </c>
      <c r="H172" s="1" t="e">
        <f ca="1">[1]!SUMSTRING(D172:E172,"#")</f>
        <v>#NAME?</v>
      </c>
      <c r="I172" s="1" t="e">
        <f ca="1">[1]!SUMSTRING(F172:G172,"#")</f>
        <v>#NAME?</v>
      </c>
      <c r="J172" s="3" t="e">
        <f ca="1">[1]!SUMSTRING(H172:I172,"|")</f>
        <v>#NAME?</v>
      </c>
      <c r="K172" s="1" t="s">
        <v>58</v>
      </c>
      <c r="L172" s="1">
        <v>1347</v>
      </c>
      <c r="M172" s="1" t="s">
        <v>60</v>
      </c>
      <c r="N172" s="1">
        <v>11</v>
      </c>
      <c r="Q172" s="4" t="str">
        <f>IF(O172="",VLOOKUP(K172,属性表!$H:$I,2,0)&amp;"#"&amp;配件表!L172&amp;"|"&amp;VLOOKUP(M172,属性表!$H:$I,2,0)&amp;"#"&amp;配件表!N172,VLOOKUP(K172,属性表!$H:$I,2,0)&amp;"#"&amp;配件表!L172&amp;"|"&amp;VLOOKUP(M172,属性表!$H:$I,2,0)&amp;"#"&amp;配件表!N172&amp;"|"&amp;VLOOKUP(O172,属性表!$H:$I,2,0)&amp;"#"&amp;配件表!P172)</f>
        <v>1#1347|2#11</v>
      </c>
      <c r="R172" s="1" t="str">
        <f t="shared" si="130"/>
        <v>异妖6</v>
      </c>
      <c r="S172" s="1" t="str">
        <f t="shared" si="131"/>
        <v>橙色</v>
      </c>
    </row>
    <row r="173" spans="1:19" x14ac:dyDescent="0.3">
      <c r="A173" s="1" t="str">
        <f t="shared" si="140"/>
        <v>配件18</v>
      </c>
      <c r="B173" s="1">
        <f t="shared" si="151"/>
        <v>18</v>
      </c>
      <c r="C173" s="1">
        <f t="shared" si="152"/>
        <v>2</v>
      </c>
      <c r="D173" s="1">
        <f t="shared" si="153"/>
        <v>6018</v>
      </c>
      <c r="E173" s="1">
        <f t="shared" ref="E173:G173" si="186">E163</f>
        <v>1</v>
      </c>
      <c r="F173" s="1">
        <f t="shared" si="186"/>
        <v>5</v>
      </c>
      <c r="G173" s="1">
        <f t="shared" si="186"/>
        <v>40</v>
      </c>
      <c r="H173" s="1" t="e">
        <f ca="1">[1]!SUMSTRING(D173:E173,"#")</f>
        <v>#NAME?</v>
      </c>
      <c r="I173" s="1" t="e">
        <f ca="1">[1]!SUMSTRING(F173:G173,"#")</f>
        <v>#NAME?</v>
      </c>
      <c r="J173" s="3" t="e">
        <f ca="1">[1]!SUMSTRING(H173:I173,"|")</f>
        <v>#NAME?</v>
      </c>
      <c r="K173" s="1" t="s">
        <v>58</v>
      </c>
      <c r="L173" s="1">
        <v>3368</v>
      </c>
      <c r="M173" s="1" t="s">
        <v>60</v>
      </c>
      <c r="N173" s="1">
        <v>28</v>
      </c>
      <c r="O173" s="1" t="s">
        <v>103</v>
      </c>
      <c r="P173" s="1">
        <v>2</v>
      </c>
      <c r="Q173" s="4" t="str">
        <f>IF(O173="",VLOOKUP(K173,属性表!$H:$I,2,0)&amp;"#"&amp;配件表!L173&amp;"|"&amp;VLOOKUP(M173,属性表!$H:$I,2,0)&amp;"#"&amp;配件表!N173,VLOOKUP(K173,属性表!$H:$I,2,0)&amp;"#"&amp;配件表!L173&amp;"|"&amp;VLOOKUP(M173,属性表!$H:$I,2,0)&amp;"#"&amp;配件表!N173&amp;"|"&amp;VLOOKUP(O173,属性表!$H:$I,2,0)&amp;"#"&amp;配件表!P173)</f>
        <v>1#3368|2#28|109#2</v>
      </c>
      <c r="R173" s="1" t="str">
        <f t="shared" si="130"/>
        <v>异妖6</v>
      </c>
      <c r="S173" s="1" t="str">
        <f t="shared" si="131"/>
        <v>橙色</v>
      </c>
    </row>
    <row r="174" spans="1:19" x14ac:dyDescent="0.3">
      <c r="A174" s="1" t="str">
        <f t="shared" si="140"/>
        <v>配件18</v>
      </c>
      <c r="B174" s="1">
        <f t="shared" si="151"/>
        <v>18</v>
      </c>
      <c r="C174" s="1">
        <f t="shared" si="152"/>
        <v>3</v>
      </c>
      <c r="D174" s="1">
        <f t="shared" si="153"/>
        <v>6018</v>
      </c>
      <c r="E174" s="1">
        <f t="shared" ref="E174:G174" si="187">E164</f>
        <v>2</v>
      </c>
      <c r="F174" s="1">
        <f t="shared" si="187"/>
        <v>5</v>
      </c>
      <c r="G174" s="1">
        <f t="shared" si="187"/>
        <v>65</v>
      </c>
      <c r="H174" s="1" t="e">
        <f ca="1">[1]!SUMSTRING(D174:E174,"#")</f>
        <v>#NAME?</v>
      </c>
      <c r="I174" s="1" t="e">
        <f ca="1">[1]!SUMSTRING(F174:G174,"#")</f>
        <v>#NAME?</v>
      </c>
      <c r="J174" s="3" t="e">
        <f ca="1">[1]!SUMSTRING(H174:I174,"|")</f>
        <v>#NAME?</v>
      </c>
      <c r="K174" s="1" t="s">
        <v>58</v>
      </c>
      <c r="L174" s="1">
        <v>5389</v>
      </c>
      <c r="M174" s="1" t="s">
        <v>60</v>
      </c>
      <c r="N174" s="1">
        <v>44</v>
      </c>
      <c r="Q174" s="4" t="str">
        <f>IF(O174="",VLOOKUP(K174,属性表!$H:$I,2,0)&amp;"#"&amp;配件表!L174&amp;"|"&amp;VLOOKUP(M174,属性表!$H:$I,2,0)&amp;"#"&amp;配件表!N174,VLOOKUP(K174,属性表!$H:$I,2,0)&amp;"#"&amp;配件表!L174&amp;"|"&amp;VLOOKUP(M174,属性表!$H:$I,2,0)&amp;"#"&amp;配件表!N174&amp;"|"&amp;VLOOKUP(O174,属性表!$H:$I,2,0)&amp;"#"&amp;配件表!P174)</f>
        <v>1#5389|2#44</v>
      </c>
      <c r="R174" s="1" t="str">
        <f t="shared" si="130"/>
        <v>异妖6</v>
      </c>
      <c r="S174" s="1" t="str">
        <f t="shared" si="131"/>
        <v>橙色</v>
      </c>
    </row>
    <row r="175" spans="1:19" x14ac:dyDescent="0.3">
      <c r="A175" s="1" t="str">
        <f t="shared" si="140"/>
        <v>配件18</v>
      </c>
      <c r="B175" s="1">
        <f t="shared" si="151"/>
        <v>18</v>
      </c>
      <c r="C175" s="1">
        <f t="shared" si="152"/>
        <v>4</v>
      </c>
      <c r="D175" s="1">
        <f t="shared" si="153"/>
        <v>6018</v>
      </c>
      <c r="E175" s="1">
        <f t="shared" ref="E175:G175" si="188">E165</f>
        <v>2</v>
      </c>
      <c r="F175" s="1">
        <f t="shared" si="188"/>
        <v>5</v>
      </c>
      <c r="G175" s="1">
        <f t="shared" si="188"/>
        <v>100</v>
      </c>
      <c r="H175" s="1" t="e">
        <f ca="1">[1]!SUMSTRING(D175:E175,"#")</f>
        <v>#NAME?</v>
      </c>
      <c r="I175" s="1" t="e">
        <f ca="1">[1]!SUMSTRING(F175:G175,"#")</f>
        <v>#NAME?</v>
      </c>
      <c r="J175" s="3" t="e">
        <f ca="1">[1]!SUMSTRING(H175:I175,"|")</f>
        <v>#NAME?</v>
      </c>
      <c r="K175" s="1" t="s">
        <v>58</v>
      </c>
      <c r="L175" s="1">
        <v>8084</v>
      </c>
      <c r="M175" s="1" t="s">
        <v>60</v>
      </c>
      <c r="N175" s="1">
        <v>67</v>
      </c>
      <c r="O175" s="1" t="s">
        <v>103</v>
      </c>
      <c r="P175" s="1">
        <v>6</v>
      </c>
      <c r="Q175" s="4" t="str">
        <f>IF(O175="",VLOOKUP(K175,属性表!$H:$I,2,0)&amp;"#"&amp;配件表!L175&amp;"|"&amp;VLOOKUP(M175,属性表!$H:$I,2,0)&amp;"#"&amp;配件表!N175,VLOOKUP(K175,属性表!$H:$I,2,0)&amp;"#"&amp;配件表!L175&amp;"|"&amp;VLOOKUP(M175,属性表!$H:$I,2,0)&amp;"#"&amp;配件表!N175&amp;"|"&amp;VLOOKUP(O175,属性表!$H:$I,2,0)&amp;"#"&amp;配件表!P175)</f>
        <v>1#8084|2#67|109#6</v>
      </c>
      <c r="R175" s="1" t="str">
        <f t="shared" si="130"/>
        <v>异妖6</v>
      </c>
      <c r="S175" s="1" t="str">
        <f t="shared" si="131"/>
        <v>橙色</v>
      </c>
    </row>
    <row r="176" spans="1:19" x14ac:dyDescent="0.3">
      <c r="A176" s="1" t="str">
        <f t="shared" si="140"/>
        <v>配件18</v>
      </c>
      <c r="B176" s="1">
        <f t="shared" si="151"/>
        <v>18</v>
      </c>
      <c r="C176" s="1">
        <f t="shared" si="152"/>
        <v>5</v>
      </c>
      <c r="D176" s="1">
        <f t="shared" si="153"/>
        <v>6018</v>
      </c>
      <c r="E176" s="1">
        <f t="shared" ref="E176:G176" si="189">E166</f>
        <v>3</v>
      </c>
      <c r="F176" s="1">
        <f t="shared" si="189"/>
        <v>5</v>
      </c>
      <c r="G176" s="1">
        <f t="shared" si="189"/>
        <v>135</v>
      </c>
      <c r="H176" s="1" t="e">
        <f ca="1">[1]!SUMSTRING(D176:E176,"#")</f>
        <v>#NAME?</v>
      </c>
      <c r="I176" s="1" t="e">
        <f ca="1">[1]!SUMSTRING(F176:G176,"#")</f>
        <v>#NAME?</v>
      </c>
      <c r="J176" s="3" t="e">
        <f ca="1">[1]!SUMSTRING(H176:I176,"|")</f>
        <v>#NAME?</v>
      </c>
      <c r="K176" s="1" t="s">
        <v>58</v>
      </c>
      <c r="L176" s="1">
        <v>11452</v>
      </c>
      <c r="M176" s="1" t="s">
        <v>60</v>
      </c>
      <c r="N176" s="1">
        <v>95</v>
      </c>
      <c r="Q176" s="4" t="str">
        <f>IF(O176="",VLOOKUP(K176,属性表!$H:$I,2,0)&amp;"#"&amp;配件表!L176&amp;"|"&amp;VLOOKUP(M176,属性表!$H:$I,2,0)&amp;"#"&amp;配件表!N176,VLOOKUP(K176,属性表!$H:$I,2,0)&amp;"#"&amp;配件表!L176&amp;"|"&amp;VLOOKUP(M176,属性表!$H:$I,2,0)&amp;"#"&amp;配件表!N176&amp;"|"&amp;VLOOKUP(O176,属性表!$H:$I,2,0)&amp;"#"&amp;配件表!P176)</f>
        <v>1#11452|2#95</v>
      </c>
      <c r="R176" s="1" t="str">
        <f t="shared" si="130"/>
        <v>异妖6</v>
      </c>
      <c r="S176" s="1" t="str">
        <f t="shared" si="131"/>
        <v>橙色</v>
      </c>
    </row>
    <row r="177" spans="1:19" x14ac:dyDescent="0.3">
      <c r="A177" s="1" t="str">
        <f t="shared" si="140"/>
        <v>配件18</v>
      </c>
      <c r="B177" s="1">
        <f t="shared" si="151"/>
        <v>18</v>
      </c>
      <c r="C177" s="1">
        <f t="shared" si="152"/>
        <v>6</v>
      </c>
      <c r="D177" s="1">
        <f t="shared" si="153"/>
        <v>6018</v>
      </c>
      <c r="E177" s="1">
        <f t="shared" ref="E177:G177" si="190">E167</f>
        <v>3</v>
      </c>
      <c r="F177" s="1">
        <f t="shared" si="190"/>
        <v>5</v>
      </c>
      <c r="G177" s="1">
        <f t="shared" si="190"/>
        <v>180</v>
      </c>
      <c r="H177" s="1" t="e">
        <f ca="1">[1]!SUMSTRING(D177:E177,"#")</f>
        <v>#NAME?</v>
      </c>
      <c r="I177" s="1" t="e">
        <f ca="1">[1]!SUMSTRING(F177:G177,"#")</f>
        <v>#NAME?</v>
      </c>
      <c r="J177" s="3" t="e">
        <f ca="1">[1]!SUMSTRING(H177:I177,"|")</f>
        <v>#NAME?</v>
      </c>
      <c r="K177" s="1" t="s">
        <v>58</v>
      </c>
      <c r="L177" s="1">
        <v>15494</v>
      </c>
      <c r="M177" s="1" t="s">
        <v>60</v>
      </c>
      <c r="N177" s="1">
        <v>129</v>
      </c>
      <c r="O177" s="1" t="s">
        <v>103</v>
      </c>
      <c r="P177" s="1">
        <v>12</v>
      </c>
      <c r="Q177" s="4" t="str">
        <f>IF(O177="",VLOOKUP(K177,属性表!$H:$I,2,0)&amp;"#"&amp;配件表!L177&amp;"|"&amp;VLOOKUP(M177,属性表!$H:$I,2,0)&amp;"#"&amp;配件表!N177,VLOOKUP(K177,属性表!$H:$I,2,0)&amp;"#"&amp;配件表!L177&amp;"|"&amp;VLOOKUP(M177,属性表!$H:$I,2,0)&amp;"#"&amp;配件表!N177&amp;"|"&amp;VLOOKUP(O177,属性表!$H:$I,2,0)&amp;"#"&amp;配件表!P177)</f>
        <v>1#15494|2#129|109#12</v>
      </c>
      <c r="R177" s="1" t="str">
        <f t="shared" si="130"/>
        <v>异妖6</v>
      </c>
      <c r="S177" s="1" t="str">
        <f t="shared" si="131"/>
        <v>橙色</v>
      </c>
    </row>
    <row r="178" spans="1:19" x14ac:dyDescent="0.3">
      <c r="A178" s="1" t="str">
        <f t="shared" si="140"/>
        <v>配件18</v>
      </c>
      <c r="B178" s="1">
        <f t="shared" si="151"/>
        <v>18</v>
      </c>
      <c r="C178" s="1">
        <f t="shared" si="152"/>
        <v>7</v>
      </c>
      <c r="D178" s="1">
        <f t="shared" si="153"/>
        <v>6018</v>
      </c>
      <c r="E178" s="1">
        <f t="shared" ref="E178:G178" si="191">E168</f>
        <v>4</v>
      </c>
      <c r="F178" s="1">
        <f t="shared" si="191"/>
        <v>5</v>
      </c>
      <c r="G178" s="1">
        <f t="shared" si="191"/>
        <v>235</v>
      </c>
      <c r="H178" s="1" t="e">
        <f ca="1">[1]!SUMSTRING(D178:E178,"#")</f>
        <v>#NAME?</v>
      </c>
      <c r="I178" s="1" t="e">
        <f ca="1">[1]!SUMSTRING(F178:G178,"#")</f>
        <v>#NAME?</v>
      </c>
      <c r="J178" s="3" t="e">
        <f ca="1">[1]!SUMSTRING(H178:I178,"|")</f>
        <v>#NAME?</v>
      </c>
      <c r="K178" s="1" t="s">
        <v>58</v>
      </c>
      <c r="L178" s="1">
        <v>20210</v>
      </c>
      <c r="M178" s="1" t="s">
        <v>60</v>
      </c>
      <c r="N178" s="1">
        <v>168</v>
      </c>
      <c r="Q178" s="4" t="str">
        <f>IF(O178="",VLOOKUP(K178,属性表!$H:$I,2,0)&amp;"#"&amp;配件表!L178&amp;"|"&amp;VLOOKUP(M178,属性表!$H:$I,2,0)&amp;"#"&amp;配件表!N178,VLOOKUP(K178,属性表!$H:$I,2,0)&amp;"#"&amp;配件表!L178&amp;"|"&amp;VLOOKUP(M178,属性表!$H:$I,2,0)&amp;"#"&amp;配件表!N178&amp;"|"&amp;VLOOKUP(O178,属性表!$H:$I,2,0)&amp;"#"&amp;配件表!P178)</f>
        <v>1#20210|2#168</v>
      </c>
      <c r="R178" s="1" t="str">
        <f t="shared" si="130"/>
        <v>异妖6</v>
      </c>
      <c r="S178" s="1" t="str">
        <f t="shared" si="131"/>
        <v>橙色</v>
      </c>
    </row>
    <row r="179" spans="1:19" x14ac:dyDescent="0.3">
      <c r="A179" s="1" t="str">
        <f t="shared" si="140"/>
        <v>配件18</v>
      </c>
      <c r="B179" s="1">
        <f t="shared" si="151"/>
        <v>18</v>
      </c>
      <c r="C179" s="1">
        <f t="shared" si="152"/>
        <v>8</v>
      </c>
      <c r="D179" s="1">
        <f t="shared" si="153"/>
        <v>6018</v>
      </c>
      <c r="E179" s="1">
        <f t="shared" ref="E179:G179" si="192">E169</f>
        <v>5</v>
      </c>
      <c r="F179" s="1">
        <f t="shared" si="192"/>
        <v>5</v>
      </c>
      <c r="G179" s="1">
        <f t="shared" si="192"/>
        <v>290</v>
      </c>
      <c r="H179" s="1" t="e">
        <f ca="1">[1]!SUMSTRING(D179:E179,"#")</f>
        <v>#NAME?</v>
      </c>
      <c r="I179" s="1" t="e">
        <f ca="1">[1]!SUMSTRING(F179:G179,"#")</f>
        <v>#NAME?</v>
      </c>
      <c r="J179" s="3" t="e">
        <f ca="1">[1]!SUMSTRING(H179:I179,"|")</f>
        <v>#NAME?</v>
      </c>
      <c r="K179" s="1" t="s">
        <v>58</v>
      </c>
      <c r="L179" s="1">
        <v>25600</v>
      </c>
      <c r="M179" s="1" t="s">
        <v>60</v>
      </c>
      <c r="N179" s="1">
        <v>213</v>
      </c>
      <c r="O179" s="1" t="s">
        <v>103</v>
      </c>
      <c r="P179" s="1">
        <v>20</v>
      </c>
      <c r="Q179" s="4" t="str">
        <f>IF(O179="",VLOOKUP(K179,属性表!$H:$I,2,0)&amp;"#"&amp;配件表!L179&amp;"|"&amp;VLOOKUP(M179,属性表!$H:$I,2,0)&amp;"#"&amp;配件表!N179,VLOOKUP(K179,属性表!$H:$I,2,0)&amp;"#"&amp;配件表!L179&amp;"|"&amp;VLOOKUP(M179,属性表!$H:$I,2,0)&amp;"#"&amp;配件表!N179&amp;"|"&amp;VLOOKUP(O179,属性表!$H:$I,2,0)&amp;"#"&amp;配件表!P179)</f>
        <v>1#25600|2#213|109#20</v>
      </c>
      <c r="R179" s="1" t="str">
        <f t="shared" si="130"/>
        <v>异妖6</v>
      </c>
      <c r="S179" s="1" t="str">
        <f t="shared" si="131"/>
        <v>橙色</v>
      </c>
    </row>
    <row r="180" spans="1:19" x14ac:dyDescent="0.3">
      <c r="A180" s="1" t="str">
        <f t="shared" si="140"/>
        <v>配件18</v>
      </c>
      <c r="B180" s="1">
        <f t="shared" si="151"/>
        <v>18</v>
      </c>
      <c r="C180" s="1">
        <f t="shared" si="152"/>
        <v>9</v>
      </c>
      <c r="D180" s="1">
        <f t="shared" si="153"/>
        <v>6018</v>
      </c>
      <c r="E180" s="1">
        <f t="shared" ref="E180:G180" si="193">E170</f>
        <v>6</v>
      </c>
      <c r="F180" s="1">
        <f t="shared" si="193"/>
        <v>5</v>
      </c>
      <c r="G180" s="1">
        <f t="shared" si="193"/>
        <v>355</v>
      </c>
      <c r="H180" s="1" t="e">
        <f ca="1">[1]!SUMSTRING(D180:E180,"#")</f>
        <v>#NAME?</v>
      </c>
      <c r="I180" s="1" t="e">
        <f ca="1">[1]!SUMSTRING(F180:G180,"#")</f>
        <v>#NAME?</v>
      </c>
      <c r="J180" s="3" t="e">
        <f ca="1">[1]!SUMSTRING(H180:I180,"|")</f>
        <v>#NAME?</v>
      </c>
      <c r="K180" s="1" t="s">
        <v>58</v>
      </c>
      <c r="L180" s="1">
        <v>31663</v>
      </c>
      <c r="M180" s="1" t="s">
        <v>60</v>
      </c>
      <c r="N180" s="1">
        <v>263</v>
      </c>
      <c r="Q180" s="4" t="str">
        <f>IF(O180="",VLOOKUP(K180,属性表!$H:$I,2,0)&amp;"#"&amp;配件表!L180&amp;"|"&amp;VLOOKUP(M180,属性表!$H:$I,2,0)&amp;"#"&amp;配件表!N180,VLOOKUP(K180,属性表!$H:$I,2,0)&amp;"#"&amp;配件表!L180&amp;"|"&amp;VLOOKUP(M180,属性表!$H:$I,2,0)&amp;"#"&amp;配件表!N180&amp;"|"&amp;VLOOKUP(O180,属性表!$H:$I,2,0)&amp;"#"&amp;配件表!P180)</f>
        <v>1#31663|2#263</v>
      </c>
      <c r="R180" s="1" t="str">
        <f t="shared" si="130"/>
        <v>异妖6</v>
      </c>
      <c r="S180" s="1" t="str">
        <f t="shared" si="131"/>
        <v>橙色</v>
      </c>
    </row>
    <row r="181" spans="1:19" x14ac:dyDescent="0.3">
      <c r="A181" s="1" t="str">
        <f t="shared" si="140"/>
        <v>配件18</v>
      </c>
      <c r="B181" s="1">
        <f t="shared" si="151"/>
        <v>18</v>
      </c>
      <c r="C181" s="1">
        <f t="shared" si="152"/>
        <v>10</v>
      </c>
      <c r="D181" s="1">
        <f t="shared" si="153"/>
        <v>6018</v>
      </c>
      <c r="E181" s="1">
        <f t="shared" ref="E181:G181" si="194">E171</f>
        <v>8</v>
      </c>
      <c r="F181" s="1">
        <f t="shared" si="194"/>
        <v>5</v>
      </c>
      <c r="G181" s="1">
        <f t="shared" si="194"/>
        <v>420</v>
      </c>
      <c r="H181" s="1" t="e">
        <f ca="1">[1]!SUMSTRING(D181:E181,"#")</f>
        <v>#NAME?</v>
      </c>
      <c r="I181" s="1" t="e">
        <f ca="1">[1]!SUMSTRING(F181:G181,"#")</f>
        <v>#NAME?</v>
      </c>
      <c r="J181" s="3" t="e">
        <f ca="1">[1]!SUMSTRING(H181:I181,"|")</f>
        <v>#NAME?</v>
      </c>
      <c r="K181" s="1" t="s">
        <v>58</v>
      </c>
      <c r="L181" s="1">
        <v>38400</v>
      </c>
      <c r="M181" s="1" t="s">
        <v>60</v>
      </c>
      <c r="N181" s="1">
        <v>320</v>
      </c>
      <c r="O181" s="1" t="s">
        <v>103</v>
      </c>
      <c r="P181" s="1">
        <v>30</v>
      </c>
      <c r="Q181" s="4" t="str">
        <f>IF(O181="",VLOOKUP(K181,属性表!$H:$I,2,0)&amp;"#"&amp;配件表!L181&amp;"|"&amp;VLOOKUP(M181,属性表!$H:$I,2,0)&amp;"#"&amp;配件表!N181,VLOOKUP(K181,属性表!$H:$I,2,0)&amp;"#"&amp;配件表!L181&amp;"|"&amp;VLOOKUP(M181,属性表!$H:$I,2,0)&amp;"#"&amp;配件表!N181&amp;"|"&amp;VLOOKUP(O181,属性表!$H:$I,2,0)&amp;"#"&amp;配件表!P181)</f>
        <v>1#38400|2#320|109#30</v>
      </c>
      <c r="R181" s="1" t="str">
        <f t="shared" si="130"/>
        <v>异妖6</v>
      </c>
      <c r="S181" s="1" t="str">
        <f t="shared" si="131"/>
        <v>橙色</v>
      </c>
    </row>
    <row r="182" spans="1:19" x14ac:dyDescent="0.3">
      <c r="A182" s="1" t="str">
        <f t="shared" si="140"/>
        <v>配件19</v>
      </c>
      <c r="B182" s="1">
        <f t="shared" si="151"/>
        <v>19</v>
      </c>
      <c r="C182" s="1">
        <f t="shared" si="152"/>
        <v>1</v>
      </c>
      <c r="D182" s="1">
        <f t="shared" si="153"/>
        <v>6019</v>
      </c>
      <c r="E182" s="1">
        <f t="shared" ref="E182:G182" si="195">E172</f>
        <v>1</v>
      </c>
      <c r="F182" s="1">
        <f t="shared" si="195"/>
        <v>5</v>
      </c>
      <c r="G182" s="1">
        <f t="shared" si="195"/>
        <v>0</v>
      </c>
      <c r="H182" s="1" t="e">
        <f ca="1">[1]!SUMSTRING(D182:E182,"#")</f>
        <v>#NAME?</v>
      </c>
      <c r="I182" s="1" t="e">
        <f ca="1">[1]!SUMSTRING(F182:G182,"#")</f>
        <v>#NAME?</v>
      </c>
      <c r="J182" s="3" t="e">
        <f ca="1">[1]!SUMSTRING(H182:I182,"|")</f>
        <v>#NAME?</v>
      </c>
      <c r="K182" s="1" t="s">
        <v>58</v>
      </c>
      <c r="L182" s="1">
        <v>1347</v>
      </c>
      <c r="M182" s="1" t="s">
        <v>60</v>
      </c>
      <c r="N182" s="1">
        <v>11</v>
      </c>
      <c r="Q182" s="4" t="str">
        <f>IF(O182="",VLOOKUP(K182,属性表!$H:$I,2,0)&amp;"#"&amp;配件表!L182&amp;"|"&amp;VLOOKUP(M182,属性表!$H:$I,2,0)&amp;"#"&amp;配件表!N182,VLOOKUP(K182,属性表!$H:$I,2,0)&amp;"#"&amp;配件表!L182&amp;"|"&amp;VLOOKUP(M182,属性表!$H:$I,2,0)&amp;"#"&amp;配件表!N182&amp;"|"&amp;VLOOKUP(O182,属性表!$H:$I,2,0)&amp;"#"&amp;配件表!P182)</f>
        <v>1#1347|2#11</v>
      </c>
      <c r="R182" s="1" t="str">
        <f t="shared" si="130"/>
        <v>异妖6</v>
      </c>
      <c r="S182" s="1" t="str">
        <f t="shared" si="131"/>
        <v>橙色</v>
      </c>
    </row>
    <row r="183" spans="1:19" x14ac:dyDescent="0.3">
      <c r="A183" s="1" t="str">
        <f t="shared" si="140"/>
        <v>配件19</v>
      </c>
      <c r="B183" s="1">
        <f t="shared" si="151"/>
        <v>19</v>
      </c>
      <c r="C183" s="1">
        <f t="shared" si="152"/>
        <v>2</v>
      </c>
      <c r="D183" s="1">
        <f t="shared" si="153"/>
        <v>6019</v>
      </c>
      <c r="E183" s="1">
        <f t="shared" ref="E183:G183" si="196">E173</f>
        <v>1</v>
      </c>
      <c r="F183" s="1">
        <f t="shared" si="196"/>
        <v>5</v>
      </c>
      <c r="G183" s="1">
        <f t="shared" si="196"/>
        <v>40</v>
      </c>
      <c r="H183" s="1" t="e">
        <f ca="1">[1]!SUMSTRING(D183:E183,"#")</f>
        <v>#NAME?</v>
      </c>
      <c r="I183" s="1" t="e">
        <f ca="1">[1]!SUMSTRING(F183:G183,"#")</f>
        <v>#NAME?</v>
      </c>
      <c r="J183" s="3" t="e">
        <f ca="1">[1]!SUMSTRING(H183:I183,"|")</f>
        <v>#NAME?</v>
      </c>
      <c r="K183" s="1" t="s">
        <v>58</v>
      </c>
      <c r="L183" s="1">
        <v>3368</v>
      </c>
      <c r="M183" s="1" t="s">
        <v>60</v>
      </c>
      <c r="N183" s="1">
        <v>28</v>
      </c>
      <c r="O183" s="1" t="s">
        <v>104</v>
      </c>
      <c r="P183" s="1">
        <v>2</v>
      </c>
      <c r="Q183" s="4" t="str">
        <f>IF(O183="",VLOOKUP(K183,属性表!$H:$I,2,0)&amp;"#"&amp;配件表!L183&amp;"|"&amp;VLOOKUP(M183,属性表!$H:$I,2,0)&amp;"#"&amp;配件表!N183,VLOOKUP(K183,属性表!$H:$I,2,0)&amp;"#"&amp;配件表!L183&amp;"|"&amp;VLOOKUP(M183,属性表!$H:$I,2,0)&amp;"#"&amp;配件表!N183&amp;"|"&amp;VLOOKUP(O183,属性表!$H:$I,2,0)&amp;"#"&amp;配件表!P183)</f>
        <v>1#3368|2#28|110#2</v>
      </c>
      <c r="R183" s="1" t="str">
        <f t="shared" si="130"/>
        <v>异妖6</v>
      </c>
      <c r="S183" s="1" t="str">
        <f t="shared" si="131"/>
        <v>橙色</v>
      </c>
    </row>
    <row r="184" spans="1:19" x14ac:dyDescent="0.3">
      <c r="A184" s="1" t="str">
        <f t="shared" si="140"/>
        <v>配件19</v>
      </c>
      <c r="B184" s="1">
        <f t="shared" si="151"/>
        <v>19</v>
      </c>
      <c r="C184" s="1">
        <f t="shared" si="152"/>
        <v>3</v>
      </c>
      <c r="D184" s="1">
        <f t="shared" si="153"/>
        <v>6019</v>
      </c>
      <c r="E184" s="1">
        <f t="shared" ref="E184:G184" si="197">E174</f>
        <v>2</v>
      </c>
      <c r="F184" s="1">
        <f t="shared" si="197"/>
        <v>5</v>
      </c>
      <c r="G184" s="1">
        <f t="shared" si="197"/>
        <v>65</v>
      </c>
      <c r="H184" s="1" t="e">
        <f ca="1">[1]!SUMSTRING(D184:E184,"#")</f>
        <v>#NAME?</v>
      </c>
      <c r="I184" s="1" t="e">
        <f ca="1">[1]!SUMSTRING(F184:G184,"#")</f>
        <v>#NAME?</v>
      </c>
      <c r="J184" s="3" t="e">
        <f ca="1">[1]!SUMSTRING(H184:I184,"|")</f>
        <v>#NAME?</v>
      </c>
      <c r="K184" s="1" t="s">
        <v>58</v>
      </c>
      <c r="L184" s="1">
        <v>5389</v>
      </c>
      <c r="M184" s="1" t="s">
        <v>60</v>
      </c>
      <c r="N184" s="1">
        <v>44</v>
      </c>
      <c r="Q184" s="4" t="str">
        <f>IF(O184="",VLOOKUP(K184,属性表!$H:$I,2,0)&amp;"#"&amp;配件表!L184&amp;"|"&amp;VLOOKUP(M184,属性表!$H:$I,2,0)&amp;"#"&amp;配件表!N184,VLOOKUP(K184,属性表!$H:$I,2,0)&amp;"#"&amp;配件表!L184&amp;"|"&amp;VLOOKUP(M184,属性表!$H:$I,2,0)&amp;"#"&amp;配件表!N184&amp;"|"&amp;VLOOKUP(O184,属性表!$H:$I,2,0)&amp;"#"&amp;配件表!P184)</f>
        <v>1#5389|2#44</v>
      </c>
      <c r="R184" s="1" t="str">
        <f t="shared" si="130"/>
        <v>异妖6</v>
      </c>
      <c r="S184" s="1" t="str">
        <f t="shared" si="131"/>
        <v>橙色</v>
      </c>
    </row>
    <row r="185" spans="1:19" x14ac:dyDescent="0.3">
      <c r="A185" s="1" t="str">
        <f t="shared" si="140"/>
        <v>配件19</v>
      </c>
      <c r="B185" s="1">
        <f t="shared" si="151"/>
        <v>19</v>
      </c>
      <c r="C185" s="1">
        <f t="shared" si="152"/>
        <v>4</v>
      </c>
      <c r="D185" s="1">
        <f t="shared" si="153"/>
        <v>6019</v>
      </c>
      <c r="E185" s="1">
        <f t="shared" ref="E185:G185" si="198">E175</f>
        <v>2</v>
      </c>
      <c r="F185" s="1">
        <f t="shared" si="198"/>
        <v>5</v>
      </c>
      <c r="G185" s="1">
        <f t="shared" si="198"/>
        <v>100</v>
      </c>
      <c r="H185" s="1" t="e">
        <f ca="1">[1]!SUMSTRING(D185:E185,"#")</f>
        <v>#NAME?</v>
      </c>
      <c r="I185" s="1" t="e">
        <f ca="1">[1]!SUMSTRING(F185:G185,"#")</f>
        <v>#NAME?</v>
      </c>
      <c r="J185" s="3" t="e">
        <f ca="1">[1]!SUMSTRING(H185:I185,"|")</f>
        <v>#NAME?</v>
      </c>
      <c r="K185" s="1" t="s">
        <v>58</v>
      </c>
      <c r="L185" s="1">
        <v>8084</v>
      </c>
      <c r="M185" s="1" t="s">
        <v>60</v>
      </c>
      <c r="N185" s="1">
        <v>67</v>
      </c>
      <c r="O185" s="1" t="s">
        <v>104</v>
      </c>
      <c r="P185" s="1">
        <v>6</v>
      </c>
      <c r="Q185" s="4" t="str">
        <f>IF(O185="",VLOOKUP(K185,属性表!$H:$I,2,0)&amp;"#"&amp;配件表!L185&amp;"|"&amp;VLOOKUP(M185,属性表!$H:$I,2,0)&amp;"#"&amp;配件表!N185,VLOOKUP(K185,属性表!$H:$I,2,0)&amp;"#"&amp;配件表!L185&amp;"|"&amp;VLOOKUP(M185,属性表!$H:$I,2,0)&amp;"#"&amp;配件表!N185&amp;"|"&amp;VLOOKUP(O185,属性表!$H:$I,2,0)&amp;"#"&amp;配件表!P185)</f>
        <v>1#8084|2#67|110#6</v>
      </c>
      <c r="R185" s="1" t="str">
        <f t="shared" si="130"/>
        <v>异妖6</v>
      </c>
      <c r="S185" s="1" t="str">
        <f t="shared" si="131"/>
        <v>橙色</v>
      </c>
    </row>
    <row r="186" spans="1:19" x14ac:dyDescent="0.3">
      <c r="A186" s="1" t="str">
        <f t="shared" si="140"/>
        <v>配件19</v>
      </c>
      <c r="B186" s="1">
        <f t="shared" si="151"/>
        <v>19</v>
      </c>
      <c r="C186" s="1">
        <f t="shared" si="152"/>
        <v>5</v>
      </c>
      <c r="D186" s="1">
        <f t="shared" si="153"/>
        <v>6019</v>
      </c>
      <c r="E186" s="1">
        <f t="shared" ref="E186:G186" si="199">E176</f>
        <v>3</v>
      </c>
      <c r="F186" s="1">
        <f t="shared" si="199"/>
        <v>5</v>
      </c>
      <c r="G186" s="1">
        <f t="shared" si="199"/>
        <v>135</v>
      </c>
      <c r="H186" s="1" t="e">
        <f ca="1">[1]!SUMSTRING(D186:E186,"#")</f>
        <v>#NAME?</v>
      </c>
      <c r="I186" s="1" t="e">
        <f ca="1">[1]!SUMSTRING(F186:G186,"#")</f>
        <v>#NAME?</v>
      </c>
      <c r="J186" s="3" t="e">
        <f ca="1">[1]!SUMSTRING(H186:I186,"|")</f>
        <v>#NAME?</v>
      </c>
      <c r="K186" s="1" t="s">
        <v>58</v>
      </c>
      <c r="L186" s="1">
        <v>11452</v>
      </c>
      <c r="M186" s="1" t="s">
        <v>60</v>
      </c>
      <c r="N186" s="1">
        <v>95</v>
      </c>
      <c r="Q186" s="4" t="str">
        <f>IF(O186="",VLOOKUP(K186,属性表!$H:$I,2,0)&amp;"#"&amp;配件表!L186&amp;"|"&amp;VLOOKUP(M186,属性表!$H:$I,2,0)&amp;"#"&amp;配件表!N186,VLOOKUP(K186,属性表!$H:$I,2,0)&amp;"#"&amp;配件表!L186&amp;"|"&amp;VLOOKUP(M186,属性表!$H:$I,2,0)&amp;"#"&amp;配件表!N186&amp;"|"&amp;VLOOKUP(O186,属性表!$H:$I,2,0)&amp;"#"&amp;配件表!P186)</f>
        <v>1#11452|2#95</v>
      </c>
      <c r="R186" s="1" t="str">
        <f t="shared" ref="R186:R249" si="200">VLOOKUP(B186,$Y:$Z,2,0)</f>
        <v>异妖6</v>
      </c>
      <c r="S186" s="1" t="str">
        <f t="shared" ref="S186:S249" si="201">VLOOKUP(R186,$Z:$AA,2,0)</f>
        <v>橙色</v>
      </c>
    </row>
    <row r="187" spans="1:19" x14ac:dyDescent="0.3">
      <c r="A187" s="1" t="str">
        <f t="shared" si="140"/>
        <v>配件19</v>
      </c>
      <c r="B187" s="1">
        <f t="shared" si="151"/>
        <v>19</v>
      </c>
      <c r="C187" s="1">
        <f t="shared" si="152"/>
        <v>6</v>
      </c>
      <c r="D187" s="1">
        <f t="shared" si="153"/>
        <v>6019</v>
      </c>
      <c r="E187" s="1">
        <f t="shared" ref="E187:G187" si="202">E177</f>
        <v>3</v>
      </c>
      <c r="F187" s="1">
        <f t="shared" si="202"/>
        <v>5</v>
      </c>
      <c r="G187" s="1">
        <f t="shared" si="202"/>
        <v>180</v>
      </c>
      <c r="H187" s="1" t="e">
        <f ca="1">[1]!SUMSTRING(D187:E187,"#")</f>
        <v>#NAME?</v>
      </c>
      <c r="I187" s="1" t="e">
        <f ca="1">[1]!SUMSTRING(F187:G187,"#")</f>
        <v>#NAME?</v>
      </c>
      <c r="J187" s="3" t="e">
        <f ca="1">[1]!SUMSTRING(H187:I187,"|")</f>
        <v>#NAME?</v>
      </c>
      <c r="K187" s="1" t="s">
        <v>58</v>
      </c>
      <c r="L187" s="1">
        <v>15494</v>
      </c>
      <c r="M187" s="1" t="s">
        <v>60</v>
      </c>
      <c r="N187" s="1">
        <v>129</v>
      </c>
      <c r="O187" s="1" t="s">
        <v>104</v>
      </c>
      <c r="P187" s="1">
        <v>12</v>
      </c>
      <c r="Q187" s="4" t="str">
        <f>IF(O187="",VLOOKUP(K187,属性表!$H:$I,2,0)&amp;"#"&amp;配件表!L187&amp;"|"&amp;VLOOKUP(M187,属性表!$H:$I,2,0)&amp;"#"&amp;配件表!N187,VLOOKUP(K187,属性表!$H:$I,2,0)&amp;"#"&amp;配件表!L187&amp;"|"&amp;VLOOKUP(M187,属性表!$H:$I,2,0)&amp;"#"&amp;配件表!N187&amp;"|"&amp;VLOOKUP(O187,属性表!$H:$I,2,0)&amp;"#"&amp;配件表!P187)</f>
        <v>1#15494|2#129|110#12</v>
      </c>
      <c r="R187" s="1" t="str">
        <f t="shared" si="200"/>
        <v>异妖6</v>
      </c>
      <c r="S187" s="1" t="str">
        <f t="shared" si="201"/>
        <v>橙色</v>
      </c>
    </row>
    <row r="188" spans="1:19" x14ac:dyDescent="0.3">
      <c r="A188" s="1" t="str">
        <f t="shared" si="140"/>
        <v>配件19</v>
      </c>
      <c r="B188" s="1">
        <f t="shared" si="151"/>
        <v>19</v>
      </c>
      <c r="C188" s="1">
        <f t="shared" si="152"/>
        <v>7</v>
      </c>
      <c r="D188" s="1">
        <f t="shared" si="153"/>
        <v>6019</v>
      </c>
      <c r="E188" s="1">
        <f t="shared" ref="E188:G188" si="203">E178</f>
        <v>4</v>
      </c>
      <c r="F188" s="1">
        <f t="shared" si="203"/>
        <v>5</v>
      </c>
      <c r="G188" s="1">
        <f t="shared" si="203"/>
        <v>235</v>
      </c>
      <c r="H188" s="1" t="e">
        <f ca="1">[1]!SUMSTRING(D188:E188,"#")</f>
        <v>#NAME?</v>
      </c>
      <c r="I188" s="1" t="e">
        <f ca="1">[1]!SUMSTRING(F188:G188,"#")</f>
        <v>#NAME?</v>
      </c>
      <c r="J188" s="3" t="e">
        <f ca="1">[1]!SUMSTRING(H188:I188,"|")</f>
        <v>#NAME?</v>
      </c>
      <c r="K188" s="1" t="s">
        <v>58</v>
      </c>
      <c r="L188" s="1">
        <v>20210</v>
      </c>
      <c r="M188" s="1" t="s">
        <v>60</v>
      </c>
      <c r="N188" s="1">
        <v>168</v>
      </c>
      <c r="Q188" s="4" t="str">
        <f>IF(O188="",VLOOKUP(K188,属性表!$H:$I,2,0)&amp;"#"&amp;配件表!L188&amp;"|"&amp;VLOOKUP(M188,属性表!$H:$I,2,0)&amp;"#"&amp;配件表!N188,VLOOKUP(K188,属性表!$H:$I,2,0)&amp;"#"&amp;配件表!L188&amp;"|"&amp;VLOOKUP(M188,属性表!$H:$I,2,0)&amp;"#"&amp;配件表!N188&amp;"|"&amp;VLOOKUP(O188,属性表!$H:$I,2,0)&amp;"#"&amp;配件表!P188)</f>
        <v>1#20210|2#168</v>
      </c>
      <c r="R188" s="1" t="str">
        <f t="shared" si="200"/>
        <v>异妖6</v>
      </c>
      <c r="S188" s="1" t="str">
        <f t="shared" si="201"/>
        <v>橙色</v>
      </c>
    </row>
    <row r="189" spans="1:19" x14ac:dyDescent="0.3">
      <c r="A189" s="1" t="str">
        <f t="shared" si="140"/>
        <v>配件19</v>
      </c>
      <c r="B189" s="1">
        <f t="shared" si="151"/>
        <v>19</v>
      </c>
      <c r="C189" s="1">
        <f t="shared" si="152"/>
        <v>8</v>
      </c>
      <c r="D189" s="1">
        <f t="shared" si="153"/>
        <v>6019</v>
      </c>
      <c r="E189" s="1">
        <f t="shared" ref="E189:G189" si="204">E179</f>
        <v>5</v>
      </c>
      <c r="F189" s="1">
        <f t="shared" si="204"/>
        <v>5</v>
      </c>
      <c r="G189" s="1">
        <f t="shared" si="204"/>
        <v>290</v>
      </c>
      <c r="H189" s="1" t="e">
        <f ca="1">[1]!SUMSTRING(D189:E189,"#")</f>
        <v>#NAME?</v>
      </c>
      <c r="I189" s="1" t="e">
        <f ca="1">[1]!SUMSTRING(F189:G189,"#")</f>
        <v>#NAME?</v>
      </c>
      <c r="J189" s="3" t="e">
        <f ca="1">[1]!SUMSTRING(H189:I189,"|")</f>
        <v>#NAME?</v>
      </c>
      <c r="K189" s="1" t="s">
        <v>58</v>
      </c>
      <c r="L189" s="1">
        <v>25600</v>
      </c>
      <c r="M189" s="1" t="s">
        <v>60</v>
      </c>
      <c r="N189" s="1">
        <v>213</v>
      </c>
      <c r="O189" s="1" t="s">
        <v>104</v>
      </c>
      <c r="P189" s="1">
        <v>20</v>
      </c>
      <c r="Q189" s="4" t="str">
        <f>IF(O189="",VLOOKUP(K189,属性表!$H:$I,2,0)&amp;"#"&amp;配件表!L189&amp;"|"&amp;VLOOKUP(M189,属性表!$H:$I,2,0)&amp;"#"&amp;配件表!N189,VLOOKUP(K189,属性表!$H:$I,2,0)&amp;"#"&amp;配件表!L189&amp;"|"&amp;VLOOKUP(M189,属性表!$H:$I,2,0)&amp;"#"&amp;配件表!N189&amp;"|"&amp;VLOOKUP(O189,属性表!$H:$I,2,0)&amp;"#"&amp;配件表!P189)</f>
        <v>1#25600|2#213|110#20</v>
      </c>
      <c r="R189" s="1" t="str">
        <f t="shared" si="200"/>
        <v>异妖6</v>
      </c>
      <c r="S189" s="1" t="str">
        <f t="shared" si="201"/>
        <v>橙色</v>
      </c>
    </row>
    <row r="190" spans="1:19" x14ac:dyDescent="0.3">
      <c r="A190" s="1" t="str">
        <f t="shared" si="140"/>
        <v>配件19</v>
      </c>
      <c r="B190" s="1">
        <f t="shared" si="151"/>
        <v>19</v>
      </c>
      <c r="C190" s="1">
        <f t="shared" si="152"/>
        <v>9</v>
      </c>
      <c r="D190" s="1">
        <f t="shared" si="153"/>
        <v>6019</v>
      </c>
      <c r="E190" s="1">
        <f t="shared" ref="E190:G190" si="205">E180</f>
        <v>6</v>
      </c>
      <c r="F190" s="1">
        <f t="shared" si="205"/>
        <v>5</v>
      </c>
      <c r="G190" s="1">
        <f t="shared" si="205"/>
        <v>355</v>
      </c>
      <c r="H190" s="1" t="e">
        <f ca="1">[1]!SUMSTRING(D190:E190,"#")</f>
        <v>#NAME?</v>
      </c>
      <c r="I190" s="1" t="e">
        <f ca="1">[1]!SUMSTRING(F190:G190,"#")</f>
        <v>#NAME?</v>
      </c>
      <c r="J190" s="3" t="e">
        <f ca="1">[1]!SUMSTRING(H190:I190,"|")</f>
        <v>#NAME?</v>
      </c>
      <c r="K190" s="1" t="s">
        <v>58</v>
      </c>
      <c r="L190" s="1">
        <v>31663</v>
      </c>
      <c r="M190" s="1" t="s">
        <v>60</v>
      </c>
      <c r="N190" s="1">
        <v>263</v>
      </c>
      <c r="Q190" s="4" t="str">
        <f>IF(O190="",VLOOKUP(K190,属性表!$H:$I,2,0)&amp;"#"&amp;配件表!L190&amp;"|"&amp;VLOOKUP(M190,属性表!$H:$I,2,0)&amp;"#"&amp;配件表!N190,VLOOKUP(K190,属性表!$H:$I,2,0)&amp;"#"&amp;配件表!L190&amp;"|"&amp;VLOOKUP(M190,属性表!$H:$I,2,0)&amp;"#"&amp;配件表!N190&amp;"|"&amp;VLOOKUP(O190,属性表!$H:$I,2,0)&amp;"#"&amp;配件表!P190)</f>
        <v>1#31663|2#263</v>
      </c>
      <c r="R190" s="1" t="str">
        <f t="shared" si="200"/>
        <v>异妖6</v>
      </c>
      <c r="S190" s="1" t="str">
        <f t="shared" si="201"/>
        <v>橙色</v>
      </c>
    </row>
    <row r="191" spans="1:19" x14ac:dyDescent="0.3">
      <c r="A191" s="1" t="str">
        <f t="shared" si="140"/>
        <v>配件19</v>
      </c>
      <c r="B191" s="1">
        <f t="shared" si="151"/>
        <v>19</v>
      </c>
      <c r="C191" s="1">
        <f t="shared" si="152"/>
        <v>10</v>
      </c>
      <c r="D191" s="1">
        <f t="shared" si="153"/>
        <v>6019</v>
      </c>
      <c r="E191" s="1">
        <f t="shared" ref="E191:G191" si="206">E181</f>
        <v>8</v>
      </c>
      <c r="F191" s="1">
        <f t="shared" si="206"/>
        <v>5</v>
      </c>
      <c r="G191" s="1">
        <f t="shared" si="206"/>
        <v>420</v>
      </c>
      <c r="H191" s="1" t="e">
        <f ca="1">[1]!SUMSTRING(D191:E191,"#")</f>
        <v>#NAME?</v>
      </c>
      <c r="I191" s="1" t="e">
        <f ca="1">[1]!SUMSTRING(F191:G191,"#")</f>
        <v>#NAME?</v>
      </c>
      <c r="J191" s="3" t="e">
        <f ca="1">[1]!SUMSTRING(H191:I191,"|")</f>
        <v>#NAME?</v>
      </c>
      <c r="K191" s="1" t="s">
        <v>58</v>
      </c>
      <c r="L191" s="1">
        <v>38400</v>
      </c>
      <c r="M191" s="1" t="s">
        <v>60</v>
      </c>
      <c r="N191" s="1">
        <v>320</v>
      </c>
      <c r="O191" s="1" t="s">
        <v>104</v>
      </c>
      <c r="P191" s="1">
        <v>30</v>
      </c>
      <c r="Q191" s="4" t="str">
        <f>IF(O191="",VLOOKUP(K191,属性表!$H:$I,2,0)&amp;"#"&amp;配件表!L191&amp;"|"&amp;VLOOKUP(M191,属性表!$H:$I,2,0)&amp;"#"&amp;配件表!N191,VLOOKUP(K191,属性表!$H:$I,2,0)&amp;"#"&amp;配件表!L191&amp;"|"&amp;VLOOKUP(M191,属性表!$H:$I,2,0)&amp;"#"&amp;配件表!N191&amp;"|"&amp;VLOOKUP(O191,属性表!$H:$I,2,0)&amp;"#"&amp;配件表!P191)</f>
        <v>1#38400|2#320|110#30</v>
      </c>
      <c r="R191" s="1" t="str">
        <f t="shared" si="200"/>
        <v>异妖6</v>
      </c>
      <c r="S191" s="1" t="str">
        <f t="shared" si="201"/>
        <v>橙色</v>
      </c>
    </row>
    <row r="192" spans="1:19" x14ac:dyDescent="0.3">
      <c r="A192" s="1" t="str">
        <f t="shared" si="140"/>
        <v>配件20</v>
      </c>
      <c r="B192" s="1">
        <f t="shared" si="151"/>
        <v>20</v>
      </c>
      <c r="C192" s="1">
        <f t="shared" si="152"/>
        <v>1</v>
      </c>
      <c r="D192" s="1">
        <f t="shared" si="153"/>
        <v>6020</v>
      </c>
      <c r="E192" s="1">
        <f t="shared" ref="E192:G192" si="207">E182</f>
        <v>1</v>
      </c>
      <c r="F192" s="1">
        <f t="shared" si="207"/>
        <v>5</v>
      </c>
      <c r="G192" s="1">
        <f t="shared" si="207"/>
        <v>0</v>
      </c>
      <c r="H192" s="1" t="e">
        <f ca="1">[1]!SUMSTRING(D192:E192,"#")</f>
        <v>#NAME?</v>
      </c>
      <c r="I192" s="1" t="e">
        <f ca="1">[1]!SUMSTRING(F192:G192,"#")</f>
        <v>#NAME?</v>
      </c>
      <c r="J192" s="3" t="e">
        <f ca="1">[1]!SUMSTRING(H192:I192,"|")</f>
        <v>#NAME?</v>
      </c>
      <c r="K192" s="1" t="s">
        <v>58</v>
      </c>
      <c r="L192" s="1">
        <v>1347</v>
      </c>
      <c r="M192" s="1" t="s">
        <v>60</v>
      </c>
      <c r="N192" s="1">
        <v>11</v>
      </c>
      <c r="Q192" s="4" t="str">
        <f>IF(O192="",VLOOKUP(K192,属性表!$H:$I,2,0)&amp;"#"&amp;配件表!L192&amp;"|"&amp;VLOOKUP(M192,属性表!$H:$I,2,0)&amp;"#"&amp;配件表!N192,VLOOKUP(K192,属性表!$H:$I,2,0)&amp;"#"&amp;配件表!L192&amp;"|"&amp;VLOOKUP(M192,属性表!$H:$I,2,0)&amp;"#"&amp;配件表!N192&amp;"|"&amp;VLOOKUP(O192,属性表!$H:$I,2,0)&amp;"#"&amp;配件表!P192)</f>
        <v>1#1347|2#11</v>
      </c>
      <c r="R192" s="1" t="str">
        <f t="shared" si="200"/>
        <v>异妖6</v>
      </c>
      <c r="S192" s="1" t="str">
        <f t="shared" si="201"/>
        <v>橙色</v>
      </c>
    </row>
    <row r="193" spans="1:19" x14ac:dyDescent="0.3">
      <c r="A193" s="1" t="str">
        <f t="shared" si="140"/>
        <v>配件20</v>
      </c>
      <c r="B193" s="1">
        <f t="shared" si="151"/>
        <v>20</v>
      </c>
      <c r="C193" s="1">
        <f t="shared" si="152"/>
        <v>2</v>
      </c>
      <c r="D193" s="1">
        <f t="shared" si="153"/>
        <v>6020</v>
      </c>
      <c r="E193" s="1">
        <f t="shared" ref="E193:G193" si="208">E183</f>
        <v>1</v>
      </c>
      <c r="F193" s="1">
        <f t="shared" si="208"/>
        <v>5</v>
      </c>
      <c r="G193" s="1">
        <f t="shared" si="208"/>
        <v>40</v>
      </c>
      <c r="H193" s="1" t="e">
        <f ca="1">[1]!SUMSTRING(D193:E193,"#")</f>
        <v>#NAME?</v>
      </c>
      <c r="I193" s="1" t="e">
        <f ca="1">[1]!SUMSTRING(F193:G193,"#")</f>
        <v>#NAME?</v>
      </c>
      <c r="J193" s="3" t="e">
        <f ca="1">[1]!SUMSTRING(H193:I193,"|")</f>
        <v>#NAME?</v>
      </c>
      <c r="K193" s="1" t="s">
        <v>58</v>
      </c>
      <c r="L193" s="1">
        <v>3368</v>
      </c>
      <c r="M193" s="1" t="s">
        <v>60</v>
      </c>
      <c r="N193" s="1">
        <v>28</v>
      </c>
      <c r="O193" s="1" t="s">
        <v>105</v>
      </c>
      <c r="P193" s="1">
        <v>2</v>
      </c>
      <c r="Q193" s="4" t="str">
        <f>IF(O193="",VLOOKUP(K193,属性表!$H:$I,2,0)&amp;"#"&amp;配件表!L193&amp;"|"&amp;VLOOKUP(M193,属性表!$H:$I,2,0)&amp;"#"&amp;配件表!N193,VLOOKUP(K193,属性表!$H:$I,2,0)&amp;"#"&amp;配件表!L193&amp;"|"&amp;VLOOKUP(M193,属性表!$H:$I,2,0)&amp;"#"&amp;配件表!N193&amp;"|"&amp;VLOOKUP(O193,属性表!$H:$I,2,0)&amp;"#"&amp;配件表!P193)</f>
        <v>1#3368|2#28|108#2</v>
      </c>
      <c r="R193" s="1" t="str">
        <f t="shared" si="200"/>
        <v>异妖6</v>
      </c>
      <c r="S193" s="1" t="str">
        <f t="shared" si="201"/>
        <v>橙色</v>
      </c>
    </row>
    <row r="194" spans="1:19" x14ac:dyDescent="0.3">
      <c r="A194" s="1" t="str">
        <f t="shared" si="140"/>
        <v>配件20</v>
      </c>
      <c r="B194" s="1">
        <f t="shared" si="151"/>
        <v>20</v>
      </c>
      <c r="C194" s="1">
        <f t="shared" si="152"/>
        <v>3</v>
      </c>
      <c r="D194" s="1">
        <f t="shared" si="153"/>
        <v>6020</v>
      </c>
      <c r="E194" s="1">
        <f t="shared" ref="E194:G194" si="209">E184</f>
        <v>2</v>
      </c>
      <c r="F194" s="1">
        <f t="shared" si="209"/>
        <v>5</v>
      </c>
      <c r="G194" s="1">
        <f t="shared" si="209"/>
        <v>65</v>
      </c>
      <c r="H194" s="1" t="e">
        <f ca="1">[1]!SUMSTRING(D194:E194,"#")</f>
        <v>#NAME?</v>
      </c>
      <c r="I194" s="1" t="e">
        <f ca="1">[1]!SUMSTRING(F194:G194,"#")</f>
        <v>#NAME?</v>
      </c>
      <c r="J194" s="3" t="e">
        <f ca="1">[1]!SUMSTRING(H194:I194,"|")</f>
        <v>#NAME?</v>
      </c>
      <c r="K194" s="1" t="s">
        <v>58</v>
      </c>
      <c r="L194" s="1">
        <v>5389</v>
      </c>
      <c r="M194" s="1" t="s">
        <v>60</v>
      </c>
      <c r="N194" s="1">
        <v>44</v>
      </c>
      <c r="Q194" s="4" t="str">
        <f>IF(O194="",VLOOKUP(K194,属性表!$H:$I,2,0)&amp;"#"&amp;配件表!L194&amp;"|"&amp;VLOOKUP(M194,属性表!$H:$I,2,0)&amp;"#"&amp;配件表!N194,VLOOKUP(K194,属性表!$H:$I,2,0)&amp;"#"&amp;配件表!L194&amp;"|"&amp;VLOOKUP(M194,属性表!$H:$I,2,0)&amp;"#"&amp;配件表!N194&amp;"|"&amp;VLOOKUP(O194,属性表!$H:$I,2,0)&amp;"#"&amp;配件表!P194)</f>
        <v>1#5389|2#44</v>
      </c>
      <c r="R194" s="1" t="str">
        <f t="shared" si="200"/>
        <v>异妖6</v>
      </c>
      <c r="S194" s="1" t="str">
        <f t="shared" si="201"/>
        <v>橙色</v>
      </c>
    </row>
    <row r="195" spans="1:19" x14ac:dyDescent="0.3">
      <c r="A195" s="1" t="str">
        <f t="shared" ref="A195:A258" si="210">"配件"&amp;B195</f>
        <v>配件20</v>
      </c>
      <c r="B195" s="1">
        <f t="shared" si="151"/>
        <v>20</v>
      </c>
      <c r="C195" s="1">
        <f t="shared" si="152"/>
        <v>4</v>
      </c>
      <c r="D195" s="1">
        <f t="shared" si="153"/>
        <v>6020</v>
      </c>
      <c r="E195" s="1">
        <f t="shared" ref="E195:G195" si="211">E185</f>
        <v>2</v>
      </c>
      <c r="F195" s="1">
        <f t="shared" si="211"/>
        <v>5</v>
      </c>
      <c r="G195" s="1">
        <f t="shared" si="211"/>
        <v>100</v>
      </c>
      <c r="H195" s="1" t="e">
        <f ca="1">[1]!SUMSTRING(D195:E195,"#")</f>
        <v>#NAME?</v>
      </c>
      <c r="I195" s="1" t="e">
        <f ca="1">[1]!SUMSTRING(F195:G195,"#")</f>
        <v>#NAME?</v>
      </c>
      <c r="J195" s="3" t="e">
        <f ca="1">[1]!SUMSTRING(H195:I195,"|")</f>
        <v>#NAME?</v>
      </c>
      <c r="K195" s="1" t="s">
        <v>58</v>
      </c>
      <c r="L195" s="1">
        <v>8084</v>
      </c>
      <c r="M195" s="1" t="s">
        <v>60</v>
      </c>
      <c r="N195" s="1">
        <v>67</v>
      </c>
      <c r="O195" s="1" t="s">
        <v>105</v>
      </c>
      <c r="P195" s="1">
        <v>6</v>
      </c>
      <c r="Q195" s="4" t="str">
        <f>IF(O195="",VLOOKUP(K195,属性表!$H:$I,2,0)&amp;"#"&amp;配件表!L195&amp;"|"&amp;VLOOKUP(M195,属性表!$H:$I,2,0)&amp;"#"&amp;配件表!N195,VLOOKUP(K195,属性表!$H:$I,2,0)&amp;"#"&amp;配件表!L195&amp;"|"&amp;VLOOKUP(M195,属性表!$H:$I,2,0)&amp;"#"&amp;配件表!N195&amp;"|"&amp;VLOOKUP(O195,属性表!$H:$I,2,0)&amp;"#"&amp;配件表!P195)</f>
        <v>1#8084|2#67|108#6</v>
      </c>
      <c r="R195" s="1" t="str">
        <f t="shared" si="200"/>
        <v>异妖6</v>
      </c>
      <c r="S195" s="1" t="str">
        <f t="shared" si="201"/>
        <v>橙色</v>
      </c>
    </row>
    <row r="196" spans="1:19" x14ac:dyDescent="0.3">
      <c r="A196" s="1" t="str">
        <f t="shared" si="210"/>
        <v>配件20</v>
      </c>
      <c r="B196" s="1">
        <f t="shared" si="151"/>
        <v>20</v>
      </c>
      <c r="C196" s="1">
        <f t="shared" si="152"/>
        <v>5</v>
      </c>
      <c r="D196" s="1">
        <f t="shared" si="153"/>
        <v>6020</v>
      </c>
      <c r="E196" s="1">
        <f t="shared" ref="E196:G196" si="212">E186</f>
        <v>3</v>
      </c>
      <c r="F196" s="1">
        <f t="shared" si="212"/>
        <v>5</v>
      </c>
      <c r="G196" s="1">
        <f t="shared" si="212"/>
        <v>135</v>
      </c>
      <c r="H196" s="1" t="e">
        <f ca="1">[1]!SUMSTRING(D196:E196,"#")</f>
        <v>#NAME?</v>
      </c>
      <c r="I196" s="1" t="e">
        <f ca="1">[1]!SUMSTRING(F196:G196,"#")</f>
        <v>#NAME?</v>
      </c>
      <c r="J196" s="3" t="e">
        <f ca="1">[1]!SUMSTRING(H196:I196,"|")</f>
        <v>#NAME?</v>
      </c>
      <c r="K196" s="1" t="s">
        <v>58</v>
      </c>
      <c r="L196" s="1">
        <v>11452</v>
      </c>
      <c r="M196" s="1" t="s">
        <v>60</v>
      </c>
      <c r="N196" s="1">
        <v>95</v>
      </c>
      <c r="Q196" s="4" t="str">
        <f>IF(O196="",VLOOKUP(K196,属性表!$H:$I,2,0)&amp;"#"&amp;配件表!L196&amp;"|"&amp;VLOOKUP(M196,属性表!$H:$I,2,0)&amp;"#"&amp;配件表!N196,VLOOKUP(K196,属性表!$H:$I,2,0)&amp;"#"&amp;配件表!L196&amp;"|"&amp;VLOOKUP(M196,属性表!$H:$I,2,0)&amp;"#"&amp;配件表!N196&amp;"|"&amp;VLOOKUP(O196,属性表!$H:$I,2,0)&amp;"#"&amp;配件表!P196)</f>
        <v>1#11452|2#95</v>
      </c>
      <c r="R196" s="1" t="str">
        <f t="shared" si="200"/>
        <v>异妖6</v>
      </c>
      <c r="S196" s="1" t="str">
        <f t="shared" si="201"/>
        <v>橙色</v>
      </c>
    </row>
    <row r="197" spans="1:19" x14ac:dyDescent="0.3">
      <c r="A197" s="1" t="str">
        <f t="shared" si="210"/>
        <v>配件20</v>
      </c>
      <c r="B197" s="1">
        <f t="shared" si="151"/>
        <v>20</v>
      </c>
      <c r="C197" s="1">
        <f t="shared" si="152"/>
        <v>6</v>
      </c>
      <c r="D197" s="1">
        <f t="shared" si="153"/>
        <v>6020</v>
      </c>
      <c r="E197" s="1">
        <f t="shared" ref="E197:G197" si="213">E187</f>
        <v>3</v>
      </c>
      <c r="F197" s="1">
        <f t="shared" si="213"/>
        <v>5</v>
      </c>
      <c r="G197" s="1">
        <f t="shared" si="213"/>
        <v>180</v>
      </c>
      <c r="H197" s="1" t="e">
        <f ca="1">[1]!SUMSTRING(D197:E197,"#")</f>
        <v>#NAME?</v>
      </c>
      <c r="I197" s="1" t="e">
        <f ca="1">[1]!SUMSTRING(F197:G197,"#")</f>
        <v>#NAME?</v>
      </c>
      <c r="J197" s="3" t="e">
        <f ca="1">[1]!SUMSTRING(H197:I197,"|")</f>
        <v>#NAME?</v>
      </c>
      <c r="K197" s="1" t="s">
        <v>58</v>
      </c>
      <c r="L197" s="1">
        <v>15494</v>
      </c>
      <c r="M197" s="1" t="s">
        <v>60</v>
      </c>
      <c r="N197" s="1">
        <v>129</v>
      </c>
      <c r="O197" s="1" t="s">
        <v>105</v>
      </c>
      <c r="P197" s="1">
        <v>12</v>
      </c>
      <c r="Q197" s="4" t="str">
        <f>IF(O197="",VLOOKUP(K197,属性表!$H:$I,2,0)&amp;"#"&amp;配件表!L197&amp;"|"&amp;VLOOKUP(M197,属性表!$H:$I,2,0)&amp;"#"&amp;配件表!N197,VLOOKUP(K197,属性表!$H:$I,2,0)&amp;"#"&amp;配件表!L197&amp;"|"&amp;VLOOKUP(M197,属性表!$H:$I,2,0)&amp;"#"&amp;配件表!N197&amp;"|"&amp;VLOOKUP(O197,属性表!$H:$I,2,0)&amp;"#"&amp;配件表!P197)</f>
        <v>1#15494|2#129|108#12</v>
      </c>
      <c r="R197" s="1" t="str">
        <f t="shared" si="200"/>
        <v>异妖6</v>
      </c>
      <c r="S197" s="1" t="str">
        <f t="shared" si="201"/>
        <v>橙色</v>
      </c>
    </row>
    <row r="198" spans="1:19" x14ac:dyDescent="0.3">
      <c r="A198" s="1" t="str">
        <f t="shared" si="210"/>
        <v>配件20</v>
      </c>
      <c r="B198" s="1">
        <f t="shared" si="151"/>
        <v>20</v>
      </c>
      <c r="C198" s="1">
        <f t="shared" si="152"/>
        <v>7</v>
      </c>
      <c r="D198" s="1">
        <f t="shared" si="153"/>
        <v>6020</v>
      </c>
      <c r="E198" s="1">
        <f t="shared" ref="E198:G198" si="214">E188</f>
        <v>4</v>
      </c>
      <c r="F198" s="1">
        <f t="shared" si="214"/>
        <v>5</v>
      </c>
      <c r="G198" s="1">
        <f t="shared" si="214"/>
        <v>235</v>
      </c>
      <c r="H198" s="1" t="e">
        <f ca="1">[1]!SUMSTRING(D198:E198,"#")</f>
        <v>#NAME?</v>
      </c>
      <c r="I198" s="1" t="e">
        <f ca="1">[1]!SUMSTRING(F198:G198,"#")</f>
        <v>#NAME?</v>
      </c>
      <c r="J198" s="3" t="e">
        <f ca="1">[1]!SUMSTRING(H198:I198,"|")</f>
        <v>#NAME?</v>
      </c>
      <c r="K198" s="1" t="s">
        <v>58</v>
      </c>
      <c r="L198" s="1">
        <v>20210</v>
      </c>
      <c r="M198" s="1" t="s">
        <v>60</v>
      </c>
      <c r="N198" s="1">
        <v>168</v>
      </c>
      <c r="Q198" s="4" t="str">
        <f>IF(O198="",VLOOKUP(K198,属性表!$H:$I,2,0)&amp;"#"&amp;配件表!L198&amp;"|"&amp;VLOOKUP(M198,属性表!$H:$I,2,0)&amp;"#"&amp;配件表!N198,VLOOKUP(K198,属性表!$H:$I,2,0)&amp;"#"&amp;配件表!L198&amp;"|"&amp;VLOOKUP(M198,属性表!$H:$I,2,0)&amp;"#"&amp;配件表!N198&amp;"|"&amp;VLOOKUP(O198,属性表!$H:$I,2,0)&amp;"#"&amp;配件表!P198)</f>
        <v>1#20210|2#168</v>
      </c>
      <c r="R198" s="1" t="str">
        <f t="shared" si="200"/>
        <v>异妖6</v>
      </c>
      <c r="S198" s="1" t="str">
        <f t="shared" si="201"/>
        <v>橙色</v>
      </c>
    </row>
    <row r="199" spans="1:19" x14ac:dyDescent="0.3">
      <c r="A199" s="1" t="str">
        <f t="shared" si="210"/>
        <v>配件20</v>
      </c>
      <c r="B199" s="1">
        <f t="shared" si="151"/>
        <v>20</v>
      </c>
      <c r="C199" s="1">
        <f t="shared" si="152"/>
        <v>8</v>
      </c>
      <c r="D199" s="1">
        <f t="shared" si="153"/>
        <v>6020</v>
      </c>
      <c r="E199" s="1">
        <f t="shared" ref="E199:G199" si="215">E189</f>
        <v>5</v>
      </c>
      <c r="F199" s="1">
        <f t="shared" si="215"/>
        <v>5</v>
      </c>
      <c r="G199" s="1">
        <f t="shared" si="215"/>
        <v>290</v>
      </c>
      <c r="H199" s="1" t="e">
        <f ca="1">[1]!SUMSTRING(D199:E199,"#")</f>
        <v>#NAME?</v>
      </c>
      <c r="I199" s="1" t="e">
        <f ca="1">[1]!SUMSTRING(F199:G199,"#")</f>
        <v>#NAME?</v>
      </c>
      <c r="J199" s="3" t="e">
        <f ca="1">[1]!SUMSTRING(H199:I199,"|")</f>
        <v>#NAME?</v>
      </c>
      <c r="K199" s="1" t="s">
        <v>58</v>
      </c>
      <c r="L199" s="1">
        <v>25600</v>
      </c>
      <c r="M199" s="1" t="s">
        <v>60</v>
      </c>
      <c r="N199" s="1">
        <v>213</v>
      </c>
      <c r="O199" s="1" t="s">
        <v>105</v>
      </c>
      <c r="P199" s="1">
        <v>20</v>
      </c>
      <c r="Q199" s="4" t="str">
        <f>IF(O199="",VLOOKUP(K199,属性表!$H:$I,2,0)&amp;"#"&amp;配件表!L199&amp;"|"&amp;VLOOKUP(M199,属性表!$H:$I,2,0)&amp;"#"&amp;配件表!N199,VLOOKUP(K199,属性表!$H:$I,2,0)&amp;"#"&amp;配件表!L199&amp;"|"&amp;VLOOKUP(M199,属性表!$H:$I,2,0)&amp;"#"&amp;配件表!N199&amp;"|"&amp;VLOOKUP(O199,属性表!$H:$I,2,0)&amp;"#"&amp;配件表!P199)</f>
        <v>1#25600|2#213|108#20</v>
      </c>
      <c r="R199" s="1" t="str">
        <f t="shared" si="200"/>
        <v>异妖6</v>
      </c>
      <c r="S199" s="1" t="str">
        <f t="shared" si="201"/>
        <v>橙色</v>
      </c>
    </row>
    <row r="200" spans="1:19" x14ac:dyDescent="0.3">
      <c r="A200" s="1" t="str">
        <f t="shared" si="210"/>
        <v>配件20</v>
      </c>
      <c r="B200" s="1">
        <f t="shared" si="151"/>
        <v>20</v>
      </c>
      <c r="C200" s="1">
        <f t="shared" si="152"/>
        <v>9</v>
      </c>
      <c r="D200" s="1">
        <f t="shared" si="153"/>
        <v>6020</v>
      </c>
      <c r="E200" s="1">
        <f t="shared" ref="E200:G200" si="216">E190</f>
        <v>6</v>
      </c>
      <c r="F200" s="1">
        <f t="shared" si="216"/>
        <v>5</v>
      </c>
      <c r="G200" s="1">
        <f t="shared" si="216"/>
        <v>355</v>
      </c>
      <c r="H200" s="1" t="e">
        <f ca="1">[1]!SUMSTRING(D200:E200,"#")</f>
        <v>#NAME?</v>
      </c>
      <c r="I200" s="1" t="e">
        <f ca="1">[1]!SUMSTRING(F200:G200,"#")</f>
        <v>#NAME?</v>
      </c>
      <c r="J200" s="3" t="e">
        <f ca="1">[1]!SUMSTRING(H200:I200,"|")</f>
        <v>#NAME?</v>
      </c>
      <c r="K200" s="1" t="s">
        <v>58</v>
      </c>
      <c r="L200" s="1">
        <v>31663</v>
      </c>
      <c r="M200" s="1" t="s">
        <v>60</v>
      </c>
      <c r="N200" s="1">
        <v>263</v>
      </c>
      <c r="Q200" s="4" t="str">
        <f>IF(O200="",VLOOKUP(K200,属性表!$H:$I,2,0)&amp;"#"&amp;配件表!L200&amp;"|"&amp;VLOOKUP(M200,属性表!$H:$I,2,0)&amp;"#"&amp;配件表!N200,VLOOKUP(K200,属性表!$H:$I,2,0)&amp;"#"&amp;配件表!L200&amp;"|"&amp;VLOOKUP(M200,属性表!$H:$I,2,0)&amp;"#"&amp;配件表!N200&amp;"|"&amp;VLOOKUP(O200,属性表!$H:$I,2,0)&amp;"#"&amp;配件表!P200)</f>
        <v>1#31663|2#263</v>
      </c>
      <c r="R200" s="1" t="str">
        <f t="shared" si="200"/>
        <v>异妖6</v>
      </c>
      <c r="S200" s="1" t="str">
        <f t="shared" si="201"/>
        <v>橙色</v>
      </c>
    </row>
    <row r="201" spans="1:19" x14ac:dyDescent="0.3">
      <c r="A201" s="1" t="str">
        <f t="shared" si="210"/>
        <v>配件20</v>
      </c>
      <c r="B201" s="1">
        <f t="shared" si="151"/>
        <v>20</v>
      </c>
      <c r="C201" s="1">
        <f t="shared" si="152"/>
        <v>10</v>
      </c>
      <c r="D201" s="1">
        <f t="shared" si="153"/>
        <v>6020</v>
      </c>
      <c r="E201" s="1">
        <f t="shared" ref="E201:G201" si="217">E191</f>
        <v>8</v>
      </c>
      <c r="F201" s="1">
        <f t="shared" si="217"/>
        <v>5</v>
      </c>
      <c r="G201" s="1">
        <f t="shared" si="217"/>
        <v>420</v>
      </c>
      <c r="H201" s="1" t="e">
        <f ca="1">[1]!SUMSTRING(D201:E201,"#")</f>
        <v>#NAME?</v>
      </c>
      <c r="I201" s="1" t="e">
        <f ca="1">[1]!SUMSTRING(F201:G201,"#")</f>
        <v>#NAME?</v>
      </c>
      <c r="J201" s="3" t="e">
        <f ca="1">[1]!SUMSTRING(H201:I201,"|")</f>
        <v>#NAME?</v>
      </c>
      <c r="K201" s="1" t="s">
        <v>58</v>
      </c>
      <c r="L201" s="1">
        <v>38400</v>
      </c>
      <c r="M201" s="1" t="s">
        <v>60</v>
      </c>
      <c r="N201" s="1">
        <v>320</v>
      </c>
      <c r="O201" s="1" t="s">
        <v>105</v>
      </c>
      <c r="P201" s="1">
        <v>30</v>
      </c>
      <c r="Q201" s="4" t="str">
        <f>IF(O201="",VLOOKUP(K201,属性表!$H:$I,2,0)&amp;"#"&amp;配件表!L201&amp;"|"&amp;VLOOKUP(M201,属性表!$H:$I,2,0)&amp;"#"&amp;配件表!N201,VLOOKUP(K201,属性表!$H:$I,2,0)&amp;"#"&amp;配件表!L201&amp;"|"&amp;VLOOKUP(M201,属性表!$H:$I,2,0)&amp;"#"&amp;配件表!N201&amp;"|"&amp;VLOOKUP(O201,属性表!$H:$I,2,0)&amp;"#"&amp;配件表!P201)</f>
        <v>1#38400|2#320|108#30</v>
      </c>
      <c r="R201" s="1" t="str">
        <f t="shared" si="200"/>
        <v>异妖6</v>
      </c>
      <c r="S201" s="1" t="str">
        <f t="shared" si="201"/>
        <v>橙色</v>
      </c>
    </row>
    <row r="202" spans="1:19" x14ac:dyDescent="0.3">
      <c r="A202" s="1" t="str">
        <f t="shared" si="210"/>
        <v>配件21</v>
      </c>
      <c r="B202" s="1">
        <f t="shared" si="151"/>
        <v>21</v>
      </c>
      <c r="C202" s="1">
        <f t="shared" si="152"/>
        <v>1</v>
      </c>
      <c r="D202" s="1">
        <f t="shared" si="153"/>
        <v>6021</v>
      </c>
      <c r="E202" s="1">
        <f t="shared" ref="E202:G202" si="218">E192</f>
        <v>1</v>
      </c>
      <c r="F202" s="1">
        <f t="shared" si="218"/>
        <v>5</v>
      </c>
      <c r="G202" s="1">
        <f t="shared" si="218"/>
        <v>0</v>
      </c>
      <c r="H202" s="1" t="e">
        <f ca="1">[1]!SUMSTRING(D202:E202,"#")</f>
        <v>#NAME?</v>
      </c>
      <c r="I202" s="1" t="e">
        <f ca="1">[1]!SUMSTRING(F202:G202,"#")</f>
        <v>#NAME?</v>
      </c>
      <c r="J202" s="3" t="e">
        <f ca="1">[1]!SUMSTRING(H202:I202,"|")</f>
        <v>#NAME?</v>
      </c>
      <c r="K202" s="1" t="s">
        <v>58</v>
      </c>
      <c r="L202" s="1">
        <v>1347</v>
      </c>
      <c r="M202" s="1" t="s">
        <v>60</v>
      </c>
      <c r="N202" s="1">
        <v>11</v>
      </c>
      <c r="Q202" s="4" t="str">
        <f>IF(O202="",VLOOKUP(K202,属性表!$H:$I,2,0)&amp;"#"&amp;配件表!L202&amp;"|"&amp;VLOOKUP(M202,属性表!$H:$I,2,0)&amp;"#"&amp;配件表!N202,VLOOKUP(K202,属性表!$H:$I,2,0)&amp;"#"&amp;配件表!L202&amp;"|"&amp;VLOOKUP(M202,属性表!$H:$I,2,0)&amp;"#"&amp;配件表!N202&amp;"|"&amp;VLOOKUP(O202,属性表!$H:$I,2,0)&amp;"#"&amp;配件表!P202)</f>
        <v>1#1347|2#11</v>
      </c>
      <c r="R202" s="1" t="str">
        <f t="shared" si="200"/>
        <v>异妖7</v>
      </c>
      <c r="S202" s="1" t="str">
        <f t="shared" si="201"/>
        <v>橙色</v>
      </c>
    </row>
    <row r="203" spans="1:19" x14ac:dyDescent="0.3">
      <c r="A203" s="1" t="str">
        <f t="shared" si="210"/>
        <v>配件21</v>
      </c>
      <c r="B203" s="1">
        <f t="shared" si="151"/>
        <v>21</v>
      </c>
      <c r="C203" s="1">
        <f t="shared" si="152"/>
        <v>2</v>
      </c>
      <c r="D203" s="1">
        <f t="shared" si="153"/>
        <v>6021</v>
      </c>
      <c r="E203" s="1">
        <f t="shared" ref="E203:G203" si="219">E193</f>
        <v>1</v>
      </c>
      <c r="F203" s="1">
        <f t="shared" si="219"/>
        <v>5</v>
      </c>
      <c r="G203" s="1">
        <f t="shared" si="219"/>
        <v>40</v>
      </c>
      <c r="H203" s="1" t="e">
        <f ca="1">[1]!SUMSTRING(D203:E203,"#")</f>
        <v>#NAME?</v>
      </c>
      <c r="I203" s="1" t="e">
        <f ca="1">[1]!SUMSTRING(F203:G203,"#")</f>
        <v>#NAME?</v>
      </c>
      <c r="J203" s="3" t="e">
        <f ca="1">[1]!SUMSTRING(H203:I203,"|")</f>
        <v>#NAME?</v>
      </c>
      <c r="K203" s="1" t="s">
        <v>58</v>
      </c>
      <c r="L203" s="1">
        <v>3368</v>
      </c>
      <c r="M203" s="1" t="s">
        <v>60</v>
      </c>
      <c r="N203" s="1">
        <v>28</v>
      </c>
      <c r="O203" s="1" t="s">
        <v>106</v>
      </c>
      <c r="P203" s="1">
        <v>2</v>
      </c>
      <c r="Q203" s="4" t="str">
        <f>IF(O203="",VLOOKUP(K203,属性表!$H:$I,2,0)&amp;"#"&amp;配件表!L203&amp;"|"&amp;VLOOKUP(M203,属性表!$H:$I,2,0)&amp;"#"&amp;配件表!N203,VLOOKUP(K203,属性表!$H:$I,2,0)&amp;"#"&amp;配件表!L203&amp;"|"&amp;VLOOKUP(M203,属性表!$H:$I,2,0)&amp;"#"&amp;配件表!N203&amp;"|"&amp;VLOOKUP(O203,属性表!$H:$I,2,0)&amp;"#"&amp;配件表!P203)</f>
        <v>1#3368|2#28|105#2</v>
      </c>
      <c r="R203" s="1" t="str">
        <f t="shared" si="200"/>
        <v>异妖7</v>
      </c>
      <c r="S203" s="1" t="str">
        <f t="shared" si="201"/>
        <v>橙色</v>
      </c>
    </row>
    <row r="204" spans="1:19" x14ac:dyDescent="0.3">
      <c r="A204" s="1" t="str">
        <f t="shared" si="210"/>
        <v>配件21</v>
      </c>
      <c r="B204" s="1">
        <f t="shared" si="151"/>
        <v>21</v>
      </c>
      <c r="C204" s="1">
        <f t="shared" si="152"/>
        <v>3</v>
      </c>
      <c r="D204" s="1">
        <f t="shared" si="153"/>
        <v>6021</v>
      </c>
      <c r="E204" s="1">
        <f t="shared" ref="E204:G204" si="220">E194</f>
        <v>2</v>
      </c>
      <c r="F204" s="1">
        <f t="shared" si="220"/>
        <v>5</v>
      </c>
      <c r="G204" s="1">
        <f t="shared" si="220"/>
        <v>65</v>
      </c>
      <c r="H204" s="1" t="e">
        <f ca="1">[1]!SUMSTRING(D204:E204,"#")</f>
        <v>#NAME?</v>
      </c>
      <c r="I204" s="1" t="e">
        <f ca="1">[1]!SUMSTRING(F204:G204,"#")</f>
        <v>#NAME?</v>
      </c>
      <c r="J204" s="3" t="e">
        <f ca="1">[1]!SUMSTRING(H204:I204,"|")</f>
        <v>#NAME?</v>
      </c>
      <c r="K204" s="1" t="s">
        <v>58</v>
      </c>
      <c r="L204" s="1">
        <v>5389</v>
      </c>
      <c r="M204" s="1" t="s">
        <v>60</v>
      </c>
      <c r="N204" s="1">
        <v>44</v>
      </c>
      <c r="Q204" s="4" t="str">
        <f>IF(O204="",VLOOKUP(K204,属性表!$H:$I,2,0)&amp;"#"&amp;配件表!L204&amp;"|"&amp;VLOOKUP(M204,属性表!$H:$I,2,0)&amp;"#"&amp;配件表!N204,VLOOKUP(K204,属性表!$H:$I,2,0)&amp;"#"&amp;配件表!L204&amp;"|"&amp;VLOOKUP(M204,属性表!$H:$I,2,0)&amp;"#"&amp;配件表!N204&amp;"|"&amp;VLOOKUP(O204,属性表!$H:$I,2,0)&amp;"#"&amp;配件表!P204)</f>
        <v>1#5389|2#44</v>
      </c>
      <c r="R204" s="1" t="str">
        <f t="shared" si="200"/>
        <v>异妖7</v>
      </c>
      <c r="S204" s="1" t="str">
        <f t="shared" si="201"/>
        <v>橙色</v>
      </c>
    </row>
    <row r="205" spans="1:19" x14ac:dyDescent="0.3">
      <c r="A205" s="1" t="str">
        <f t="shared" si="210"/>
        <v>配件21</v>
      </c>
      <c r="B205" s="1">
        <f t="shared" ref="B205:B268" si="221">B195+1</f>
        <v>21</v>
      </c>
      <c r="C205" s="1">
        <f t="shared" ref="C205:C268" si="222">C195</f>
        <v>4</v>
      </c>
      <c r="D205" s="1">
        <f t="shared" ref="D205:D268" si="223">D195+1</f>
        <v>6021</v>
      </c>
      <c r="E205" s="1">
        <f t="shared" ref="E205:G205" si="224">E195</f>
        <v>2</v>
      </c>
      <c r="F205" s="1">
        <f t="shared" si="224"/>
        <v>5</v>
      </c>
      <c r="G205" s="1">
        <f t="shared" si="224"/>
        <v>100</v>
      </c>
      <c r="H205" s="1" t="e">
        <f ca="1">[1]!SUMSTRING(D205:E205,"#")</f>
        <v>#NAME?</v>
      </c>
      <c r="I205" s="1" t="e">
        <f ca="1">[1]!SUMSTRING(F205:G205,"#")</f>
        <v>#NAME?</v>
      </c>
      <c r="J205" s="3" t="e">
        <f ca="1">[1]!SUMSTRING(H205:I205,"|")</f>
        <v>#NAME?</v>
      </c>
      <c r="K205" s="1" t="s">
        <v>58</v>
      </c>
      <c r="L205" s="1">
        <v>8084</v>
      </c>
      <c r="M205" s="1" t="s">
        <v>60</v>
      </c>
      <c r="N205" s="1">
        <v>67</v>
      </c>
      <c r="O205" s="1" t="s">
        <v>106</v>
      </c>
      <c r="P205" s="1">
        <v>6</v>
      </c>
      <c r="Q205" s="4" t="str">
        <f>IF(O205="",VLOOKUP(K205,属性表!$H:$I,2,0)&amp;"#"&amp;配件表!L205&amp;"|"&amp;VLOOKUP(M205,属性表!$H:$I,2,0)&amp;"#"&amp;配件表!N205,VLOOKUP(K205,属性表!$H:$I,2,0)&amp;"#"&amp;配件表!L205&amp;"|"&amp;VLOOKUP(M205,属性表!$H:$I,2,0)&amp;"#"&amp;配件表!N205&amp;"|"&amp;VLOOKUP(O205,属性表!$H:$I,2,0)&amp;"#"&amp;配件表!P205)</f>
        <v>1#8084|2#67|105#6</v>
      </c>
      <c r="R205" s="1" t="str">
        <f t="shared" si="200"/>
        <v>异妖7</v>
      </c>
      <c r="S205" s="1" t="str">
        <f t="shared" si="201"/>
        <v>橙色</v>
      </c>
    </row>
    <row r="206" spans="1:19" x14ac:dyDescent="0.3">
      <c r="A206" s="1" t="str">
        <f t="shared" si="210"/>
        <v>配件21</v>
      </c>
      <c r="B206" s="1">
        <f t="shared" si="221"/>
        <v>21</v>
      </c>
      <c r="C206" s="1">
        <f t="shared" si="222"/>
        <v>5</v>
      </c>
      <c r="D206" s="1">
        <f t="shared" si="223"/>
        <v>6021</v>
      </c>
      <c r="E206" s="1">
        <f t="shared" ref="E206:G206" si="225">E196</f>
        <v>3</v>
      </c>
      <c r="F206" s="1">
        <f t="shared" si="225"/>
        <v>5</v>
      </c>
      <c r="G206" s="1">
        <f t="shared" si="225"/>
        <v>135</v>
      </c>
      <c r="H206" s="1" t="e">
        <f ca="1">[1]!SUMSTRING(D206:E206,"#")</f>
        <v>#NAME?</v>
      </c>
      <c r="I206" s="1" t="e">
        <f ca="1">[1]!SUMSTRING(F206:G206,"#")</f>
        <v>#NAME?</v>
      </c>
      <c r="J206" s="3" t="e">
        <f ca="1">[1]!SUMSTRING(H206:I206,"|")</f>
        <v>#NAME?</v>
      </c>
      <c r="K206" s="1" t="s">
        <v>58</v>
      </c>
      <c r="L206" s="1">
        <v>11452</v>
      </c>
      <c r="M206" s="1" t="s">
        <v>60</v>
      </c>
      <c r="N206" s="1">
        <v>95</v>
      </c>
      <c r="Q206" s="4" t="str">
        <f>IF(O206="",VLOOKUP(K206,属性表!$H:$I,2,0)&amp;"#"&amp;配件表!L206&amp;"|"&amp;VLOOKUP(M206,属性表!$H:$I,2,0)&amp;"#"&amp;配件表!N206,VLOOKUP(K206,属性表!$H:$I,2,0)&amp;"#"&amp;配件表!L206&amp;"|"&amp;VLOOKUP(M206,属性表!$H:$I,2,0)&amp;"#"&amp;配件表!N206&amp;"|"&amp;VLOOKUP(O206,属性表!$H:$I,2,0)&amp;"#"&amp;配件表!P206)</f>
        <v>1#11452|2#95</v>
      </c>
      <c r="R206" s="1" t="str">
        <f t="shared" si="200"/>
        <v>异妖7</v>
      </c>
      <c r="S206" s="1" t="str">
        <f t="shared" si="201"/>
        <v>橙色</v>
      </c>
    </row>
    <row r="207" spans="1:19" x14ac:dyDescent="0.3">
      <c r="A207" s="1" t="str">
        <f t="shared" si="210"/>
        <v>配件21</v>
      </c>
      <c r="B207" s="1">
        <f t="shared" si="221"/>
        <v>21</v>
      </c>
      <c r="C207" s="1">
        <f t="shared" si="222"/>
        <v>6</v>
      </c>
      <c r="D207" s="1">
        <f t="shared" si="223"/>
        <v>6021</v>
      </c>
      <c r="E207" s="1">
        <f t="shared" ref="E207:G207" si="226">E197</f>
        <v>3</v>
      </c>
      <c r="F207" s="1">
        <f t="shared" si="226"/>
        <v>5</v>
      </c>
      <c r="G207" s="1">
        <f t="shared" si="226"/>
        <v>180</v>
      </c>
      <c r="H207" s="1" t="e">
        <f ca="1">[1]!SUMSTRING(D207:E207,"#")</f>
        <v>#NAME?</v>
      </c>
      <c r="I207" s="1" t="e">
        <f ca="1">[1]!SUMSTRING(F207:G207,"#")</f>
        <v>#NAME?</v>
      </c>
      <c r="J207" s="3" t="e">
        <f ca="1">[1]!SUMSTRING(H207:I207,"|")</f>
        <v>#NAME?</v>
      </c>
      <c r="K207" s="1" t="s">
        <v>58</v>
      </c>
      <c r="L207" s="1">
        <v>15494</v>
      </c>
      <c r="M207" s="1" t="s">
        <v>60</v>
      </c>
      <c r="N207" s="1">
        <v>129</v>
      </c>
      <c r="O207" s="1" t="s">
        <v>106</v>
      </c>
      <c r="P207" s="1">
        <v>12</v>
      </c>
      <c r="Q207" s="4" t="str">
        <f>IF(O207="",VLOOKUP(K207,属性表!$H:$I,2,0)&amp;"#"&amp;配件表!L207&amp;"|"&amp;VLOOKUP(M207,属性表!$H:$I,2,0)&amp;"#"&amp;配件表!N207,VLOOKUP(K207,属性表!$H:$I,2,0)&amp;"#"&amp;配件表!L207&amp;"|"&amp;VLOOKUP(M207,属性表!$H:$I,2,0)&amp;"#"&amp;配件表!N207&amp;"|"&amp;VLOOKUP(O207,属性表!$H:$I,2,0)&amp;"#"&amp;配件表!P207)</f>
        <v>1#15494|2#129|105#12</v>
      </c>
      <c r="R207" s="1" t="str">
        <f t="shared" si="200"/>
        <v>异妖7</v>
      </c>
      <c r="S207" s="1" t="str">
        <f t="shared" si="201"/>
        <v>橙色</v>
      </c>
    </row>
    <row r="208" spans="1:19" x14ac:dyDescent="0.3">
      <c r="A208" s="1" t="str">
        <f t="shared" si="210"/>
        <v>配件21</v>
      </c>
      <c r="B208" s="1">
        <f t="shared" si="221"/>
        <v>21</v>
      </c>
      <c r="C208" s="1">
        <f t="shared" si="222"/>
        <v>7</v>
      </c>
      <c r="D208" s="1">
        <f t="shared" si="223"/>
        <v>6021</v>
      </c>
      <c r="E208" s="1">
        <f t="shared" ref="E208:G208" si="227">E198</f>
        <v>4</v>
      </c>
      <c r="F208" s="1">
        <f t="shared" si="227"/>
        <v>5</v>
      </c>
      <c r="G208" s="1">
        <f t="shared" si="227"/>
        <v>235</v>
      </c>
      <c r="H208" s="1" t="e">
        <f ca="1">[1]!SUMSTRING(D208:E208,"#")</f>
        <v>#NAME?</v>
      </c>
      <c r="I208" s="1" t="e">
        <f ca="1">[1]!SUMSTRING(F208:G208,"#")</f>
        <v>#NAME?</v>
      </c>
      <c r="J208" s="3" t="e">
        <f ca="1">[1]!SUMSTRING(H208:I208,"|")</f>
        <v>#NAME?</v>
      </c>
      <c r="K208" s="1" t="s">
        <v>58</v>
      </c>
      <c r="L208" s="1">
        <v>20210</v>
      </c>
      <c r="M208" s="1" t="s">
        <v>60</v>
      </c>
      <c r="N208" s="1">
        <v>168</v>
      </c>
      <c r="Q208" s="4" t="str">
        <f>IF(O208="",VLOOKUP(K208,属性表!$H:$I,2,0)&amp;"#"&amp;配件表!L208&amp;"|"&amp;VLOOKUP(M208,属性表!$H:$I,2,0)&amp;"#"&amp;配件表!N208,VLOOKUP(K208,属性表!$H:$I,2,0)&amp;"#"&amp;配件表!L208&amp;"|"&amp;VLOOKUP(M208,属性表!$H:$I,2,0)&amp;"#"&amp;配件表!N208&amp;"|"&amp;VLOOKUP(O208,属性表!$H:$I,2,0)&amp;"#"&amp;配件表!P208)</f>
        <v>1#20210|2#168</v>
      </c>
      <c r="R208" s="1" t="str">
        <f t="shared" si="200"/>
        <v>异妖7</v>
      </c>
      <c r="S208" s="1" t="str">
        <f t="shared" si="201"/>
        <v>橙色</v>
      </c>
    </row>
    <row r="209" spans="1:19" x14ac:dyDescent="0.3">
      <c r="A209" s="1" t="str">
        <f t="shared" si="210"/>
        <v>配件21</v>
      </c>
      <c r="B209" s="1">
        <f t="shared" si="221"/>
        <v>21</v>
      </c>
      <c r="C209" s="1">
        <f t="shared" si="222"/>
        <v>8</v>
      </c>
      <c r="D209" s="1">
        <f t="shared" si="223"/>
        <v>6021</v>
      </c>
      <c r="E209" s="1">
        <f t="shared" ref="E209:G209" si="228">E199</f>
        <v>5</v>
      </c>
      <c r="F209" s="1">
        <f t="shared" si="228"/>
        <v>5</v>
      </c>
      <c r="G209" s="1">
        <f t="shared" si="228"/>
        <v>290</v>
      </c>
      <c r="H209" s="1" t="e">
        <f ca="1">[1]!SUMSTRING(D209:E209,"#")</f>
        <v>#NAME?</v>
      </c>
      <c r="I209" s="1" t="e">
        <f ca="1">[1]!SUMSTRING(F209:G209,"#")</f>
        <v>#NAME?</v>
      </c>
      <c r="J209" s="3" t="e">
        <f ca="1">[1]!SUMSTRING(H209:I209,"|")</f>
        <v>#NAME?</v>
      </c>
      <c r="K209" s="1" t="s">
        <v>58</v>
      </c>
      <c r="L209" s="1">
        <v>25600</v>
      </c>
      <c r="M209" s="1" t="s">
        <v>60</v>
      </c>
      <c r="N209" s="1">
        <v>213</v>
      </c>
      <c r="O209" s="1" t="s">
        <v>106</v>
      </c>
      <c r="P209" s="1">
        <v>20</v>
      </c>
      <c r="Q209" s="4" t="str">
        <f>IF(O209="",VLOOKUP(K209,属性表!$H:$I,2,0)&amp;"#"&amp;配件表!L209&amp;"|"&amp;VLOOKUP(M209,属性表!$H:$I,2,0)&amp;"#"&amp;配件表!N209,VLOOKUP(K209,属性表!$H:$I,2,0)&amp;"#"&amp;配件表!L209&amp;"|"&amp;VLOOKUP(M209,属性表!$H:$I,2,0)&amp;"#"&amp;配件表!N209&amp;"|"&amp;VLOOKUP(O209,属性表!$H:$I,2,0)&amp;"#"&amp;配件表!P209)</f>
        <v>1#25600|2#213|105#20</v>
      </c>
      <c r="R209" s="1" t="str">
        <f t="shared" si="200"/>
        <v>异妖7</v>
      </c>
      <c r="S209" s="1" t="str">
        <f t="shared" si="201"/>
        <v>橙色</v>
      </c>
    </row>
    <row r="210" spans="1:19" x14ac:dyDescent="0.3">
      <c r="A210" s="1" t="str">
        <f t="shared" si="210"/>
        <v>配件21</v>
      </c>
      <c r="B210" s="1">
        <f t="shared" si="221"/>
        <v>21</v>
      </c>
      <c r="C210" s="1">
        <f t="shared" si="222"/>
        <v>9</v>
      </c>
      <c r="D210" s="1">
        <f t="shared" si="223"/>
        <v>6021</v>
      </c>
      <c r="E210" s="1">
        <f t="shared" ref="E210:G210" si="229">E200</f>
        <v>6</v>
      </c>
      <c r="F210" s="1">
        <f t="shared" si="229"/>
        <v>5</v>
      </c>
      <c r="G210" s="1">
        <f t="shared" si="229"/>
        <v>355</v>
      </c>
      <c r="H210" s="1" t="e">
        <f ca="1">[1]!SUMSTRING(D210:E210,"#")</f>
        <v>#NAME?</v>
      </c>
      <c r="I210" s="1" t="e">
        <f ca="1">[1]!SUMSTRING(F210:G210,"#")</f>
        <v>#NAME?</v>
      </c>
      <c r="J210" s="3" t="e">
        <f ca="1">[1]!SUMSTRING(H210:I210,"|")</f>
        <v>#NAME?</v>
      </c>
      <c r="K210" s="1" t="s">
        <v>58</v>
      </c>
      <c r="L210" s="1">
        <v>31663</v>
      </c>
      <c r="M210" s="1" t="s">
        <v>60</v>
      </c>
      <c r="N210" s="1">
        <v>263</v>
      </c>
      <c r="Q210" s="4" t="str">
        <f>IF(O210="",VLOOKUP(K210,属性表!$H:$I,2,0)&amp;"#"&amp;配件表!L210&amp;"|"&amp;VLOOKUP(M210,属性表!$H:$I,2,0)&amp;"#"&amp;配件表!N210,VLOOKUP(K210,属性表!$H:$I,2,0)&amp;"#"&amp;配件表!L210&amp;"|"&amp;VLOOKUP(M210,属性表!$H:$I,2,0)&amp;"#"&amp;配件表!N210&amp;"|"&amp;VLOOKUP(O210,属性表!$H:$I,2,0)&amp;"#"&amp;配件表!P210)</f>
        <v>1#31663|2#263</v>
      </c>
      <c r="R210" s="1" t="str">
        <f t="shared" si="200"/>
        <v>异妖7</v>
      </c>
      <c r="S210" s="1" t="str">
        <f t="shared" si="201"/>
        <v>橙色</v>
      </c>
    </row>
    <row r="211" spans="1:19" x14ac:dyDescent="0.3">
      <c r="A211" s="1" t="str">
        <f t="shared" si="210"/>
        <v>配件21</v>
      </c>
      <c r="B211" s="1">
        <f t="shared" si="221"/>
        <v>21</v>
      </c>
      <c r="C211" s="1">
        <f t="shared" si="222"/>
        <v>10</v>
      </c>
      <c r="D211" s="1">
        <f t="shared" si="223"/>
        <v>6021</v>
      </c>
      <c r="E211" s="1">
        <f t="shared" ref="E211:G211" si="230">E201</f>
        <v>8</v>
      </c>
      <c r="F211" s="1">
        <f t="shared" si="230"/>
        <v>5</v>
      </c>
      <c r="G211" s="1">
        <f t="shared" si="230"/>
        <v>420</v>
      </c>
      <c r="H211" s="1" t="e">
        <f ca="1">[1]!SUMSTRING(D211:E211,"#")</f>
        <v>#NAME?</v>
      </c>
      <c r="I211" s="1" t="e">
        <f ca="1">[1]!SUMSTRING(F211:G211,"#")</f>
        <v>#NAME?</v>
      </c>
      <c r="J211" s="3" t="e">
        <f ca="1">[1]!SUMSTRING(H211:I211,"|")</f>
        <v>#NAME?</v>
      </c>
      <c r="K211" s="1" t="s">
        <v>58</v>
      </c>
      <c r="L211" s="1">
        <v>38400</v>
      </c>
      <c r="M211" s="1" t="s">
        <v>60</v>
      </c>
      <c r="N211" s="1">
        <v>320</v>
      </c>
      <c r="O211" s="1" t="s">
        <v>106</v>
      </c>
      <c r="P211" s="1">
        <v>30</v>
      </c>
      <c r="Q211" s="4" t="str">
        <f>IF(O211="",VLOOKUP(K211,属性表!$H:$I,2,0)&amp;"#"&amp;配件表!L211&amp;"|"&amp;VLOOKUP(M211,属性表!$H:$I,2,0)&amp;"#"&amp;配件表!N211,VLOOKUP(K211,属性表!$H:$I,2,0)&amp;"#"&amp;配件表!L211&amp;"|"&amp;VLOOKUP(M211,属性表!$H:$I,2,0)&amp;"#"&amp;配件表!N211&amp;"|"&amp;VLOOKUP(O211,属性表!$H:$I,2,0)&amp;"#"&amp;配件表!P211)</f>
        <v>1#38400|2#320|105#30</v>
      </c>
      <c r="R211" s="1" t="str">
        <f t="shared" si="200"/>
        <v>异妖7</v>
      </c>
      <c r="S211" s="1" t="str">
        <f t="shared" si="201"/>
        <v>橙色</v>
      </c>
    </row>
    <row r="212" spans="1:19" x14ac:dyDescent="0.3">
      <c r="A212" s="1" t="str">
        <f t="shared" si="210"/>
        <v>配件22</v>
      </c>
      <c r="B212" s="1">
        <f t="shared" si="221"/>
        <v>22</v>
      </c>
      <c r="C212" s="1">
        <f t="shared" si="222"/>
        <v>1</v>
      </c>
      <c r="D212" s="1">
        <f t="shared" si="223"/>
        <v>6022</v>
      </c>
      <c r="E212" s="1">
        <f t="shared" ref="E212:G212" si="231">E202</f>
        <v>1</v>
      </c>
      <c r="F212" s="1">
        <f t="shared" si="231"/>
        <v>5</v>
      </c>
      <c r="G212" s="1">
        <f t="shared" si="231"/>
        <v>0</v>
      </c>
      <c r="H212" s="1" t="e">
        <f ca="1">[1]!SUMSTRING(D212:E212,"#")</f>
        <v>#NAME?</v>
      </c>
      <c r="I212" s="1" t="e">
        <f ca="1">[1]!SUMSTRING(F212:G212,"#")</f>
        <v>#NAME?</v>
      </c>
      <c r="J212" s="3" t="e">
        <f ca="1">[1]!SUMSTRING(H212:I212,"|")</f>
        <v>#NAME?</v>
      </c>
      <c r="K212" s="1" t="s">
        <v>58</v>
      </c>
      <c r="L212" s="1">
        <v>1347</v>
      </c>
      <c r="M212" s="1" t="s">
        <v>60</v>
      </c>
      <c r="N212" s="1">
        <v>11</v>
      </c>
      <c r="Q212" s="4" t="str">
        <f>IF(O212="",VLOOKUP(K212,属性表!$H:$I,2,0)&amp;"#"&amp;配件表!L212&amp;"|"&amp;VLOOKUP(M212,属性表!$H:$I,2,0)&amp;"#"&amp;配件表!N212,VLOOKUP(K212,属性表!$H:$I,2,0)&amp;"#"&amp;配件表!L212&amp;"|"&amp;VLOOKUP(M212,属性表!$H:$I,2,0)&amp;"#"&amp;配件表!N212&amp;"|"&amp;VLOOKUP(O212,属性表!$H:$I,2,0)&amp;"#"&amp;配件表!P212)</f>
        <v>1#1347|2#11</v>
      </c>
      <c r="R212" s="1" t="str">
        <f t="shared" si="200"/>
        <v>异妖7</v>
      </c>
      <c r="S212" s="1" t="str">
        <f t="shared" si="201"/>
        <v>橙色</v>
      </c>
    </row>
    <row r="213" spans="1:19" x14ac:dyDescent="0.3">
      <c r="A213" s="1" t="str">
        <f t="shared" si="210"/>
        <v>配件22</v>
      </c>
      <c r="B213" s="1">
        <f t="shared" si="221"/>
        <v>22</v>
      </c>
      <c r="C213" s="1">
        <f t="shared" si="222"/>
        <v>2</v>
      </c>
      <c r="D213" s="1">
        <f t="shared" si="223"/>
        <v>6022</v>
      </c>
      <c r="E213" s="1">
        <f t="shared" ref="E213:G213" si="232">E203</f>
        <v>1</v>
      </c>
      <c r="F213" s="1">
        <f t="shared" si="232"/>
        <v>5</v>
      </c>
      <c r="G213" s="1">
        <f t="shared" si="232"/>
        <v>40</v>
      </c>
      <c r="H213" s="1" t="e">
        <f ca="1">[1]!SUMSTRING(D213:E213,"#")</f>
        <v>#NAME?</v>
      </c>
      <c r="I213" s="1" t="e">
        <f ca="1">[1]!SUMSTRING(F213:G213,"#")</f>
        <v>#NAME?</v>
      </c>
      <c r="J213" s="3" t="e">
        <f ca="1">[1]!SUMSTRING(H213:I213,"|")</f>
        <v>#NAME?</v>
      </c>
      <c r="K213" s="1" t="s">
        <v>58</v>
      </c>
      <c r="L213" s="1">
        <v>3368</v>
      </c>
      <c r="M213" s="1" t="s">
        <v>60</v>
      </c>
      <c r="N213" s="1">
        <v>28</v>
      </c>
      <c r="O213" s="1" t="s">
        <v>107</v>
      </c>
      <c r="P213" s="1">
        <v>3</v>
      </c>
      <c r="Q213" s="4" t="str">
        <f>IF(O213="",VLOOKUP(K213,属性表!$H:$I,2,0)&amp;"#"&amp;配件表!L213&amp;"|"&amp;VLOOKUP(M213,属性表!$H:$I,2,0)&amp;"#"&amp;配件表!N213,VLOOKUP(K213,属性表!$H:$I,2,0)&amp;"#"&amp;配件表!L213&amp;"|"&amp;VLOOKUP(M213,属性表!$H:$I,2,0)&amp;"#"&amp;配件表!N213&amp;"|"&amp;VLOOKUP(O213,属性表!$H:$I,2,0)&amp;"#"&amp;配件表!P213)</f>
        <v>1#3368|2#28|111#3</v>
      </c>
      <c r="R213" s="1" t="str">
        <f t="shared" si="200"/>
        <v>异妖7</v>
      </c>
      <c r="S213" s="1" t="str">
        <f t="shared" si="201"/>
        <v>橙色</v>
      </c>
    </row>
    <row r="214" spans="1:19" x14ac:dyDescent="0.3">
      <c r="A214" s="1" t="str">
        <f t="shared" si="210"/>
        <v>配件22</v>
      </c>
      <c r="B214" s="1">
        <f t="shared" si="221"/>
        <v>22</v>
      </c>
      <c r="C214" s="1">
        <f t="shared" si="222"/>
        <v>3</v>
      </c>
      <c r="D214" s="1">
        <f t="shared" si="223"/>
        <v>6022</v>
      </c>
      <c r="E214" s="1">
        <f t="shared" ref="E214:G214" si="233">E204</f>
        <v>2</v>
      </c>
      <c r="F214" s="1">
        <f t="shared" si="233"/>
        <v>5</v>
      </c>
      <c r="G214" s="1">
        <f t="shared" si="233"/>
        <v>65</v>
      </c>
      <c r="H214" s="1" t="e">
        <f ca="1">[1]!SUMSTRING(D214:E214,"#")</f>
        <v>#NAME?</v>
      </c>
      <c r="I214" s="1" t="e">
        <f ca="1">[1]!SUMSTRING(F214:G214,"#")</f>
        <v>#NAME?</v>
      </c>
      <c r="J214" s="3" t="e">
        <f ca="1">[1]!SUMSTRING(H214:I214,"|")</f>
        <v>#NAME?</v>
      </c>
      <c r="K214" s="1" t="s">
        <v>58</v>
      </c>
      <c r="L214" s="1">
        <v>5389</v>
      </c>
      <c r="M214" s="1" t="s">
        <v>60</v>
      </c>
      <c r="N214" s="1">
        <v>44</v>
      </c>
      <c r="Q214" s="4" t="str">
        <f>IF(O214="",VLOOKUP(K214,属性表!$H:$I,2,0)&amp;"#"&amp;配件表!L214&amp;"|"&amp;VLOOKUP(M214,属性表!$H:$I,2,0)&amp;"#"&amp;配件表!N214,VLOOKUP(K214,属性表!$H:$I,2,0)&amp;"#"&amp;配件表!L214&amp;"|"&amp;VLOOKUP(M214,属性表!$H:$I,2,0)&amp;"#"&amp;配件表!N214&amp;"|"&amp;VLOOKUP(O214,属性表!$H:$I,2,0)&amp;"#"&amp;配件表!P214)</f>
        <v>1#5389|2#44</v>
      </c>
      <c r="R214" s="1" t="str">
        <f t="shared" si="200"/>
        <v>异妖7</v>
      </c>
      <c r="S214" s="1" t="str">
        <f t="shared" si="201"/>
        <v>橙色</v>
      </c>
    </row>
    <row r="215" spans="1:19" x14ac:dyDescent="0.3">
      <c r="A215" s="1" t="str">
        <f t="shared" si="210"/>
        <v>配件22</v>
      </c>
      <c r="B215" s="1">
        <f t="shared" si="221"/>
        <v>22</v>
      </c>
      <c r="C215" s="1">
        <f t="shared" si="222"/>
        <v>4</v>
      </c>
      <c r="D215" s="1">
        <f t="shared" si="223"/>
        <v>6022</v>
      </c>
      <c r="E215" s="1">
        <f t="shared" ref="E215:G215" si="234">E205</f>
        <v>2</v>
      </c>
      <c r="F215" s="1">
        <f t="shared" si="234"/>
        <v>5</v>
      </c>
      <c r="G215" s="1">
        <f t="shared" si="234"/>
        <v>100</v>
      </c>
      <c r="H215" s="1" t="e">
        <f ca="1">[1]!SUMSTRING(D215:E215,"#")</f>
        <v>#NAME?</v>
      </c>
      <c r="I215" s="1" t="e">
        <f ca="1">[1]!SUMSTRING(F215:G215,"#")</f>
        <v>#NAME?</v>
      </c>
      <c r="J215" s="3" t="e">
        <f ca="1">[1]!SUMSTRING(H215:I215,"|")</f>
        <v>#NAME?</v>
      </c>
      <c r="K215" s="1" t="s">
        <v>58</v>
      </c>
      <c r="L215" s="1">
        <v>8084</v>
      </c>
      <c r="M215" s="1" t="s">
        <v>60</v>
      </c>
      <c r="N215" s="1">
        <v>67</v>
      </c>
      <c r="O215" s="1" t="s">
        <v>107</v>
      </c>
      <c r="P215" s="1">
        <v>6</v>
      </c>
      <c r="Q215" s="4" t="str">
        <f>IF(O215="",VLOOKUP(K215,属性表!$H:$I,2,0)&amp;"#"&amp;配件表!L215&amp;"|"&amp;VLOOKUP(M215,属性表!$H:$I,2,0)&amp;"#"&amp;配件表!N215,VLOOKUP(K215,属性表!$H:$I,2,0)&amp;"#"&amp;配件表!L215&amp;"|"&amp;VLOOKUP(M215,属性表!$H:$I,2,0)&amp;"#"&amp;配件表!N215&amp;"|"&amp;VLOOKUP(O215,属性表!$H:$I,2,0)&amp;"#"&amp;配件表!P215)</f>
        <v>1#8084|2#67|111#6</v>
      </c>
      <c r="R215" s="1" t="str">
        <f t="shared" si="200"/>
        <v>异妖7</v>
      </c>
      <c r="S215" s="1" t="str">
        <f t="shared" si="201"/>
        <v>橙色</v>
      </c>
    </row>
    <row r="216" spans="1:19" x14ac:dyDescent="0.3">
      <c r="A216" s="1" t="str">
        <f t="shared" si="210"/>
        <v>配件22</v>
      </c>
      <c r="B216" s="1">
        <f t="shared" si="221"/>
        <v>22</v>
      </c>
      <c r="C216" s="1">
        <f t="shared" si="222"/>
        <v>5</v>
      </c>
      <c r="D216" s="1">
        <f t="shared" si="223"/>
        <v>6022</v>
      </c>
      <c r="E216" s="1">
        <f t="shared" ref="E216:G216" si="235">E206</f>
        <v>3</v>
      </c>
      <c r="F216" s="1">
        <f t="shared" si="235"/>
        <v>5</v>
      </c>
      <c r="G216" s="1">
        <f t="shared" si="235"/>
        <v>135</v>
      </c>
      <c r="H216" s="1" t="e">
        <f ca="1">[1]!SUMSTRING(D216:E216,"#")</f>
        <v>#NAME?</v>
      </c>
      <c r="I216" s="1" t="e">
        <f ca="1">[1]!SUMSTRING(F216:G216,"#")</f>
        <v>#NAME?</v>
      </c>
      <c r="J216" s="3" t="e">
        <f ca="1">[1]!SUMSTRING(H216:I216,"|")</f>
        <v>#NAME?</v>
      </c>
      <c r="K216" s="1" t="s">
        <v>58</v>
      </c>
      <c r="L216" s="1">
        <v>11452</v>
      </c>
      <c r="M216" s="1" t="s">
        <v>60</v>
      </c>
      <c r="N216" s="1">
        <v>95</v>
      </c>
      <c r="Q216" s="4" t="str">
        <f>IF(O216="",VLOOKUP(K216,属性表!$H:$I,2,0)&amp;"#"&amp;配件表!L216&amp;"|"&amp;VLOOKUP(M216,属性表!$H:$I,2,0)&amp;"#"&amp;配件表!N216,VLOOKUP(K216,属性表!$H:$I,2,0)&amp;"#"&amp;配件表!L216&amp;"|"&amp;VLOOKUP(M216,属性表!$H:$I,2,0)&amp;"#"&amp;配件表!N216&amp;"|"&amp;VLOOKUP(O216,属性表!$H:$I,2,0)&amp;"#"&amp;配件表!P216)</f>
        <v>1#11452|2#95</v>
      </c>
      <c r="R216" s="1" t="str">
        <f t="shared" si="200"/>
        <v>异妖7</v>
      </c>
      <c r="S216" s="1" t="str">
        <f t="shared" si="201"/>
        <v>橙色</v>
      </c>
    </row>
    <row r="217" spans="1:19" x14ac:dyDescent="0.3">
      <c r="A217" s="1" t="str">
        <f t="shared" si="210"/>
        <v>配件22</v>
      </c>
      <c r="B217" s="1">
        <f t="shared" si="221"/>
        <v>22</v>
      </c>
      <c r="C217" s="1">
        <f t="shared" si="222"/>
        <v>6</v>
      </c>
      <c r="D217" s="1">
        <f t="shared" si="223"/>
        <v>6022</v>
      </c>
      <c r="E217" s="1">
        <f t="shared" ref="E217:G217" si="236">E207</f>
        <v>3</v>
      </c>
      <c r="F217" s="1">
        <f t="shared" si="236"/>
        <v>5</v>
      </c>
      <c r="G217" s="1">
        <f t="shared" si="236"/>
        <v>180</v>
      </c>
      <c r="H217" s="1" t="e">
        <f ca="1">[1]!SUMSTRING(D217:E217,"#")</f>
        <v>#NAME?</v>
      </c>
      <c r="I217" s="1" t="e">
        <f ca="1">[1]!SUMSTRING(F217:G217,"#")</f>
        <v>#NAME?</v>
      </c>
      <c r="J217" s="3" t="e">
        <f ca="1">[1]!SUMSTRING(H217:I217,"|")</f>
        <v>#NAME?</v>
      </c>
      <c r="K217" s="1" t="s">
        <v>58</v>
      </c>
      <c r="L217" s="1">
        <v>15494</v>
      </c>
      <c r="M217" s="1" t="s">
        <v>60</v>
      </c>
      <c r="N217" s="1">
        <v>129</v>
      </c>
      <c r="O217" s="1" t="s">
        <v>107</v>
      </c>
      <c r="P217" s="1">
        <v>9</v>
      </c>
      <c r="Q217" s="4" t="str">
        <f>IF(O217="",VLOOKUP(K217,属性表!$H:$I,2,0)&amp;"#"&amp;配件表!L217&amp;"|"&amp;VLOOKUP(M217,属性表!$H:$I,2,0)&amp;"#"&amp;配件表!N217,VLOOKUP(K217,属性表!$H:$I,2,0)&amp;"#"&amp;配件表!L217&amp;"|"&amp;VLOOKUP(M217,属性表!$H:$I,2,0)&amp;"#"&amp;配件表!N217&amp;"|"&amp;VLOOKUP(O217,属性表!$H:$I,2,0)&amp;"#"&amp;配件表!P217)</f>
        <v>1#15494|2#129|111#9</v>
      </c>
      <c r="R217" s="1" t="str">
        <f t="shared" si="200"/>
        <v>异妖7</v>
      </c>
      <c r="S217" s="1" t="str">
        <f t="shared" si="201"/>
        <v>橙色</v>
      </c>
    </row>
    <row r="218" spans="1:19" x14ac:dyDescent="0.3">
      <c r="A218" s="1" t="str">
        <f t="shared" si="210"/>
        <v>配件22</v>
      </c>
      <c r="B218" s="1">
        <f t="shared" si="221"/>
        <v>22</v>
      </c>
      <c r="C218" s="1">
        <f t="shared" si="222"/>
        <v>7</v>
      </c>
      <c r="D218" s="1">
        <f t="shared" si="223"/>
        <v>6022</v>
      </c>
      <c r="E218" s="1">
        <f t="shared" ref="E218:G218" si="237">E208</f>
        <v>4</v>
      </c>
      <c r="F218" s="1">
        <f t="shared" si="237"/>
        <v>5</v>
      </c>
      <c r="G218" s="1">
        <f t="shared" si="237"/>
        <v>235</v>
      </c>
      <c r="H218" s="1" t="e">
        <f ca="1">[1]!SUMSTRING(D218:E218,"#")</f>
        <v>#NAME?</v>
      </c>
      <c r="I218" s="1" t="e">
        <f ca="1">[1]!SUMSTRING(F218:G218,"#")</f>
        <v>#NAME?</v>
      </c>
      <c r="J218" s="3" t="e">
        <f ca="1">[1]!SUMSTRING(H218:I218,"|")</f>
        <v>#NAME?</v>
      </c>
      <c r="K218" s="1" t="s">
        <v>58</v>
      </c>
      <c r="L218" s="1">
        <v>20210</v>
      </c>
      <c r="M218" s="1" t="s">
        <v>60</v>
      </c>
      <c r="N218" s="1">
        <v>168</v>
      </c>
      <c r="Q218" s="4" t="str">
        <f>IF(O218="",VLOOKUP(K218,属性表!$H:$I,2,0)&amp;"#"&amp;配件表!L218&amp;"|"&amp;VLOOKUP(M218,属性表!$H:$I,2,0)&amp;"#"&amp;配件表!N218,VLOOKUP(K218,属性表!$H:$I,2,0)&amp;"#"&amp;配件表!L218&amp;"|"&amp;VLOOKUP(M218,属性表!$H:$I,2,0)&amp;"#"&amp;配件表!N218&amp;"|"&amp;VLOOKUP(O218,属性表!$H:$I,2,0)&amp;"#"&amp;配件表!P218)</f>
        <v>1#20210|2#168</v>
      </c>
      <c r="R218" s="1" t="str">
        <f t="shared" si="200"/>
        <v>异妖7</v>
      </c>
      <c r="S218" s="1" t="str">
        <f t="shared" si="201"/>
        <v>橙色</v>
      </c>
    </row>
    <row r="219" spans="1:19" x14ac:dyDescent="0.3">
      <c r="A219" s="1" t="str">
        <f t="shared" si="210"/>
        <v>配件22</v>
      </c>
      <c r="B219" s="1">
        <f t="shared" si="221"/>
        <v>22</v>
      </c>
      <c r="C219" s="1">
        <f t="shared" si="222"/>
        <v>8</v>
      </c>
      <c r="D219" s="1">
        <f t="shared" si="223"/>
        <v>6022</v>
      </c>
      <c r="E219" s="1">
        <f t="shared" ref="E219:G219" si="238">E209</f>
        <v>5</v>
      </c>
      <c r="F219" s="1">
        <f t="shared" si="238"/>
        <v>5</v>
      </c>
      <c r="G219" s="1">
        <f t="shared" si="238"/>
        <v>290</v>
      </c>
      <c r="H219" s="1" t="e">
        <f ca="1">[1]!SUMSTRING(D219:E219,"#")</f>
        <v>#NAME?</v>
      </c>
      <c r="I219" s="1" t="e">
        <f ca="1">[1]!SUMSTRING(F219:G219,"#")</f>
        <v>#NAME?</v>
      </c>
      <c r="J219" s="3" t="e">
        <f ca="1">[1]!SUMSTRING(H219:I219,"|")</f>
        <v>#NAME?</v>
      </c>
      <c r="K219" s="1" t="s">
        <v>58</v>
      </c>
      <c r="L219" s="1">
        <v>25600</v>
      </c>
      <c r="M219" s="1" t="s">
        <v>60</v>
      </c>
      <c r="N219" s="1">
        <v>213</v>
      </c>
      <c r="O219" s="1" t="s">
        <v>107</v>
      </c>
      <c r="P219" s="1">
        <v>12</v>
      </c>
      <c r="Q219" s="4" t="str">
        <f>IF(O219="",VLOOKUP(K219,属性表!$H:$I,2,0)&amp;"#"&amp;配件表!L219&amp;"|"&amp;VLOOKUP(M219,属性表!$H:$I,2,0)&amp;"#"&amp;配件表!N219,VLOOKUP(K219,属性表!$H:$I,2,0)&amp;"#"&amp;配件表!L219&amp;"|"&amp;VLOOKUP(M219,属性表!$H:$I,2,0)&amp;"#"&amp;配件表!N219&amp;"|"&amp;VLOOKUP(O219,属性表!$H:$I,2,0)&amp;"#"&amp;配件表!P219)</f>
        <v>1#25600|2#213|111#12</v>
      </c>
      <c r="R219" s="1" t="str">
        <f t="shared" si="200"/>
        <v>异妖7</v>
      </c>
      <c r="S219" s="1" t="str">
        <f t="shared" si="201"/>
        <v>橙色</v>
      </c>
    </row>
    <row r="220" spans="1:19" x14ac:dyDescent="0.3">
      <c r="A220" s="1" t="str">
        <f t="shared" si="210"/>
        <v>配件22</v>
      </c>
      <c r="B220" s="1">
        <f t="shared" si="221"/>
        <v>22</v>
      </c>
      <c r="C220" s="1">
        <f t="shared" si="222"/>
        <v>9</v>
      </c>
      <c r="D220" s="1">
        <f t="shared" si="223"/>
        <v>6022</v>
      </c>
      <c r="E220" s="1">
        <f t="shared" ref="E220:G220" si="239">E210</f>
        <v>6</v>
      </c>
      <c r="F220" s="1">
        <f t="shared" si="239"/>
        <v>5</v>
      </c>
      <c r="G220" s="1">
        <f t="shared" si="239"/>
        <v>355</v>
      </c>
      <c r="H220" s="1" t="e">
        <f ca="1">[1]!SUMSTRING(D220:E220,"#")</f>
        <v>#NAME?</v>
      </c>
      <c r="I220" s="1" t="e">
        <f ca="1">[1]!SUMSTRING(F220:G220,"#")</f>
        <v>#NAME?</v>
      </c>
      <c r="J220" s="3" t="e">
        <f ca="1">[1]!SUMSTRING(H220:I220,"|")</f>
        <v>#NAME?</v>
      </c>
      <c r="K220" s="1" t="s">
        <v>58</v>
      </c>
      <c r="L220" s="1">
        <v>31663</v>
      </c>
      <c r="M220" s="1" t="s">
        <v>60</v>
      </c>
      <c r="N220" s="1">
        <v>263</v>
      </c>
      <c r="Q220" s="4" t="str">
        <f>IF(O220="",VLOOKUP(K220,属性表!$H:$I,2,0)&amp;"#"&amp;配件表!L220&amp;"|"&amp;VLOOKUP(M220,属性表!$H:$I,2,0)&amp;"#"&amp;配件表!N220,VLOOKUP(K220,属性表!$H:$I,2,0)&amp;"#"&amp;配件表!L220&amp;"|"&amp;VLOOKUP(M220,属性表!$H:$I,2,0)&amp;"#"&amp;配件表!N220&amp;"|"&amp;VLOOKUP(O220,属性表!$H:$I,2,0)&amp;"#"&amp;配件表!P220)</f>
        <v>1#31663|2#263</v>
      </c>
      <c r="R220" s="1" t="str">
        <f t="shared" si="200"/>
        <v>异妖7</v>
      </c>
      <c r="S220" s="1" t="str">
        <f t="shared" si="201"/>
        <v>橙色</v>
      </c>
    </row>
    <row r="221" spans="1:19" x14ac:dyDescent="0.3">
      <c r="A221" s="1" t="str">
        <f t="shared" si="210"/>
        <v>配件22</v>
      </c>
      <c r="B221" s="1">
        <f t="shared" si="221"/>
        <v>22</v>
      </c>
      <c r="C221" s="1">
        <f t="shared" si="222"/>
        <v>10</v>
      </c>
      <c r="D221" s="1">
        <f t="shared" si="223"/>
        <v>6022</v>
      </c>
      <c r="E221" s="1">
        <f t="shared" ref="E221:G221" si="240">E211</f>
        <v>8</v>
      </c>
      <c r="F221" s="1">
        <f t="shared" si="240"/>
        <v>5</v>
      </c>
      <c r="G221" s="1">
        <f t="shared" si="240"/>
        <v>420</v>
      </c>
      <c r="H221" s="1" t="e">
        <f ca="1">[1]!SUMSTRING(D221:E221,"#")</f>
        <v>#NAME?</v>
      </c>
      <c r="I221" s="1" t="e">
        <f ca="1">[1]!SUMSTRING(F221:G221,"#")</f>
        <v>#NAME?</v>
      </c>
      <c r="J221" s="3" t="e">
        <f ca="1">[1]!SUMSTRING(H221:I221,"|")</f>
        <v>#NAME?</v>
      </c>
      <c r="K221" s="1" t="s">
        <v>58</v>
      </c>
      <c r="L221" s="1">
        <v>38400</v>
      </c>
      <c r="M221" s="1" t="s">
        <v>60</v>
      </c>
      <c r="N221" s="1">
        <v>320</v>
      </c>
      <c r="O221" s="1" t="s">
        <v>107</v>
      </c>
      <c r="P221" s="1">
        <v>15</v>
      </c>
      <c r="Q221" s="4" t="str">
        <f>IF(O221="",VLOOKUP(K221,属性表!$H:$I,2,0)&amp;"#"&amp;配件表!L221&amp;"|"&amp;VLOOKUP(M221,属性表!$H:$I,2,0)&amp;"#"&amp;配件表!N221,VLOOKUP(K221,属性表!$H:$I,2,0)&amp;"#"&amp;配件表!L221&amp;"|"&amp;VLOOKUP(M221,属性表!$H:$I,2,0)&amp;"#"&amp;配件表!N221&amp;"|"&amp;VLOOKUP(O221,属性表!$H:$I,2,0)&amp;"#"&amp;配件表!P221)</f>
        <v>1#38400|2#320|111#15</v>
      </c>
      <c r="R221" s="1" t="str">
        <f t="shared" si="200"/>
        <v>异妖7</v>
      </c>
      <c r="S221" s="1" t="str">
        <f t="shared" si="201"/>
        <v>橙色</v>
      </c>
    </row>
    <row r="222" spans="1:19" x14ac:dyDescent="0.3">
      <c r="A222" s="1" t="str">
        <f t="shared" si="210"/>
        <v>配件23</v>
      </c>
      <c r="B222" s="1">
        <f t="shared" si="221"/>
        <v>23</v>
      </c>
      <c r="C222" s="1">
        <f t="shared" si="222"/>
        <v>1</v>
      </c>
      <c r="D222" s="1">
        <f t="shared" si="223"/>
        <v>6023</v>
      </c>
      <c r="E222" s="1">
        <f t="shared" ref="E222:G222" si="241">E212</f>
        <v>1</v>
      </c>
      <c r="F222" s="1">
        <f t="shared" si="241"/>
        <v>5</v>
      </c>
      <c r="G222" s="1">
        <f t="shared" si="241"/>
        <v>0</v>
      </c>
      <c r="H222" s="1" t="e">
        <f ca="1">[1]!SUMSTRING(D222:E222,"#")</f>
        <v>#NAME?</v>
      </c>
      <c r="I222" s="1" t="e">
        <f ca="1">[1]!SUMSTRING(F222:G222,"#")</f>
        <v>#NAME?</v>
      </c>
      <c r="J222" s="3" t="e">
        <f ca="1">[1]!SUMSTRING(H222:I222,"|")</f>
        <v>#NAME?</v>
      </c>
      <c r="K222" s="1" t="s">
        <v>58</v>
      </c>
      <c r="L222" s="1">
        <v>1347</v>
      </c>
      <c r="M222" s="1" t="s">
        <v>60</v>
      </c>
      <c r="N222" s="1">
        <v>11</v>
      </c>
      <c r="Q222" s="4" t="str">
        <f>IF(O222="",VLOOKUP(K222,属性表!$H:$I,2,0)&amp;"#"&amp;配件表!L222&amp;"|"&amp;VLOOKUP(M222,属性表!$H:$I,2,0)&amp;"#"&amp;配件表!N222,VLOOKUP(K222,属性表!$H:$I,2,0)&amp;"#"&amp;配件表!L222&amp;"|"&amp;VLOOKUP(M222,属性表!$H:$I,2,0)&amp;"#"&amp;配件表!N222&amp;"|"&amp;VLOOKUP(O222,属性表!$H:$I,2,0)&amp;"#"&amp;配件表!P222)</f>
        <v>1#1347|2#11</v>
      </c>
      <c r="R222" s="1" t="str">
        <f t="shared" si="200"/>
        <v>异妖7</v>
      </c>
      <c r="S222" s="1" t="str">
        <f t="shared" si="201"/>
        <v>橙色</v>
      </c>
    </row>
    <row r="223" spans="1:19" x14ac:dyDescent="0.3">
      <c r="A223" s="1" t="str">
        <f t="shared" si="210"/>
        <v>配件23</v>
      </c>
      <c r="B223" s="1">
        <f t="shared" si="221"/>
        <v>23</v>
      </c>
      <c r="C223" s="1">
        <f t="shared" si="222"/>
        <v>2</v>
      </c>
      <c r="D223" s="1">
        <f t="shared" si="223"/>
        <v>6023</v>
      </c>
      <c r="E223" s="1">
        <f t="shared" ref="E223:G223" si="242">E213</f>
        <v>1</v>
      </c>
      <c r="F223" s="1">
        <f t="shared" si="242"/>
        <v>5</v>
      </c>
      <c r="G223" s="1">
        <f t="shared" si="242"/>
        <v>40</v>
      </c>
      <c r="H223" s="1" t="e">
        <f ca="1">[1]!SUMSTRING(D223:E223,"#")</f>
        <v>#NAME?</v>
      </c>
      <c r="I223" s="1" t="e">
        <f ca="1">[1]!SUMSTRING(F223:G223,"#")</f>
        <v>#NAME?</v>
      </c>
      <c r="J223" s="3" t="e">
        <f ca="1">[1]!SUMSTRING(H223:I223,"|")</f>
        <v>#NAME?</v>
      </c>
      <c r="K223" s="1" t="s">
        <v>58</v>
      </c>
      <c r="L223" s="1">
        <v>3368</v>
      </c>
      <c r="M223" s="1" t="s">
        <v>60</v>
      </c>
      <c r="N223" s="1">
        <v>28</v>
      </c>
      <c r="O223" s="1" t="s">
        <v>108</v>
      </c>
      <c r="P223" s="1">
        <v>2</v>
      </c>
      <c r="Q223" s="4" t="str">
        <f>IF(O223="",VLOOKUP(K223,属性表!$H:$I,2,0)&amp;"#"&amp;配件表!L223&amp;"|"&amp;VLOOKUP(M223,属性表!$H:$I,2,0)&amp;"#"&amp;配件表!N223,VLOOKUP(K223,属性表!$H:$I,2,0)&amp;"#"&amp;配件表!L223&amp;"|"&amp;VLOOKUP(M223,属性表!$H:$I,2,0)&amp;"#"&amp;配件表!N223&amp;"|"&amp;VLOOKUP(O223,属性表!$H:$I,2,0)&amp;"#"&amp;配件表!P223)</f>
        <v>1#3368|2#28|106#2</v>
      </c>
      <c r="R223" s="1" t="str">
        <f t="shared" si="200"/>
        <v>异妖7</v>
      </c>
      <c r="S223" s="1" t="str">
        <f t="shared" si="201"/>
        <v>橙色</v>
      </c>
    </row>
    <row r="224" spans="1:19" x14ac:dyDescent="0.3">
      <c r="A224" s="1" t="str">
        <f t="shared" si="210"/>
        <v>配件23</v>
      </c>
      <c r="B224" s="1">
        <f t="shared" si="221"/>
        <v>23</v>
      </c>
      <c r="C224" s="1">
        <f t="shared" si="222"/>
        <v>3</v>
      </c>
      <c r="D224" s="1">
        <f t="shared" si="223"/>
        <v>6023</v>
      </c>
      <c r="E224" s="1">
        <f t="shared" ref="E224:G224" si="243">E214</f>
        <v>2</v>
      </c>
      <c r="F224" s="1">
        <f t="shared" si="243"/>
        <v>5</v>
      </c>
      <c r="G224" s="1">
        <f t="shared" si="243"/>
        <v>65</v>
      </c>
      <c r="H224" s="1" t="e">
        <f ca="1">[1]!SUMSTRING(D224:E224,"#")</f>
        <v>#NAME?</v>
      </c>
      <c r="I224" s="1" t="e">
        <f ca="1">[1]!SUMSTRING(F224:G224,"#")</f>
        <v>#NAME?</v>
      </c>
      <c r="J224" s="3" t="e">
        <f ca="1">[1]!SUMSTRING(H224:I224,"|")</f>
        <v>#NAME?</v>
      </c>
      <c r="K224" s="1" t="s">
        <v>58</v>
      </c>
      <c r="L224" s="1">
        <v>5389</v>
      </c>
      <c r="M224" s="1" t="s">
        <v>60</v>
      </c>
      <c r="N224" s="1">
        <v>44</v>
      </c>
      <c r="Q224" s="4" t="str">
        <f>IF(O224="",VLOOKUP(K224,属性表!$H:$I,2,0)&amp;"#"&amp;配件表!L224&amp;"|"&amp;VLOOKUP(M224,属性表!$H:$I,2,0)&amp;"#"&amp;配件表!N224,VLOOKUP(K224,属性表!$H:$I,2,0)&amp;"#"&amp;配件表!L224&amp;"|"&amp;VLOOKUP(M224,属性表!$H:$I,2,0)&amp;"#"&amp;配件表!N224&amp;"|"&amp;VLOOKUP(O224,属性表!$H:$I,2,0)&amp;"#"&amp;配件表!P224)</f>
        <v>1#5389|2#44</v>
      </c>
      <c r="R224" s="1" t="str">
        <f t="shared" si="200"/>
        <v>异妖7</v>
      </c>
      <c r="S224" s="1" t="str">
        <f t="shared" si="201"/>
        <v>橙色</v>
      </c>
    </row>
    <row r="225" spans="1:19" x14ac:dyDescent="0.3">
      <c r="A225" s="1" t="str">
        <f t="shared" si="210"/>
        <v>配件23</v>
      </c>
      <c r="B225" s="1">
        <f t="shared" si="221"/>
        <v>23</v>
      </c>
      <c r="C225" s="1">
        <f t="shared" si="222"/>
        <v>4</v>
      </c>
      <c r="D225" s="1">
        <f t="shared" si="223"/>
        <v>6023</v>
      </c>
      <c r="E225" s="1">
        <f t="shared" ref="E225:G225" si="244">E215</f>
        <v>2</v>
      </c>
      <c r="F225" s="1">
        <f t="shared" si="244"/>
        <v>5</v>
      </c>
      <c r="G225" s="1">
        <f t="shared" si="244"/>
        <v>100</v>
      </c>
      <c r="H225" s="1" t="e">
        <f ca="1">[1]!SUMSTRING(D225:E225,"#")</f>
        <v>#NAME?</v>
      </c>
      <c r="I225" s="1" t="e">
        <f ca="1">[1]!SUMSTRING(F225:G225,"#")</f>
        <v>#NAME?</v>
      </c>
      <c r="J225" s="3" t="e">
        <f ca="1">[1]!SUMSTRING(H225:I225,"|")</f>
        <v>#NAME?</v>
      </c>
      <c r="K225" s="1" t="s">
        <v>58</v>
      </c>
      <c r="L225" s="1">
        <v>8084</v>
      </c>
      <c r="M225" s="1" t="s">
        <v>60</v>
      </c>
      <c r="N225" s="1">
        <v>67</v>
      </c>
      <c r="O225" s="1" t="s">
        <v>108</v>
      </c>
      <c r="P225" s="1">
        <v>6</v>
      </c>
      <c r="Q225" s="4" t="str">
        <f>IF(O225="",VLOOKUP(K225,属性表!$H:$I,2,0)&amp;"#"&amp;配件表!L225&amp;"|"&amp;VLOOKUP(M225,属性表!$H:$I,2,0)&amp;"#"&amp;配件表!N225,VLOOKUP(K225,属性表!$H:$I,2,0)&amp;"#"&amp;配件表!L225&amp;"|"&amp;VLOOKUP(M225,属性表!$H:$I,2,0)&amp;"#"&amp;配件表!N225&amp;"|"&amp;VLOOKUP(O225,属性表!$H:$I,2,0)&amp;"#"&amp;配件表!P225)</f>
        <v>1#8084|2#67|106#6</v>
      </c>
      <c r="R225" s="1" t="str">
        <f t="shared" si="200"/>
        <v>异妖7</v>
      </c>
      <c r="S225" s="1" t="str">
        <f t="shared" si="201"/>
        <v>橙色</v>
      </c>
    </row>
    <row r="226" spans="1:19" x14ac:dyDescent="0.3">
      <c r="A226" s="1" t="str">
        <f t="shared" si="210"/>
        <v>配件23</v>
      </c>
      <c r="B226" s="1">
        <f t="shared" si="221"/>
        <v>23</v>
      </c>
      <c r="C226" s="1">
        <f t="shared" si="222"/>
        <v>5</v>
      </c>
      <c r="D226" s="1">
        <f t="shared" si="223"/>
        <v>6023</v>
      </c>
      <c r="E226" s="1">
        <f t="shared" ref="E226:G226" si="245">E216</f>
        <v>3</v>
      </c>
      <c r="F226" s="1">
        <f t="shared" si="245"/>
        <v>5</v>
      </c>
      <c r="G226" s="1">
        <f t="shared" si="245"/>
        <v>135</v>
      </c>
      <c r="H226" s="1" t="e">
        <f ca="1">[1]!SUMSTRING(D226:E226,"#")</f>
        <v>#NAME?</v>
      </c>
      <c r="I226" s="1" t="e">
        <f ca="1">[1]!SUMSTRING(F226:G226,"#")</f>
        <v>#NAME?</v>
      </c>
      <c r="J226" s="3" t="e">
        <f ca="1">[1]!SUMSTRING(H226:I226,"|")</f>
        <v>#NAME?</v>
      </c>
      <c r="K226" s="1" t="s">
        <v>58</v>
      </c>
      <c r="L226" s="1">
        <v>11452</v>
      </c>
      <c r="M226" s="1" t="s">
        <v>60</v>
      </c>
      <c r="N226" s="1">
        <v>95</v>
      </c>
      <c r="Q226" s="4" t="str">
        <f>IF(O226="",VLOOKUP(K226,属性表!$H:$I,2,0)&amp;"#"&amp;配件表!L226&amp;"|"&amp;VLOOKUP(M226,属性表!$H:$I,2,0)&amp;"#"&amp;配件表!N226,VLOOKUP(K226,属性表!$H:$I,2,0)&amp;"#"&amp;配件表!L226&amp;"|"&amp;VLOOKUP(M226,属性表!$H:$I,2,0)&amp;"#"&amp;配件表!N226&amp;"|"&amp;VLOOKUP(O226,属性表!$H:$I,2,0)&amp;"#"&amp;配件表!P226)</f>
        <v>1#11452|2#95</v>
      </c>
      <c r="R226" s="1" t="str">
        <f t="shared" si="200"/>
        <v>异妖7</v>
      </c>
      <c r="S226" s="1" t="str">
        <f t="shared" si="201"/>
        <v>橙色</v>
      </c>
    </row>
    <row r="227" spans="1:19" x14ac:dyDescent="0.3">
      <c r="A227" s="1" t="str">
        <f t="shared" si="210"/>
        <v>配件23</v>
      </c>
      <c r="B227" s="1">
        <f t="shared" si="221"/>
        <v>23</v>
      </c>
      <c r="C227" s="1">
        <f t="shared" si="222"/>
        <v>6</v>
      </c>
      <c r="D227" s="1">
        <f t="shared" si="223"/>
        <v>6023</v>
      </c>
      <c r="E227" s="1">
        <f t="shared" ref="E227:G227" si="246">E217</f>
        <v>3</v>
      </c>
      <c r="F227" s="1">
        <f t="shared" si="246"/>
        <v>5</v>
      </c>
      <c r="G227" s="1">
        <f t="shared" si="246"/>
        <v>180</v>
      </c>
      <c r="H227" s="1" t="e">
        <f ca="1">[1]!SUMSTRING(D227:E227,"#")</f>
        <v>#NAME?</v>
      </c>
      <c r="I227" s="1" t="e">
        <f ca="1">[1]!SUMSTRING(F227:G227,"#")</f>
        <v>#NAME?</v>
      </c>
      <c r="J227" s="3" t="e">
        <f ca="1">[1]!SUMSTRING(H227:I227,"|")</f>
        <v>#NAME?</v>
      </c>
      <c r="K227" s="1" t="s">
        <v>58</v>
      </c>
      <c r="L227" s="1">
        <v>15494</v>
      </c>
      <c r="M227" s="1" t="s">
        <v>60</v>
      </c>
      <c r="N227" s="1">
        <v>129</v>
      </c>
      <c r="O227" s="1" t="s">
        <v>108</v>
      </c>
      <c r="P227" s="1">
        <v>12</v>
      </c>
      <c r="Q227" s="4" t="str">
        <f>IF(O227="",VLOOKUP(K227,属性表!$H:$I,2,0)&amp;"#"&amp;配件表!L227&amp;"|"&amp;VLOOKUP(M227,属性表!$H:$I,2,0)&amp;"#"&amp;配件表!N227,VLOOKUP(K227,属性表!$H:$I,2,0)&amp;"#"&amp;配件表!L227&amp;"|"&amp;VLOOKUP(M227,属性表!$H:$I,2,0)&amp;"#"&amp;配件表!N227&amp;"|"&amp;VLOOKUP(O227,属性表!$H:$I,2,0)&amp;"#"&amp;配件表!P227)</f>
        <v>1#15494|2#129|106#12</v>
      </c>
      <c r="R227" s="1" t="str">
        <f t="shared" si="200"/>
        <v>异妖7</v>
      </c>
      <c r="S227" s="1" t="str">
        <f t="shared" si="201"/>
        <v>橙色</v>
      </c>
    </row>
    <row r="228" spans="1:19" x14ac:dyDescent="0.3">
      <c r="A228" s="1" t="str">
        <f t="shared" si="210"/>
        <v>配件23</v>
      </c>
      <c r="B228" s="1">
        <f t="shared" si="221"/>
        <v>23</v>
      </c>
      <c r="C228" s="1">
        <f t="shared" si="222"/>
        <v>7</v>
      </c>
      <c r="D228" s="1">
        <f t="shared" si="223"/>
        <v>6023</v>
      </c>
      <c r="E228" s="1">
        <f t="shared" ref="E228:G228" si="247">E218</f>
        <v>4</v>
      </c>
      <c r="F228" s="1">
        <f t="shared" si="247"/>
        <v>5</v>
      </c>
      <c r="G228" s="1">
        <f t="shared" si="247"/>
        <v>235</v>
      </c>
      <c r="H228" s="1" t="e">
        <f ca="1">[1]!SUMSTRING(D228:E228,"#")</f>
        <v>#NAME?</v>
      </c>
      <c r="I228" s="1" t="e">
        <f ca="1">[1]!SUMSTRING(F228:G228,"#")</f>
        <v>#NAME?</v>
      </c>
      <c r="J228" s="3" t="e">
        <f ca="1">[1]!SUMSTRING(H228:I228,"|")</f>
        <v>#NAME?</v>
      </c>
      <c r="K228" s="1" t="s">
        <v>58</v>
      </c>
      <c r="L228" s="1">
        <v>20210</v>
      </c>
      <c r="M228" s="1" t="s">
        <v>60</v>
      </c>
      <c r="N228" s="1">
        <v>168</v>
      </c>
      <c r="Q228" s="4" t="str">
        <f>IF(O228="",VLOOKUP(K228,属性表!$H:$I,2,0)&amp;"#"&amp;配件表!L228&amp;"|"&amp;VLOOKUP(M228,属性表!$H:$I,2,0)&amp;"#"&amp;配件表!N228,VLOOKUP(K228,属性表!$H:$I,2,0)&amp;"#"&amp;配件表!L228&amp;"|"&amp;VLOOKUP(M228,属性表!$H:$I,2,0)&amp;"#"&amp;配件表!N228&amp;"|"&amp;VLOOKUP(O228,属性表!$H:$I,2,0)&amp;"#"&amp;配件表!P228)</f>
        <v>1#20210|2#168</v>
      </c>
      <c r="R228" s="1" t="str">
        <f t="shared" si="200"/>
        <v>异妖7</v>
      </c>
      <c r="S228" s="1" t="str">
        <f t="shared" si="201"/>
        <v>橙色</v>
      </c>
    </row>
    <row r="229" spans="1:19" x14ac:dyDescent="0.3">
      <c r="A229" s="1" t="str">
        <f t="shared" si="210"/>
        <v>配件23</v>
      </c>
      <c r="B229" s="1">
        <f t="shared" si="221"/>
        <v>23</v>
      </c>
      <c r="C229" s="1">
        <f t="shared" si="222"/>
        <v>8</v>
      </c>
      <c r="D229" s="1">
        <f t="shared" si="223"/>
        <v>6023</v>
      </c>
      <c r="E229" s="1">
        <f t="shared" ref="E229:G229" si="248">E219</f>
        <v>5</v>
      </c>
      <c r="F229" s="1">
        <f t="shared" si="248"/>
        <v>5</v>
      </c>
      <c r="G229" s="1">
        <f t="shared" si="248"/>
        <v>290</v>
      </c>
      <c r="H229" s="1" t="e">
        <f ca="1">[1]!SUMSTRING(D229:E229,"#")</f>
        <v>#NAME?</v>
      </c>
      <c r="I229" s="1" t="e">
        <f ca="1">[1]!SUMSTRING(F229:G229,"#")</f>
        <v>#NAME?</v>
      </c>
      <c r="J229" s="3" t="e">
        <f ca="1">[1]!SUMSTRING(H229:I229,"|")</f>
        <v>#NAME?</v>
      </c>
      <c r="K229" s="1" t="s">
        <v>58</v>
      </c>
      <c r="L229" s="1">
        <v>25600</v>
      </c>
      <c r="M229" s="1" t="s">
        <v>60</v>
      </c>
      <c r="N229" s="1">
        <v>213</v>
      </c>
      <c r="O229" s="1" t="s">
        <v>108</v>
      </c>
      <c r="P229" s="1">
        <v>20</v>
      </c>
      <c r="Q229" s="4" t="str">
        <f>IF(O229="",VLOOKUP(K229,属性表!$H:$I,2,0)&amp;"#"&amp;配件表!L229&amp;"|"&amp;VLOOKUP(M229,属性表!$H:$I,2,0)&amp;"#"&amp;配件表!N229,VLOOKUP(K229,属性表!$H:$I,2,0)&amp;"#"&amp;配件表!L229&amp;"|"&amp;VLOOKUP(M229,属性表!$H:$I,2,0)&amp;"#"&amp;配件表!N229&amp;"|"&amp;VLOOKUP(O229,属性表!$H:$I,2,0)&amp;"#"&amp;配件表!P229)</f>
        <v>1#25600|2#213|106#20</v>
      </c>
      <c r="R229" s="1" t="str">
        <f t="shared" si="200"/>
        <v>异妖7</v>
      </c>
      <c r="S229" s="1" t="str">
        <f t="shared" si="201"/>
        <v>橙色</v>
      </c>
    </row>
    <row r="230" spans="1:19" x14ac:dyDescent="0.3">
      <c r="A230" s="1" t="str">
        <f t="shared" si="210"/>
        <v>配件23</v>
      </c>
      <c r="B230" s="1">
        <f t="shared" si="221"/>
        <v>23</v>
      </c>
      <c r="C230" s="1">
        <f t="shared" si="222"/>
        <v>9</v>
      </c>
      <c r="D230" s="1">
        <f t="shared" si="223"/>
        <v>6023</v>
      </c>
      <c r="E230" s="1">
        <f t="shared" ref="E230:G230" si="249">E220</f>
        <v>6</v>
      </c>
      <c r="F230" s="1">
        <f t="shared" si="249"/>
        <v>5</v>
      </c>
      <c r="G230" s="1">
        <f t="shared" si="249"/>
        <v>355</v>
      </c>
      <c r="H230" s="1" t="e">
        <f ca="1">[1]!SUMSTRING(D230:E230,"#")</f>
        <v>#NAME?</v>
      </c>
      <c r="I230" s="1" t="e">
        <f ca="1">[1]!SUMSTRING(F230:G230,"#")</f>
        <v>#NAME?</v>
      </c>
      <c r="J230" s="3" t="e">
        <f ca="1">[1]!SUMSTRING(H230:I230,"|")</f>
        <v>#NAME?</v>
      </c>
      <c r="K230" s="1" t="s">
        <v>58</v>
      </c>
      <c r="L230" s="1">
        <v>31663</v>
      </c>
      <c r="M230" s="1" t="s">
        <v>60</v>
      </c>
      <c r="N230" s="1">
        <v>263</v>
      </c>
      <c r="Q230" s="4" t="str">
        <f>IF(O230="",VLOOKUP(K230,属性表!$H:$I,2,0)&amp;"#"&amp;配件表!L230&amp;"|"&amp;VLOOKUP(M230,属性表!$H:$I,2,0)&amp;"#"&amp;配件表!N230,VLOOKUP(K230,属性表!$H:$I,2,0)&amp;"#"&amp;配件表!L230&amp;"|"&amp;VLOOKUP(M230,属性表!$H:$I,2,0)&amp;"#"&amp;配件表!N230&amp;"|"&amp;VLOOKUP(O230,属性表!$H:$I,2,0)&amp;"#"&amp;配件表!P230)</f>
        <v>1#31663|2#263</v>
      </c>
      <c r="R230" s="1" t="str">
        <f t="shared" si="200"/>
        <v>异妖7</v>
      </c>
      <c r="S230" s="1" t="str">
        <f t="shared" si="201"/>
        <v>橙色</v>
      </c>
    </row>
    <row r="231" spans="1:19" x14ac:dyDescent="0.3">
      <c r="A231" s="1" t="str">
        <f t="shared" si="210"/>
        <v>配件23</v>
      </c>
      <c r="B231" s="1">
        <f t="shared" si="221"/>
        <v>23</v>
      </c>
      <c r="C231" s="1">
        <f t="shared" si="222"/>
        <v>10</v>
      </c>
      <c r="D231" s="1">
        <f t="shared" si="223"/>
        <v>6023</v>
      </c>
      <c r="E231" s="1">
        <f t="shared" ref="E231:G231" si="250">E221</f>
        <v>8</v>
      </c>
      <c r="F231" s="1">
        <f t="shared" si="250"/>
        <v>5</v>
      </c>
      <c r="G231" s="1">
        <f t="shared" si="250"/>
        <v>420</v>
      </c>
      <c r="H231" s="1" t="e">
        <f ca="1">[1]!SUMSTRING(D231:E231,"#")</f>
        <v>#NAME?</v>
      </c>
      <c r="I231" s="1" t="e">
        <f ca="1">[1]!SUMSTRING(F231:G231,"#")</f>
        <v>#NAME?</v>
      </c>
      <c r="J231" s="3" t="e">
        <f ca="1">[1]!SUMSTRING(H231:I231,"|")</f>
        <v>#NAME?</v>
      </c>
      <c r="K231" s="1" t="s">
        <v>58</v>
      </c>
      <c r="L231" s="1">
        <v>38400</v>
      </c>
      <c r="M231" s="1" t="s">
        <v>60</v>
      </c>
      <c r="N231" s="1">
        <v>320</v>
      </c>
      <c r="O231" s="1" t="s">
        <v>108</v>
      </c>
      <c r="P231" s="1">
        <v>30</v>
      </c>
      <c r="Q231" s="4" t="str">
        <f>IF(O231="",VLOOKUP(K231,属性表!$H:$I,2,0)&amp;"#"&amp;配件表!L231&amp;"|"&amp;VLOOKUP(M231,属性表!$H:$I,2,0)&amp;"#"&amp;配件表!N231,VLOOKUP(K231,属性表!$H:$I,2,0)&amp;"#"&amp;配件表!L231&amp;"|"&amp;VLOOKUP(M231,属性表!$H:$I,2,0)&amp;"#"&amp;配件表!N231&amp;"|"&amp;VLOOKUP(O231,属性表!$H:$I,2,0)&amp;"#"&amp;配件表!P231)</f>
        <v>1#38400|2#320|106#30</v>
      </c>
      <c r="R231" s="1" t="str">
        <f t="shared" si="200"/>
        <v>异妖7</v>
      </c>
      <c r="S231" s="1" t="str">
        <f t="shared" si="201"/>
        <v>橙色</v>
      </c>
    </row>
    <row r="232" spans="1:19" x14ac:dyDescent="0.3">
      <c r="A232" s="1" t="str">
        <f t="shared" si="210"/>
        <v>配件24</v>
      </c>
      <c r="B232" s="1">
        <f t="shared" si="221"/>
        <v>24</v>
      </c>
      <c r="C232" s="1">
        <f t="shared" si="222"/>
        <v>1</v>
      </c>
      <c r="D232" s="1">
        <f t="shared" si="223"/>
        <v>6024</v>
      </c>
      <c r="E232" s="1">
        <f t="shared" ref="E232:G232" si="251">E222</f>
        <v>1</v>
      </c>
      <c r="F232" s="1">
        <f t="shared" si="251"/>
        <v>5</v>
      </c>
      <c r="G232" s="1">
        <f t="shared" si="251"/>
        <v>0</v>
      </c>
      <c r="H232" s="1" t="e">
        <f ca="1">[1]!SUMSTRING(D232:E232,"#")</f>
        <v>#NAME?</v>
      </c>
      <c r="I232" s="1" t="e">
        <f ca="1">[1]!SUMSTRING(F232:G232,"#")</f>
        <v>#NAME?</v>
      </c>
      <c r="J232" s="3" t="e">
        <f ca="1">[1]!SUMSTRING(H232:I232,"|")</f>
        <v>#NAME?</v>
      </c>
      <c r="K232" s="1" t="s">
        <v>58</v>
      </c>
      <c r="L232" s="1">
        <v>1347</v>
      </c>
      <c r="M232" s="1" t="s">
        <v>60</v>
      </c>
      <c r="N232" s="1">
        <v>11</v>
      </c>
      <c r="Q232" s="4" t="str">
        <f>IF(O232="",VLOOKUP(K232,属性表!$H:$I,2,0)&amp;"#"&amp;配件表!L232&amp;"|"&amp;VLOOKUP(M232,属性表!$H:$I,2,0)&amp;"#"&amp;配件表!N232,VLOOKUP(K232,属性表!$H:$I,2,0)&amp;"#"&amp;配件表!L232&amp;"|"&amp;VLOOKUP(M232,属性表!$H:$I,2,0)&amp;"#"&amp;配件表!N232&amp;"|"&amp;VLOOKUP(O232,属性表!$H:$I,2,0)&amp;"#"&amp;配件表!P232)</f>
        <v>1#1347|2#11</v>
      </c>
      <c r="R232" s="1" t="str">
        <f t="shared" si="200"/>
        <v>异妖7</v>
      </c>
      <c r="S232" s="1" t="str">
        <f t="shared" si="201"/>
        <v>橙色</v>
      </c>
    </row>
    <row r="233" spans="1:19" x14ac:dyDescent="0.3">
      <c r="A233" s="1" t="str">
        <f t="shared" si="210"/>
        <v>配件24</v>
      </c>
      <c r="B233" s="1">
        <f t="shared" si="221"/>
        <v>24</v>
      </c>
      <c r="C233" s="1">
        <f t="shared" si="222"/>
        <v>2</v>
      </c>
      <c r="D233" s="1">
        <f t="shared" si="223"/>
        <v>6024</v>
      </c>
      <c r="E233" s="1">
        <f t="shared" ref="E233:G233" si="252">E223</f>
        <v>1</v>
      </c>
      <c r="F233" s="1">
        <f t="shared" si="252"/>
        <v>5</v>
      </c>
      <c r="G233" s="1">
        <f t="shared" si="252"/>
        <v>40</v>
      </c>
      <c r="H233" s="1" t="e">
        <f ca="1">[1]!SUMSTRING(D233:E233,"#")</f>
        <v>#NAME?</v>
      </c>
      <c r="I233" s="1" t="e">
        <f ca="1">[1]!SUMSTRING(F233:G233,"#")</f>
        <v>#NAME?</v>
      </c>
      <c r="J233" s="3" t="e">
        <f ca="1">[1]!SUMSTRING(H233:I233,"|")</f>
        <v>#NAME?</v>
      </c>
      <c r="K233" s="1" t="s">
        <v>58</v>
      </c>
      <c r="L233" s="1">
        <v>3368</v>
      </c>
      <c r="M233" s="1" t="s">
        <v>60</v>
      </c>
      <c r="N233" s="1">
        <v>28</v>
      </c>
      <c r="O233" s="1" t="s">
        <v>109</v>
      </c>
      <c r="P233" s="1">
        <v>3</v>
      </c>
      <c r="Q233" s="4" t="str">
        <f>IF(O233="",VLOOKUP(K233,属性表!$H:$I,2,0)&amp;"#"&amp;配件表!L233&amp;"|"&amp;VLOOKUP(M233,属性表!$H:$I,2,0)&amp;"#"&amp;配件表!N233,VLOOKUP(K233,属性表!$H:$I,2,0)&amp;"#"&amp;配件表!L233&amp;"|"&amp;VLOOKUP(M233,属性表!$H:$I,2,0)&amp;"#"&amp;配件表!N233&amp;"|"&amp;VLOOKUP(O233,属性表!$H:$I,2,0)&amp;"#"&amp;配件表!P233)</f>
        <v>1#3368|2#28|112#3</v>
      </c>
      <c r="R233" s="1" t="str">
        <f t="shared" si="200"/>
        <v>异妖7</v>
      </c>
      <c r="S233" s="1" t="str">
        <f t="shared" si="201"/>
        <v>橙色</v>
      </c>
    </row>
    <row r="234" spans="1:19" x14ac:dyDescent="0.3">
      <c r="A234" s="1" t="str">
        <f t="shared" si="210"/>
        <v>配件24</v>
      </c>
      <c r="B234" s="1">
        <f t="shared" si="221"/>
        <v>24</v>
      </c>
      <c r="C234" s="1">
        <f t="shared" si="222"/>
        <v>3</v>
      </c>
      <c r="D234" s="1">
        <f t="shared" si="223"/>
        <v>6024</v>
      </c>
      <c r="E234" s="1">
        <f t="shared" ref="E234:G234" si="253">E224</f>
        <v>2</v>
      </c>
      <c r="F234" s="1">
        <f t="shared" si="253"/>
        <v>5</v>
      </c>
      <c r="G234" s="1">
        <f t="shared" si="253"/>
        <v>65</v>
      </c>
      <c r="H234" s="1" t="e">
        <f ca="1">[1]!SUMSTRING(D234:E234,"#")</f>
        <v>#NAME?</v>
      </c>
      <c r="I234" s="1" t="e">
        <f ca="1">[1]!SUMSTRING(F234:G234,"#")</f>
        <v>#NAME?</v>
      </c>
      <c r="J234" s="3" t="e">
        <f ca="1">[1]!SUMSTRING(H234:I234,"|")</f>
        <v>#NAME?</v>
      </c>
      <c r="K234" s="1" t="s">
        <v>58</v>
      </c>
      <c r="L234" s="1">
        <v>5389</v>
      </c>
      <c r="M234" s="1" t="s">
        <v>60</v>
      </c>
      <c r="N234" s="1">
        <v>44</v>
      </c>
      <c r="Q234" s="4" t="str">
        <f>IF(O234="",VLOOKUP(K234,属性表!$H:$I,2,0)&amp;"#"&amp;配件表!L234&amp;"|"&amp;VLOOKUP(M234,属性表!$H:$I,2,0)&amp;"#"&amp;配件表!N234,VLOOKUP(K234,属性表!$H:$I,2,0)&amp;"#"&amp;配件表!L234&amp;"|"&amp;VLOOKUP(M234,属性表!$H:$I,2,0)&amp;"#"&amp;配件表!N234&amp;"|"&amp;VLOOKUP(O234,属性表!$H:$I,2,0)&amp;"#"&amp;配件表!P234)</f>
        <v>1#5389|2#44</v>
      </c>
      <c r="R234" s="1" t="str">
        <f t="shared" si="200"/>
        <v>异妖7</v>
      </c>
      <c r="S234" s="1" t="str">
        <f t="shared" si="201"/>
        <v>橙色</v>
      </c>
    </row>
    <row r="235" spans="1:19" x14ac:dyDescent="0.3">
      <c r="A235" s="1" t="str">
        <f t="shared" si="210"/>
        <v>配件24</v>
      </c>
      <c r="B235" s="1">
        <f t="shared" si="221"/>
        <v>24</v>
      </c>
      <c r="C235" s="1">
        <f t="shared" si="222"/>
        <v>4</v>
      </c>
      <c r="D235" s="1">
        <f t="shared" si="223"/>
        <v>6024</v>
      </c>
      <c r="E235" s="1">
        <f t="shared" ref="E235:G235" si="254">E225</f>
        <v>2</v>
      </c>
      <c r="F235" s="1">
        <f t="shared" si="254"/>
        <v>5</v>
      </c>
      <c r="G235" s="1">
        <f t="shared" si="254"/>
        <v>100</v>
      </c>
      <c r="H235" s="1" t="e">
        <f ca="1">[1]!SUMSTRING(D235:E235,"#")</f>
        <v>#NAME?</v>
      </c>
      <c r="I235" s="1" t="e">
        <f ca="1">[1]!SUMSTRING(F235:G235,"#")</f>
        <v>#NAME?</v>
      </c>
      <c r="J235" s="3" t="e">
        <f ca="1">[1]!SUMSTRING(H235:I235,"|")</f>
        <v>#NAME?</v>
      </c>
      <c r="K235" s="1" t="s">
        <v>58</v>
      </c>
      <c r="L235" s="1">
        <v>8084</v>
      </c>
      <c r="M235" s="1" t="s">
        <v>60</v>
      </c>
      <c r="N235" s="1">
        <v>67</v>
      </c>
      <c r="O235" s="1" t="s">
        <v>109</v>
      </c>
      <c r="P235" s="1">
        <v>6</v>
      </c>
      <c r="Q235" s="4" t="str">
        <f>IF(O235="",VLOOKUP(K235,属性表!$H:$I,2,0)&amp;"#"&amp;配件表!L235&amp;"|"&amp;VLOOKUP(M235,属性表!$H:$I,2,0)&amp;"#"&amp;配件表!N235,VLOOKUP(K235,属性表!$H:$I,2,0)&amp;"#"&amp;配件表!L235&amp;"|"&amp;VLOOKUP(M235,属性表!$H:$I,2,0)&amp;"#"&amp;配件表!N235&amp;"|"&amp;VLOOKUP(O235,属性表!$H:$I,2,0)&amp;"#"&amp;配件表!P235)</f>
        <v>1#8084|2#67|112#6</v>
      </c>
      <c r="R235" s="1" t="str">
        <f t="shared" si="200"/>
        <v>异妖7</v>
      </c>
      <c r="S235" s="1" t="str">
        <f t="shared" si="201"/>
        <v>橙色</v>
      </c>
    </row>
    <row r="236" spans="1:19" x14ac:dyDescent="0.3">
      <c r="A236" s="1" t="str">
        <f t="shared" si="210"/>
        <v>配件24</v>
      </c>
      <c r="B236" s="1">
        <f t="shared" si="221"/>
        <v>24</v>
      </c>
      <c r="C236" s="1">
        <f t="shared" si="222"/>
        <v>5</v>
      </c>
      <c r="D236" s="1">
        <f t="shared" si="223"/>
        <v>6024</v>
      </c>
      <c r="E236" s="1">
        <f t="shared" ref="E236:G236" si="255">E226</f>
        <v>3</v>
      </c>
      <c r="F236" s="1">
        <f t="shared" si="255"/>
        <v>5</v>
      </c>
      <c r="G236" s="1">
        <f t="shared" si="255"/>
        <v>135</v>
      </c>
      <c r="H236" s="1" t="e">
        <f ca="1">[1]!SUMSTRING(D236:E236,"#")</f>
        <v>#NAME?</v>
      </c>
      <c r="I236" s="1" t="e">
        <f ca="1">[1]!SUMSTRING(F236:G236,"#")</f>
        <v>#NAME?</v>
      </c>
      <c r="J236" s="3" t="e">
        <f ca="1">[1]!SUMSTRING(H236:I236,"|")</f>
        <v>#NAME?</v>
      </c>
      <c r="K236" s="1" t="s">
        <v>58</v>
      </c>
      <c r="L236" s="1">
        <v>11452</v>
      </c>
      <c r="M236" s="1" t="s">
        <v>60</v>
      </c>
      <c r="N236" s="1">
        <v>95</v>
      </c>
      <c r="Q236" s="4" t="str">
        <f>IF(O236="",VLOOKUP(K236,属性表!$H:$I,2,0)&amp;"#"&amp;配件表!L236&amp;"|"&amp;VLOOKUP(M236,属性表!$H:$I,2,0)&amp;"#"&amp;配件表!N236,VLOOKUP(K236,属性表!$H:$I,2,0)&amp;"#"&amp;配件表!L236&amp;"|"&amp;VLOOKUP(M236,属性表!$H:$I,2,0)&amp;"#"&amp;配件表!N236&amp;"|"&amp;VLOOKUP(O236,属性表!$H:$I,2,0)&amp;"#"&amp;配件表!P236)</f>
        <v>1#11452|2#95</v>
      </c>
      <c r="R236" s="1" t="str">
        <f t="shared" si="200"/>
        <v>异妖7</v>
      </c>
      <c r="S236" s="1" t="str">
        <f t="shared" si="201"/>
        <v>橙色</v>
      </c>
    </row>
    <row r="237" spans="1:19" x14ac:dyDescent="0.3">
      <c r="A237" s="1" t="str">
        <f t="shared" si="210"/>
        <v>配件24</v>
      </c>
      <c r="B237" s="1">
        <f t="shared" si="221"/>
        <v>24</v>
      </c>
      <c r="C237" s="1">
        <f t="shared" si="222"/>
        <v>6</v>
      </c>
      <c r="D237" s="1">
        <f t="shared" si="223"/>
        <v>6024</v>
      </c>
      <c r="E237" s="1">
        <f t="shared" ref="E237:G237" si="256">E227</f>
        <v>3</v>
      </c>
      <c r="F237" s="1">
        <f t="shared" si="256"/>
        <v>5</v>
      </c>
      <c r="G237" s="1">
        <f t="shared" si="256"/>
        <v>180</v>
      </c>
      <c r="H237" s="1" t="e">
        <f ca="1">[1]!SUMSTRING(D237:E237,"#")</f>
        <v>#NAME?</v>
      </c>
      <c r="I237" s="1" t="e">
        <f ca="1">[1]!SUMSTRING(F237:G237,"#")</f>
        <v>#NAME?</v>
      </c>
      <c r="J237" s="3" t="e">
        <f ca="1">[1]!SUMSTRING(H237:I237,"|")</f>
        <v>#NAME?</v>
      </c>
      <c r="K237" s="1" t="s">
        <v>58</v>
      </c>
      <c r="L237" s="1">
        <v>15494</v>
      </c>
      <c r="M237" s="1" t="s">
        <v>60</v>
      </c>
      <c r="N237" s="1">
        <v>129</v>
      </c>
      <c r="O237" s="1" t="s">
        <v>109</v>
      </c>
      <c r="P237" s="1">
        <v>9</v>
      </c>
      <c r="Q237" s="4" t="str">
        <f>IF(O237="",VLOOKUP(K237,属性表!$H:$I,2,0)&amp;"#"&amp;配件表!L237&amp;"|"&amp;VLOOKUP(M237,属性表!$H:$I,2,0)&amp;"#"&amp;配件表!N237,VLOOKUP(K237,属性表!$H:$I,2,0)&amp;"#"&amp;配件表!L237&amp;"|"&amp;VLOOKUP(M237,属性表!$H:$I,2,0)&amp;"#"&amp;配件表!N237&amp;"|"&amp;VLOOKUP(O237,属性表!$H:$I,2,0)&amp;"#"&amp;配件表!P237)</f>
        <v>1#15494|2#129|112#9</v>
      </c>
      <c r="R237" s="1" t="str">
        <f t="shared" si="200"/>
        <v>异妖7</v>
      </c>
      <c r="S237" s="1" t="str">
        <f t="shared" si="201"/>
        <v>橙色</v>
      </c>
    </row>
    <row r="238" spans="1:19" x14ac:dyDescent="0.3">
      <c r="A238" s="1" t="str">
        <f t="shared" si="210"/>
        <v>配件24</v>
      </c>
      <c r="B238" s="1">
        <f t="shared" si="221"/>
        <v>24</v>
      </c>
      <c r="C238" s="1">
        <f t="shared" si="222"/>
        <v>7</v>
      </c>
      <c r="D238" s="1">
        <f t="shared" si="223"/>
        <v>6024</v>
      </c>
      <c r="E238" s="1">
        <f t="shared" ref="E238:G238" si="257">E228</f>
        <v>4</v>
      </c>
      <c r="F238" s="1">
        <f t="shared" si="257"/>
        <v>5</v>
      </c>
      <c r="G238" s="1">
        <f t="shared" si="257"/>
        <v>235</v>
      </c>
      <c r="H238" s="1" t="e">
        <f ca="1">[1]!SUMSTRING(D238:E238,"#")</f>
        <v>#NAME?</v>
      </c>
      <c r="I238" s="1" t="e">
        <f ca="1">[1]!SUMSTRING(F238:G238,"#")</f>
        <v>#NAME?</v>
      </c>
      <c r="J238" s="3" t="e">
        <f ca="1">[1]!SUMSTRING(H238:I238,"|")</f>
        <v>#NAME?</v>
      </c>
      <c r="K238" s="1" t="s">
        <v>58</v>
      </c>
      <c r="L238" s="1">
        <v>20210</v>
      </c>
      <c r="M238" s="1" t="s">
        <v>60</v>
      </c>
      <c r="N238" s="1">
        <v>168</v>
      </c>
      <c r="Q238" s="4" t="str">
        <f>IF(O238="",VLOOKUP(K238,属性表!$H:$I,2,0)&amp;"#"&amp;配件表!L238&amp;"|"&amp;VLOOKUP(M238,属性表!$H:$I,2,0)&amp;"#"&amp;配件表!N238,VLOOKUP(K238,属性表!$H:$I,2,0)&amp;"#"&amp;配件表!L238&amp;"|"&amp;VLOOKUP(M238,属性表!$H:$I,2,0)&amp;"#"&amp;配件表!N238&amp;"|"&amp;VLOOKUP(O238,属性表!$H:$I,2,0)&amp;"#"&amp;配件表!P238)</f>
        <v>1#20210|2#168</v>
      </c>
      <c r="R238" s="1" t="str">
        <f t="shared" si="200"/>
        <v>异妖7</v>
      </c>
      <c r="S238" s="1" t="str">
        <f t="shared" si="201"/>
        <v>橙色</v>
      </c>
    </row>
    <row r="239" spans="1:19" x14ac:dyDescent="0.3">
      <c r="A239" s="1" t="str">
        <f t="shared" si="210"/>
        <v>配件24</v>
      </c>
      <c r="B239" s="1">
        <f t="shared" si="221"/>
        <v>24</v>
      </c>
      <c r="C239" s="1">
        <f t="shared" si="222"/>
        <v>8</v>
      </c>
      <c r="D239" s="1">
        <f t="shared" si="223"/>
        <v>6024</v>
      </c>
      <c r="E239" s="1">
        <f t="shared" ref="E239:G239" si="258">E229</f>
        <v>5</v>
      </c>
      <c r="F239" s="1">
        <f t="shared" si="258"/>
        <v>5</v>
      </c>
      <c r="G239" s="1">
        <f t="shared" si="258"/>
        <v>290</v>
      </c>
      <c r="H239" s="1" t="e">
        <f ca="1">[1]!SUMSTRING(D239:E239,"#")</f>
        <v>#NAME?</v>
      </c>
      <c r="I239" s="1" t="e">
        <f ca="1">[1]!SUMSTRING(F239:G239,"#")</f>
        <v>#NAME?</v>
      </c>
      <c r="J239" s="3" t="e">
        <f ca="1">[1]!SUMSTRING(H239:I239,"|")</f>
        <v>#NAME?</v>
      </c>
      <c r="K239" s="1" t="s">
        <v>58</v>
      </c>
      <c r="L239" s="1">
        <v>25600</v>
      </c>
      <c r="M239" s="1" t="s">
        <v>60</v>
      </c>
      <c r="N239" s="1">
        <v>213</v>
      </c>
      <c r="O239" s="1" t="s">
        <v>109</v>
      </c>
      <c r="P239" s="1">
        <v>12</v>
      </c>
      <c r="Q239" s="4" t="str">
        <f>IF(O239="",VLOOKUP(K239,属性表!$H:$I,2,0)&amp;"#"&amp;配件表!L239&amp;"|"&amp;VLOOKUP(M239,属性表!$H:$I,2,0)&amp;"#"&amp;配件表!N239,VLOOKUP(K239,属性表!$H:$I,2,0)&amp;"#"&amp;配件表!L239&amp;"|"&amp;VLOOKUP(M239,属性表!$H:$I,2,0)&amp;"#"&amp;配件表!N239&amp;"|"&amp;VLOOKUP(O239,属性表!$H:$I,2,0)&amp;"#"&amp;配件表!P239)</f>
        <v>1#25600|2#213|112#12</v>
      </c>
      <c r="R239" s="1" t="str">
        <f t="shared" si="200"/>
        <v>异妖7</v>
      </c>
      <c r="S239" s="1" t="str">
        <f t="shared" si="201"/>
        <v>橙色</v>
      </c>
    </row>
    <row r="240" spans="1:19" x14ac:dyDescent="0.3">
      <c r="A240" s="1" t="str">
        <f t="shared" si="210"/>
        <v>配件24</v>
      </c>
      <c r="B240" s="1">
        <f t="shared" si="221"/>
        <v>24</v>
      </c>
      <c r="C240" s="1">
        <f t="shared" si="222"/>
        <v>9</v>
      </c>
      <c r="D240" s="1">
        <f t="shared" si="223"/>
        <v>6024</v>
      </c>
      <c r="E240" s="1">
        <f t="shared" ref="E240:G240" si="259">E230</f>
        <v>6</v>
      </c>
      <c r="F240" s="1">
        <f t="shared" si="259"/>
        <v>5</v>
      </c>
      <c r="G240" s="1">
        <f t="shared" si="259"/>
        <v>355</v>
      </c>
      <c r="H240" s="1" t="e">
        <f ca="1">[1]!SUMSTRING(D240:E240,"#")</f>
        <v>#NAME?</v>
      </c>
      <c r="I240" s="1" t="e">
        <f ca="1">[1]!SUMSTRING(F240:G240,"#")</f>
        <v>#NAME?</v>
      </c>
      <c r="J240" s="3" t="e">
        <f ca="1">[1]!SUMSTRING(H240:I240,"|")</f>
        <v>#NAME?</v>
      </c>
      <c r="K240" s="1" t="s">
        <v>58</v>
      </c>
      <c r="L240" s="1">
        <v>31663</v>
      </c>
      <c r="M240" s="1" t="s">
        <v>60</v>
      </c>
      <c r="N240" s="1">
        <v>263</v>
      </c>
      <c r="Q240" s="4" t="str">
        <f>IF(O240="",VLOOKUP(K240,属性表!$H:$I,2,0)&amp;"#"&amp;配件表!L240&amp;"|"&amp;VLOOKUP(M240,属性表!$H:$I,2,0)&amp;"#"&amp;配件表!N240,VLOOKUP(K240,属性表!$H:$I,2,0)&amp;"#"&amp;配件表!L240&amp;"|"&amp;VLOOKUP(M240,属性表!$H:$I,2,0)&amp;"#"&amp;配件表!N240&amp;"|"&amp;VLOOKUP(O240,属性表!$H:$I,2,0)&amp;"#"&amp;配件表!P240)</f>
        <v>1#31663|2#263</v>
      </c>
      <c r="R240" s="1" t="str">
        <f t="shared" si="200"/>
        <v>异妖7</v>
      </c>
      <c r="S240" s="1" t="str">
        <f t="shared" si="201"/>
        <v>橙色</v>
      </c>
    </row>
    <row r="241" spans="1:19" x14ac:dyDescent="0.3">
      <c r="A241" s="1" t="str">
        <f t="shared" si="210"/>
        <v>配件24</v>
      </c>
      <c r="B241" s="1">
        <f t="shared" si="221"/>
        <v>24</v>
      </c>
      <c r="C241" s="1">
        <f t="shared" si="222"/>
        <v>10</v>
      </c>
      <c r="D241" s="1">
        <f t="shared" si="223"/>
        <v>6024</v>
      </c>
      <c r="E241" s="1">
        <f t="shared" ref="E241:G241" si="260">E231</f>
        <v>8</v>
      </c>
      <c r="F241" s="1">
        <f t="shared" si="260"/>
        <v>5</v>
      </c>
      <c r="G241" s="1">
        <f t="shared" si="260"/>
        <v>420</v>
      </c>
      <c r="H241" s="1" t="e">
        <f ca="1">[1]!SUMSTRING(D241:E241,"#")</f>
        <v>#NAME?</v>
      </c>
      <c r="I241" s="1" t="e">
        <f ca="1">[1]!SUMSTRING(F241:G241,"#")</f>
        <v>#NAME?</v>
      </c>
      <c r="J241" s="3" t="e">
        <f ca="1">[1]!SUMSTRING(H241:I241,"|")</f>
        <v>#NAME?</v>
      </c>
      <c r="K241" s="1" t="s">
        <v>58</v>
      </c>
      <c r="L241" s="1">
        <v>38400</v>
      </c>
      <c r="M241" s="1" t="s">
        <v>60</v>
      </c>
      <c r="N241" s="1">
        <v>320</v>
      </c>
      <c r="O241" s="1" t="s">
        <v>109</v>
      </c>
      <c r="P241" s="1">
        <v>15</v>
      </c>
      <c r="Q241" s="4" t="str">
        <f>IF(O241="",VLOOKUP(K241,属性表!$H:$I,2,0)&amp;"#"&amp;配件表!L241&amp;"|"&amp;VLOOKUP(M241,属性表!$H:$I,2,0)&amp;"#"&amp;配件表!N241,VLOOKUP(K241,属性表!$H:$I,2,0)&amp;"#"&amp;配件表!L241&amp;"|"&amp;VLOOKUP(M241,属性表!$H:$I,2,0)&amp;"#"&amp;配件表!N241&amp;"|"&amp;VLOOKUP(O241,属性表!$H:$I,2,0)&amp;"#"&amp;配件表!P241)</f>
        <v>1#38400|2#320|112#15</v>
      </c>
      <c r="R241" s="1" t="str">
        <f t="shared" si="200"/>
        <v>异妖7</v>
      </c>
      <c r="S241" s="1" t="str">
        <f t="shared" si="201"/>
        <v>橙色</v>
      </c>
    </row>
    <row r="242" spans="1:19" x14ac:dyDescent="0.3">
      <c r="A242" s="1" t="str">
        <f t="shared" si="210"/>
        <v>配件25</v>
      </c>
      <c r="B242" s="1">
        <f t="shared" si="221"/>
        <v>25</v>
      </c>
      <c r="C242" s="1">
        <f t="shared" si="222"/>
        <v>1</v>
      </c>
      <c r="D242" s="1">
        <f t="shared" si="223"/>
        <v>6025</v>
      </c>
      <c r="E242" s="1">
        <f t="shared" ref="E242:G242" si="261">E232</f>
        <v>1</v>
      </c>
      <c r="F242" s="1">
        <f t="shared" si="261"/>
        <v>5</v>
      </c>
      <c r="G242" s="1">
        <f t="shared" si="261"/>
        <v>0</v>
      </c>
      <c r="H242" s="1" t="e">
        <f ca="1">[1]!SUMSTRING(D242:E242,"#")</f>
        <v>#NAME?</v>
      </c>
      <c r="I242" s="1" t="e">
        <f ca="1">[1]!SUMSTRING(F242:G242,"#")</f>
        <v>#NAME?</v>
      </c>
      <c r="J242" s="3" t="e">
        <f ca="1">[1]!SUMSTRING(H242:I242,"|")</f>
        <v>#NAME?</v>
      </c>
      <c r="K242" s="1" t="s">
        <v>58</v>
      </c>
      <c r="L242" s="1">
        <v>1347</v>
      </c>
      <c r="M242" s="1" t="s">
        <v>60</v>
      </c>
      <c r="N242" s="1">
        <v>11</v>
      </c>
      <c r="Q242" s="4" t="str">
        <f>IF(O242="",VLOOKUP(K242,属性表!$H:$I,2,0)&amp;"#"&amp;配件表!L242&amp;"|"&amp;VLOOKUP(M242,属性表!$H:$I,2,0)&amp;"#"&amp;配件表!N242,VLOOKUP(K242,属性表!$H:$I,2,0)&amp;"#"&amp;配件表!L242&amp;"|"&amp;VLOOKUP(M242,属性表!$H:$I,2,0)&amp;"#"&amp;配件表!N242&amp;"|"&amp;VLOOKUP(O242,属性表!$H:$I,2,0)&amp;"#"&amp;配件表!P242)</f>
        <v>1#1347|2#11</v>
      </c>
      <c r="R242" s="1" t="str">
        <f t="shared" si="200"/>
        <v>异妖8</v>
      </c>
      <c r="S242" s="1" t="str">
        <f t="shared" si="201"/>
        <v>橙色</v>
      </c>
    </row>
    <row r="243" spans="1:19" x14ac:dyDescent="0.3">
      <c r="A243" s="1" t="str">
        <f t="shared" si="210"/>
        <v>配件25</v>
      </c>
      <c r="B243" s="1">
        <f t="shared" si="221"/>
        <v>25</v>
      </c>
      <c r="C243" s="1">
        <f t="shared" si="222"/>
        <v>2</v>
      </c>
      <c r="D243" s="1">
        <f t="shared" si="223"/>
        <v>6025</v>
      </c>
      <c r="E243" s="1">
        <f t="shared" ref="E243:G243" si="262">E233</f>
        <v>1</v>
      </c>
      <c r="F243" s="1">
        <f t="shared" si="262"/>
        <v>5</v>
      </c>
      <c r="G243" s="1">
        <f t="shared" si="262"/>
        <v>40</v>
      </c>
      <c r="H243" s="1" t="e">
        <f ca="1">[1]!SUMSTRING(D243:E243,"#")</f>
        <v>#NAME?</v>
      </c>
      <c r="I243" s="1" t="e">
        <f ca="1">[1]!SUMSTRING(F243:G243,"#")</f>
        <v>#NAME?</v>
      </c>
      <c r="J243" s="3" t="e">
        <f ca="1">[1]!SUMSTRING(H243:I243,"|")</f>
        <v>#NAME?</v>
      </c>
      <c r="K243" s="1" t="s">
        <v>58</v>
      </c>
      <c r="L243" s="1">
        <v>3368</v>
      </c>
      <c r="M243" s="1" t="s">
        <v>60</v>
      </c>
      <c r="N243" s="1">
        <v>28</v>
      </c>
      <c r="O243" s="1" t="s">
        <v>59</v>
      </c>
      <c r="P243" s="1">
        <v>34</v>
      </c>
      <c r="Q243" s="4" t="str">
        <f>IF(O243="",VLOOKUP(K243,属性表!$H:$I,2,0)&amp;"#"&amp;配件表!L243&amp;"|"&amp;VLOOKUP(M243,属性表!$H:$I,2,0)&amp;"#"&amp;配件表!N243,VLOOKUP(K243,属性表!$H:$I,2,0)&amp;"#"&amp;配件表!L243&amp;"|"&amp;VLOOKUP(M243,属性表!$H:$I,2,0)&amp;"#"&amp;配件表!N243&amp;"|"&amp;VLOOKUP(O243,属性表!$H:$I,2,0)&amp;"#"&amp;配件表!P243)</f>
        <v>1#3368|2#28|5#34</v>
      </c>
      <c r="R243" s="1" t="str">
        <f t="shared" si="200"/>
        <v>异妖8</v>
      </c>
      <c r="S243" s="1" t="str">
        <f t="shared" si="201"/>
        <v>橙色</v>
      </c>
    </row>
    <row r="244" spans="1:19" x14ac:dyDescent="0.3">
      <c r="A244" s="1" t="str">
        <f t="shared" si="210"/>
        <v>配件25</v>
      </c>
      <c r="B244" s="1">
        <f t="shared" si="221"/>
        <v>25</v>
      </c>
      <c r="C244" s="1">
        <f t="shared" si="222"/>
        <v>3</v>
      </c>
      <c r="D244" s="1">
        <f t="shared" si="223"/>
        <v>6025</v>
      </c>
      <c r="E244" s="1">
        <f t="shared" ref="E244:G244" si="263">E234</f>
        <v>2</v>
      </c>
      <c r="F244" s="1">
        <f t="shared" si="263"/>
        <v>5</v>
      </c>
      <c r="G244" s="1">
        <f t="shared" si="263"/>
        <v>65</v>
      </c>
      <c r="H244" s="1" t="e">
        <f ca="1">[1]!SUMSTRING(D244:E244,"#")</f>
        <v>#NAME?</v>
      </c>
      <c r="I244" s="1" t="e">
        <f ca="1">[1]!SUMSTRING(F244:G244,"#")</f>
        <v>#NAME?</v>
      </c>
      <c r="J244" s="3" t="e">
        <f ca="1">[1]!SUMSTRING(H244:I244,"|")</f>
        <v>#NAME?</v>
      </c>
      <c r="K244" s="1" t="s">
        <v>58</v>
      </c>
      <c r="L244" s="1">
        <v>5389</v>
      </c>
      <c r="M244" s="1" t="s">
        <v>60</v>
      </c>
      <c r="N244" s="1">
        <v>44</v>
      </c>
      <c r="Q244" s="4" t="str">
        <f>IF(O244="",VLOOKUP(K244,属性表!$H:$I,2,0)&amp;"#"&amp;配件表!L244&amp;"|"&amp;VLOOKUP(M244,属性表!$H:$I,2,0)&amp;"#"&amp;配件表!N244,VLOOKUP(K244,属性表!$H:$I,2,0)&amp;"#"&amp;配件表!L244&amp;"|"&amp;VLOOKUP(M244,属性表!$H:$I,2,0)&amp;"#"&amp;配件表!N244&amp;"|"&amp;VLOOKUP(O244,属性表!$H:$I,2,0)&amp;"#"&amp;配件表!P244)</f>
        <v>1#5389|2#44</v>
      </c>
      <c r="R244" s="1" t="str">
        <f t="shared" si="200"/>
        <v>异妖8</v>
      </c>
      <c r="S244" s="1" t="str">
        <f t="shared" si="201"/>
        <v>橙色</v>
      </c>
    </row>
    <row r="245" spans="1:19" x14ac:dyDescent="0.3">
      <c r="A245" s="1" t="str">
        <f t="shared" si="210"/>
        <v>配件25</v>
      </c>
      <c r="B245" s="1">
        <f t="shared" si="221"/>
        <v>25</v>
      </c>
      <c r="C245" s="1">
        <f t="shared" si="222"/>
        <v>4</v>
      </c>
      <c r="D245" s="1">
        <f t="shared" si="223"/>
        <v>6025</v>
      </c>
      <c r="E245" s="1">
        <f t="shared" ref="E245:G245" si="264">E235</f>
        <v>2</v>
      </c>
      <c r="F245" s="1">
        <f t="shared" si="264"/>
        <v>5</v>
      </c>
      <c r="G245" s="1">
        <f t="shared" si="264"/>
        <v>100</v>
      </c>
      <c r="H245" s="1" t="e">
        <f ca="1">[1]!SUMSTRING(D245:E245,"#")</f>
        <v>#NAME?</v>
      </c>
      <c r="I245" s="1" t="e">
        <f ca="1">[1]!SUMSTRING(F245:G245,"#")</f>
        <v>#NAME?</v>
      </c>
      <c r="J245" s="3" t="e">
        <f ca="1">[1]!SUMSTRING(H245:I245,"|")</f>
        <v>#NAME?</v>
      </c>
      <c r="K245" s="1" t="s">
        <v>58</v>
      </c>
      <c r="L245" s="1">
        <v>8084</v>
      </c>
      <c r="M245" s="1" t="s">
        <v>60</v>
      </c>
      <c r="N245" s="1">
        <v>67</v>
      </c>
      <c r="O245" s="1" t="s">
        <v>59</v>
      </c>
      <c r="P245" s="1">
        <v>83</v>
      </c>
      <c r="Q245" s="4" t="str">
        <f>IF(O245="",VLOOKUP(K245,属性表!$H:$I,2,0)&amp;"#"&amp;配件表!L245&amp;"|"&amp;VLOOKUP(M245,属性表!$H:$I,2,0)&amp;"#"&amp;配件表!N245,VLOOKUP(K245,属性表!$H:$I,2,0)&amp;"#"&amp;配件表!L245&amp;"|"&amp;VLOOKUP(M245,属性表!$H:$I,2,0)&amp;"#"&amp;配件表!N245&amp;"|"&amp;VLOOKUP(O245,属性表!$H:$I,2,0)&amp;"#"&amp;配件表!P245)</f>
        <v>1#8084|2#67|5#83</v>
      </c>
      <c r="R245" s="1" t="str">
        <f t="shared" si="200"/>
        <v>异妖8</v>
      </c>
      <c r="S245" s="1" t="str">
        <f t="shared" si="201"/>
        <v>橙色</v>
      </c>
    </row>
    <row r="246" spans="1:19" x14ac:dyDescent="0.3">
      <c r="A246" s="1" t="str">
        <f t="shared" si="210"/>
        <v>配件25</v>
      </c>
      <c r="B246" s="1">
        <f t="shared" si="221"/>
        <v>25</v>
      </c>
      <c r="C246" s="1">
        <f t="shared" si="222"/>
        <v>5</v>
      </c>
      <c r="D246" s="1">
        <f t="shared" si="223"/>
        <v>6025</v>
      </c>
      <c r="E246" s="1">
        <f t="shared" ref="E246:G246" si="265">E236</f>
        <v>3</v>
      </c>
      <c r="F246" s="1">
        <f t="shared" si="265"/>
        <v>5</v>
      </c>
      <c r="G246" s="1">
        <f t="shared" si="265"/>
        <v>135</v>
      </c>
      <c r="H246" s="1" t="e">
        <f ca="1">[1]!SUMSTRING(D246:E246,"#")</f>
        <v>#NAME?</v>
      </c>
      <c r="I246" s="1" t="e">
        <f ca="1">[1]!SUMSTRING(F246:G246,"#")</f>
        <v>#NAME?</v>
      </c>
      <c r="J246" s="3" t="e">
        <f ca="1">[1]!SUMSTRING(H246:I246,"|")</f>
        <v>#NAME?</v>
      </c>
      <c r="K246" s="1" t="s">
        <v>58</v>
      </c>
      <c r="L246" s="1">
        <v>11452</v>
      </c>
      <c r="M246" s="1" t="s">
        <v>60</v>
      </c>
      <c r="N246" s="1">
        <v>95</v>
      </c>
      <c r="Q246" s="4" t="str">
        <f>IF(O246="",VLOOKUP(K246,属性表!$H:$I,2,0)&amp;"#"&amp;配件表!L246&amp;"|"&amp;VLOOKUP(M246,属性表!$H:$I,2,0)&amp;"#"&amp;配件表!N246,VLOOKUP(K246,属性表!$H:$I,2,0)&amp;"#"&amp;配件表!L246&amp;"|"&amp;VLOOKUP(M246,属性表!$H:$I,2,0)&amp;"#"&amp;配件表!N246&amp;"|"&amp;VLOOKUP(O246,属性表!$H:$I,2,0)&amp;"#"&amp;配件表!P246)</f>
        <v>1#11452|2#95</v>
      </c>
      <c r="R246" s="1" t="str">
        <f t="shared" si="200"/>
        <v>异妖8</v>
      </c>
      <c r="S246" s="1" t="str">
        <f t="shared" si="201"/>
        <v>橙色</v>
      </c>
    </row>
    <row r="247" spans="1:19" x14ac:dyDescent="0.3">
      <c r="A247" s="1" t="str">
        <f t="shared" si="210"/>
        <v>配件25</v>
      </c>
      <c r="B247" s="1">
        <f t="shared" si="221"/>
        <v>25</v>
      </c>
      <c r="C247" s="1">
        <f t="shared" si="222"/>
        <v>6</v>
      </c>
      <c r="D247" s="1">
        <f t="shared" si="223"/>
        <v>6025</v>
      </c>
      <c r="E247" s="1">
        <f t="shared" ref="E247:G247" si="266">E237</f>
        <v>3</v>
      </c>
      <c r="F247" s="1">
        <f t="shared" si="266"/>
        <v>5</v>
      </c>
      <c r="G247" s="1">
        <f t="shared" si="266"/>
        <v>180</v>
      </c>
      <c r="H247" s="1" t="e">
        <f ca="1">[1]!SUMSTRING(D247:E247,"#")</f>
        <v>#NAME?</v>
      </c>
      <c r="I247" s="1" t="e">
        <f ca="1">[1]!SUMSTRING(F247:G247,"#")</f>
        <v>#NAME?</v>
      </c>
      <c r="J247" s="3" t="e">
        <f ca="1">[1]!SUMSTRING(H247:I247,"|")</f>
        <v>#NAME?</v>
      </c>
      <c r="K247" s="1" t="s">
        <v>58</v>
      </c>
      <c r="L247" s="1">
        <v>15494</v>
      </c>
      <c r="M247" s="1" t="s">
        <v>60</v>
      </c>
      <c r="N247" s="1">
        <v>129</v>
      </c>
      <c r="O247" s="1" t="s">
        <v>59</v>
      </c>
      <c r="P247" s="1">
        <v>160</v>
      </c>
      <c r="Q247" s="4" t="str">
        <f>IF(O247="",VLOOKUP(K247,属性表!$H:$I,2,0)&amp;"#"&amp;配件表!L247&amp;"|"&amp;VLOOKUP(M247,属性表!$H:$I,2,0)&amp;"#"&amp;配件表!N247,VLOOKUP(K247,属性表!$H:$I,2,0)&amp;"#"&amp;配件表!L247&amp;"|"&amp;VLOOKUP(M247,属性表!$H:$I,2,0)&amp;"#"&amp;配件表!N247&amp;"|"&amp;VLOOKUP(O247,属性表!$H:$I,2,0)&amp;"#"&amp;配件表!P247)</f>
        <v>1#15494|2#129|5#160</v>
      </c>
      <c r="R247" s="1" t="str">
        <f t="shared" si="200"/>
        <v>异妖8</v>
      </c>
      <c r="S247" s="1" t="str">
        <f t="shared" si="201"/>
        <v>橙色</v>
      </c>
    </row>
    <row r="248" spans="1:19" x14ac:dyDescent="0.3">
      <c r="A248" s="1" t="str">
        <f t="shared" si="210"/>
        <v>配件25</v>
      </c>
      <c r="B248" s="1">
        <f t="shared" si="221"/>
        <v>25</v>
      </c>
      <c r="C248" s="1">
        <f t="shared" si="222"/>
        <v>7</v>
      </c>
      <c r="D248" s="1">
        <f t="shared" si="223"/>
        <v>6025</v>
      </c>
      <c r="E248" s="1">
        <f t="shared" ref="E248:G248" si="267">E238</f>
        <v>4</v>
      </c>
      <c r="F248" s="1">
        <f t="shared" si="267"/>
        <v>5</v>
      </c>
      <c r="G248" s="1">
        <f t="shared" si="267"/>
        <v>235</v>
      </c>
      <c r="H248" s="1" t="e">
        <f ca="1">[1]!SUMSTRING(D248:E248,"#")</f>
        <v>#NAME?</v>
      </c>
      <c r="I248" s="1" t="e">
        <f ca="1">[1]!SUMSTRING(F248:G248,"#")</f>
        <v>#NAME?</v>
      </c>
      <c r="J248" s="3" t="e">
        <f ca="1">[1]!SUMSTRING(H248:I248,"|")</f>
        <v>#NAME?</v>
      </c>
      <c r="K248" s="1" t="s">
        <v>58</v>
      </c>
      <c r="L248" s="1">
        <v>20210</v>
      </c>
      <c r="M248" s="1" t="s">
        <v>60</v>
      </c>
      <c r="N248" s="1">
        <v>168</v>
      </c>
      <c r="Q248" s="4" t="str">
        <f>IF(O248="",VLOOKUP(K248,属性表!$H:$I,2,0)&amp;"#"&amp;配件表!L248&amp;"|"&amp;VLOOKUP(M248,属性表!$H:$I,2,0)&amp;"#"&amp;配件表!N248,VLOOKUP(K248,属性表!$H:$I,2,0)&amp;"#"&amp;配件表!L248&amp;"|"&amp;VLOOKUP(M248,属性表!$H:$I,2,0)&amp;"#"&amp;配件表!N248&amp;"|"&amp;VLOOKUP(O248,属性表!$H:$I,2,0)&amp;"#"&amp;配件表!P248)</f>
        <v>1#20210|2#168</v>
      </c>
      <c r="R248" s="1" t="str">
        <f t="shared" si="200"/>
        <v>异妖8</v>
      </c>
      <c r="S248" s="1" t="str">
        <f t="shared" si="201"/>
        <v>橙色</v>
      </c>
    </row>
    <row r="249" spans="1:19" x14ac:dyDescent="0.3">
      <c r="A249" s="1" t="str">
        <f t="shared" si="210"/>
        <v>配件25</v>
      </c>
      <c r="B249" s="1">
        <f t="shared" si="221"/>
        <v>25</v>
      </c>
      <c r="C249" s="1">
        <f t="shared" si="222"/>
        <v>8</v>
      </c>
      <c r="D249" s="1">
        <f t="shared" si="223"/>
        <v>6025</v>
      </c>
      <c r="E249" s="1">
        <f t="shared" ref="E249:G249" si="268">E239</f>
        <v>5</v>
      </c>
      <c r="F249" s="1">
        <f t="shared" si="268"/>
        <v>5</v>
      </c>
      <c r="G249" s="1">
        <f t="shared" si="268"/>
        <v>290</v>
      </c>
      <c r="H249" s="1" t="e">
        <f ca="1">[1]!SUMSTRING(D249:E249,"#")</f>
        <v>#NAME?</v>
      </c>
      <c r="I249" s="1" t="e">
        <f ca="1">[1]!SUMSTRING(F249:G249,"#")</f>
        <v>#NAME?</v>
      </c>
      <c r="J249" s="3" t="e">
        <f ca="1">[1]!SUMSTRING(H249:I249,"|")</f>
        <v>#NAME?</v>
      </c>
      <c r="K249" s="1" t="s">
        <v>58</v>
      </c>
      <c r="L249" s="1">
        <v>25600</v>
      </c>
      <c r="M249" s="1" t="s">
        <v>60</v>
      </c>
      <c r="N249" s="1">
        <v>213</v>
      </c>
      <c r="O249" s="1" t="s">
        <v>59</v>
      </c>
      <c r="P249" s="1">
        <v>265</v>
      </c>
      <c r="Q249" s="4" t="str">
        <f>IF(O249="",VLOOKUP(K249,属性表!$H:$I,2,0)&amp;"#"&amp;配件表!L249&amp;"|"&amp;VLOOKUP(M249,属性表!$H:$I,2,0)&amp;"#"&amp;配件表!N249,VLOOKUP(K249,属性表!$H:$I,2,0)&amp;"#"&amp;配件表!L249&amp;"|"&amp;VLOOKUP(M249,属性表!$H:$I,2,0)&amp;"#"&amp;配件表!N249&amp;"|"&amp;VLOOKUP(O249,属性表!$H:$I,2,0)&amp;"#"&amp;配件表!P249)</f>
        <v>1#25600|2#213|5#265</v>
      </c>
      <c r="R249" s="1" t="str">
        <f t="shared" si="200"/>
        <v>异妖8</v>
      </c>
      <c r="S249" s="1" t="str">
        <f t="shared" si="201"/>
        <v>橙色</v>
      </c>
    </row>
    <row r="250" spans="1:19" x14ac:dyDescent="0.3">
      <c r="A250" s="1" t="str">
        <f t="shared" si="210"/>
        <v>配件25</v>
      </c>
      <c r="B250" s="1">
        <f t="shared" si="221"/>
        <v>25</v>
      </c>
      <c r="C250" s="1">
        <f t="shared" si="222"/>
        <v>9</v>
      </c>
      <c r="D250" s="1">
        <f t="shared" si="223"/>
        <v>6025</v>
      </c>
      <c r="E250" s="1">
        <f t="shared" ref="E250:G250" si="269">E240</f>
        <v>6</v>
      </c>
      <c r="F250" s="1">
        <f t="shared" si="269"/>
        <v>5</v>
      </c>
      <c r="G250" s="1">
        <f t="shared" si="269"/>
        <v>355</v>
      </c>
      <c r="H250" s="1" t="e">
        <f ca="1">[1]!SUMSTRING(D250:E250,"#")</f>
        <v>#NAME?</v>
      </c>
      <c r="I250" s="1" t="e">
        <f ca="1">[1]!SUMSTRING(F250:G250,"#")</f>
        <v>#NAME?</v>
      </c>
      <c r="J250" s="3" t="e">
        <f ca="1">[1]!SUMSTRING(H250:I250,"|")</f>
        <v>#NAME?</v>
      </c>
      <c r="K250" s="1" t="s">
        <v>58</v>
      </c>
      <c r="L250" s="1">
        <v>31663</v>
      </c>
      <c r="M250" s="1" t="s">
        <v>60</v>
      </c>
      <c r="N250" s="1">
        <v>263</v>
      </c>
      <c r="Q250" s="4" t="str">
        <f>IF(O250="",VLOOKUP(K250,属性表!$H:$I,2,0)&amp;"#"&amp;配件表!L250&amp;"|"&amp;VLOOKUP(M250,属性表!$H:$I,2,0)&amp;"#"&amp;配件表!N250,VLOOKUP(K250,属性表!$H:$I,2,0)&amp;"#"&amp;配件表!L250&amp;"|"&amp;VLOOKUP(M250,属性表!$H:$I,2,0)&amp;"#"&amp;配件表!N250&amp;"|"&amp;VLOOKUP(O250,属性表!$H:$I,2,0)&amp;"#"&amp;配件表!P250)</f>
        <v>1#31663|2#263</v>
      </c>
      <c r="R250" s="1" t="str">
        <f t="shared" ref="R250:R313" si="270">VLOOKUP(B250,$Y:$Z,2,0)</f>
        <v>异妖8</v>
      </c>
      <c r="S250" s="1" t="str">
        <f t="shared" ref="S250:S313" si="271">VLOOKUP(R250,$Z:$AA,2,0)</f>
        <v>橙色</v>
      </c>
    </row>
    <row r="251" spans="1:19" x14ac:dyDescent="0.3">
      <c r="A251" s="1" t="str">
        <f t="shared" si="210"/>
        <v>配件25</v>
      </c>
      <c r="B251" s="1">
        <f t="shared" si="221"/>
        <v>25</v>
      </c>
      <c r="C251" s="1">
        <f t="shared" si="222"/>
        <v>10</v>
      </c>
      <c r="D251" s="1">
        <f t="shared" si="223"/>
        <v>6025</v>
      </c>
      <c r="E251" s="1">
        <f t="shared" ref="E251:G251" si="272">E241</f>
        <v>8</v>
      </c>
      <c r="F251" s="1">
        <f t="shared" si="272"/>
        <v>5</v>
      </c>
      <c r="G251" s="1">
        <f t="shared" si="272"/>
        <v>420</v>
      </c>
      <c r="H251" s="1" t="e">
        <f ca="1">[1]!SUMSTRING(D251:E251,"#")</f>
        <v>#NAME?</v>
      </c>
      <c r="I251" s="1" t="e">
        <f ca="1">[1]!SUMSTRING(F251:G251,"#")</f>
        <v>#NAME?</v>
      </c>
      <c r="J251" s="3" t="e">
        <f ca="1">[1]!SUMSTRING(H251:I251,"|")</f>
        <v>#NAME?</v>
      </c>
      <c r="K251" s="1" t="s">
        <v>58</v>
      </c>
      <c r="L251" s="1">
        <v>38400</v>
      </c>
      <c r="M251" s="1" t="s">
        <v>60</v>
      </c>
      <c r="N251" s="1">
        <v>320</v>
      </c>
      <c r="O251" s="1" t="s">
        <v>59</v>
      </c>
      <c r="P251" s="1">
        <v>397</v>
      </c>
      <c r="Q251" s="4" t="str">
        <f>IF(O251="",VLOOKUP(K251,属性表!$H:$I,2,0)&amp;"#"&amp;配件表!L251&amp;"|"&amp;VLOOKUP(M251,属性表!$H:$I,2,0)&amp;"#"&amp;配件表!N251,VLOOKUP(K251,属性表!$H:$I,2,0)&amp;"#"&amp;配件表!L251&amp;"|"&amp;VLOOKUP(M251,属性表!$H:$I,2,0)&amp;"#"&amp;配件表!N251&amp;"|"&amp;VLOOKUP(O251,属性表!$H:$I,2,0)&amp;"#"&amp;配件表!P251)</f>
        <v>1#38400|2#320|5#397</v>
      </c>
      <c r="R251" s="1" t="str">
        <f t="shared" si="270"/>
        <v>异妖8</v>
      </c>
      <c r="S251" s="1" t="str">
        <f t="shared" si="271"/>
        <v>橙色</v>
      </c>
    </row>
    <row r="252" spans="1:19" x14ac:dyDescent="0.3">
      <c r="A252" s="1" t="str">
        <f t="shared" si="210"/>
        <v>配件26</v>
      </c>
      <c r="B252" s="1">
        <f t="shared" si="221"/>
        <v>26</v>
      </c>
      <c r="C252" s="1">
        <f t="shared" si="222"/>
        <v>1</v>
      </c>
      <c r="D252" s="1">
        <f t="shared" si="223"/>
        <v>6026</v>
      </c>
      <c r="E252" s="1">
        <f t="shared" ref="E252:G252" si="273">E242</f>
        <v>1</v>
      </c>
      <c r="F252" s="1">
        <f t="shared" si="273"/>
        <v>5</v>
      </c>
      <c r="G252" s="1">
        <f t="shared" si="273"/>
        <v>0</v>
      </c>
      <c r="H252" s="1" t="e">
        <f ca="1">[1]!SUMSTRING(D252:E252,"#")</f>
        <v>#NAME?</v>
      </c>
      <c r="I252" s="1" t="e">
        <f ca="1">[1]!SUMSTRING(F252:G252,"#")</f>
        <v>#NAME?</v>
      </c>
      <c r="J252" s="3" t="e">
        <f ca="1">[1]!SUMSTRING(H252:I252,"|")</f>
        <v>#NAME?</v>
      </c>
      <c r="K252" s="1" t="s">
        <v>58</v>
      </c>
      <c r="L252" s="1">
        <v>1347</v>
      </c>
      <c r="M252" s="1" t="s">
        <v>60</v>
      </c>
      <c r="N252" s="1">
        <v>11</v>
      </c>
      <c r="Q252" s="4" t="str">
        <f>IF(O252="",VLOOKUP(K252,属性表!$H:$I,2,0)&amp;"#"&amp;配件表!L252&amp;"|"&amp;VLOOKUP(M252,属性表!$H:$I,2,0)&amp;"#"&amp;配件表!N252,VLOOKUP(K252,属性表!$H:$I,2,0)&amp;"#"&amp;配件表!L252&amp;"|"&amp;VLOOKUP(M252,属性表!$H:$I,2,0)&amp;"#"&amp;配件表!N252&amp;"|"&amp;VLOOKUP(O252,属性表!$H:$I,2,0)&amp;"#"&amp;配件表!P252)</f>
        <v>1#1347|2#11</v>
      </c>
      <c r="R252" s="1" t="str">
        <f t="shared" si="270"/>
        <v>异妖8</v>
      </c>
      <c r="S252" s="1" t="str">
        <f t="shared" si="271"/>
        <v>橙色</v>
      </c>
    </row>
    <row r="253" spans="1:19" x14ac:dyDescent="0.3">
      <c r="A253" s="1" t="str">
        <f t="shared" si="210"/>
        <v>配件26</v>
      </c>
      <c r="B253" s="1">
        <f t="shared" si="221"/>
        <v>26</v>
      </c>
      <c r="C253" s="1">
        <f t="shared" si="222"/>
        <v>2</v>
      </c>
      <c r="D253" s="1">
        <f t="shared" si="223"/>
        <v>6026</v>
      </c>
      <c r="E253" s="1">
        <f t="shared" ref="E253:G253" si="274">E243</f>
        <v>1</v>
      </c>
      <c r="F253" s="1">
        <f t="shared" si="274"/>
        <v>5</v>
      </c>
      <c r="G253" s="1">
        <f t="shared" si="274"/>
        <v>40</v>
      </c>
      <c r="H253" s="1" t="e">
        <f ca="1">[1]!SUMSTRING(D253:E253,"#")</f>
        <v>#NAME?</v>
      </c>
      <c r="I253" s="1" t="e">
        <f ca="1">[1]!SUMSTRING(F253:G253,"#")</f>
        <v>#NAME?</v>
      </c>
      <c r="J253" s="3" t="e">
        <f ca="1">[1]!SUMSTRING(H253:I253,"|")</f>
        <v>#NAME?</v>
      </c>
      <c r="K253" s="1" t="s">
        <v>58</v>
      </c>
      <c r="L253" s="1">
        <v>3368</v>
      </c>
      <c r="M253" s="1" t="s">
        <v>60</v>
      </c>
      <c r="N253" s="1">
        <v>28</v>
      </c>
      <c r="O253" s="1" t="s">
        <v>110</v>
      </c>
      <c r="P253" s="1">
        <v>3</v>
      </c>
      <c r="Q253" s="4" t="str">
        <f>IF(O253="",VLOOKUP(K253,属性表!$H:$I,2,0)&amp;"#"&amp;配件表!L253&amp;"|"&amp;VLOOKUP(M253,属性表!$H:$I,2,0)&amp;"#"&amp;配件表!N253,VLOOKUP(K253,属性表!$H:$I,2,0)&amp;"#"&amp;配件表!L253&amp;"|"&amp;VLOOKUP(M253,属性表!$H:$I,2,0)&amp;"#"&amp;配件表!N253&amp;"|"&amp;VLOOKUP(O253,属性表!$H:$I,2,0)&amp;"#"&amp;配件表!P253)</f>
        <v>1#3368|2#28|57#3</v>
      </c>
      <c r="R253" s="1" t="str">
        <f t="shared" si="270"/>
        <v>异妖8</v>
      </c>
      <c r="S253" s="1" t="str">
        <f t="shared" si="271"/>
        <v>橙色</v>
      </c>
    </row>
    <row r="254" spans="1:19" x14ac:dyDescent="0.3">
      <c r="A254" s="1" t="str">
        <f t="shared" si="210"/>
        <v>配件26</v>
      </c>
      <c r="B254" s="1">
        <f t="shared" si="221"/>
        <v>26</v>
      </c>
      <c r="C254" s="1">
        <f t="shared" si="222"/>
        <v>3</v>
      </c>
      <c r="D254" s="1">
        <f t="shared" si="223"/>
        <v>6026</v>
      </c>
      <c r="E254" s="1">
        <f t="shared" ref="E254:G254" si="275">E244</f>
        <v>2</v>
      </c>
      <c r="F254" s="1">
        <f t="shared" si="275"/>
        <v>5</v>
      </c>
      <c r="G254" s="1">
        <f t="shared" si="275"/>
        <v>65</v>
      </c>
      <c r="H254" s="1" t="e">
        <f ca="1">[1]!SUMSTRING(D254:E254,"#")</f>
        <v>#NAME?</v>
      </c>
      <c r="I254" s="1" t="e">
        <f ca="1">[1]!SUMSTRING(F254:G254,"#")</f>
        <v>#NAME?</v>
      </c>
      <c r="J254" s="3" t="e">
        <f ca="1">[1]!SUMSTRING(H254:I254,"|")</f>
        <v>#NAME?</v>
      </c>
      <c r="K254" s="1" t="s">
        <v>58</v>
      </c>
      <c r="L254" s="1">
        <v>5389</v>
      </c>
      <c r="M254" s="1" t="s">
        <v>60</v>
      </c>
      <c r="N254" s="1">
        <v>44</v>
      </c>
      <c r="Q254" s="4" t="str">
        <f>IF(O254="",VLOOKUP(K254,属性表!$H:$I,2,0)&amp;"#"&amp;配件表!L254&amp;"|"&amp;VLOOKUP(M254,属性表!$H:$I,2,0)&amp;"#"&amp;配件表!N254,VLOOKUP(K254,属性表!$H:$I,2,0)&amp;"#"&amp;配件表!L254&amp;"|"&amp;VLOOKUP(M254,属性表!$H:$I,2,0)&amp;"#"&amp;配件表!N254&amp;"|"&amp;VLOOKUP(O254,属性表!$H:$I,2,0)&amp;"#"&amp;配件表!P254)</f>
        <v>1#5389|2#44</v>
      </c>
      <c r="R254" s="1" t="str">
        <f t="shared" si="270"/>
        <v>异妖8</v>
      </c>
      <c r="S254" s="1" t="str">
        <f t="shared" si="271"/>
        <v>橙色</v>
      </c>
    </row>
    <row r="255" spans="1:19" x14ac:dyDescent="0.3">
      <c r="A255" s="1" t="str">
        <f t="shared" si="210"/>
        <v>配件26</v>
      </c>
      <c r="B255" s="1">
        <f t="shared" si="221"/>
        <v>26</v>
      </c>
      <c r="C255" s="1">
        <f t="shared" si="222"/>
        <v>4</v>
      </c>
      <c r="D255" s="1">
        <f t="shared" si="223"/>
        <v>6026</v>
      </c>
      <c r="E255" s="1">
        <f t="shared" ref="E255:G255" si="276">E245</f>
        <v>2</v>
      </c>
      <c r="F255" s="1">
        <f t="shared" si="276"/>
        <v>5</v>
      </c>
      <c r="G255" s="1">
        <f t="shared" si="276"/>
        <v>100</v>
      </c>
      <c r="H255" s="1" t="e">
        <f ca="1">[1]!SUMSTRING(D255:E255,"#")</f>
        <v>#NAME?</v>
      </c>
      <c r="I255" s="1" t="e">
        <f ca="1">[1]!SUMSTRING(F255:G255,"#")</f>
        <v>#NAME?</v>
      </c>
      <c r="J255" s="3" t="e">
        <f ca="1">[1]!SUMSTRING(H255:I255,"|")</f>
        <v>#NAME?</v>
      </c>
      <c r="K255" s="1" t="s">
        <v>58</v>
      </c>
      <c r="L255" s="1">
        <v>8084</v>
      </c>
      <c r="M255" s="1" t="s">
        <v>60</v>
      </c>
      <c r="N255" s="1">
        <v>67</v>
      </c>
      <c r="O255" s="1" t="s">
        <v>110</v>
      </c>
      <c r="P255" s="1">
        <v>6</v>
      </c>
      <c r="Q255" s="4" t="str">
        <f>IF(O255="",VLOOKUP(K255,属性表!$H:$I,2,0)&amp;"#"&amp;配件表!L255&amp;"|"&amp;VLOOKUP(M255,属性表!$H:$I,2,0)&amp;"#"&amp;配件表!N255,VLOOKUP(K255,属性表!$H:$I,2,0)&amp;"#"&amp;配件表!L255&amp;"|"&amp;VLOOKUP(M255,属性表!$H:$I,2,0)&amp;"#"&amp;配件表!N255&amp;"|"&amp;VLOOKUP(O255,属性表!$H:$I,2,0)&amp;"#"&amp;配件表!P255)</f>
        <v>1#8084|2#67|57#6</v>
      </c>
      <c r="R255" s="1" t="str">
        <f t="shared" si="270"/>
        <v>异妖8</v>
      </c>
      <c r="S255" s="1" t="str">
        <f t="shared" si="271"/>
        <v>橙色</v>
      </c>
    </row>
    <row r="256" spans="1:19" x14ac:dyDescent="0.3">
      <c r="A256" s="1" t="str">
        <f t="shared" si="210"/>
        <v>配件26</v>
      </c>
      <c r="B256" s="1">
        <f t="shared" si="221"/>
        <v>26</v>
      </c>
      <c r="C256" s="1">
        <f t="shared" si="222"/>
        <v>5</v>
      </c>
      <c r="D256" s="1">
        <f t="shared" si="223"/>
        <v>6026</v>
      </c>
      <c r="E256" s="1">
        <f t="shared" ref="E256:G256" si="277">E246</f>
        <v>3</v>
      </c>
      <c r="F256" s="1">
        <f t="shared" si="277"/>
        <v>5</v>
      </c>
      <c r="G256" s="1">
        <f t="shared" si="277"/>
        <v>135</v>
      </c>
      <c r="H256" s="1" t="e">
        <f ca="1">[1]!SUMSTRING(D256:E256,"#")</f>
        <v>#NAME?</v>
      </c>
      <c r="I256" s="1" t="e">
        <f ca="1">[1]!SUMSTRING(F256:G256,"#")</f>
        <v>#NAME?</v>
      </c>
      <c r="J256" s="3" t="e">
        <f ca="1">[1]!SUMSTRING(H256:I256,"|")</f>
        <v>#NAME?</v>
      </c>
      <c r="K256" s="1" t="s">
        <v>58</v>
      </c>
      <c r="L256" s="1">
        <v>11452</v>
      </c>
      <c r="M256" s="1" t="s">
        <v>60</v>
      </c>
      <c r="N256" s="1">
        <v>95</v>
      </c>
      <c r="Q256" s="4" t="str">
        <f>IF(O256="",VLOOKUP(K256,属性表!$H:$I,2,0)&amp;"#"&amp;配件表!L256&amp;"|"&amp;VLOOKUP(M256,属性表!$H:$I,2,0)&amp;"#"&amp;配件表!N256,VLOOKUP(K256,属性表!$H:$I,2,0)&amp;"#"&amp;配件表!L256&amp;"|"&amp;VLOOKUP(M256,属性表!$H:$I,2,0)&amp;"#"&amp;配件表!N256&amp;"|"&amp;VLOOKUP(O256,属性表!$H:$I,2,0)&amp;"#"&amp;配件表!P256)</f>
        <v>1#11452|2#95</v>
      </c>
      <c r="R256" s="1" t="str">
        <f t="shared" si="270"/>
        <v>异妖8</v>
      </c>
      <c r="S256" s="1" t="str">
        <f t="shared" si="271"/>
        <v>橙色</v>
      </c>
    </row>
    <row r="257" spans="1:19" x14ac:dyDescent="0.3">
      <c r="A257" s="1" t="str">
        <f t="shared" si="210"/>
        <v>配件26</v>
      </c>
      <c r="B257" s="1">
        <f t="shared" si="221"/>
        <v>26</v>
      </c>
      <c r="C257" s="1">
        <f t="shared" si="222"/>
        <v>6</v>
      </c>
      <c r="D257" s="1">
        <f t="shared" si="223"/>
        <v>6026</v>
      </c>
      <c r="E257" s="1">
        <f t="shared" ref="E257:G257" si="278">E247</f>
        <v>3</v>
      </c>
      <c r="F257" s="1">
        <f t="shared" si="278"/>
        <v>5</v>
      </c>
      <c r="G257" s="1">
        <f t="shared" si="278"/>
        <v>180</v>
      </c>
      <c r="H257" s="1" t="e">
        <f ca="1">[1]!SUMSTRING(D257:E257,"#")</f>
        <v>#NAME?</v>
      </c>
      <c r="I257" s="1" t="e">
        <f ca="1">[1]!SUMSTRING(F257:G257,"#")</f>
        <v>#NAME?</v>
      </c>
      <c r="J257" s="3" t="e">
        <f ca="1">[1]!SUMSTRING(H257:I257,"|")</f>
        <v>#NAME?</v>
      </c>
      <c r="K257" s="1" t="s">
        <v>58</v>
      </c>
      <c r="L257" s="1">
        <v>15494</v>
      </c>
      <c r="M257" s="1" t="s">
        <v>60</v>
      </c>
      <c r="N257" s="1">
        <v>129</v>
      </c>
      <c r="O257" s="1" t="s">
        <v>110</v>
      </c>
      <c r="P257" s="1">
        <v>9</v>
      </c>
      <c r="Q257" s="4" t="str">
        <f>IF(O257="",VLOOKUP(K257,属性表!$H:$I,2,0)&amp;"#"&amp;配件表!L257&amp;"|"&amp;VLOOKUP(M257,属性表!$H:$I,2,0)&amp;"#"&amp;配件表!N257,VLOOKUP(K257,属性表!$H:$I,2,0)&amp;"#"&amp;配件表!L257&amp;"|"&amp;VLOOKUP(M257,属性表!$H:$I,2,0)&amp;"#"&amp;配件表!N257&amp;"|"&amp;VLOOKUP(O257,属性表!$H:$I,2,0)&amp;"#"&amp;配件表!P257)</f>
        <v>1#15494|2#129|57#9</v>
      </c>
      <c r="R257" s="1" t="str">
        <f t="shared" si="270"/>
        <v>异妖8</v>
      </c>
      <c r="S257" s="1" t="str">
        <f t="shared" si="271"/>
        <v>橙色</v>
      </c>
    </row>
    <row r="258" spans="1:19" x14ac:dyDescent="0.3">
      <c r="A258" s="1" t="str">
        <f t="shared" si="210"/>
        <v>配件26</v>
      </c>
      <c r="B258" s="1">
        <f t="shared" si="221"/>
        <v>26</v>
      </c>
      <c r="C258" s="1">
        <f t="shared" si="222"/>
        <v>7</v>
      </c>
      <c r="D258" s="1">
        <f t="shared" si="223"/>
        <v>6026</v>
      </c>
      <c r="E258" s="1">
        <f t="shared" ref="E258:G258" si="279">E248</f>
        <v>4</v>
      </c>
      <c r="F258" s="1">
        <f t="shared" si="279"/>
        <v>5</v>
      </c>
      <c r="G258" s="1">
        <f t="shared" si="279"/>
        <v>235</v>
      </c>
      <c r="H258" s="1" t="e">
        <f ca="1">[1]!SUMSTRING(D258:E258,"#")</f>
        <v>#NAME?</v>
      </c>
      <c r="I258" s="1" t="e">
        <f ca="1">[1]!SUMSTRING(F258:G258,"#")</f>
        <v>#NAME?</v>
      </c>
      <c r="J258" s="3" t="e">
        <f ca="1">[1]!SUMSTRING(H258:I258,"|")</f>
        <v>#NAME?</v>
      </c>
      <c r="K258" s="1" t="s">
        <v>58</v>
      </c>
      <c r="L258" s="1">
        <v>20210</v>
      </c>
      <c r="M258" s="1" t="s">
        <v>60</v>
      </c>
      <c r="N258" s="1">
        <v>168</v>
      </c>
      <c r="Q258" s="4" t="str">
        <f>IF(O258="",VLOOKUP(K258,属性表!$H:$I,2,0)&amp;"#"&amp;配件表!L258&amp;"|"&amp;VLOOKUP(M258,属性表!$H:$I,2,0)&amp;"#"&amp;配件表!N258,VLOOKUP(K258,属性表!$H:$I,2,0)&amp;"#"&amp;配件表!L258&amp;"|"&amp;VLOOKUP(M258,属性表!$H:$I,2,0)&amp;"#"&amp;配件表!N258&amp;"|"&amp;VLOOKUP(O258,属性表!$H:$I,2,0)&amp;"#"&amp;配件表!P258)</f>
        <v>1#20210|2#168</v>
      </c>
      <c r="R258" s="1" t="str">
        <f t="shared" si="270"/>
        <v>异妖8</v>
      </c>
      <c r="S258" s="1" t="str">
        <f t="shared" si="271"/>
        <v>橙色</v>
      </c>
    </row>
    <row r="259" spans="1:19" x14ac:dyDescent="0.3">
      <c r="A259" s="1" t="str">
        <f t="shared" ref="A259:A321" si="280">"配件"&amp;B259</f>
        <v>配件26</v>
      </c>
      <c r="B259" s="1">
        <f t="shared" si="221"/>
        <v>26</v>
      </c>
      <c r="C259" s="1">
        <f t="shared" si="222"/>
        <v>8</v>
      </c>
      <c r="D259" s="1">
        <f t="shared" si="223"/>
        <v>6026</v>
      </c>
      <c r="E259" s="1">
        <f t="shared" ref="E259:G259" si="281">E249</f>
        <v>5</v>
      </c>
      <c r="F259" s="1">
        <f t="shared" si="281"/>
        <v>5</v>
      </c>
      <c r="G259" s="1">
        <f t="shared" si="281"/>
        <v>290</v>
      </c>
      <c r="H259" s="1" t="e">
        <f ca="1">[1]!SUMSTRING(D259:E259,"#")</f>
        <v>#NAME?</v>
      </c>
      <c r="I259" s="1" t="e">
        <f ca="1">[1]!SUMSTRING(F259:G259,"#")</f>
        <v>#NAME?</v>
      </c>
      <c r="J259" s="3" t="e">
        <f ca="1">[1]!SUMSTRING(H259:I259,"|")</f>
        <v>#NAME?</v>
      </c>
      <c r="K259" s="1" t="s">
        <v>58</v>
      </c>
      <c r="L259" s="1">
        <v>25600</v>
      </c>
      <c r="M259" s="1" t="s">
        <v>60</v>
      </c>
      <c r="N259" s="1">
        <v>213</v>
      </c>
      <c r="O259" s="1" t="s">
        <v>110</v>
      </c>
      <c r="P259" s="1">
        <v>12</v>
      </c>
      <c r="Q259" s="4" t="str">
        <f>IF(O259="",VLOOKUP(K259,属性表!$H:$I,2,0)&amp;"#"&amp;配件表!L259&amp;"|"&amp;VLOOKUP(M259,属性表!$H:$I,2,0)&amp;"#"&amp;配件表!N259,VLOOKUP(K259,属性表!$H:$I,2,0)&amp;"#"&amp;配件表!L259&amp;"|"&amp;VLOOKUP(M259,属性表!$H:$I,2,0)&amp;"#"&amp;配件表!N259&amp;"|"&amp;VLOOKUP(O259,属性表!$H:$I,2,0)&amp;"#"&amp;配件表!P259)</f>
        <v>1#25600|2#213|57#12</v>
      </c>
      <c r="R259" s="1" t="str">
        <f t="shared" si="270"/>
        <v>异妖8</v>
      </c>
      <c r="S259" s="1" t="str">
        <f t="shared" si="271"/>
        <v>橙色</v>
      </c>
    </row>
    <row r="260" spans="1:19" x14ac:dyDescent="0.3">
      <c r="A260" s="1" t="str">
        <f t="shared" si="280"/>
        <v>配件26</v>
      </c>
      <c r="B260" s="1">
        <f t="shared" si="221"/>
        <v>26</v>
      </c>
      <c r="C260" s="1">
        <f t="shared" si="222"/>
        <v>9</v>
      </c>
      <c r="D260" s="1">
        <f t="shared" si="223"/>
        <v>6026</v>
      </c>
      <c r="E260" s="1">
        <f t="shared" ref="E260:G260" si="282">E250</f>
        <v>6</v>
      </c>
      <c r="F260" s="1">
        <f t="shared" si="282"/>
        <v>5</v>
      </c>
      <c r="G260" s="1">
        <f t="shared" si="282"/>
        <v>355</v>
      </c>
      <c r="H260" s="1" t="e">
        <f ca="1">[1]!SUMSTRING(D260:E260,"#")</f>
        <v>#NAME?</v>
      </c>
      <c r="I260" s="1" t="e">
        <f ca="1">[1]!SUMSTRING(F260:G260,"#")</f>
        <v>#NAME?</v>
      </c>
      <c r="J260" s="3" t="e">
        <f ca="1">[1]!SUMSTRING(H260:I260,"|")</f>
        <v>#NAME?</v>
      </c>
      <c r="K260" s="1" t="s">
        <v>58</v>
      </c>
      <c r="L260" s="1">
        <v>31663</v>
      </c>
      <c r="M260" s="1" t="s">
        <v>60</v>
      </c>
      <c r="N260" s="1">
        <v>263</v>
      </c>
      <c r="Q260" s="4" t="str">
        <f>IF(O260="",VLOOKUP(K260,属性表!$H:$I,2,0)&amp;"#"&amp;配件表!L260&amp;"|"&amp;VLOOKUP(M260,属性表!$H:$I,2,0)&amp;"#"&amp;配件表!N260,VLOOKUP(K260,属性表!$H:$I,2,0)&amp;"#"&amp;配件表!L260&amp;"|"&amp;VLOOKUP(M260,属性表!$H:$I,2,0)&amp;"#"&amp;配件表!N260&amp;"|"&amp;VLOOKUP(O260,属性表!$H:$I,2,0)&amp;"#"&amp;配件表!P260)</f>
        <v>1#31663|2#263</v>
      </c>
      <c r="R260" s="1" t="str">
        <f t="shared" si="270"/>
        <v>异妖8</v>
      </c>
      <c r="S260" s="1" t="str">
        <f t="shared" si="271"/>
        <v>橙色</v>
      </c>
    </row>
    <row r="261" spans="1:19" x14ac:dyDescent="0.3">
      <c r="A261" s="1" t="str">
        <f t="shared" si="280"/>
        <v>配件26</v>
      </c>
      <c r="B261" s="1">
        <f t="shared" si="221"/>
        <v>26</v>
      </c>
      <c r="C261" s="1">
        <f t="shared" si="222"/>
        <v>10</v>
      </c>
      <c r="D261" s="1">
        <f t="shared" si="223"/>
        <v>6026</v>
      </c>
      <c r="E261" s="1">
        <f t="shared" ref="E261:G261" si="283">E251</f>
        <v>8</v>
      </c>
      <c r="F261" s="1">
        <f t="shared" si="283"/>
        <v>5</v>
      </c>
      <c r="G261" s="1">
        <f t="shared" si="283"/>
        <v>420</v>
      </c>
      <c r="H261" s="1" t="e">
        <f ca="1">[1]!SUMSTRING(D261:E261,"#")</f>
        <v>#NAME?</v>
      </c>
      <c r="I261" s="1" t="e">
        <f ca="1">[1]!SUMSTRING(F261:G261,"#")</f>
        <v>#NAME?</v>
      </c>
      <c r="J261" s="3" t="e">
        <f ca="1">[1]!SUMSTRING(H261:I261,"|")</f>
        <v>#NAME?</v>
      </c>
      <c r="K261" s="1" t="s">
        <v>58</v>
      </c>
      <c r="L261" s="1">
        <v>38400</v>
      </c>
      <c r="M261" s="1" t="s">
        <v>60</v>
      </c>
      <c r="N261" s="1">
        <v>320</v>
      </c>
      <c r="O261" s="1" t="s">
        <v>110</v>
      </c>
      <c r="P261" s="1">
        <v>15</v>
      </c>
      <c r="Q261" s="4" t="str">
        <f>IF(O261="",VLOOKUP(K261,属性表!$H:$I,2,0)&amp;"#"&amp;配件表!L261&amp;"|"&amp;VLOOKUP(M261,属性表!$H:$I,2,0)&amp;"#"&amp;配件表!N261,VLOOKUP(K261,属性表!$H:$I,2,0)&amp;"#"&amp;配件表!L261&amp;"|"&amp;VLOOKUP(M261,属性表!$H:$I,2,0)&amp;"#"&amp;配件表!N261&amp;"|"&amp;VLOOKUP(O261,属性表!$H:$I,2,0)&amp;"#"&amp;配件表!P261)</f>
        <v>1#38400|2#320|57#15</v>
      </c>
      <c r="R261" s="1" t="str">
        <f t="shared" si="270"/>
        <v>异妖8</v>
      </c>
      <c r="S261" s="1" t="str">
        <f t="shared" si="271"/>
        <v>橙色</v>
      </c>
    </row>
    <row r="262" spans="1:19" x14ac:dyDescent="0.3">
      <c r="A262" s="1" t="str">
        <f t="shared" si="280"/>
        <v>配件27</v>
      </c>
      <c r="B262" s="1">
        <f t="shared" si="221"/>
        <v>27</v>
      </c>
      <c r="C262" s="1">
        <f t="shared" si="222"/>
        <v>1</v>
      </c>
      <c r="D262" s="1">
        <f t="shared" si="223"/>
        <v>6027</v>
      </c>
      <c r="E262" s="1">
        <f t="shared" ref="E262:G262" si="284">E252</f>
        <v>1</v>
      </c>
      <c r="F262" s="1">
        <f t="shared" si="284"/>
        <v>5</v>
      </c>
      <c r="G262" s="1">
        <f t="shared" si="284"/>
        <v>0</v>
      </c>
      <c r="H262" s="1" t="e">
        <f ca="1">[1]!SUMSTRING(D262:E262,"#")</f>
        <v>#NAME?</v>
      </c>
      <c r="I262" s="1" t="e">
        <f ca="1">[1]!SUMSTRING(F262:G262,"#")</f>
        <v>#NAME?</v>
      </c>
      <c r="J262" s="3" t="e">
        <f ca="1">[1]!SUMSTRING(H262:I262,"|")</f>
        <v>#NAME?</v>
      </c>
      <c r="K262" s="1" t="s">
        <v>58</v>
      </c>
      <c r="L262" s="1">
        <v>1347</v>
      </c>
      <c r="M262" s="1" t="s">
        <v>60</v>
      </c>
      <c r="N262" s="1">
        <v>11</v>
      </c>
      <c r="Q262" s="4" t="str">
        <f>IF(O262="",VLOOKUP(K262,属性表!$H:$I,2,0)&amp;"#"&amp;配件表!L262&amp;"|"&amp;VLOOKUP(M262,属性表!$H:$I,2,0)&amp;"#"&amp;配件表!N262,VLOOKUP(K262,属性表!$H:$I,2,0)&amp;"#"&amp;配件表!L262&amp;"|"&amp;VLOOKUP(M262,属性表!$H:$I,2,0)&amp;"#"&amp;配件表!N262&amp;"|"&amp;VLOOKUP(O262,属性表!$H:$I,2,0)&amp;"#"&amp;配件表!P262)</f>
        <v>1#1347|2#11</v>
      </c>
      <c r="R262" s="1" t="str">
        <f t="shared" si="270"/>
        <v>异妖8</v>
      </c>
      <c r="S262" s="1" t="str">
        <f t="shared" si="271"/>
        <v>橙色</v>
      </c>
    </row>
    <row r="263" spans="1:19" x14ac:dyDescent="0.3">
      <c r="A263" s="1" t="str">
        <f t="shared" si="280"/>
        <v>配件27</v>
      </c>
      <c r="B263" s="1">
        <f t="shared" si="221"/>
        <v>27</v>
      </c>
      <c r="C263" s="1">
        <f t="shared" si="222"/>
        <v>2</v>
      </c>
      <c r="D263" s="1">
        <f t="shared" si="223"/>
        <v>6027</v>
      </c>
      <c r="E263" s="1">
        <f t="shared" ref="E263:G263" si="285">E253</f>
        <v>1</v>
      </c>
      <c r="F263" s="1">
        <f t="shared" si="285"/>
        <v>5</v>
      </c>
      <c r="G263" s="1">
        <f t="shared" si="285"/>
        <v>40</v>
      </c>
      <c r="H263" s="1" t="e">
        <f ca="1">[1]!SUMSTRING(D263:E263,"#")</f>
        <v>#NAME?</v>
      </c>
      <c r="I263" s="1" t="e">
        <f ca="1">[1]!SUMSTRING(F263:G263,"#")</f>
        <v>#NAME?</v>
      </c>
      <c r="J263" s="3" t="e">
        <f ca="1">[1]!SUMSTRING(H263:I263,"|")</f>
        <v>#NAME?</v>
      </c>
      <c r="K263" s="1" t="s">
        <v>58</v>
      </c>
      <c r="L263" s="1">
        <v>3368</v>
      </c>
      <c r="M263" s="1" t="s">
        <v>60</v>
      </c>
      <c r="N263" s="1">
        <v>28</v>
      </c>
      <c r="O263" s="1" t="s">
        <v>59</v>
      </c>
      <c r="P263" s="1">
        <v>34</v>
      </c>
      <c r="Q263" s="4" t="str">
        <f>IF(O263="",VLOOKUP(K263,属性表!$H:$I,2,0)&amp;"#"&amp;配件表!L263&amp;"|"&amp;VLOOKUP(M263,属性表!$H:$I,2,0)&amp;"#"&amp;配件表!N263,VLOOKUP(K263,属性表!$H:$I,2,0)&amp;"#"&amp;配件表!L263&amp;"|"&amp;VLOOKUP(M263,属性表!$H:$I,2,0)&amp;"#"&amp;配件表!N263&amp;"|"&amp;VLOOKUP(O263,属性表!$H:$I,2,0)&amp;"#"&amp;配件表!P263)</f>
        <v>1#3368|2#28|5#34</v>
      </c>
      <c r="R263" s="1" t="str">
        <f t="shared" si="270"/>
        <v>异妖8</v>
      </c>
      <c r="S263" s="1" t="str">
        <f t="shared" si="271"/>
        <v>橙色</v>
      </c>
    </row>
    <row r="264" spans="1:19" x14ac:dyDescent="0.3">
      <c r="A264" s="1" t="str">
        <f t="shared" si="280"/>
        <v>配件27</v>
      </c>
      <c r="B264" s="1">
        <f t="shared" si="221"/>
        <v>27</v>
      </c>
      <c r="C264" s="1">
        <f t="shared" si="222"/>
        <v>3</v>
      </c>
      <c r="D264" s="1">
        <f t="shared" si="223"/>
        <v>6027</v>
      </c>
      <c r="E264" s="1">
        <f t="shared" ref="E264:G264" si="286">E254</f>
        <v>2</v>
      </c>
      <c r="F264" s="1">
        <f t="shared" si="286"/>
        <v>5</v>
      </c>
      <c r="G264" s="1">
        <f t="shared" si="286"/>
        <v>65</v>
      </c>
      <c r="H264" s="1" t="e">
        <f ca="1">[1]!SUMSTRING(D264:E264,"#")</f>
        <v>#NAME?</v>
      </c>
      <c r="I264" s="1" t="e">
        <f ca="1">[1]!SUMSTRING(F264:G264,"#")</f>
        <v>#NAME?</v>
      </c>
      <c r="J264" s="3" t="e">
        <f ca="1">[1]!SUMSTRING(H264:I264,"|")</f>
        <v>#NAME?</v>
      </c>
      <c r="K264" s="1" t="s">
        <v>58</v>
      </c>
      <c r="L264" s="1">
        <v>5389</v>
      </c>
      <c r="M264" s="1" t="s">
        <v>60</v>
      </c>
      <c r="N264" s="1">
        <v>44</v>
      </c>
      <c r="Q264" s="4" t="str">
        <f>IF(O264="",VLOOKUP(K264,属性表!$H:$I,2,0)&amp;"#"&amp;配件表!L264&amp;"|"&amp;VLOOKUP(M264,属性表!$H:$I,2,0)&amp;"#"&amp;配件表!N264,VLOOKUP(K264,属性表!$H:$I,2,0)&amp;"#"&amp;配件表!L264&amp;"|"&amp;VLOOKUP(M264,属性表!$H:$I,2,0)&amp;"#"&amp;配件表!N264&amp;"|"&amp;VLOOKUP(O264,属性表!$H:$I,2,0)&amp;"#"&amp;配件表!P264)</f>
        <v>1#5389|2#44</v>
      </c>
      <c r="R264" s="1" t="str">
        <f t="shared" si="270"/>
        <v>异妖8</v>
      </c>
      <c r="S264" s="1" t="str">
        <f t="shared" si="271"/>
        <v>橙色</v>
      </c>
    </row>
    <row r="265" spans="1:19" x14ac:dyDescent="0.3">
      <c r="A265" s="1" t="str">
        <f t="shared" si="280"/>
        <v>配件27</v>
      </c>
      <c r="B265" s="1">
        <f t="shared" si="221"/>
        <v>27</v>
      </c>
      <c r="C265" s="1">
        <f t="shared" si="222"/>
        <v>4</v>
      </c>
      <c r="D265" s="1">
        <f t="shared" si="223"/>
        <v>6027</v>
      </c>
      <c r="E265" s="1">
        <f t="shared" ref="E265:G265" si="287">E255</f>
        <v>2</v>
      </c>
      <c r="F265" s="1">
        <f t="shared" si="287"/>
        <v>5</v>
      </c>
      <c r="G265" s="1">
        <f t="shared" si="287"/>
        <v>100</v>
      </c>
      <c r="H265" s="1" t="e">
        <f ca="1">[1]!SUMSTRING(D265:E265,"#")</f>
        <v>#NAME?</v>
      </c>
      <c r="I265" s="1" t="e">
        <f ca="1">[1]!SUMSTRING(F265:G265,"#")</f>
        <v>#NAME?</v>
      </c>
      <c r="J265" s="3" t="e">
        <f ca="1">[1]!SUMSTRING(H265:I265,"|")</f>
        <v>#NAME?</v>
      </c>
      <c r="K265" s="1" t="s">
        <v>58</v>
      </c>
      <c r="L265" s="1">
        <v>8084</v>
      </c>
      <c r="M265" s="1" t="s">
        <v>60</v>
      </c>
      <c r="N265" s="1">
        <v>67</v>
      </c>
      <c r="O265" s="1" t="s">
        <v>59</v>
      </c>
      <c r="P265" s="1">
        <v>83</v>
      </c>
      <c r="Q265" s="4" t="str">
        <f>IF(O265="",VLOOKUP(K265,属性表!$H:$I,2,0)&amp;"#"&amp;配件表!L265&amp;"|"&amp;VLOOKUP(M265,属性表!$H:$I,2,0)&amp;"#"&amp;配件表!N265,VLOOKUP(K265,属性表!$H:$I,2,0)&amp;"#"&amp;配件表!L265&amp;"|"&amp;VLOOKUP(M265,属性表!$H:$I,2,0)&amp;"#"&amp;配件表!N265&amp;"|"&amp;VLOOKUP(O265,属性表!$H:$I,2,0)&amp;"#"&amp;配件表!P265)</f>
        <v>1#8084|2#67|5#83</v>
      </c>
      <c r="R265" s="1" t="str">
        <f t="shared" si="270"/>
        <v>异妖8</v>
      </c>
      <c r="S265" s="1" t="str">
        <f t="shared" si="271"/>
        <v>橙色</v>
      </c>
    </row>
    <row r="266" spans="1:19" x14ac:dyDescent="0.3">
      <c r="A266" s="1" t="str">
        <f t="shared" si="280"/>
        <v>配件27</v>
      </c>
      <c r="B266" s="1">
        <f t="shared" si="221"/>
        <v>27</v>
      </c>
      <c r="C266" s="1">
        <f t="shared" si="222"/>
        <v>5</v>
      </c>
      <c r="D266" s="1">
        <f t="shared" si="223"/>
        <v>6027</v>
      </c>
      <c r="E266" s="1">
        <f t="shared" ref="E266:G266" si="288">E256</f>
        <v>3</v>
      </c>
      <c r="F266" s="1">
        <f t="shared" si="288"/>
        <v>5</v>
      </c>
      <c r="G266" s="1">
        <f t="shared" si="288"/>
        <v>135</v>
      </c>
      <c r="H266" s="1" t="e">
        <f ca="1">[1]!SUMSTRING(D266:E266,"#")</f>
        <v>#NAME?</v>
      </c>
      <c r="I266" s="1" t="e">
        <f ca="1">[1]!SUMSTRING(F266:G266,"#")</f>
        <v>#NAME?</v>
      </c>
      <c r="J266" s="3" t="e">
        <f ca="1">[1]!SUMSTRING(H266:I266,"|")</f>
        <v>#NAME?</v>
      </c>
      <c r="K266" s="1" t="s">
        <v>58</v>
      </c>
      <c r="L266" s="1">
        <v>11452</v>
      </c>
      <c r="M266" s="1" t="s">
        <v>60</v>
      </c>
      <c r="N266" s="1">
        <v>95</v>
      </c>
      <c r="Q266" s="4" t="str">
        <f>IF(O266="",VLOOKUP(K266,属性表!$H:$I,2,0)&amp;"#"&amp;配件表!L266&amp;"|"&amp;VLOOKUP(M266,属性表!$H:$I,2,0)&amp;"#"&amp;配件表!N266,VLOOKUP(K266,属性表!$H:$I,2,0)&amp;"#"&amp;配件表!L266&amp;"|"&amp;VLOOKUP(M266,属性表!$H:$I,2,0)&amp;"#"&amp;配件表!N266&amp;"|"&amp;VLOOKUP(O266,属性表!$H:$I,2,0)&amp;"#"&amp;配件表!P266)</f>
        <v>1#11452|2#95</v>
      </c>
      <c r="R266" s="1" t="str">
        <f t="shared" si="270"/>
        <v>异妖8</v>
      </c>
      <c r="S266" s="1" t="str">
        <f t="shared" si="271"/>
        <v>橙色</v>
      </c>
    </row>
    <row r="267" spans="1:19" x14ac:dyDescent="0.3">
      <c r="A267" s="1" t="str">
        <f t="shared" si="280"/>
        <v>配件27</v>
      </c>
      <c r="B267" s="1">
        <f t="shared" si="221"/>
        <v>27</v>
      </c>
      <c r="C267" s="1">
        <f t="shared" si="222"/>
        <v>6</v>
      </c>
      <c r="D267" s="1">
        <f t="shared" si="223"/>
        <v>6027</v>
      </c>
      <c r="E267" s="1">
        <f t="shared" ref="E267:G267" si="289">E257</f>
        <v>3</v>
      </c>
      <c r="F267" s="1">
        <f t="shared" si="289"/>
        <v>5</v>
      </c>
      <c r="G267" s="1">
        <f t="shared" si="289"/>
        <v>180</v>
      </c>
      <c r="H267" s="1" t="e">
        <f ca="1">[1]!SUMSTRING(D267:E267,"#")</f>
        <v>#NAME?</v>
      </c>
      <c r="I267" s="1" t="e">
        <f ca="1">[1]!SUMSTRING(F267:G267,"#")</f>
        <v>#NAME?</v>
      </c>
      <c r="J267" s="3" t="e">
        <f ca="1">[1]!SUMSTRING(H267:I267,"|")</f>
        <v>#NAME?</v>
      </c>
      <c r="K267" s="1" t="s">
        <v>58</v>
      </c>
      <c r="L267" s="1">
        <v>15494</v>
      </c>
      <c r="M267" s="1" t="s">
        <v>60</v>
      </c>
      <c r="N267" s="1">
        <v>129</v>
      </c>
      <c r="O267" s="1" t="s">
        <v>59</v>
      </c>
      <c r="P267" s="1">
        <v>160</v>
      </c>
      <c r="Q267" s="4" t="str">
        <f>IF(O267="",VLOOKUP(K267,属性表!$H:$I,2,0)&amp;"#"&amp;配件表!L267&amp;"|"&amp;VLOOKUP(M267,属性表!$H:$I,2,0)&amp;"#"&amp;配件表!N267,VLOOKUP(K267,属性表!$H:$I,2,0)&amp;"#"&amp;配件表!L267&amp;"|"&amp;VLOOKUP(M267,属性表!$H:$I,2,0)&amp;"#"&amp;配件表!N267&amp;"|"&amp;VLOOKUP(O267,属性表!$H:$I,2,0)&amp;"#"&amp;配件表!P267)</f>
        <v>1#15494|2#129|5#160</v>
      </c>
      <c r="R267" s="1" t="str">
        <f t="shared" si="270"/>
        <v>异妖8</v>
      </c>
      <c r="S267" s="1" t="str">
        <f t="shared" si="271"/>
        <v>橙色</v>
      </c>
    </row>
    <row r="268" spans="1:19" x14ac:dyDescent="0.3">
      <c r="A268" s="1" t="str">
        <f t="shared" si="280"/>
        <v>配件27</v>
      </c>
      <c r="B268" s="1">
        <f t="shared" si="221"/>
        <v>27</v>
      </c>
      <c r="C268" s="1">
        <f t="shared" si="222"/>
        <v>7</v>
      </c>
      <c r="D268" s="1">
        <f t="shared" si="223"/>
        <v>6027</v>
      </c>
      <c r="E268" s="1">
        <f t="shared" ref="E268:G268" si="290">E258</f>
        <v>4</v>
      </c>
      <c r="F268" s="1">
        <f t="shared" si="290"/>
        <v>5</v>
      </c>
      <c r="G268" s="1">
        <f t="shared" si="290"/>
        <v>235</v>
      </c>
      <c r="H268" s="1" t="e">
        <f ca="1">[1]!SUMSTRING(D268:E268,"#")</f>
        <v>#NAME?</v>
      </c>
      <c r="I268" s="1" t="e">
        <f ca="1">[1]!SUMSTRING(F268:G268,"#")</f>
        <v>#NAME?</v>
      </c>
      <c r="J268" s="3" t="e">
        <f ca="1">[1]!SUMSTRING(H268:I268,"|")</f>
        <v>#NAME?</v>
      </c>
      <c r="K268" s="1" t="s">
        <v>58</v>
      </c>
      <c r="L268" s="1">
        <v>20210</v>
      </c>
      <c r="M268" s="1" t="s">
        <v>60</v>
      </c>
      <c r="N268" s="1">
        <v>168</v>
      </c>
      <c r="Q268" s="4" t="str">
        <f>IF(O268="",VLOOKUP(K268,属性表!$H:$I,2,0)&amp;"#"&amp;配件表!L268&amp;"|"&amp;VLOOKUP(M268,属性表!$H:$I,2,0)&amp;"#"&amp;配件表!N268,VLOOKUP(K268,属性表!$H:$I,2,0)&amp;"#"&amp;配件表!L268&amp;"|"&amp;VLOOKUP(M268,属性表!$H:$I,2,0)&amp;"#"&amp;配件表!N268&amp;"|"&amp;VLOOKUP(O268,属性表!$H:$I,2,0)&amp;"#"&amp;配件表!P268)</f>
        <v>1#20210|2#168</v>
      </c>
      <c r="R268" s="1" t="str">
        <f t="shared" si="270"/>
        <v>异妖8</v>
      </c>
      <c r="S268" s="1" t="str">
        <f t="shared" si="271"/>
        <v>橙色</v>
      </c>
    </row>
    <row r="269" spans="1:19" x14ac:dyDescent="0.3">
      <c r="A269" s="1" t="str">
        <f t="shared" si="280"/>
        <v>配件27</v>
      </c>
      <c r="B269" s="1">
        <f t="shared" ref="B269:B321" si="291">B259+1</f>
        <v>27</v>
      </c>
      <c r="C269" s="1">
        <f t="shared" ref="C269:C321" si="292">C259</f>
        <v>8</v>
      </c>
      <c r="D269" s="1">
        <f t="shared" ref="D269:D321" si="293">D259+1</f>
        <v>6027</v>
      </c>
      <c r="E269" s="1">
        <f t="shared" ref="E269:G269" si="294">E259</f>
        <v>5</v>
      </c>
      <c r="F269" s="1">
        <f t="shared" si="294"/>
        <v>5</v>
      </c>
      <c r="G269" s="1">
        <f t="shared" si="294"/>
        <v>290</v>
      </c>
      <c r="H269" s="1" t="e">
        <f ca="1">[1]!SUMSTRING(D269:E269,"#")</f>
        <v>#NAME?</v>
      </c>
      <c r="I269" s="1" t="e">
        <f ca="1">[1]!SUMSTRING(F269:G269,"#")</f>
        <v>#NAME?</v>
      </c>
      <c r="J269" s="3" t="e">
        <f ca="1">[1]!SUMSTRING(H269:I269,"|")</f>
        <v>#NAME?</v>
      </c>
      <c r="K269" s="1" t="s">
        <v>58</v>
      </c>
      <c r="L269" s="1">
        <v>25600</v>
      </c>
      <c r="M269" s="1" t="s">
        <v>60</v>
      </c>
      <c r="N269" s="1">
        <v>213</v>
      </c>
      <c r="O269" s="1" t="s">
        <v>59</v>
      </c>
      <c r="P269" s="1">
        <v>265</v>
      </c>
      <c r="Q269" s="4" t="str">
        <f>IF(O269="",VLOOKUP(K269,属性表!$H:$I,2,0)&amp;"#"&amp;配件表!L269&amp;"|"&amp;VLOOKUP(M269,属性表!$H:$I,2,0)&amp;"#"&amp;配件表!N269,VLOOKUP(K269,属性表!$H:$I,2,0)&amp;"#"&amp;配件表!L269&amp;"|"&amp;VLOOKUP(M269,属性表!$H:$I,2,0)&amp;"#"&amp;配件表!N269&amp;"|"&amp;VLOOKUP(O269,属性表!$H:$I,2,0)&amp;"#"&amp;配件表!P269)</f>
        <v>1#25600|2#213|5#265</v>
      </c>
      <c r="R269" s="1" t="str">
        <f t="shared" si="270"/>
        <v>异妖8</v>
      </c>
      <c r="S269" s="1" t="str">
        <f t="shared" si="271"/>
        <v>橙色</v>
      </c>
    </row>
    <row r="270" spans="1:19" x14ac:dyDescent="0.3">
      <c r="A270" s="1" t="str">
        <f t="shared" si="280"/>
        <v>配件27</v>
      </c>
      <c r="B270" s="1">
        <f t="shared" si="291"/>
        <v>27</v>
      </c>
      <c r="C270" s="1">
        <f t="shared" si="292"/>
        <v>9</v>
      </c>
      <c r="D270" s="1">
        <f t="shared" si="293"/>
        <v>6027</v>
      </c>
      <c r="E270" s="1">
        <f t="shared" ref="E270:G270" si="295">E260</f>
        <v>6</v>
      </c>
      <c r="F270" s="1">
        <f t="shared" si="295"/>
        <v>5</v>
      </c>
      <c r="G270" s="1">
        <f t="shared" si="295"/>
        <v>355</v>
      </c>
      <c r="H270" s="1" t="e">
        <f ca="1">[1]!SUMSTRING(D270:E270,"#")</f>
        <v>#NAME?</v>
      </c>
      <c r="I270" s="1" t="e">
        <f ca="1">[1]!SUMSTRING(F270:G270,"#")</f>
        <v>#NAME?</v>
      </c>
      <c r="J270" s="3" t="e">
        <f ca="1">[1]!SUMSTRING(H270:I270,"|")</f>
        <v>#NAME?</v>
      </c>
      <c r="K270" s="1" t="s">
        <v>58</v>
      </c>
      <c r="L270" s="1">
        <v>31663</v>
      </c>
      <c r="M270" s="1" t="s">
        <v>60</v>
      </c>
      <c r="N270" s="1">
        <v>263</v>
      </c>
      <c r="Q270" s="4" t="str">
        <f>IF(O270="",VLOOKUP(K270,属性表!$H:$I,2,0)&amp;"#"&amp;配件表!L270&amp;"|"&amp;VLOOKUP(M270,属性表!$H:$I,2,0)&amp;"#"&amp;配件表!N270,VLOOKUP(K270,属性表!$H:$I,2,0)&amp;"#"&amp;配件表!L270&amp;"|"&amp;VLOOKUP(M270,属性表!$H:$I,2,0)&amp;"#"&amp;配件表!N270&amp;"|"&amp;VLOOKUP(O270,属性表!$H:$I,2,0)&amp;"#"&amp;配件表!P270)</f>
        <v>1#31663|2#263</v>
      </c>
      <c r="R270" s="1" t="str">
        <f t="shared" si="270"/>
        <v>异妖8</v>
      </c>
      <c r="S270" s="1" t="str">
        <f t="shared" si="271"/>
        <v>橙色</v>
      </c>
    </row>
    <row r="271" spans="1:19" x14ac:dyDescent="0.3">
      <c r="A271" s="1" t="str">
        <f t="shared" si="280"/>
        <v>配件27</v>
      </c>
      <c r="B271" s="1">
        <f t="shared" si="291"/>
        <v>27</v>
      </c>
      <c r="C271" s="1">
        <f t="shared" si="292"/>
        <v>10</v>
      </c>
      <c r="D271" s="1">
        <f t="shared" si="293"/>
        <v>6027</v>
      </c>
      <c r="E271" s="1">
        <f t="shared" ref="E271:G271" si="296">E261</f>
        <v>8</v>
      </c>
      <c r="F271" s="1">
        <f t="shared" si="296"/>
        <v>5</v>
      </c>
      <c r="G271" s="1">
        <f t="shared" si="296"/>
        <v>420</v>
      </c>
      <c r="H271" s="1" t="e">
        <f ca="1">[1]!SUMSTRING(D271:E271,"#")</f>
        <v>#NAME?</v>
      </c>
      <c r="I271" s="1" t="e">
        <f ca="1">[1]!SUMSTRING(F271:G271,"#")</f>
        <v>#NAME?</v>
      </c>
      <c r="J271" s="3" t="e">
        <f ca="1">[1]!SUMSTRING(H271:I271,"|")</f>
        <v>#NAME?</v>
      </c>
      <c r="K271" s="1" t="s">
        <v>58</v>
      </c>
      <c r="L271" s="1">
        <v>38400</v>
      </c>
      <c r="M271" s="1" t="s">
        <v>60</v>
      </c>
      <c r="N271" s="1">
        <v>320</v>
      </c>
      <c r="O271" s="1" t="s">
        <v>59</v>
      </c>
      <c r="P271" s="1">
        <v>397</v>
      </c>
      <c r="Q271" s="4" t="str">
        <f>IF(O271="",VLOOKUP(K271,属性表!$H:$I,2,0)&amp;"#"&amp;配件表!L271&amp;"|"&amp;VLOOKUP(M271,属性表!$H:$I,2,0)&amp;"#"&amp;配件表!N271,VLOOKUP(K271,属性表!$H:$I,2,0)&amp;"#"&amp;配件表!L271&amp;"|"&amp;VLOOKUP(M271,属性表!$H:$I,2,0)&amp;"#"&amp;配件表!N271&amp;"|"&amp;VLOOKUP(O271,属性表!$H:$I,2,0)&amp;"#"&amp;配件表!P271)</f>
        <v>1#38400|2#320|5#397</v>
      </c>
      <c r="R271" s="1" t="str">
        <f t="shared" si="270"/>
        <v>异妖8</v>
      </c>
      <c r="S271" s="1" t="str">
        <f t="shared" si="271"/>
        <v>橙色</v>
      </c>
    </row>
    <row r="272" spans="1:19" x14ac:dyDescent="0.3">
      <c r="A272" s="1" t="str">
        <f t="shared" si="280"/>
        <v>配件28</v>
      </c>
      <c r="B272" s="1">
        <f t="shared" si="291"/>
        <v>28</v>
      </c>
      <c r="C272" s="1">
        <f t="shared" si="292"/>
        <v>1</v>
      </c>
      <c r="D272" s="1">
        <f t="shared" si="293"/>
        <v>6028</v>
      </c>
      <c r="E272" s="1">
        <f t="shared" ref="E272:G272" si="297">E262</f>
        <v>1</v>
      </c>
      <c r="F272" s="1">
        <f t="shared" si="297"/>
        <v>5</v>
      </c>
      <c r="G272" s="1">
        <f t="shared" si="297"/>
        <v>0</v>
      </c>
      <c r="H272" s="1" t="e">
        <f ca="1">[1]!SUMSTRING(D272:E272,"#")</f>
        <v>#NAME?</v>
      </c>
      <c r="I272" s="1" t="e">
        <f ca="1">[1]!SUMSTRING(F272:G272,"#")</f>
        <v>#NAME?</v>
      </c>
      <c r="J272" s="3" t="e">
        <f ca="1">[1]!SUMSTRING(H272:I272,"|")</f>
        <v>#NAME?</v>
      </c>
      <c r="K272" s="1" t="s">
        <v>58</v>
      </c>
      <c r="L272" s="1">
        <v>1347</v>
      </c>
      <c r="M272" s="1" t="s">
        <v>60</v>
      </c>
      <c r="N272" s="1">
        <v>11</v>
      </c>
      <c r="Q272" s="4" t="str">
        <f>IF(O272="",VLOOKUP(K272,属性表!$H:$I,2,0)&amp;"#"&amp;配件表!L272&amp;"|"&amp;VLOOKUP(M272,属性表!$H:$I,2,0)&amp;"#"&amp;配件表!N272,VLOOKUP(K272,属性表!$H:$I,2,0)&amp;"#"&amp;配件表!L272&amp;"|"&amp;VLOOKUP(M272,属性表!$H:$I,2,0)&amp;"#"&amp;配件表!N272&amp;"|"&amp;VLOOKUP(O272,属性表!$H:$I,2,0)&amp;"#"&amp;配件表!P272)</f>
        <v>1#1347|2#11</v>
      </c>
      <c r="R272" s="1" t="str">
        <f t="shared" si="270"/>
        <v>异妖8</v>
      </c>
      <c r="S272" s="1" t="str">
        <f t="shared" si="271"/>
        <v>橙色</v>
      </c>
    </row>
    <row r="273" spans="1:19" x14ac:dyDescent="0.3">
      <c r="A273" s="1" t="str">
        <f t="shared" si="280"/>
        <v>配件28</v>
      </c>
      <c r="B273" s="1">
        <f t="shared" si="291"/>
        <v>28</v>
      </c>
      <c r="C273" s="1">
        <f t="shared" si="292"/>
        <v>2</v>
      </c>
      <c r="D273" s="1">
        <f t="shared" si="293"/>
        <v>6028</v>
      </c>
      <c r="E273" s="1">
        <f t="shared" ref="E273:G273" si="298">E263</f>
        <v>1</v>
      </c>
      <c r="F273" s="1">
        <f t="shared" si="298"/>
        <v>5</v>
      </c>
      <c r="G273" s="1">
        <f t="shared" si="298"/>
        <v>40</v>
      </c>
      <c r="H273" s="1" t="e">
        <f ca="1">[1]!SUMSTRING(D273:E273,"#")</f>
        <v>#NAME?</v>
      </c>
      <c r="I273" s="1" t="e">
        <f ca="1">[1]!SUMSTRING(F273:G273,"#")</f>
        <v>#NAME?</v>
      </c>
      <c r="J273" s="3" t="e">
        <f ca="1">[1]!SUMSTRING(H273:I273,"|")</f>
        <v>#NAME?</v>
      </c>
      <c r="K273" s="1" t="s">
        <v>58</v>
      </c>
      <c r="L273" s="1">
        <v>3368</v>
      </c>
      <c r="M273" s="1" t="s">
        <v>60</v>
      </c>
      <c r="N273" s="1">
        <v>28</v>
      </c>
      <c r="O273" s="1" t="s">
        <v>110</v>
      </c>
      <c r="P273" s="1">
        <v>3</v>
      </c>
      <c r="Q273" s="4" t="str">
        <f>IF(O273="",VLOOKUP(K273,属性表!$H:$I,2,0)&amp;"#"&amp;配件表!L273&amp;"|"&amp;VLOOKUP(M273,属性表!$H:$I,2,0)&amp;"#"&amp;配件表!N273,VLOOKUP(K273,属性表!$H:$I,2,0)&amp;"#"&amp;配件表!L273&amp;"|"&amp;VLOOKUP(M273,属性表!$H:$I,2,0)&amp;"#"&amp;配件表!N273&amp;"|"&amp;VLOOKUP(O273,属性表!$H:$I,2,0)&amp;"#"&amp;配件表!P273)</f>
        <v>1#3368|2#28|57#3</v>
      </c>
      <c r="R273" s="1" t="str">
        <f t="shared" si="270"/>
        <v>异妖8</v>
      </c>
      <c r="S273" s="1" t="str">
        <f t="shared" si="271"/>
        <v>橙色</v>
      </c>
    </row>
    <row r="274" spans="1:19" x14ac:dyDescent="0.3">
      <c r="A274" s="1" t="str">
        <f t="shared" si="280"/>
        <v>配件28</v>
      </c>
      <c r="B274" s="1">
        <f t="shared" si="291"/>
        <v>28</v>
      </c>
      <c r="C274" s="1">
        <f t="shared" si="292"/>
        <v>3</v>
      </c>
      <c r="D274" s="1">
        <f t="shared" si="293"/>
        <v>6028</v>
      </c>
      <c r="E274" s="1">
        <f t="shared" ref="E274:G274" si="299">E264</f>
        <v>2</v>
      </c>
      <c r="F274" s="1">
        <f t="shared" si="299"/>
        <v>5</v>
      </c>
      <c r="G274" s="1">
        <f t="shared" si="299"/>
        <v>65</v>
      </c>
      <c r="H274" s="1" t="e">
        <f ca="1">[1]!SUMSTRING(D274:E274,"#")</f>
        <v>#NAME?</v>
      </c>
      <c r="I274" s="1" t="e">
        <f ca="1">[1]!SUMSTRING(F274:G274,"#")</f>
        <v>#NAME?</v>
      </c>
      <c r="J274" s="3" t="e">
        <f ca="1">[1]!SUMSTRING(H274:I274,"|")</f>
        <v>#NAME?</v>
      </c>
      <c r="K274" s="1" t="s">
        <v>58</v>
      </c>
      <c r="L274" s="1">
        <v>5389</v>
      </c>
      <c r="M274" s="1" t="s">
        <v>60</v>
      </c>
      <c r="N274" s="1">
        <v>44</v>
      </c>
      <c r="Q274" s="4" t="str">
        <f>IF(O274="",VLOOKUP(K274,属性表!$H:$I,2,0)&amp;"#"&amp;配件表!L274&amp;"|"&amp;VLOOKUP(M274,属性表!$H:$I,2,0)&amp;"#"&amp;配件表!N274,VLOOKUP(K274,属性表!$H:$I,2,0)&amp;"#"&amp;配件表!L274&amp;"|"&amp;VLOOKUP(M274,属性表!$H:$I,2,0)&amp;"#"&amp;配件表!N274&amp;"|"&amp;VLOOKUP(O274,属性表!$H:$I,2,0)&amp;"#"&amp;配件表!P274)</f>
        <v>1#5389|2#44</v>
      </c>
      <c r="R274" s="1" t="str">
        <f t="shared" si="270"/>
        <v>异妖8</v>
      </c>
      <c r="S274" s="1" t="str">
        <f t="shared" si="271"/>
        <v>橙色</v>
      </c>
    </row>
    <row r="275" spans="1:19" x14ac:dyDescent="0.3">
      <c r="A275" s="1" t="str">
        <f t="shared" si="280"/>
        <v>配件28</v>
      </c>
      <c r="B275" s="1">
        <f t="shared" si="291"/>
        <v>28</v>
      </c>
      <c r="C275" s="1">
        <f t="shared" si="292"/>
        <v>4</v>
      </c>
      <c r="D275" s="1">
        <f t="shared" si="293"/>
        <v>6028</v>
      </c>
      <c r="E275" s="1">
        <f t="shared" ref="E275:G275" si="300">E265</f>
        <v>2</v>
      </c>
      <c r="F275" s="1">
        <f t="shared" si="300"/>
        <v>5</v>
      </c>
      <c r="G275" s="1">
        <f t="shared" si="300"/>
        <v>100</v>
      </c>
      <c r="H275" s="1" t="e">
        <f ca="1">[1]!SUMSTRING(D275:E275,"#")</f>
        <v>#NAME?</v>
      </c>
      <c r="I275" s="1" t="e">
        <f ca="1">[1]!SUMSTRING(F275:G275,"#")</f>
        <v>#NAME?</v>
      </c>
      <c r="J275" s="3" t="e">
        <f ca="1">[1]!SUMSTRING(H275:I275,"|")</f>
        <v>#NAME?</v>
      </c>
      <c r="K275" s="1" t="s">
        <v>58</v>
      </c>
      <c r="L275" s="1">
        <v>8084</v>
      </c>
      <c r="M275" s="1" t="s">
        <v>60</v>
      </c>
      <c r="N275" s="1">
        <v>67</v>
      </c>
      <c r="O275" s="1" t="s">
        <v>110</v>
      </c>
      <c r="P275" s="1">
        <v>6</v>
      </c>
      <c r="Q275" s="4" t="str">
        <f>IF(O275="",VLOOKUP(K275,属性表!$H:$I,2,0)&amp;"#"&amp;配件表!L275&amp;"|"&amp;VLOOKUP(M275,属性表!$H:$I,2,0)&amp;"#"&amp;配件表!N275,VLOOKUP(K275,属性表!$H:$I,2,0)&amp;"#"&amp;配件表!L275&amp;"|"&amp;VLOOKUP(M275,属性表!$H:$I,2,0)&amp;"#"&amp;配件表!N275&amp;"|"&amp;VLOOKUP(O275,属性表!$H:$I,2,0)&amp;"#"&amp;配件表!P275)</f>
        <v>1#8084|2#67|57#6</v>
      </c>
      <c r="R275" s="1" t="str">
        <f t="shared" si="270"/>
        <v>异妖8</v>
      </c>
      <c r="S275" s="1" t="str">
        <f t="shared" si="271"/>
        <v>橙色</v>
      </c>
    </row>
    <row r="276" spans="1:19" x14ac:dyDescent="0.3">
      <c r="A276" s="1" t="str">
        <f t="shared" si="280"/>
        <v>配件28</v>
      </c>
      <c r="B276" s="1">
        <f t="shared" si="291"/>
        <v>28</v>
      </c>
      <c r="C276" s="1">
        <f t="shared" si="292"/>
        <v>5</v>
      </c>
      <c r="D276" s="1">
        <f t="shared" si="293"/>
        <v>6028</v>
      </c>
      <c r="E276" s="1">
        <f t="shared" ref="E276:G276" si="301">E266</f>
        <v>3</v>
      </c>
      <c r="F276" s="1">
        <f t="shared" si="301"/>
        <v>5</v>
      </c>
      <c r="G276" s="1">
        <f t="shared" si="301"/>
        <v>135</v>
      </c>
      <c r="H276" s="1" t="e">
        <f ca="1">[1]!SUMSTRING(D276:E276,"#")</f>
        <v>#NAME?</v>
      </c>
      <c r="I276" s="1" t="e">
        <f ca="1">[1]!SUMSTRING(F276:G276,"#")</f>
        <v>#NAME?</v>
      </c>
      <c r="J276" s="3" t="e">
        <f ca="1">[1]!SUMSTRING(H276:I276,"|")</f>
        <v>#NAME?</v>
      </c>
      <c r="K276" s="1" t="s">
        <v>58</v>
      </c>
      <c r="L276" s="1">
        <v>11452</v>
      </c>
      <c r="M276" s="1" t="s">
        <v>60</v>
      </c>
      <c r="N276" s="1">
        <v>95</v>
      </c>
      <c r="Q276" s="4" t="str">
        <f>IF(O276="",VLOOKUP(K276,属性表!$H:$I,2,0)&amp;"#"&amp;配件表!L276&amp;"|"&amp;VLOOKUP(M276,属性表!$H:$I,2,0)&amp;"#"&amp;配件表!N276,VLOOKUP(K276,属性表!$H:$I,2,0)&amp;"#"&amp;配件表!L276&amp;"|"&amp;VLOOKUP(M276,属性表!$H:$I,2,0)&amp;"#"&amp;配件表!N276&amp;"|"&amp;VLOOKUP(O276,属性表!$H:$I,2,0)&amp;"#"&amp;配件表!P276)</f>
        <v>1#11452|2#95</v>
      </c>
      <c r="R276" s="1" t="str">
        <f t="shared" si="270"/>
        <v>异妖8</v>
      </c>
      <c r="S276" s="1" t="str">
        <f t="shared" si="271"/>
        <v>橙色</v>
      </c>
    </row>
    <row r="277" spans="1:19" x14ac:dyDescent="0.3">
      <c r="A277" s="1" t="str">
        <f t="shared" si="280"/>
        <v>配件28</v>
      </c>
      <c r="B277" s="1">
        <f t="shared" si="291"/>
        <v>28</v>
      </c>
      <c r="C277" s="1">
        <f t="shared" si="292"/>
        <v>6</v>
      </c>
      <c r="D277" s="1">
        <f t="shared" si="293"/>
        <v>6028</v>
      </c>
      <c r="E277" s="1">
        <f t="shared" ref="E277:G277" si="302">E267</f>
        <v>3</v>
      </c>
      <c r="F277" s="1">
        <f t="shared" si="302"/>
        <v>5</v>
      </c>
      <c r="G277" s="1">
        <f t="shared" si="302"/>
        <v>180</v>
      </c>
      <c r="H277" s="1" t="e">
        <f ca="1">[1]!SUMSTRING(D277:E277,"#")</f>
        <v>#NAME?</v>
      </c>
      <c r="I277" s="1" t="e">
        <f ca="1">[1]!SUMSTRING(F277:G277,"#")</f>
        <v>#NAME?</v>
      </c>
      <c r="J277" s="3" t="e">
        <f ca="1">[1]!SUMSTRING(H277:I277,"|")</f>
        <v>#NAME?</v>
      </c>
      <c r="K277" s="1" t="s">
        <v>58</v>
      </c>
      <c r="L277" s="1">
        <v>15494</v>
      </c>
      <c r="M277" s="1" t="s">
        <v>60</v>
      </c>
      <c r="N277" s="1">
        <v>129</v>
      </c>
      <c r="O277" s="1" t="s">
        <v>110</v>
      </c>
      <c r="P277" s="1">
        <v>9</v>
      </c>
      <c r="Q277" s="4" t="str">
        <f>IF(O277="",VLOOKUP(K277,属性表!$H:$I,2,0)&amp;"#"&amp;配件表!L277&amp;"|"&amp;VLOOKUP(M277,属性表!$H:$I,2,0)&amp;"#"&amp;配件表!N277,VLOOKUP(K277,属性表!$H:$I,2,0)&amp;"#"&amp;配件表!L277&amp;"|"&amp;VLOOKUP(M277,属性表!$H:$I,2,0)&amp;"#"&amp;配件表!N277&amp;"|"&amp;VLOOKUP(O277,属性表!$H:$I,2,0)&amp;"#"&amp;配件表!P277)</f>
        <v>1#15494|2#129|57#9</v>
      </c>
      <c r="R277" s="1" t="str">
        <f t="shared" si="270"/>
        <v>异妖8</v>
      </c>
      <c r="S277" s="1" t="str">
        <f t="shared" si="271"/>
        <v>橙色</v>
      </c>
    </row>
    <row r="278" spans="1:19" x14ac:dyDescent="0.3">
      <c r="A278" s="1" t="str">
        <f t="shared" si="280"/>
        <v>配件28</v>
      </c>
      <c r="B278" s="1">
        <f t="shared" si="291"/>
        <v>28</v>
      </c>
      <c r="C278" s="1">
        <f t="shared" si="292"/>
        <v>7</v>
      </c>
      <c r="D278" s="1">
        <f t="shared" si="293"/>
        <v>6028</v>
      </c>
      <c r="E278" s="1">
        <f t="shared" ref="E278:G278" si="303">E268</f>
        <v>4</v>
      </c>
      <c r="F278" s="1">
        <f t="shared" si="303"/>
        <v>5</v>
      </c>
      <c r="G278" s="1">
        <f t="shared" si="303"/>
        <v>235</v>
      </c>
      <c r="H278" s="1" t="e">
        <f ca="1">[1]!SUMSTRING(D278:E278,"#")</f>
        <v>#NAME?</v>
      </c>
      <c r="I278" s="1" t="e">
        <f ca="1">[1]!SUMSTRING(F278:G278,"#")</f>
        <v>#NAME?</v>
      </c>
      <c r="J278" s="3" t="e">
        <f ca="1">[1]!SUMSTRING(H278:I278,"|")</f>
        <v>#NAME?</v>
      </c>
      <c r="K278" s="1" t="s">
        <v>58</v>
      </c>
      <c r="L278" s="1">
        <v>20210</v>
      </c>
      <c r="M278" s="1" t="s">
        <v>60</v>
      </c>
      <c r="N278" s="1">
        <v>168</v>
      </c>
      <c r="Q278" s="4" t="str">
        <f>IF(O278="",VLOOKUP(K278,属性表!$H:$I,2,0)&amp;"#"&amp;配件表!L278&amp;"|"&amp;VLOOKUP(M278,属性表!$H:$I,2,0)&amp;"#"&amp;配件表!N278,VLOOKUP(K278,属性表!$H:$I,2,0)&amp;"#"&amp;配件表!L278&amp;"|"&amp;VLOOKUP(M278,属性表!$H:$I,2,0)&amp;"#"&amp;配件表!N278&amp;"|"&amp;VLOOKUP(O278,属性表!$H:$I,2,0)&amp;"#"&amp;配件表!P278)</f>
        <v>1#20210|2#168</v>
      </c>
      <c r="R278" s="1" t="str">
        <f t="shared" si="270"/>
        <v>异妖8</v>
      </c>
      <c r="S278" s="1" t="str">
        <f t="shared" si="271"/>
        <v>橙色</v>
      </c>
    </row>
    <row r="279" spans="1:19" x14ac:dyDescent="0.3">
      <c r="A279" s="1" t="str">
        <f t="shared" si="280"/>
        <v>配件28</v>
      </c>
      <c r="B279" s="1">
        <f t="shared" si="291"/>
        <v>28</v>
      </c>
      <c r="C279" s="1">
        <f t="shared" si="292"/>
        <v>8</v>
      </c>
      <c r="D279" s="1">
        <f t="shared" si="293"/>
        <v>6028</v>
      </c>
      <c r="E279" s="1">
        <f t="shared" ref="E279:G279" si="304">E269</f>
        <v>5</v>
      </c>
      <c r="F279" s="1">
        <f t="shared" si="304"/>
        <v>5</v>
      </c>
      <c r="G279" s="1">
        <f t="shared" si="304"/>
        <v>290</v>
      </c>
      <c r="H279" s="1" t="e">
        <f ca="1">[1]!SUMSTRING(D279:E279,"#")</f>
        <v>#NAME?</v>
      </c>
      <c r="I279" s="1" t="e">
        <f ca="1">[1]!SUMSTRING(F279:G279,"#")</f>
        <v>#NAME?</v>
      </c>
      <c r="J279" s="3" t="e">
        <f ca="1">[1]!SUMSTRING(H279:I279,"|")</f>
        <v>#NAME?</v>
      </c>
      <c r="K279" s="1" t="s">
        <v>58</v>
      </c>
      <c r="L279" s="1">
        <v>25600</v>
      </c>
      <c r="M279" s="1" t="s">
        <v>60</v>
      </c>
      <c r="N279" s="1">
        <v>213</v>
      </c>
      <c r="O279" s="1" t="s">
        <v>110</v>
      </c>
      <c r="P279" s="1">
        <v>12</v>
      </c>
      <c r="Q279" s="4" t="str">
        <f>IF(O279="",VLOOKUP(K279,属性表!$H:$I,2,0)&amp;"#"&amp;配件表!L279&amp;"|"&amp;VLOOKUP(M279,属性表!$H:$I,2,0)&amp;"#"&amp;配件表!N279,VLOOKUP(K279,属性表!$H:$I,2,0)&amp;"#"&amp;配件表!L279&amp;"|"&amp;VLOOKUP(M279,属性表!$H:$I,2,0)&amp;"#"&amp;配件表!N279&amp;"|"&amp;VLOOKUP(O279,属性表!$H:$I,2,0)&amp;"#"&amp;配件表!P279)</f>
        <v>1#25600|2#213|57#12</v>
      </c>
      <c r="R279" s="1" t="str">
        <f t="shared" si="270"/>
        <v>异妖8</v>
      </c>
      <c r="S279" s="1" t="str">
        <f t="shared" si="271"/>
        <v>橙色</v>
      </c>
    </row>
    <row r="280" spans="1:19" x14ac:dyDescent="0.3">
      <c r="A280" s="1" t="str">
        <f t="shared" si="280"/>
        <v>配件28</v>
      </c>
      <c r="B280" s="1">
        <f t="shared" si="291"/>
        <v>28</v>
      </c>
      <c r="C280" s="1">
        <f t="shared" si="292"/>
        <v>9</v>
      </c>
      <c r="D280" s="1">
        <f t="shared" si="293"/>
        <v>6028</v>
      </c>
      <c r="E280" s="1">
        <f t="shared" ref="E280:G280" si="305">E270</f>
        <v>6</v>
      </c>
      <c r="F280" s="1">
        <f t="shared" si="305"/>
        <v>5</v>
      </c>
      <c r="G280" s="1">
        <f t="shared" si="305"/>
        <v>355</v>
      </c>
      <c r="H280" s="1" t="e">
        <f ca="1">[1]!SUMSTRING(D280:E280,"#")</f>
        <v>#NAME?</v>
      </c>
      <c r="I280" s="1" t="e">
        <f ca="1">[1]!SUMSTRING(F280:G280,"#")</f>
        <v>#NAME?</v>
      </c>
      <c r="J280" s="3" t="e">
        <f ca="1">[1]!SUMSTRING(H280:I280,"|")</f>
        <v>#NAME?</v>
      </c>
      <c r="K280" s="1" t="s">
        <v>58</v>
      </c>
      <c r="L280" s="1">
        <v>31663</v>
      </c>
      <c r="M280" s="1" t="s">
        <v>60</v>
      </c>
      <c r="N280" s="1">
        <v>263</v>
      </c>
      <c r="Q280" s="4" t="str">
        <f>IF(O280="",VLOOKUP(K280,属性表!$H:$I,2,0)&amp;"#"&amp;配件表!L280&amp;"|"&amp;VLOOKUP(M280,属性表!$H:$I,2,0)&amp;"#"&amp;配件表!N280,VLOOKUP(K280,属性表!$H:$I,2,0)&amp;"#"&amp;配件表!L280&amp;"|"&amp;VLOOKUP(M280,属性表!$H:$I,2,0)&amp;"#"&amp;配件表!N280&amp;"|"&amp;VLOOKUP(O280,属性表!$H:$I,2,0)&amp;"#"&amp;配件表!P280)</f>
        <v>1#31663|2#263</v>
      </c>
      <c r="R280" s="1" t="str">
        <f t="shared" si="270"/>
        <v>异妖8</v>
      </c>
      <c r="S280" s="1" t="str">
        <f t="shared" si="271"/>
        <v>橙色</v>
      </c>
    </row>
    <row r="281" spans="1:19" x14ac:dyDescent="0.3">
      <c r="A281" s="1" t="str">
        <f t="shared" si="280"/>
        <v>配件28</v>
      </c>
      <c r="B281" s="1">
        <f t="shared" si="291"/>
        <v>28</v>
      </c>
      <c r="C281" s="1">
        <f t="shared" si="292"/>
        <v>10</v>
      </c>
      <c r="D281" s="1">
        <f t="shared" si="293"/>
        <v>6028</v>
      </c>
      <c r="E281" s="1">
        <f t="shared" ref="E281:G281" si="306">E271</f>
        <v>8</v>
      </c>
      <c r="F281" s="1">
        <f t="shared" si="306"/>
        <v>5</v>
      </c>
      <c r="G281" s="1">
        <f t="shared" si="306"/>
        <v>420</v>
      </c>
      <c r="H281" s="1" t="e">
        <f ca="1">[1]!SUMSTRING(D281:E281,"#")</f>
        <v>#NAME?</v>
      </c>
      <c r="I281" s="1" t="e">
        <f ca="1">[1]!SUMSTRING(F281:G281,"#")</f>
        <v>#NAME?</v>
      </c>
      <c r="J281" s="3" t="e">
        <f ca="1">[1]!SUMSTRING(H281:I281,"|")</f>
        <v>#NAME?</v>
      </c>
      <c r="K281" s="1" t="s">
        <v>58</v>
      </c>
      <c r="L281" s="1">
        <v>38400</v>
      </c>
      <c r="M281" s="1" t="s">
        <v>60</v>
      </c>
      <c r="N281" s="1">
        <v>320</v>
      </c>
      <c r="O281" s="1" t="s">
        <v>110</v>
      </c>
      <c r="P281" s="1">
        <v>15</v>
      </c>
      <c r="Q281" s="4" t="str">
        <f>IF(O281="",VLOOKUP(K281,属性表!$H:$I,2,0)&amp;"#"&amp;配件表!L281&amp;"|"&amp;VLOOKUP(M281,属性表!$H:$I,2,0)&amp;"#"&amp;配件表!N281,VLOOKUP(K281,属性表!$H:$I,2,0)&amp;"#"&amp;配件表!L281&amp;"|"&amp;VLOOKUP(M281,属性表!$H:$I,2,0)&amp;"#"&amp;配件表!N281&amp;"|"&amp;VLOOKUP(O281,属性表!$H:$I,2,0)&amp;"#"&amp;配件表!P281)</f>
        <v>1#38400|2#320|57#15</v>
      </c>
      <c r="R281" s="1" t="str">
        <f t="shared" si="270"/>
        <v>异妖8</v>
      </c>
      <c r="S281" s="1" t="str">
        <f t="shared" si="271"/>
        <v>橙色</v>
      </c>
    </row>
    <row r="282" spans="1:19" x14ac:dyDescent="0.3">
      <c r="A282" s="1" t="str">
        <f t="shared" si="280"/>
        <v>配件29</v>
      </c>
      <c r="B282" s="1">
        <f t="shared" si="291"/>
        <v>29</v>
      </c>
      <c r="C282" s="1">
        <f t="shared" si="292"/>
        <v>1</v>
      </c>
      <c r="D282" s="1">
        <f t="shared" si="293"/>
        <v>6029</v>
      </c>
      <c r="E282" s="1">
        <f t="shared" ref="E282:G282" si="307">E272</f>
        <v>1</v>
      </c>
      <c r="F282" s="1">
        <f t="shared" si="307"/>
        <v>5</v>
      </c>
      <c r="G282" s="1">
        <f t="shared" si="307"/>
        <v>0</v>
      </c>
      <c r="H282" s="1" t="e">
        <f ca="1">[1]!SUMSTRING(D282:E282,"#")</f>
        <v>#NAME?</v>
      </c>
      <c r="I282" s="1" t="e">
        <f ca="1">[1]!SUMSTRING(F282:G282,"#")</f>
        <v>#NAME?</v>
      </c>
      <c r="J282" s="3" t="e">
        <f ca="1">[1]!SUMSTRING(H282:I282,"|")</f>
        <v>#NAME?</v>
      </c>
      <c r="K282" s="1" t="s">
        <v>58</v>
      </c>
      <c r="L282" s="1">
        <v>1347</v>
      </c>
      <c r="M282" s="1" t="s">
        <v>60</v>
      </c>
      <c r="N282" s="1">
        <v>11</v>
      </c>
      <c r="Q282" s="4" t="str">
        <f>IF(O282="",VLOOKUP(K282,属性表!$H:$I,2,0)&amp;"#"&amp;配件表!L282&amp;"|"&amp;VLOOKUP(M282,属性表!$H:$I,2,0)&amp;"#"&amp;配件表!N282,VLOOKUP(K282,属性表!$H:$I,2,0)&amp;"#"&amp;配件表!L282&amp;"|"&amp;VLOOKUP(M282,属性表!$H:$I,2,0)&amp;"#"&amp;配件表!N282&amp;"|"&amp;VLOOKUP(O282,属性表!$H:$I,2,0)&amp;"#"&amp;配件表!P282)</f>
        <v>1#1347|2#11</v>
      </c>
      <c r="R282" s="1" t="str">
        <f t="shared" si="270"/>
        <v>异妖9</v>
      </c>
      <c r="S282" s="1" t="str">
        <f t="shared" si="271"/>
        <v>橙色</v>
      </c>
    </row>
    <row r="283" spans="1:19" x14ac:dyDescent="0.3">
      <c r="A283" s="1" t="str">
        <f t="shared" si="280"/>
        <v>配件29</v>
      </c>
      <c r="B283" s="1">
        <f t="shared" si="291"/>
        <v>29</v>
      </c>
      <c r="C283" s="1">
        <f t="shared" si="292"/>
        <v>2</v>
      </c>
      <c r="D283" s="1">
        <f t="shared" si="293"/>
        <v>6029</v>
      </c>
      <c r="E283" s="1">
        <f t="shared" ref="E283:G283" si="308">E273</f>
        <v>1</v>
      </c>
      <c r="F283" s="1">
        <f t="shared" si="308"/>
        <v>5</v>
      </c>
      <c r="G283" s="1">
        <f t="shared" si="308"/>
        <v>40</v>
      </c>
      <c r="H283" s="1" t="e">
        <f ca="1">[1]!SUMSTRING(D283:E283,"#")</f>
        <v>#NAME?</v>
      </c>
      <c r="I283" s="1" t="e">
        <f ca="1">[1]!SUMSTRING(F283:G283,"#")</f>
        <v>#NAME?</v>
      </c>
      <c r="J283" s="3" t="e">
        <f ca="1">[1]!SUMSTRING(H283:I283,"|")</f>
        <v>#NAME?</v>
      </c>
      <c r="K283" s="1" t="s">
        <v>58</v>
      </c>
      <c r="L283" s="1">
        <v>3368</v>
      </c>
      <c r="M283" s="1" t="s">
        <v>60</v>
      </c>
      <c r="N283" s="1">
        <v>28</v>
      </c>
      <c r="O283" s="1" t="s">
        <v>111</v>
      </c>
      <c r="P283" s="1">
        <v>2</v>
      </c>
      <c r="Q283" s="4" t="str">
        <f>IF(O283="",VLOOKUP(K283,属性表!$H:$I,2,0)&amp;"#"&amp;配件表!L283&amp;"|"&amp;VLOOKUP(M283,属性表!$H:$I,2,0)&amp;"#"&amp;配件表!N283,VLOOKUP(K283,属性表!$H:$I,2,0)&amp;"#"&amp;配件表!L283&amp;"|"&amp;VLOOKUP(M283,属性表!$H:$I,2,0)&amp;"#"&amp;配件表!N283&amp;"|"&amp;VLOOKUP(O283,属性表!$H:$I,2,0)&amp;"#"&amp;配件表!P283)</f>
        <v>1#3368|2#28|55#2</v>
      </c>
      <c r="R283" s="1" t="str">
        <f t="shared" si="270"/>
        <v>异妖9</v>
      </c>
      <c r="S283" s="1" t="str">
        <f t="shared" si="271"/>
        <v>橙色</v>
      </c>
    </row>
    <row r="284" spans="1:19" x14ac:dyDescent="0.3">
      <c r="A284" s="1" t="str">
        <f t="shared" si="280"/>
        <v>配件29</v>
      </c>
      <c r="B284" s="1">
        <f t="shared" si="291"/>
        <v>29</v>
      </c>
      <c r="C284" s="1">
        <f t="shared" si="292"/>
        <v>3</v>
      </c>
      <c r="D284" s="1">
        <f t="shared" si="293"/>
        <v>6029</v>
      </c>
      <c r="E284" s="1">
        <f t="shared" ref="E284:G284" si="309">E274</f>
        <v>2</v>
      </c>
      <c r="F284" s="1">
        <f t="shared" si="309"/>
        <v>5</v>
      </c>
      <c r="G284" s="1">
        <f t="shared" si="309"/>
        <v>65</v>
      </c>
      <c r="H284" s="1" t="e">
        <f ca="1">[1]!SUMSTRING(D284:E284,"#")</f>
        <v>#NAME?</v>
      </c>
      <c r="I284" s="1" t="e">
        <f ca="1">[1]!SUMSTRING(F284:G284,"#")</f>
        <v>#NAME?</v>
      </c>
      <c r="J284" s="3" t="e">
        <f ca="1">[1]!SUMSTRING(H284:I284,"|")</f>
        <v>#NAME?</v>
      </c>
      <c r="K284" s="1" t="s">
        <v>58</v>
      </c>
      <c r="L284" s="1">
        <v>5389</v>
      </c>
      <c r="M284" s="1" t="s">
        <v>60</v>
      </c>
      <c r="N284" s="1">
        <v>44</v>
      </c>
      <c r="Q284" s="4" t="str">
        <f>IF(O284="",VLOOKUP(K284,属性表!$H:$I,2,0)&amp;"#"&amp;配件表!L284&amp;"|"&amp;VLOOKUP(M284,属性表!$H:$I,2,0)&amp;"#"&amp;配件表!N284,VLOOKUP(K284,属性表!$H:$I,2,0)&amp;"#"&amp;配件表!L284&amp;"|"&amp;VLOOKUP(M284,属性表!$H:$I,2,0)&amp;"#"&amp;配件表!N284&amp;"|"&amp;VLOOKUP(O284,属性表!$H:$I,2,0)&amp;"#"&amp;配件表!P284)</f>
        <v>1#5389|2#44</v>
      </c>
      <c r="R284" s="1" t="str">
        <f t="shared" si="270"/>
        <v>异妖9</v>
      </c>
      <c r="S284" s="1" t="str">
        <f t="shared" si="271"/>
        <v>橙色</v>
      </c>
    </row>
    <row r="285" spans="1:19" x14ac:dyDescent="0.3">
      <c r="A285" s="1" t="str">
        <f t="shared" si="280"/>
        <v>配件29</v>
      </c>
      <c r="B285" s="1">
        <f t="shared" si="291"/>
        <v>29</v>
      </c>
      <c r="C285" s="1">
        <f t="shared" si="292"/>
        <v>4</v>
      </c>
      <c r="D285" s="1">
        <f t="shared" si="293"/>
        <v>6029</v>
      </c>
      <c r="E285" s="1">
        <f t="shared" ref="E285:G285" si="310">E275</f>
        <v>2</v>
      </c>
      <c r="F285" s="1">
        <f t="shared" si="310"/>
        <v>5</v>
      </c>
      <c r="G285" s="1">
        <f t="shared" si="310"/>
        <v>100</v>
      </c>
      <c r="H285" s="1" t="e">
        <f ca="1">[1]!SUMSTRING(D285:E285,"#")</f>
        <v>#NAME?</v>
      </c>
      <c r="I285" s="1" t="e">
        <f ca="1">[1]!SUMSTRING(F285:G285,"#")</f>
        <v>#NAME?</v>
      </c>
      <c r="J285" s="3" t="e">
        <f ca="1">[1]!SUMSTRING(H285:I285,"|")</f>
        <v>#NAME?</v>
      </c>
      <c r="K285" s="1" t="s">
        <v>58</v>
      </c>
      <c r="L285" s="1">
        <v>8084</v>
      </c>
      <c r="M285" s="1" t="s">
        <v>60</v>
      </c>
      <c r="N285" s="1">
        <v>67</v>
      </c>
      <c r="O285" s="1" t="s">
        <v>111</v>
      </c>
      <c r="P285" s="1">
        <v>4</v>
      </c>
      <c r="Q285" s="4" t="str">
        <f>IF(O285="",VLOOKUP(K285,属性表!$H:$I,2,0)&amp;"#"&amp;配件表!L285&amp;"|"&amp;VLOOKUP(M285,属性表!$H:$I,2,0)&amp;"#"&amp;配件表!N285,VLOOKUP(K285,属性表!$H:$I,2,0)&amp;"#"&amp;配件表!L285&amp;"|"&amp;VLOOKUP(M285,属性表!$H:$I,2,0)&amp;"#"&amp;配件表!N285&amp;"|"&amp;VLOOKUP(O285,属性表!$H:$I,2,0)&amp;"#"&amp;配件表!P285)</f>
        <v>1#8084|2#67|55#4</v>
      </c>
      <c r="R285" s="1" t="str">
        <f t="shared" si="270"/>
        <v>异妖9</v>
      </c>
      <c r="S285" s="1" t="str">
        <f t="shared" si="271"/>
        <v>橙色</v>
      </c>
    </row>
    <row r="286" spans="1:19" x14ac:dyDescent="0.3">
      <c r="A286" s="1" t="str">
        <f t="shared" si="280"/>
        <v>配件29</v>
      </c>
      <c r="B286" s="1">
        <f t="shared" si="291"/>
        <v>29</v>
      </c>
      <c r="C286" s="1">
        <f t="shared" si="292"/>
        <v>5</v>
      </c>
      <c r="D286" s="1">
        <f t="shared" si="293"/>
        <v>6029</v>
      </c>
      <c r="E286" s="1">
        <f t="shared" ref="E286:G286" si="311">E276</f>
        <v>3</v>
      </c>
      <c r="F286" s="1">
        <f t="shared" si="311"/>
        <v>5</v>
      </c>
      <c r="G286" s="1">
        <f t="shared" si="311"/>
        <v>135</v>
      </c>
      <c r="H286" s="1" t="e">
        <f ca="1">[1]!SUMSTRING(D286:E286,"#")</f>
        <v>#NAME?</v>
      </c>
      <c r="I286" s="1" t="e">
        <f ca="1">[1]!SUMSTRING(F286:G286,"#")</f>
        <v>#NAME?</v>
      </c>
      <c r="J286" s="3" t="e">
        <f ca="1">[1]!SUMSTRING(H286:I286,"|")</f>
        <v>#NAME?</v>
      </c>
      <c r="K286" s="1" t="s">
        <v>58</v>
      </c>
      <c r="L286" s="1">
        <v>11452</v>
      </c>
      <c r="M286" s="1" t="s">
        <v>60</v>
      </c>
      <c r="N286" s="1">
        <v>95</v>
      </c>
      <c r="Q286" s="4" t="str">
        <f>IF(O286="",VLOOKUP(K286,属性表!$H:$I,2,0)&amp;"#"&amp;配件表!L286&amp;"|"&amp;VLOOKUP(M286,属性表!$H:$I,2,0)&amp;"#"&amp;配件表!N286,VLOOKUP(K286,属性表!$H:$I,2,0)&amp;"#"&amp;配件表!L286&amp;"|"&amp;VLOOKUP(M286,属性表!$H:$I,2,0)&amp;"#"&amp;配件表!N286&amp;"|"&amp;VLOOKUP(O286,属性表!$H:$I,2,0)&amp;"#"&amp;配件表!P286)</f>
        <v>1#11452|2#95</v>
      </c>
      <c r="R286" s="1" t="str">
        <f t="shared" si="270"/>
        <v>异妖9</v>
      </c>
      <c r="S286" s="1" t="str">
        <f t="shared" si="271"/>
        <v>橙色</v>
      </c>
    </row>
    <row r="287" spans="1:19" x14ac:dyDescent="0.3">
      <c r="A287" s="1" t="str">
        <f t="shared" si="280"/>
        <v>配件29</v>
      </c>
      <c r="B287" s="1">
        <f t="shared" si="291"/>
        <v>29</v>
      </c>
      <c r="C287" s="1">
        <f t="shared" si="292"/>
        <v>6</v>
      </c>
      <c r="D287" s="1">
        <f t="shared" si="293"/>
        <v>6029</v>
      </c>
      <c r="E287" s="1">
        <f t="shared" ref="E287:G287" si="312">E277</f>
        <v>3</v>
      </c>
      <c r="F287" s="1">
        <f t="shared" si="312"/>
        <v>5</v>
      </c>
      <c r="G287" s="1">
        <f t="shared" si="312"/>
        <v>180</v>
      </c>
      <c r="H287" s="1" t="e">
        <f ca="1">[1]!SUMSTRING(D287:E287,"#")</f>
        <v>#NAME?</v>
      </c>
      <c r="I287" s="1" t="e">
        <f ca="1">[1]!SUMSTRING(F287:G287,"#")</f>
        <v>#NAME?</v>
      </c>
      <c r="J287" s="3" t="e">
        <f ca="1">[1]!SUMSTRING(H287:I287,"|")</f>
        <v>#NAME?</v>
      </c>
      <c r="K287" s="1" t="s">
        <v>58</v>
      </c>
      <c r="L287" s="1">
        <v>15494</v>
      </c>
      <c r="M287" s="1" t="s">
        <v>60</v>
      </c>
      <c r="N287" s="1">
        <v>129</v>
      </c>
      <c r="O287" s="1" t="s">
        <v>111</v>
      </c>
      <c r="P287" s="1">
        <v>6</v>
      </c>
      <c r="Q287" s="4" t="str">
        <f>IF(O287="",VLOOKUP(K287,属性表!$H:$I,2,0)&amp;"#"&amp;配件表!L287&amp;"|"&amp;VLOOKUP(M287,属性表!$H:$I,2,0)&amp;"#"&amp;配件表!N287,VLOOKUP(K287,属性表!$H:$I,2,0)&amp;"#"&amp;配件表!L287&amp;"|"&amp;VLOOKUP(M287,属性表!$H:$I,2,0)&amp;"#"&amp;配件表!N287&amp;"|"&amp;VLOOKUP(O287,属性表!$H:$I,2,0)&amp;"#"&amp;配件表!P287)</f>
        <v>1#15494|2#129|55#6</v>
      </c>
      <c r="R287" s="1" t="str">
        <f t="shared" si="270"/>
        <v>异妖9</v>
      </c>
      <c r="S287" s="1" t="str">
        <f t="shared" si="271"/>
        <v>橙色</v>
      </c>
    </row>
    <row r="288" spans="1:19" x14ac:dyDescent="0.3">
      <c r="A288" s="1" t="str">
        <f t="shared" si="280"/>
        <v>配件29</v>
      </c>
      <c r="B288" s="1">
        <f t="shared" si="291"/>
        <v>29</v>
      </c>
      <c r="C288" s="1">
        <f t="shared" si="292"/>
        <v>7</v>
      </c>
      <c r="D288" s="1">
        <f t="shared" si="293"/>
        <v>6029</v>
      </c>
      <c r="E288" s="1">
        <f t="shared" ref="E288:G288" si="313">E278</f>
        <v>4</v>
      </c>
      <c r="F288" s="1">
        <f t="shared" si="313"/>
        <v>5</v>
      </c>
      <c r="G288" s="1">
        <f t="shared" si="313"/>
        <v>235</v>
      </c>
      <c r="H288" s="1" t="e">
        <f ca="1">[1]!SUMSTRING(D288:E288,"#")</f>
        <v>#NAME?</v>
      </c>
      <c r="I288" s="1" t="e">
        <f ca="1">[1]!SUMSTRING(F288:G288,"#")</f>
        <v>#NAME?</v>
      </c>
      <c r="J288" s="3" t="e">
        <f ca="1">[1]!SUMSTRING(H288:I288,"|")</f>
        <v>#NAME?</v>
      </c>
      <c r="K288" s="1" t="s">
        <v>58</v>
      </c>
      <c r="L288" s="1">
        <v>20210</v>
      </c>
      <c r="M288" s="1" t="s">
        <v>60</v>
      </c>
      <c r="N288" s="1">
        <v>168</v>
      </c>
      <c r="Q288" s="4" t="str">
        <f>IF(O288="",VLOOKUP(K288,属性表!$H:$I,2,0)&amp;"#"&amp;配件表!L288&amp;"|"&amp;VLOOKUP(M288,属性表!$H:$I,2,0)&amp;"#"&amp;配件表!N288,VLOOKUP(K288,属性表!$H:$I,2,0)&amp;"#"&amp;配件表!L288&amp;"|"&amp;VLOOKUP(M288,属性表!$H:$I,2,0)&amp;"#"&amp;配件表!N288&amp;"|"&amp;VLOOKUP(O288,属性表!$H:$I,2,0)&amp;"#"&amp;配件表!P288)</f>
        <v>1#20210|2#168</v>
      </c>
      <c r="R288" s="1" t="str">
        <f t="shared" si="270"/>
        <v>异妖9</v>
      </c>
      <c r="S288" s="1" t="str">
        <f t="shared" si="271"/>
        <v>橙色</v>
      </c>
    </row>
    <row r="289" spans="1:19" x14ac:dyDescent="0.3">
      <c r="A289" s="1" t="str">
        <f t="shared" si="280"/>
        <v>配件29</v>
      </c>
      <c r="B289" s="1">
        <f t="shared" si="291"/>
        <v>29</v>
      </c>
      <c r="C289" s="1">
        <f t="shared" si="292"/>
        <v>8</v>
      </c>
      <c r="D289" s="1">
        <f t="shared" si="293"/>
        <v>6029</v>
      </c>
      <c r="E289" s="1">
        <f t="shared" ref="E289:G289" si="314">E279</f>
        <v>5</v>
      </c>
      <c r="F289" s="1">
        <f t="shared" si="314"/>
        <v>5</v>
      </c>
      <c r="G289" s="1">
        <f t="shared" si="314"/>
        <v>290</v>
      </c>
      <c r="H289" s="1" t="e">
        <f ca="1">[1]!SUMSTRING(D289:E289,"#")</f>
        <v>#NAME?</v>
      </c>
      <c r="I289" s="1" t="e">
        <f ca="1">[1]!SUMSTRING(F289:G289,"#")</f>
        <v>#NAME?</v>
      </c>
      <c r="J289" s="3" t="e">
        <f ca="1">[1]!SUMSTRING(H289:I289,"|")</f>
        <v>#NAME?</v>
      </c>
      <c r="K289" s="1" t="s">
        <v>58</v>
      </c>
      <c r="L289" s="1">
        <v>25600</v>
      </c>
      <c r="M289" s="1" t="s">
        <v>60</v>
      </c>
      <c r="N289" s="1">
        <v>213</v>
      </c>
      <c r="O289" s="1" t="s">
        <v>111</v>
      </c>
      <c r="P289" s="1">
        <v>8</v>
      </c>
      <c r="Q289" s="4" t="str">
        <f>IF(O289="",VLOOKUP(K289,属性表!$H:$I,2,0)&amp;"#"&amp;配件表!L289&amp;"|"&amp;VLOOKUP(M289,属性表!$H:$I,2,0)&amp;"#"&amp;配件表!N289,VLOOKUP(K289,属性表!$H:$I,2,0)&amp;"#"&amp;配件表!L289&amp;"|"&amp;VLOOKUP(M289,属性表!$H:$I,2,0)&amp;"#"&amp;配件表!N289&amp;"|"&amp;VLOOKUP(O289,属性表!$H:$I,2,0)&amp;"#"&amp;配件表!P289)</f>
        <v>1#25600|2#213|55#8</v>
      </c>
      <c r="R289" s="1" t="str">
        <f t="shared" si="270"/>
        <v>异妖9</v>
      </c>
      <c r="S289" s="1" t="str">
        <f t="shared" si="271"/>
        <v>橙色</v>
      </c>
    </row>
    <row r="290" spans="1:19" x14ac:dyDescent="0.3">
      <c r="A290" s="1" t="str">
        <f t="shared" si="280"/>
        <v>配件29</v>
      </c>
      <c r="B290" s="1">
        <f t="shared" si="291"/>
        <v>29</v>
      </c>
      <c r="C290" s="1">
        <f t="shared" si="292"/>
        <v>9</v>
      </c>
      <c r="D290" s="1">
        <f t="shared" si="293"/>
        <v>6029</v>
      </c>
      <c r="E290" s="1">
        <f t="shared" ref="E290:G290" si="315">E280</f>
        <v>6</v>
      </c>
      <c r="F290" s="1">
        <f t="shared" si="315"/>
        <v>5</v>
      </c>
      <c r="G290" s="1">
        <f t="shared" si="315"/>
        <v>355</v>
      </c>
      <c r="H290" s="1" t="e">
        <f ca="1">[1]!SUMSTRING(D290:E290,"#")</f>
        <v>#NAME?</v>
      </c>
      <c r="I290" s="1" t="e">
        <f ca="1">[1]!SUMSTRING(F290:G290,"#")</f>
        <v>#NAME?</v>
      </c>
      <c r="J290" s="3" t="e">
        <f ca="1">[1]!SUMSTRING(H290:I290,"|")</f>
        <v>#NAME?</v>
      </c>
      <c r="K290" s="1" t="s">
        <v>58</v>
      </c>
      <c r="L290" s="1">
        <v>31663</v>
      </c>
      <c r="M290" s="1" t="s">
        <v>60</v>
      </c>
      <c r="N290" s="1">
        <v>263</v>
      </c>
      <c r="Q290" s="4" t="str">
        <f>IF(O290="",VLOOKUP(K290,属性表!$H:$I,2,0)&amp;"#"&amp;配件表!L290&amp;"|"&amp;VLOOKUP(M290,属性表!$H:$I,2,0)&amp;"#"&amp;配件表!N290,VLOOKUP(K290,属性表!$H:$I,2,0)&amp;"#"&amp;配件表!L290&amp;"|"&amp;VLOOKUP(M290,属性表!$H:$I,2,0)&amp;"#"&amp;配件表!N290&amp;"|"&amp;VLOOKUP(O290,属性表!$H:$I,2,0)&amp;"#"&amp;配件表!P290)</f>
        <v>1#31663|2#263</v>
      </c>
      <c r="R290" s="1" t="str">
        <f t="shared" si="270"/>
        <v>异妖9</v>
      </c>
      <c r="S290" s="1" t="str">
        <f t="shared" si="271"/>
        <v>橙色</v>
      </c>
    </row>
    <row r="291" spans="1:19" x14ac:dyDescent="0.3">
      <c r="A291" s="1" t="str">
        <f t="shared" si="280"/>
        <v>配件29</v>
      </c>
      <c r="B291" s="1">
        <f t="shared" si="291"/>
        <v>29</v>
      </c>
      <c r="C291" s="1">
        <f t="shared" si="292"/>
        <v>10</v>
      </c>
      <c r="D291" s="1">
        <f t="shared" si="293"/>
        <v>6029</v>
      </c>
      <c r="E291" s="1">
        <f t="shared" ref="E291:G291" si="316">E281</f>
        <v>8</v>
      </c>
      <c r="F291" s="1">
        <f t="shared" si="316"/>
        <v>5</v>
      </c>
      <c r="G291" s="1">
        <f t="shared" si="316"/>
        <v>420</v>
      </c>
      <c r="H291" s="1" t="e">
        <f ca="1">[1]!SUMSTRING(D291:E291,"#")</f>
        <v>#NAME?</v>
      </c>
      <c r="I291" s="1" t="e">
        <f ca="1">[1]!SUMSTRING(F291:G291,"#")</f>
        <v>#NAME?</v>
      </c>
      <c r="J291" s="3" t="e">
        <f ca="1">[1]!SUMSTRING(H291:I291,"|")</f>
        <v>#NAME?</v>
      </c>
      <c r="K291" s="1" t="s">
        <v>58</v>
      </c>
      <c r="L291" s="1">
        <v>38400</v>
      </c>
      <c r="M291" s="1" t="s">
        <v>60</v>
      </c>
      <c r="N291" s="1">
        <v>320</v>
      </c>
      <c r="O291" s="1" t="s">
        <v>111</v>
      </c>
      <c r="P291" s="1">
        <v>10</v>
      </c>
      <c r="Q291" s="4" t="str">
        <f>IF(O291="",VLOOKUP(K291,属性表!$H:$I,2,0)&amp;"#"&amp;配件表!L291&amp;"|"&amp;VLOOKUP(M291,属性表!$H:$I,2,0)&amp;"#"&amp;配件表!N291,VLOOKUP(K291,属性表!$H:$I,2,0)&amp;"#"&amp;配件表!L291&amp;"|"&amp;VLOOKUP(M291,属性表!$H:$I,2,0)&amp;"#"&amp;配件表!N291&amp;"|"&amp;VLOOKUP(O291,属性表!$H:$I,2,0)&amp;"#"&amp;配件表!P291)</f>
        <v>1#38400|2#320|55#10</v>
      </c>
      <c r="R291" s="1" t="str">
        <f t="shared" si="270"/>
        <v>异妖9</v>
      </c>
      <c r="S291" s="1" t="str">
        <f t="shared" si="271"/>
        <v>橙色</v>
      </c>
    </row>
    <row r="292" spans="1:19" x14ac:dyDescent="0.3">
      <c r="A292" s="1" t="str">
        <f t="shared" si="280"/>
        <v>配件30</v>
      </c>
      <c r="B292" s="1">
        <f t="shared" si="291"/>
        <v>30</v>
      </c>
      <c r="C292" s="1">
        <f t="shared" si="292"/>
        <v>1</v>
      </c>
      <c r="D292" s="1">
        <f t="shared" si="293"/>
        <v>6030</v>
      </c>
      <c r="E292" s="1">
        <f t="shared" ref="E292:G292" si="317">E282</f>
        <v>1</v>
      </c>
      <c r="F292" s="1">
        <f t="shared" si="317"/>
        <v>5</v>
      </c>
      <c r="G292" s="1">
        <f t="shared" si="317"/>
        <v>0</v>
      </c>
      <c r="H292" s="1" t="e">
        <f ca="1">[1]!SUMSTRING(D292:E292,"#")</f>
        <v>#NAME?</v>
      </c>
      <c r="I292" s="1" t="e">
        <f ca="1">[1]!SUMSTRING(F292:G292,"#")</f>
        <v>#NAME?</v>
      </c>
      <c r="J292" s="3" t="e">
        <f ca="1">[1]!SUMSTRING(H292:I292,"|")</f>
        <v>#NAME?</v>
      </c>
      <c r="K292" s="1" t="s">
        <v>58</v>
      </c>
      <c r="L292" s="1">
        <v>1347</v>
      </c>
      <c r="M292" s="1" t="s">
        <v>60</v>
      </c>
      <c r="N292" s="1">
        <v>11</v>
      </c>
      <c r="Q292" s="4" t="str">
        <f>IF(O292="",VLOOKUP(K292,属性表!$H:$I,2,0)&amp;"#"&amp;配件表!L292&amp;"|"&amp;VLOOKUP(M292,属性表!$H:$I,2,0)&amp;"#"&amp;配件表!N292,VLOOKUP(K292,属性表!$H:$I,2,0)&amp;"#"&amp;配件表!L292&amp;"|"&amp;VLOOKUP(M292,属性表!$H:$I,2,0)&amp;"#"&amp;配件表!N292&amp;"|"&amp;VLOOKUP(O292,属性表!$H:$I,2,0)&amp;"#"&amp;配件表!P292)</f>
        <v>1#1347|2#11</v>
      </c>
      <c r="R292" s="1" t="str">
        <f t="shared" si="270"/>
        <v>异妖9</v>
      </c>
      <c r="S292" s="1" t="str">
        <f t="shared" si="271"/>
        <v>橙色</v>
      </c>
    </row>
    <row r="293" spans="1:19" x14ac:dyDescent="0.3">
      <c r="A293" s="1" t="str">
        <f t="shared" si="280"/>
        <v>配件30</v>
      </c>
      <c r="B293" s="1">
        <f t="shared" si="291"/>
        <v>30</v>
      </c>
      <c r="C293" s="1">
        <f t="shared" si="292"/>
        <v>2</v>
      </c>
      <c r="D293" s="1">
        <f t="shared" si="293"/>
        <v>6030</v>
      </c>
      <c r="E293" s="1">
        <f t="shared" ref="E293:G293" si="318">E283</f>
        <v>1</v>
      </c>
      <c r="F293" s="1">
        <f t="shared" si="318"/>
        <v>5</v>
      </c>
      <c r="G293" s="1">
        <f t="shared" si="318"/>
        <v>40</v>
      </c>
      <c r="H293" s="1" t="e">
        <f ca="1">[1]!SUMSTRING(D293:E293,"#")</f>
        <v>#NAME?</v>
      </c>
      <c r="I293" s="1" t="e">
        <f ca="1">[1]!SUMSTRING(F293:G293,"#")</f>
        <v>#NAME?</v>
      </c>
      <c r="J293" s="3" t="e">
        <f ca="1">[1]!SUMSTRING(H293:I293,"|")</f>
        <v>#NAME?</v>
      </c>
      <c r="K293" s="1" t="s">
        <v>58</v>
      </c>
      <c r="L293" s="1">
        <v>3368</v>
      </c>
      <c r="M293" s="1" t="s">
        <v>60</v>
      </c>
      <c r="N293" s="1">
        <v>28</v>
      </c>
      <c r="O293" s="1" t="s">
        <v>112</v>
      </c>
      <c r="P293" s="1">
        <v>4</v>
      </c>
      <c r="Q293" s="4" t="str">
        <f>IF(O293="",VLOOKUP(K293,属性表!$H:$I,2,0)&amp;"#"&amp;配件表!L293&amp;"|"&amp;VLOOKUP(M293,属性表!$H:$I,2,0)&amp;"#"&amp;配件表!N293,VLOOKUP(K293,属性表!$H:$I,2,0)&amp;"#"&amp;配件表!L293&amp;"|"&amp;VLOOKUP(M293,属性表!$H:$I,2,0)&amp;"#"&amp;配件表!N293&amp;"|"&amp;VLOOKUP(O293,属性表!$H:$I,2,0)&amp;"#"&amp;配件表!P293)</f>
        <v>1#3368|2#28|56#4</v>
      </c>
      <c r="R293" s="1" t="str">
        <f t="shared" si="270"/>
        <v>异妖9</v>
      </c>
      <c r="S293" s="1" t="str">
        <f t="shared" si="271"/>
        <v>橙色</v>
      </c>
    </row>
    <row r="294" spans="1:19" x14ac:dyDescent="0.3">
      <c r="A294" s="1" t="str">
        <f t="shared" si="280"/>
        <v>配件30</v>
      </c>
      <c r="B294" s="1">
        <f t="shared" si="291"/>
        <v>30</v>
      </c>
      <c r="C294" s="1">
        <f t="shared" si="292"/>
        <v>3</v>
      </c>
      <c r="D294" s="1">
        <f t="shared" si="293"/>
        <v>6030</v>
      </c>
      <c r="E294" s="1">
        <f t="shared" ref="E294:G294" si="319">E284</f>
        <v>2</v>
      </c>
      <c r="F294" s="1">
        <f t="shared" si="319"/>
        <v>5</v>
      </c>
      <c r="G294" s="1">
        <f t="shared" si="319"/>
        <v>65</v>
      </c>
      <c r="H294" s="1" t="e">
        <f ca="1">[1]!SUMSTRING(D294:E294,"#")</f>
        <v>#NAME?</v>
      </c>
      <c r="I294" s="1" t="e">
        <f ca="1">[1]!SUMSTRING(F294:G294,"#")</f>
        <v>#NAME?</v>
      </c>
      <c r="J294" s="3" t="e">
        <f ca="1">[1]!SUMSTRING(H294:I294,"|")</f>
        <v>#NAME?</v>
      </c>
      <c r="K294" s="1" t="s">
        <v>58</v>
      </c>
      <c r="L294" s="1">
        <v>5389</v>
      </c>
      <c r="M294" s="1" t="s">
        <v>60</v>
      </c>
      <c r="N294" s="1">
        <v>44</v>
      </c>
      <c r="Q294" s="4" t="str">
        <f>IF(O294="",VLOOKUP(K294,属性表!$H:$I,2,0)&amp;"#"&amp;配件表!L294&amp;"|"&amp;VLOOKUP(M294,属性表!$H:$I,2,0)&amp;"#"&amp;配件表!N294,VLOOKUP(K294,属性表!$H:$I,2,0)&amp;"#"&amp;配件表!L294&amp;"|"&amp;VLOOKUP(M294,属性表!$H:$I,2,0)&amp;"#"&amp;配件表!N294&amp;"|"&amp;VLOOKUP(O294,属性表!$H:$I,2,0)&amp;"#"&amp;配件表!P294)</f>
        <v>1#5389|2#44</v>
      </c>
      <c r="R294" s="1" t="str">
        <f t="shared" si="270"/>
        <v>异妖9</v>
      </c>
      <c r="S294" s="1" t="str">
        <f t="shared" si="271"/>
        <v>橙色</v>
      </c>
    </row>
    <row r="295" spans="1:19" x14ac:dyDescent="0.3">
      <c r="A295" s="1" t="str">
        <f t="shared" si="280"/>
        <v>配件30</v>
      </c>
      <c r="B295" s="1">
        <f t="shared" si="291"/>
        <v>30</v>
      </c>
      <c r="C295" s="1">
        <f t="shared" si="292"/>
        <v>4</v>
      </c>
      <c r="D295" s="1">
        <f t="shared" si="293"/>
        <v>6030</v>
      </c>
      <c r="E295" s="1">
        <f t="shared" ref="E295:G295" si="320">E285</f>
        <v>2</v>
      </c>
      <c r="F295" s="1">
        <f t="shared" si="320"/>
        <v>5</v>
      </c>
      <c r="G295" s="1">
        <f t="shared" si="320"/>
        <v>100</v>
      </c>
      <c r="H295" s="1" t="e">
        <f ca="1">[1]!SUMSTRING(D295:E295,"#")</f>
        <v>#NAME?</v>
      </c>
      <c r="I295" s="1" t="e">
        <f ca="1">[1]!SUMSTRING(F295:G295,"#")</f>
        <v>#NAME?</v>
      </c>
      <c r="J295" s="3" t="e">
        <f ca="1">[1]!SUMSTRING(H295:I295,"|")</f>
        <v>#NAME?</v>
      </c>
      <c r="K295" s="1" t="s">
        <v>58</v>
      </c>
      <c r="L295" s="1">
        <v>8084</v>
      </c>
      <c r="M295" s="1" t="s">
        <v>60</v>
      </c>
      <c r="N295" s="1">
        <v>67</v>
      </c>
      <c r="O295" s="1" t="s">
        <v>112</v>
      </c>
      <c r="P295" s="1">
        <v>6</v>
      </c>
      <c r="Q295" s="4" t="str">
        <f>IF(O295="",VLOOKUP(K295,属性表!$H:$I,2,0)&amp;"#"&amp;配件表!L295&amp;"|"&amp;VLOOKUP(M295,属性表!$H:$I,2,0)&amp;"#"&amp;配件表!N295,VLOOKUP(K295,属性表!$H:$I,2,0)&amp;"#"&amp;配件表!L295&amp;"|"&amp;VLOOKUP(M295,属性表!$H:$I,2,0)&amp;"#"&amp;配件表!N295&amp;"|"&amp;VLOOKUP(O295,属性表!$H:$I,2,0)&amp;"#"&amp;配件表!P295)</f>
        <v>1#8084|2#67|56#6</v>
      </c>
      <c r="R295" s="1" t="str">
        <f t="shared" si="270"/>
        <v>异妖9</v>
      </c>
      <c r="S295" s="1" t="str">
        <f t="shared" si="271"/>
        <v>橙色</v>
      </c>
    </row>
    <row r="296" spans="1:19" x14ac:dyDescent="0.3">
      <c r="A296" s="1" t="str">
        <f t="shared" si="280"/>
        <v>配件30</v>
      </c>
      <c r="B296" s="1">
        <f t="shared" si="291"/>
        <v>30</v>
      </c>
      <c r="C296" s="1">
        <f t="shared" si="292"/>
        <v>5</v>
      </c>
      <c r="D296" s="1">
        <f t="shared" si="293"/>
        <v>6030</v>
      </c>
      <c r="E296" s="1">
        <f t="shared" ref="E296:G296" si="321">E286</f>
        <v>3</v>
      </c>
      <c r="F296" s="1">
        <f t="shared" si="321"/>
        <v>5</v>
      </c>
      <c r="G296" s="1">
        <f t="shared" si="321"/>
        <v>135</v>
      </c>
      <c r="H296" s="1" t="e">
        <f ca="1">[1]!SUMSTRING(D296:E296,"#")</f>
        <v>#NAME?</v>
      </c>
      <c r="I296" s="1" t="e">
        <f ca="1">[1]!SUMSTRING(F296:G296,"#")</f>
        <v>#NAME?</v>
      </c>
      <c r="J296" s="3" t="e">
        <f ca="1">[1]!SUMSTRING(H296:I296,"|")</f>
        <v>#NAME?</v>
      </c>
      <c r="K296" s="1" t="s">
        <v>58</v>
      </c>
      <c r="L296" s="1">
        <v>11452</v>
      </c>
      <c r="M296" s="1" t="s">
        <v>60</v>
      </c>
      <c r="N296" s="1">
        <v>95</v>
      </c>
      <c r="Q296" s="4" t="str">
        <f>IF(O296="",VLOOKUP(K296,属性表!$H:$I,2,0)&amp;"#"&amp;配件表!L296&amp;"|"&amp;VLOOKUP(M296,属性表!$H:$I,2,0)&amp;"#"&amp;配件表!N296,VLOOKUP(K296,属性表!$H:$I,2,0)&amp;"#"&amp;配件表!L296&amp;"|"&amp;VLOOKUP(M296,属性表!$H:$I,2,0)&amp;"#"&amp;配件表!N296&amp;"|"&amp;VLOOKUP(O296,属性表!$H:$I,2,0)&amp;"#"&amp;配件表!P296)</f>
        <v>1#11452|2#95</v>
      </c>
      <c r="R296" s="1" t="str">
        <f t="shared" si="270"/>
        <v>异妖9</v>
      </c>
      <c r="S296" s="1" t="str">
        <f t="shared" si="271"/>
        <v>橙色</v>
      </c>
    </row>
    <row r="297" spans="1:19" x14ac:dyDescent="0.3">
      <c r="A297" s="1" t="str">
        <f t="shared" si="280"/>
        <v>配件30</v>
      </c>
      <c r="B297" s="1">
        <f t="shared" si="291"/>
        <v>30</v>
      </c>
      <c r="C297" s="1">
        <f t="shared" si="292"/>
        <v>6</v>
      </c>
      <c r="D297" s="1">
        <f t="shared" si="293"/>
        <v>6030</v>
      </c>
      <c r="E297" s="1">
        <f t="shared" ref="E297:G297" si="322">E287</f>
        <v>3</v>
      </c>
      <c r="F297" s="1">
        <f t="shared" si="322"/>
        <v>5</v>
      </c>
      <c r="G297" s="1">
        <f t="shared" si="322"/>
        <v>180</v>
      </c>
      <c r="H297" s="1" t="e">
        <f ca="1">[1]!SUMSTRING(D297:E297,"#")</f>
        <v>#NAME?</v>
      </c>
      <c r="I297" s="1" t="e">
        <f ca="1">[1]!SUMSTRING(F297:G297,"#")</f>
        <v>#NAME?</v>
      </c>
      <c r="J297" s="3" t="e">
        <f ca="1">[1]!SUMSTRING(H297:I297,"|")</f>
        <v>#NAME?</v>
      </c>
      <c r="K297" s="1" t="s">
        <v>58</v>
      </c>
      <c r="L297" s="1">
        <v>15494</v>
      </c>
      <c r="M297" s="1" t="s">
        <v>60</v>
      </c>
      <c r="N297" s="1">
        <v>129</v>
      </c>
      <c r="O297" s="1" t="s">
        <v>112</v>
      </c>
      <c r="P297" s="1">
        <v>8</v>
      </c>
      <c r="Q297" s="4" t="str">
        <f>IF(O297="",VLOOKUP(K297,属性表!$H:$I,2,0)&amp;"#"&amp;配件表!L297&amp;"|"&amp;VLOOKUP(M297,属性表!$H:$I,2,0)&amp;"#"&amp;配件表!N297,VLOOKUP(K297,属性表!$H:$I,2,0)&amp;"#"&amp;配件表!L297&amp;"|"&amp;VLOOKUP(M297,属性表!$H:$I,2,0)&amp;"#"&amp;配件表!N297&amp;"|"&amp;VLOOKUP(O297,属性表!$H:$I,2,0)&amp;"#"&amp;配件表!P297)</f>
        <v>1#15494|2#129|56#8</v>
      </c>
      <c r="R297" s="1" t="str">
        <f t="shared" si="270"/>
        <v>异妖9</v>
      </c>
      <c r="S297" s="1" t="str">
        <f t="shared" si="271"/>
        <v>橙色</v>
      </c>
    </row>
    <row r="298" spans="1:19" x14ac:dyDescent="0.3">
      <c r="A298" s="1" t="str">
        <f t="shared" si="280"/>
        <v>配件30</v>
      </c>
      <c r="B298" s="1">
        <f t="shared" si="291"/>
        <v>30</v>
      </c>
      <c r="C298" s="1">
        <f t="shared" si="292"/>
        <v>7</v>
      </c>
      <c r="D298" s="1">
        <f t="shared" si="293"/>
        <v>6030</v>
      </c>
      <c r="E298" s="1">
        <f t="shared" ref="E298:G298" si="323">E288</f>
        <v>4</v>
      </c>
      <c r="F298" s="1">
        <f t="shared" si="323"/>
        <v>5</v>
      </c>
      <c r="G298" s="1">
        <f t="shared" si="323"/>
        <v>235</v>
      </c>
      <c r="H298" s="1" t="e">
        <f ca="1">[1]!SUMSTRING(D298:E298,"#")</f>
        <v>#NAME?</v>
      </c>
      <c r="I298" s="1" t="e">
        <f ca="1">[1]!SUMSTRING(F298:G298,"#")</f>
        <v>#NAME?</v>
      </c>
      <c r="J298" s="3" t="e">
        <f ca="1">[1]!SUMSTRING(H298:I298,"|")</f>
        <v>#NAME?</v>
      </c>
      <c r="K298" s="1" t="s">
        <v>58</v>
      </c>
      <c r="L298" s="1">
        <v>20210</v>
      </c>
      <c r="M298" s="1" t="s">
        <v>60</v>
      </c>
      <c r="N298" s="1">
        <v>168</v>
      </c>
      <c r="Q298" s="4" t="str">
        <f>IF(O298="",VLOOKUP(K298,属性表!$H:$I,2,0)&amp;"#"&amp;配件表!L298&amp;"|"&amp;VLOOKUP(M298,属性表!$H:$I,2,0)&amp;"#"&amp;配件表!N298,VLOOKUP(K298,属性表!$H:$I,2,0)&amp;"#"&amp;配件表!L298&amp;"|"&amp;VLOOKUP(M298,属性表!$H:$I,2,0)&amp;"#"&amp;配件表!N298&amp;"|"&amp;VLOOKUP(O298,属性表!$H:$I,2,0)&amp;"#"&amp;配件表!P298)</f>
        <v>1#20210|2#168</v>
      </c>
      <c r="R298" s="1" t="str">
        <f t="shared" si="270"/>
        <v>异妖9</v>
      </c>
      <c r="S298" s="1" t="str">
        <f t="shared" si="271"/>
        <v>橙色</v>
      </c>
    </row>
    <row r="299" spans="1:19" x14ac:dyDescent="0.3">
      <c r="A299" s="1" t="str">
        <f t="shared" si="280"/>
        <v>配件30</v>
      </c>
      <c r="B299" s="1">
        <f t="shared" si="291"/>
        <v>30</v>
      </c>
      <c r="C299" s="1">
        <f t="shared" si="292"/>
        <v>8</v>
      </c>
      <c r="D299" s="1">
        <f t="shared" si="293"/>
        <v>6030</v>
      </c>
      <c r="E299" s="1">
        <f t="shared" ref="E299:G299" si="324">E289</f>
        <v>5</v>
      </c>
      <c r="F299" s="1">
        <f t="shared" si="324"/>
        <v>5</v>
      </c>
      <c r="G299" s="1">
        <f t="shared" si="324"/>
        <v>290</v>
      </c>
      <c r="H299" s="1" t="e">
        <f ca="1">[1]!SUMSTRING(D299:E299,"#")</f>
        <v>#NAME?</v>
      </c>
      <c r="I299" s="1" t="e">
        <f ca="1">[1]!SUMSTRING(F299:G299,"#")</f>
        <v>#NAME?</v>
      </c>
      <c r="J299" s="3" t="e">
        <f ca="1">[1]!SUMSTRING(H299:I299,"|")</f>
        <v>#NAME?</v>
      </c>
      <c r="K299" s="1" t="s">
        <v>58</v>
      </c>
      <c r="L299" s="1">
        <v>25600</v>
      </c>
      <c r="M299" s="1" t="s">
        <v>60</v>
      </c>
      <c r="N299" s="1">
        <v>213</v>
      </c>
      <c r="O299" s="1" t="s">
        <v>112</v>
      </c>
      <c r="P299" s="1">
        <v>14</v>
      </c>
      <c r="Q299" s="4" t="str">
        <f>IF(O299="",VLOOKUP(K299,属性表!$H:$I,2,0)&amp;"#"&amp;配件表!L299&amp;"|"&amp;VLOOKUP(M299,属性表!$H:$I,2,0)&amp;"#"&amp;配件表!N299,VLOOKUP(K299,属性表!$H:$I,2,0)&amp;"#"&amp;配件表!L299&amp;"|"&amp;VLOOKUP(M299,属性表!$H:$I,2,0)&amp;"#"&amp;配件表!N299&amp;"|"&amp;VLOOKUP(O299,属性表!$H:$I,2,0)&amp;"#"&amp;配件表!P299)</f>
        <v>1#25600|2#213|56#14</v>
      </c>
      <c r="R299" s="1" t="str">
        <f t="shared" si="270"/>
        <v>异妖9</v>
      </c>
      <c r="S299" s="1" t="str">
        <f t="shared" si="271"/>
        <v>橙色</v>
      </c>
    </row>
    <row r="300" spans="1:19" x14ac:dyDescent="0.3">
      <c r="A300" s="1" t="str">
        <f t="shared" si="280"/>
        <v>配件30</v>
      </c>
      <c r="B300" s="1">
        <f t="shared" si="291"/>
        <v>30</v>
      </c>
      <c r="C300" s="1">
        <f t="shared" si="292"/>
        <v>9</v>
      </c>
      <c r="D300" s="1">
        <f t="shared" si="293"/>
        <v>6030</v>
      </c>
      <c r="E300" s="1">
        <f t="shared" ref="E300:G300" si="325">E290</f>
        <v>6</v>
      </c>
      <c r="F300" s="1">
        <f t="shared" si="325"/>
        <v>5</v>
      </c>
      <c r="G300" s="1">
        <f t="shared" si="325"/>
        <v>355</v>
      </c>
      <c r="H300" s="1" t="e">
        <f ca="1">[1]!SUMSTRING(D300:E300,"#")</f>
        <v>#NAME?</v>
      </c>
      <c r="I300" s="1" t="e">
        <f ca="1">[1]!SUMSTRING(F300:G300,"#")</f>
        <v>#NAME?</v>
      </c>
      <c r="J300" s="3" t="e">
        <f ca="1">[1]!SUMSTRING(H300:I300,"|")</f>
        <v>#NAME?</v>
      </c>
      <c r="K300" s="1" t="s">
        <v>58</v>
      </c>
      <c r="L300" s="1">
        <v>31663</v>
      </c>
      <c r="M300" s="1" t="s">
        <v>60</v>
      </c>
      <c r="N300" s="1">
        <v>263</v>
      </c>
      <c r="Q300" s="4" t="str">
        <f>IF(O300="",VLOOKUP(K300,属性表!$H:$I,2,0)&amp;"#"&amp;配件表!L300&amp;"|"&amp;VLOOKUP(M300,属性表!$H:$I,2,0)&amp;"#"&amp;配件表!N300,VLOOKUP(K300,属性表!$H:$I,2,0)&amp;"#"&amp;配件表!L300&amp;"|"&amp;VLOOKUP(M300,属性表!$H:$I,2,0)&amp;"#"&amp;配件表!N300&amp;"|"&amp;VLOOKUP(O300,属性表!$H:$I,2,0)&amp;"#"&amp;配件表!P300)</f>
        <v>1#31663|2#263</v>
      </c>
      <c r="R300" s="1" t="str">
        <f t="shared" si="270"/>
        <v>异妖9</v>
      </c>
      <c r="S300" s="1" t="str">
        <f t="shared" si="271"/>
        <v>橙色</v>
      </c>
    </row>
    <row r="301" spans="1:19" x14ac:dyDescent="0.3">
      <c r="A301" s="1" t="str">
        <f t="shared" si="280"/>
        <v>配件30</v>
      </c>
      <c r="B301" s="1">
        <f t="shared" si="291"/>
        <v>30</v>
      </c>
      <c r="C301" s="1">
        <f t="shared" si="292"/>
        <v>10</v>
      </c>
      <c r="D301" s="1">
        <f t="shared" si="293"/>
        <v>6030</v>
      </c>
      <c r="E301" s="1">
        <f t="shared" ref="E301:G301" si="326">E291</f>
        <v>8</v>
      </c>
      <c r="F301" s="1">
        <f t="shared" si="326"/>
        <v>5</v>
      </c>
      <c r="G301" s="1">
        <f t="shared" si="326"/>
        <v>420</v>
      </c>
      <c r="H301" s="1" t="e">
        <f ca="1">[1]!SUMSTRING(D301:E301,"#")</f>
        <v>#NAME?</v>
      </c>
      <c r="I301" s="1" t="e">
        <f ca="1">[1]!SUMSTRING(F301:G301,"#")</f>
        <v>#NAME?</v>
      </c>
      <c r="J301" s="3" t="e">
        <f ca="1">[1]!SUMSTRING(H301:I301,"|")</f>
        <v>#NAME?</v>
      </c>
      <c r="K301" s="1" t="s">
        <v>58</v>
      </c>
      <c r="L301" s="1">
        <v>38400</v>
      </c>
      <c r="M301" s="1" t="s">
        <v>60</v>
      </c>
      <c r="N301" s="1">
        <v>320</v>
      </c>
      <c r="O301" s="1" t="s">
        <v>112</v>
      </c>
      <c r="P301" s="1">
        <v>20</v>
      </c>
      <c r="Q301" s="4" t="str">
        <f>IF(O301="",VLOOKUP(K301,属性表!$H:$I,2,0)&amp;"#"&amp;配件表!L301&amp;"|"&amp;VLOOKUP(M301,属性表!$H:$I,2,0)&amp;"#"&amp;配件表!N301,VLOOKUP(K301,属性表!$H:$I,2,0)&amp;"#"&amp;配件表!L301&amp;"|"&amp;VLOOKUP(M301,属性表!$H:$I,2,0)&amp;"#"&amp;配件表!N301&amp;"|"&amp;VLOOKUP(O301,属性表!$H:$I,2,0)&amp;"#"&amp;配件表!P301)</f>
        <v>1#38400|2#320|56#20</v>
      </c>
      <c r="R301" s="1" t="str">
        <f t="shared" si="270"/>
        <v>异妖9</v>
      </c>
      <c r="S301" s="1" t="str">
        <f t="shared" si="271"/>
        <v>橙色</v>
      </c>
    </row>
    <row r="302" spans="1:19" x14ac:dyDescent="0.3">
      <c r="A302" s="1" t="str">
        <f t="shared" si="280"/>
        <v>配件31</v>
      </c>
      <c r="B302" s="1">
        <f t="shared" si="291"/>
        <v>31</v>
      </c>
      <c r="C302" s="1">
        <f t="shared" si="292"/>
        <v>1</v>
      </c>
      <c r="D302" s="1">
        <f t="shared" si="293"/>
        <v>6031</v>
      </c>
      <c r="E302" s="1">
        <f t="shared" ref="E302:G302" si="327">E292</f>
        <v>1</v>
      </c>
      <c r="F302" s="1">
        <f t="shared" si="327"/>
        <v>5</v>
      </c>
      <c r="G302" s="1">
        <f t="shared" si="327"/>
        <v>0</v>
      </c>
      <c r="H302" s="1" t="e">
        <f ca="1">[1]!SUMSTRING(D302:E302,"#")</f>
        <v>#NAME?</v>
      </c>
      <c r="I302" s="1" t="e">
        <f ca="1">[1]!SUMSTRING(F302:G302,"#")</f>
        <v>#NAME?</v>
      </c>
      <c r="J302" s="3" t="e">
        <f ca="1">[1]!SUMSTRING(H302:I302,"|")</f>
        <v>#NAME?</v>
      </c>
      <c r="K302" s="1" t="s">
        <v>58</v>
      </c>
      <c r="L302" s="1">
        <v>1347</v>
      </c>
      <c r="M302" s="1" t="s">
        <v>60</v>
      </c>
      <c r="N302" s="1">
        <v>11</v>
      </c>
      <c r="Q302" s="4" t="str">
        <f>IF(O302="",VLOOKUP(K302,属性表!$H:$I,2,0)&amp;"#"&amp;配件表!L302&amp;"|"&amp;VLOOKUP(M302,属性表!$H:$I,2,0)&amp;"#"&amp;配件表!N302,VLOOKUP(K302,属性表!$H:$I,2,0)&amp;"#"&amp;配件表!L302&amp;"|"&amp;VLOOKUP(M302,属性表!$H:$I,2,0)&amp;"#"&amp;配件表!N302&amp;"|"&amp;VLOOKUP(O302,属性表!$H:$I,2,0)&amp;"#"&amp;配件表!P302)</f>
        <v>1#1347|2#11</v>
      </c>
      <c r="R302" s="1" t="str">
        <f t="shared" si="270"/>
        <v>异妖9</v>
      </c>
      <c r="S302" s="1" t="str">
        <f t="shared" si="271"/>
        <v>橙色</v>
      </c>
    </row>
    <row r="303" spans="1:19" x14ac:dyDescent="0.3">
      <c r="A303" s="1" t="str">
        <f t="shared" si="280"/>
        <v>配件31</v>
      </c>
      <c r="B303" s="1">
        <f t="shared" si="291"/>
        <v>31</v>
      </c>
      <c r="C303" s="1">
        <f t="shared" si="292"/>
        <v>2</v>
      </c>
      <c r="D303" s="1">
        <f t="shared" si="293"/>
        <v>6031</v>
      </c>
      <c r="E303" s="1">
        <f t="shared" ref="E303:G303" si="328">E293</f>
        <v>1</v>
      </c>
      <c r="F303" s="1">
        <f t="shared" si="328"/>
        <v>5</v>
      </c>
      <c r="G303" s="1">
        <f t="shared" si="328"/>
        <v>40</v>
      </c>
      <c r="H303" s="1" t="e">
        <f ca="1">[1]!SUMSTRING(D303:E303,"#")</f>
        <v>#NAME?</v>
      </c>
      <c r="I303" s="1" t="e">
        <f ca="1">[1]!SUMSTRING(F303:G303,"#")</f>
        <v>#NAME?</v>
      </c>
      <c r="J303" s="3" t="e">
        <f ca="1">[1]!SUMSTRING(H303:I303,"|")</f>
        <v>#NAME?</v>
      </c>
      <c r="K303" s="1" t="s">
        <v>58</v>
      </c>
      <c r="L303" s="1">
        <v>3368</v>
      </c>
      <c r="M303" s="1" t="s">
        <v>60</v>
      </c>
      <c r="N303" s="1">
        <v>28</v>
      </c>
      <c r="O303" s="1" t="s">
        <v>113</v>
      </c>
      <c r="P303" s="1">
        <v>2</v>
      </c>
      <c r="Q303" s="4" t="str">
        <f>IF(O303="",VLOOKUP(K303,属性表!$H:$I,2,0)&amp;"#"&amp;配件表!L303&amp;"|"&amp;VLOOKUP(M303,属性表!$H:$I,2,0)&amp;"#"&amp;配件表!N303,VLOOKUP(K303,属性表!$H:$I,2,0)&amp;"#"&amp;配件表!L303&amp;"|"&amp;VLOOKUP(M303,属性表!$H:$I,2,0)&amp;"#"&amp;配件表!N303&amp;"|"&amp;VLOOKUP(O303,属性表!$H:$I,2,0)&amp;"#"&amp;配件表!P303)</f>
        <v>1#3368|2#28|58#2</v>
      </c>
      <c r="R303" s="1" t="str">
        <f t="shared" si="270"/>
        <v>异妖9</v>
      </c>
      <c r="S303" s="1" t="str">
        <f t="shared" si="271"/>
        <v>橙色</v>
      </c>
    </row>
    <row r="304" spans="1:19" x14ac:dyDescent="0.3">
      <c r="A304" s="1" t="str">
        <f t="shared" si="280"/>
        <v>配件31</v>
      </c>
      <c r="B304" s="1">
        <f t="shared" si="291"/>
        <v>31</v>
      </c>
      <c r="C304" s="1">
        <f t="shared" si="292"/>
        <v>3</v>
      </c>
      <c r="D304" s="1">
        <f t="shared" si="293"/>
        <v>6031</v>
      </c>
      <c r="E304" s="1">
        <f t="shared" ref="E304:G304" si="329">E294</f>
        <v>2</v>
      </c>
      <c r="F304" s="1">
        <f t="shared" si="329"/>
        <v>5</v>
      </c>
      <c r="G304" s="1">
        <f t="shared" si="329"/>
        <v>65</v>
      </c>
      <c r="H304" s="1" t="e">
        <f ca="1">[1]!SUMSTRING(D304:E304,"#")</f>
        <v>#NAME?</v>
      </c>
      <c r="I304" s="1" t="e">
        <f ca="1">[1]!SUMSTRING(F304:G304,"#")</f>
        <v>#NAME?</v>
      </c>
      <c r="J304" s="3" t="e">
        <f ca="1">[1]!SUMSTRING(H304:I304,"|")</f>
        <v>#NAME?</v>
      </c>
      <c r="K304" s="1" t="s">
        <v>58</v>
      </c>
      <c r="L304" s="1">
        <v>5389</v>
      </c>
      <c r="M304" s="1" t="s">
        <v>60</v>
      </c>
      <c r="N304" s="1">
        <v>44</v>
      </c>
      <c r="Q304" s="4" t="str">
        <f>IF(O304="",VLOOKUP(K304,属性表!$H:$I,2,0)&amp;"#"&amp;配件表!L304&amp;"|"&amp;VLOOKUP(M304,属性表!$H:$I,2,0)&amp;"#"&amp;配件表!N304,VLOOKUP(K304,属性表!$H:$I,2,0)&amp;"#"&amp;配件表!L304&amp;"|"&amp;VLOOKUP(M304,属性表!$H:$I,2,0)&amp;"#"&amp;配件表!N304&amp;"|"&amp;VLOOKUP(O304,属性表!$H:$I,2,0)&amp;"#"&amp;配件表!P304)</f>
        <v>1#5389|2#44</v>
      </c>
      <c r="R304" s="1" t="str">
        <f t="shared" si="270"/>
        <v>异妖9</v>
      </c>
      <c r="S304" s="1" t="str">
        <f t="shared" si="271"/>
        <v>橙色</v>
      </c>
    </row>
    <row r="305" spans="1:19" x14ac:dyDescent="0.3">
      <c r="A305" s="1" t="str">
        <f t="shared" si="280"/>
        <v>配件31</v>
      </c>
      <c r="B305" s="1">
        <f t="shared" si="291"/>
        <v>31</v>
      </c>
      <c r="C305" s="1">
        <f t="shared" si="292"/>
        <v>4</v>
      </c>
      <c r="D305" s="1">
        <f t="shared" si="293"/>
        <v>6031</v>
      </c>
      <c r="E305" s="1">
        <f t="shared" ref="E305:G305" si="330">E295</f>
        <v>2</v>
      </c>
      <c r="F305" s="1">
        <f t="shared" si="330"/>
        <v>5</v>
      </c>
      <c r="G305" s="1">
        <f t="shared" si="330"/>
        <v>100</v>
      </c>
      <c r="H305" s="1" t="e">
        <f ca="1">[1]!SUMSTRING(D305:E305,"#")</f>
        <v>#NAME?</v>
      </c>
      <c r="I305" s="1" t="e">
        <f ca="1">[1]!SUMSTRING(F305:G305,"#")</f>
        <v>#NAME?</v>
      </c>
      <c r="J305" s="3" t="e">
        <f ca="1">[1]!SUMSTRING(H305:I305,"|")</f>
        <v>#NAME?</v>
      </c>
      <c r="K305" s="1" t="s">
        <v>58</v>
      </c>
      <c r="L305" s="1">
        <v>8084</v>
      </c>
      <c r="M305" s="1" t="s">
        <v>60</v>
      </c>
      <c r="N305" s="1">
        <v>67</v>
      </c>
      <c r="O305" s="1" t="s">
        <v>113</v>
      </c>
      <c r="P305" s="1">
        <v>4</v>
      </c>
      <c r="Q305" s="4" t="str">
        <f>IF(O305="",VLOOKUP(K305,属性表!$H:$I,2,0)&amp;"#"&amp;配件表!L305&amp;"|"&amp;VLOOKUP(M305,属性表!$H:$I,2,0)&amp;"#"&amp;配件表!N305,VLOOKUP(K305,属性表!$H:$I,2,0)&amp;"#"&amp;配件表!L305&amp;"|"&amp;VLOOKUP(M305,属性表!$H:$I,2,0)&amp;"#"&amp;配件表!N305&amp;"|"&amp;VLOOKUP(O305,属性表!$H:$I,2,0)&amp;"#"&amp;配件表!P305)</f>
        <v>1#8084|2#67|58#4</v>
      </c>
      <c r="R305" s="1" t="str">
        <f t="shared" si="270"/>
        <v>异妖9</v>
      </c>
      <c r="S305" s="1" t="str">
        <f t="shared" si="271"/>
        <v>橙色</v>
      </c>
    </row>
    <row r="306" spans="1:19" x14ac:dyDescent="0.3">
      <c r="A306" s="1" t="str">
        <f t="shared" si="280"/>
        <v>配件31</v>
      </c>
      <c r="B306" s="1">
        <f t="shared" si="291"/>
        <v>31</v>
      </c>
      <c r="C306" s="1">
        <f t="shared" si="292"/>
        <v>5</v>
      </c>
      <c r="D306" s="1">
        <f t="shared" si="293"/>
        <v>6031</v>
      </c>
      <c r="E306" s="1">
        <f t="shared" ref="E306:G306" si="331">E296</f>
        <v>3</v>
      </c>
      <c r="F306" s="1">
        <f t="shared" si="331"/>
        <v>5</v>
      </c>
      <c r="G306" s="1">
        <f t="shared" si="331"/>
        <v>135</v>
      </c>
      <c r="H306" s="1" t="e">
        <f ca="1">[1]!SUMSTRING(D306:E306,"#")</f>
        <v>#NAME?</v>
      </c>
      <c r="I306" s="1" t="e">
        <f ca="1">[1]!SUMSTRING(F306:G306,"#")</f>
        <v>#NAME?</v>
      </c>
      <c r="J306" s="3" t="e">
        <f ca="1">[1]!SUMSTRING(H306:I306,"|")</f>
        <v>#NAME?</v>
      </c>
      <c r="K306" s="1" t="s">
        <v>58</v>
      </c>
      <c r="L306" s="1">
        <v>11452</v>
      </c>
      <c r="M306" s="1" t="s">
        <v>60</v>
      </c>
      <c r="N306" s="1">
        <v>95</v>
      </c>
      <c r="Q306" s="4" t="str">
        <f>IF(O306="",VLOOKUP(K306,属性表!$H:$I,2,0)&amp;"#"&amp;配件表!L306&amp;"|"&amp;VLOOKUP(M306,属性表!$H:$I,2,0)&amp;"#"&amp;配件表!N306,VLOOKUP(K306,属性表!$H:$I,2,0)&amp;"#"&amp;配件表!L306&amp;"|"&amp;VLOOKUP(M306,属性表!$H:$I,2,0)&amp;"#"&amp;配件表!N306&amp;"|"&amp;VLOOKUP(O306,属性表!$H:$I,2,0)&amp;"#"&amp;配件表!P306)</f>
        <v>1#11452|2#95</v>
      </c>
      <c r="R306" s="1" t="str">
        <f t="shared" si="270"/>
        <v>异妖9</v>
      </c>
      <c r="S306" s="1" t="str">
        <f t="shared" si="271"/>
        <v>橙色</v>
      </c>
    </row>
    <row r="307" spans="1:19" x14ac:dyDescent="0.3">
      <c r="A307" s="1" t="str">
        <f t="shared" si="280"/>
        <v>配件31</v>
      </c>
      <c r="B307" s="1">
        <f t="shared" si="291"/>
        <v>31</v>
      </c>
      <c r="C307" s="1">
        <f t="shared" si="292"/>
        <v>6</v>
      </c>
      <c r="D307" s="1">
        <f t="shared" si="293"/>
        <v>6031</v>
      </c>
      <c r="E307" s="1">
        <f t="shared" ref="E307:G307" si="332">E297</f>
        <v>3</v>
      </c>
      <c r="F307" s="1">
        <f t="shared" si="332"/>
        <v>5</v>
      </c>
      <c r="G307" s="1">
        <f t="shared" si="332"/>
        <v>180</v>
      </c>
      <c r="H307" s="1" t="e">
        <f ca="1">[1]!SUMSTRING(D307:E307,"#")</f>
        <v>#NAME?</v>
      </c>
      <c r="I307" s="1" t="e">
        <f ca="1">[1]!SUMSTRING(F307:G307,"#")</f>
        <v>#NAME?</v>
      </c>
      <c r="J307" s="3" t="e">
        <f ca="1">[1]!SUMSTRING(H307:I307,"|")</f>
        <v>#NAME?</v>
      </c>
      <c r="K307" s="1" t="s">
        <v>58</v>
      </c>
      <c r="L307" s="1">
        <v>15494</v>
      </c>
      <c r="M307" s="1" t="s">
        <v>60</v>
      </c>
      <c r="N307" s="1">
        <v>129</v>
      </c>
      <c r="O307" s="1" t="s">
        <v>113</v>
      </c>
      <c r="P307" s="1">
        <v>6</v>
      </c>
      <c r="Q307" s="4" t="str">
        <f>IF(O307="",VLOOKUP(K307,属性表!$H:$I,2,0)&amp;"#"&amp;配件表!L307&amp;"|"&amp;VLOOKUP(M307,属性表!$H:$I,2,0)&amp;"#"&amp;配件表!N307,VLOOKUP(K307,属性表!$H:$I,2,0)&amp;"#"&amp;配件表!L307&amp;"|"&amp;VLOOKUP(M307,属性表!$H:$I,2,0)&amp;"#"&amp;配件表!N307&amp;"|"&amp;VLOOKUP(O307,属性表!$H:$I,2,0)&amp;"#"&amp;配件表!P307)</f>
        <v>1#15494|2#129|58#6</v>
      </c>
      <c r="R307" s="1" t="str">
        <f t="shared" si="270"/>
        <v>异妖9</v>
      </c>
      <c r="S307" s="1" t="str">
        <f t="shared" si="271"/>
        <v>橙色</v>
      </c>
    </row>
    <row r="308" spans="1:19" x14ac:dyDescent="0.3">
      <c r="A308" s="1" t="str">
        <f t="shared" si="280"/>
        <v>配件31</v>
      </c>
      <c r="B308" s="1">
        <f t="shared" si="291"/>
        <v>31</v>
      </c>
      <c r="C308" s="1">
        <f t="shared" si="292"/>
        <v>7</v>
      </c>
      <c r="D308" s="1">
        <f t="shared" si="293"/>
        <v>6031</v>
      </c>
      <c r="E308" s="1">
        <f t="shared" ref="E308:G308" si="333">E298</f>
        <v>4</v>
      </c>
      <c r="F308" s="1">
        <f t="shared" si="333"/>
        <v>5</v>
      </c>
      <c r="G308" s="1">
        <f t="shared" si="333"/>
        <v>235</v>
      </c>
      <c r="H308" s="1" t="e">
        <f ca="1">[1]!SUMSTRING(D308:E308,"#")</f>
        <v>#NAME?</v>
      </c>
      <c r="I308" s="1" t="e">
        <f ca="1">[1]!SUMSTRING(F308:G308,"#")</f>
        <v>#NAME?</v>
      </c>
      <c r="J308" s="3" t="e">
        <f ca="1">[1]!SUMSTRING(H308:I308,"|")</f>
        <v>#NAME?</v>
      </c>
      <c r="K308" s="1" t="s">
        <v>58</v>
      </c>
      <c r="L308" s="1">
        <v>20210</v>
      </c>
      <c r="M308" s="1" t="s">
        <v>60</v>
      </c>
      <c r="N308" s="1">
        <v>168</v>
      </c>
      <c r="Q308" s="4" t="str">
        <f>IF(O308="",VLOOKUP(K308,属性表!$H:$I,2,0)&amp;"#"&amp;配件表!L308&amp;"|"&amp;VLOOKUP(M308,属性表!$H:$I,2,0)&amp;"#"&amp;配件表!N308,VLOOKUP(K308,属性表!$H:$I,2,0)&amp;"#"&amp;配件表!L308&amp;"|"&amp;VLOOKUP(M308,属性表!$H:$I,2,0)&amp;"#"&amp;配件表!N308&amp;"|"&amp;VLOOKUP(O308,属性表!$H:$I,2,0)&amp;"#"&amp;配件表!P308)</f>
        <v>1#20210|2#168</v>
      </c>
      <c r="R308" s="1" t="str">
        <f t="shared" si="270"/>
        <v>异妖9</v>
      </c>
      <c r="S308" s="1" t="str">
        <f t="shared" si="271"/>
        <v>橙色</v>
      </c>
    </row>
    <row r="309" spans="1:19" x14ac:dyDescent="0.3">
      <c r="A309" s="1" t="str">
        <f t="shared" si="280"/>
        <v>配件31</v>
      </c>
      <c r="B309" s="1">
        <f t="shared" si="291"/>
        <v>31</v>
      </c>
      <c r="C309" s="1">
        <f t="shared" si="292"/>
        <v>8</v>
      </c>
      <c r="D309" s="1">
        <f t="shared" si="293"/>
        <v>6031</v>
      </c>
      <c r="E309" s="1">
        <f t="shared" ref="E309:G309" si="334">E299</f>
        <v>5</v>
      </c>
      <c r="F309" s="1">
        <f t="shared" si="334"/>
        <v>5</v>
      </c>
      <c r="G309" s="1">
        <f t="shared" si="334"/>
        <v>290</v>
      </c>
      <c r="H309" s="1" t="e">
        <f ca="1">[1]!SUMSTRING(D309:E309,"#")</f>
        <v>#NAME?</v>
      </c>
      <c r="I309" s="1" t="e">
        <f ca="1">[1]!SUMSTRING(F309:G309,"#")</f>
        <v>#NAME?</v>
      </c>
      <c r="J309" s="3" t="e">
        <f ca="1">[1]!SUMSTRING(H309:I309,"|")</f>
        <v>#NAME?</v>
      </c>
      <c r="K309" s="1" t="s">
        <v>58</v>
      </c>
      <c r="L309" s="1">
        <v>25600</v>
      </c>
      <c r="M309" s="1" t="s">
        <v>60</v>
      </c>
      <c r="N309" s="1">
        <v>213</v>
      </c>
      <c r="O309" s="1" t="s">
        <v>113</v>
      </c>
      <c r="P309" s="1">
        <v>8</v>
      </c>
      <c r="Q309" s="4" t="str">
        <f>IF(O309="",VLOOKUP(K309,属性表!$H:$I,2,0)&amp;"#"&amp;配件表!L309&amp;"|"&amp;VLOOKUP(M309,属性表!$H:$I,2,0)&amp;"#"&amp;配件表!N309,VLOOKUP(K309,属性表!$H:$I,2,0)&amp;"#"&amp;配件表!L309&amp;"|"&amp;VLOOKUP(M309,属性表!$H:$I,2,0)&amp;"#"&amp;配件表!N309&amp;"|"&amp;VLOOKUP(O309,属性表!$H:$I,2,0)&amp;"#"&amp;配件表!P309)</f>
        <v>1#25600|2#213|58#8</v>
      </c>
      <c r="R309" s="1" t="str">
        <f t="shared" si="270"/>
        <v>异妖9</v>
      </c>
      <c r="S309" s="1" t="str">
        <f t="shared" si="271"/>
        <v>橙色</v>
      </c>
    </row>
    <row r="310" spans="1:19" x14ac:dyDescent="0.3">
      <c r="A310" s="1" t="str">
        <f t="shared" si="280"/>
        <v>配件31</v>
      </c>
      <c r="B310" s="1">
        <f t="shared" si="291"/>
        <v>31</v>
      </c>
      <c r="C310" s="1">
        <f t="shared" si="292"/>
        <v>9</v>
      </c>
      <c r="D310" s="1">
        <f t="shared" si="293"/>
        <v>6031</v>
      </c>
      <c r="E310" s="1">
        <f t="shared" ref="E310:G310" si="335">E300</f>
        <v>6</v>
      </c>
      <c r="F310" s="1">
        <f t="shared" si="335"/>
        <v>5</v>
      </c>
      <c r="G310" s="1">
        <f t="shared" si="335"/>
        <v>355</v>
      </c>
      <c r="H310" s="1" t="e">
        <f ca="1">[1]!SUMSTRING(D310:E310,"#")</f>
        <v>#NAME?</v>
      </c>
      <c r="I310" s="1" t="e">
        <f ca="1">[1]!SUMSTRING(F310:G310,"#")</f>
        <v>#NAME?</v>
      </c>
      <c r="J310" s="3" t="e">
        <f ca="1">[1]!SUMSTRING(H310:I310,"|")</f>
        <v>#NAME?</v>
      </c>
      <c r="K310" s="1" t="s">
        <v>58</v>
      </c>
      <c r="L310" s="1">
        <v>31663</v>
      </c>
      <c r="M310" s="1" t="s">
        <v>60</v>
      </c>
      <c r="N310" s="1">
        <v>263</v>
      </c>
      <c r="Q310" s="4" t="str">
        <f>IF(O310="",VLOOKUP(K310,属性表!$H:$I,2,0)&amp;"#"&amp;配件表!L310&amp;"|"&amp;VLOOKUP(M310,属性表!$H:$I,2,0)&amp;"#"&amp;配件表!N310,VLOOKUP(K310,属性表!$H:$I,2,0)&amp;"#"&amp;配件表!L310&amp;"|"&amp;VLOOKUP(M310,属性表!$H:$I,2,0)&amp;"#"&amp;配件表!N310&amp;"|"&amp;VLOOKUP(O310,属性表!$H:$I,2,0)&amp;"#"&amp;配件表!P310)</f>
        <v>1#31663|2#263</v>
      </c>
      <c r="R310" s="1" t="str">
        <f t="shared" si="270"/>
        <v>异妖9</v>
      </c>
      <c r="S310" s="1" t="str">
        <f t="shared" si="271"/>
        <v>橙色</v>
      </c>
    </row>
    <row r="311" spans="1:19" x14ac:dyDescent="0.3">
      <c r="A311" s="1" t="str">
        <f t="shared" si="280"/>
        <v>配件31</v>
      </c>
      <c r="B311" s="1">
        <f t="shared" si="291"/>
        <v>31</v>
      </c>
      <c r="C311" s="1">
        <f t="shared" si="292"/>
        <v>10</v>
      </c>
      <c r="D311" s="1">
        <f t="shared" si="293"/>
        <v>6031</v>
      </c>
      <c r="E311" s="1">
        <f t="shared" ref="E311:G311" si="336">E301</f>
        <v>8</v>
      </c>
      <c r="F311" s="1">
        <f t="shared" si="336"/>
        <v>5</v>
      </c>
      <c r="G311" s="1">
        <f t="shared" si="336"/>
        <v>420</v>
      </c>
      <c r="H311" s="1" t="e">
        <f ca="1">[1]!SUMSTRING(D311:E311,"#")</f>
        <v>#NAME?</v>
      </c>
      <c r="I311" s="1" t="e">
        <f ca="1">[1]!SUMSTRING(F311:G311,"#")</f>
        <v>#NAME?</v>
      </c>
      <c r="J311" s="3" t="e">
        <f ca="1">[1]!SUMSTRING(H311:I311,"|")</f>
        <v>#NAME?</v>
      </c>
      <c r="K311" s="1" t="s">
        <v>58</v>
      </c>
      <c r="L311" s="1">
        <v>38400</v>
      </c>
      <c r="M311" s="1" t="s">
        <v>60</v>
      </c>
      <c r="N311" s="1">
        <v>320</v>
      </c>
      <c r="O311" s="1" t="s">
        <v>113</v>
      </c>
      <c r="P311" s="1">
        <v>10</v>
      </c>
      <c r="Q311" s="4" t="str">
        <f>IF(O311="",VLOOKUP(K311,属性表!$H:$I,2,0)&amp;"#"&amp;配件表!L311&amp;"|"&amp;VLOOKUP(M311,属性表!$H:$I,2,0)&amp;"#"&amp;配件表!N311,VLOOKUP(K311,属性表!$H:$I,2,0)&amp;"#"&amp;配件表!L311&amp;"|"&amp;VLOOKUP(M311,属性表!$H:$I,2,0)&amp;"#"&amp;配件表!N311&amp;"|"&amp;VLOOKUP(O311,属性表!$H:$I,2,0)&amp;"#"&amp;配件表!P311)</f>
        <v>1#38400|2#320|58#10</v>
      </c>
      <c r="R311" s="1" t="str">
        <f t="shared" si="270"/>
        <v>异妖9</v>
      </c>
      <c r="S311" s="1" t="str">
        <f t="shared" si="271"/>
        <v>橙色</v>
      </c>
    </row>
    <row r="312" spans="1:19" x14ac:dyDescent="0.3">
      <c r="A312" s="1" t="str">
        <f t="shared" si="280"/>
        <v>配件32</v>
      </c>
      <c r="B312" s="1">
        <f t="shared" si="291"/>
        <v>32</v>
      </c>
      <c r="C312" s="1">
        <f t="shared" si="292"/>
        <v>1</v>
      </c>
      <c r="D312" s="1">
        <f t="shared" si="293"/>
        <v>6032</v>
      </c>
      <c r="E312" s="1">
        <f t="shared" ref="E312:G312" si="337">E302</f>
        <v>1</v>
      </c>
      <c r="F312" s="1">
        <f t="shared" si="337"/>
        <v>5</v>
      </c>
      <c r="G312" s="1">
        <f t="shared" si="337"/>
        <v>0</v>
      </c>
      <c r="H312" s="1" t="e">
        <f ca="1">[1]!SUMSTRING(D312:E312,"#")</f>
        <v>#NAME?</v>
      </c>
      <c r="I312" s="1" t="e">
        <f ca="1">[1]!SUMSTRING(F312:G312,"#")</f>
        <v>#NAME?</v>
      </c>
      <c r="J312" s="3" t="e">
        <f ca="1">[1]!SUMSTRING(H312:I312,"|")</f>
        <v>#NAME?</v>
      </c>
      <c r="K312" s="1" t="s">
        <v>58</v>
      </c>
      <c r="L312" s="1">
        <v>1347</v>
      </c>
      <c r="M312" s="1" t="s">
        <v>60</v>
      </c>
      <c r="N312" s="1">
        <v>11</v>
      </c>
      <c r="Q312" s="4" t="str">
        <f>IF(O312="",VLOOKUP(K312,属性表!$H:$I,2,0)&amp;"#"&amp;配件表!L312&amp;"|"&amp;VLOOKUP(M312,属性表!$H:$I,2,0)&amp;"#"&amp;配件表!N312,VLOOKUP(K312,属性表!$H:$I,2,0)&amp;"#"&amp;配件表!L312&amp;"|"&amp;VLOOKUP(M312,属性表!$H:$I,2,0)&amp;"#"&amp;配件表!N312&amp;"|"&amp;VLOOKUP(O312,属性表!$H:$I,2,0)&amp;"#"&amp;配件表!P312)</f>
        <v>1#1347|2#11</v>
      </c>
      <c r="R312" s="1" t="str">
        <f t="shared" si="270"/>
        <v>异妖9</v>
      </c>
      <c r="S312" s="1" t="str">
        <f t="shared" si="271"/>
        <v>橙色</v>
      </c>
    </row>
    <row r="313" spans="1:19" x14ac:dyDescent="0.3">
      <c r="A313" s="1" t="str">
        <f t="shared" si="280"/>
        <v>配件32</v>
      </c>
      <c r="B313" s="1">
        <f t="shared" si="291"/>
        <v>32</v>
      </c>
      <c r="C313" s="1">
        <f t="shared" si="292"/>
        <v>2</v>
      </c>
      <c r="D313" s="1">
        <f t="shared" si="293"/>
        <v>6032</v>
      </c>
      <c r="E313" s="1">
        <f t="shared" ref="E313:G313" si="338">E303</f>
        <v>1</v>
      </c>
      <c r="F313" s="1">
        <f t="shared" si="338"/>
        <v>5</v>
      </c>
      <c r="G313" s="1">
        <f t="shared" si="338"/>
        <v>40</v>
      </c>
      <c r="H313" s="1" t="e">
        <f ca="1">[1]!SUMSTRING(D313:E313,"#")</f>
        <v>#NAME?</v>
      </c>
      <c r="I313" s="1" t="e">
        <f ca="1">[1]!SUMSTRING(F313:G313,"#")</f>
        <v>#NAME?</v>
      </c>
      <c r="J313" s="3" t="e">
        <f ca="1">[1]!SUMSTRING(H313:I313,"|")</f>
        <v>#NAME?</v>
      </c>
      <c r="K313" s="1" t="s">
        <v>58</v>
      </c>
      <c r="L313" s="1">
        <v>3368</v>
      </c>
      <c r="M313" s="1" t="s">
        <v>60</v>
      </c>
      <c r="N313" s="1">
        <v>28</v>
      </c>
      <c r="O313" s="1" t="s">
        <v>112</v>
      </c>
      <c r="P313" s="1">
        <v>4</v>
      </c>
      <c r="Q313" s="4" t="str">
        <f>IF(O313="",VLOOKUP(K313,属性表!$H:$I,2,0)&amp;"#"&amp;配件表!L313&amp;"|"&amp;VLOOKUP(M313,属性表!$H:$I,2,0)&amp;"#"&amp;配件表!N313,VLOOKUP(K313,属性表!$H:$I,2,0)&amp;"#"&amp;配件表!L313&amp;"|"&amp;VLOOKUP(M313,属性表!$H:$I,2,0)&amp;"#"&amp;配件表!N313&amp;"|"&amp;VLOOKUP(O313,属性表!$H:$I,2,0)&amp;"#"&amp;配件表!P313)</f>
        <v>1#3368|2#28|56#4</v>
      </c>
      <c r="R313" s="1" t="str">
        <f t="shared" si="270"/>
        <v>异妖9</v>
      </c>
      <c r="S313" s="1" t="str">
        <f t="shared" si="271"/>
        <v>橙色</v>
      </c>
    </row>
    <row r="314" spans="1:19" x14ac:dyDescent="0.3">
      <c r="A314" s="1" t="str">
        <f t="shared" si="280"/>
        <v>配件32</v>
      </c>
      <c r="B314" s="1">
        <f t="shared" si="291"/>
        <v>32</v>
      </c>
      <c r="C314" s="1">
        <f t="shared" si="292"/>
        <v>3</v>
      </c>
      <c r="D314" s="1">
        <f t="shared" si="293"/>
        <v>6032</v>
      </c>
      <c r="E314" s="1">
        <f t="shared" ref="E314:G314" si="339">E304</f>
        <v>2</v>
      </c>
      <c r="F314" s="1">
        <f t="shared" si="339"/>
        <v>5</v>
      </c>
      <c r="G314" s="1">
        <f t="shared" si="339"/>
        <v>65</v>
      </c>
      <c r="H314" s="1" t="e">
        <f ca="1">[1]!SUMSTRING(D314:E314,"#")</f>
        <v>#NAME?</v>
      </c>
      <c r="I314" s="1" t="e">
        <f ca="1">[1]!SUMSTRING(F314:G314,"#")</f>
        <v>#NAME?</v>
      </c>
      <c r="J314" s="3" t="e">
        <f ca="1">[1]!SUMSTRING(H314:I314,"|")</f>
        <v>#NAME?</v>
      </c>
      <c r="K314" s="1" t="s">
        <v>58</v>
      </c>
      <c r="L314" s="1">
        <v>5389</v>
      </c>
      <c r="M314" s="1" t="s">
        <v>60</v>
      </c>
      <c r="N314" s="1">
        <v>44</v>
      </c>
      <c r="Q314" s="4" t="str">
        <f>IF(O314="",VLOOKUP(K314,属性表!$H:$I,2,0)&amp;"#"&amp;配件表!L314&amp;"|"&amp;VLOOKUP(M314,属性表!$H:$I,2,0)&amp;"#"&amp;配件表!N314,VLOOKUP(K314,属性表!$H:$I,2,0)&amp;"#"&amp;配件表!L314&amp;"|"&amp;VLOOKUP(M314,属性表!$H:$I,2,0)&amp;"#"&amp;配件表!N314&amp;"|"&amp;VLOOKUP(O314,属性表!$H:$I,2,0)&amp;"#"&amp;配件表!P314)</f>
        <v>1#5389|2#44</v>
      </c>
      <c r="R314" s="1" t="str">
        <f t="shared" ref="R314:R321" si="340">VLOOKUP(B314,$Y:$Z,2,0)</f>
        <v>异妖9</v>
      </c>
      <c r="S314" s="1" t="str">
        <f t="shared" ref="S314:S321" si="341">VLOOKUP(R314,$Z:$AA,2,0)</f>
        <v>橙色</v>
      </c>
    </row>
    <row r="315" spans="1:19" x14ac:dyDescent="0.3">
      <c r="A315" s="1" t="str">
        <f t="shared" si="280"/>
        <v>配件32</v>
      </c>
      <c r="B315" s="1">
        <f t="shared" si="291"/>
        <v>32</v>
      </c>
      <c r="C315" s="1">
        <f t="shared" si="292"/>
        <v>4</v>
      </c>
      <c r="D315" s="1">
        <f t="shared" si="293"/>
        <v>6032</v>
      </c>
      <c r="E315" s="1">
        <f t="shared" ref="E315:G315" si="342">E305</f>
        <v>2</v>
      </c>
      <c r="F315" s="1">
        <f t="shared" si="342"/>
        <v>5</v>
      </c>
      <c r="G315" s="1">
        <f t="shared" si="342"/>
        <v>100</v>
      </c>
      <c r="H315" s="1" t="e">
        <f ca="1">[1]!SUMSTRING(D315:E315,"#")</f>
        <v>#NAME?</v>
      </c>
      <c r="I315" s="1" t="e">
        <f ca="1">[1]!SUMSTRING(F315:G315,"#")</f>
        <v>#NAME?</v>
      </c>
      <c r="J315" s="3" t="e">
        <f ca="1">[1]!SUMSTRING(H315:I315,"|")</f>
        <v>#NAME?</v>
      </c>
      <c r="K315" s="1" t="s">
        <v>58</v>
      </c>
      <c r="L315" s="1">
        <v>8084</v>
      </c>
      <c r="M315" s="1" t="s">
        <v>60</v>
      </c>
      <c r="N315" s="1">
        <v>67</v>
      </c>
      <c r="O315" s="1" t="s">
        <v>112</v>
      </c>
      <c r="P315" s="1">
        <v>6</v>
      </c>
      <c r="Q315" s="4" t="str">
        <f>IF(O315="",VLOOKUP(K315,属性表!$H:$I,2,0)&amp;"#"&amp;配件表!L315&amp;"|"&amp;VLOOKUP(M315,属性表!$H:$I,2,0)&amp;"#"&amp;配件表!N315,VLOOKUP(K315,属性表!$H:$I,2,0)&amp;"#"&amp;配件表!L315&amp;"|"&amp;VLOOKUP(M315,属性表!$H:$I,2,0)&amp;"#"&amp;配件表!N315&amp;"|"&amp;VLOOKUP(O315,属性表!$H:$I,2,0)&amp;"#"&amp;配件表!P315)</f>
        <v>1#8084|2#67|56#6</v>
      </c>
      <c r="R315" s="1" t="str">
        <f t="shared" si="340"/>
        <v>异妖9</v>
      </c>
      <c r="S315" s="1" t="str">
        <f t="shared" si="341"/>
        <v>橙色</v>
      </c>
    </row>
    <row r="316" spans="1:19" x14ac:dyDescent="0.3">
      <c r="A316" s="1" t="str">
        <f t="shared" si="280"/>
        <v>配件32</v>
      </c>
      <c r="B316" s="1">
        <f t="shared" si="291"/>
        <v>32</v>
      </c>
      <c r="C316" s="1">
        <f t="shared" si="292"/>
        <v>5</v>
      </c>
      <c r="D316" s="1">
        <f t="shared" si="293"/>
        <v>6032</v>
      </c>
      <c r="E316" s="1">
        <f t="shared" ref="E316:G316" si="343">E306</f>
        <v>3</v>
      </c>
      <c r="F316" s="1">
        <f t="shared" si="343"/>
        <v>5</v>
      </c>
      <c r="G316" s="1">
        <f t="shared" si="343"/>
        <v>135</v>
      </c>
      <c r="H316" s="1" t="e">
        <f ca="1">[1]!SUMSTRING(D316:E316,"#")</f>
        <v>#NAME?</v>
      </c>
      <c r="I316" s="1" t="e">
        <f ca="1">[1]!SUMSTRING(F316:G316,"#")</f>
        <v>#NAME?</v>
      </c>
      <c r="J316" s="3" t="e">
        <f ca="1">[1]!SUMSTRING(H316:I316,"|")</f>
        <v>#NAME?</v>
      </c>
      <c r="K316" s="1" t="s">
        <v>58</v>
      </c>
      <c r="L316" s="1">
        <v>11452</v>
      </c>
      <c r="M316" s="1" t="s">
        <v>60</v>
      </c>
      <c r="N316" s="1">
        <v>95</v>
      </c>
      <c r="Q316" s="4" t="str">
        <f>IF(O316="",VLOOKUP(K316,属性表!$H:$I,2,0)&amp;"#"&amp;配件表!L316&amp;"|"&amp;VLOOKUP(M316,属性表!$H:$I,2,0)&amp;"#"&amp;配件表!N316,VLOOKUP(K316,属性表!$H:$I,2,0)&amp;"#"&amp;配件表!L316&amp;"|"&amp;VLOOKUP(M316,属性表!$H:$I,2,0)&amp;"#"&amp;配件表!N316&amp;"|"&amp;VLOOKUP(O316,属性表!$H:$I,2,0)&amp;"#"&amp;配件表!P316)</f>
        <v>1#11452|2#95</v>
      </c>
      <c r="R316" s="1" t="str">
        <f t="shared" si="340"/>
        <v>异妖9</v>
      </c>
      <c r="S316" s="1" t="str">
        <f t="shared" si="341"/>
        <v>橙色</v>
      </c>
    </row>
    <row r="317" spans="1:19" x14ac:dyDescent="0.3">
      <c r="A317" s="1" t="str">
        <f t="shared" si="280"/>
        <v>配件32</v>
      </c>
      <c r="B317" s="1">
        <f t="shared" si="291"/>
        <v>32</v>
      </c>
      <c r="C317" s="1">
        <f t="shared" si="292"/>
        <v>6</v>
      </c>
      <c r="D317" s="1">
        <f t="shared" si="293"/>
        <v>6032</v>
      </c>
      <c r="E317" s="1">
        <f t="shared" ref="E317:G317" si="344">E307</f>
        <v>3</v>
      </c>
      <c r="F317" s="1">
        <f t="shared" si="344"/>
        <v>5</v>
      </c>
      <c r="G317" s="1">
        <f t="shared" si="344"/>
        <v>180</v>
      </c>
      <c r="H317" s="1" t="e">
        <f ca="1">[1]!SUMSTRING(D317:E317,"#")</f>
        <v>#NAME?</v>
      </c>
      <c r="I317" s="1" t="e">
        <f ca="1">[1]!SUMSTRING(F317:G317,"#")</f>
        <v>#NAME?</v>
      </c>
      <c r="J317" s="3" t="e">
        <f ca="1">[1]!SUMSTRING(H317:I317,"|")</f>
        <v>#NAME?</v>
      </c>
      <c r="K317" s="1" t="s">
        <v>58</v>
      </c>
      <c r="L317" s="1">
        <v>15494</v>
      </c>
      <c r="M317" s="1" t="s">
        <v>60</v>
      </c>
      <c r="N317" s="1">
        <v>129</v>
      </c>
      <c r="O317" s="1" t="s">
        <v>112</v>
      </c>
      <c r="P317" s="1">
        <v>8</v>
      </c>
      <c r="Q317" s="4" t="str">
        <f>IF(O317="",VLOOKUP(K317,属性表!$H:$I,2,0)&amp;"#"&amp;配件表!L317&amp;"|"&amp;VLOOKUP(M317,属性表!$H:$I,2,0)&amp;"#"&amp;配件表!N317,VLOOKUP(K317,属性表!$H:$I,2,0)&amp;"#"&amp;配件表!L317&amp;"|"&amp;VLOOKUP(M317,属性表!$H:$I,2,0)&amp;"#"&amp;配件表!N317&amp;"|"&amp;VLOOKUP(O317,属性表!$H:$I,2,0)&amp;"#"&amp;配件表!P317)</f>
        <v>1#15494|2#129|56#8</v>
      </c>
      <c r="R317" s="1" t="str">
        <f t="shared" si="340"/>
        <v>异妖9</v>
      </c>
      <c r="S317" s="1" t="str">
        <f t="shared" si="341"/>
        <v>橙色</v>
      </c>
    </row>
    <row r="318" spans="1:19" x14ac:dyDescent="0.3">
      <c r="A318" s="1" t="str">
        <f t="shared" si="280"/>
        <v>配件32</v>
      </c>
      <c r="B318" s="1">
        <f t="shared" si="291"/>
        <v>32</v>
      </c>
      <c r="C318" s="1">
        <f t="shared" si="292"/>
        <v>7</v>
      </c>
      <c r="D318" s="1">
        <f t="shared" si="293"/>
        <v>6032</v>
      </c>
      <c r="E318" s="1">
        <f t="shared" ref="E318:G318" si="345">E308</f>
        <v>4</v>
      </c>
      <c r="F318" s="1">
        <f t="shared" si="345"/>
        <v>5</v>
      </c>
      <c r="G318" s="1">
        <f t="shared" si="345"/>
        <v>235</v>
      </c>
      <c r="H318" s="1" t="e">
        <f ca="1">[1]!SUMSTRING(D318:E318,"#")</f>
        <v>#NAME?</v>
      </c>
      <c r="I318" s="1" t="e">
        <f ca="1">[1]!SUMSTRING(F318:G318,"#")</f>
        <v>#NAME?</v>
      </c>
      <c r="J318" s="3" t="e">
        <f ca="1">[1]!SUMSTRING(H318:I318,"|")</f>
        <v>#NAME?</v>
      </c>
      <c r="K318" s="1" t="s">
        <v>58</v>
      </c>
      <c r="L318" s="1">
        <v>20210</v>
      </c>
      <c r="M318" s="1" t="s">
        <v>60</v>
      </c>
      <c r="N318" s="1">
        <v>168</v>
      </c>
      <c r="Q318" s="4" t="str">
        <f>IF(O318="",VLOOKUP(K318,属性表!$H:$I,2,0)&amp;"#"&amp;配件表!L318&amp;"|"&amp;VLOOKUP(M318,属性表!$H:$I,2,0)&amp;"#"&amp;配件表!N318,VLOOKUP(K318,属性表!$H:$I,2,0)&amp;"#"&amp;配件表!L318&amp;"|"&amp;VLOOKUP(M318,属性表!$H:$I,2,0)&amp;"#"&amp;配件表!N318&amp;"|"&amp;VLOOKUP(O318,属性表!$H:$I,2,0)&amp;"#"&amp;配件表!P318)</f>
        <v>1#20210|2#168</v>
      </c>
      <c r="R318" s="1" t="str">
        <f t="shared" si="340"/>
        <v>异妖9</v>
      </c>
      <c r="S318" s="1" t="str">
        <f t="shared" si="341"/>
        <v>橙色</v>
      </c>
    </row>
    <row r="319" spans="1:19" x14ac:dyDescent="0.3">
      <c r="A319" s="1" t="str">
        <f t="shared" si="280"/>
        <v>配件32</v>
      </c>
      <c r="B319" s="1">
        <f t="shared" si="291"/>
        <v>32</v>
      </c>
      <c r="C319" s="1">
        <f t="shared" si="292"/>
        <v>8</v>
      </c>
      <c r="D319" s="1">
        <f t="shared" si="293"/>
        <v>6032</v>
      </c>
      <c r="E319" s="1">
        <f t="shared" ref="E319:G319" si="346">E309</f>
        <v>5</v>
      </c>
      <c r="F319" s="1">
        <f t="shared" si="346"/>
        <v>5</v>
      </c>
      <c r="G319" s="1">
        <f t="shared" si="346"/>
        <v>290</v>
      </c>
      <c r="H319" s="1" t="e">
        <f ca="1">[1]!SUMSTRING(D319:E319,"#")</f>
        <v>#NAME?</v>
      </c>
      <c r="I319" s="1" t="e">
        <f ca="1">[1]!SUMSTRING(F319:G319,"#")</f>
        <v>#NAME?</v>
      </c>
      <c r="J319" s="3" t="e">
        <f ca="1">[1]!SUMSTRING(H319:I319,"|")</f>
        <v>#NAME?</v>
      </c>
      <c r="K319" s="1" t="s">
        <v>58</v>
      </c>
      <c r="L319" s="1">
        <v>25600</v>
      </c>
      <c r="M319" s="1" t="s">
        <v>60</v>
      </c>
      <c r="N319" s="1">
        <v>213</v>
      </c>
      <c r="O319" s="1" t="s">
        <v>112</v>
      </c>
      <c r="P319" s="1">
        <v>14</v>
      </c>
      <c r="Q319" s="4" t="str">
        <f>IF(O319="",VLOOKUP(K319,属性表!$H:$I,2,0)&amp;"#"&amp;配件表!L319&amp;"|"&amp;VLOOKUP(M319,属性表!$H:$I,2,0)&amp;"#"&amp;配件表!N319,VLOOKUP(K319,属性表!$H:$I,2,0)&amp;"#"&amp;配件表!L319&amp;"|"&amp;VLOOKUP(M319,属性表!$H:$I,2,0)&amp;"#"&amp;配件表!N319&amp;"|"&amp;VLOOKUP(O319,属性表!$H:$I,2,0)&amp;"#"&amp;配件表!P319)</f>
        <v>1#25600|2#213|56#14</v>
      </c>
      <c r="R319" s="1" t="str">
        <f t="shared" si="340"/>
        <v>异妖9</v>
      </c>
      <c r="S319" s="1" t="str">
        <f t="shared" si="341"/>
        <v>橙色</v>
      </c>
    </row>
    <row r="320" spans="1:19" x14ac:dyDescent="0.3">
      <c r="A320" s="1" t="str">
        <f t="shared" si="280"/>
        <v>配件32</v>
      </c>
      <c r="B320" s="1">
        <f t="shared" si="291"/>
        <v>32</v>
      </c>
      <c r="C320" s="1">
        <f t="shared" si="292"/>
        <v>9</v>
      </c>
      <c r="D320" s="1">
        <f t="shared" si="293"/>
        <v>6032</v>
      </c>
      <c r="E320" s="1">
        <f t="shared" ref="E320:G320" si="347">E310</f>
        <v>6</v>
      </c>
      <c r="F320" s="1">
        <f t="shared" si="347"/>
        <v>5</v>
      </c>
      <c r="G320" s="1">
        <f t="shared" si="347"/>
        <v>355</v>
      </c>
      <c r="H320" s="1" t="e">
        <f ca="1">[1]!SUMSTRING(D320:E320,"#")</f>
        <v>#NAME?</v>
      </c>
      <c r="I320" s="1" t="e">
        <f ca="1">[1]!SUMSTRING(F320:G320,"#")</f>
        <v>#NAME?</v>
      </c>
      <c r="J320" s="3" t="e">
        <f ca="1">[1]!SUMSTRING(H320:I320,"|")</f>
        <v>#NAME?</v>
      </c>
      <c r="K320" s="1" t="s">
        <v>58</v>
      </c>
      <c r="L320" s="1">
        <v>31663</v>
      </c>
      <c r="M320" s="1" t="s">
        <v>60</v>
      </c>
      <c r="N320" s="1">
        <v>263</v>
      </c>
      <c r="Q320" s="4" t="str">
        <f>IF(O320="",VLOOKUP(K320,属性表!$H:$I,2,0)&amp;"#"&amp;配件表!L320&amp;"|"&amp;VLOOKUP(M320,属性表!$H:$I,2,0)&amp;"#"&amp;配件表!N320,VLOOKUP(K320,属性表!$H:$I,2,0)&amp;"#"&amp;配件表!L320&amp;"|"&amp;VLOOKUP(M320,属性表!$H:$I,2,0)&amp;"#"&amp;配件表!N320&amp;"|"&amp;VLOOKUP(O320,属性表!$H:$I,2,0)&amp;"#"&amp;配件表!P320)</f>
        <v>1#31663|2#263</v>
      </c>
      <c r="R320" s="1" t="str">
        <f t="shared" si="340"/>
        <v>异妖9</v>
      </c>
      <c r="S320" s="1" t="str">
        <f t="shared" si="341"/>
        <v>橙色</v>
      </c>
    </row>
    <row r="321" spans="1:19" x14ac:dyDescent="0.3">
      <c r="A321" s="1" t="str">
        <f t="shared" si="280"/>
        <v>配件32</v>
      </c>
      <c r="B321" s="1">
        <f t="shared" si="291"/>
        <v>32</v>
      </c>
      <c r="C321" s="1">
        <f t="shared" si="292"/>
        <v>10</v>
      </c>
      <c r="D321" s="1">
        <f t="shared" si="293"/>
        <v>6032</v>
      </c>
      <c r="E321" s="1">
        <f t="shared" ref="E321:G321" si="348">E311</f>
        <v>8</v>
      </c>
      <c r="F321" s="1">
        <f t="shared" si="348"/>
        <v>5</v>
      </c>
      <c r="G321" s="1">
        <f t="shared" si="348"/>
        <v>420</v>
      </c>
      <c r="H321" s="1" t="e">
        <f ca="1">[1]!SUMSTRING(D321:E321,"#")</f>
        <v>#NAME?</v>
      </c>
      <c r="I321" s="1" t="e">
        <f ca="1">[1]!SUMSTRING(F321:G321,"#")</f>
        <v>#NAME?</v>
      </c>
      <c r="J321" s="3" t="e">
        <f ca="1">[1]!SUMSTRING(H321:I321,"|")</f>
        <v>#NAME?</v>
      </c>
      <c r="K321" s="1" t="s">
        <v>58</v>
      </c>
      <c r="L321" s="1">
        <v>38400</v>
      </c>
      <c r="M321" s="1" t="s">
        <v>60</v>
      </c>
      <c r="N321" s="1">
        <v>320</v>
      </c>
      <c r="O321" s="1" t="s">
        <v>112</v>
      </c>
      <c r="P321" s="1">
        <v>20</v>
      </c>
      <c r="Q321" s="4" t="str">
        <f>IF(O321="",VLOOKUP(K321,属性表!$H:$I,2,0)&amp;"#"&amp;配件表!L321&amp;"|"&amp;VLOOKUP(M321,属性表!$H:$I,2,0)&amp;"#"&amp;配件表!N321,VLOOKUP(K321,属性表!$H:$I,2,0)&amp;"#"&amp;配件表!L321&amp;"|"&amp;VLOOKUP(M321,属性表!$H:$I,2,0)&amp;"#"&amp;配件表!N321&amp;"|"&amp;VLOOKUP(O321,属性表!$H:$I,2,0)&amp;"#"&amp;配件表!P321)</f>
        <v>1#38400|2#320|56#20</v>
      </c>
      <c r="R321" s="1" t="str">
        <f t="shared" si="340"/>
        <v>异妖9</v>
      </c>
      <c r="S321" s="1" t="str">
        <f t="shared" si="341"/>
        <v>橙色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01"/>
  <sheetViews>
    <sheetView topLeftCell="A63" workbookViewId="0">
      <selection activeCell="P78" sqref="P77:P78"/>
    </sheetView>
  </sheetViews>
  <sheetFormatPr defaultColWidth="9" defaultRowHeight="14.25" x14ac:dyDescent="0.3"/>
  <cols>
    <col min="1" max="9" width="9" style="1"/>
    <col min="10" max="10" width="11" style="1" customWidth="1"/>
    <col min="11" max="16384" width="9" style="1"/>
  </cols>
  <sheetData>
    <row r="1" spans="3:11" x14ac:dyDescent="0.3">
      <c r="C1" s="1" t="s">
        <v>114</v>
      </c>
      <c r="F1" s="1" t="s">
        <v>115</v>
      </c>
      <c r="G1" s="1" t="s">
        <v>84</v>
      </c>
      <c r="H1" s="1" t="s">
        <v>116</v>
      </c>
      <c r="I1" s="1" t="s">
        <v>84</v>
      </c>
      <c r="J1" s="1" t="s">
        <v>117</v>
      </c>
      <c r="K1" s="1" t="s">
        <v>118</v>
      </c>
    </row>
    <row r="2" spans="3:11" x14ac:dyDescent="0.3">
      <c r="C2" s="1">
        <v>1</v>
      </c>
      <c r="D2" s="2" t="s">
        <v>119</v>
      </c>
      <c r="E2" s="1" t="str">
        <f>C2&amp;D2</f>
        <v>101</v>
      </c>
      <c r="F2" s="1">
        <v>5</v>
      </c>
      <c r="G2" s="1">
        <v>240</v>
      </c>
      <c r="H2" s="1">
        <v>6</v>
      </c>
      <c r="I2" s="1">
        <v>1</v>
      </c>
      <c r="J2" s="1" t="e">
        <f ca="1">[1]!SUMSTRING(F2:G2,"#")&amp;"|"&amp;[1]!SUMSTRING(H2:I2,"#")</f>
        <v>#NAME?</v>
      </c>
      <c r="K2" s="1">
        <v>1</v>
      </c>
    </row>
    <row r="3" spans="3:11" x14ac:dyDescent="0.3">
      <c r="C3" s="1">
        <v>1</v>
      </c>
      <c r="D3" s="2" t="s">
        <v>120</v>
      </c>
      <c r="E3" s="1" t="str">
        <f t="shared" ref="E3:E66" si="0">C3&amp;D3</f>
        <v>102</v>
      </c>
      <c r="F3" s="1">
        <v>5</v>
      </c>
      <c r="G3" s="1">
        <v>360</v>
      </c>
      <c r="H3" s="1">
        <v>6</v>
      </c>
      <c r="I3" s="1">
        <v>1</v>
      </c>
      <c r="J3" s="1" t="e">
        <f ca="1">[1]!SUMSTRING(F3:G3,"#")&amp;"|"&amp;[1]!SUMSTRING(H3:I3,"#")</f>
        <v>#NAME?</v>
      </c>
      <c r="K3" s="1">
        <v>2</v>
      </c>
    </row>
    <row r="4" spans="3:11" x14ac:dyDescent="0.3">
      <c r="C4" s="1">
        <v>1</v>
      </c>
      <c r="D4" s="2" t="s">
        <v>121</v>
      </c>
      <c r="E4" s="1" t="str">
        <f t="shared" si="0"/>
        <v>103</v>
      </c>
      <c r="F4" s="1">
        <v>5</v>
      </c>
      <c r="G4" s="1">
        <v>480</v>
      </c>
      <c r="H4" s="1">
        <v>6</v>
      </c>
      <c r="I4" s="1">
        <v>2</v>
      </c>
      <c r="J4" s="1" t="e">
        <f ca="1">[1]!SUMSTRING(F4:G4,"#")&amp;"|"&amp;[1]!SUMSTRING(H4:I4,"#")</f>
        <v>#NAME?</v>
      </c>
      <c r="K4" s="1">
        <v>3</v>
      </c>
    </row>
    <row r="5" spans="3:11" x14ac:dyDescent="0.3">
      <c r="C5" s="1">
        <v>1</v>
      </c>
      <c r="D5" s="2" t="s">
        <v>122</v>
      </c>
      <c r="E5" s="1" t="str">
        <f t="shared" si="0"/>
        <v>104</v>
      </c>
      <c r="F5" s="1">
        <v>5</v>
      </c>
      <c r="G5" s="1">
        <v>600</v>
      </c>
      <c r="H5" s="1">
        <v>6</v>
      </c>
      <c r="I5" s="1">
        <v>2</v>
      </c>
      <c r="J5" s="1" t="e">
        <f ca="1">[1]!SUMSTRING(F5:G5,"#")&amp;"|"&amp;[1]!SUMSTRING(H5:I5,"#")</f>
        <v>#NAME?</v>
      </c>
      <c r="K5" s="1">
        <v>4</v>
      </c>
    </row>
    <row r="6" spans="3:11" x14ac:dyDescent="0.3">
      <c r="C6" s="1">
        <v>1</v>
      </c>
      <c r="D6" s="2" t="s">
        <v>123</v>
      </c>
      <c r="E6" s="1" t="str">
        <f t="shared" si="0"/>
        <v>105</v>
      </c>
      <c r="F6" s="1">
        <v>5</v>
      </c>
      <c r="G6" s="1">
        <v>720</v>
      </c>
      <c r="H6" s="1">
        <v>6</v>
      </c>
      <c r="I6" s="1">
        <v>3</v>
      </c>
      <c r="J6" s="1" t="e">
        <f ca="1">[1]!SUMSTRING(F6:G6,"#")&amp;"|"&amp;[1]!SUMSTRING(H6:I6,"#")</f>
        <v>#NAME?</v>
      </c>
      <c r="K6" s="1">
        <v>5</v>
      </c>
    </row>
    <row r="7" spans="3:11" x14ac:dyDescent="0.3">
      <c r="C7" s="1">
        <v>1</v>
      </c>
      <c r="D7" s="2" t="s">
        <v>124</v>
      </c>
      <c r="E7" s="1" t="str">
        <f t="shared" si="0"/>
        <v>106</v>
      </c>
      <c r="F7" s="1">
        <v>5</v>
      </c>
      <c r="G7" s="1">
        <v>840</v>
      </c>
      <c r="H7" s="1">
        <v>6</v>
      </c>
      <c r="I7" s="1">
        <v>3</v>
      </c>
      <c r="J7" s="1" t="e">
        <f ca="1">[1]!SUMSTRING(F7:G7,"#")&amp;"|"&amp;[1]!SUMSTRING(H7:I7,"#")</f>
        <v>#NAME?</v>
      </c>
      <c r="K7" s="1">
        <v>7</v>
      </c>
    </row>
    <row r="8" spans="3:11" x14ac:dyDescent="0.3">
      <c r="C8" s="1">
        <v>1</v>
      </c>
      <c r="D8" s="2" t="s">
        <v>125</v>
      </c>
      <c r="E8" s="1" t="str">
        <f t="shared" si="0"/>
        <v>107</v>
      </c>
      <c r="F8" s="1">
        <v>5</v>
      </c>
      <c r="G8" s="1">
        <v>960</v>
      </c>
      <c r="H8" s="1">
        <v>6</v>
      </c>
      <c r="I8" s="1">
        <v>4</v>
      </c>
      <c r="J8" s="1" t="e">
        <f ca="1">[1]!SUMSTRING(F8:G8,"#")&amp;"|"&amp;[1]!SUMSTRING(H8:I8,"#")</f>
        <v>#NAME?</v>
      </c>
      <c r="K8" s="1">
        <v>8</v>
      </c>
    </row>
    <row r="9" spans="3:11" x14ac:dyDescent="0.3">
      <c r="C9" s="1">
        <v>1</v>
      </c>
      <c r="D9" s="2" t="s">
        <v>126</v>
      </c>
      <c r="E9" s="1" t="str">
        <f t="shared" si="0"/>
        <v>108</v>
      </c>
      <c r="F9" s="1">
        <v>5</v>
      </c>
      <c r="G9" s="1">
        <v>1080</v>
      </c>
      <c r="H9" s="1">
        <v>6</v>
      </c>
      <c r="I9" s="1">
        <v>5</v>
      </c>
      <c r="J9" s="1" t="e">
        <f ca="1">[1]!SUMSTRING(F9:G9,"#")&amp;"|"&amp;[1]!SUMSTRING(H9:I9,"#")</f>
        <v>#NAME?</v>
      </c>
      <c r="K9" s="1">
        <v>9</v>
      </c>
    </row>
    <row r="10" spans="3:11" x14ac:dyDescent="0.3">
      <c r="C10" s="1">
        <v>1</v>
      </c>
      <c r="D10" s="2" t="s">
        <v>127</v>
      </c>
      <c r="E10" s="1" t="str">
        <f t="shared" si="0"/>
        <v>109</v>
      </c>
      <c r="F10" s="1">
        <v>5</v>
      </c>
      <c r="G10" s="1">
        <v>1200</v>
      </c>
      <c r="H10" s="1">
        <v>6</v>
      </c>
      <c r="I10" s="1">
        <v>8</v>
      </c>
      <c r="J10" s="1" t="e">
        <f ca="1">[1]!SUMSTRING(F10:G10,"#")&amp;"|"&amp;[1]!SUMSTRING(H10:I10,"#")</f>
        <v>#NAME?</v>
      </c>
      <c r="K10" s="1">
        <v>10</v>
      </c>
    </row>
    <row r="11" spans="3:11" x14ac:dyDescent="0.3">
      <c r="C11" s="1">
        <v>1</v>
      </c>
      <c r="D11" s="2" t="s">
        <v>128</v>
      </c>
      <c r="E11" s="1" t="str">
        <f t="shared" si="0"/>
        <v>110</v>
      </c>
      <c r="F11" s="1">
        <v>5</v>
      </c>
      <c r="G11" s="1">
        <v>1320</v>
      </c>
      <c r="H11" s="1">
        <v>6</v>
      </c>
      <c r="I11" s="1">
        <v>11</v>
      </c>
      <c r="J11" s="1" t="e">
        <f ca="1">[1]!SUMSTRING(F11:G11,"#")&amp;"|"&amp;[1]!SUMSTRING(H11:I11,"#")</f>
        <v>#NAME?</v>
      </c>
    </row>
    <row r="12" spans="3:11" x14ac:dyDescent="0.3">
      <c r="C12" s="1">
        <f>C2+1</f>
        <v>2</v>
      </c>
      <c r="D12" s="2" t="str">
        <f>D2</f>
        <v>01</v>
      </c>
      <c r="E12" s="1" t="str">
        <f t="shared" si="0"/>
        <v>201</v>
      </c>
      <c r="F12" s="1">
        <v>5</v>
      </c>
      <c r="G12" s="1">
        <v>240</v>
      </c>
      <c r="H12" s="1">
        <v>6</v>
      </c>
      <c r="I12" s="1">
        <v>1</v>
      </c>
      <c r="J12" s="1" t="e">
        <f ca="1">[1]!SUMSTRING(F12:G12,"#")&amp;"|"&amp;[1]!SUMSTRING(H12:I12,"#")</f>
        <v>#NAME?</v>
      </c>
      <c r="K12" s="1">
        <v>1</v>
      </c>
    </row>
    <row r="13" spans="3:11" x14ac:dyDescent="0.3">
      <c r="C13" s="1">
        <f t="shared" ref="C13:C76" si="1">C3+1</f>
        <v>2</v>
      </c>
      <c r="D13" s="2" t="str">
        <f t="shared" ref="D13:D76" si="2">D3</f>
        <v>02</v>
      </c>
      <c r="E13" s="1" t="str">
        <f t="shared" si="0"/>
        <v>202</v>
      </c>
      <c r="F13" s="1">
        <v>5</v>
      </c>
      <c r="G13" s="1">
        <v>360</v>
      </c>
      <c r="H13" s="1">
        <v>6</v>
      </c>
      <c r="I13" s="1">
        <v>1</v>
      </c>
      <c r="J13" s="1" t="e">
        <f ca="1">[1]!SUMSTRING(F13:G13,"#")&amp;"|"&amp;[1]!SUMSTRING(H13:I13,"#")</f>
        <v>#NAME?</v>
      </c>
      <c r="K13" s="1">
        <v>2</v>
      </c>
    </row>
    <row r="14" spans="3:11" x14ac:dyDescent="0.3">
      <c r="C14" s="1">
        <f t="shared" si="1"/>
        <v>2</v>
      </c>
      <c r="D14" s="2" t="str">
        <f t="shared" si="2"/>
        <v>03</v>
      </c>
      <c r="E14" s="1" t="str">
        <f t="shared" si="0"/>
        <v>203</v>
      </c>
      <c r="F14" s="1">
        <v>5</v>
      </c>
      <c r="G14" s="1">
        <v>480</v>
      </c>
      <c r="H14" s="1">
        <v>6</v>
      </c>
      <c r="I14" s="1">
        <v>2</v>
      </c>
      <c r="J14" s="1" t="e">
        <f ca="1">[1]!SUMSTRING(F14:G14,"#")&amp;"|"&amp;[1]!SUMSTRING(H14:I14,"#")</f>
        <v>#NAME?</v>
      </c>
      <c r="K14" s="1">
        <v>3</v>
      </c>
    </row>
    <row r="15" spans="3:11" x14ac:dyDescent="0.3">
      <c r="C15" s="1">
        <f t="shared" si="1"/>
        <v>2</v>
      </c>
      <c r="D15" s="2" t="str">
        <f t="shared" si="2"/>
        <v>04</v>
      </c>
      <c r="E15" s="1" t="str">
        <f t="shared" si="0"/>
        <v>204</v>
      </c>
      <c r="F15" s="1">
        <v>5</v>
      </c>
      <c r="G15" s="1">
        <v>600</v>
      </c>
      <c r="H15" s="1">
        <v>6</v>
      </c>
      <c r="I15" s="1">
        <v>2</v>
      </c>
      <c r="J15" s="1" t="e">
        <f ca="1">[1]!SUMSTRING(F15:G15,"#")&amp;"|"&amp;[1]!SUMSTRING(H15:I15,"#")</f>
        <v>#NAME?</v>
      </c>
      <c r="K15" s="1">
        <v>4</v>
      </c>
    </row>
    <row r="16" spans="3:11" x14ac:dyDescent="0.3">
      <c r="C16" s="1">
        <f t="shared" si="1"/>
        <v>2</v>
      </c>
      <c r="D16" s="2" t="str">
        <f t="shared" si="2"/>
        <v>05</v>
      </c>
      <c r="E16" s="1" t="str">
        <f t="shared" si="0"/>
        <v>205</v>
      </c>
      <c r="F16" s="1">
        <v>5</v>
      </c>
      <c r="G16" s="1">
        <v>720</v>
      </c>
      <c r="H16" s="1">
        <v>6</v>
      </c>
      <c r="I16" s="1">
        <v>3</v>
      </c>
      <c r="J16" s="1" t="e">
        <f ca="1">[1]!SUMSTRING(F16:G16,"#")&amp;"|"&amp;[1]!SUMSTRING(H16:I16,"#")</f>
        <v>#NAME?</v>
      </c>
      <c r="K16" s="1">
        <v>5</v>
      </c>
    </row>
    <row r="17" spans="3:11" x14ac:dyDescent="0.3">
      <c r="C17" s="1">
        <f t="shared" si="1"/>
        <v>2</v>
      </c>
      <c r="D17" s="2" t="str">
        <f t="shared" si="2"/>
        <v>06</v>
      </c>
      <c r="E17" s="1" t="str">
        <f t="shared" si="0"/>
        <v>206</v>
      </c>
      <c r="F17" s="1">
        <v>5</v>
      </c>
      <c r="G17" s="1">
        <v>840</v>
      </c>
      <c r="H17" s="1">
        <v>6</v>
      </c>
      <c r="I17" s="1">
        <v>3</v>
      </c>
      <c r="J17" s="1" t="e">
        <f ca="1">[1]!SUMSTRING(F17:G17,"#")&amp;"|"&amp;[1]!SUMSTRING(H17:I17,"#")</f>
        <v>#NAME?</v>
      </c>
      <c r="K17" s="1">
        <v>7</v>
      </c>
    </row>
    <row r="18" spans="3:11" x14ac:dyDescent="0.3">
      <c r="C18" s="1">
        <f t="shared" si="1"/>
        <v>2</v>
      </c>
      <c r="D18" s="2" t="str">
        <f t="shared" si="2"/>
        <v>07</v>
      </c>
      <c r="E18" s="1" t="str">
        <f t="shared" si="0"/>
        <v>207</v>
      </c>
      <c r="F18" s="1">
        <v>5</v>
      </c>
      <c r="G18" s="1">
        <v>960</v>
      </c>
      <c r="H18" s="1">
        <v>6</v>
      </c>
      <c r="I18" s="1">
        <v>4</v>
      </c>
      <c r="J18" s="1" t="e">
        <f ca="1">[1]!SUMSTRING(F18:G18,"#")&amp;"|"&amp;[1]!SUMSTRING(H18:I18,"#")</f>
        <v>#NAME?</v>
      </c>
      <c r="K18" s="1">
        <v>8</v>
      </c>
    </row>
    <row r="19" spans="3:11" x14ac:dyDescent="0.3">
      <c r="C19" s="1">
        <f t="shared" si="1"/>
        <v>2</v>
      </c>
      <c r="D19" s="2" t="str">
        <f t="shared" si="2"/>
        <v>08</v>
      </c>
      <c r="E19" s="1" t="str">
        <f t="shared" si="0"/>
        <v>208</v>
      </c>
      <c r="F19" s="1">
        <v>5</v>
      </c>
      <c r="G19" s="1">
        <v>1080</v>
      </c>
      <c r="H19" s="1">
        <v>6</v>
      </c>
      <c r="I19" s="1">
        <v>5</v>
      </c>
      <c r="J19" s="1" t="e">
        <f ca="1">[1]!SUMSTRING(F19:G19,"#")&amp;"|"&amp;[1]!SUMSTRING(H19:I19,"#")</f>
        <v>#NAME?</v>
      </c>
      <c r="K19" s="1">
        <v>9</v>
      </c>
    </row>
    <row r="20" spans="3:11" x14ac:dyDescent="0.3">
      <c r="C20" s="1">
        <f t="shared" si="1"/>
        <v>2</v>
      </c>
      <c r="D20" s="2" t="str">
        <f t="shared" si="2"/>
        <v>09</v>
      </c>
      <c r="E20" s="1" t="str">
        <f t="shared" si="0"/>
        <v>209</v>
      </c>
      <c r="F20" s="1">
        <v>5</v>
      </c>
      <c r="G20" s="1">
        <v>1200</v>
      </c>
      <c r="H20" s="1">
        <v>6</v>
      </c>
      <c r="I20" s="1">
        <v>8</v>
      </c>
      <c r="J20" s="1" t="e">
        <f ca="1">[1]!SUMSTRING(F20:G20,"#")&amp;"|"&amp;[1]!SUMSTRING(H20:I20,"#")</f>
        <v>#NAME?</v>
      </c>
      <c r="K20" s="1">
        <v>10</v>
      </c>
    </row>
    <row r="21" spans="3:11" x14ac:dyDescent="0.3">
      <c r="C21" s="1">
        <f t="shared" si="1"/>
        <v>2</v>
      </c>
      <c r="D21" s="2" t="str">
        <f t="shared" si="2"/>
        <v>10</v>
      </c>
      <c r="E21" s="1" t="str">
        <f t="shared" si="0"/>
        <v>210</v>
      </c>
      <c r="F21" s="1">
        <v>5</v>
      </c>
      <c r="G21" s="1">
        <v>1320</v>
      </c>
      <c r="H21" s="1">
        <v>6</v>
      </c>
      <c r="I21" s="1">
        <v>11</v>
      </c>
      <c r="J21" s="1" t="e">
        <f ca="1">[1]!SUMSTRING(F21:G21,"#")&amp;"|"&amp;[1]!SUMSTRING(H21:I21,"#")</f>
        <v>#NAME?</v>
      </c>
    </row>
    <row r="22" spans="3:11" x14ac:dyDescent="0.3">
      <c r="C22" s="1">
        <f t="shared" si="1"/>
        <v>3</v>
      </c>
      <c r="D22" s="2" t="str">
        <f t="shared" si="2"/>
        <v>01</v>
      </c>
      <c r="E22" s="1" t="str">
        <f t="shared" si="0"/>
        <v>301</v>
      </c>
      <c r="F22" s="1">
        <v>5</v>
      </c>
      <c r="G22" s="1">
        <v>240</v>
      </c>
      <c r="H22" s="1">
        <v>6</v>
      </c>
      <c r="I22" s="1">
        <v>1</v>
      </c>
      <c r="J22" s="1" t="e">
        <f ca="1">[1]!SUMSTRING(F22:G22,"#")&amp;"|"&amp;[1]!SUMSTRING(H22:I22,"#")</f>
        <v>#NAME?</v>
      </c>
      <c r="K22" s="1">
        <v>1</v>
      </c>
    </row>
    <row r="23" spans="3:11" x14ac:dyDescent="0.3">
      <c r="C23" s="1">
        <f t="shared" si="1"/>
        <v>3</v>
      </c>
      <c r="D23" s="2" t="str">
        <f t="shared" si="2"/>
        <v>02</v>
      </c>
      <c r="E23" s="1" t="str">
        <f t="shared" si="0"/>
        <v>302</v>
      </c>
      <c r="F23" s="1">
        <v>5</v>
      </c>
      <c r="G23" s="1">
        <v>360</v>
      </c>
      <c r="H23" s="1">
        <v>6</v>
      </c>
      <c r="I23" s="1">
        <v>1</v>
      </c>
      <c r="J23" s="1" t="e">
        <f ca="1">[1]!SUMSTRING(F23:G23,"#")&amp;"|"&amp;[1]!SUMSTRING(H23:I23,"#")</f>
        <v>#NAME?</v>
      </c>
      <c r="K23" s="1">
        <v>2</v>
      </c>
    </row>
    <row r="24" spans="3:11" x14ac:dyDescent="0.3">
      <c r="C24" s="1">
        <f t="shared" si="1"/>
        <v>3</v>
      </c>
      <c r="D24" s="2" t="str">
        <f t="shared" si="2"/>
        <v>03</v>
      </c>
      <c r="E24" s="1" t="str">
        <f t="shared" si="0"/>
        <v>303</v>
      </c>
      <c r="F24" s="1">
        <v>5</v>
      </c>
      <c r="G24" s="1">
        <v>480</v>
      </c>
      <c r="H24" s="1">
        <v>6</v>
      </c>
      <c r="I24" s="1">
        <v>2</v>
      </c>
      <c r="J24" s="1" t="e">
        <f ca="1">[1]!SUMSTRING(F24:G24,"#")&amp;"|"&amp;[1]!SUMSTRING(H24:I24,"#")</f>
        <v>#NAME?</v>
      </c>
      <c r="K24" s="1">
        <v>3</v>
      </c>
    </row>
    <row r="25" spans="3:11" x14ac:dyDescent="0.3">
      <c r="C25" s="1">
        <f t="shared" si="1"/>
        <v>3</v>
      </c>
      <c r="D25" s="2" t="str">
        <f t="shared" si="2"/>
        <v>04</v>
      </c>
      <c r="E25" s="1" t="str">
        <f t="shared" si="0"/>
        <v>304</v>
      </c>
      <c r="F25" s="1">
        <v>5</v>
      </c>
      <c r="G25" s="1">
        <v>600</v>
      </c>
      <c r="H25" s="1">
        <v>6</v>
      </c>
      <c r="I25" s="1">
        <v>2</v>
      </c>
      <c r="J25" s="1" t="e">
        <f ca="1">[1]!SUMSTRING(F25:G25,"#")&amp;"|"&amp;[1]!SUMSTRING(H25:I25,"#")</f>
        <v>#NAME?</v>
      </c>
      <c r="K25" s="1">
        <v>4</v>
      </c>
    </row>
    <row r="26" spans="3:11" x14ac:dyDescent="0.3">
      <c r="C26" s="1">
        <f t="shared" si="1"/>
        <v>3</v>
      </c>
      <c r="D26" s="2" t="str">
        <f t="shared" si="2"/>
        <v>05</v>
      </c>
      <c r="E26" s="1" t="str">
        <f t="shared" si="0"/>
        <v>305</v>
      </c>
      <c r="F26" s="1">
        <v>5</v>
      </c>
      <c r="G26" s="1">
        <v>720</v>
      </c>
      <c r="H26" s="1">
        <v>6</v>
      </c>
      <c r="I26" s="1">
        <v>3</v>
      </c>
      <c r="J26" s="1" t="e">
        <f ca="1">[1]!SUMSTRING(F26:G26,"#")&amp;"|"&amp;[1]!SUMSTRING(H26:I26,"#")</f>
        <v>#NAME?</v>
      </c>
      <c r="K26" s="1">
        <v>5</v>
      </c>
    </row>
    <row r="27" spans="3:11" x14ac:dyDescent="0.3">
      <c r="C27" s="1">
        <f t="shared" si="1"/>
        <v>3</v>
      </c>
      <c r="D27" s="2" t="str">
        <f t="shared" si="2"/>
        <v>06</v>
      </c>
      <c r="E27" s="1" t="str">
        <f t="shared" si="0"/>
        <v>306</v>
      </c>
      <c r="F27" s="1">
        <v>5</v>
      </c>
      <c r="G27" s="1">
        <v>840</v>
      </c>
      <c r="H27" s="1">
        <v>6</v>
      </c>
      <c r="I27" s="1">
        <v>3</v>
      </c>
      <c r="J27" s="1" t="e">
        <f ca="1">[1]!SUMSTRING(F27:G27,"#")&amp;"|"&amp;[1]!SUMSTRING(H27:I27,"#")</f>
        <v>#NAME?</v>
      </c>
      <c r="K27" s="1">
        <v>7</v>
      </c>
    </row>
    <row r="28" spans="3:11" x14ac:dyDescent="0.3">
      <c r="C28" s="1">
        <f t="shared" si="1"/>
        <v>3</v>
      </c>
      <c r="D28" s="2" t="str">
        <f t="shared" si="2"/>
        <v>07</v>
      </c>
      <c r="E28" s="1" t="str">
        <f t="shared" si="0"/>
        <v>307</v>
      </c>
      <c r="F28" s="1">
        <v>5</v>
      </c>
      <c r="G28" s="1">
        <v>960</v>
      </c>
      <c r="H28" s="1">
        <v>6</v>
      </c>
      <c r="I28" s="1">
        <v>4</v>
      </c>
      <c r="J28" s="1" t="e">
        <f ca="1">[1]!SUMSTRING(F28:G28,"#")&amp;"|"&amp;[1]!SUMSTRING(H28:I28,"#")</f>
        <v>#NAME?</v>
      </c>
      <c r="K28" s="1">
        <v>8</v>
      </c>
    </row>
    <row r="29" spans="3:11" x14ac:dyDescent="0.3">
      <c r="C29" s="1">
        <f t="shared" si="1"/>
        <v>3</v>
      </c>
      <c r="D29" s="2" t="str">
        <f t="shared" si="2"/>
        <v>08</v>
      </c>
      <c r="E29" s="1" t="str">
        <f t="shared" si="0"/>
        <v>308</v>
      </c>
      <c r="F29" s="1">
        <v>5</v>
      </c>
      <c r="G29" s="1">
        <v>1080</v>
      </c>
      <c r="H29" s="1">
        <v>6</v>
      </c>
      <c r="I29" s="1">
        <v>5</v>
      </c>
      <c r="J29" s="1" t="e">
        <f ca="1">[1]!SUMSTRING(F29:G29,"#")&amp;"|"&amp;[1]!SUMSTRING(H29:I29,"#")</f>
        <v>#NAME?</v>
      </c>
      <c r="K29" s="1">
        <v>9</v>
      </c>
    </row>
    <row r="30" spans="3:11" x14ac:dyDescent="0.3">
      <c r="C30" s="1">
        <f t="shared" si="1"/>
        <v>3</v>
      </c>
      <c r="D30" s="2" t="str">
        <f t="shared" si="2"/>
        <v>09</v>
      </c>
      <c r="E30" s="1" t="str">
        <f t="shared" si="0"/>
        <v>309</v>
      </c>
      <c r="F30" s="1">
        <v>5</v>
      </c>
      <c r="G30" s="1">
        <v>1200</v>
      </c>
      <c r="H30" s="1">
        <v>6</v>
      </c>
      <c r="I30" s="1">
        <v>8</v>
      </c>
      <c r="J30" s="1" t="e">
        <f ca="1">[1]!SUMSTRING(F30:G30,"#")&amp;"|"&amp;[1]!SUMSTRING(H30:I30,"#")</f>
        <v>#NAME?</v>
      </c>
      <c r="K30" s="1">
        <v>10</v>
      </c>
    </row>
    <row r="31" spans="3:11" x14ac:dyDescent="0.3">
      <c r="C31" s="1">
        <f t="shared" si="1"/>
        <v>3</v>
      </c>
      <c r="D31" s="2" t="str">
        <f t="shared" si="2"/>
        <v>10</v>
      </c>
      <c r="E31" s="1" t="str">
        <f t="shared" si="0"/>
        <v>310</v>
      </c>
      <c r="F31" s="1">
        <v>5</v>
      </c>
      <c r="G31" s="1">
        <v>1320</v>
      </c>
      <c r="H31" s="1">
        <v>6</v>
      </c>
      <c r="I31" s="1">
        <v>11</v>
      </c>
      <c r="J31" s="1" t="e">
        <f ca="1">[1]!SUMSTRING(F31:G31,"#")&amp;"|"&amp;[1]!SUMSTRING(H31:I31,"#")</f>
        <v>#NAME?</v>
      </c>
    </row>
    <row r="32" spans="3:11" x14ac:dyDescent="0.3">
      <c r="C32" s="1">
        <f t="shared" si="1"/>
        <v>4</v>
      </c>
      <c r="D32" s="2" t="str">
        <f t="shared" si="2"/>
        <v>01</v>
      </c>
      <c r="E32" s="1" t="str">
        <f t="shared" si="0"/>
        <v>401</v>
      </c>
      <c r="F32" s="1">
        <v>5</v>
      </c>
      <c r="G32" s="1">
        <v>240</v>
      </c>
      <c r="H32" s="1">
        <v>6</v>
      </c>
      <c r="I32" s="1">
        <v>1</v>
      </c>
      <c r="J32" s="1" t="e">
        <f ca="1">[1]!SUMSTRING(F32:G32,"#")&amp;"|"&amp;[1]!SUMSTRING(H32:I32,"#")</f>
        <v>#NAME?</v>
      </c>
      <c r="K32" s="1">
        <v>1</v>
      </c>
    </row>
    <row r="33" spans="3:11" x14ac:dyDescent="0.3">
      <c r="C33" s="1">
        <f t="shared" si="1"/>
        <v>4</v>
      </c>
      <c r="D33" s="2" t="str">
        <f t="shared" si="2"/>
        <v>02</v>
      </c>
      <c r="E33" s="1" t="str">
        <f t="shared" si="0"/>
        <v>402</v>
      </c>
      <c r="F33" s="1">
        <v>5</v>
      </c>
      <c r="G33" s="1">
        <v>360</v>
      </c>
      <c r="H33" s="1">
        <v>6</v>
      </c>
      <c r="I33" s="1">
        <v>1</v>
      </c>
      <c r="J33" s="1" t="e">
        <f ca="1">[1]!SUMSTRING(F33:G33,"#")&amp;"|"&amp;[1]!SUMSTRING(H33:I33,"#")</f>
        <v>#NAME?</v>
      </c>
      <c r="K33" s="1">
        <v>2</v>
      </c>
    </row>
    <row r="34" spans="3:11" x14ac:dyDescent="0.3">
      <c r="C34" s="1">
        <f t="shared" si="1"/>
        <v>4</v>
      </c>
      <c r="D34" s="2" t="str">
        <f t="shared" si="2"/>
        <v>03</v>
      </c>
      <c r="E34" s="1" t="str">
        <f t="shared" si="0"/>
        <v>403</v>
      </c>
      <c r="F34" s="1">
        <v>5</v>
      </c>
      <c r="G34" s="1">
        <v>480</v>
      </c>
      <c r="H34" s="1">
        <v>6</v>
      </c>
      <c r="I34" s="1">
        <v>2</v>
      </c>
      <c r="J34" s="1" t="e">
        <f ca="1">[1]!SUMSTRING(F34:G34,"#")&amp;"|"&amp;[1]!SUMSTRING(H34:I34,"#")</f>
        <v>#NAME?</v>
      </c>
      <c r="K34" s="1">
        <v>3</v>
      </c>
    </row>
    <row r="35" spans="3:11" x14ac:dyDescent="0.3">
      <c r="C35" s="1">
        <f t="shared" si="1"/>
        <v>4</v>
      </c>
      <c r="D35" s="2" t="str">
        <f t="shared" si="2"/>
        <v>04</v>
      </c>
      <c r="E35" s="1" t="str">
        <f t="shared" si="0"/>
        <v>404</v>
      </c>
      <c r="F35" s="1">
        <v>5</v>
      </c>
      <c r="G35" s="1">
        <v>600</v>
      </c>
      <c r="H35" s="1">
        <v>6</v>
      </c>
      <c r="I35" s="1">
        <v>2</v>
      </c>
      <c r="J35" s="1" t="e">
        <f ca="1">[1]!SUMSTRING(F35:G35,"#")&amp;"|"&amp;[1]!SUMSTRING(H35:I35,"#")</f>
        <v>#NAME?</v>
      </c>
      <c r="K35" s="1">
        <v>4</v>
      </c>
    </row>
    <row r="36" spans="3:11" x14ac:dyDescent="0.3">
      <c r="C36" s="1">
        <f t="shared" si="1"/>
        <v>4</v>
      </c>
      <c r="D36" s="2" t="str">
        <f t="shared" si="2"/>
        <v>05</v>
      </c>
      <c r="E36" s="1" t="str">
        <f t="shared" si="0"/>
        <v>405</v>
      </c>
      <c r="F36" s="1">
        <v>5</v>
      </c>
      <c r="G36" s="1">
        <v>720</v>
      </c>
      <c r="H36" s="1">
        <v>6</v>
      </c>
      <c r="I36" s="1">
        <v>3</v>
      </c>
      <c r="J36" s="1" t="e">
        <f ca="1">[1]!SUMSTRING(F36:G36,"#")&amp;"|"&amp;[1]!SUMSTRING(H36:I36,"#")</f>
        <v>#NAME?</v>
      </c>
      <c r="K36" s="1">
        <v>5</v>
      </c>
    </row>
    <row r="37" spans="3:11" x14ac:dyDescent="0.3">
      <c r="C37" s="1">
        <f t="shared" si="1"/>
        <v>4</v>
      </c>
      <c r="D37" s="2" t="str">
        <f t="shared" si="2"/>
        <v>06</v>
      </c>
      <c r="E37" s="1" t="str">
        <f t="shared" si="0"/>
        <v>406</v>
      </c>
      <c r="F37" s="1">
        <v>5</v>
      </c>
      <c r="G37" s="1">
        <v>840</v>
      </c>
      <c r="H37" s="1">
        <v>6</v>
      </c>
      <c r="I37" s="1">
        <v>3</v>
      </c>
      <c r="J37" s="1" t="e">
        <f ca="1">[1]!SUMSTRING(F37:G37,"#")&amp;"|"&amp;[1]!SUMSTRING(H37:I37,"#")</f>
        <v>#NAME?</v>
      </c>
      <c r="K37" s="1">
        <v>7</v>
      </c>
    </row>
    <row r="38" spans="3:11" x14ac:dyDescent="0.3">
      <c r="C38" s="1">
        <f t="shared" si="1"/>
        <v>4</v>
      </c>
      <c r="D38" s="2" t="str">
        <f t="shared" si="2"/>
        <v>07</v>
      </c>
      <c r="E38" s="1" t="str">
        <f t="shared" si="0"/>
        <v>407</v>
      </c>
      <c r="F38" s="1">
        <v>5</v>
      </c>
      <c r="G38" s="1">
        <v>960</v>
      </c>
      <c r="H38" s="1">
        <v>6</v>
      </c>
      <c r="I38" s="1">
        <v>4</v>
      </c>
      <c r="J38" s="1" t="e">
        <f ca="1">[1]!SUMSTRING(F38:G38,"#")&amp;"|"&amp;[1]!SUMSTRING(H38:I38,"#")</f>
        <v>#NAME?</v>
      </c>
      <c r="K38" s="1">
        <v>8</v>
      </c>
    </row>
    <row r="39" spans="3:11" x14ac:dyDescent="0.3">
      <c r="C39" s="1">
        <f t="shared" si="1"/>
        <v>4</v>
      </c>
      <c r="D39" s="2" t="str">
        <f t="shared" si="2"/>
        <v>08</v>
      </c>
      <c r="E39" s="1" t="str">
        <f t="shared" si="0"/>
        <v>408</v>
      </c>
      <c r="F39" s="1">
        <v>5</v>
      </c>
      <c r="G39" s="1">
        <v>1080</v>
      </c>
      <c r="H39" s="1">
        <v>6</v>
      </c>
      <c r="I39" s="1">
        <v>5</v>
      </c>
      <c r="J39" s="1" t="e">
        <f ca="1">[1]!SUMSTRING(F39:G39,"#")&amp;"|"&amp;[1]!SUMSTRING(H39:I39,"#")</f>
        <v>#NAME?</v>
      </c>
      <c r="K39" s="1">
        <v>9</v>
      </c>
    </row>
    <row r="40" spans="3:11" x14ac:dyDescent="0.3">
      <c r="C40" s="1">
        <f t="shared" si="1"/>
        <v>4</v>
      </c>
      <c r="D40" s="2" t="str">
        <f t="shared" si="2"/>
        <v>09</v>
      </c>
      <c r="E40" s="1" t="str">
        <f t="shared" si="0"/>
        <v>409</v>
      </c>
      <c r="F40" s="1">
        <v>5</v>
      </c>
      <c r="G40" s="1">
        <v>1200</v>
      </c>
      <c r="H40" s="1">
        <v>6</v>
      </c>
      <c r="I40" s="1">
        <v>8</v>
      </c>
      <c r="J40" s="1" t="e">
        <f ca="1">[1]!SUMSTRING(F40:G40,"#")&amp;"|"&amp;[1]!SUMSTRING(H40:I40,"#")</f>
        <v>#NAME?</v>
      </c>
      <c r="K40" s="1">
        <v>10</v>
      </c>
    </row>
    <row r="41" spans="3:11" x14ac:dyDescent="0.3">
      <c r="C41" s="1">
        <f t="shared" si="1"/>
        <v>4</v>
      </c>
      <c r="D41" s="2" t="str">
        <f t="shared" si="2"/>
        <v>10</v>
      </c>
      <c r="E41" s="1" t="str">
        <f t="shared" si="0"/>
        <v>410</v>
      </c>
      <c r="F41" s="1">
        <v>5</v>
      </c>
      <c r="G41" s="1">
        <v>1320</v>
      </c>
      <c r="H41" s="1">
        <v>6</v>
      </c>
      <c r="I41" s="1">
        <v>11</v>
      </c>
      <c r="J41" s="1" t="e">
        <f ca="1">[1]!SUMSTRING(F41:G41,"#")&amp;"|"&amp;[1]!SUMSTRING(H41:I41,"#")</f>
        <v>#NAME?</v>
      </c>
    </row>
    <row r="42" spans="3:11" x14ac:dyDescent="0.3">
      <c r="C42" s="1">
        <f t="shared" si="1"/>
        <v>5</v>
      </c>
      <c r="D42" s="2" t="str">
        <f t="shared" si="2"/>
        <v>01</v>
      </c>
      <c r="E42" s="1" t="str">
        <f t="shared" si="0"/>
        <v>501</v>
      </c>
      <c r="F42" s="1">
        <v>5</v>
      </c>
      <c r="G42" s="1">
        <v>400</v>
      </c>
      <c r="H42" s="1">
        <v>6</v>
      </c>
      <c r="I42" s="1">
        <v>2</v>
      </c>
      <c r="J42" s="1" t="e">
        <f ca="1">[1]!SUMSTRING(F42:G42,"#")&amp;"|"&amp;[1]!SUMSTRING(H42:I42,"#")</f>
        <v>#NAME?</v>
      </c>
      <c r="K42" s="1">
        <v>1</v>
      </c>
    </row>
    <row r="43" spans="3:11" x14ac:dyDescent="0.3">
      <c r="C43" s="1">
        <f t="shared" si="1"/>
        <v>5</v>
      </c>
      <c r="D43" s="2" t="str">
        <f t="shared" si="2"/>
        <v>02</v>
      </c>
      <c r="E43" s="1" t="str">
        <f t="shared" si="0"/>
        <v>502</v>
      </c>
      <c r="F43" s="1">
        <v>5</v>
      </c>
      <c r="G43" s="1">
        <v>600</v>
      </c>
      <c r="H43" s="1">
        <v>6</v>
      </c>
      <c r="I43" s="1">
        <v>2</v>
      </c>
      <c r="J43" s="1" t="e">
        <f ca="1">[1]!SUMSTRING(F43:G43,"#")&amp;"|"&amp;[1]!SUMSTRING(H43:I43,"#")</f>
        <v>#NAME?</v>
      </c>
      <c r="K43" s="1">
        <v>2</v>
      </c>
    </row>
    <row r="44" spans="3:11" x14ac:dyDescent="0.3">
      <c r="C44" s="1">
        <f t="shared" si="1"/>
        <v>5</v>
      </c>
      <c r="D44" s="2" t="str">
        <f t="shared" si="2"/>
        <v>03</v>
      </c>
      <c r="E44" s="1" t="str">
        <f t="shared" si="0"/>
        <v>503</v>
      </c>
      <c r="F44" s="1">
        <v>5</v>
      </c>
      <c r="G44" s="1">
        <v>800</v>
      </c>
      <c r="H44" s="1">
        <v>6</v>
      </c>
      <c r="I44" s="1">
        <v>3</v>
      </c>
      <c r="J44" s="1" t="e">
        <f ca="1">[1]!SUMSTRING(F44:G44,"#")&amp;"|"&amp;[1]!SUMSTRING(H44:I44,"#")</f>
        <v>#NAME?</v>
      </c>
      <c r="K44" s="1">
        <v>3</v>
      </c>
    </row>
    <row r="45" spans="3:11" x14ac:dyDescent="0.3">
      <c r="C45" s="1">
        <f t="shared" si="1"/>
        <v>5</v>
      </c>
      <c r="D45" s="2" t="str">
        <f t="shared" si="2"/>
        <v>04</v>
      </c>
      <c r="E45" s="1" t="str">
        <f t="shared" si="0"/>
        <v>504</v>
      </c>
      <c r="F45" s="1">
        <v>5</v>
      </c>
      <c r="G45" s="1">
        <v>1000</v>
      </c>
      <c r="H45" s="1">
        <v>6</v>
      </c>
      <c r="I45" s="1">
        <v>3</v>
      </c>
      <c r="J45" s="1" t="e">
        <f ca="1">[1]!SUMSTRING(F45:G45,"#")&amp;"|"&amp;[1]!SUMSTRING(H45:I45,"#")</f>
        <v>#NAME?</v>
      </c>
      <c r="K45" s="1">
        <v>4</v>
      </c>
    </row>
    <row r="46" spans="3:11" x14ac:dyDescent="0.3">
      <c r="C46" s="1">
        <f t="shared" si="1"/>
        <v>5</v>
      </c>
      <c r="D46" s="2" t="str">
        <f t="shared" si="2"/>
        <v>05</v>
      </c>
      <c r="E46" s="1" t="str">
        <f t="shared" si="0"/>
        <v>505</v>
      </c>
      <c r="F46" s="1">
        <v>5</v>
      </c>
      <c r="G46" s="1">
        <v>1200</v>
      </c>
      <c r="H46" s="1">
        <v>6</v>
      </c>
      <c r="I46" s="1">
        <v>4</v>
      </c>
      <c r="J46" s="1" t="e">
        <f ca="1">[1]!SUMSTRING(F46:G46,"#")&amp;"|"&amp;[1]!SUMSTRING(H46:I46,"#")</f>
        <v>#NAME?</v>
      </c>
      <c r="K46" s="1">
        <v>5</v>
      </c>
    </row>
    <row r="47" spans="3:11" x14ac:dyDescent="0.3">
      <c r="C47" s="1">
        <f t="shared" si="1"/>
        <v>5</v>
      </c>
      <c r="D47" s="2" t="str">
        <f t="shared" si="2"/>
        <v>06</v>
      </c>
      <c r="E47" s="1" t="str">
        <f t="shared" si="0"/>
        <v>506</v>
      </c>
      <c r="F47" s="1">
        <v>5</v>
      </c>
      <c r="G47" s="1">
        <v>1400</v>
      </c>
      <c r="H47" s="1">
        <v>6</v>
      </c>
      <c r="I47" s="1">
        <v>4</v>
      </c>
      <c r="J47" s="1" t="e">
        <f ca="1">[1]!SUMSTRING(F47:G47,"#")&amp;"|"&amp;[1]!SUMSTRING(H47:I47,"#")</f>
        <v>#NAME?</v>
      </c>
      <c r="K47" s="1">
        <v>7</v>
      </c>
    </row>
    <row r="48" spans="3:11" x14ac:dyDescent="0.3">
      <c r="C48" s="1">
        <f t="shared" si="1"/>
        <v>5</v>
      </c>
      <c r="D48" s="2" t="str">
        <f t="shared" si="2"/>
        <v>07</v>
      </c>
      <c r="E48" s="1" t="str">
        <f t="shared" si="0"/>
        <v>507</v>
      </c>
      <c r="F48" s="1">
        <v>5</v>
      </c>
      <c r="G48" s="1">
        <v>1600</v>
      </c>
      <c r="H48" s="1">
        <v>6</v>
      </c>
      <c r="I48" s="1">
        <v>6</v>
      </c>
      <c r="J48" s="1" t="e">
        <f ca="1">[1]!SUMSTRING(F48:G48,"#")&amp;"|"&amp;[1]!SUMSTRING(H48:I48,"#")</f>
        <v>#NAME?</v>
      </c>
      <c r="K48" s="1">
        <v>8</v>
      </c>
    </row>
    <row r="49" spans="3:11" x14ac:dyDescent="0.3">
      <c r="C49" s="1">
        <f t="shared" si="1"/>
        <v>5</v>
      </c>
      <c r="D49" s="2" t="str">
        <f t="shared" si="2"/>
        <v>08</v>
      </c>
      <c r="E49" s="1" t="str">
        <f t="shared" si="0"/>
        <v>508</v>
      </c>
      <c r="F49" s="1">
        <v>5</v>
      </c>
      <c r="G49" s="1">
        <v>1800</v>
      </c>
      <c r="H49" s="1">
        <v>6</v>
      </c>
      <c r="I49" s="1">
        <v>8</v>
      </c>
      <c r="J49" s="1" t="e">
        <f ca="1">[1]!SUMSTRING(F49:G49,"#")&amp;"|"&amp;[1]!SUMSTRING(H49:I49,"#")</f>
        <v>#NAME?</v>
      </c>
      <c r="K49" s="1">
        <v>9</v>
      </c>
    </row>
    <row r="50" spans="3:11" x14ac:dyDescent="0.3">
      <c r="C50" s="1">
        <f t="shared" si="1"/>
        <v>5</v>
      </c>
      <c r="D50" s="2" t="str">
        <f t="shared" si="2"/>
        <v>09</v>
      </c>
      <c r="E50" s="1" t="str">
        <f t="shared" si="0"/>
        <v>509</v>
      </c>
      <c r="F50" s="1">
        <v>5</v>
      </c>
      <c r="G50" s="1">
        <v>2000</v>
      </c>
      <c r="H50" s="1">
        <v>6</v>
      </c>
      <c r="I50" s="1">
        <v>12</v>
      </c>
      <c r="J50" s="1" t="e">
        <f ca="1">[1]!SUMSTRING(F50:G50,"#")&amp;"|"&amp;[1]!SUMSTRING(H50:I50,"#")</f>
        <v>#NAME?</v>
      </c>
      <c r="K50" s="1">
        <v>10</v>
      </c>
    </row>
    <row r="51" spans="3:11" x14ac:dyDescent="0.3">
      <c r="C51" s="1">
        <f t="shared" si="1"/>
        <v>5</v>
      </c>
      <c r="D51" s="2" t="str">
        <f t="shared" si="2"/>
        <v>10</v>
      </c>
      <c r="E51" s="1" t="str">
        <f t="shared" si="0"/>
        <v>510</v>
      </c>
      <c r="F51" s="1">
        <v>5</v>
      </c>
      <c r="G51" s="1">
        <v>2200</v>
      </c>
      <c r="H51" s="1">
        <v>6</v>
      </c>
      <c r="I51" s="1">
        <v>15</v>
      </c>
      <c r="J51" s="1" t="e">
        <f ca="1">[1]!SUMSTRING(F51:G51,"#")&amp;"|"&amp;[1]!SUMSTRING(H51:I51,"#")</f>
        <v>#NAME?</v>
      </c>
    </row>
    <row r="52" spans="3:11" x14ac:dyDescent="0.3">
      <c r="C52" s="1">
        <f t="shared" si="1"/>
        <v>6</v>
      </c>
      <c r="D52" s="2" t="str">
        <f t="shared" si="2"/>
        <v>01</v>
      </c>
      <c r="E52" s="1" t="str">
        <f t="shared" si="0"/>
        <v>601</v>
      </c>
      <c r="F52" s="1">
        <v>5</v>
      </c>
      <c r="G52" s="1">
        <v>400</v>
      </c>
      <c r="H52" s="1">
        <v>6</v>
      </c>
      <c r="I52" s="1">
        <v>2</v>
      </c>
      <c r="J52" s="1" t="e">
        <f ca="1">[1]!SUMSTRING(F52:G52,"#")&amp;"|"&amp;[1]!SUMSTRING(H52:I52,"#")</f>
        <v>#NAME?</v>
      </c>
      <c r="K52" s="1">
        <v>1</v>
      </c>
    </row>
    <row r="53" spans="3:11" x14ac:dyDescent="0.3">
      <c r="C53" s="1">
        <f t="shared" si="1"/>
        <v>6</v>
      </c>
      <c r="D53" s="2" t="str">
        <f t="shared" si="2"/>
        <v>02</v>
      </c>
      <c r="E53" s="1" t="str">
        <f t="shared" si="0"/>
        <v>602</v>
      </c>
      <c r="F53" s="1">
        <v>5</v>
      </c>
      <c r="G53" s="1">
        <v>600</v>
      </c>
      <c r="H53" s="1">
        <v>6</v>
      </c>
      <c r="I53" s="1">
        <v>2</v>
      </c>
      <c r="J53" s="1" t="e">
        <f ca="1">[1]!SUMSTRING(F53:G53,"#")&amp;"|"&amp;[1]!SUMSTRING(H53:I53,"#")</f>
        <v>#NAME?</v>
      </c>
      <c r="K53" s="1">
        <v>2</v>
      </c>
    </row>
    <row r="54" spans="3:11" x14ac:dyDescent="0.3">
      <c r="C54" s="1">
        <f t="shared" si="1"/>
        <v>6</v>
      </c>
      <c r="D54" s="2" t="str">
        <f t="shared" si="2"/>
        <v>03</v>
      </c>
      <c r="E54" s="1" t="str">
        <f t="shared" si="0"/>
        <v>603</v>
      </c>
      <c r="F54" s="1">
        <v>5</v>
      </c>
      <c r="G54" s="1">
        <v>800</v>
      </c>
      <c r="H54" s="1">
        <v>6</v>
      </c>
      <c r="I54" s="1">
        <v>3</v>
      </c>
      <c r="J54" s="1" t="e">
        <f ca="1">[1]!SUMSTRING(F54:G54,"#")&amp;"|"&amp;[1]!SUMSTRING(H54:I54,"#")</f>
        <v>#NAME?</v>
      </c>
      <c r="K54" s="1">
        <v>3</v>
      </c>
    </row>
    <row r="55" spans="3:11" x14ac:dyDescent="0.3">
      <c r="C55" s="1">
        <f t="shared" si="1"/>
        <v>6</v>
      </c>
      <c r="D55" s="2" t="str">
        <f t="shared" si="2"/>
        <v>04</v>
      </c>
      <c r="E55" s="1" t="str">
        <f t="shared" si="0"/>
        <v>604</v>
      </c>
      <c r="F55" s="1">
        <v>5</v>
      </c>
      <c r="G55" s="1">
        <v>1000</v>
      </c>
      <c r="H55" s="1">
        <v>6</v>
      </c>
      <c r="I55" s="1">
        <v>3</v>
      </c>
      <c r="J55" s="1" t="e">
        <f ca="1">[1]!SUMSTRING(F55:G55,"#")&amp;"|"&amp;[1]!SUMSTRING(H55:I55,"#")</f>
        <v>#NAME?</v>
      </c>
      <c r="K55" s="1">
        <v>4</v>
      </c>
    </row>
    <row r="56" spans="3:11" x14ac:dyDescent="0.3">
      <c r="C56" s="1">
        <f t="shared" si="1"/>
        <v>6</v>
      </c>
      <c r="D56" s="2" t="str">
        <f t="shared" si="2"/>
        <v>05</v>
      </c>
      <c r="E56" s="1" t="str">
        <f t="shared" si="0"/>
        <v>605</v>
      </c>
      <c r="F56" s="1">
        <v>5</v>
      </c>
      <c r="G56" s="1">
        <v>1200</v>
      </c>
      <c r="H56" s="1">
        <v>6</v>
      </c>
      <c r="I56" s="1">
        <v>4</v>
      </c>
      <c r="J56" s="1" t="e">
        <f ca="1">[1]!SUMSTRING(F56:G56,"#")&amp;"|"&amp;[1]!SUMSTRING(H56:I56,"#")</f>
        <v>#NAME?</v>
      </c>
      <c r="K56" s="1">
        <v>5</v>
      </c>
    </row>
    <row r="57" spans="3:11" x14ac:dyDescent="0.3">
      <c r="C57" s="1">
        <f t="shared" si="1"/>
        <v>6</v>
      </c>
      <c r="D57" s="2" t="str">
        <f t="shared" si="2"/>
        <v>06</v>
      </c>
      <c r="E57" s="1" t="str">
        <f t="shared" si="0"/>
        <v>606</v>
      </c>
      <c r="F57" s="1">
        <v>5</v>
      </c>
      <c r="G57" s="1">
        <v>1400</v>
      </c>
      <c r="H57" s="1">
        <v>6</v>
      </c>
      <c r="I57" s="1">
        <v>4</v>
      </c>
      <c r="J57" s="1" t="e">
        <f ca="1">[1]!SUMSTRING(F57:G57,"#")&amp;"|"&amp;[1]!SUMSTRING(H57:I57,"#")</f>
        <v>#NAME?</v>
      </c>
      <c r="K57" s="1">
        <v>7</v>
      </c>
    </row>
    <row r="58" spans="3:11" x14ac:dyDescent="0.3">
      <c r="C58" s="1">
        <f t="shared" si="1"/>
        <v>6</v>
      </c>
      <c r="D58" s="2" t="str">
        <f t="shared" si="2"/>
        <v>07</v>
      </c>
      <c r="E58" s="1" t="str">
        <f t="shared" si="0"/>
        <v>607</v>
      </c>
      <c r="F58" s="1">
        <v>5</v>
      </c>
      <c r="G58" s="1">
        <v>1600</v>
      </c>
      <c r="H58" s="1">
        <v>6</v>
      </c>
      <c r="I58" s="1">
        <v>6</v>
      </c>
      <c r="J58" s="1" t="e">
        <f ca="1">[1]!SUMSTRING(F58:G58,"#")&amp;"|"&amp;[1]!SUMSTRING(H58:I58,"#")</f>
        <v>#NAME?</v>
      </c>
      <c r="K58" s="1">
        <v>8</v>
      </c>
    </row>
    <row r="59" spans="3:11" x14ac:dyDescent="0.3">
      <c r="C59" s="1">
        <f t="shared" si="1"/>
        <v>6</v>
      </c>
      <c r="D59" s="2" t="str">
        <f t="shared" si="2"/>
        <v>08</v>
      </c>
      <c r="E59" s="1" t="str">
        <f t="shared" si="0"/>
        <v>608</v>
      </c>
      <c r="F59" s="1">
        <v>5</v>
      </c>
      <c r="G59" s="1">
        <v>1800</v>
      </c>
      <c r="H59" s="1">
        <v>6</v>
      </c>
      <c r="I59" s="1">
        <v>8</v>
      </c>
      <c r="J59" s="1" t="e">
        <f ca="1">[1]!SUMSTRING(F59:G59,"#")&amp;"|"&amp;[1]!SUMSTRING(H59:I59,"#")</f>
        <v>#NAME?</v>
      </c>
      <c r="K59" s="1">
        <v>9</v>
      </c>
    </row>
    <row r="60" spans="3:11" x14ac:dyDescent="0.3">
      <c r="C60" s="1">
        <f t="shared" si="1"/>
        <v>6</v>
      </c>
      <c r="D60" s="2" t="str">
        <f t="shared" si="2"/>
        <v>09</v>
      </c>
      <c r="E60" s="1" t="str">
        <f t="shared" si="0"/>
        <v>609</v>
      </c>
      <c r="F60" s="1">
        <v>5</v>
      </c>
      <c r="G60" s="1">
        <v>2000</v>
      </c>
      <c r="H60" s="1">
        <v>6</v>
      </c>
      <c r="I60" s="1">
        <v>12</v>
      </c>
      <c r="J60" s="1" t="e">
        <f ca="1">[1]!SUMSTRING(F60:G60,"#")&amp;"|"&amp;[1]!SUMSTRING(H60:I60,"#")</f>
        <v>#NAME?</v>
      </c>
      <c r="K60" s="1">
        <v>10</v>
      </c>
    </row>
    <row r="61" spans="3:11" x14ac:dyDescent="0.3">
      <c r="C61" s="1">
        <f t="shared" si="1"/>
        <v>6</v>
      </c>
      <c r="D61" s="2" t="str">
        <f t="shared" si="2"/>
        <v>10</v>
      </c>
      <c r="E61" s="1" t="str">
        <f t="shared" si="0"/>
        <v>610</v>
      </c>
      <c r="F61" s="1">
        <v>5</v>
      </c>
      <c r="G61" s="1">
        <v>2200</v>
      </c>
      <c r="H61" s="1">
        <v>6</v>
      </c>
      <c r="I61" s="1">
        <v>15</v>
      </c>
      <c r="J61" s="1" t="e">
        <f ca="1">[1]!SUMSTRING(F61:G61,"#")&amp;"|"&amp;[1]!SUMSTRING(H61:I61,"#")</f>
        <v>#NAME?</v>
      </c>
    </row>
    <row r="62" spans="3:11" x14ac:dyDescent="0.3">
      <c r="C62" s="1">
        <f t="shared" si="1"/>
        <v>7</v>
      </c>
      <c r="D62" s="2" t="str">
        <f t="shared" si="2"/>
        <v>01</v>
      </c>
      <c r="E62" s="1" t="str">
        <f t="shared" si="0"/>
        <v>701</v>
      </c>
      <c r="F62" s="1">
        <v>5</v>
      </c>
      <c r="G62" s="1">
        <v>400</v>
      </c>
      <c r="H62" s="1">
        <v>6</v>
      </c>
      <c r="I62" s="1">
        <v>2</v>
      </c>
      <c r="J62" s="1" t="e">
        <f ca="1">[1]!SUMSTRING(F62:G62,"#")&amp;"|"&amp;[1]!SUMSTRING(H62:I62,"#")</f>
        <v>#NAME?</v>
      </c>
      <c r="K62" s="1">
        <v>1</v>
      </c>
    </row>
    <row r="63" spans="3:11" x14ac:dyDescent="0.3">
      <c r="C63" s="1">
        <f t="shared" si="1"/>
        <v>7</v>
      </c>
      <c r="D63" s="2" t="str">
        <f t="shared" si="2"/>
        <v>02</v>
      </c>
      <c r="E63" s="1" t="str">
        <f t="shared" si="0"/>
        <v>702</v>
      </c>
      <c r="F63" s="1">
        <v>5</v>
      </c>
      <c r="G63" s="1">
        <v>600</v>
      </c>
      <c r="H63" s="1">
        <v>6</v>
      </c>
      <c r="I63" s="1">
        <v>2</v>
      </c>
      <c r="J63" s="1" t="e">
        <f ca="1">[1]!SUMSTRING(F63:G63,"#")&amp;"|"&amp;[1]!SUMSTRING(H63:I63,"#")</f>
        <v>#NAME?</v>
      </c>
      <c r="K63" s="1">
        <v>2</v>
      </c>
    </row>
    <row r="64" spans="3:11" x14ac:dyDescent="0.3">
      <c r="C64" s="1">
        <f t="shared" si="1"/>
        <v>7</v>
      </c>
      <c r="D64" s="2" t="str">
        <f t="shared" si="2"/>
        <v>03</v>
      </c>
      <c r="E64" s="1" t="str">
        <f t="shared" si="0"/>
        <v>703</v>
      </c>
      <c r="F64" s="1">
        <v>5</v>
      </c>
      <c r="G64" s="1">
        <v>800</v>
      </c>
      <c r="H64" s="1">
        <v>6</v>
      </c>
      <c r="I64" s="1">
        <v>3</v>
      </c>
      <c r="J64" s="1" t="e">
        <f ca="1">[1]!SUMSTRING(F64:G64,"#")&amp;"|"&amp;[1]!SUMSTRING(H64:I64,"#")</f>
        <v>#NAME?</v>
      </c>
      <c r="K64" s="1">
        <v>3</v>
      </c>
    </row>
    <row r="65" spans="3:11" x14ac:dyDescent="0.3">
      <c r="C65" s="1">
        <f t="shared" si="1"/>
        <v>7</v>
      </c>
      <c r="D65" s="2" t="str">
        <f t="shared" si="2"/>
        <v>04</v>
      </c>
      <c r="E65" s="1" t="str">
        <f t="shared" si="0"/>
        <v>704</v>
      </c>
      <c r="F65" s="1">
        <v>5</v>
      </c>
      <c r="G65" s="1">
        <v>1000</v>
      </c>
      <c r="H65" s="1">
        <v>6</v>
      </c>
      <c r="I65" s="1">
        <v>3</v>
      </c>
      <c r="J65" s="1" t="e">
        <f ca="1">[1]!SUMSTRING(F65:G65,"#")&amp;"|"&amp;[1]!SUMSTRING(H65:I65,"#")</f>
        <v>#NAME?</v>
      </c>
      <c r="K65" s="1">
        <v>4</v>
      </c>
    </row>
    <row r="66" spans="3:11" x14ac:dyDescent="0.3">
      <c r="C66" s="1">
        <f t="shared" si="1"/>
        <v>7</v>
      </c>
      <c r="D66" s="2" t="str">
        <f t="shared" si="2"/>
        <v>05</v>
      </c>
      <c r="E66" s="1" t="str">
        <f t="shared" si="0"/>
        <v>705</v>
      </c>
      <c r="F66" s="1">
        <v>5</v>
      </c>
      <c r="G66" s="1">
        <v>1200</v>
      </c>
      <c r="H66" s="1">
        <v>6</v>
      </c>
      <c r="I66" s="1">
        <v>4</v>
      </c>
      <c r="J66" s="1" t="e">
        <f ca="1">[1]!SUMSTRING(F66:G66,"#")&amp;"|"&amp;[1]!SUMSTRING(H66:I66,"#")</f>
        <v>#NAME?</v>
      </c>
      <c r="K66" s="1">
        <v>5</v>
      </c>
    </row>
    <row r="67" spans="3:11" x14ac:dyDescent="0.3">
      <c r="C67" s="1">
        <f t="shared" si="1"/>
        <v>7</v>
      </c>
      <c r="D67" s="2" t="str">
        <f t="shared" si="2"/>
        <v>06</v>
      </c>
      <c r="E67" s="1" t="str">
        <f t="shared" ref="E67:E101" si="3">C67&amp;D67</f>
        <v>706</v>
      </c>
      <c r="F67" s="1">
        <v>5</v>
      </c>
      <c r="G67" s="1">
        <v>1400</v>
      </c>
      <c r="H67" s="1">
        <v>6</v>
      </c>
      <c r="I67" s="1">
        <v>4</v>
      </c>
      <c r="J67" s="1" t="e">
        <f ca="1">[1]!SUMSTRING(F67:G67,"#")&amp;"|"&amp;[1]!SUMSTRING(H67:I67,"#")</f>
        <v>#NAME?</v>
      </c>
      <c r="K67" s="1">
        <v>7</v>
      </c>
    </row>
    <row r="68" spans="3:11" x14ac:dyDescent="0.3">
      <c r="C68" s="1">
        <f t="shared" si="1"/>
        <v>7</v>
      </c>
      <c r="D68" s="2" t="str">
        <f t="shared" si="2"/>
        <v>07</v>
      </c>
      <c r="E68" s="1" t="str">
        <f t="shared" si="3"/>
        <v>707</v>
      </c>
      <c r="F68" s="1">
        <v>5</v>
      </c>
      <c r="G68" s="1">
        <v>1600</v>
      </c>
      <c r="H68" s="1">
        <v>6</v>
      </c>
      <c r="I68" s="1">
        <v>6</v>
      </c>
      <c r="J68" s="1" t="e">
        <f ca="1">[1]!SUMSTRING(F68:G68,"#")&amp;"|"&amp;[1]!SUMSTRING(H68:I68,"#")</f>
        <v>#NAME?</v>
      </c>
      <c r="K68" s="1">
        <v>8</v>
      </c>
    </row>
    <row r="69" spans="3:11" x14ac:dyDescent="0.3">
      <c r="C69" s="1">
        <f t="shared" si="1"/>
        <v>7</v>
      </c>
      <c r="D69" s="2" t="str">
        <f t="shared" si="2"/>
        <v>08</v>
      </c>
      <c r="E69" s="1" t="str">
        <f t="shared" si="3"/>
        <v>708</v>
      </c>
      <c r="F69" s="1">
        <v>5</v>
      </c>
      <c r="G69" s="1">
        <v>1800</v>
      </c>
      <c r="H69" s="1">
        <v>6</v>
      </c>
      <c r="I69" s="1">
        <v>8</v>
      </c>
      <c r="J69" s="1" t="e">
        <f ca="1">[1]!SUMSTRING(F69:G69,"#")&amp;"|"&amp;[1]!SUMSTRING(H69:I69,"#")</f>
        <v>#NAME?</v>
      </c>
      <c r="K69" s="1">
        <v>9</v>
      </c>
    </row>
    <row r="70" spans="3:11" x14ac:dyDescent="0.3">
      <c r="C70" s="1">
        <f t="shared" si="1"/>
        <v>7</v>
      </c>
      <c r="D70" s="2" t="str">
        <f t="shared" si="2"/>
        <v>09</v>
      </c>
      <c r="E70" s="1" t="str">
        <f t="shared" si="3"/>
        <v>709</v>
      </c>
      <c r="F70" s="1">
        <v>5</v>
      </c>
      <c r="G70" s="1">
        <v>2000</v>
      </c>
      <c r="H70" s="1">
        <v>6</v>
      </c>
      <c r="I70" s="1">
        <v>12</v>
      </c>
      <c r="J70" s="1" t="e">
        <f ca="1">[1]!SUMSTRING(F70:G70,"#")&amp;"|"&amp;[1]!SUMSTRING(H70:I70,"#")</f>
        <v>#NAME?</v>
      </c>
      <c r="K70" s="1">
        <v>10</v>
      </c>
    </row>
    <row r="71" spans="3:11" x14ac:dyDescent="0.3">
      <c r="C71" s="1">
        <f t="shared" si="1"/>
        <v>7</v>
      </c>
      <c r="D71" s="2" t="str">
        <f t="shared" si="2"/>
        <v>10</v>
      </c>
      <c r="E71" s="1" t="str">
        <f t="shared" si="3"/>
        <v>710</v>
      </c>
      <c r="F71" s="1">
        <v>5</v>
      </c>
      <c r="G71" s="1">
        <v>2200</v>
      </c>
      <c r="H71" s="1">
        <v>6</v>
      </c>
      <c r="I71" s="1">
        <v>15</v>
      </c>
      <c r="J71" s="1" t="e">
        <f ca="1">[1]!SUMSTRING(F71:G71,"#")&amp;"|"&amp;[1]!SUMSTRING(H71:I71,"#")</f>
        <v>#NAME?</v>
      </c>
    </row>
    <row r="72" spans="3:11" x14ac:dyDescent="0.3">
      <c r="C72" s="1">
        <f t="shared" si="1"/>
        <v>8</v>
      </c>
      <c r="D72" s="2" t="str">
        <f t="shared" si="2"/>
        <v>01</v>
      </c>
      <c r="E72" s="1" t="str">
        <f t="shared" si="3"/>
        <v>801</v>
      </c>
      <c r="F72" s="1">
        <v>5</v>
      </c>
      <c r="G72" s="1">
        <v>400</v>
      </c>
      <c r="H72" s="1">
        <v>6</v>
      </c>
      <c r="I72" s="1">
        <v>2</v>
      </c>
      <c r="J72" s="1" t="e">
        <f ca="1">[1]!SUMSTRING(F72:G72,"#")&amp;"|"&amp;[1]!SUMSTRING(H72:I72,"#")</f>
        <v>#NAME?</v>
      </c>
      <c r="K72" s="1">
        <v>1</v>
      </c>
    </row>
    <row r="73" spans="3:11" x14ac:dyDescent="0.3">
      <c r="C73" s="1">
        <f t="shared" si="1"/>
        <v>8</v>
      </c>
      <c r="D73" s="2" t="str">
        <f t="shared" si="2"/>
        <v>02</v>
      </c>
      <c r="E73" s="1" t="str">
        <f t="shared" si="3"/>
        <v>802</v>
      </c>
      <c r="F73" s="1">
        <v>5</v>
      </c>
      <c r="G73" s="1">
        <v>600</v>
      </c>
      <c r="H73" s="1">
        <v>6</v>
      </c>
      <c r="I73" s="1">
        <v>2</v>
      </c>
      <c r="J73" s="1" t="e">
        <f ca="1">[1]!SUMSTRING(F73:G73,"#")&amp;"|"&amp;[1]!SUMSTRING(H73:I73,"#")</f>
        <v>#NAME?</v>
      </c>
      <c r="K73" s="1">
        <v>2</v>
      </c>
    </row>
    <row r="74" spans="3:11" x14ac:dyDescent="0.3">
      <c r="C74" s="1">
        <f t="shared" si="1"/>
        <v>8</v>
      </c>
      <c r="D74" s="2" t="str">
        <f t="shared" si="2"/>
        <v>03</v>
      </c>
      <c r="E74" s="1" t="str">
        <f t="shared" si="3"/>
        <v>803</v>
      </c>
      <c r="F74" s="1">
        <v>5</v>
      </c>
      <c r="G74" s="1">
        <v>800</v>
      </c>
      <c r="H74" s="1">
        <v>6</v>
      </c>
      <c r="I74" s="1">
        <v>3</v>
      </c>
      <c r="J74" s="1" t="e">
        <f ca="1">[1]!SUMSTRING(F74:G74,"#")&amp;"|"&amp;[1]!SUMSTRING(H74:I74,"#")</f>
        <v>#NAME?</v>
      </c>
      <c r="K74" s="1">
        <v>3</v>
      </c>
    </row>
    <row r="75" spans="3:11" x14ac:dyDescent="0.3">
      <c r="C75" s="1">
        <f t="shared" si="1"/>
        <v>8</v>
      </c>
      <c r="D75" s="2" t="str">
        <f t="shared" si="2"/>
        <v>04</v>
      </c>
      <c r="E75" s="1" t="str">
        <f t="shared" si="3"/>
        <v>804</v>
      </c>
      <c r="F75" s="1">
        <v>5</v>
      </c>
      <c r="G75" s="1">
        <v>1000</v>
      </c>
      <c r="H75" s="1">
        <v>6</v>
      </c>
      <c r="I75" s="1">
        <v>3</v>
      </c>
      <c r="J75" s="1" t="e">
        <f ca="1">[1]!SUMSTRING(F75:G75,"#")&amp;"|"&amp;[1]!SUMSTRING(H75:I75,"#")</f>
        <v>#NAME?</v>
      </c>
      <c r="K75" s="1">
        <v>4</v>
      </c>
    </row>
    <row r="76" spans="3:11" x14ac:dyDescent="0.3">
      <c r="C76" s="1">
        <f t="shared" si="1"/>
        <v>8</v>
      </c>
      <c r="D76" s="2" t="str">
        <f t="shared" si="2"/>
        <v>05</v>
      </c>
      <c r="E76" s="1" t="str">
        <f t="shared" si="3"/>
        <v>805</v>
      </c>
      <c r="F76" s="1">
        <v>5</v>
      </c>
      <c r="G76" s="1">
        <v>1200</v>
      </c>
      <c r="H76" s="1">
        <v>6</v>
      </c>
      <c r="I76" s="1">
        <v>4</v>
      </c>
      <c r="J76" s="1" t="e">
        <f ca="1">[1]!SUMSTRING(F76:G76,"#")&amp;"|"&amp;[1]!SUMSTRING(H76:I76,"#")</f>
        <v>#NAME?</v>
      </c>
      <c r="K76" s="1">
        <v>5</v>
      </c>
    </row>
    <row r="77" spans="3:11" x14ac:dyDescent="0.3">
      <c r="C77" s="1">
        <f t="shared" ref="C77:C101" si="4">C67+1</f>
        <v>8</v>
      </c>
      <c r="D77" s="2" t="str">
        <f t="shared" ref="D77:D101" si="5">D67</f>
        <v>06</v>
      </c>
      <c r="E77" s="1" t="str">
        <f t="shared" si="3"/>
        <v>806</v>
      </c>
      <c r="F77" s="1">
        <v>5</v>
      </c>
      <c r="G77" s="1">
        <v>1400</v>
      </c>
      <c r="H77" s="1">
        <v>6</v>
      </c>
      <c r="I77" s="1">
        <v>4</v>
      </c>
      <c r="J77" s="1" t="e">
        <f ca="1">[1]!SUMSTRING(F77:G77,"#")&amp;"|"&amp;[1]!SUMSTRING(H77:I77,"#")</f>
        <v>#NAME?</v>
      </c>
      <c r="K77" s="1">
        <v>7</v>
      </c>
    </row>
    <row r="78" spans="3:11" x14ac:dyDescent="0.3">
      <c r="C78" s="1">
        <f t="shared" si="4"/>
        <v>8</v>
      </c>
      <c r="D78" s="2" t="str">
        <f t="shared" si="5"/>
        <v>07</v>
      </c>
      <c r="E78" s="1" t="str">
        <f t="shared" si="3"/>
        <v>807</v>
      </c>
      <c r="F78" s="1">
        <v>5</v>
      </c>
      <c r="G78" s="1">
        <v>1600</v>
      </c>
      <c r="H78" s="1">
        <v>6</v>
      </c>
      <c r="I78" s="1">
        <v>6</v>
      </c>
      <c r="J78" s="1" t="e">
        <f ca="1">[1]!SUMSTRING(F78:G78,"#")&amp;"|"&amp;[1]!SUMSTRING(H78:I78,"#")</f>
        <v>#NAME?</v>
      </c>
      <c r="K78" s="1">
        <v>8</v>
      </c>
    </row>
    <row r="79" spans="3:11" x14ac:dyDescent="0.3">
      <c r="C79" s="1">
        <f t="shared" si="4"/>
        <v>8</v>
      </c>
      <c r="D79" s="2" t="str">
        <f t="shared" si="5"/>
        <v>08</v>
      </c>
      <c r="E79" s="1" t="str">
        <f t="shared" si="3"/>
        <v>808</v>
      </c>
      <c r="F79" s="1">
        <v>5</v>
      </c>
      <c r="G79" s="1">
        <v>1800</v>
      </c>
      <c r="H79" s="1">
        <v>6</v>
      </c>
      <c r="I79" s="1">
        <v>8</v>
      </c>
      <c r="J79" s="1" t="e">
        <f ca="1">[1]!SUMSTRING(F79:G79,"#")&amp;"|"&amp;[1]!SUMSTRING(H79:I79,"#")</f>
        <v>#NAME?</v>
      </c>
      <c r="K79" s="1">
        <v>9</v>
      </c>
    </row>
    <row r="80" spans="3:11" x14ac:dyDescent="0.3">
      <c r="C80" s="1">
        <f t="shared" si="4"/>
        <v>8</v>
      </c>
      <c r="D80" s="2" t="str">
        <f t="shared" si="5"/>
        <v>09</v>
      </c>
      <c r="E80" s="1" t="str">
        <f t="shared" si="3"/>
        <v>809</v>
      </c>
      <c r="F80" s="1">
        <v>5</v>
      </c>
      <c r="G80" s="1">
        <v>2000</v>
      </c>
      <c r="H80" s="1">
        <v>6</v>
      </c>
      <c r="I80" s="1">
        <v>12</v>
      </c>
      <c r="J80" s="1" t="e">
        <f ca="1">[1]!SUMSTRING(F80:G80,"#")&amp;"|"&amp;[1]!SUMSTRING(H80:I80,"#")</f>
        <v>#NAME?</v>
      </c>
      <c r="K80" s="1">
        <v>10</v>
      </c>
    </row>
    <row r="81" spans="3:11" x14ac:dyDescent="0.3">
      <c r="C81" s="1">
        <f t="shared" si="4"/>
        <v>8</v>
      </c>
      <c r="D81" s="2" t="str">
        <f t="shared" si="5"/>
        <v>10</v>
      </c>
      <c r="E81" s="1" t="str">
        <f t="shared" si="3"/>
        <v>810</v>
      </c>
      <c r="F81" s="1">
        <v>5</v>
      </c>
      <c r="G81" s="1">
        <v>2200</v>
      </c>
      <c r="H81" s="1">
        <v>6</v>
      </c>
      <c r="I81" s="1">
        <v>15</v>
      </c>
      <c r="J81" s="1" t="e">
        <f ca="1">[1]!SUMSTRING(F81:G81,"#")&amp;"|"&amp;[1]!SUMSTRING(H81:I81,"#")</f>
        <v>#NAME?</v>
      </c>
    </row>
    <row r="82" spans="3:11" x14ac:dyDescent="0.3">
      <c r="C82" s="1">
        <f t="shared" si="4"/>
        <v>9</v>
      </c>
      <c r="D82" s="2" t="str">
        <f t="shared" si="5"/>
        <v>01</v>
      </c>
      <c r="E82" s="1" t="str">
        <f t="shared" si="3"/>
        <v>901</v>
      </c>
      <c r="F82" s="1">
        <v>5</v>
      </c>
      <c r="G82" s="1">
        <v>400</v>
      </c>
      <c r="H82" s="1">
        <v>6</v>
      </c>
      <c r="I82" s="1">
        <v>2</v>
      </c>
      <c r="J82" s="1" t="e">
        <f ca="1">[1]!SUMSTRING(F82:G82,"#")&amp;"|"&amp;[1]!SUMSTRING(H82:I82,"#")</f>
        <v>#NAME?</v>
      </c>
      <c r="K82" s="1">
        <v>1</v>
      </c>
    </row>
    <row r="83" spans="3:11" x14ac:dyDescent="0.3">
      <c r="C83" s="1">
        <f t="shared" si="4"/>
        <v>9</v>
      </c>
      <c r="D83" s="2" t="str">
        <f t="shared" si="5"/>
        <v>02</v>
      </c>
      <c r="E83" s="1" t="str">
        <f t="shared" si="3"/>
        <v>902</v>
      </c>
      <c r="F83" s="1">
        <v>5</v>
      </c>
      <c r="G83" s="1">
        <v>600</v>
      </c>
      <c r="H83" s="1">
        <v>6</v>
      </c>
      <c r="I83" s="1">
        <v>2</v>
      </c>
      <c r="J83" s="1" t="e">
        <f ca="1">[1]!SUMSTRING(F83:G83,"#")&amp;"|"&amp;[1]!SUMSTRING(H83:I83,"#")</f>
        <v>#NAME?</v>
      </c>
      <c r="K83" s="1">
        <v>2</v>
      </c>
    </row>
    <row r="84" spans="3:11" x14ac:dyDescent="0.3">
      <c r="C84" s="1">
        <f t="shared" si="4"/>
        <v>9</v>
      </c>
      <c r="D84" s="2" t="str">
        <f t="shared" si="5"/>
        <v>03</v>
      </c>
      <c r="E84" s="1" t="str">
        <f t="shared" si="3"/>
        <v>903</v>
      </c>
      <c r="F84" s="1">
        <v>5</v>
      </c>
      <c r="G84" s="1">
        <v>800</v>
      </c>
      <c r="H84" s="1">
        <v>6</v>
      </c>
      <c r="I84" s="1">
        <v>3</v>
      </c>
      <c r="J84" s="1" t="e">
        <f ca="1">[1]!SUMSTRING(F84:G84,"#")&amp;"|"&amp;[1]!SUMSTRING(H84:I84,"#")</f>
        <v>#NAME?</v>
      </c>
      <c r="K84" s="1">
        <v>3</v>
      </c>
    </row>
    <row r="85" spans="3:11" x14ac:dyDescent="0.3">
      <c r="C85" s="1">
        <f t="shared" si="4"/>
        <v>9</v>
      </c>
      <c r="D85" s="2" t="str">
        <f t="shared" si="5"/>
        <v>04</v>
      </c>
      <c r="E85" s="1" t="str">
        <f t="shared" si="3"/>
        <v>904</v>
      </c>
      <c r="F85" s="1">
        <v>5</v>
      </c>
      <c r="G85" s="1">
        <v>1000</v>
      </c>
      <c r="H85" s="1">
        <v>6</v>
      </c>
      <c r="I85" s="1">
        <v>3</v>
      </c>
      <c r="J85" s="1" t="e">
        <f ca="1">[1]!SUMSTRING(F85:G85,"#")&amp;"|"&amp;[1]!SUMSTRING(H85:I85,"#")</f>
        <v>#NAME?</v>
      </c>
      <c r="K85" s="1">
        <v>4</v>
      </c>
    </row>
    <row r="86" spans="3:11" x14ac:dyDescent="0.3">
      <c r="C86" s="1">
        <f t="shared" si="4"/>
        <v>9</v>
      </c>
      <c r="D86" s="2" t="str">
        <f t="shared" si="5"/>
        <v>05</v>
      </c>
      <c r="E86" s="1" t="str">
        <f t="shared" si="3"/>
        <v>905</v>
      </c>
      <c r="F86" s="1">
        <v>5</v>
      </c>
      <c r="G86" s="1">
        <v>1200</v>
      </c>
      <c r="H86" s="1">
        <v>6</v>
      </c>
      <c r="I86" s="1">
        <v>4</v>
      </c>
      <c r="J86" s="1" t="e">
        <f ca="1">[1]!SUMSTRING(F86:G86,"#")&amp;"|"&amp;[1]!SUMSTRING(H86:I86,"#")</f>
        <v>#NAME?</v>
      </c>
      <c r="K86" s="1">
        <v>5</v>
      </c>
    </row>
    <row r="87" spans="3:11" x14ac:dyDescent="0.3">
      <c r="C87" s="1">
        <f t="shared" si="4"/>
        <v>9</v>
      </c>
      <c r="D87" s="2" t="str">
        <f t="shared" si="5"/>
        <v>06</v>
      </c>
      <c r="E87" s="1" t="str">
        <f t="shared" si="3"/>
        <v>906</v>
      </c>
      <c r="F87" s="1">
        <v>5</v>
      </c>
      <c r="G87" s="1">
        <v>1400</v>
      </c>
      <c r="H87" s="1">
        <v>6</v>
      </c>
      <c r="I87" s="1">
        <v>4</v>
      </c>
      <c r="J87" s="1" t="e">
        <f ca="1">[1]!SUMSTRING(F87:G87,"#")&amp;"|"&amp;[1]!SUMSTRING(H87:I87,"#")</f>
        <v>#NAME?</v>
      </c>
      <c r="K87" s="1">
        <v>7</v>
      </c>
    </row>
    <row r="88" spans="3:11" x14ac:dyDescent="0.3">
      <c r="C88" s="1">
        <f t="shared" si="4"/>
        <v>9</v>
      </c>
      <c r="D88" s="2" t="str">
        <f t="shared" si="5"/>
        <v>07</v>
      </c>
      <c r="E88" s="1" t="str">
        <f t="shared" si="3"/>
        <v>907</v>
      </c>
      <c r="F88" s="1">
        <v>5</v>
      </c>
      <c r="G88" s="1">
        <v>1600</v>
      </c>
      <c r="H88" s="1">
        <v>6</v>
      </c>
      <c r="I88" s="1">
        <v>6</v>
      </c>
      <c r="J88" s="1" t="e">
        <f ca="1">[1]!SUMSTRING(F88:G88,"#")&amp;"|"&amp;[1]!SUMSTRING(H88:I88,"#")</f>
        <v>#NAME?</v>
      </c>
      <c r="K88" s="1">
        <v>8</v>
      </c>
    </row>
    <row r="89" spans="3:11" x14ac:dyDescent="0.3">
      <c r="C89" s="1">
        <f t="shared" si="4"/>
        <v>9</v>
      </c>
      <c r="D89" s="2" t="str">
        <f t="shared" si="5"/>
        <v>08</v>
      </c>
      <c r="E89" s="1" t="str">
        <f t="shared" si="3"/>
        <v>908</v>
      </c>
      <c r="F89" s="1">
        <v>5</v>
      </c>
      <c r="G89" s="1">
        <v>1800</v>
      </c>
      <c r="H89" s="1">
        <v>6</v>
      </c>
      <c r="I89" s="1">
        <v>8</v>
      </c>
      <c r="J89" s="1" t="e">
        <f ca="1">[1]!SUMSTRING(F89:G89,"#")&amp;"|"&amp;[1]!SUMSTRING(H89:I89,"#")</f>
        <v>#NAME?</v>
      </c>
      <c r="K89" s="1">
        <v>9</v>
      </c>
    </row>
    <row r="90" spans="3:11" x14ac:dyDescent="0.3">
      <c r="C90" s="1">
        <f t="shared" si="4"/>
        <v>9</v>
      </c>
      <c r="D90" s="2" t="str">
        <f t="shared" si="5"/>
        <v>09</v>
      </c>
      <c r="E90" s="1" t="str">
        <f t="shared" si="3"/>
        <v>909</v>
      </c>
      <c r="F90" s="1">
        <v>5</v>
      </c>
      <c r="G90" s="1">
        <v>2000</v>
      </c>
      <c r="H90" s="1">
        <v>6</v>
      </c>
      <c r="I90" s="1">
        <v>12</v>
      </c>
      <c r="J90" s="1" t="e">
        <f ca="1">[1]!SUMSTRING(F90:G90,"#")&amp;"|"&amp;[1]!SUMSTRING(H90:I90,"#")</f>
        <v>#NAME?</v>
      </c>
      <c r="K90" s="1">
        <v>10</v>
      </c>
    </row>
    <row r="91" spans="3:11" x14ac:dyDescent="0.3">
      <c r="C91" s="1">
        <f t="shared" si="4"/>
        <v>9</v>
      </c>
      <c r="D91" s="2" t="str">
        <f t="shared" si="5"/>
        <v>10</v>
      </c>
      <c r="E91" s="1" t="str">
        <f t="shared" si="3"/>
        <v>910</v>
      </c>
      <c r="F91" s="1">
        <v>5</v>
      </c>
      <c r="G91" s="1">
        <v>2200</v>
      </c>
      <c r="H91" s="1">
        <v>6</v>
      </c>
      <c r="I91" s="1">
        <v>15</v>
      </c>
      <c r="J91" s="1" t="e">
        <f ca="1">[1]!SUMSTRING(F91:G91,"#")&amp;"|"&amp;[1]!SUMSTRING(H91:I91,"#")</f>
        <v>#NAME?</v>
      </c>
    </row>
    <row r="92" spans="3:11" x14ac:dyDescent="0.3">
      <c r="C92" s="1">
        <f t="shared" si="4"/>
        <v>10</v>
      </c>
      <c r="D92" s="2" t="str">
        <f t="shared" si="5"/>
        <v>01</v>
      </c>
      <c r="E92" s="1" t="str">
        <f t="shared" si="3"/>
        <v>1001</v>
      </c>
      <c r="F92" s="1">
        <v>5</v>
      </c>
      <c r="G92" s="1">
        <v>400</v>
      </c>
      <c r="H92" s="1">
        <v>6</v>
      </c>
      <c r="I92" s="1">
        <v>2</v>
      </c>
      <c r="J92" s="1" t="e">
        <f ca="1">[1]!SUMSTRING(F92:G92,"#")&amp;"|"&amp;[1]!SUMSTRING(H92:I92,"#")</f>
        <v>#NAME?</v>
      </c>
      <c r="K92" s="1">
        <v>1</v>
      </c>
    </row>
    <row r="93" spans="3:11" x14ac:dyDescent="0.3">
      <c r="C93" s="1">
        <f t="shared" si="4"/>
        <v>10</v>
      </c>
      <c r="D93" s="2" t="str">
        <f t="shared" si="5"/>
        <v>02</v>
      </c>
      <c r="E93" s="1" t="str">
        <f t="shared" si="3"/>
        <v>1002</v>
      </c>
      <c r="F93" s="1">
        <v>5</v>
      </c>
      <c r="G93" s="1">
        <v>600</v>
      </c>
      <c r="H93" s="1">
        <v>6</v>
      </c>
      <c r="I93" s="1">
        <v>2</v>
      </c>
      <c r="J93" s="1" t="e">
        <f ca="1">[1]!SUMSTRING(F93:G93,"#")&amp;"|"&amp;[1]!SUMSTRING(H93:I93,"#")</f>
        <v>#NAME?</v>
      </c>
      <c r="K93" s="1">
        <v>2</v>
      </c>
    </row>
    <row r="94" spans="3:11" x14ac:dyDescent="0.3">
      <c r="C94" s="1">
        <f t="shared" si="4"/>
        <v>10</v>
      </c>
      <c r="D94" s="2" t="str">
        <f t="shared" si="5"/>
        <v>03</v>
      </c>
      <c r="E94" s="1" t="str">
        <f t="shared" si="3"/>
        <v>1003</v>
      </c>
      <c r="F94" s="1">
        <v>5</v>
      </c>
      <c r="G94" s="1">
        <v>800</v>
      </c>
      <c r="H94" s="1">
        <v>6</v>
      </c>
      <c r="I94" s="1">
        <v>3</v>
      </c>
      <c r="J94" s="1" t="e">
        <f ca="1">[1]!SUMSTRING(F94:G94,"#")&amp;"|"&amp;[1]!SUMSTRING(H94:I94,"#")</f>
        <v>#NAME?</v>
      </c>
      <c r="K94" s="1">
        <v>3</v>
      </c>
    </row>
    <row r="95" spans="3:11" x14ac:dyDescent="0.3">
      <c r="C95" s="1">
        <f t="shared" si="4"/>
        <v>10</v>
      </c>
      <c r="D95" s="2" t="str">
        <f t="shared" si="5"/>
        <v>04</v>
      </c>
      <c r="E95" s="1" t="str">
        <f t="shared" si="3"/>
        <v>1004</v>
      </c>
      <c r="F95" s="1">
        <v>5</v>
      </c>
      <c r="G95" s="1">
        <v>1000</v>
      </c>
      <c r="H95" s="1">
        <v>6</v>
      </c>
      <c r="I95" s="1">
        <v>3</v>
      </c>
      <c r="J95" s="1" t="e">
        <f ca="1">[1]!SUMSTRING(F95:G95,"#")&amp;"|"&amp;[1]!SUMSTRING(H95:I95,"#")</f>
        <v>#NAME?</v>
      </c>
      <c r="K95" s="1">
        <v>4</v>
      </c>
    </row>
    <row r="96" spans="3:11" x14ac:dyDescent="0.3">
      <c r="C96" s="1">
        <f t="shared" si="4"/>
        <v>10</v>
      </c>
      <c r="D96" s="2" t="str">
        <f t="shared" si="5"/>
        <v>05</v>
      </c>
      <c r="E96" s="1" t="str">
        <f t="shared" si="3"/>
        <v>1005</v>
      </c>
      <c r="F96" s="1">
        <v>5</v>
      </c>
      <c r="G96" s="1">
        <v>1200</v>
      </c>
      <c r="H96" s="1">
        <v>6</v>
      </c>
      <c r="I96" s="1">
        <v>4</v>
      </c>
      <c r="J96" s="1" t="e">
        <f ca="1">[1]!SUMSTRING(F96:G96,"#")&amp;"|"&amp;[1]!SUMSTRING(H96:I96,"#")</f>
        <v>#NAME?</v>
      </c>
      <c r="K96" s="1">
        <v>5</v>
      </c>
    </row>
    <row r="97" spans="3:11" x14ac:dyDescent="0.3">
      <c r="C97" s="1">
        <f t="shared" si="4"/>
        <v>10</v>
      </c>
      <c r="D97" s="2" t="str">
        <f t="shared" si="5"/>
        <v>06</v>
      </c>
      <c r="E97" s="1" t="str">
        <f t="shared" si="3"/>
        <v>1006</v>
      </c>
      <c r="F97" s="1">
        <v>5</v>
      </c>
      <c r="G97" s="1">
        <v>1400</v>
      </c>
      <c r="H97" s="1">
        <v>6</v>
      </c>
      <c r="I97" s="1">
        <v>4</v>
      </c>
      <c r="J97" s="1" t="e">
        <f ca="1">[1]!SUMSTRING(F97:G97,"#")&amp;"|"&amp;[1]!SUMSTRING(H97:I97,"#")</f>
        <v>#NAME?</v>
      </c>
      <c r="K97" s="1">
        <v>7</v>
      </c>
    </row>
    <row r="98" spans="3:11" x14ac:dyDescent="0.3">
      <c r="C98" s="1">
        <f t="shared" si="4"/>
        <v>10</v>
      </c>
      <c r="D98" s="2" t="str">
        <f t="shared" si="5"/>
        <v>07</v>
      </c>
      <c r="E98" s="1" t="str">
        <f t="shared" si="3"/>
        <v>1007</v>
      </c>
      <c r="F98" s="1">
        <v>5</v>
      </c>
      <c r="G98" s="1">
        <v>1600</v>
      </c>
      <c r="H98" s="1">
        <v>6</v>
      </c>
      <c r="I98" s="1">
        <v>6</v>
      </c>
      <c r="J98" s="1" t="e">
        <f ca="1">[1]!SUMSTRING(F98:G98,"#")&amp;"|"&amp;[1]!SUMSTRING(H98:I98,"#")</f>
        <v>#NAME?</v>
      </c>
      <c r="K98" s="1">
        <v>8</v>
      </c>
    </row>
    <row r="99" spans="3:11" x14ac:dyDescent="0.3">
      <c r="C99" s="1">
        <f t="shared" si="4"/>
        <v>10</v>
      </c>
      <c r="D99" s="2" t="str">
        <f t="shared" si="5"/>
        <v>08</v>
      </c>
      <c r="E99" s="1" t="str">
        <f t="shared" si="3"/>
        <v>1008</v>
      </c>
      <c r="F99" s="1">
        <v>5</v>
      </c>
      <c r="G99" s="1">
        <v>1800</v>
      </c>
      <c r="H99" s="1">
        <v>6</v>
      </c>
      <c r="I99" s="1">
        <v>8</v>
      </c>
      <c r="J99" s="1" t="e">
        <f ca="1">[1]!SUMSTRING(F99:G99,"#")&amp;"|"&amp;[1]!SUMSTRING(H99:I99,"#")</f>
        <v>#NAME?</v>
      </c>
      <c r="K99" s="1">
        <v>9</v>
      </c>
    </row>
    <row r="100" spans="3:11" x14ac:dyDescent="0.3">
      <c r="C100" s="1">
        <f t="shared" si="4"/>
        <v>10</v>
      </c>
      <c r="D100" s="2" t="str">
        <f t="shared" si="5"/>
        <v>09</v>
      </c>
      <c r="E100" s="1" t="str">
        <f t="shared" si="3"/>
        <v>1009</v>
      </c>
      <c r="F100" s="1">
        <v>5</v>
      </c>
      <c r="G100" s="1">
        <v>2000</v>
      </c>
      <c r="H100" s="1">
        <v>6</v>
      </c>
      <c r="I100" s="1">
        <v>12</v>
      </c>
      <c r="J100" s="1" t="e">
        <f ca="1">[1]!SUMSTRING(F100:G100,"#")&amp;"|"&amp;[1]!SUMSTRING(H100:I100,"#")</f>
        <v>#NAME?</v>
      </c>
      <c r="K100" s="1">
        <v>10</v>
      </c>
    </row>
    <row r="101" spans="3:11" x14ac:dyDescent="0.3">
      <c r="C101" s="1">
        <f t="shared" si="4"/>
        <v>10</v>
      </c>
      <c r="D101" s="2" t="str">
        <f t="shared" si="5"/>
        <v>10</v>
      </c>
      <c r="E101" s="1" t="str">
        <f t="shared" si="3"/>
        <v>1010</v>
      </c>
      <c r="F101" s="1">
        <v>5</v>
      </c>
      <c r="G101" s="1">
        <v>2200</v>
      </c>
      <c r="H101" s="1">
        <v>6</v>
      </c>
      <c r="I101" s="1">
        <v>15</v>
      </c>
      <c r="J101" s="1" t="e">
        <f ca="1">[1]!SUMSTRING(F101:G101,"#")&amp;"|"&amp;[1]!SUMSTRING(H101:I101,"#")</f>
        <v>#NAME?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J30"/>
  <sheetViews>
    <sheetView workbookViewId="0">
      <selection activeCell="I11" sqref="I11"/>
    </sheetView>
  </sheetViews>
  <sheetFormatPr defaultColWidth="9" defaultRowHeight="14.25" x14ac:dyDescent="0.2"/>
  <cols>
    <col min="8" max="8" width="15.125" customWidth="1"/>
  </cols>
  <sheetData>
    <row r="5" spans="8:10" x14ac:dyDescent="0.2">
      <c r="H5" t="s">
        <v>58</v>
      </c>
      <c r="I5">
        <v>1</v>
      </c>
      <c r="J5" t="s">
        <v>129</v>
      </c>
    </row>
    <row r="6" spans="8:10" x14ac:dyDescent="0.2">
      <c r="H6" t="s">
        <v>60</v>
      </c>
      <c r="I6">
        <v>2</v>
      </c>
      <c r="J6" t="s">
        <v>130</v>
      </c>
    </row>
    <row r="7" spans="8:10" x14ac:dyDescent="0.2">
      <c r="H7" t="s">
        <v>61</v>
      </c>
      <c r="I7">
        <v>3</v>
      </c>
      <c r="J7" t="s">
        <v>131</v>
      </c>
    </row>
    <row r="8" spans="8:10" x14ac:dyDescent="0.2">
      <c r="H8" t="s">
        <v>62</v>
      </c>
      <c r="I8">
        <v>4</v>
      </c>
      <c r="J8" t="s">
        <v>132</v>
      </c>
    </row>
    <row r="9" spans="8:10" x14ac:dyDescent="0.2">
      <c r="H9" t="s">
        <v>59</v>
      </c>
      <c r="I9">
        <v>5</v>
      </c>
      <c r="J9" t="s">
        <v>133</v>
      </c>
    </row>
    <row r="10" spans="8:10" x14ac:dyDescent="0.2">
      <c r="H10" t="s">
        <v>134</v>
      </c>
      <c r="I10">
        <v>6</v>
      </c>
    </row>
    <row r="11" spans="8:10" x14ac:dyDescent="0.2">
      <c r="H11" t="s">
        <v>135</v>
      </c>
      <c r="I11">
        <v>51</v>
      </c>
      <c r="J11" t="s">
        <v>136</v>
      </c>
    </row>
    <row r="12" spans="8:10" x14ac:dyDescent="0.2">
      <c r="H12" t="s">
        <v>137</v>
      </c>
      <c r="I12">
        <v>52</v>
      </c>
      <c r="J12" t="s">
        <v>138</v>
      </c>
    </row>
    <row r="13" spans="8:10" x14ac:dyDescent="0.2">
      <c r="H13" t="s">
        <v>72</v>
      </c>
      <c r="I13">
        <v>53</v>
      </c>
      <c r="J13" t="s">
        <v>139</v>
      </c>
    </row>
    <row r="14" spans="8:10" x14ac:dyDescent="0.2">
      <c r="H14" t="s">
        <v>97</v>
      </c>
      <c r="I14">
        <v>54</v>
      </c>
      <c r="J14" t="s">
        <v>140</v>
      </c>
    </row>
    <row r="15" spans="8:10" x14ac:dyDescent="0.2">
      <c r="H15" t="s">
        <v>111</v>
      </c>
      <c r="I15">
        <v>55</v>
      </c>
      <c r="J15" t="s">
        <v>141</v>
      </c>
    </row>
    <row r="16" spans="8:10" x14ac:dyDescent="0.2">
      <c r="H16" t="s">
        <v>112</v>
      </c>
      <c r="I16">
        <v>56</v>
      </c>
      <c r="J16" t="s">
        <v>142</v>
      </c>
    </row>
    <row r="17" spans="8:10" x14ac:dyDescent="0.2">
      <c r="H17" t="s">
        <v>110</v>
      </c>
      <c r="I17">
        <v>57</v>
      </c>
      <c r="J17" t="s">
        <v>143</v>
      </c>
    </row>
    <row r="18" spans="8:10" x14ac:dyDescent="0.2">
      <c r="H18" t="s">
        <v>113</v>
      </c>
      <c r="I18">
        <v>58</v>
      </c>
      <c r="J18" t="s">
        <v>144</v>
      </c>
    </row>
    <row r="19" spans="8:10" x14ac:dyDescent="0.2">
      <c r="H19" t="s">
        <v>98</v>
      </c>
      <c r="I19">
        <v>101</v>
      </c>
      <c r="J19" t="s">
        <v>145</v>
      </c>
    </row>
    <row r="20" spans="8:10" x14ac:dyDescent="0.2">
      <c r="H20" t="s">
        <v>101</v>
      </c>
      <c r="I20">
        <v>102</v>
      </c>
      <c r="J20" t="s">
        <v>146</v>
      </c>
    </row>
    <row r="21" spans="8:10" x14ac:dyDescent="0.2">
      <c r="H21" t="s">
        <v>99</v>
      </c>
      <c r="I21">
        <v>103</v>
      </c>
      <c r="J21" t="s">
        <v>147</v>
      </c>
    </row>
    <row r="22" spans="8:10" x14ac:dyDescent="0.2">
      <c r="H22" t="s">
        <v>100</v>
      </c>
      <c r="I22">
        <v>104</v>
      </c>
      <c r="J22" t="s">
        <v>148</v>
      </c>
    </row>
    <row r="23" spans="8:10" x14ac:dyDescent="0.2">
      <c r="H23" t="s">
        <v>106</v>
      </c>
      <c r="I23">
        <v>105</v>
      </c>
      <c r="J23" t="s">
        <v>149</v>
      </c>
    </row>
    <row r="24" spans="8:10" x14ac:dyDescent="0.2">
      <c r="H24" t="s">
        <v>108</v>
      </c>
      <c r="I24">
        <v>106</v>
      </c>
      <c r="J24" t="s">
        <v>150</v>
      </c>
    </row>
    <row r="25" spans="8:10" x14ac:dyDescent="0.2">
      <c r="H25" t="s">
        <v>102</v>
      </c>
      <c r="I25">
        <v>107</v>
      </c>
      <c r="J25" t="s">
        <v>151</v>
      </c>
    </row>
    <row r="26" spans="8:10" x14ac:dyDescent="0.2">
      <c r="H26" t="s">
        <v>105</v>
      </c>
      <c r="I26">
        <v>108</v>
      </c>
      <c r="J26" t="s">
        <v>152</v>
      </c>
    </row>
    <row r="27" spans="8:10" x14ac:dyDescent="0.2">
      <c r="H27" t="s">
        <v>103</v>
      </c>
      <c r="I27">
        <v>109</v>
      </c>
      <c r="J27" t="s">
        <v>153</v>
      </c>
    </row>
    <row r="28" spans="8:10" x14ac:dyDescent="0.2">
      <c r="H28" t="s">
        <v>104</v>
      </c>
      <c r="I28">
        <v>110</v>
      </c>
      <c r="J28" t="s">
        <v>154</v>
      </c>
    </row>
    <row r="29" spans="8:10" x14ac:dyDescent="0.2">
      <c r="H29" t="s">
        <v>107</v>
      </c>
      <c r="I29">
        <v>111</v>
      </c>
      <c r="J29" t="s">
        <v>155</v>
      </c>
    </row>
    <row r="30" spans="8:10" x14ac:dyDescent="0.2">
      <c r="H30" t="s">
        <v>109</v>
      </c>
      <c r="I30">
        <v>112</v>
      </c>
      <c r="J30" t="s">
        <v>156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DifferDemonsConfig</vt:lpstr>
      <vt:lpstr>辅助表</vt:lpstr>
      <vt:lpstr>配件表</vt:lpstr>
      <vt:lpstr>整体表</vt:lpstr>
      <vt:lpstr>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2020-01-15T06:25:45Z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