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670"/>
  </bookViews>
  <sheets>
    <sheet name="DifferDemonsStageConfig" sheetId="1" r:id="rId1"/>
    <sheet name="Sheet1" sheetId="2" r:id="rId2"/>
  </sheets>
  <calcPr calcId="144525" iterate="1" iterateCount="5" iterateDelta="0.001"/>
</workbook>
</file>

<file path=xl/comments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rFont val="宋体"/>
            <charset val="134"/>
          </rPr>
          <t>作者:
异妖id+异妖阶数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
异妖id+异妖阶数</t>
        </r>
      </text>
    </comment>
  </commentList>
</comments>
</file>

<file path=xl/sharedStrings.xml><?xml version="1.0" encoding="utf-8"?>
<sst xmlns="http://schemas.openxmlformats.org/spreadsheetml/2006/main" count="1449" uniqueCount="782">
  <si>
    <r>
      <rPr>
        <sz val="9"/>
        <color theme="1"/>
        <rFont val="微软雅黑"/>
        <charset val="134"/>
      </rPr>
      <t>I</t>
    </r>
    <r>
      <rPr>
        <sz val="9"/>
        <color theme="1"/>
        <rFont val="微软雅黑"/>
        <charset val="134"/>
      </rPr>
      <t>D</t>
    </r>
  </si>
  <si>
    <r>
      <rPr>
        <sz val="9"/>
        <color theme="1"/>
        <rFont val="微软雅黑"/>
        <charset val="134"/>
      </rPr>
      <t>S</t>
    </r>
    <r>
      <rPr>
        <sz val="9"/>
        <color theme="1"/>
        <rFont val="微软雅黑"/>
        <charset val="134"/>
      </rPr>
      <t>killId</t>
    </r>
  </si>
  <si>
    <t>PassiveSkillId</t>
  </si>
  <si>
    <t>SkillChangeDesc</t>
  </si>
  <si>
    <r>
      <rPr>
        <sz val="9"/>
        <color theme="1"/>
        <rFont val="微软雅黑"/>
        <charset val="134"/>
      </rPr>
      <t>C</t>
    </r>
    <r>
      <rPr>
        <sz val="9"/>
        <color theme="1"/>
        <rFont val="微软雅黑"/>
        <charset val="134"/>
      </rPr>
      <t>ost</t>
    </r>
  </si>
  <si>
    <r>
      <rPr>
        <sz val="9"/>
        <color theme="1"/>
        <rFont val="微软雅黑"/>
        <charset val="134"/>
      </rPr>
      <t>C</t>
    </r>
    <r>
      <rPr>
        <sz val="9"/>
        <color theme="1"/>
        <rFont val="微软雅黑"/>
        <charset val="134"/>
      </rPr>
      <t>omonpentPreStage</t>
    </r>
  </si>
  <si>
    <r>
      <rPr>
        <sz val="9"/>
        <color theme="1"/>
        <rFont val="微软雅黑"/>
        <charset val="134"/>
      </rPr>
      <t>i</t>
    </r>
    <r>
      <rPr>
        <sz val="9"/>
        <color theme="1"/>
        <rFont val="微软雅黑"/>
        <charset val="134"/>
      </rPr>
      <t>nt</t>
    </r>
  </si>
  <si>
    <t>mut,int#int,1</t>
  </si>
  <si>
    <t>string</t>
  </si>
  <si>
    <r>
      <rPr>
        <sz val="9"/>
        <color theme="1"/>
        <rFont val="微软雅黑"/>
        <charset val="134"/>
      </rPr>
      <t>m</t>
    </r>
    <r>
      <rPr>
        <sz val="9"/>
        <color theme="1"/>
        <rFont val="微软雅黑"/>
        <charset val="134"/>
      </rPr>
      <t>ut,int#int,2</t>
    </r>
  </si>
  <si>
    <t>异妖id</t>
  </si>
  <si>
    <t>异妖技能id</t>
  </si>
  <si>
    <t>异妖被动id</t>
  </si>
  <si>
    <t>异妖技能变化文字</t>
  </si>
  <si>
    <t>突破需要消耗的道具</t>
  </si>
  <si>
    <t>所需配件进阶前置条件</t>
  </si>
  <si>
    <t>默认值</t>
  </si>
  <si>
    <t/>
  </si>
  <si>
    <r>
      <rPr>
        <sz val="9"/>
        <color theme="1"/>
        <rFont val="微软雅黑"/>
        <charset val="134"/>
      </rPr>
      <t>n</t>
    </r>
    <r>
      <rPr>
        <sz val="9"/>
        <color theme="1"/>
        <rFont val="微软雅黑"/>
        <charset val="134"/>
      </rPr>
      <t>ull</t>
    </r>
  </si>
  <si>
    <t>正确性校对</t>
  </si>
  <si>
    <t>校对值</t>
  </si>
  <si>
    <t>101</t>
  </si>
  <si>
    <t>500101</t>
  </si>
  <si>
    <t>102</t>
  </si>
  <si>
    <t>500102</t>
  </si>
  <si>
    <t>伤害增加至{7000点}</t>
  </si>
  <si>
    <t>5#40</t>
  </si>
  <si>
    <t>103</t>
  </si>
  <si>
    <t>500103</t>
  </si>
  <si>
    <t>流血伤害增加至每次{1400点}</t>
  </si>
  <si>
    <t>5#60</t>
  </si>
  <si>
    <t>104</t>
  </si>
  <si>
    <t>500104</t>
  </si>
  <si>
    <t>伤害增加至{10000点}</t>
  </si>
  <si>
    <t>5#80</t>
  </si>
  <si>
    <t>105</t>
  </si>
  <si>
    <t>500105</t>
  </si>
  <si>
    <t>流血伤害增加至每次{2000点}</t>
  </si>
  <si>
    <t>5#100</t>
  </si>
  <si>
    <t>106</t>
  </si>
  <si>
    <t>500106</t>
  </si>
  <si>
    <t>流血效果提升至{8秒4次伤害}</t>
  </si>
  <si>
    <t>5#120</t>
  </si>
  <si>
    <t>107</t>
  </si>
  <si>
    <t>500107</t>
  </si>
  <si>
    <t>伤害增加至{13000点}</t>
  </si>
  <si>
    <t>5#140</t>
  </si>
  <si>
    <t>108</t>
  </si>
  <si>
    <t>500108</t>
  </si>
  <si>
    <t>流血伤害增加至每次{2600点}</t>
  </si>
  <si>
    <t>5#160|6#1</t>
  </si>
  <si>
    <t>109</t>
  </si>
  <si>
    <t>500109</t>
  </si>
  <si>
    <t>伤害增加至{16000点}</t>
  </si>
  <si>
    <t>5#180|6#1</t>
  </si>
  <si>
    <t>110</t>
  </si>
  <si>
    <t>500110</t>
  </si>
  <si>
    <t>流血伤害增加至每次{3200点}</t>
  </si>
  <si>
    <t>5#200|6#1</t>
  </si>
  <si>
    <t>111</t>
  </si>
  <si>
    <t>500111</t>
  </si>
  <si>
    <t>目标伤害加深增加至{10%}</t>
  </si>
  <si>
    <t>5#220|6#2</t>
  </si>
  <si>
    <t>112</t>
  </si>
  <si>
    <t>500112</t>
  </si>
  <si>
    <t>伤害增加至{19000点}</t>
  </si>
  <si>
    <t>5#240|6#2</t>
  </si>
  <si>
    <t>113</t>
  </si>
  <si>
    <t>500113</t>
  </si>
  <si>
    <t>流血伤害增加至每次{3800点}</t>
  </si>
  <si>
    <t>5#260|6#2</t>
  </si>
  <si>
    <t>114</t>
  </si>
  <si>
    <t>500114</t>
  </si>
  <si>
    <t>目标伤害加深增加至{20%}</t>
  </si>
  <si>
    <t>5#280|6#2</t>
  </si>
  <si>
    <t>115</t>
  </si>
  <si>
    <t>500115</t>
  </si>
  <si>
    <t>伤害增加至{22000点}</t>
  </si>
  <si>
    <t>5#300|6#3</t>
  </si>
  <si>
    <t>116</t>
  </si>
  <si>
    <t>500116</t>
  </si>
  <si>
    <t>流血效果提升至{10秒5次伤害}</t>
  </si>
  <si>
    <t>5#320|6#3</t>
  </si>
  <si>
    <t>117</t>
  </si>
  <si>
    <t>500117</t>
  </si>
  <si>
    <t>流血伤害增加至每次{4400点}</t>
  </si>
  <si>
    <t>5#340|6#3</t>
  </si>
  <si>
    <t>118</t>
  </si>
  <si>
    <t>500118</t>
  </si>
  <si>
    <t>目标伤害加深增加至{30%}</t>
  </si>
  <si>
    <t>5#360|6#3</t>
  </si>
  <si>
    <t>119</t>
  </si>
  <si>
    <t>500119</t>
  </si>
  <si>
    <t>伤害增加至{25000点}</t>
  </si>
  <si>
    <t>5#380|6#3</t>
  </si>
  <si>
    <t>120</t>
  </si>
  <si>
    <t>500120</t>
  </si>
  <si>
    <t>目标伤害加深增加至{50%}</t>
  </si>
  <si>
    <t>5#400|6#4</t>
  </si>
  <si>
    <t>201</t>
  </si>
  <si>
    <t>500201</t>
  </si>
  <si>
    <t>202</t>
  </si>
  <si>
    <t>500202</t>
  </si>
  <si>
    <t>伤害增加至{11000点}</t>
  </si>
  <si>
    <t>203</t>
  </si>
  <si>
    <t>500203</t>
  </si>
  <si>
    <t>气血回复增加至{12000点}</t>
  </si>
  <si>
    <t>204</t>
  </si>
  <si>
    <t>500204</t>
  </si>
  <si>
    <t>205</t>
  </si>
  <si>
    <t>500205</t>
  </si>
  <si>
    <t>气血回复增加至{16000点}</t>
  </si>
  <si>
    <t>206</t>
  </si>
  <si>
    <t>500206</t>
  </si>
  <si>
    <t>伤害增加至{21000点}</t>
  </si>
  <si>
    <t>207</t>
  </si>
  <si>
    <t>500207</t>
  </si>
  <si>
    <t>气血回复增加至{20000点}</t>
  </si>
  <si>
    <t>208</t>
  </si>
  <si>
    <t>500208</t>
  </si>
  <si>
    <t>伤害增加至{26000点}</t>
  </si>
  <si>
    <t>209</t>
  </si>
  <si>
    <t>500209</t>
  </si>
  <si>
    <t>气血回复增加至{24000点}</t>
  </si>
  <si>
    <t>210</t>
  </si>
  <si>
    <t>500210</t>
  </si>
  <si>
    <t>伤害增加至{31000点}</t>
  </si>
  <si>
    <t>211</t>
  </si>
  <si>
    <t>500211</t>
  </si>
  <si>
    <t>{6秒}内增加{30%}双抗</t>
  </si>
  <si>
    <t>212</t>
  </si>
  <si>
    <t>500212</t>
  </si>
  <si>
    <t>气血回复增加至{28000点}</t>
  </si>
  <si>
    <t>213</t>
  </si>
  <si>
    <t>500213</t>
  </si>
  <si>
    <t>{6秒}内增加{40%}双抗</t>
  </si>
  <si>
    <t>214</t>
  </si>
  <si>
    <t>500214</t>
  </si>
  <si>
    <t>伤害增加至{36000点}</t>
  </si>
  <si>
    <t>215</t>
  </si>
  <si>
    <t>500215</t>
  </si>
  <si>
    <t>气血回复增加至{32000点}</t>
  </si>
  <si>
    <t>216</t>
  </si>
  <si>
    <t>500216</t>
  </si>
  <si>
    <t>双抗提升时间增加至{10秒}</t>
  </si>
  <si>
    <t>217</t>
  </si>
  <si>
    <t>500217</t>
  </si>
  <si>
    <t>{10秒}内增加{50%}双抗</t>
  </si>
  <si>
    <t>218</t>
  </si>
  <si>
    <t>500218</t>
  </si>
  <si>
    <t>伤害增加至{41000点}</t>
  </si>
  <si>
    <t>219</t>
  </si>
  <si>
    <t>500219</t>
  </si>
  <si>
    <t>气血回复增加至{36000点}</t>
  </si>
  <si>
    <t>220</t>
  </si>
  <si>
    <t>500220</t>
  </si>
  <si>
    <t>{10秒}内增加{60%}双抗</t>
  </si>
  <si>
    <t>301</t>
  </si>
  <si>
    <t>500301</t>
  </si>
  <si>
    <t>302</t>
  </si>
  <si>
    <t>500302</t>
  </si>
  <si>
    <t>伤害增加至{12000点}</t>
  </si>
  <si>
    <t>303</t>
  </si>
  <si>
    <t>500303</t>
  </si>
  <si>
    <t>眩晕概率提升至{30%}</t>
  </si>
  <si>
    <t>304</t>
  </si>
  <si>
    <t>500304</t>
  </si>
  <si>
    <t>305</t>
  </si>
  <si>
    <t>500305</t>
  </si>
  <si>
    <t>眩晕概率提升至{40%}</t>
  </si>
  <si>
    <t>306</t>
  </si>
  <si>
    <t>500306</t>
  </si>
  <si>
    <t>眩晕目标增加至{2个}</t>
  </si>
  <si>
    <t>307</t>
  </si>
  <si>
    <t>500307</t>
  </si>
  <si>
    <t>伤害增加至{20000点}</t>
  </si>
  <si>
    <t>308</t>
  </si>
  <si>
    <t>500308</t>
  </si>
  <si>
    <t>眩晕概率提升至{50%}</t>
  </si>
  <si>
    <t>309</t>
  </si>
  <si>
    <t>500309</t>
  </si>
  <si>
    <t>伤害增加至{24000点}</t>
  </si>
  <si>
    <t>310</t>
  </si>
  <si>
    <t>500310</t>
  </si>
  <si>
    <t>眩晕概率提升至{60%}</t>
  </si>
  <si>
    <t>311</t>
  </si>
  <si>
    <t>500311</t>
  </si>
  <si>
    <t>眩晕目标增加至{3个}</t>
  </si>
  <si>
    <t>312</t>
  </si>
  <si>
    <t>500312</t>
  </si>
  <si>
    <t>伤害增加至{28000点}</t>
  </si>
  <si>
    <t>313</t>
  </si>
  <si>
    <t>500313</t>
  </si>
  <si>
    <t>眩晕概率提升至{70%}</t>
  </si>
  <si>
    <t>314</t>
  </si>
  <si>
    <t>500314</t>
  </si>
  <si>
    <t>伤害增加至{32000点}</t>
  </si>
  <si>
    <t>315</t>
  </si>
  <si>
    <t>500315</t>
  </si>
  <si>
    <t>眩晕概率提升至{80%}</t>
  </si>
  <si>
    <t>316</t>
  </si>
  <si>
    <t>500316</t>
  </si>
  <si>
    <t>眩晕目标增加至{4个}</t>
  </si>
  <si>
    <t>317</t>
  </si>
  <si>
    <t>500317</t>
  </si>
  <si>
    <t>318</t>
  </si>
  <si>
    <t>500318</t>
  </si>
  <si>
    <t>眩晕概率提升至{90%}</t>
  </si>
  <si>
    <t>319</t>
  </si>
  <si>
    <t>500319</t>
  </si>
  <si>
    <t>伤害增加至{40000点}</t>
  </si>
  <si>
    <t>320</t>
  </si>
  <si>
    <t>500320</t>
  </si>
  <si>
    <t>眩晕概率提升至{100%}</t>
  </si>
  <si>
    <t>401</t>
  </si>
  <si>
    <t>500401</t>
  </si>
  <si>
    <t>402</t>
  </si>
  <si>
    <t>500402</t>
  </si>
  <si>
    <t>403</t>
  </si>
  <si>
    <t>500403</t>
  </si>
  <si>
    <t>速度提升增加至{35%}</t>
  </si>
  <si>
    <t>404</t>
  </si>
  <si>
    <t>500404</t>
  </si>
  <si>
    <t>伤害增加至{30000点}</t>
  </si>
  <si>
    <t>405</t>
  </si>
  <si>
    <t>500405</t>
  </si>
  <si>
    <t>速度提升增加至{40%}</t>
  </si>
  <si>
    <t>406</t>
  </si>
  <si>
    <t>500406</t>
  </si>
  <si>
    <t>速度提升时间增加至{8秒}</t>
  </si>
  <si>
    <t>407</t>
  </si>
  <si>
    <t>500407</t>
  </si>
  <si>
    <t>408</t>
  </si>
  <si>
    <t>500408</t>
  </si>
  <si>
    <t>速度提升增加至{45%}</t>
  </si>
  <si>
    <t>409</t>
  </si>
  <si>
    <t>500409</t>
  </si>
  <si>
    <t>伤害增加至{50000点}</t>
  </si>
  <si>
    <t>410</t>
  </si>
  <si>
    <t>500410</t>
  </si>
  <si>
    <t>速度提升增加至{50%}</t>
  </si>
  <si>
    <t>411</t>
  </si>
  <si>
    <t>500411</t>
  </si>
  <si>
    <t>施法率提升至{30%}</t>
  </si>
  <si>
    <t>412</t>
  </si>
  <si>
    <t>500412</t>
  </si>
  <si>
    <t>伤害增加至{60000点}</t>
  </si>
  <si>
    <t>413</t>
  </si>
  <si>
    <t>500413</t>
  </si>
  <si>
    <t>速度提升增加至{55%}</t>
  </si>
  <si>
    <t>414</t>
  </si>
  <si>
    <t>500414</t>
  </si>
  <si>
    <t>施法率提升至{40%}</t>
  </si>
  <si>
    <t>415</t>
  </si>
  <si>
    <t>500415</t>
  </si>
  <si>
    <t>伤害增加至{70000点}</t>
  </si>
  <si>
    <t>416</t>
  </si>
  <si>
    <t>500416</t>
  </si>
  <si>
    <t>速度施法率提升时间增加至{10秒}</t>
  </si>
  <si>
    <t>417</t>
  </si>
  <si>
    <t>500417</t>
  </si>
  <si>
    <t>速度提升增加至{60%}</t>
  </si>
  <si>
    <t>418</t>
  </si>
  <si>
    <t>500418</t>
  </si>
  <si>
    <t>施法率提升至{50%}</t>
  </si>
  <si>
    <t>419</t>
  </si>
  <si>
    <t>500419</t>
  </si>
  <si>
    <t>伤害增加至{80000点}</t>
  </si>
  <si>
    <t>420</t>
  </si>
  <si>
    <t>500420</t>
  </si>
  <si>
    <t>速度提升增加至{65%}</t>
  </si>
  <si>
    <t>501</t>
  </si>
  <si>
    <t>500501</t>
  </si>
  <si>
    <t>502</t>
  </si>
  <si>
    <t>500502</t>
  </si>
  <si>
    <t>5#240|6#1</t>
  </si>
  <si>
    <t>503</t>
  </si>
  <si>
    <t>500503</t>
  </si>
  <si>
    <t>灼烧伤害增加至每次{6000点}</t>
  </si>
  <si>
    <t>5#360|6#1</t>
  </si>
  <si>
    <t>504</t>
  </si>
  <si>
    <t>500504</t>
  </si>
  <si>
    <t>攻击提升增加至{60%}</t>
  </si>
  <si>
    <t>5#480|6#2</t>
  </si>
  <si>
    <t>505</t>
  </si>
  <si>
    <t>500505</t>
  </si>
  <si>
    <t>5#600|6#2</t>
  </si>
  <si>
    <t>506</t>
  </si>
  <si>
    <t>500506</t>
  </si>
  <si>
    <t>灼烧效果提升至{8秒4次伤害}</t>
  </si>
  <si>
    <t>5#720|6#3</t>
  </si>
  <si>
    <t>507</t>
  </si>
  <si>
    <t>500507</t>
  </si>
  <si>
    <t>灼烧伤害增加至每次{7000点}</t>
  </si>
  <si>
    <t>5#840|6#3</t>
  </si>
  <si>
    <t>508</t>
  </si>
  <si>
    <t>500508</t>
  </si>
  <si>
    <t>攻击提升增加至{70%}</t>
  </si>
  <si>
    <t>5#960|6#4</t>
  </si>
  <si>
    <t>509</t>
  </si>
  <si>
    <t>500509</t>
  </si>
  <si>
    <t>伤害增加至{55000点}</t>
  </si>
  <si>
    <t>5#1080|6#5</t>
  </si>
  <si>
    <t>510</t>
  </si>
  <si>
    <t>500510</t>
  </si>
  <si>
    <t>灼烧伤害增加至每次{8000点}</t>
  </si>
  <si>
    <t>5#1200|6#8</t>
  </si>
  <si>
    <t>511</t>
  </si>
  <si>
    <t>500511</t>
  </si>
  <si>
    <t>攻击提升增加至{80%}</t>
  </si>
  <si>
    <t>5#1320|6#11</t>
  </si>
  <si>
    <t>512</t>
  </si>
  <si>
    <t>500512</t>
  </si>
  <si>
    <t>5#1440|6#14</t>
  </si>
  <si>
    <t>513</t>
  </si>
  <si>
    <t>500513</t>
  </si>
  <si>
    <t>灼烧伤害增加至每次{9000点}</t>
  </si>
  <si>
    <t>5#1560|6#17</t>
  </si>
  <si>
    <t>514</t>
  </si>
  <si>
    <t>500514</t>
  </si>
  <si>
    <t>攻击提升增加至{90%}</t>
  </si>
  <si>
    <t>5#1680|6#20</t>
  </si>
  <si>
    <t>515</t>
  </si>
  <si>
    <t>500515</t>
  </si>
  <si>
    <t>伤害增加至{85000点}</t>
  </si>
  <si>
    <t>5#1800|6#23</t>
  </si>
  <si>
    <t>516</t>
  </si>
  <si>
    <t>500516</t>
  </si>
  <si>
    <t>灼烧效果提升至{10秒5次伤害}</t>
  </si>
  <si>
    <t>5#1920|6#26</t>
  </si>
  <si>
    <t>517</t>
  </si>
  <si>
    <t>500517</t>
  </si>
  <si>
    <t>灼烧伤害增加至每次{10000点}</t>
  </si>
  <si>
    <t>5#2040|6#29</t>
  </si>
  <si>
    <t>518</t>
  </si>
  <si>
    <t>500518</t>
  </si>
  <si>
    <t>攻击提升增加至{100%}</t>
  </si>
  <si>
    <t>5#2160|6#32</t>
  </si>
  <si>
    <t>519</t>
  </si>
  <si>
    <t>500519</t>
  </si>
  <si>
    <t>伤害增加至{100000点}</t>
  </si>
  <si>
    <t>5#2280|6#35</t>
  </si>
  <si>
    <t>520</t>
  </si>
  <si>
    <t>500520</t>
  </si>
  <si>
    <t>灼烧伤害增加至每次{11000点}</t>
  </si>
  <si>
    <t>5#2400|6#38</t>
  </si>
  <si>
    <t>601</t>
  </si>
  <si>
    <t>500601</t>
  </si>
  <si>
    <t>602</t>
  </si>
  <si>
    <t>500602</t>
  </si>
  <si>
    <t>603</t>
  </si>
  <si>
    <t>500603</t>
  </si>
  <si>
    <t>伤害减免提升至{35%}</t>
  </si>
  <si>
    <t>604</t>
  </si>
  <si>
    <t>500604</t>
  </si>
  <si>
    <t>免疫控制概率提升至{60%}</t>
  </si>
  <si>
    <t>605</t>
  </si>
  <si>
    <t>500605</t>
  </si>
  <si>
    <t>606</t>
  </si>
  <si>
    <t>500606</t>
  </si>
  <si>
    <t>增益效果时间增加至{8秒}</t>
  </si>
  <si>
    <t>607</t>
  </si>
  <si>
    <t>500607</t>
  </si>
  <si>
    <t>伤害减免提升至{40%}</t>
  </si>
  <si>
    <t>608</t>
  </si>
  <si>
    <t>500608</t>
  </si>
  <si>
    <t>免疫控制概率提升至{70%}</t>
  </si>
  <si>
    <t>609</t>
  </si>
  <si>
    <t>500609</t>
  </si>
  <si>
    <t>伤害增加至{90000点}</t>
  </si>
  <si>
    <t>610</t>
  </si>
  <si>
    <t>500610</t>
  </si>
  <si>
    <t>伤害减免提升至{45%}</t>
  </si>
  <si>
    <t>611</t>
  </si>
  <si>
    <t>500611</t>
  </si>
  <si>
    <t>免疫控制概率提升至{80%}</t>
  </si>
  <si>
    <t>612</t>
  </si>
  <si>
    <t>500612</t>
  </si>
  <si>
    <t>伤害增加至{110000点}</t>
  </si>
  <si>
    <t>613</t>
  </si>
  <si>
    <t>500613</t>
  </si>
  <si>
    <t>伤害减免提升至{50%}</t>
  </si>
  <si>
    <t>614</t>
  </si>
  <si>
    <t>500614</t>
  </si>
  <si>
    <t>免疫控制概率提升至{90%}</t>
  </si>
  <si>
    <t>615</t>
  </si>
  <si>
    <t>500615</t>
  </si>
  <si>
    <t>伤害增加至{130000点}</t>
  </si>
  <si>
    <t>616</t>
  </si>
  <si>
    <t>500616</t>
  </si>
  <si>
    <t>增益效果时间增加至{10秒}</t>
  </si>
  <si>
    <t>617</t>
  </si>
  <si>
    <t>500617</t>
  </si>
  <si>
    <t>伤害减免提升至{55%}</t>
  </si>
  <si>
    <t>618</t>
  </si>
  <si>
    <t>500618</t>
  </si>
  <si>
    <t>免疫控制概率提升至{100%}</t>
  </si>
  <si>
    <t>619</t>
  </si>
  <si>
    <t>500619</t>
  </si>
  <si>
    <t>伤害增加至{150000点}</t>
  </si>
  <si>
    <t>620</t>
  </si>
  <si>
    <t>500620</t>
  </si>
  <si>
    <t>伤害减免提升至{60%}</t>
  </si>
  <si>
    <t>701</t>
  </si>
  <si>
    <t>500701</t>
  </si>
  <si>
    <t>702</t>
  </si>
  <si>
    <t>500702</t>
  </si>
  <si>
    <t>703</t>
  </si>
  <si>
    <t>500703</t>
  </si>
  <si>
    <t>暴击率增加至{20%}</t>
  </si>
  <si>
    <t>704</t>
  </si>
  <si>
    <t>500704</t>
  </si>
  <si>
    <t>施法率增加至{60%}</t>
  </si>
  <si>
    <t>705</t>
  </si>
  <si>
    <t>500705</t>
  </si>
  <si>
    <t>706</t>
  </si>
  <si>
    <t>500706</t>
  </si>
  <si>
    <t>707</t>
  </si>
  <si>
    <t>500707</t>
  </si>
  <si>
    <t>暴击率增加至{30%}</t>
  </si>
  <si>
    <t>708</t>
  </si>
  <si>
    <t>500708</t>
  </si>
  <si>
    <t>施法率增加至{70%}</t>
  </si>
  <si>
    <t>709</t>
  </si>
  <si>
    <t>500709</t>
  </si>
  <si>
    <t>710</t>
  </si>
  <si>
    <t>500710</t>
  </si>
  <si>
    <t>暴击率增加至{40%}</t>
  </si>
  <si>
    <t>711</t>
  </si>
  <si>
    <t>500711</t>
  </si>
  <si>
    <t>施法率增加至{80%}</t>
  </si>
  <si>
    <t>712</t>
  </si>
  <si>
    <t>500712</t>
  </si>
  <si>
    <t>713</t>
  </si>
  <si>
    <t>500713</t>
  </si>
  <si>
    <t>暴击率增加至{50%}</t>
  </si>
  <si>
    <t>714</t>
  </si>
  <si>
    <t>500714</t>
  </si>
  <si>
    <t>施法率增加至{90%}</t>
  </si>
  <si>
    <t>715</t>
  </si>
  <si>
    <t>500715</t>
  </si>
  <si>
    <t>716</t>
  </si>
  <si>
    <t>500716</t>
  </si>
  <si>
    <t>717</t>
  </si>
  <si>
    <t>500717</t>
  </si>
  <si>
    <t>暴击率增加至{60%}</t>
  </si>
  <si>
    <t>718</t>
  </si>
  <si>
    <t>500718</t>
  </si>
  <si>
    <t>施法率增加至{100%}</t>
  </si>
  <si>
    <t>719</t>
  </si>
  <si>
    <t>500719</t>
  </si>
  <si>
    <t>720</t>
  </si>
  <si>
    <t>500720</t>
  </si>
  <si>
    <t>暴击率增加至{70%}</t>
  </si>
  <si>
    <t>801</t>
  </si>
  <si>
    <t>500801</t>
  </si>
  <si>
    <t>802</t>
  </si>
  <si>
    <t>500802</t>
  </si>
  <si>
    <t>803</t>
  </si>
  <si>
    <t>500803</t>
  </si>
  <si>
    <t>流血伤害增加至每次{3000点}</t>
  </si>
  <si>
    <t>804</t>
  </si>
  <si>
    <t>500804</t>
  </si>
  <si>
    <t>减甲效果提升至{40%}</t>
  </si>
  <si>
    <t>805</t>
  </si>
  <si>
    <t>500805</t>
  </si>
  <si>
    <t>806</t>
  </si>
  <si>
    <t>500806</t>
  </si>
  <si>
    <t>807</t>
  </si>
  <si>
    <t>500807</t>
  </si>
  <si>
    <t>流血伤害增加至每次{4000点}</t>
  </si>
  <si>
    <t>808</t>
  </si>
  <si>
    <t>500808</t>
  </si>
  <si>
    <t>减甲效果提升至{55%}</t>
  </si>
  <si>
    <t>809</t>
  </si>
  <si>
    <t>500809</t>
  </si>
  <si>
    <t>810</t>
  </si>
  <si>
    <t>500810</t>
  </si>
  <si>
    <t>流血伤害增加至每次{5000点}</t>
  </si>
  <si>
    <t>811</t>
  </si>
  <si>
    <t>500811</t>
  </si>
  <si>
    <t>减甲效果提升至{70%}</t>
  </si>
  <si>
    <t>812</t>
  </si>
  <si>
    <t>500812</t>
  </si>
  <si>
    <t>813</t>
  </si>
  <si>
    <t>500813</t>
  </si>
  <si>
    <t>流血伤害增加至每次{6000点}</t>
  </si>
  <si>
    <t>814</t>
  </si>
  <si>
    <t>500814</t>
  </si>
  <si>
    <t>减甲效果提升至{85%}</t>
  </si>
  <si>
    <t>815</t>
  </si>
  <si>
    <t>500815</t>
  </si>
  <si>
    <t>伤害增加至{120000点}</t>
  </si>
  <si>
    <t>816</t>
  </si>
  <si>
    <t>500816</t>
  </si>
  <si>
    <t>817</t>
  </si>
  <si>
    <t>500817</t>
  </si>
  <si>
    <t>流血伤害增加至每次{7000点}</t>
  </si>
  <si>
    <t>818</t>
  </si>
  <si>
    <t>500818</t>
  </si>
  <si>
    <t>减甲效果提升至{100%}</t>
  </si>
  <si>
    <t>819</t>
  </si>
  <si>
    <t>500819</t>
  </si>
  <si>
    <t>伤害增加至{140000点}</t>
  </si>
  <si>
    <t>820</t>
  </si>
  <si>
    <t>500820</t>
  </si>
  <si>
    <t>流血伤害增加至每次{8000点}</t>
  </si>
  <si>
    <t>901</t>
  </si>
  <si>
    <t>500901</t>
  </si>
  <si>
    <t>902</t>
  </si>
  <si>
    <t>500902</t>
  </si>
  <si>
    <t>903</t>
  </si>
  <si>
    <t>500903</t>
  </si>
  <si>
    <t>护盾值提升至{20000点}</t>
  </si>
  <si>
    <t>904</t>
  </si>
  <si>
    <t>500904</t>
  </si>
  <si>
    <t>免疫负面状态概率提升至{60%}</t>
  </si>
  <si>
    <t>905</t>
  </si>
  <si>
    <t>500905</t>
  </si>
  <si>
    <t>906</t>
  </si>
  <si>
    <t>500906</t>
  </si>
  <si>
    <t>907</t>
  </si>
  <si>
    <t>500907</t>
  </si>
  <si>
    <t>护盾值提升至{30000点}</t>
  </si>
  <si>
    <t>908</t>
  </si>
  <si>
    <t>500908</t>
  </si>
  <si>
    <t>免疫负面状态概率提升至{70%}</t>
  </si>
  <si>
    <t>909</t>
  </si>
  <si>
    <t>500909</t>
  </si>
  <si>
    <t>910</t>
  </si>
  <si>
    <t>500910</t>
  </si>
  <si>
    <t>护盾值提升至{40000点}</t>
  </si>
  <si>
    <t>911</t>
  </si>
  <si>
    <t>500911</t>
  </si>
  <si>
    <t>免疫负面状态概率提升至{80%}</t>
  </si>
  <si>
    <t>912</t>
  </si>
  <si>
    <t>500912</t>
  </si>
  <si>
    <t>913</t>
  </si>
  <si>
    <t>500913</t>
  </si>
  <si>
    <t>护盾值提升至{50000点}</t>
  </si>
  <si>
    <t>914</t>
  </si>
  <si>
    <t>500914</t>
  </si>
  <si>
    <t>免疫负面状态概率提升至{90%}</t>
  </si>
  <si>
    <t>915</t>
  </si>
  <si>
    <t>500915</t>
  </si>
  <si>
    <t>916</t>
  </si>
  <si>
    <t>500916</t>
  </si>
  <si>
    <t>917</t>
  </si>
  <si>
    <t>500917</t>
  </si>
  <si>
    <t>护盾值提升至{60000点}</t>
  </si>
  <si>
    <t>918</t>
  </si>
  <si>
    <t>500918</t>
  </si>
  <si>
    <t>免疫负面状态概率提升至{100%}</t>
  </si>
  <si>
    <t>919</t>
  </si>
  <si>
    <t>500919</t>
  </si>
  <si>
    <t>920</t>
  </si>
  <si>
    <t>500920</t>
  </si>
  <si>
    <t>护盾值提升至{70000点}</t>
  </si>
  <si>
    <t>1001</t>
  </si>
  <si>
    <t>501001</t>
  </si>
  <si>
    <t>1002</t>
  </si>
  <si>
    <t>501002</t>
  </si>
  <si>
    <t>5#400|6#2</t>
  </si>
  <si>
    <t>1003</t>
  </si>
  <si>
    <t>501003</t>
  </si>
  <si>
    <t>伤害加成增加至{40%}</t>
  </si>
  <si>
    <t>1004</t>
  </si>
  <si>
    <t>501004</t>
  </si>
  <si>
    <t>伤害减免增加至{40%}</t>
  </si>
  <si>
    <t>5#800|6#3</t>
  </si>
  <si>
    <t>1005</t>
  </si>
  <si>
    <t>501005</t>
  </si>
  <si>
    <t>5#1000|6#3</t>
  </si>
  <si>
    <t>1006</t>
  </si>
  <si>
    <t>501006</t>
  </si>
  <si>
    <t>5#1200|6#4</t>
  </si>
  <si>
    <t>1007</t>
  </si>
  <si>
    <t>501007</t>
  </si>
  <si>
    <t>伤害加成增加至{50%}</t>
  </si>
  <si>
    <t>5#1400|6#4</t>
  </si>
  <si>
    <t>1008</t>
  </si>
  <si>
    <t>501008</t>
  </si>
  <si>
    <t>伤害减免增加至{50%}</t>
  </si>
  <si>
    <t>5#1600|6#6</t>
  </si>
  <si>
    <t>1009</t>
  </si>
  <si>
    <t>501009</t>
  </si>
  <si>
    <t>伤害增加至{180000点}</t>
  </si>
  <si>
    <t>5#1800|6#8</t>
  </si>
  <si>
    <t>1010</t>
  </si>
  <si>
    <t>501010</t>
  </si>
  <si>
    <t>伤害加成增加至{60%}</t>
  </si>
  <si>
    <t>5#2000|6#12</t>
  </si>
  <si>
    <t>1011</t>
  </si>
  <si>
    <t>501011</t>
  </si>
  <si>
    <t>CD减免时间增加至{4秒}</t>
  </si>
  <si>
    <t>5#2200|6#15</t>
  </si>
  <si>
    <t>1012</t>
  </si>
  <si>
    <t>501012</t>
  </si>
  <si>
    <t>伤害减免增加至{60%}</t>
  </si>
  <si>
    <t>5#2400|6#18</t>
  </si>
  <si>
    <t>1013</t>
  </si>
  <si>
    <t>501013</t>
  </si>
  <si>
    <t>伤害增加至{220000点}</t>
  </si>
  <si>
    <t>5#2600|6#21</t>
  </si>
  <si>
    <t>1014</t>
  </si>
  <si>
    <t>501014</t>
  </si>
  <si>
    <t>伤害加成增加至{70%}</t>
  </si>
  <si>
    <t>5#2800|6#25</t>
  </si>
  <si>
    <t>1015</t>
  </si>
  <si>
    <t>501015</t>
  </si>
  <si>
    <t>伤害减免增加至{70%}</t>
  </si>
  <si>
    <t>5#3000|6#29</t>
  </si>
  <si>
    <t>1016</t>
  </si>
  <si>
    <t>501016</t>
  </si>
  <si>
    <t>5#3200|6#33</t>
  </si>
  <si>
    <t>1017</t>
  </si>
  <si>
    <t>501017</t>
  </si>
  <si>
    <t>伤害增加至{260000点}</t>
  </si>
  <si>
    <t>5#3400|6#37</t>
  </si>
  <si>
    <t>1018</t>
  </si>
  <si>
    <t>501018</t>
  </si>
  <si>
    <t>伤害加成增加至{80%}</t>
  </si>
  <si>
    <t>5#3600|6#41</t>
  </si>
  <si>
    <t>1019</t>
  </si>
  <si>
    <t>501019</t>
  </si>
  <si>
    <t>伤害减免增加至{80%}</t>
  </si>
  <si>
    <t>5#3800|6#45</t>
  </si>
  <si>
    <t>1020</t>
  </si>
  <si>
    <t>501020</t>
  </si>
  <si>
    <t>伤害增加至{300000点}</t>
  </si>
  <si>
    <t>5#4000|6#50</t>
  </si>
  <si>
    <t>目标选择</t>
  </si>
  <si>
    <t>技能效果组合</t>
  </si>
  <si>
    <t>技能效果参数</t>
  </si>
  <si>
    <t>技能效果参数修正</t>
  </si>
  <si>
    <t>技能描述</t>
  </si>
  <si>
    <t>技能描述修正</t>
  </si>
  <si>
    <t>异妖序号</t>
  </si>
  <si>
    <t>异妖技能序号</t>
  </si>
  <si>
    <t>异妖</t>
  </si>
  <si>
    <t>总伤害</t>
  </si>
  <si>
    <t>技能效果组合修改</t>
  </si>
  <si>
    <t>刀捞鬼</t>
  </si>
  <si>
    <t>对敌方随机3名敌人造成（）伤害，增加我方2人攻击（30%），增加防御（30%），持续10秒</t>
  </si>
  <si>
    <t>20003#0.7|10002#0.7|10002#0.7|10002#0.7</t>
  </si>
  <si>
    <t>26|4|4|4</t>
  </si>
  <si>
    <t>5000|1#0.3#10#1|2#0.3#10#1|3#0.3#10#1</t>
  </si>
  <si>
    <t>1#0.1#5#1</t>
  </si>
  <si>
    <t>2#0.2#5#1</t>
  </si>
  <si>
    <t>3#0.2#5#1</t>
  </si>
  <si>
    <t>对敌方随机3名敌人造成a伤害，增加我方2人攻击b，持续c秒，增加防御d，持续e秒。</t>
  </si>
  <si>
    <t>蒸笼仔</t>
  </si>
  <si>
    <t>对敌方随机2名敌人造成（）伤害，降低对方速度（50%），持续（10）秒，恢复我方4人（30%）的生命</t>
  </si>
  <si>
    <t>20002#0.7|20000#0.7|10004#0.7</t>
  </si>
  <si>
    <t>26|4|24</t>
  </si>
  <si>
    <t>9000|4#0.5#10#3|1#0.3</t>
  </si>
  <si>
    <t>1#0.2#5#1</t>
  </si>
  <si>
    <t>横公</t>
  </si>
  <si>
    <t>对敌方随机2人造成（）伤害，增加我方4人（30%）暴击率，增加（50%）暴击伤害，持续8秒</t>
  </si>
  <si>
    <t>20002#0.7|10004#0.7|10004#0.7</t>
  </si>
  <si>
    <t>13000|9#0.3#8#1|10#0.5#8#1</t>
  </si>
  <si>
    <t>拘魂姬</t>
  </si>
  <si>
    <r>
      <rPr>
        <sz val="9"/>
        <color theme="1"/>
        <rFont val="微软雅黑"/>
        <charset val="134"/>
      </rPr>
      <t>对敌方随机2人造成（）伤害，同时</t>
    </r>
    <r>
      <rPr>
        <sz val="9"/>
        <color theme="0"/>
        <rFont val="微软雅黑"/>
        <charset val="134"/>
      </rPr>
      <t>给对方增加一层虚弱buff, buff 期间收到的异妖伤害增加50%，buff持续正常，最大叠加2层</t>
    </r>
  </si>
  <si>
    <t>20002#0.7|20002#0.7</t>
  </si>
  <si>
    <t>26|36</t>
  </si>
  <si>
    <t>19527|6#0.5#2#1</t>
  </si>
  <si>
    <t>1#0.3#5#1</t>
  </si>
  <si>
    <t>火鼠</t>
  </si>
  <si>
    <t>对随机3名敌人造成（）伤害，每秒额外造成（），持续（）秒，提高我方随机3人对中毒目标（30%）的伤害加深，持续（10）秒。</t>
  </si>
  <si>
    <t>20003#0.7|20003#0.7|10003#0.7</t>
  </si>
  <si>
    <t>26|27|25</t>
  </si>
  <si>
    <t>20072|500#10|2#0.3#10</t>
  </si>
  <si>
    <t>拦面叟</t>
  </si>
  <si>
    <t>对随机3名敌人造成（）伤害，每秒额外造成（），持续（）秒，提高我方随机3人对流血目标（30%）的伤害加深，持续（10）秒。</t>
  </si>
  <si>
    <t>21363|600#10|3#0.3#10</t>
  </si>
  <si>
    <t>1#0.3#10#1</t>
  </si>
  <si>
    <t>孙龙</t>
  </si>
  <si>
    <t>对随机3名敌人造成（）伤害，每秒额外造成（），持续（）秒，提高我方随机3人对燃烧目标（30%）的伤害加深，持续（10）秒。</t>
  </si>
  <si>
    <t>27009|900#10|1#0.3#10</t>
  </si>
  <si>
    <t>陌刀</t>
  </si>
  <si>
    <r>
      <rPr>
        <sz val="9"/>
        <color theme="1"/>
        <rFont val="微软雅黑"/>
        <charset val="134"/>
      </rPr>
      <t>对随机3名敌人伤害，同时有（50%）对敌人沉默，</t>
    </r>
    <r>
      <rPr>
        <sz val="9"/>
        <color theme="0"/>
        <rFont val="微软雅黑"/>
        <charset val="134"/>
      </rPr>
      <t>提高我方随机3人对沉默敌人（30%）的伤害加深，持续（10）秒</t>
    </r>
    <r>
      <rPr>
        <sz val="9"/>
        <color theme="1"/>
        <rFont val="微软雅黑"/>
        <charset val="134"/>
      </rPr>
      <t>。</t>
    </r>
  </si>
  <si>
    <t>26|3|35</t>
  </si>
  <si>
    <t>38790|0.5#2#10|2#0.3#10</t>
  </si>
  <si>
    <t>2#0.2#10#1</t>
  </si>
  <si>
    <t>3#0.2#10#1</t>
  </si>
  <si>
    <t>风狸</t>
  </si>
  <si>
    <r>
      <rPr>
        <sz val="9"/>
        <color theme="1"/>
        <rFont val="微软雅黑"/>
        <charset val="134"/>
      </rPr>
      <t>对随机3名敌人伤害，同时有（50%）对敌人眩晕，</t>
    </r>
    <r>
      <rPr>
        <sz val="9"/>
        <color theme="0"/>
        <rFont val="微软雅黑"/>
        <charset val="134"/>
      </rPr>
      <t>提高我方随机3人对眩晕敌人（30%）的伤害加深，持续（10）秒</t>
    </r>
    <r>
      <rPr>
        <sz val="9"/>
        <color theme="1"/>
        <rFont val="微软雅黑"/>
        <charset val="134"/>
      </rPr>
      <t>。</t>
    </r>
  </si>
  <si>
    <t>20003#0.7|20003#0.7|20003#0.7</t>
  </si>
  <si>
    <t>52181|0.5#1#10|1#0.3#10</t>
  </si>
  <si>
    <t>天麟</t>
  </si>
  <si>
    <r>
      <rPr>
        <sz val="9"/>
        <color theme="1"/>
        <rFont val="微软雅黑"/>
        <charset val="134"/>
      </rPr>
      <t>对敌方随机4人造成（）伤害，增加我方全体100%速度，持续（10）秒，</t>
    </r>
    <r>
      <rPr>
        <sz val="9"/>
        <color theme="0"/>
        <rFont val="微软雅黑"/>
        <charset val="134"/>
      </rPr>
      <t>同时给全体附加神圣buff，buff 期间受到的伤害减少45%，持续（10）秒</t>
    </r>
  </si>
  <si>
    <t>20004#0.7|10000#0.7|10000#0.7</t>
  </si>
  <si>
    <t>26|4|4</t>
  </si>
  <si>
    <t>32000|4#1#10#1|6#0.45#10#3</t>
  </si>
  <si>
    <t>2#0.3#10#1</t>
  </si>
  <si>
    <t>3#0.3#10#1</t>
  </si>
  <si>
    <r>
      <rPr>
        <sz val="9"/>
        <color theme="1"/>
        <rFont val="微软雅黑"/>
        <charset val="134"/>
      </rPr>
      <t>对随机3名敌人造成（）伤害，每秒额外造成（），持续（）秒，</t>
    </r>
    <r>
      <rPr>
        <sz val="9"/>
        <color theme="0"/>
        <rFont val="微软雅黑"/>
        <charset val="134"/>
      </rPr>
      <t>清除我方4人异常状态，给全体增加一个吸收护盾（45%），持续（10）秒</t>
    </r>
    <r>
      <rPr>
        <sz val="9"/>
        <color theme="1"/>
        <rFont val="微软雅黑"/>
        <charset val="134"/>
      </rPr>
      <t>。</t>
    </r>
  </si>
  <si>
    <t>20003#0.7|20003#0.7|10004#0.7|10000#0.7</t>
  </si>
  <si>
    <t>26|27|37|9</t>
  </si>
  <si>
    <t>22000|800#10|0|6#0.45#10#0</t>
  </si>
  <si>
    <t>4#0.2#5#3</t>
  </si>
  <si>
    <t>1#0.2</t>
  </si>
  <si>
    <t>对敌方随机2名敌人造成a伤害，降低对方速度b，持续c秒，恢复我方4人d的生命。</t>
  </si>
  <si>
    <t>降低对方速度&lt;color=#b4595eFF&gt;30%&lt;/color&gt;。</t>
  </si>
  <si>
    <t>4#0.3#5#3</t>
  </si>
  <si>
    <t>伤害增加3%</t>
  </si>
  <si>
    <t>降低对方速度&lt;color=#b4595eFF&gt;40%&lt;/color&gt;。</t>
  </si>
  <si>
    <t>4#0.4#5#3</t>
  </si>
  <si>
    <t>伤害增加4%</t>
  </si>
  <si>
    <t>伤害增加5%</t>
  </si>
  <si>
    <t>4#0.4#10#3</t>
  </si>
  <si>
    <t>伤害增加6%</t>
  </si>
  <si>
    <t>伤害增加7%</t>
  </si>
  <si>
    <t>1#0.3</t>
  </si>
  <si>
    <t>伤害增加8%</t>
  </si>
  <si>
    <t>伤害增加9%</t>
  </si>
  <si>
    <t>降低对方速度&lt;color=#b4595eFF&gt;50%&lt;/color&gt;。</t>
  </si>
  <si>
    <t>4#0.5#10#3</t>
  </si>
  <si>
    <t>伤害增加10%</t>
  </si>
  <si>
    <t>9#0.1#4#1</t>
  </si>
  <si>
    <t>10#0.3#4#1</t>
  </si>
  <si>
    <t>对敌方随机2人造成a伤害，增加我方4人b暴击率，持续c秒,增加d暴击伤害，持续e秒。</t>
  </si>
  <si>
    <t>伤害增加11%</t>
  </si>
  <si>
    <t>9#0.2#4#1</t>
  </si>
  <si>
    <t>伤害增加12%</t>
  </si>
  <si>
    <t>9#0.3#4#1</t>
  </si>
  <si>
    <t>9#0.3#8#1</t>
  </si>
  <si>
    <t>10#0.3#8#1</t>
  </si>
  <si>
    <t>10#0.5#8#1</t>
  </si>
  <si>
    <t>6#0.1#1#1</t>
  </si>
  <si>
    <t>对敌方随机2人造成a伤害，同时给对方增加一层虚弱buff，buff 期间收到的异妖伤害增加d，buff持续正常，最大叠加c层。</t>
  </si>
  <si>
    <t>6#0.2#1#1</t>
  </si>
  <si>
    <t>6#0.3#1#1</t>
  </si>
  <si>
    <t>6#0.3#2#1</t>
  </si>
  <si>
    <t>6#0.4#2#1</t>
  </si>
  <si>
    <t>6#0.5#2#1</t>
  </si>
  <si>
    <t>300#5</t>
  </si>
  <si>
    <t>2#0.2#5</t>
  </si>
  <si>
    <t>对随机3名敌人造成a伤害，每秒额外造成b，持续c秒，提高我方随机3人对中毒目标d的伤害加深，持续e秒。</t>
  </si>
  <si>
    <t>400#5</t>
  </si>
  <si>
    <t>500#5</t>
  </si>
  <si>
    <t>额外伤害持续&lt;color=#b4595eFF&gt;10秒&lt;/color&gt;。</t>
  </si>
  <si>
    <t>500#10</t>
  </si>
  <si>
    <t>伤害加深持续&lt;color=#b4595eFF&gt;10秒&lt;/color&gt;。</t>
  </si>
  <si>
    <t>2#0.2#10</t>
  </si>
  <si>
    <t>2#0.3#10</t>
  </si>
  <si>
    <t>3#0.2#5</t>
  </si>
  <si>
    <t>对随机3名敌人造成a伤害，每秒额外造成b，持续c秒，提高我方随机3人对流血目标d的伤害加深，持续e秒。</t>
  </si>
  <si>
    <t>600#5</t>
  </si>
  <si>
    <t>600#10</t>
  </si>
  <si>
    <t>3#0.2#10</t>
  </si>
  <si>
    <t>3#0.3#10</t>
  </si>
  <si>
    <t>1#0.2#5</t>
  </si>
  <si>
    <t>对随机3名敌人造成a伤害，每秒额外造成b，持续c秒，提高我方随机3人对燃烧目标d的伤害加深，持续e秒。</t>
  </si>
  <si>
    <t>900#5</t>
  </si>
  <si>
    <t>900#10</t>
  </si>
  <si>
    <t>1#0.2#10</t>
  </si>
  <si>
    <t>1#0.3#10</t>
  </si>
  <si>
    <t>0.2#2#5</t>
  </si>
  <si>
    <t>对随机3名敌人造成a伤害，同时有b对敌人沉默，持续c秒，提高我方随机3人对沉默敌人d的伤害加深，持续e秒。</t>
  </si>
  <si>
    <t>0.4#2#5</t>
  </si>
  <si>
    <t>0.5#2#5</t>
  </si>
  <si>
    <t>0.5#2#10</t>
  </si>
  <si>
    <t>0.2#1#5</t>
  </si>
  <si>
    <t>对随机3名敌人造成a伤害，同时有b对敌人眩晕，持续c秒，提高我方随机3人对眩晕敌人d的伤害加深，持续e秒。</t>
  </si>
  <si>
    <t>0.4#1#5</t>
  </si>
  <si>
    <t>0.5#1#5</t>
  </si>
  <si>
    <t>0.5#1#10</t>
  </si>
  <si>
    <t>4#0.3#5#1</t>
  </si>
  <si>
    <t>6#0.2#5#3</t>
  </si>
  <si>
    <t>对敌方随机4人造成a伤害，增加我方全体b速度，持续c秒，同时给全体附加神圣buff，buff 期间受到的伤害减少d，持续e秒。</t>
  </si>
  <si>
    <t>4#0.6#5#1</t>
  </si>
  <si>
    <t>4#1#5#1</t>
  </si>
  <si>
    <t>4#1#10#1</t>
  </si>
  <si>
    <t>6#0.2#10#3</t>
  </si>
  <si>
    <t>6#0.45#10#3</t>
  </si>
  <si>
    <t>6#0.25#5#0</t>
  </si>
  <si>
    <t>对随机3名敌人造成a伤害，每秒额外造成b，持续c秒，清除我方4人异常状态，给全体增加一个吸收护盾d，持续e秒。</t>
  </si>
  <si>
    <t>800#5</t>
  </si>
  <si>
    <t>800#10</t>
  </si>
  <si>
    <t>6#0.25#10#0</t>
  </si>
  <si>
    <t>6#0.45#10#0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</si>
</sst>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9"/>
      <color indexed="8"/>
      <name val="微软雅黑"/>
      <charset val="134"/>
    </font>
    <font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9"/>
      <color theme="0"/>
      <name val="微软雅黑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6" fillId="2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34" borderId="7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17" fillId="29" borderId="5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1" fillId="0" borderId="0" xfId="0" applyFont="1" applyFill="1" applyAlignment="1">
      <alignment vertical="top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/>
    <xf numFmtId="0" fontId="2" fillId="6" borderId="0" xfId="0" applyFont="1" applyFill="1" applyAlignment="1">
      <alignment horizontal="center" vertical="center"/>
    </xf>
    <xf numFmtId="0" fontId="2" fillId="6" borderId="0" xfId="0" applyFont="1" applyFill="1"/>
    <xf numFmtId="0" fontId="2" fillId="7" borderId="0" xfId="0" applyFont="1" applyFill="1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2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7"/>
  <sheetViews>
    <sheetView tabSelected="1" topLeftCell="D170" workbookViewId="0">
      <selection activeCell="E183" sqref="E183"/>
    </sheetView>
  </sheetViews>
  <sheetFormatPr defaultColWidth="9" defaultRowHeight="14.25" outlineLevelCol="6"/>
  <cols>
    <col min="1" max="1" width="9" style="2"/>
    <col min="2" max="3" width="9" style="3"/>
    <col min="4" max="4" width="12.125" style="3" customWidth="1"/>
    <col min="5" max="5" width="148.875" style="3" customWidth="1"/>
    <col min="6" max="6" width="15.5" style="3" customWidth="1"/>
    <col min="7" max="7" width="17.25" style="3" customWidth="1"/>
    <col min="8" max="16384" width="9" style="19"/>
  </cols>
  <sheetData>
    <row r="1" spans="1:7">
      <c r="A1" s="6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2:7">
      <c r="B2" s="3" t="s">
        <v>6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6</v>
      </c>
    </row>
    <row r="3" spans="2:7">
      <c r="B3" s="3">
        <v>2</v>
      </c>
      <c r="C3" s="3">
        <v>2</v>
      </c>
      <c r="D3" s="3">
        <v>2</v>
      </c>
      <c r="E3" s="3">
        <v>3</v>
      </c>
      <c r="F3" s="3">
        <v>2</v>
      </c>
      <c r="G3" s="3">
        <v>2</v>
      </c>
    </row>
    <row r="4" spans="1:7">
      <c r="A4" s="8"/>
      <c r="B4" s="3" t="s">
        <v>10</v>
      </c>
      <c r="C4" s="3" t="s">
        <v>11</v>
      </c>
      <c r="D4" s="3" t="s">
        <v>12</v>
      </c>
      <c r="E4" s="3" t="s">
        <v>13</v>
      </c>
      <c r="F4" s="3" t="s">
        <v>14</v>
      </c>
      <c r="G4" s="3" t="s">
        <v>15</v>
      </c>
    </row>
    <row r="5" spans="1:7">
      <c r="A5" s="3" t="s">
        <v>16</v>
      </c>
      <c r="B5" s="3">
        <v>0</v>
      </c>
      <c r="C5" s="3">
        <v>0</v>
      </c>
      <c r="E5" s="3" t="s">
        <v>17</v>
      </c>
      <c r="F5" s="3" t="s">
        <v>18</v>
      </c>
      <c r="G5" s="3">
        <v>0</v>
      </c>
    </row>
    <row r="6" spans="1:1">
      <c r="A6" s="3" t="s">
        <v>19</v>
      </c>
    </row>
    <row r="7" spans="1:1">
      <c r="A7" s="3" t="s">
        <v>20</v>
      </c>
    </row>
    <row r="8" spans="2:7">
      <c r="B8" s="3" t="s">
        <v>21</v>
      </c>
      <c r="C8" s="10" t="s">
        <v>22</v>
      </c>
      <c r="D8" s="10"/>
      <c r="G8" s="3">
        <v>1</v>
      </c>
    </row>
    <row r="9" spans="2:7">
      <c r="B9" s="3" t="s">
        <v>23</v>
      </c>
      <c r="C9" s="10" t="s">
        <v>24</v>
      </c>
      <c r="D9" s="10"/>
      <c r="E9" s="3" t="s">
        <v>25</v>
      </c>
      <c r="F9" s="3" t="s">
        <v>26</v>
      </c>
      <c r="G9" s="3">
        <v>2</v>
      </c>
    </row>
    <row r="10" spans="2:7">
      <c r="B10" s="3" t="s">
        <v>27</v>
      </c>
      <c r="C10" s="10" t="s">
        <v>28</v>
      </c>
      <c r="D10" s="10"/>
      <c r="E10" s="3" t="s">
        <v>29</v>
      </c>
      <c r="F10" s="3" t="s">
        <v>30</v>
      </c>
      <c r="G10" s="3">
        <v>3</v>
      </c>
    </row>
    <row r="11" spans="2:7">
      <c r="B11" s="3" t="s">
        <v>31</v>
      </c>
      <c r="C11" s="10" t="s">
        <v>32</v>
      </c>
      <c r="D11" s="10"/>
      <c r="E11" s="3" t="s">
        <v>33</v>
      </c>
      <c r="F11" s="3" t="s">
        <v>34</v>
      </c>
      <c r="G11" s="3">
        <v>4</v>
      </c>
    </row>
    <row r="12" spans="2:7">
      <c r="B12" s="3" t="s">
        <v>35</v>
      </c>
      <c r="C12" s="10" t="s">
        <v>36</v>
      </c>
      <c r="D12" s="10"/>
      <c r="E12" s="3" t="s">
        <v>37</v>
      </c>
      <c r="F12" s="3" t="s">
        <v>38</v>
      </c>
      <c r="G12" s="3">
        <v>5</v>
      </c>
    </row>
    <row r="13" spans="2:7">
      <c r="B13" s="3" t="s">
        <v>39</v>
      </c>
      <c r="C13" s="10" t="s">
        <v>40</v>
      </c>
      <c r="D13" s="10"/>
      <c r="E13" s="3" t="s">
        <v>41</v>
      </c>
      <c r="F13" s="3" t="s">
        <v>42</v>
      </c>
      <c r="G13" s="3">
        <v>6</v>
      </c>
    </row>
    <row r="14" spans="2:7">
      <c r="B14" s="3" t="s">
        <v>43</v>
      </c>
      <c r="C14" s="10" t="s">
        <v>44</v>
      </c>
      <c r="D14" s="10"/>
      <c r="E14" s="3" t="s">
        <v>45</v>
      </c>
      <c r="F14" s="3" t="s">
        <v>46</v>
      </c>
      <c r="G14" s="3">
        <v>7</v>
      </c>
    </row>
    <row r="15" spans="2:7">
      <c r="B15" s="3" t="s">
        <v>47</v>
      </c>
      <c r="C15" s="10" t="s">
        <v>48</v>
      </c>
      <c r="D15" s="10"/>
      <c r="E15" s="3" t="s">
        <v>49</v>
      </c>
      <c r="F15" s="3" t="s">
        <v>50</v>
      </c>
      <c r="G15" s="3">
        <v>8</v>
      </c>
    </row>
    <row r="16" spans="2:7">
      <c r="B16" s="3" t="s">
        <v>51</v>
      </c>
      <c r="C16" s="10" t="s">
        <v>52</v>
      </c>
      <c r="D16" s="10"/>
      <c r="E16" s="3" t="s">
        <v>53</v>
      </c>
      <c r="F16" s="3" t="s">
        <v>54</v>
      </c>
      <c r="G16" s="3">
        <v>9</v>
      </c>
    </row>
    <row r="17" spans="2:7">
      <c r="B17" s="3" t="s">
        <v>55</v>
      </c>
      <c r="C17" s="10" t="s">
        <v>56</v>
      </c>
      <c r="D17" s="10"/>
      <c r="E17" s="3" t="s">
        <v>57</v>
      </c>
      <c r="F17" s="3" t="s">
        <v>58</v>
      </c>
      <c r="G17" s="3">
        <v>10</v>
      </c>
    </row>
    <row r="18" spans="2:7">
      <c r="B18" s="3" t="s">
        <v>59</v>
      </c>
      <c r="C18" s="10" t="s">
        <v>60</v>
      </c>
      <c r="D18" s="10"/>
      <c r="E18" s="3" t="s">
        <v>61</v>
      </c>
      <c r="F18" s="3" t="s">
        <v>62</v>
      </c>
      <c r="G18" s="3">
        <v>11</v>
      </c>
    </row>
    <row r="19" spans="2:7">
      <c r="B19" s="3" t="s">
        <v>63</v>
      </c>
      <c r="C19" s="10" t="s">
        <v>64</v>
      </c>
      <c r="D19" s="10"/>
      <c r="E19" s="3" t="s">
        <v>65</v>
      </c>
      <c r="F19" s="3" t="s">
        <v>66</v>
      </c>
      <c r="G19" s="3">
        <v>12</v>
      </c>
    </row>
    <row r="20" spans="2:7">
      <c r="B20" s="3" t="s">
        <v>67</v>
      </c>
      <c r="C20" s="10" t="s">
        <v>68</v>
      </c>
      <c r="D20" s="10"/>
      <c r="E20" s="3" t="s">
        <v>69</v>
      </c>
      <c r="F20" s="3" t="s">
        <v>70</v>
      </c>
      <c r="G20" s="3">
        <v>13</v>
      </c>
    </row>
    <row r="21" spans="2:7">
      <c r="B21" s="3" t="s">
        <v>71</v>
      </c>
      <c r="C21" s="10" t="s">
        <v>72</v>
      </c>
      <c r="D21" s="10"/>
      <c r="E21" s="3" t="s">
        <v>73</v>
      </c>
      <c r="F21" s="3" t="s">
        <v>74</v>
      </c>
      <c r="G21" s="3">
        <v>14</v>
      </c>
    </row>
    <row r="22" spans="2:7">
      <c r="B22" s="3" t="s">
        <v>75</v>
      </c>
      <c r="C22" s="10" t="s">
        <v>76</v>
      </c>
      <c r="D22" s="10"/>
      <c r="E22" s="3" t="s">
        <v>77</v>
      </c>
      <c r="F22" s="3" t="s">
        <v>78</v>
      </c>
      <c r="G22" s="3">
        <v>15</v>
      </c>
    </row>
    <row r="23" spans="2:7">
      <c r="B23" s="3" t="s">
        <v>79</v>
      </c>
      <c r="C23" s="10" t="s">
        <v>80</v>
      </c>
      <c r="D23" s="10"/>
      <c r="E23" s="3" t="s">
        <v>81</v>
      </c>
      <c r="F23" s="3" t="s">
        <v>82</v>
      </c>
      <c r="G23" s="3">
        <v>16</v>
      </c>
    </row>
    <row r="24" spans="2:7">
      <c r="B24" s="3" t="s">
        <v>83</v>
      </c>
      <c r="C24" s="10" t="s">
        <v>84</v>
      </c>
      <c r="D24" s="10"/>
      <c r="E24" s="3" t="s">
        <v>85</v>
      </c>
      <c r="F24" s="3" t="s">
        <v>86</v>
      </c>
      <c r="G24" s="3">
        <v>17</v>
      </c>
    </row>
    <row r="25" spans="2:7">
      <c r="B25" s="3" t="s">
        <v>87</v>
      </c>
      <c r="C25" s="10" t="s">
        <v>88</v>
      </c>
      <c r="D25" s="10"/>
      <c r="E25" s="3" t="s">
        <v>89</v>
      </c>
      <c r="F25" s="3" t="s">
        <v>90</v>
      </c>
      <c r="G25" s="3">
        <v>18</v>
      </c>
    </row>
    <row r="26" spans="2:7">
      <c r="B26" s="3" t="s">
        <v>91</v>
      </c>
      <c r="C26" s="10" t="s">
        <v>92</v>
      </c>
      <c r="D26" s="10"/>
      <c r="E26" s="3" t="s">
        <v>93</v>
      </c>
      <c r="F26" s="3" t="s">
        <v>94</v>
      </c>
      <c r="G26" s="3">
        <v>19</v>
      </c>
    </row>
    <row r="27" spans="2:7">
      <c r="B27" s="3" t="s">
        <v>95</v>
      </c>
      <c r="C27" s="10" t="s">
        <v>96</v>
      </c>
      <c r="D27" s="10"/>
      <c r="E27" s="3" t="s">
        <v>97</v>
      </c>
      <c r="F27" s="3" t="s">
        <v>98</v>
      </c>
      <c r="G27" s="3">
        <v>20</v>
      </c>
    </row>
    <row r="28" spans="2:7">
      <c r="B28" s="3" t="s">
        <v>99</v>
      </c>
      <c r="C28" s="10" t="s">
        <v>100</v>
      </c>
      <c r="D28" s="10"/>
      <c r="E28" s="3" t="s">
        <v>17</v>
      </c>
      <c r="G28" s="3">
        <v>1</v>
      </c>
    </row>
    <row r="29" spans="2:7">
      <c r="B29" s="3" t="s">
        <v>101</v>
      </c>
      <c r="C29" s="10" t="s">
        <v>102</v>
      </c>
      <c r="D29" s="10"/>
      <c r="E29" s="3" t="s">
        <v>103</v>
      </c>
      <c r="F29" s="3" t="s">
        <v>26</v>
      </c>
      <c r="G29" s="3">
        <v>2</v>
      </c>
    </row>
    <row r="30" spans="2:7">
      <c r="B30" s="3" t="s">
        <v>104</v>
      </c>
      <c r="C30" s="10" t="s">
        <v>105</v>
      </c>
      <c r="D30" s="10"/>
      <c r="E30" s="3" t="s">
        <v>106</v>
      </c>
      <c r="F30" s="3" t="s">
        <v>30</v>
      </c>
      <c r="G30" s="3">
        <v>3</v>
      </c>
    </row>
    <row r="31" spans="2:7">
      <c r="B31" s="3" t="s">
        <v>107</v>
      </c>
      <c r="C31" s="10" t="s">
        <v>108</v>
      </c>
      <c r="D31" s="10"/>
      <c r="E31" s="3" t="s">
        <v>53</v>
      </c>
      <c r="F31" s="3" t="s">
        <v>34</v>
      </c>
      <c r="G31" s="3">
        <v>4</v>
      </c>
    </row>
    <row r="32" spans="2:7">
      <c r="B32" s="3" t="s">
        <v>109</v>
      </c>
      <c r="C32" s="10" t="s">
        <v>110</v>
      </c>
      <c r="D32" s="10"/>
      <c r="E32" s="3" t="s">
        <v>111</v>
      </c>
      <c r="F32" s="3" t="s">
        <v>38</v>
      </c>
      <c r="G32" s="3">
        <v>5</v>
      </c>
    </row>
    <row r="33" spans="2:7">
      <c r="B33" s="3" t="s">
        <v>112</v>
      </c>
      <c r="C33" s="10" t="s">
        <v>113</v>
      </c>
      <c r="D33" s="10"/>
      <c r="E33" s="3" t="s">
        <v>114</v>
      </c>
      <c r="F33" s="3" t="s">
        <v>42</v>
      </c>
      <c r="G33" s="3">
        <v>6</v>
      </c>
    </row>
    <row r="34" spans="2:7">
      <c r="B34" s="3" t="s">
        <v>115</v>
      </c>
      <c r="C34" s="10" t="s">
        <v>116</v>
      </c>
      <c r="D34" s="10"/>
      <c r="E34" s="3" t="s">
        <v>117</v>
      </c>
      <c r="F34" s="3" t="s">
        <v>46</v>
      </c>
      <c r="G34" s="3">
        <v>7</v>
      </c>
    </row>
    <row r="35" spans="2:7">
      <c r="B35" s="3" t="s">
        <v>118</v>
      </c>
      <c r="C35" s="10" t="s">
        <v>119</v>
      </c>
      <c r="D35" s="10"/>
      <c r="E35" s="3" t="s">
        <v>120</v>
      </c>
      <c r="F35" s="3" t="s">
        <v>50</v>
      </c>
      <c r="G35" s="3">
        <v>8</v>
      </c>
    </row>
    <row r="36" spans="2:7">
      <c r="B36" s="3" t="s">
        <v>121</v>
      </c>
      <c r="C36" s="10" t="s">
        <v>122</v>
      </c>
      <c r="D36" s="10"/>
      <c r="E36" s="3" t="s">
        <v>123</v>
      </c>
      <c r="F36" s="3" t="s">
        <v>54</v>
      </c>
      <c r="G36" s="3">
        <v>9</v>
      </c>
    </row>
    <row r="37" spans="2:7">
      <c r="B37" s="3" t="s">
        <v>124</v>
      </c>
      <c r="C37" s="10" t="s">
        <v>125</v>
      </c>
      <c r="D37" s="10"/>
      <c r="E37" s="3" t="s">
        <v>126</v>
      </c>
      <c r="F37" s="3" t="s">
        <v>58</v>
      </c>
      <c r="G37" s="3">
        <v>10</v>
      </c>
    </row>
    <row r="38" spans="2:7">
      <c r="B38" s="3" t="s">
        <v>127</v>
      </c>
      <c r="C38" s="10" t="s">
        <v>128</v>
      </c>
      <c r="D38" s="10"/>
      <c r="E38" s="3" t="s">
        <v>129</v>
      </c>
      <c r="F38" s="3" t="s">
        <v>62</v>
      </c>
      <c r="G38" s="3">
        <v>11</v>
      </c>
    </row>
    <row r="39" spans="2:7">
      <c r="B39" s="3" t="s">
        <v>130</v>
      </c>
      <c r="C39" s="10" t="s">
        <v>131</v>
      </c>
      <c r="D39" s="10"/>
      <c r="E39" s="3" t="s">
        <v>132</v>
      </c>
      <c r="F39" s="3" t="s">
        <v>66</v>
      </c>
      <c r="G39" s="3">
        <v>12</v>
      </c>
    </row>
    <row r="40" spans="2:7">
      <c r="B40" s="3" t="s">
        <v>133</v>
      </c>
      <c r="C40" s="10" t="s">
        <v>134</v>
      </c>
      <c r="D40" s="10"/>
      <c r="E40" s="3" t="s">
        <v>135</v>
      </c>
      <c r="F40" s="3" t="s">
        <v>70</v>
      </c>
      <c r="G40" s="3">
        <v>13</v>
      </c>
    </row>
    <row r="41" spans="2:7">
      <c r="B41" s="3" t="s">
        <v>136</v>
      </c>
      <c r="C41" s="10" t="s">
        <v>137</v>
      </c>
      <c r="D41" s="10"/>
      <c r="E41" s="3" t="s">
        <v>138</v>
      </c>
      <c r="F41" s="3" t="s">
        <v>74</v>
      </c>
      <c r="G41" s="3">
        <v>14</v>
      </c>
    </row>
    <row r="42" spans="2:7">
      <c r="B42" s="3" t="s">
        <v>139</v>
      </c>
      <c r="C42" s="10" t="s">
        <v>140</v>
      </c>
      <c r="D42" s="10"/>
      <c r="E42" s="3" t="s">
        <v>141</v>
      </c>
      <c r="F42" s="3" t="s">
        <v>78</v>
      </c>
      <c r="G42" s="3">
        <v>15</v>
      </c>
    </row>
    <row r="43" spans="2:7">
      <c r="B43" s="3" t="s">
        <v>142</v>
      </c>
      <c r="C43" s="10" t="s">
        <v>143</v>
      </c>
      <c r="D43" s="10"/>
      <c r="E43" s="3" t="s">
        <v>144</v>
      </c>
      <c r="F43" s="3" t="s">
        <v>82</v>
      </c>
      <c r="G43" s="3">
        <v>16</v>
      </c>
    </row>
    <row r="44" spans="2:7">
      <c r="B44" s="3" t="s">
        <v>145</v>
      </c>
      <c r="C44" s="10" t="s">
        <v>146</v>
      </c>
      <c r="D44" s="10"/>
      <c r="E44" s="3" t="s">
        <v>147</v>
      </c>
      <c r="F44" s="3" t="s">
        <v>86</v>
      </c>
      <c r="G44" s="3">
        <v>17</v>
      </c>
    </row>
    <row r="45" spans="2:7">
      <c r="B45" s="3" t="s">
        <v>148</v>
      </c>
      <c r="C45" s="10" t="s">
        <v>149</v>
      </c>
      <c r="D45" s="10"/>
      <c r="E45" s="3" t="s">
        <v>150</v>
      </c>
      <c r="F45" s="3" t="s">
        <v>90</v>
      </c>
      <c r="G45" s="3">
        <v>18</v>
      </c>
    </row>
    <row r="46" spans="2:7">
      <c r="B46" s="3" t="s">
        <v>151</v>
      </c>
      <c r="C46" s="10" t="s">
        <v>152</v>
      </c>
      <c r="D46" s="10"/>
      <c r="E46" s="3" t="s">
        <v>153</v>
      </c>
      <c r="F46" s="3" t="s">
        <v>94</v>
      </c>
      <c r="G46" s="3">
        <v>19</v>
      </c>
    </row>
    <row r="47" spans="2:7">
      <c r="B47" s="3" t="s">
        <v>154</v>
      </c>
      <c r="C47" s="10" t="s">
        <v>155</v>
      </c>
      <c r="D47" s="10"/>
      <c r="E47" s="3" t="s">
        <v>156</v>
      </c>
      <c r="F47" s="3" t="s">
        <v>98</v>
      </c>
      <c r="G47" s="3">
        <v>20</v>
      </c>
    </row>
    <row r="48" spans="2:7">
      <c r="B48" s="3" t="s">
        <v>157</v>
      </c>
      <c r="C48" s="10" t="s">
        <v>158</v>
      </c>
      <c r="D48" s="10"/>
      <c r="E48" s="3" t="s">
        <v>17</v>
      </c>
      <c r="G48" s="3">
        <v>1</v>
      </c>
    </row>
    <row r="49" spans="2:7">
      <c r="B49" s="3" t="s">
        <v>159</v>
      </c>
      <c r="C49" s="10" t="s">
        <v>160</v>
      </c>
      <c r="D49" s="10"/>
      <c r="E49" s="3" t="s">
        <v>161</v>
      </c>
      <c r="F49" s="3" t="s">
        <v>26</v>
      </c>
      <c r="G49" s="3">
        <v>2</v>
      </c>
    </row>
    <row r="50" spans="2:7">
      <c r="B50" s="3" t="s">
        <v>162</v>
      </c>
      <c r="C50" s="10" t="s">
        <v>163</v>
      </c>
      <c r="D50" s="10"/>
      <c r="E50" s="3" t="s">
        <v>164</v>
      </c>
      <c r="F50" s="3" t="s">
        <v>30</v>
      </c>
      <c r="G50" s="3">
        <v>3</v>
      </c>
    </row>
    <row r="51" spans="2:7">
      <c r="B51" s="3" t="s">
        <v>165</v>
      </c>
      <c r="C51" s="10" t="s">
        <v>166</v>
      </c>
      <c r="D51" s="10"/>
      <c r="E51" s="3" t="s">
        <v>53</v>
      </c>
      <c r="F51" s="3" t="s">
        <v>34</v>
      </c>
      <c r="G51" s="3">
        <v>4</v>
      </c>
    </row>
    <row r="52" spans="2:7">
      <c r="B52" s="3" t="s">
        <v>167</v>
      </c>
      <c r="C52" s="10" t="s">
        <v>168</v>
      </c>
      <c r="D52" s="10"/>
      <c r="E52" s="3" t="s">
        <v>169</v>
      </c>
      <c r="F52" s="3" t="s">
        <v>38</v>
      </c>
      <c r="G52" s="3">
        <v>5</v>
      </c>
    </row>
    <row r="53" spans="2:7">
      <c r="B53" s="3" t="s">
        <v>170</v>
      </c>
      <c r="C53" s="10" t="s">
        <v>171</v>
      </c>
      <c r="D53" s="10"/>
      <c r="E53" s="3" t="s">
        <v>172</v>
      </c>
      <c r="F53" s="3" t="s">
        <v>42</v>
      </c>
      <c r="G53" s="3">
        <v>6</v>
      </c>
    </row>
    <row r="54" spans="2:7">
      <c r="B54" s="3" t="s">
        <v>173</v>
      </c>
      <c r="C54" s="10" t="s">
        <v>174</v>
      </c>
      <c r="D54" s="10"/>
      <c r="E54" s="3" t="s">
        <v>175</v>
      </c>
      <c r="F54" s="3" t="s">
        <v>46</v>
      </c>
      <c r="G54" s="3">
        <v>7</v>
      </c>
    </row>
    <row r="55" spans="2:7">
      <c r="B55" s="3" t="s">
        <v>176</v>
      </c>
      <c r="C55" s="10" t="s">
        <v>177</v>
      </c>
      <c r="D55" s="10"/>
      <c r="E55" s="3" t="s">
        <v>178</v>
      </c>
      <c r="F55" s="3" t="s">
        <v>50</v>
      </c>
      <c r="G55" s="3">
        <v>8</v>
      </c>
    </row>
    <row r="56" spans="2:7">
      <c r="B56" s="3" t="s">
        <v>179</v>
      </c>
      <c r="C56" s="10" t="s">
        <v>180</v>
      </c>
      <c r="D56" s="10"/>
      <c r="E56" s="3" t="s">
        <v>181</v>
      </c>
      <c r="F56" s="3" t="s">
        <v>54</v>
      </c>
      <c r="G56" s="3">
        <v>9</v>
      </c>
    </row>
    <row r="57" spans="2:7">
      <c r="B57" s="3" t="s">
        <v>182</v>
      </c>
      <c r="C57" s="10" t="s">
        <v>183</v>
      </c>
      <c r="D57" s="10"/>
      <c r="E57" s="3" t="s">
        <v>184</v>
      </c>
      <c r="F57" s="3" t="s">
        <v>58</v>
      </c>
      <c r="G57" s="3">
        <v>10</v>
      </c>
    </row>
    <row r="58" spans="2:7">
      <c r="B58" s="3" t="s">
        <v>185</v>
      </c>
      <c r="C58" s="10" t="s">
        <v>186</v>
      </c>
      <c r="D58" s="10"/>
      <c r="E58" s="3" t="s">
        <v>187</v>
      </c>
      <c r="F58" s="3" t="s">
        <v>62</v>
      </c>
      <c r="G58" s="3">
        <v>11</v>
      </c>
    </row>
    <row r="59" spans="2:7">
      <c r="B59" s="3" t="s">
        <v>188</v>
      </c>
      <c r="C59" s="10" t="s">
        <v>189</v>
      </c>
      <c r="D59" s="10"/>
      <c r="E59" s="3" t="s">
        <v>190</v>
      </c>
      <c r="F59" s="3" t="s">
        <v>66</v>
      </c>
      <c r="G59" s="3">
        <v>12</v>
      </c>
    </row>
    <row r="60" spans="2:7">
      <c r="B60" s="3" t="s">
        <v>191</v>
      </c>
      <c r="C60" s="10" t="s">
        <v>192</v>
      </c>
      <c r="D60" s="10"/>
      <c r="E60" s="3" t="s">
        <v>193</v>
      </c>
      <c r="F60" s="3" t="s">
        <v>70</v>
      </c>
      <c r="G60" s="3">
        <v>13</v>
      </c>
    </row>
    <row r="61" spans="2:7">
      <c r="B61" s="3" t="s">
        <v>194</v>
      </c>
      <c r="C61" s="10" t="s">
        <v>195</v>
      </c>
      <c r="D61" s="10"/>
      <c r="E61" s="3" t="s">
        <v>196</v>
      </c>
      <c r="F61" s="3" t="s">
        <v>74</v>
      </c>
      <c r="G61" s="3">
        <v>14</v>
      </c>
    </row>
    <row r="62" spans="2:7">
      <c r="B62" s="3" t="s">
        <v>197</v>
      </c>
      <c r="C62" s="10" t="s">
        <v>198</v>
      </c>
      <c r="D62" s="10"/>
      <c r="E62" s="3" t="s">
        <v>199</v>
      </c>
      <c r="F62" s="3" t="s">
        <v>78</v>
      </c>
      <c r="G62" s="3">
        <v>15</v>
      </c>
    </row>
    <row r="63" spans="2:7">
      <c r="B63" s="3" t="s">
        <v>200</v>
      </c>
      <c r="C63" s="10" t="s">
        <v>201</v>
      </c>
      <c r="D63" s="10"/>
      <c r="E63" s="3" t="s">
        <v>202</v>
      </c>
      <c r="F63" s="3" t="s">
        <v>82</v>
      </c>
      <c r="G63" s="3">
        <v>16</v>
      </c>
    </row>
    <row r="64" spans="2:7">
      <c r="B64" s="3" t="s">
        <v>203</v>
      </c>
      <c r="C64" s="10" t="s">
        <v>204</v>
      </c>
      <c r="D64" s="10"/>
      <c r="E64" s="3" t="s">
        <v>138</v>
      </c>
      <c r="F64" s="3" t="s">
        <v>86</v>
      </c>
      <c r="G64" s="3">
        <v>17</v>
      </c>
    </row>
    <row r="65" spans="2:7">
      <c r="B65" s="3" t="s">
        <v>205</v>
      </c>
      <c r="C65" s="10" t="s">
        <v>206</v>
      </c>
      <c r="D65" s="10"/>
      <c r="E65" s="3" t="s">
        <v>207</v>
      </c>
      <c r="F65" s="3" t="s">
        <v>90</v>
      </c>
      <c r="G65" s="3">
        <v>18</v>
      </c>
    </row>
    <row r="66" spans="2:7">
      <c r="B66" s="3" t="s">
        <v>208</v>
      </c>
      <c r="C66" s="10" t="s">
        <v>209</v>
      </c>
      <c r="D66" s="10"/>
      <c r="E66" s="3" t="s">
        <v>210</v>
      </c>
      <c r="F66" s="3" t="s">
        <v>94</v>
      </c>
      <c r="G66" s="3">
        <v>19</v>
      </c>
    </row>
    <row r="67" spans="2:7">
      <c r="B67" s="3" t="s">
        <v>211</v>
      </c>
      <c r="C67" s="10" t="s">
        <v>212</v>
      </c>
      <c r="D67" s="10"/>
      <c r="E67" s="3" t="s">
        <v>213</v>
      </c>
      <c r="F67" s="3" t="s">
        <v>98</v>
      </c>
      <c r="G67" s="3">
        <v>20</v>
      </c>
    </row>
    <row r="68" spans="2:7">
      <c r="B68" s="3" t="s">
        <v>214</v>
      </c>
      <c r="C68" s="10" t="s">
        <v>215</v>
      </c>
      <c r="D68" s="10"/>
      <c r="E68" s="3" t="s">
        <v>17</v>
      </c>
      <c r="G68" s="3">
        <v>1</v>
      </c>
    </row>
    <row r="69" spans="2:7">
      <c r="B69" s="3" t="s">
        <v>216</v>
      </c>
      <c r="C69" s="10" t="s">
        <v>217</v>
      </c>
      <c r="D69" s="10"/>
      <c r="E69" s="3" t="s">
        <v>175</v>
      </c>
      <c r="F69" s="3" t="s">
        <v>26</v>
      </c>
      <c r="G69" s="3">
        <v>2</v>
      </c>
    </row>
    <row r="70" spans="2:7">
      <c r="B70" s="3" t="s">
        <v>218</v>
      </c>
      <c r="C70" s="10" t="s">
        <v>219</v>
      </c>
      <c r="D70" s="10"/>
      <c r="E70" s="3" t="s">
        <v>220</v>
      </c>
      <c r="F70" s="3" t="s">
        <v>30</v>
      </c>
      <c r="G70" s="3">
        <v>3</v>
      </c>
    </row>
    <row r="71" spans="2:7">
      <c r="B71" s="3" t="s">
        <v>221</v>
      </c>
      <c r="C71" s="10" t="s">
        <v>222</v>
      </c>
      <c r="D71" s="10"/>
      <c r="E71" s="3" t="s">
        <v>223</v>
      </c>
      <c r="F71" s="3" t="s">
        <v>34</v>
      </c>
      <c r="G71" s="3">
        <v>4</v>
      </c>
    </row>
    <row r="72" spans="2:7">
      <c r="B72" s="3" t="s">
        <v>224</v>
      </c>
      <c r="C72" s="10" t="s">
        <v>225</v>
      </c>
      <c r="D72" s="10"/>
      <c r="E72" s="3" t="s">
        <v>226</v>
      </c>
      <c r="F72" s="3" t="s">
        <v>38</v>
      </c>
      <c r="G72" s="3">
        <v>5</v>
      </c>
    </row>
    <row r="73" spans="2:7">
      <c r="B73" s="3" t="s">
        <v>227</v>
      </c>
      <c r="C73" s="10" t="s">
        <v>228</v>
      </c>
      <c r="D73" s="10"/>
      <c r="E73" s="3" t="s">
        <v>229</v>
      </c>
      <c r="F73" s="3" t="s">
        <v>42</v>
      </c>
      <c r="G73" s="3">
        <v>6</v>
      </c>
    </row>
    <row r="74" spans="2:7">
      <c r="B74" s="3" t="s">
        <v>230</v>
      </c>
      <c r="C74" s="10" t="s">
        <v>231</v>
      </c>
      <c r="D74" s="10"/>
      <c r="E74" s="3" t="s">
        <v>210</v>
      </c>
      <c r="F74" s="3" t="s">
        <v>46</v>
      </c>
      <c r="G74" s="3">
        <v>7</v>
      </c>
    </row>
    <row r="75" spans="2:7">
      <c r="B75" s="3" t="s">
        <v>232</v>
      </c>
      <c r="C75" s="10" t="s">
        <v>233</v>
      </c>
      <c r="D75" s="10"/>
      <c r="E75" s="3" t="s">
        <v>234</v>
      </c>
      <c r="F75" s="3" t="s">
        <v>50</v>
      </c>
      <c r="G75" s="3">
        <v>8</v>
      </c>
    </row>
    <row r="76" spans="2:7">
      <c r="B76" s="3" t="s">
        <v>235</v>
      </c>
      <c r="C76" s="10" t="s">
        <v>236</v>
      </c>
      <c r="D76" s="10"/>
      <c r="E76" s="3" t="s">
        <v>237</v>
      </c>
      <c r="F76" s="3" t="s">
        <v>54</v>
      </c>
      <c r="G76" s="3">
        <v>9</v>
      </c>
    </row>
    <row r="77" spans="2:7">
      <c r="B77" s="3" t="s">
        <v>238</v>
      </c>
      <c r="C77" s="10" t="s">
        <v>239</v>
      </c>
      <c r="D77" s="10"/>
      <c r="E77" s="3" t="s">
        <v>240</v>
      </c>
      <c r="F77" s="3" t="s">
        <v>58</v>
      </c>
      <c r="G77" s="3">
        <v>10</v>
      </c>
    </row>
    <row r="78" spans="2:7">
      <c r="B78" s="3" t="s">
        <v>241</v>
      </c>
      <c r="C78" s="10" t="s">
        <v>242</v>
      </c>
      <c r="D78" s="10"/>
      <c r="E78" s="3" t="s">
        <v>243</v>
      </c>
      <c r="F78" s="3" t="s">
        <v>62</v>
      </c>
      <c r="G78" s="3">
        <v>11</v>
      </c>
    </row>
    <row r="79" spans="2:7">
      <c r="B79" s="3" t="s">
        <v>244</v>
      </c>
      <c r="C79" s="10" t="s">
        <v>245</v>
      </c>
      <c r="D79" s="10"/>
      <c r="E79" s="3" t="s">
        <v>246</v>
      </c>
      <c r="F79" s="3" t="s">
        <v>66</v>
      </c>
      <c r="G79" s="3">
        <v>12</v>
      </c>
    </row>
    <row r="80" spans="2:7">
      <c r="B80" s="3" t="s">
        <v>247</v>
      </c>
      <c r="C80" s="10" t="s">
        <v>248</v>
      </c>
      <c r="D80" s="10"/>
      <c r="E80" s="3" t="s">
        <v>249</v>
      </c>
      <c r="F80" s="3" t="s">
        <v>70</v>
      </c>
      <c r="G80" s="3">
        <v>13</v>
      </c>
    </row>
    <row r="81" spans="2:7">
      <c r="B81" s="3" t="s">
        <v>250</v>
      </c>
      <c r="C81" s="10" t="s">
        <v>251</v>
      </c>
      <c r="D81" s="10"/>
      <c r="E81" s="3" t="s">
        <v>252</v>
      </c>
      <c r="F81" s="3" t="s">
        <v>74</v>
      </c>
      <c r="G81" s="3">
        <v>14</v>
      </c>
    </row>
    <row r="82" spans="2:7">
      <c r="B82" s="3" t="s">
        <v>253</v>
      </c>
      <c r="C82" s="10" t="s">
        <v>254</v>
      </c>
      <c r="D82" s="10"/>
      <c r="E82" s="3" t="s">
        <v>255</v>
      </c>
      <c r="F82" s="3" t="s">
        <v>78</v>
      </c>
      <c r="G82" s="3">
        <v>15</v>
      </c>
    </row>
    <row r="83" spans="2:7">
      <c r="B83" s="3" t="s">
        <v>256</v>
      </c>
      <c r="C83" s="10" t="s">
        <v>257</v>
      </c>
      <c r="D83" s="10"/>
      <c r="E83" s="3" t="s">
        <v>258</v>
      </c>
      <c r="F83" s="3" t="s">
        <v>82</v>
      </c>
      <c r="G83" s="3">
        <v>16</v>
      </c>
    </row>
    <row r="84" spans="2:7">
      <c r="B84" s="3" t="s">
        <v>259</v>
      </c>
      <c r="C84" s="10" t="s">
        <v>260</v>
      </c>
      <c r="D84" s="10"/>
      <c r="E84" s="3" t="s">
        <v>261</v>
      </c>
      <c r="F84" s="3" t="s">
        <v>86</v>
      </c>
      <c r="G84" s="3">
        <v>17</v>
      </c>
    </row>
    <row r="85" spans="2:7">
      <c r="B85" s="3" t="s">
        <v>262</v>
      </c>
      <c r="C85" s="10" t="s">
        <v>263</v>
      </c>
      <c r="D85" s="10"/>
      <c r="E85" s="3" t="s">
        <v>264</v>
      </c>
      <c r="F85" s="3" t="s">
        <v>90</v>
      </c>
      <c r="G85" s="3">
        <v>18</v>
      </c>
    </row>
    <row r="86" spans="2:7">
      <c r="B86" s="3" t="s">
        <v>265</v>
      </c>
      <c r="C86" s="10" t="s">
        <v>266</v>
      </c>
      <c r="D86" s="10"/>
      <c r="E86" s="3" t="s">
        <v>267</v>
      </c>
      <c r="F86" s="3" t="s">
        <v>94</v>
      </c>
      <c r="G86" s="3">
        <v>19</v>
      </c>
    </row>
    <row r="87" spans="2:7">
      <c r="B87" s="3" t="s">
        <v>268</v>
      </c>
      <c r="C87" s="10" t="s">
        <v>269</v>
      </c>
      <c r="D87" s="10"/>
      <c r="E87" s="3" t="s">
        <v>270</v>
      </c>
      <c r="F87" s="3" t="s">
        <v>98</v>
      </c>
      <c r="G87" s="3">
        <v>20</v>
      </c>
    </row>
    <row r="88" spans="2:7">
      <c r="B88" s="3" t="s">
        <v>271</v>
      </c>
      <c r="C88" s="10" t="s">
        <v>272</v>
      </c>
      <c r="D88" s="10"/>
      <c r="E88" s="3" t="s">
        <v>17</v>
      </c>
      <c r="G88" s="3">
        <v>1</v>
      </c>
    </row>
    <row r="89" spans="2:7">
      <c r="B89" s="3" t="s">
        <v>273</v>
      </c>
      <c r="C89" s="10" t="s">
        <v>274</v>
      </c>
      <c r="D89" s="10"/>
      <c r="E89" s="3" t="s">
        <v>93</v>
      </c>
      <c r="F89" s="3" t="s">
        <v>275</v>
      </c>
      <c r="G89" s="3">
        <v>2</v>
      </c>
    </row>
    <row r="90" spans="2:7">
      <c r="B90" s="3" t="s">
        <v>276</v>
      </c>
      <c r="C90" s="10" t="s">
        <v>277</v>
      </c>
      <c r="D90" s="10"/>
      <c r="E90" s="3" t="s">
        <v>278</v>
      </c>
      <c r="F90" s="3" t="s">
        <v>279</v>
      </c>
      <c r="G90" s="3">
        <v>3</v>
      </c>
    </row>
    <row r="91" spans="2:7">
      <c r="B91" s="3" t="s">
        <v>280</v>
      </c>
      <c r="C91" s="10" t="s">
        <v>281</v>
      </c>
      <c r="D91" s="10"/>
      <c r="E91" s="3" t="s">
        <v>282</v>
      </c>
      <c r="F91" s="3" t="s">
        <v>283</v>
      </c>
      <c r="G91" s="3">
        <v>4</v>
      </c>
    </row>
    <row r="92" spans="2:7">
      <c r="B92" s="3" t="s">
        <v>284</v>
      </c>
      <c r="C92" s="10" t="s">
        <v>285</v>
      </c>
      <c r="D92" s="10"/>
      <c r="E92" s="3" t="s">
        <v>210</v>
      </c>
      <c r="F92" s="3" t="s">
        <v>286</v>
      </c>
      <c r="G92" s="3">
        <v>5</v>
      </c>
    </row>
    <row r="93" spans="2:7">
      <c r="B93" s="3" t="s">
        <v>287</v>
      </c>
      <c r="C93" s="10" t="s">
        <v>288</v>
      </c>
      <c r="D93" s="10"/>
      <c r="E93" s="3" t="s">
        <v>289</v>
      </c>
      <c r="F93" s="3" t="s">
        <v>290</v>
      </c>
      <c r="G93" s="3">
        <v>6</v>
      </c>
    </row>
    <row r="94" spans="2:7">
      <c r="B94" s="3" t="s">
        <v>291</v>
      </c>
      <c r="C94" s="10" t="s">
        <v>292</v>
      </c>
      <c r="D94" s="10"/>
      <c r="E94" s="3" t="s">
        <v>293</v>
      </c>
      <c r="F94" s="3" t="s">
        <v>294</v>
      </c>
      <c r="G94" s="3">
        <v>7</v>
      </c>
    </row>
    <row r="95" spans="2:7">
      <c r="B95" s="3" t="s">
        <v>295</v>
      </c>
      <c r="C95" s="10" t="s">
        <v>296</v>
      </c>
      <c r="D95" s="10"/>
      <c r="E95" s="3" t="s">
        <v>297</v>
      </c>
      <c r="F95" s="3" t="s">
        <v>298</v>
      </c>
      <c r="G95" s="3">
        <v>8</v>
      </c>
    </row>
    <row r="96" spans="2:7">
      <c r="B96" s="3" t="s">
        <v>299</v>
      </c>
      <c r="C96" s="10" t="s">
        <v>300</v>
      </c>
      <c r="D96" s="10"/>
      <c r="E96" s="3" t="s">
        <v>301</v>
      </c>
      <c r="F96" s="3" t="s">
        <v>302</v>
      </c>
      <c r="G96" s="3">
        <v>9</v>
      </c>
    </row>
    <row r="97" spans="2:7">
      <c r="B97" s="3" t="s">
        <v>303</v>
      </c>
      <c r="C97" s="10" t="s">
        <v>304</v>
      </c>
      <c r="D97" s="10"/>
      <c r="E97" s="3" t="s">
        <v>305</v>
      </c>
      <c r="F97" s="3" t="s">
        <v>306</v>
      </c>
      <c r="G97" s="3">
        <v>10</v>
      </c>
    </row>
    <row r="98" spans="2:7">
      <c r="B98" s="3" t="s">
        <v>307</v>
      </c>
      <c r="C98" s="10" t="s">
        <v>308</v>
      </c>
      <c r="D98" s="10"/>
      <c r="E98" s="3" t="s">
        <v>309</v>
      </c>
      <c r="F98" s="3" t="s">
        <v>310</v>
      </c>
      <c r="G98" s="3">
        <v>11</v>
      </c>
    </row>
    <row r="99" spans="2:7">
      <c r="B99" s="3" t="s">
        <v>311</v>
      </c>
      <c r="C99" s="10" t="s">
        <v>312</v>
      </c>
      <c r="D99" s="10"/>
      <c r="E99" s="3" t="s">
        <v>255</v>
      </c>
      <c r="F99" s="3" t="s">
        <v>313</v>
      </c>
      <c r="G99" s="3">
        <v>12</v>
      </c>
    </row>
    <row r="100" spans="2:7">
      <c r="B100" s="3" t="s">
        <v>314</v>
      </c>
      <c r="C100" s="10" t="s">
        <v>315</v>
      </c>
      <c r="D100" s="10"/>
      <c r="E100" s="3" t="s">
        <v>316</v>
      </c>
      <c r="F100" s="3" t="s">
        <v>317</v>
      </c>
      <c r="G100" s="3">
        <v>13</v>
      </c>
    </row>
    <row r="101" spans="2:7">
      <c r="B101" s="3" t="s">
        <v>318</v>
      </c>
      <c r="C101" s="10" t="s">
        <v>319</v>
      </c>
      <c r="D101" s="10"/>
      <c r="E101" s="3" t="s">
        <v>320</v>
      </c>
      <c r="F101" s="3" t="s">
        <v>321</v>
      </c>
      <c r="G101" s="3">
        <v>14</v>
      </c>
    </row>
    <row r="102" spans="2:7">
      <c r="B102" s="3" t="s">
        <v>322</v>
      </c>
      <c r="C102" s="10" t="s">
        <v>323</v>
      </c>
      <c r="D102" s="10"/>
      <c r="E102" s="3" t="s">
        <v>324</v>
      </c>
      <c r="F102" s="3" t="s">
        <v>325</v>
      </c>
      <c r="G102" s="3">
        <v>15</v>
      </c>
    </row>
    <row r="103" spans="2:7">
      <c r="B103" s="3" t="s">
        <v>326</v>
      </c>
      <c r="C103" s="10" t="s">
        <v>327</v>
      </c>
      <c r="D103" s="10"/>
      <c r="E103" s="3" t="s">
        <v>328</v>
      </c>
      <c r="F103" s="3" t="s">
        <v>329</v>
      </c>
      <c r="G103" s="3">
        <v>16</v>
      </c>
    </row>
    <row r="104" spans="2:7">
      <c r="B104" s="3" t="s">
        <v>330</v>
      </c>
      <c r="C104" s="10" t="s">
        <v>331</v>
      </c>
      <c r="D104" s="10"/>
      <c r="E104" s="3" t="s">
        <v>332</v>
      </c>
      <c r="F104" s="3" t="s">
        <v>333</v>
      </c>
      <c r="G104" s="3">
        <v>17</v>
      </c>
    </row>
    <row r="105" spans="2:7">
      <c r="B105" s="3" t="s">
        <v>334</v>
      </c>
      <c r="C105" s="10" t="s">
        <v>335</v>
      </c>
      <c r="D105" s="10"/>
      <c r="E105" s="3" t="s">
        <v>336</v>
      </c>
      <c r="F105" s="3" t="s">
        <v>337</v>
      </c>
      <c r="G105" s="3">
        <v>18</v>
      </c>
    </row>
    <row r="106" spans="2:7">
      <c r="B106" s="3" t="s">
        <v>338</v>
      </c>
      <c r="C106" s="10" t="s">
        <v>339</v>
      </c>
      <c r="D106" s="10"/>
      <c r="E106" s="3" t="s">
        <v>340</v>
      </c>
      <c r="F106" s="3" t="s">
        <v>341</v>
      </c>
      <c r="G106" s="3">
        <v>19</v>
      </c>
    </row>
    <row r="107" spans="2:7">
      <c r="B107" s="3" t="s">
        <v>342</v>
      </c>
      <c r="C107" s="10" t="s">
        <v>343</v>
      </c>
      <c r="D107" s="10"/>
      <c r="E107" s="3" t="s">
        <v>344</v>
      </c>
      <c r="F107" s="3" t="s">
        <v>345</v>
      </c>
      <c r="G107" s="3">
        <v>20</v>
      </c>
    </row>
    <row r="108" spans="2:7">
      <c r="B108" s="3" t="s">
        <v>346</v>
      </c>
      <c r="C108" s="3" t="s">
        <v>347</v>
      </c>
      <c r="E108" s="3" t="s">
        <v>17</v>
      </c>
      <c r="G108" s="3">
        <v>1</v>
      </c>
    </row>
    <row r="109" spans="2:7">
      <c r="B109" s="3" t="s">
        <v>348</v>
      </c>
      <c r="C109" s="3" t="s">
        <v>349</v>
      </c>
      <c r="E109" s="3" t="s">
        <v>237</v>
      </c>
      <c r="F109" s="3" t="s">
        <v>275</v>
      </c>
      <c r="G109" s="3">
        <v>2</v>
      </c>
    </row>
    <row r="110" spans="2:7">
      <c r="B110" s="3" t="s">
        <v>350</v>
      </c>
      <c r="C110" s="3" t="s">
        <v>351</v>
      </c>
      <c r="E110" s="3" t="s">
        <v>352</v>
      </c>
      <c r="F110" s="3" t="s">
        <v>279</v>
      </c>
      <c r="G110" s="3">
        <v>3</v>
      </c>
    </row>
    <row r="111" spans="2:7">
      <c r="B111" s="3" t="s">
        <v>353</v>
      </c>
      <c r="C111" s="3" t="s">
        <v>354</v>
      </c>
      <c r="E111" s="3" t="s">
        <v>355</v>
      </c>
      <c r="F111" s="3" t="s">
        <v>283</v>
      </c>
      <c r="G111" s="3">
        <v>4</v>
      </c>
    </row>
    <row r="112" spans="2:7">
      <c r="B112" s="3" t="s">
        <v>356</v>
      </c>
      <c r="C112" s="3" t="s">
        <v>357</v>
      </c>
      <c r="E112" s="3" t="s">
        <v>255</v>
      </c>
      <c r="F112" s="3" t="s">
        <v>286</v>
      </c>
      <c r="G112" s="3">
        <v>5</v>
      </c>
    </row>
    <row r="113" spans="2:7">
      <c r="B113" s="3" t="s">
        <v>358</v>
      </c>
      <c r="C113" s="3" t="s">
        <v>359</v>
      </c>
      <c r="E113" s="3" t="s">
        <v>360</v>
      </c>
      <c r="F113" s="3" t="s">
        <v>290</v>
      </c>
      <c r="G113" s="3">
        <v>6</v>
      </c>
    </row>
    <row r="114" spans="2:7">
      <c r="B114" s="3" t="s">
        <v>361</v>
      </c>
      <c r="C114" s="3" t="s">
        <v>362</v>
      </c>
      <c r="E114" s="3" t="s">
        <v>363</v>
      </c>
      <c r="F114" s="3" t="s">
        <v>294</v>
      </c>
      <c r="G114" s="3">
        <v>7</v>
      </c>
    </row>
    <row r="115" spans="2:7">
      <c r="B115" s="3" t="s">
        <v>364</v>
      </c>
      <c r="C115" s="3" t="s">
        <v>365</v>
      </c>
      <c r="E115" s="3" t="s">
        <v>366</v>
      </c>
      <c r="F115" s="3" t="s">
        <v>298</v>
      </c>
      <c r="G115" s="3">
        <v>8</v>
      </c>
    </row>
    <row r="116" spans="2:7">
      <c r="B116" s="3" t="s">
        <v>367</v>
      </c>
      <c r="C116" s="3" t="s">
        <v>368</v>
      </c>
      <c r="E116" s="3" t="s">
        <v>369</v>
      </c>
      <c r="F116" s="3" t="s">
        <v>302</v>
      </c>
      <c r="G116" s="3">
        <v>9</v>
      </c>
    </row>
    <row r="117" spans="2:7">
      <c r="B117" s="3" t="s">
        <v>370</v>
      </c>
      <c r="C117" s="3" t="s">
        <v>371</v>
      </c>
      <c r="E117" s="3" t="s">
        <v>372</v>
      </c>
      <c r="F117" s="3" t="s">
        <v>306</v>
      </c>
      <c r="G117" s="3">
        <v>10</v>
      </c>
    </row>
    <row r="118" spans="2:7">
      <c r="B118" s="3" t="s">
        <v>373</v>
      </c>
      <c r="C118" s="3" t="s">
        <v>374</v>
      </c>
      <c r="E118" s="3" t="s">
        <v>375</v>
      </c>
      <c r="F118" s="3" t="s">
        <v>310</v>
      </c>
      <c r="G118" s="3">
        <v>11</v>
      </c>
    </row>
    <row r="119" spans="2:7">
      <c r="B119" s="3" t="s">
        <v>376</v>
      </c>
      <c r="C119" s="3" t="s">
        <v>377</v>
      </c>
      <c r="E119" s="3" t="s">
        <v>378</v>
      </c>
      <c r="F119" s="3" t="s">
        <v>313</v>
      </c>
      <c r="G119" s="3">
        <v>12</v>
      </c>
    </row>
    <row r="120" spans="2:7">
      <c r="B120" s="3" t="s">
        <v>379</v>
      </c>
      <c r="C120" s="3" t="s">
        <v>380</v>
      </c>
      <c r="E120" s="3" t="s">
        <v>381</v>
      </c>
      <c r="F120" s="3" t="s">
        <v>317</v>
      </c>
      <c r="G120" s="3">
        <v>13</v>
      </c>
    </row>
    <row r="121" spans="2:7">
      <c r="B121" s="3" t="s">
        <v>382</v>
      </c>
      <c r="C121" s="3" t="s">
        <v>383</v>
      </c>
      <c r="E121" s="3" t="s">
        <v>384</v>
      </c>
      <c r="F121" s="3" t="s">
        <v>321</v>
      </c>
      <c r="G121" s="3">
        <v>14</v>
      </c>
    </row>
    <row r="122" spans="2:7">
      <c r="B122" s="3" t="s">
        <v>385</v>
      </c>
      <c r="C122" s="3" t="s">
        <v>386</v>
      </c>
      <c r="E122" s="3" t="s">
        <v>387</v>
      </c>
      <c r="F122" s="3" t="s">
        <v>325</v>
      </c>
      <c r="G122" s="3">
        <v>15</v>
      </c>
    </row>
    <row r="123" spans="2:7">
      <c r="B123" s="3" t="s">
        <v>388</v>
      </c>
      <c r="C123" s="3" t="s">
        <v>389</v>
      </c>
      <c r="E123" s="3" t="s">
        <v>390</v>
      </c>
      <c r="F123" s="3" t="s">
        <v>329</v>
      </c>
      <c r="G123" s="3">
        <v>16</v>
      </c>
    </row>
    <row r="124" spans="2:7">
      <c r="B124" s="3" t="s">
        <v>391</v>
      </c>
      <c r="C124" s="3" t="s">
        <v>392</v>
      </c>
      <c r="E124" s="3" t="s">
        <v>393</v>
      </c>
      <c r="F124" s="3" t="s">
        <v>333</v>
      </c>
      <c r="G124" s="3">
        <v>17</v>
      </c>
    </row>
    <row r="125" spans="2:7">
      <c r="B125" s="3" t="s">
        <v>394</v>
      </c>
      <c r="C125" s="3" t="s">
        <v>395</v>
      </c>
      <c r="E125" s="3" t="s">
        <v>396</v>
      </c>
      <c r="F125" s="3" t="s">
        <v>337</v>
      </c>
      <c r="G125" s="3">
        <v>18</v>
      </c>
    </row>
    <row r="126" spans="2:7">
      <c r="B126" s="3" t="s">
        <v>397</v>
      </c>
      <c r="C126" s="3" t="s">
        <v>398</v>
      </c>
      <c r="E126" s="3" t="s">
        <v>399</v>
      </c>
      <c r="F126" s="3" t="s">
        <v>341</v>
      </c>
      <c r="G126" s="3">
        <v>19</v>
      </c>
    </row>
    <row r="127" spans="2:7">
      <c r="B127" s="3" t="s">
        <v>400</v>
      </c>
      <c r="C127" s="3" t="s">
        <v>401</v>
      </c>
      <c r="E127" s="3" t="s">
        <v>402</v>
      </c>
      <c r="F127" s="3" t="s">
        <v>345</v>
      </c>
      <c r="G127" s="3">
        <v>20</v>
      </c>
    </row>
    <row r="128" spans="2:7">
      <c r="B128" s="3" t="s">
        <v>403</v>
      </c>
      <c r="C128" s="3" t="s">
        <v>404</v>
      </c>
      <c r="E128" s="3" t="s">
        <v>17</v>
      </c>
      <c r="G128" s="3">
        <v>1</v>
      </c>
    </row>
    <row r="129" spans="2:7">
      <c r="B129" s="3" t="s">
        <v>405</v>
      </c>
      <c r="C129" s="3" t="s">
        <v>406</v>
      </c>
      <c r="E129" s="3" t="s">
        <v>237</v>
      </c>
      <c r="F129" s="3" t="s">
        <v>275</v>
      </c>
      <c r="G129" s="3">
        <v>2</v>
      </c>
    </row>
    <row r="130" spans="2:7">
      <c r="B130" s="3" t="s">
        <v>407</v>
      </c>
      <c r="C130" s="3" t="s">
        <v>408</v>
      </c>
      <c r="E130" s="3" t="s">
        <v>409</v>
      </c>
      <c r="F130" s="3" t="s">
        <v>279</v>
      </c>
      <c r="G130" s="3">
        <v>3</v>
      </c>
    </row>
    <row r="131" spans="2:7">
      <c r="B131" s="3" t="s">
        <v>410</v>
      </c>
      <c r="C131" s="3" t="s">
        <v>411</v>
      </c>
      <c r="E131" s="3" t="s">
        <v>412</v>
      </c>
      <c r="F131" s="3" t="s">
        <v>283</v>
      </c>
      <c r="G131" s="3">
        <v>4</v>
      </c>
    </row>
    <row r="132" spans="2:7">
      <c r="B132" s="3" t="s">
        <v>413</v>
      </c>
      <c r="C132" s="3" t="s">
        <v>414</v>
      </c>
      <c r="E132" s="3" t="s">
        <v>255</v>
      </c>
      <c r="F132" s="3" t="s">
        <v>286</v>
      </c>
      <c r="G132" s="3">
        <v>5</v>
      </c>
    </row>
    <row r="133" spans="2:7">
      <c r="B133" s="3" t="s">
        <v>415</v>
      </c>
      <c r="C133" s="3" t="s">
        <v>416</v>
      </c>
      <c r="E133" s="3" t="s">
        <v>360</v>
      </c>
      <c r="F133" s="3" t="s">
        <v>290</v>
      </c>
      <c r="G133" s="3">
        <v>6</v>
      </c>
    </row>
    <row r="134" spans="2:7">
      <c r="B134" s="3" t="s">
        <v>417</v>
      </c>
      <c r="C134" s="3" t="s">
        <v>418</v>
      </c>
      <c r="E134" s="3" t="s">
        <v>419</v>
      </c>
      <c r="F134" s="3" t="s">
        <v>294</v>
      </c>
      <c r="G134" s="3">
        <v>7</v>
      </c>
    </row>
    <row r="135" spans="2:7">
      <c r="B135" s="3" t="s">
        <v>420</v>
      </c>
      <c r="C135" s="3" t="s">
        <v>421</v>
      </c>
      <c r="E135" s="3" t="s">
        <v>422</v>
      </c>
      <c r="F135" s="3" t="s">
        <v>298</v>
      </c>
      <c r="G135" s="3">
        <v>8</v>
      </c>
    </row>
    <row r="136" spans="2:7">
      <c r="B136" s="3" t="s">
        <v>423</v>
      </c>
      <c r="C136" s="3" t="s">
        <v>424</v>
      </c>
      <c r="E136" s="3" t="s">
        <v>369</v>
      </c>
      <c r="F136" s="3" t="s">
        <v>302</v>
      </c>
      <c r="G136" s="3">
        <v>9</v>
      </c>
    </row>
    <row r="137" spans="2:7">
      <c r="B137" s="3" t="s">
        <v>425</v>
      </c>
      <c r="C137" s="3" t="s">
        <v>426</v>
      </c>
      <c r="E137" s="3" t="s">
        <v>427</v>
      </c>
      <c r="F137" s="3" t="s">
        <v>306</v>
      </c>
      <c r="G137" s="3">
        <v>10</v>
      </c>
    </row>
    <row r="138" spans="2:7">
      <c r="B138" s="3" t="s">
        <v>428</v>
      </c>
      <c r="C138" s="3" t="s">
        <v>429</v>
      </c>
      <c r="E138" s="3" t="s">
        <v>430</v>
      </c>
      <c r="F138" s="3" t="s">
        <v>310</v>
      </c>
      <c r="G138" s="3">
        <v>11</v>
      </c>
    </row>
    <row r="139" spans="2:7">
      <c r="B139" s="3" t="s">
        <v>431</v>
      </c>
      <c r="C139" s="3" t="s">
        <v>432</v>
      </c>
      <c r="E139" s="3" t="s">
        <v>378</v>
      </c>
      <c r="F139" s="3" t="s">
        <v>313</v>
      </c>
      <c r="G139" s="3">
        <v>12</v>
      </c>
    </row>
    <row r="140" spans="2:7">
      <c r="B140" s="3" t="s">
        <v>433</v>
      </c>
      <c r="C140" s="3" t="s">
        <v>434</v>
      </c>
      <c r="E140" s="3" t="s">
        <v>435</v>
      </c>
      <c r="F140" s="3" t="s">
        <v>317</v>
      </c>
      <c r="G140" s="3">
        <v>13</v>
      </c>
    </row>
    <row r="141" spans="2:7">
      <c r="B141" s="3" t="s">
        <v>436</v>
      </c>
      <c r="C141" s="3" t="s">
        <v>437</v>
      </c>
      <c r="E141" s="3" t="s">
        <v>438</v>
      </c>
      <c r="F141" s="3" t="s">
        <v>321</v>
      </c>
      <c r="G141" s="3">
        <v>14</v>
      </c>
    </row>
    <row r="142" spans="2:7">
      <c r="B142" s="3" t="s">
        <v>439</v>
      </c>
      <c r="C142" s="3" t="s">
        <v>440</v>
      </c>
      <c r="E142" s="3" t="s">
        <v>387</v>
      </c>
      <c r="F142" s="3" t="s">
        <v>325</v>
      </c>
      <c r="G142" s="3">
        <v>15</v>
      </c>
    </row>
    <row r="143" spans="2:7">
      <c r="B143" s="3" t="s">
        <v>441</v>
      </c>
      <c r="C143" s="3" t="s">
        <v>442</v>
      </c>
      <c r="E143" s="3" t="s">
        <v>390</v>
      </c>
      <c r="F143" s="3" t="s">
        <v>329</v>
      </c>
      <c r="G143" s="3">
        <v>16</v>
      </c>
    </row>
    <row r="144" spans="2:7">
      <c r="B144" s="3" t="s">
        <v>443</v>
      </c>
      <c r="C144" s="3" t="s">
        <v>444</v>
      </c>
      <c r="E144" s="3" t="s">
        <v>445</v>
      </c>
      <c r="F144" s="3" t="s">
        <v>333</v>
      </c>
      <c r="G144" s="3">
        <v>17</v>
      </c>
    </row>
    <row r="145" spans="2:7">
      <c r="B145" s="3" t="s">
        <v>446</v>
      </c>
      <c r="C145" s="3" t="s">
        <v>447</v>
      </c>
      <c r="E145" s="3" t="s">
        <v>448</v>
      </c>
      <c r="F145" s="3" t="s">
        <v>337</v>
      </c>
      <c r="G145" s="3">
        <v>18</v>
      </c>
    </row>
    <row r="146" spans="2:7">
      <c r="B146" s="3" t="s">
        <v>449</v>
      </c>
      <c r="C146" s="3" t="s">
        <v>450</v>
      </c>
      <c r="E146" s="3" t="s">
        <v>399</v>
      </c>
      <c r="F146" s="3" t="s">
        <v>341</v>
      </c>
      <c r="G146" s="3">
        <v>19</v>
      </c>
    </row>
    <row r="147" spans="2:7">
      <c r="B147" s="3" t="s">
        <v>451</v>
      </c>
      <c r="C147" s="3" t="s">
        <v>452</v>
      </c>
      <c r="E147" s="3" t="s">
        <v>453</v>
      </c>
      <c r="F147" s="3" t="s">
        <v>345</v>
      </c>
      <c r="G147" s="3">
        <v>20</v>
      </c>
    </row>
    <row r="148" spans="2:7">
      <c r="B148" s="3" t="s">
        <v>454</v>
      </c>
      <c r="C148" s="3" t="s">
        <v>455</v>
      </c>
      <c r="E148" s="3" t="s">
        <v>17</v>
      </c>
      <c r="G148" s="3">
        <v>1</v>
      </c>
    </row>
    <row r="149" spans="2:7">
      <c r="B149" s="3" t="s">
        <v>456</v>
      </c>
      <c r="C149" s="3" t="s">
        <v>457</v>
      </c>
      <c r="E149" s="3" t="s">
        <v>210</v>
      </c>
      <c r="F149" s="3" t="s">
        <v>275</v>
      </c>
      <c r="G149" s="3">
        <v>2</v>
      </c>
    </row>
    <row r="150" spans="2:7">
      <c r="B150" s="3" t="s">
        <v>458</v>
      </c>
      <c r="C150" s="3" t="s">
        <v>459</v>
      </c>
      <c r="E150" s="3" t="s">
        <v>460</v>
      </c>
      <c r="F150" s="3" t="s">
        <v>279</v>
      </c>
      <c r="G150" s="3">
        <v>3</v>
      </c>
    </row>
    <row r="151" spans="2:7">
      <c r="B151" s="3" t="s">
        <v>461</v>
      </c>
      <c r="C151" s="3" t="s">
        <v>462</v>
      </c>
      <c r="E151" s="3" t="s">
        <v>463</v>
      </c>
      <c r="F151" s="3" t="s">
        <v>283</v>
      </c>
      <c r="G151" s="3">
        <v>4</v>
      </c>
    </row>
    <row r="152" spans="2:7">
      <c r="B152" s="3" t="s">
        <v>464</v>
      </c>
      <c r="C152" s="3" t="s">
        <v>465</v>
      </c>
      <c r="E152" s="3" t="s">
        <v>246</v>
      </c>
      <c r="F152" s="3" t="s">
        <v>286</v>
      </c>
      <c r="G152" s="3">
        <v>5</v>
      </c>
    </row>
    <row r="153" spans="2:7">
      <c r="B153" s="3" t="s">
        <v>466</v>
      </c>
      <c r="C153" s="3" t="s">
        <v>467</v>
      </c>
      <c r="E153" s="3" t="s">
        <v>41</v>
      </c>
      <c r="F153" s="3" t="s">
        <v>290</v>
      </c>
      <c r="G153" s="3">
        <v>6</v>
      </c>
    </row>
    <row r="154" spans="2:7">
      <c r="B154" s="3" t="s">
        <v>468</v>
      </c>
      <c r="C154" s="3" t="s">
        <v>469</v>
      </c>
      <c r="E154" s="3" t="s">
        <v>470</v>
      </c>
      <c r="F154" s="3" t="s">
        <v>294</v>
      </c>
      <c r="G154" s="3">
        <v>7</v>
      </c>
    </row>
    <row r="155" spans="2:7">
      <c r="B155" s="3" t="s">
        <v>471</v>
      </c>
      <c r="C155" s="3" t="s">
        <v>472</v>
      </c>
      <c r="E155" s="3" t="s">
        <v>473</v>
      </c>
      <c r="F155" s="3" t="s">
        <v>298</v>
      </c>
      <c r="G155" s="3">
        <v>8</v>
      </c>
    </row>
    <row r="156" spans="2:7">
      <c r="B156" s="3" t="s">
        <v>474</v>
      </c>
      <c r="C156" s="3" t="s">
        <v>475</v>
      </c>
      <c r="E156" s="3" t="s">
        <v>267</v>
      </c>
      <c r="F156" s="3" t="s">
        <v>302</v>
      </c>
      <c r="G156" s="3">
        <v>9</v>
      </c>
    </row>
    <row r="157" spans="2:7">
      <c r="B157" s="3" t="s">
        <v>476</v>
      </c>
      <c r="C157" s="3" t="s">
        <v>477</v>
      </c>
      <c r="E157" s="3" t="s">
        <v>478</v>
      </c>
      <c r="F157" s="3" t="s">
        <v>306</v>
      </c>
      <c r="G157" s="3">
        <v>10</v>
      </c>
    </row>
    <row r="158" spans="2:7">
      <c r="B158" s="3" t="s">
        <v>479</v>
      </c>
      <c r="C158" s="3" t="s">
        <v>480</v>
      </c>
      <c r="E158" s="3" t="s">
        <v>481</v>
      </c>
      <c r="F158" s="3" t="s">
        <v>310</v>
      </c>
      <c r="G158" s="3">
        <v>11</v>
      </c>
    </row>
    <row r="159" spans="2:7">
      <c r="B159" s="3" t="s">
        <v>482</v>
      </c>
      <c r="C159" s="3" t="s">
        <v>483</v>
      </c>
      <c r="E159" s="3" t="s">
        <v>340</v>
      </c>
      <c r="F159" s="3" t="s">
        <v>313</v>
      </c>
      <c r="G159" s="3">
        <v>12</v>
      </c>
    </row>
    <row r="160" spans="2:7">
      <c r="B160" s="3" t="s">
        <v>484</v>
      </c>
      <c r="C160" s="3" t="s">
        <v>485</v>
      </c>
      <c r="E160" s="3" t="s">
        <v>486</v>
      </c>
      <c r="F160" s="3" t="s">
        <v>317</v>
      </c>
      <c r="G160" s="3">
        <v>13</v>
      </c>
    </row>
    <row r="161" spans="2:7">
      <c r="B161" s="3" t="s">
        <v>487</v>
      </c>
      <c r="C161" s="3" t="s">
        <v>488</v>
      </c>
      <c r="E161" s="3" t="s">
        <v>489</v>
      </c>
      <c r="F161" s="3" t="s">
        <v>321</v>
      </c>
      <c r="G161" s="3">
        <v>14</v>
      </c>
    </row>
    <row r="162" spans="2:7">
      <c r="B162" s="3" t="s">
        <v>490</v>
      </c>
      <c r="C162" s="3" t="s">
        <v>491</v>
      </c>
      <c r="E162" s="3" t="s">
        <v>492</v>
      </c>
      <c r="F162" s="3" t="s">
        <v>325</v>
      </c>
      <c r="G162" s="3">
        <v>15</v>
      </c>
    </row>
    <row r="163" spans="2:7">
      <c r="B163" s="3" t="s">
        <v>493</v>
      </c>
      <c r="C163" s="3" t="s">
        <v>494</v>
      </c>
      <c r="E163" s="3" t="s">
        <v>81</v>
      </c>
      <c r="F163" s="3" t="s">
        <v>329</v>
      </c>
      <c r="G163" s="3">
        <v>16</v>
      </c>
    </row>
    <row r="164" spans="2:7">
      <c r="B164" s="3" t="s">
        <v>495</v>
      </c>
      <c r="C164" s="3" t="s">
        <v>496</v>
      </c>
      <c r="E164" s="3" t="s">
        <v>497</v>
      </c>
      <c r="F164" s="3" t="s">
        <v>333</v>
      </c>
      <c r="G164" s="3">
        <v>17</v>
      </c>
    </row>
    <row r="165" spans="2:7">
      <c r="B165" s="3" t="s">
        <v>498</v>
      </c>
      <c r="C165" s="3" t="s">
        <v>499</v>
      </c>
      <c r="E165" s="3" t="s">
        <v>500</v>
      </c>
      <c r="F165" s="3" t="s">
        <v>337</v>
      </c>
      <c r="G165" s="3">
        <v>18</v>
      </c>
    </row>
    <row r="166" spans="2:7">
      <c r="B166" s="3" t="s">
        <v>501</v>
      </c>
      <c r="C166" s="3" t="s">
        <v>502</v>
      </c>
      <c r="E166" s="3" t="s">
        <v>503</v>
      </c>
      <c r="F166" s="3" t="s">
        <v>341</v>
      </c>
      <c r="G166" s="3">
        <v>19</v>
      </c>
    </row>
    <row r="167" spans="2:7">
      <c r="B167" s="3" t="s">
        <v>504</v>
      </c>
      <c r="C167" s="3" t="s">
        <v>505</v>
      </c>
      <c r="E167" s="3" t="s">
        <v>506</v>
      </c>
      <c r="F167" s="3" t="s">
        <v>345</v>
      </c>
      <c r="G167" s="3">
        <v>20</v>
      </c>
    </row>
    <row r="168" spans="2:7">
      <c r="B168" s="3" t="s">
        <v>507</v>
      </c>
      <c r="C168" s="3" t="s">
        <v>508</v>
      </c>
      <c r="E168" s="3" t="s">
        <v>17</v>
      </c>
      <c r="G168" s="3">
        <v>1</v>
      </c>
    </row>
    <row r="169" spans="2:7">
      <c r="B169" s="3" t="s">
        <v>509</v>
      </c>
      <c r="C169" s="3" t="s">
        <v>510</v>
      </c>
      <c r="E169" s="3" t="s">
        <v>210</v>
      </c>
      <c r="F169" s="3" t="s">
        <v>275</v>
      </c>
      <c r="G169" s="3">
        <v>2</v>
      </c>
    </row>
    <row r="170" spans="2:7">
      <c r="B170" s="3" t="s">
        <v>511</v>
      </c>
      <c r="C170" s="3" t="s">
        <v>512</v>
      </c>
      <c r="E170" s="3" t="s">
        <v>513</v>
      </c>
      <c r="F170" s="3" t="s">
        <v>279</v>
      </c>
      <c r="G170" s="3">
        <v>3</v>
      </c>
    </row>
    <row r="171" spans="2:7">
      <c r="B171" s="3" t="s">
        <v>514</v>
      </c>
      <c r="C171" s="3" t="s">
        <v>515</v>
      </c>
      <c r="E171" s="3" t="s">
        <v>516</v>
      </c>
      <c r="F171" s="3" t="s">
        <v>283</v>
      </c>
      <c r="G171" s="3">
        <v>4</v>
      </c>
    </row>
    <row r="172" spans="2:7">
      <c r="B172" s="3" t="s">
        <v>517</v>
      </c>
      <c r="C172" s="3" t="s">
        <v>518</v>
      </c>
      <c r="E172" s="3" t="s">
        <v>246</v>
      </c>
      <c r="F172" s="3" t="s">
        <v>286</v>
      </c>
      <c r="G172" s="3">
        <v>5</v>
      </c>
    </row>
    <row r="173" spans="2:7">
      <c r="B173" s="3" t="s">
        <v>519</v>
      </c>
      <c r="C173" s="3" t="s">
        <v>520</v>
      </c>
      <c r="E173" s="3" t="s">
        <v>360</v>
      </c>
      <c r="F173" s="3" t="s">
        <v>290</v>
      </c>
      <c r="G173" s="3">
        <v>6</v>
      </c>
    </row>
    <row r="174" spans="2:7">
      <c r="B174" s="3" t="s">
        <v>521</v>
      </c>
      <c r="C174" s="3" t="s">
        <v>522</v>
      </c>
      <c r="E174" s="3" t="s">
        <v>523</v>
      </c>
      <c r="F174" s="3" t="s">
        <v>294</v>
      </c>
      <c r="G174" s="3">
        <v>7</v>
      </c>
    </row>
    <row r="175" spans="2:7">
      <c r="B175" s="3" t="s">
        <v>524</v>
      </c>
      <c r="C175" s="3" t="s">
        <v>525</v>
      </c>
      <c r="E175" s="3" t="s">
        <v>526</v>
      </c>
      <c r="F175" s="3" t="s">
        <v>298</v>
      </c>
      <c r="G175" s="3">
        <v>8</v>
      </c>
    </row>
    <row r="176" spans="2:7">
      <c r="B176" s="3" t="s">
        <v>527</v>
      </c>
      <c r="C176" s="3" t="s">
        <v>528</v>
      </c>
      <c r="E176" s="3" t="s">
        <v>267</v>
      </c>
      <c r="F176" s="3" t="s">
        <v>302</v>
      </c>
      <c r="G176" s="3">
        <v>9</v>
      </c>
    </row>
    <row r="177" spans="2:7">
      <c r="B177" s="3" t="s">
        <v>529</v>
      </c>
      <c r="C177" s="3" t="s">
        <v>530</v>
      </c>
      <c r="E177" s="3" t="s">
        <v>531</v>
      </c>
      <c r="F177" s="3" t="s">
        <v>306</v>
      </c>
      <c r="G177" s="3">
        <v>10</v>
      </c>
    </row>
    <row r="178" spans="2:7">
      <c r="B178" s="3" t="s">
        <v>532</v>
      </c>
      <c r="C178" s="3" t="s">
        <v>533</v>
      </c>
      <c r="E178" s="3" t="s">
        <v>534</v>
      </c>
      <c r="F178" s="3" t="s">
        <v>310</v>
      </c>
      <c r="G178" s="3">
        <v>11</v>
      </c>
    </row>
    <row r="179" spans="2:7">
      <c r="B179" s="3" t="s">
        <v>535</v>
      </c>
      <c r="C179" s="3" t="s">
        <v>536</v>
      </c>
      <c r="E179" s="3" t="s">
        <v>340</v>
      </c>
      <c r="F179" s="3" t="s">
        <v>313</v>
      </c>
      <c r="G179" s="3">
        <v>12</v>
      </c>
    </row>
    <row r="180" spans="2:7">
      <c r="B180" s="3" t="s">
        <v>537</v>
      </c>
      <c r="C180" s="3" t="s">
        <v>538</v>
      </c>
      <c r="E180" s="3" t="s">
        <v>539</v>
      </c>
      <c r="F180" s="3" t="s">
        <v>317</v>
      </c>
      <c r="G180" s="3">
        <v>13</v>
      </c>
    </row>
    <row r="181" spans="2:7">
      <c r="B181" s="3" t="s">
        <v>540</v>
      </c>
      <c r="C181" s="3" t="s">
        <v>541</v>
      </c>
      <c r="E181" s="3" t="s">
        <v>542</v>
      </c>
      <c r="F181" s="3" t="s">
        <v>321</v>
      </c>
      <c r="G181" s="3">
        <v>14</v>
      </c>
    </row>
    <row r="182" spans="2:7">
      <c r="B182" s="3" t="s">
        <v>543</v>
      </c>
      <c r="C182" s="3" t="s">
        <v>544</v>
      </c>
      <c r="E182" s="3" t="s">
        <v>492</v>
      </c>
      <c r="F182" s="3" t="s">
        <v>325</v>
      </c>
      <c r="G182" s="3">
        <v>15</v>
      </c>
    </row>
    <row r="183" spans="2:7">
      <c r="B183" s="3" t="s">
        <v>545</v>
      </c>
      <c r="C183" s="3" t="s">
        <v>546</v>
      </c>
      <c r="E183" s="3" t="s">
        <v>390</v>
      </c>
      <c r="F183" s="3" t="s">
        <v>329</v>
      </c>
      <c r="G183" s="3">
        <v>16</v>
      </c>
    </row>
    <row r="184" spans="2:7">
      <c r="B184" s="3" t="s">
        <v>547</v>
      </c>
      <c r="C184" s="3" t="s">
        <v>548</v>
      </c>
      <c r="E184" s="3" t="s">
        <v>549</v>
      </c>
      <c r="F184" s="3" t="s">
        <v>333</v>
      </c>
      <c r="G184" s="3">
        <v>17</v>
      </c>
    </row>
    <row r="185" spans="2:7">
      <c r="B185" s="3" t="s">
        <v>550</v>
      </c>
      <c r="C185" s="3" t="s">
        <v>551</v>
      </c>
      <c r="E185" s="3" t="s">
        <v>552</v>
      </c>
      <c r="F185" s="3" t="s">
        <v>337</v>
      </c>
      <c r="G185" s="3">
        <v>18</v>
      </c>
    </row>
    <row r="186" spans="2:7">
      <c r="B186" s="3" t="s">
        <v>553</v>
      </c>
      <c r="C186" s="3" t="s">
        <v>554</v>
      </c>
      <c r="E186" s="3" t="s">
        <v>503</v>
      </c>
      <c r="F186" s="3" t="s">
        <v>341</v>
      </c>
      <c r="G186" s="3">
        <v>19</v>
      </c>
    </row>
    <row r="187" spans="2:7">
      <c r="B187" s="3" t="s">
        <v>555</v>
      </c>
      <c r="C187" s="3" t="s">
        <v>556</v>
      </c>
      <c r="E187" s="3" t="s">
        <v>557</v>
      </c>
      <c r="F187" s="3" t="s">
        <v>345</v>
      </c>
      <c r="G187" s="3">
        <v>20</v>
      </c>
    </row>
    <row r="188" spans="2:7">
      <c r="B188" s="3" t="s">
        <v>558</v>
      </c>
      <c r="C188" s="3" t="s">
        <v>559</v>
      </c>
      <c r="E188" s="3" t="s">
        <v>17</v>
      </c>
      <c r="G188" s="3">
        <v>1</v>
      </c>
    </row>
    <row r="189" spans="2:7">
      <c r="B189" s="3" t="s">
        <v>560</v>
      </c>
      <c r="C189" s="3" t="s">
        <v>561</v>
      </c>
      <c r="E189" s="3" t="s">
        <v>340</v>
      </c>
      <c r="F189" s="3" t="s">
        <v>562</v>
      </c>
      <c r="G189" s="3">
        <v>2</v>
      </c>
    </row>
    <row r="190" spans="2:7">
      <c r="B190" s="3" t="s">
        <v>563</v>
      </c>
      <c r="C190" s="3" t="s">
        <v>564</v>
      </c>
      <c r="E190" s="3" t="s">
        <v>565</v>
      </c>
      <c r="F190" s="3" t="s">
        <v>286</v>
      </c>
      <c r="G190" s="3">
        <v>3</v>
      </c>
    </row>
    <row r="191" spans="2:7">
      <c r="B191" s="3" t="s">
        <v>566</v>
      </c>
      <c r="C191" s="3" t="s">
        <v>567</v>
      </c>
      <c r="E191" s="3" t="s">
        <v>568</v>
      </c>
      <c r="F191" s="3" t="s">
        <v>569</v>
      </c>
      <c r="G191" s="3">
        <v>4</v>
      </c>
    </row>
    <row r="192" spans="2:7">
      <c r="B192" s="3" t="s">
        <v>570</v>
      </c>
      <c r="C192" s="3" t="s">
        <v>571</v>
      </c>
      <c r="E192" s="3" t="s">
        <v>503</v>
      </c>
      <c r="F192" s="3" t="s">
        <v>572</v>
      </c>
      <c r="G192" s="3">
        <v>5</v>
      </c>
    </row>
    <row r="193" spans="2:7">
      <c r="B193" s="3" t="s">
        <v>573</v>
      </c>
      <c r="C193" s="3" t="s">
        <v>574</v>
      </c>
      <c r="E193" s="3" t="s">
        <v>360</v>
      </c>
      <c r="F193" s="3" t="s">
        <v>575</v>
      </c>
      <c r="G193" s="3">
        <v>6</v>
      </c>
    </row>
    <row r="194" spans="2:7">
      <c r="B194" s="3" t="s">
        <v>576</v>
      </c>
      <c r="C194" s="3" t="s">
        <v>577</v>
      </c>
      <c r="E194" s="3" t="s">
        <v>578</v>
      </c>
      <c r="F194" s="3" t="s">
        <v>579</v>
      </c>
      <c r="G194" s="3">
        <v>7</v>
      </c>
    </row>
    <row r="195" spans="2:7">
      <c r="B195" s="3" t="s">
        <v>580</v>
      </c>
      <c r="C195" s="3" t="s">
        <v>581</v>
      </c>
      <c r="E195" s="3" t="s">
        <v>582</v>
      </c>
      <c r="F195" s="3" t="s">
        <v>583</v>
      </c>
      <c r="G195" s="3">
        <v>8</v>
      </c>
    </row>
    <row r="196" spans="2:7">
      <c r="B196" s="3" t="s">
        <v>584</v>
      </c>
      <c r="C196" s="3" t="s">
        <v>585</v>
      </c>
      <c r="E196" s="3" t="s">
        <v>586</v>
      </c>
      <c r="F196" s="3" t="s">
        <v>587</v>
      </c>
      <c r="G196" s="3">
        <v>9</v>
      </c>
    </row>
    <row r="197" spans="2:7">
      <c r="B197" s="3" t="s">
        <v>588</v>
      </c>
      <c r="C197" s="3" t="s">
        <v>589</v>
      </c>
      <c r="E197" s="3" t="s">
        <v>590</v>
      </c>
      <c r="F197" s="3" t="s">
        <v>591</v>
      </c>
      <c r="G197" s="3">
        <v>10</v>
      </c>
    </row>
    <row r="198" spans="2:7">
      <c r="B198" s="3" t="s">
        <v>592</v>
      </c>
      <c r="C198" s="3" t="s">
        <v>593</v>
      </c>
      <c r="E198" s="3" t="s">
        <v>594</v>
      </c>
      <c r="F198" s="3" t="s">
        <v>595</v>
      </c>
      <c r="G198" s="3">
        <v>11</v>
      </c>
    </row>
    <row r="199" spans="2:7">
      <c r="B199" s="3" t="s">
        <v>596</v>
      </c>
      <c r="C199" s="3" t="s">
        <v>597</v>
      </c>
      <c r="E199" s="3" t="s">
        <v>598</v>
      </c>
      <c r="F199" s="3" t="s">
        <v>599</v>
      </c>
      <c r="G199" s="3">
        <v>12</v>
      </c>
    </row>
    <row r="200" spans="2:7">
      <c r="B200" s="3" t="s">
        <v>600</v>
      </c>
      <c r="C200" s="3" t="s">
        <v>601</v>
      </c>
      <c r="E200" s="3" t="s">
        <v>602</v>
      </c>
      <c r="F200" s="3" t="s">
        <v>603</v>
      </c>
      <c r="G200" s="3">
        <v>13</v>
      </c>
    </row>
    <row r="201" spans="2:7">
      <c r="B201" s="3" t="s">
        <v>604</v>
      </c>
      <c r="C201" s="3" t="s">
        <v>605</v>
      </c>
      <c r="E201" s="3" t="s">
        <v>606</v>
      </c>
      <c r="F201" s="3" t="s">
        <v>607</v>
      </c>
      <c r="G201" s="3">
        <v>14</v>
      </c>
    </row>
    <row r="202" spans="2:7">
      <c r="B202" s="3" t="s">
        <v>608</v>
      </c>
      <c r="C202" s="3" t="s">
        <v>609</v>
      </c>
      <c r="E202" s="3" t="s">
        <v>610</v>
      </c>
      <c r="F202" s="3" t="s">
        <v>611</v>
      </c>
      <c r="G202" s="3">
        <v>15</v>
      </c>
    </row>
    <row r="203" spans="2:7">
      <c r="B203" s="3" t="s">
        <v>612</v>
      </c>
      <c r="C203" s="3" t="s">
        <v>613</v>
      </c>
      <c r="E203" s="3" t="s">
        <v>390</v>
      </c>
      <c r="F203" s="3" t="s">
        <v>614</v>
      </c>
      <c r="G203" s="3">
        <v>16</v>
      </c>
    </row>
    <row r="204" spans="2:7">
      <c r="B204" s="3" t="s">
        <v>615</v>
      </c>
      <c r="C204" s="3" t="s">
        <v>616</v>
      </c>
      <c r="E204" s="3" t="s">
        <v>617</v>
      </c>
      <c r="F204" s="3" t="s">
        <v>618</v>
      </c>
      <c r="G204" s="3">
        <v>17</v>
      </c>
    </row>
    <row r="205" spans="2:7">
      <c r="B205" s="3" t="s">
        <v>619</v>
      </c>
      <c r="C205" s="3" t="s">
        <v>620</v>
      </c>
      <c r="E205" s="3" t="s">
        <v>621</v>
      </c>
      <c r="F205" s="3" t="s">
        <v>622</v>
      </c>
      <c r="G205" s="3">
        <v>18</v>
      </c>
    </row>
    <row r="206" spans="2:7">
      <c r="B206" s="3" t="s">
        <v>623</v>
      </c>
      <c r="C206" s="3" t="s">
        <v>624</v>
      </c>
      <c r="E206" s="3" t="s">
        <v>625</v>
      </c>
      <c r="F206" s="3" t="s">
        <v>626</v>
      </c>
      <c r="G206" s="3">
        <v>19</v>
      </c>
    </row>
    <row r="207" spans="2:7">
      <c r="B207" s="3" t="s">
        <v>627</v>
      </c>
      <c r="C207" s="3" t="s">
        <v>628</v>
      </c>
      <c r="E207" s="3" t="s">
        <v>629</v>
      </c>
      <c r="F207" s="3" t="s">
        <v>630</v>
      </c>
      <c r="G207" s="3">
        <v>20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19"/>
  <sheetViews>
    <sheetView workbookViewId="0">
      <selection activeCell="G99" sqref="G99:G107"/>
    </sheetView>
  </sheetViews>
  <sheetFormatPr defaultColWidth="9" defaultRowHeight="14.25"/>
  <cols>
    <col min="2" max="2" width="12.625"/>
    <col min="3" max="3" width="9" style="2"/>
    <col min="4" max="5" width="9" style="3"/>
    <col min="6" max="6" width="34" style="3" customWidth="1"/>
    <col min="7" max="7" width="42" style="3" customWidth="1"/>
    <col min="8" max="8" width="11.875" style="3" customWidth="1"/>
    <col min="9" max="9" width="35" style="3" customWidth="1"/>
    <col min="10" max="10" width="21.875" style="3" customWidth="1"/>
    <col min="11" max="12" width="23" style="3" customWidth="1"/>
    <col min="13" max="13" width="15.5" style="4" customWidth="1"/>
    <col min="14" max="15" width="15.5" style="5" customWidth="1"/>
    <col min="16" max="16" width="15.5" style="4" customWidth="1"/>
    <col min="17" max="18" width="15.5" style="5" customWidth="1"/>
    <col min="19" max="19" width="15.5" style="4" customWidth="1"/>
    <col min="20" max="21" width="15.5" style="5" customWidth="1"/>
    <col min="22" max="22" width="36.125" style="3" customWidth="1"/>
    <col min="23" max="24" width="108.5" style="3" customWidth="1"/>
    <col min="25" max="25" width="116.5" style="3" customWidth="1"/>
    <col min="26" max="26" width="14.625" customWidth="1"/>
    <col min="27" max="27" width="26.625" customWidth="1"/>
    <col min="28" max="28" width="103" customWidth="1"/>
    <col min="30" max="30" width="40.875" customWidth="1"/>
    <col min="31" max="31" width="12.625" customWidth="1"/>
    <col min="32" max="32" width="38.625" customWidth="1"/>
    <col min="33" max="33" width="17.125" customWidth="1"/>
    <col min="34" max="34" width="20.25" customWidth="1"/>
  </cols>
  <sheetData>
    <row r="1" spans="3:6">
      <c r="C1" s="6"/>
      <c r="D1" s="3" t="s">
        <v>0</v>
      </c>
      <c r="E1" s="3" t="s">
        <v>1</v>
      </c>
      <c r="F1" s="3" t="s">
        <v>3</v>
      </c>
    </row>
    <row r="2" spans="4:6">
      <c r="D2" s="3" t="s">
        <v>6</v>
      </c>
      <c r="E2" s="3" t="s">
        <v>6</v>
      </c>
      <c r="F2" s="3" t="s">
        <v>8</v>
      </c>
    </row>
    <row r="3" spans="4:6">
      <c r="D3" s="3">
        <v>2</v>
      </c>
      <c r="E3" s="3">
        <v>2</v>
      </c>
      <c r="F3" s="3">
        <v>3</v>
      </c>
    </row>
    <row r="4" spans="2:29">
      <c r="B4" s="7"/>
      <c r="C4" s="8"/>
      <c r="D4" s="3" t="s">
        <v>10</v>
      </c>
      <c r="E4" s="3" t="s">
        <v>11</v>
      </c>
      <c r="F4" s="3" t="s">
        <v>13</v>
      </c>
      <c r="I4" s="3" t="s">
        <v>631</v>
      </c>
      <c r="J4" s="3" t="s">
        <v>632</v>
      </c>
      <c r="K4" s="3" t="s">
        <v>633</v>
      </c>
      <c r="V4" s="3" t="s">
        <v>634</v>
      </c>
      <c r="W4" s="3" t="s">
        <v>635</v>
      </c>
      <c r="X4" s="3" t="s">
        <v>636</v>
      </c>
      <c r="Z4" s="7"/>
      <c r="AA4" s="7"/>
      <c r="AB4" s="7"/>
      <c r="AC4" s="7"/>
    </row>
    <row r="5" spans="2:33">
      <c r="B5" s="7" t="s">
        <v>637</v>
      </c>
      <c r="C5" s="3" t="s">
        <v>16</v>
      </c>
      <c r="D5" s="3">
        <v>0</v>
      </c>
      <c r="E5" s="3">
        <v>0</v>
      </c>
      <c r="F5" s="3" t="str">
        <f>""</f>
        <v/>
      </c>
      <c r="Z5" s="7" t="s">
        <v>638</v>
      </c>
      <c r="AA5" s="7" t="s">
        <v>639</v>
      </c>
      <c r="AB5" s="7" t="s">
        <v>635</v>
      </c>
      <c r="AC5" s="7" t="s">
        <v>640</v>
      </c>
      <c r="AD5" t="s">
        <v>631</v>
      </c>
      <c r="AE5" t="s">
        <v>632</v>
      </c>
      <c r="AF5" t="s">
        <v>633</v>
      </c>
      <c r="AG5" t="s">
        <v>641</v>
      </c>
    </row>
    <row r="6" spans="3:3">
      <c r="C6" s="3" t="s">
        <v>19</v>
      </c>
    </row>
    <row r="7" spans="2:34">
      <c r="B7" s="9">
        <v>1</v>
      </c>
      <c r="C7" s="3" t="s">
        <v>20</v>
      </c>
      <c r="Z7" s="9">
        <v>5001</v>
      </c>
      <c r="AA7" s="11" t="s">
        <v>642</v>
      </c>
      <c r="AB7" s="12" t="s">
        <v>643</v>
      </c>
      <c r="AC7">
        <v>5000</v>
      </c>
      <c r="AD7" t="s">
        <v>644</v>
      </c>
      <c r="AE7" t="s">
        <v>645</v>
      </c>
      <c r="AF7" t="s">
        <v>646</v>
      </c>
      <c r="AG7" t="str">
        <f>REPLACE(AE7,1,2,"26")</f>
        <v>26|4|4|4</v>
      </c>
      <c r="AH7" t="s">
        <v>645</v>
      </c>
    </row>
    <row r="8" spans="1:34">
      <c r="A8">
        <v>1</v>
      </c>
      <c r="B8" s="9">
        <v>2</v>
      </c>
      <c r="D8" s="3" t="s">
        <v>21</v>
      </c>
      <c r="E8" s="10" t="s">
        <v>22</v>
      </c>
      <c r="H8" s="3">
        <v>0.2</v>
      </c>
      <c r="I8" s="3" t="str">
        <f>VLOOKUP(--LEFT($E8,4),$Z$7:$AF$17,5,FALSE)</f>
        <v>20003#0.7|10002#0.7|10002#0.7|10002#0.7</v>
      </c>
      <c r="J8" s="3" t="str">
        <f>VLOOKUP(--LEFT($E8,4),$Z$7:$AF$17,6,FALSE)</f>
        <v>26|4|4|4</v>
      </c>
      <c r="K8" s="3">
        <v>5000</v>
      </c>
      <c r="L8" s="3">
        <f>K8*H8</f>
        <v>1000</v>
      </c>
      <c r="M8" s="4" t="s">
        <v>647</v>
      </c>
      <c r="N8" s="5" t="str">
        <f>MID(M8,FIND("#",M8,1)+1,FIND("#",M8,FIND("#",M8,1)+1)-FIND("#",M8,1)-1)</f>
        <v>0.1</v>
      </c>
      <c r="O8" s="5" t="str">
        <f>MID(M8,FIND("#",M8,FIND("#",M8,1)+1)+1,FIND("#",M8,FIND("#",M8,FIND("#",M8,1)+1)+1)-FIND("#",M8,FIND("#",M8,1)+1)-1)</f>
        <v>5</v>
      </c>
      <c r="P8" s="4" t="s">
        <v>648</v>
      </c>
      <c r="Q8" s="5" t="str">
        <f t="shared" ref="Q8:T8" si="0">MID(P8,FIND("#",P8,1)+1,FIND("#",P8,FIND("#",P8,1)+1)-FIND("#",P8,1)-1)</f>
        <v>0.2</v>
      </c>
      <c r="R8" s="5" t="str">
        <f>MID(P8,FIND("#",P8,FIND("#",P8,1)+1)+1,FIND("#",P8,FIND("#",P8,FIND("#",P8,1)+1)+1)-FIND("#",P8,FIND("#",P8,1)+1)-1)</f>
        <v>5</v>
      </c>
      <c r="S8" s="4" t="s">
        <v>649</v>
      </c>
      <c r="T8" s="5" t="str">
        <f t="shared" si="0"/>
        <v>0.2</v>
      </c>
      <c r="U8" s="5" t="str">
        <f>MID(S8,FIND("#",S8,FIND("#",S8,1)+1)+1,FIND("#",S8,FIND("#",S8,FIND("#",S8,1)+1)+1)-FIND("#",S8,FIND("#",S8,1)+1)-1)</f>
        <v>5</v>
      </c>
      <c r="V8" s="3" t="str">
        <f t="shared" ref="V8:V17" si="1">L8&amp;"|"&amp;M8&amp;"|"&amp;P8&amp;"|"&amp;S8</f>
        <v>1000|1#0.1#5#1|2#0.2#5#1|3#0.2#5#1</v>
      </c>
      <c r="W8" s="3" t="s">
        <v>650</v>
      </c>
      <c r="X8" s="3" t="str">
        <f>SUBSTITUTE(SUBSTITUTE(SUBSTITUTE(SUBSTITUTE(SUBSTITUTE(W8,"a",L8&amp;"点",1),"b",N8*100&amp;"%",1),"c",O8,1),"d",Q8*100&amp;"%",1),"e",R8,1)</f>
        <v>对敌方随机3名敌人造成1000点伤害，增加我方2人攻击10%，持续5秒，增加防御20%，持续5秒。</v>
      </c>
      <c r="Y8" s="3" t="str">
        <f>X8</f>
        <v>对敌方随机3名敌人造成1000点伤害，增加我方2人攻击10%，持续5秒，增加防御20%，持续5秒。</v>
      </c>
      <c r="Z8" s="9">
        <v>5002</v>
      </c>
      <c r="AA8" s="11" t="s">
        <v>651</v>
      </c>
      <c r="AB8" s="12" t="s">
        <v>652</v>
      </c>
      <c r="AC8">
        <v>9000</v>
      </c>
      <c r="AD8" t="s">
        <v>653</v>
      </c>
      <c r="AE8" t="s">
        <v>654</v>
      </c>
      <c r="AF8" t="s">
        <v>655</v>
      </c>
      <c r="AG8" t="str">
        <f t="shared" ref="AG8:AG17" si="2">REPLACE(AE8,1,2,"26")</f>
        <v>26|4|24</v>
      </c>
      <c r="AH8" t="s">
        <v>654</v>
      </c>
    </row>
    <row r="9" spans="1:34">
      <c r="A9">
        <v>2</v>
      </c>
      <c r="B9" s="9">
        <v>3</v>
      </c>
      <c r="D9" s="3" t="s">
        <v>23</v>
      </c>
      <c r="E9" s="10" t="s">
        <v>24</v>
      </c>
      <c r="F9" s="3" t="str">
        <f>"攻击增加至"&amp;N9*100&amp;"%。"</f>
        <v>攻击增加至20%。</v>
      </c>
      <c r="G9" s="3" t="str">
        <f>SUBSTITUTE(SUBSTITUTE(F9,"至","至&lt;color=#b4595eFF&gt;",1),"。","&lt;/color&gt;。")</f>
        <v>攻击增加至&lt;color=#b4595eFF&gt;20%&lt;/color&gt;。</v>
      </c>
      <c r="H9" s="3">
        <v>0.2</v>
      </c>
      <c r="I9" s="3" t="str">
        <f t="shared" ref="I9:I40" si="3">VLOOKUP(--LEFT(E9,4),$Z$7:$AF$17,5,FALSE)</f>
        <v>20003#0.7|10002#0.7|10002#0.7|10002#0.7</v>
      </c>
      <c r="J9" s="3" t="str">
        <f t="shared" ref="J9:J40" si="4">VLOOKUP(--LEFT($E9,4),$Z$7:$AF$17,6,FALSE)</f>
        <v>26|4|4|4</v>
      </c>
      <c r="K9" s="3">
        <v>5000</v>
      </c>
      <c r="L9" s="3">
        <f t="shared" ref="L9:L37" si="5">K9*H9</f>
        <v>1000</v>
      </c>
      <c r="M9" s="4" t="s">
        <v>656</v>
      </c>
      <c r="N9" s="5" t="str">
        <f t="shared" ref="N9:N47" si="6">MID(M9,FIND("#",M9,1)+1,FIND("#",M9,FIND("#",M9,1)+1)-FIND("#",M9,1)-1)</f>
        <v>0.2</v>
      </c>
      <c r="O9" s="5" t="str">
        <f t="shared" ref="O9:O47" si="7">MID(M9,FIND("#",M9,FIND("#",M9,1)+1)+1,FIND("#",M9,FIND("#",M9,FIND("#",M9,1)+1)+1)-FIND("#",M9,FIND("#",M9,1)+1)-1)</f>
        <v>5</v>
      </c>
      <c r="P9" s="4" t="s">
        <v>648</v>
      </c>
      <c r="Q9" s="5" t="str">
        <f t="shared" ref="Q9:Q40" si="8">MID(P9,FIND("#",P9,1)+1,FIND("#",P9,FIND("#",P9,1)+1)-FIND("#",P9,1)-1)</f>
        <v>0.2</v>
      </c>
      <c r="R9" s="5" t="str">
        <f t="shared" ref="R9:R17" si="9">MID(P9,FIND("#",P9,FIND("#",P9,1)+1)+1,FIND("#",P9,FIND("#",P9,FIND("#",P9,1)+1)+1)-FIND("#",P9,FIND("#",P9,1)+1)-1)</f>
        <v>5</v>
      </c>
      <c r="S9" s="4" t="s">
        <v>649</v>
      </c>
      <c r="T9" s="5" t="str">
        <f t="shared" ref="T9:T17" si="10">MID(S9,FIND("#",S9,1)+1,FIND("#",S9,FIND("#",S9,1)+1)-FIND("#",S9,1)-1)</f>
        <v>0.2</v>
      </c>
      <c r="U9" s="5" t="str">
        <f t="shared" ref="U9:U17" si="11">MID(S9,FIND("#",S9,FIND("#",S9,1)+1)+1,FIND("#",S9,FIND("#",S9,FIND("#",S9,1)+1)+1)-FIND("#",S9,FIND("#",S9,1)+1)-1)</f>
        <v>5</v>
      </c>
      <c r="V9" s="3" t="str">
        <f t="shared" si="1"/>
        <v>1000|1#0.2#5#1|2#0.2#5#1|3#0.2#5#1</v>
      </c>
      <c r="W9" s="3" t="s">
        <v>650</v>
      </c>
      <c r="X9" s="3" t="str">
        <f t="shared" ref="X9:X17" si="12">SUBSTITUTE(SUBSTITUTE(SUBSTITUTE(SUBSTITUTE(SUBSTITUTE(W9,"a",L9&amp;"点",1),"b",N9*100&amp;"%",1),"c",O9,1),"d",Q9*100&amp;"%",1),"e",R9,1)</f>
        <v>对敌方随机3名敌人造成1000点伤害，增加我方2人攻击20%，持续5秒，增加防御20%，持续5秒。</v>
      </c>
      <c r="Y9" s="3" t="str">
        <f>SUBSTITUTE(SUBSTITUTE(X9,"击","击&lt;color=#4c805eFF&gt;",1),"%","%&lt;/color&gt;",1)</f>
        <v>对敌方随机3名敌人造成1000点伤害，增加我方2人攻击&lt;color=#4c805eFF&gt;20%&lt;/color&gt;，持续5秒，增加防御20%，持续5秒。</v>
      </c>
      <c r="Z9" s="9">
        <v>5003</v>
      </c>
      <c r="AA9" s="11" t="s">
        <v>657</v>
      </c>
      <c r="AB9" s="12" t="s">
        <v>658</v>
      </c>
      <c r="AC9">
        <v>13000</v>
      </c>
      <c r="AD9" t="s">
        <v>659</v>
      </c>
      <c r="AE9" t="s">
        <v>645</v>
      </c>
      <c r="AF9" t="s">
        <v>660</v>
      </c>
      <c r="AG9" t="str">
        <f t="shared" si="2"/>
        <v>26|4|4|4</v>
      </c>
      <c r="AH9" t="s">
        <v>645</v>
      </c>
    </row>
    <row r="10" spans="1:34">
      <c r="A10">
        <v>3</v>
      </c>
      <c r="B10" s="9">
        <v>4</v>
      </c>
      <c r="D10" s="3" t="s">
        <v>27</v>
      </c>
      <c r="E10" s="10" t="s">
        <v>28</v>
      </c>
      <c r="F10" s="3" t="str">
        <f>"伤害增加至"&amp;L10&amp;"点。"</f>
        <v>伤害增加至2000点。</v>
      </c>
      <c r="G10" s="3" t="str">
        <f t="shared" ref="G10:G41" si="13">SUBSTITUTE(SUBSTITUTE(F10,"至","至&lt;color=#b4595eFF&gt;",1),"。","&lt;/color&gt;。")</f>
        <v>伤害增加至&lt;color=#b4595eFF&gt;2000点&lt;/color&gt;。</v>
      </c>
      <c r="H10" s="3">
        <v>0.4</v>
      </c>
      <c r="I10" s="3" t="str">
        <f t="shared" si="3"/>
        <v>20003#0.7|10002#0.7|10002#0.7|10002#0.7</v>
      </c>
      <c r="J10" s="3" t="str">
        <f t="shared" si="4"/>
        <v>26|4|4|4</v>
      </c>
      <c r="K10" s="3">
        <v>5000</v>
      </c>
      <c r="L10" s="3">
        <f t="shared" si="5"/>
        <v>2000</v>
      </c>
      <c r="M10" s="4" t="s">
        <v>656</v>
      </c>
      <c r="N10" s="5" t="str">
        <f t="shared" si="6"/>
        <v>0.2</v>
      </c>
      <c r="O10" s="5" t="str">
        <f t="shared" si="7"/>
        <v>5</v>
      </c>
      <c r="P10" s="4" t="s">
        <v>648</v>
      </c>
      <c r="Q10" s="5" t="str">
        <f t="shared" si="8"/>
        <v>0.2</v>
      </c>
      <c r="R10" s="5" t="str">
        <f t="shared" si="9"/>
        <v>5</v>
      </c>
      <c r="S10" s="4" t="s">
        <v>649</v>
      </c>
      <c r="T10" s="5" t="str">
        <f t="shared" si="10"/>
        <v>0.2</v>
      </c>
      <c r="U10" s="5" t="str">
        <f t="shared" si="11"/>
        <v>5</v>
      </c>
      <c r="V10" s="3" t="str">
        <f t="shared" si="1"/>
        <v>2000|1#0.2#5#1|2#0.2#5#1|3#0.2#5#1</v>
      </c>
      <c r="W10" s="3" t="s">
        <v>650</v>
      </c>
      <c r="X10" s="3" t="str">
        <f t="shared" si="12"/>
        <v>对敌方随机3名敌人造成2000点伤害，增加我方2人攻击20%，持续5秒，增加防御20%，持续5秒。</v>
      </c>
      <c r="Y10" s="3" t="str">
        <f>SUBSTITUTE(SUBSTITUTE(X10,"成","成&lt;color=#4c805eFF&gt;",1),"点","点&lt;/color&gt;",1)</f>
        <v>对敌方随机3名敌人造成&lt;color=#4c805eFF&gt;2000点&lt;/color&gt;伤害，增加我方2人攻击20%，持续5秒，增加防御20%，持续5秒。</v>
      </c>
      <c r="Z10" s="9">
        <v>5004</v>
      </c>
      <c r="AA10" s="11" t="s">
        <v>661</v>
      </c>
      <c r="AB10" s="12" t="s">
        <v>662</v>
      </c>
      <c r="AC10">
        <v>19527</v>
      </c>
      <c r="AD10" t="s">
        <v>663</v>
      </c>
      <c r="AE10" t="s">
        <v>664</v>
      </c>
      <c r="AF10" t="s">
        <v>665</v>
      </c>
      <c r="AG10" t="str">
        <f t="shared" si="2"/>
        <v>26|36</v>
      </c>
      <c r="AH10" t="s">
        <v>664</v>
      </c>
    </row>
    <row r="11" spans="1:34">
      <c r="A11">
        <v>4</v>
      </c>
      <c r="B11" s="9">
        <v>5</v>
      </c>
      <c r="D11" s="3" t="s">
        <v>31</v>
      </c>
      <c r="E11" s="10" t="s">
        <v>32</v>
      </c>
      <c r="F11" s="3" t="str">
        <f>"攻击增加至"&amp;N11*100&amp;"%。"</f>
        <v>攻击增加至30%。</v>
      </c>
      <c r="G11" s="3" t="str">
        <f t="shared" si="13"/>
        <v>攻击增加至&lt;color=#b4595eFF&gt;30%&lt;/color&gt;。</v>
      </c>
      <c r="H11" s="3">
        <v>0.4</v>
      </c>
      <c r="I11" s="3" t="str">
        <f t="shared" si="3"/>
        <v>20003#0.7|10002#0.7|10002#0.7|10002#0.7</v>
      </c>
      <c r="J11" s="3" t="str">
        <f t="shared" si="4"/>
        <v>26|4|4|4</v>
      </c>
      <c r="K11" s="3">
        <v>5000</v>
      </c>
      <c r="L11" s="3">
        <f t="shared" si="5"/>
        <v>2000</v>
      </c>
      <c r="M11" s="4" t="s">
        <v>666</v>
      </c>
      <c r="N11" s="5" t="str">
        <f t="shared" si="6"/>
        <v>0.3</v>
      </c>
      <c r="O11" s="5" t="str">
        <f t="shared" si="7"/>
        <v>5</v>
      </c>
      <c r="P11" s="4" t="s">
        <v>648</v>
      </c>
      <c r="Q11" s="5" t="str">
        <f t="shared" si="8"/>
        <v>0.2</v>
      </c>
      <c r="R11" s="5" t="str">
        <f t="shared" si="9"/>
        <v>5</v>
      </c>
      <c r="S11" s="4" t="s">
        <v>649</v>
      </c>
      <c r="T11" s="5" t="str">
        <f t="shared" si="10"/>
        <v>0.2</v>
      </c>
      <c r="U11" s="5" t="str">
        <f t="shared" si="11"/>
        <v>5</v>
      </c>
      <c r="V11" s="3" t="str">
        <f t="shared" si="1"/>
        <v>2000|1#0.3#5#1|2#0.2#5#1|3#0.2#5#1</v>
      </c>
      <c r="W11" s="3" t="s">
        <v>650</v>
      </c>
      <c r="X11" s="3" t="str">
        <f t="shared" si="12"/>
        <v>对敌方随机3名敌人造成2000点伤害，增加我方2人攻击30%，持续5秒，增加防御20%，持续5秒。</v>
      </c>
      <c r="Y11" s="3" t="str">
        <f>SUBSTITUTE(SUBSTITUTE(X11,"击","击&lt;color=#4c805eFF&gt;",1),"%","%&lt;/color&gt;",1)</f>
        <v>对敌方随机3名敌人造成2000点伤害，增加我方2人攻击&lt;color=#4c805eFF&gt;30%&lt;/color&gt;，持续5秒，增加防御20%，持续5秒。</v>
      </c>
      <c r="Z11" s="9">
        <v>5005</v>
      </c>
      <c r="AA11" s="13" t="s">
        <v>667</v>
      </c>
      <c r="AB11" s="14" t="s">
        <v>668</v>
      </c>
      <c r="AC11">
        <v>25072</v>
      </c>
      <c r="AD11" t="s">
        <v>669</v>
      </c>
      <c r="AE11" t="s">
        <v>670</v>
      </c>
      <c r="AF11" t="s">
        <v>671</v>
      </c>
      <c r="AG11" t="str">
        <f t="shared" si="2"/>
        <v>26|27|25</v>
      </c>
      <c r="AH11" t="s">
        <v>670</v>
      </c>
    </row>
    <row r="12" spans="1:34">
      <c r="A12">
        <v>5</v>
      </c>
      <c r="B12" s="9">
        <v>6</v>
      </c>
      <c r="D12" s="3" t="s">
        <v>35</v>
      </c>
      <c r="E12" s="10" t="s">
        <v>36</v>
      </c>
      <c r="F12" s="3" t="str">
        <f>"伤害增加至"&amp;L12&amp;"点。"</f>
        <v>伤害增加至3000点。</v>
      </c>
      <c r="G12" s="3" t="str">
        <f t="shared" si="13"/>
        <v>伤害增加至&lt;color=#b4595eFF&gt;3000点&lt;/color&gt;。</v>
      </c>
      <c r="H12" s="3">
        <v>0.6</v>
      </c>
      <c r="I12" s="3" t="str">
        <f t="shared" si="3"/>
        <v>20003#0.7|10002#0.7|10002#0.7|10002#0.7</v>
      </c>
      <c r="J12" s="3" t="str">
        <f t="shared" si="4"/>
        <v>26|4|4|4</v>
      </c>
      <c r="K12" s="3">
        <v>5000</v>
      </c>
      <c r="L12" s="3">
        <f t="shared" si="5"/>
        <v>3000</v>
      </c>
      <c r="M12" s="4" t="s">
        <v>666</v>
      </c>
      <c r="N12" s="5" t="str">
        <f t="shared" si="6"/>
        <v>0.3</v>
      </c>
      <c r="O12" s="5" t="str">
        <f t="shared" si="7"/>
        <v>5</v>
      </c>
      <c r="P12" s="4" t="s">
        <v>648</v>
      </c>
      <c r="Q12" s="5" t="str">
        <f t="shared" si="8"/>
        <v>0.2</v>
      </c>
      <c r="R12" s="5" t="str">
        <f t="shared" si="9"/>
        <v>5</v>
      </c>
      <c r="S12" s="4" t="s">
        <v>649</v>
      </c>
      <c r="T12" s="5" t="str">
        <f t="shared" si="10"/>
        <v>0.2</v>
      </c>
      <c r="U12" s="5" t="str">
        <f t="shared" si="11"/>
        <v>5</v>
      </c>
      <c r="V12" s="3" t="str">
        <f t="shared" si="1"/>
        <v>3000|1#0.3#5#1|2#0.2#5#1|3#0.2#5#1</v>
      </c>
      <c r="W12" s="3" t="s">
        <v>650</v>
      </c>
      <c r="X12" s="3" t="str">
        <f t="shared" si="12"/>
        <v>对敌方随机3名敌人造成3000点伤害，增加我方2人攻击30%，持续5秒，增加防御20%，持续5秒。</v>
      </c>
      <c r="Y12" s="3" t="str">
        <f>SUBSTITUTE(SUBSTITUTE(X12,"成","成&lt;color=#4c805eFF&gt;",1),"点","点&lt;/color&gt;")</f>
        <v>对敌方随机3名敌人造成&lt;color=#4c805eFF&gt;3000点&lt;/color&gt;伤害，增加我方2人攻击30%，持续5秒，增加防御20%，持续5秒。</v>
      </c>
      <c r="Z12" s="9">
        <v>5006</v>
      </c>
      <c r="AA12" s="13" t="s">
        <v>672</v>
      </c>
      <c r="AB12" s="14" t="s">
        <v>673</v>
      </c>
      <c r="AC12">
        <v>27363</v>
      </c>
      <c r="AD12" t="s">
        <v>669</v>
      </c>
      <c r="AE12" t="s">
        <v>670</v>
      </c>
      <c r="AF12" t="s">
        <v>674</v>
      </c>
      <c r="AG12" t="str">
        <f t="shared" si="2"/>
        <v>26|27|25</v>
      </c>
      <c r="AH12" t="s">
        <v>670</v>
      </c>
    </row>
    <row r="13" spans="1:34">
      <c r="A13">
        <v>6</v>
      </c>
      <c r="B13" s="9">
        <v>7</v>
      </c>
      <c r="D13" s="3" t="s">
        <v>39</v>
      </c>
      <c r="E13" s="10" t="s">
        <v>40</v>
      </c>
      <c r="F13" s="3" t="str">
        <f>"攻击持续时长提升至"&amp;O13&amp;"秒。"</f>
        <v>攻击持续时长提升至10秒。</v>
      </c>
      <c r="G13" s="3" t="str">
        <f t="shared" si="13"/>
        <v>攻击持续时长提升至&lt;color=#b4595eFF&gt;10秒&lt;/color&gt;。</v>
      </c>
      <c r="H13" s="3">
        <v>0.6</v>
      </c>
      <c r="I13" s="3" t="str">
        <f t="shared" si="3"/>
        <v>20003#0.7|10002#0.7|10002#0.7|10002#0.7</v>
      </c>
      <c r="J13" s="3" t="str">
        <f t="shared" si="4"/>
        <v>26|4|4|4</v>
      </c>
      <c r="K13" s="3">
        <v>5000</v>
      </c>
      <c r="L13" s="3">
        <f t="shared" si="5"/>
        <v>3000</v>
      </c>
      <c r="M13" s="4" t="s">
        <v>675</v>
      </c>
      <c r="N13" s="5" t="str">
        <f t="shared" si="6"/>
        <v>0.3</v>
      </c>
      <c r="O13" s="5" t="str">
        <f t="shared" si="7"/>
        <v>10</v>
      </c>
      <c r="P13" s="4" t="s">
        <v>648</v>
      </c>
      <c r="Q13" s="5" t="str">
        <f t="shared" si="8"/>
        <v>0.2</v>
      </c>
      <c r="R13" s="5" t="str">
        <f t="shared" si="9"/>
        <v>5</v>
      </c>
      <c r="S13" s="4" t="s">
        <v>649</v>
      </c>
      <c r="T13" s="5" t="str">
        <f t="shared" si="10"/>
        <v>0.2</v>
      </c>
      <c r="U13" s="5" t="str">
        <f t="shared" si="11"/>
        <v>5</v>
      </c>
      <c r="V13" s="3" t="str">
        <f t="shared" si="1"/>
        <v>3000|1#0.3#10#1|2#0.2#5#1|3#0.2#5#1</v>
      </c>
      <c r="W13" s="3" t="s">
        <v>650</v>
      </c>
      <c r="X13" s="3" t="str">
        <f t="shared" si="12"/>
        <v>对敌方随机3名敌人造成3000点伤害，增加我方2人攻击30%，持续10秒，增加防御20%，持续5秒。</v>
      </c>
      <c r="Y13" s="3" t="str">
        <f>SUBSTITUTE(SUBSTITUTE(X13,"续","续&lt;color=#4c805eFF&gt;",1),"秒","秒&lt;/color&gt;",1)</f>
        <v>对敌方随机3名敌人造成3000点伤害，增加我方2人攻击30%，持续&lt;color=#4c805eFF&gt;10秒&lt;/color&gt;，增加防御20%，持续5秒。</v>
      </c>
      <c r="Z13" s="9">
        <v>5007</v>
      </c>
      <c r="AA13" s="13" t="s">
        <v>676</v>
      </c>
      <c r="AB13" s="14" t="s">
        <v>677</v>
      </c>
      <c r="AC13">
        <v>36009</v>
      </c>
      <c r="AD13" t="s">
        <v>669</v>
      </c>
      <c r="AE13" t="s">
        <v>670</v>
      </c>
      <c r="AF13" t="s">
        <v>678</v>
      </c>
      <c r="AG13" t="str">
        <f t="shared" si="2"/>
        <v>26|27|25</v>
      </c>
      <c r="AH13" t="s">
        <v>670</v>
      </c>
    </row>
    <row r="14" spans="1:34">
      <c r="A14">
        <v>7</v>
      </c>
      <c r="B14" s="9">
        <v>8</v>
      </c>
      <c r="D14" s="3" t="s">
        <v>43</v>
      </c>
      <c r="E14" s="10" t="s">
        <v>44</v>
      </c>
      <c r="F14" s="3" t="str">
        <f>"伤害增加至"&amp;L14&amp;"点。"</f>
        <v>伤害增加至4000点。</v>
      </c>
      <c r="G14" s="3" t="str">
        <f t="shared" si="13"/>
        <v>伤害增加至&lt;color=#b4595eFF&gt;4000点&lt;/color&gt;。</v>
      </c>
      <c r="H14" s="3">
        <v>0.8</v>
      </c>
      <c r="I14" s="3" t="str">
        <f t="shared" si="3"/>
        <v>20003#0.7|10002#0.7|10002#0.7|10002#0.7</v>
      </c>
      <c r="J14" s="3" t="str">
        <f t="shared" si="4"/>
        <v>26|4|4|4</v>
      </c>
      <c r="K14" s="3">
        <v>5000</v>
      </c>
      <c r="L14" s="3">
        <f t="shared" si="5"/>
        <v>4000</v>
      </c>
      <c r="M14" s="4" t="s">
        <v>675</v>
      </c>
      <c r="N14" s="5" t="str">
        <f t="shared" si="6"/>
        <v>0.3</v>
      </c>
      <c r="O14" s="5" t="str">
        <f t="shared" si="7"/>
        <v>10</v>
      </c>
      <c r="P14" s="4" t="s">
        <v>648</v>
      </c>
      <c r="Q14" s="5" t="str">
        <f t="shared" si="8"/>
        <v>0.2</v>
      </c>
      <c r="R14" s="5" t="str">
        <f t="shared" si="9"/>
        <v>5</v>
      </c>
      <c r="S14" s="4" t="s">
        <v>649</v>
      </c>
      <c r="T14" s="5" t="str">
        <f t="shared" si="10"/>
        <v>0.2</v>
      </c>
      <c r="U14" s="5" t="str">
        <f t="shared" si="11"/>
        <v>5</v>
      </c>
      <c r="V14" s="3" t="str">
        <f t="shared" si="1"/>
        <v>4000|1#0.3#10#1|2#0.2#5#1|3#0.2#5#1</v>
      </c>
      <c r="W14" s="3" t="s">
        <v>650</v>
      </c>
      <c r="X14" s="3" t="str">
        <f t="shared" si="12"/>
        <v>对敌方随机3名敌人造成4000点伤害，增加我方2人攻击30%，持续10秒，增加防御20%，持续5秒。</v>
      </c>
      <c r="Y14" s="3" t="str">
        <f t="shared" ref="Y14:Y16" si="14">SUBSTITUTE(SUBSTITUTE(X14,"成","成&lt;color=#4c805eFF&gt;",1),"点","点&lt;/color&gt;")</f>
        <v>对敌方随机3名敌人造成&lt;color=#4c805eFF&gt;4000点&lt;/color&gt;伤害，增加我方2人攻击30%，持续10秒，增加防御20%，持续5秒。</v>
      </c>
      <c r="Z14" s="9">
        <v>5008</v>
      </c>
      <c r="AA14" s="13" t="s">
        <v>679</v>
      </c>
      <c r="AB14" s="14" t="s">
        <v>680</v>
      </c>
      <c r="AC14">
        <v>38790</v>
      </c>
      <c r="AD14" t="s">
        <v>669</v>
      </c>
      <c r="AE14" t="s">
        <v>681</v>
      </c>
      <c r="AF14" t="s">
        <v>682</v>
      </c>
      <c r="AG14" t="str">
        <f t="shared" si="2"/>
        <v>26|3|35</v>
      </c>
      <c r="AH14" t="s">
        <v>681</v>
      </c>
    </row>
    <row r="15" spans="1:34">
      <c r="A15">
        <v>8</v>
      </c>
      <c r="B15" s="9">
        <v>9</v>
      </c>
      <c r="D15" s="3" t="s">
        <v>47</v>
      </c>
      <c r="E15" s="10" t="s">
        <v>48</v>
      </c>
      <c r="F15" s="3" t="str">
        <f>"防御持续时长提升至"&amp;U15&amp;"秒。"</f>
        <v>防御持续时长提升至10秒。</v>
      </c>
      <c r="G15" s="3" t="str">
        <f t="shared" si="13"/>
        <v>防御持续时长提升至&lt;color=#b4595eFF&gt;10秒&lt;/color&gt;。</v>
      </c>
      <c r="H15" s="3">
        <v>0.8</v>
      </c>
      <c r="I15" s="3" t="str">
        <f t="shared" si="3"/>
        <v>20003#0.7|10002#0.7|10002#0.7|10002#0.7</v>
      </c>
      <c r="J15" s="3" t="str">
        <f t="shared" si="4"/>
        <v>26|4|4|4</v>
      </c>
      <c r="K15" s="3">
        <v>5000</v>
      </c>
      <c r="L15" s="3">
        <f t="shared" si="5"/>
        <v>4000</v>
      </c>
      <c r="M15" s="4" t="s">
        <v>675</v>
      </c>
      <c r="N15" s="5" t="str">
        <f t="shared" si="6"/>
        <v>0.3</v>
      </c>
      <c r="O15" s="5" t="str">
        <f t="shared" si="7"/>
        <v>10</v>
      </c>
      <c r="P15" s="4" t="s">
        <v>683</v>
      </c>
      <c r="Q15" s="5" t="str">
        <f t="shared" si="8"/>
        <v>0.2</v>
      </c>
      <c r="R15" s="5" t="str">
        <f t="shared" si="9"/>
        <v>10</v>
      </c>
      <c r="S15" s="4" t="s">
        <v>684</v>
      </c>
      <c r="T15" s="5" t="str">
        <f t="shared" si="10"/>
        <v>0.2</v>
      </c>
      <c r="U15" s="5" t="str">
        <f t="shared" si="11"/>
        <v>10</v>
      </c>
      <c r="V15" s="3" t="str">
        <f t="shared" si="1"/>
        <v>4000|1#0.3#10#1|2#0.2#10#1|3#0.2#10#1</v>
      </c>
      <c r="W15" s="3" t="s">
        <v>650</v>
      </c>
      <c r="X15" s="3" t="str">
        <f t="shared" si="12"/>
        <v>对敌方随机3名敌人造成4000点伤害，增加我方2人攻击30%，持续10秒，增加防御20%，持续10秒。</v>
      </c>
      <c r="Y15" s="3" t="str">
        <f>SUBSTITUTE(SUBSTITUTE(X15,"续","续&lt;color=#4c805eFF&gt;",2),"秒","秒&lt;/color&gt;",2)</f>
        <v>对敌方随机3名敌人造成4000点伤害，增加我方2人攻击30%，持续10秒，增加防御20%，持续&lt;color=#4c805eFF&gt;10秒&lt;/color&gt;。</v>
      </c>
      <c r="Z15" s="9">
        <v>5009</v>
      </c>
      <c r="AA15" s="13" t="s">
        <v>685</v>
      </c>
      <c r="AB15" s="14" t="s">
        <v>686</v>
      </c>
      <c r="AC15">
        <v>52181</v>
      </c>
      <c r="AD15" t="s">
        <v>687</v>
      </c>
      <c r="AE15" t="s">
        <v>681</v>
      </c>
      <c r="AF15" t="s">
        <v>688</v>
      </c>
      <c r="AG15" t="str">
        <f t="shared" si="2"/>
        <v>26|3|35</v>
      </c>
      <c r="AH15" t="s">
        <v>681</v>
      </c>
    </row>
    <row r="16" spans="1:34">
      <c r="A16">
        <v>9</v>
      </c>
      <c r="B16" s="9">
        <v>10</v>
      </c>
      <c r="D16" s="3" t="s">
        <v>51</v>
      </c>
      <c r="E16" s="10" t="s">
        <v>52</v>
      </c>
      <c r="F16" s="3" t="str">
        <f>"伤害增加至"&amp;L16&amp;"点。"</f>
        <v>伤害增加至5000点。</v>
      </c>
      <c r="G16" s="3" t="str">
        <f t="shared" si="13"/>
        <v>伤害增加至&lt;color=#b4595eFF&gt;5000点&lt;/color&gt;。</v>
      </c>
      <c r="H16" s="3">
        <v>1</v>
      </c>
      <c r="I16" s="3" t="str">
        <f t="shared" si="3"/>
        <v>20003#0.7|10002#0.7|10002#0.7|10002#0.7</v>
      </c>
      <c r="J16" s="3" t="str">
        <f t="shared" si="4"/>
        <v>26|4|4|4</v>
      </c>
      <c r="K16" s="3">
        <v>5000</v>
      </c>
      <c r="L16" s="3">
        <f t="shared" si="5"/>
        <v>5000</v>
      </c>
      <c r="M16" s="4" t="s">
        <v>675</v>
      </c>
      <c r="N16" s="5" t="str">
        <f t="shared" si="6"/>
        <v>0.3</v>
      </c>
      <c r="O16" s="5" t="str">
        <f t="shared" si="7"/>
        <v>10</v>
      </c>
      <c r="P16" s="4" t="s">
        <v>683</v>
      </c>
      <c r="Q16" s="5" t="str">
        <f t="shared" si="8"/>
        <v>0.2</v>
      </c>
      <c r="R16" s="5" t="str">
        <f t="shared" si="9"/>
        <v>10</v>
      </c>
      <c r="S16" s="4" t="s">
        <v>684</v>
      </c>
      <c r="T16" s="5" t="str">
        <f t="shared" si="10"/>
        <v>0.2</v>
      </c>
      <c r="U16" s="5" t="str">
        <f t="shared" si="11"/>
        <v>10</v>
      </c>
      <c r="V16" s="3" t="str">
        <f t="shared" si="1"/>
        <v>5000|1#0.3#10#1|2#0.2#10#1|3#0.2#10#1</v>
      </c>
      <c r="W16" s="3" t="s">
        <v>650</v>
      </c>
      <c r="X16" s="3" t="str">
        <f t="shared" si="12"/>
        <v>对敌方随机3名敌人造成5000点伤害，增加我方2人攻击30%，持续10秒，增加防御20%，持续10秒。</v>
      </c>
      <c r="Y16" s="3" t="str">
        <f t="shared" si="14"/>
        <v>对敌方随机3名敌人造成&lt;color=#4c805eFF&gt;5000点&lt;/color&gt;伤害，增加我方2人攻击30%，持续10秒，增加防御20%，持续10秒。</v>
      </c>
      <c r="Z16" s="9">
        <v>5010</v>
      </c>
      <c r="AA16" s="15" t="s">
        <v>689</v>
      </c>
      <c r="AB16" s="15" t="s">
        <v>690</v>
      </c>
      <c r="AC16">
        <v>62000</v>
      </c>
      <c r="AD16" t="s">
        <v>691</v>
      </c>
      <c r="AE16" t="s">
        <v>692</v>
      </c>
      <c r="AF16" t="s">
        <v>693</v>
      </c>
      <c r="AG16" t="str">
        <f t="shared" si="2"/>
        <v>26|4|4</v>
      </c>
      <c r="AH16" t="s">
        <v>692</v>
      </c>
    </row>
    <row r="17" spans="1:34">
      <c r="A17">
        <v>10</v>
      </c>
      <c r="D17" s="3" t="s">
        <v>55</v>
      </c>
      <c r="E17" s="10" t="s">
        <v>56</v>
      </c>
      <c r="F17" s="3" t="str">
        <f>"防御增加至"&amp;Q17*100&amp;"%。"</f>
        <v>防御增加至30%。</v>
      </c>
      <c r="G17" s="3" t="str">
        <f t="shared" si="13"/>
        <v>防御增加至&lt;color=#b4595eFF&gt;30%&lt;/color&gt;。</v>
      </c>
      <c r="H17" s="3">
        <v>1</v>
      </c>
      <c r="I17" s="3" t="str">
        <f t="shared" si="3"/>
        <v>20003#0.7|10002#0.7|10002#0.7|10002#0.7</v>
      </c>
      <c r="J17" s="3" t="str">
        <f t="shared" si="4"/>
        <v>26|4|4|4</v>
      </c>
      <c r="K17" s="3">
        <v>5000</v>
      </c>
      <c r="L17" s="3">
        <f t="shared" si="5"/>
        <v>5000</v>
      </c>
      <c r="M17" s="4" t="s">
        <v>675</v>
      </c>
      <c r="N17" s="5" t="str">
        <f t="shared" si="6"/>
        <v>0.3</v>
      </c>
      <c r="O17" s="5" t="str">
        <f t="shared" si="7"/>
        <v>10</v>
      </c>
      <c r="P17" s="4" t="s">
        <v>694</v>
      </c>
      <c r="Q17" s="5" t="str">
        <f t="shared" si="8"/>
        <v>0.3</v>
      </c>
      <c r="R17" s="5" t="str">
        <f t="shared" si="9"/>
        <v>10</v>
      </c>
      <c r="S17" s="4" t="s">
        <v>695</v>
      </c>
      <c r="T17" s="5" t="str">
        <f t="shared" si="10"/>
        <v>0.3</v>
      </c>
      <c r="U17" s="5" t="str">
        <f t="shared" si="11"/>
        <v>10</v>
      </c>
      <c r="V17" s="3" t="str">
        <f t="shared" si="1"/>
        <v>5000|1#0.3#10#1|2#0.3#10#1|3#0.3#10#1</v>
      </c>
      <c r="W17" s="3" t="s">
        <v>650</v>
      </c>
      <c r="X17" s="3" t="str">
        <f t="shared" si="12"/>
        <v>对敌方随机3名敌人造成5000点伤害，增加我方2人攻击30%，持续10秒，增加防御30%，持续10秒。</v>
      </c>
      <c r="Y17" s="3" t="str">
        <f>SUBSTITUTE(SUBSTITUTE(X17,"御","御&lt;color=#4c805eFF&gt;",1),"%","%&lt;/color&gt;",2)</f>
        <v>对敌方随机3名敌人造成5000点伤害，增加我方2人攻击30%，持续10秒，增加防御&lt;color=#4c805eFF&gt;30%&lt;/color&gt;，持续10秒。</v>
      </c>
      <c r="Z17" s="9">
        <v>5020</v>
      </c>
      <c r="AA17" s="15"/>
      <c r="AB17" s="15" t="s">
        <v>696</v>
      </c>
      <c r="AC17">
        <v>62000</v>
      </c>
      <c r="AD17" t="s">
        <v>697</v>
      </c>
      <c r="AE17" t="s">
        <v>698</v>
      </c>
      <c r="AF17" t="s">
        <v>699</v>
      </c>
      <c r="AG17" t="str">
        <f t="shared" si="2"/>
        <v>26|27|37|9</v>
      </c>
      <c r="AH17" t="s">
        <v>698</v>
      </c>
    </row>
    <row r="18" spans="1:25">
      <c r="A18">
        <v>11</v>
      </c>
      <c r="D18" s="3" t="s">
        <v>99</v>
      </c>
      <c r="E18" s="10" t="s">
        <v>100</v>
      </c>
      <c r="G18" s="3" t="str">
        <f t="shared" si="13"/>
        <v/>
      </c>
      <c r="H18" s="3">
        <f>H8</f>
        <v>0.2</v>
      </c>
      <c r="I18" s="3" t="str">
        <f t="shared" si="3"/>
        <v>20002#0.7|20000#0.7|10004#0.7</v>
      </c>
      <c r="J18" s="3" t="str">
        <f t="shared" si="4"/>
        <v>26|4|24</v>
      </c>
      <c r="K18" s="3">
        <v>9000</v>
      </c>
      <c r="L18" s="3">
        <f t="shared" si="5"/>
        <v>1800</v>
      </c>
      <c r="M18" s="4" t="s">
        <v>700</v>
      </c>
      <c r="N18" s="5" t="str">
        <f t="shared" si="6"/>
        <v>0.2</v>
      </c>
      <c r="O18" s="5" t="str">
        <f t="shared" si="7"/>
        <v>5</v>
      </c>
      <c r="P18" s="4" t="s">
        <v>701</v>
      </c>
      <c r="Q18" s="5" t="str">
        <f>RIGHT(P18,3)</f>
        <v>0.2</v>
      </c>
      <c r="V18" s="3" t="str">
        <f>L18&amp;"|"&amp;M18&amp;"|"&amp;P18</f>
        <v>1800|4#0.2#5#3|1#0.2</v>
      </c>
      <c r="W18" s="3" t="s">
        <v>702</v>
      </c>
      <c r="X18" s="3" t="str">
        <f t="shared" ref="X18:X27" si="15">SUBSTITUTE(SUBSTITUTE(SUBSTITUTE(SUBSTITUTE(SUBSTITUTE(W18,"a",L18&amp;"点",1),"b",N18*100&amp;"%",1),"c",O18,1),"d",Q18*100&amp;"%",1),"e",R18,1)</f>
        <v>对敌方随机2名敌人造成1800点伤害，降低对方速度20%，持续5秒，恢复我方4人20%的生命。</v>
      </c>
      <c r="Y18" s="3" t="str">
        <f>X18</f>
        <v>对敌方随机2名敌人造成1800点伤害，降低对方速度20%，持续5秒，恢复我方4人20%的生命。</v>
      </c>
    </row>
    <row r="19" spans="1:25">
      <c r="A19">
        <v>12</v>
      </c>
      <c r="D19" s="3" t="s">
        <v>101</v>
      </c>
      <c r="E19" s="10" t="s">
        <v>102</v>
      </c>
      <c r="F19" s="3" t="str">
        <f>"降低对方速度"&amp;N19*100&amp;"%。"</f>
        <v>降低对方速度30%。</v>
      </c>
      <c r="G19" s="3" t="s">
        <v>703</v>
      </c>
      <c r="H19" s="3">
        <f t="shared" ref="H19:H50" si="16">H9</f>
        <v>0.2</v>
      </c>
      <c r="I19" s="3" t="str">
        <f t="shared" si="3"/>
        <v>20002#0.7|20000#0.7|10004#0.7</v>
      </c>
      <c r="J19" s="3" t="str">
        <f t="shared" si="4"/>
        <v>26|4|24</v>
      </c>
      <c r="K19" s="3">
        <v>9000</v>
      </c>
      <c r="L19" s="3">
        <f t="shared" si="5"/>
        <v>1800</v>
      </c>
      <c r="M19" s="4" t="s">
        <v>704</v>
      </c>
      <c r="N19" s="5" t="str">
        <f t="shared" si="6"/>
        <v>0.3</v>
      </c>
      <c r="O19" s="5" t="str">
        <f t="shared" si="7"/>
        <v>5</v>
      </c>
      <c r="P19" s="4" t="s">
        <v>701</v>
      </c>
      <c r="Q19" s="5" t="str">
        <f t="shared" ref="Q19:Q27" si="17">RIGHT(P19,3)</f>
        <v>0.2</v>
      </c>
      <c r="V19" s="3" t="str">
        <f t="shared" ref="V19:V37" si="18">L19&amp;"|"&amp;M19&amp;"|"&amp;P19</f>
        <v>1800|4#0.3#5#3|1#0.2</v>
      </c>
      <c r="W19" s="3" t="s">
        <v>702</v>
      </c>
      <c r="X19" s="3" t="str">
        <f t="shared" si="15"/>
        <v>对敌方随机2名敌人造成1800点伤害，降低对方速度30%，持续5秒，恢复我方4人20%的生命。</v>
      </c>
      <c r="Y19" s="3" t="str">
        <f>SUBSTITUTE(SUBSTITUTE(X19,"度","度&lt;color=#4c805eFF&gt;",1),"%","%&lt;/color&gt;",1)</f>
        <v>对敌方随机2名敌人造成1800点伤害，降低对方速度&lt;color=#4c805eFF&gt;30%&lt;/color&gt;，持续5秒，恢复我方4人20%的生命。</v>
      </c>
    </row>
    <row r="20" spans="1:27">
      <c r="A20">
        <v>13</v>
      </c>
      <c r="B20">
        <f>AC7/(SUM(Z20:Z29)/100+1)</f>
        <v>2857.14285714286</v>
      </c>
      <c r="D20" s="3" t="s">
        <v>104</v>
      </c>
      <c r="E20" s="10" t="s">
        <v>105</v>
      </c>
      <c r="F20" s="3" t="str">
        <f t="shared" ref="F20:F24" si="19">"伤害增加至"&amp;L20&amp;"点。"</f>
        <v>伤害增加至3600点。</v>
      </c>
      <c r="G20" s="3" t="str">
        <f>SUBSTITUTE(SUBSTITUTE(F20,"至","至&lt;color=#b4595eFF&gt;",1),"。","&lt;/color&gt;。")</f>
        <v>伤害增加至&lt;color=#b4595eFF&gt;3600点&lt;/color&gt;。</v>
      </c>
      <c r="H20" s="3">
        <f t="shared" si="16"/>
        <v>0.4</v>
      </c>
      <c r="I20" s="3" t="str">
        <f t="shared" si="3"/>
        <v>20002#0.7|20000#0.7|10004#0.7</v>
      </c>
      <c r="J20" s="3" t="str">
        <f t="shared" si="4"/>
        <v>26|4|24</v>
      </c>
      <c r="K20" s="3">
        <v>9000</v>
      </c>
      <c r="L20" s="3">
        <f t="shared" si="5"/>
        <v>3600</v>
      </c>
      <c r="M20" s="4" t="s">
        <v>704</v>
      </c>
      <c r="N20" s="5" t="str">
        <f t="shared" si="6"/>
        <v>0.3</v>
      </c>
      <c r="O20" s="5" t="str">
        <f t="shared" si="7"/>
        <v>5</v>
      </c>
      <c r="P20" s="4" t="s">
        <v>701</v>
      </c>
      <c r="Q20" s="5" t="str">
        <f t="shared" si="17"/>
        <v>0.2</v>
      </c>
      <c r="V20" s="3" t="str">
        <f t="shared" si="18"/>
        <v>3600|4#0.3#5#3|1#0.2</v>
      </c>
      <c r="W20" s="3" t="s">
        <v>702</v>
      </c>
      <c r="X20" s="3" t="str">
        <f t="shared" si="15"/>
        <v>对敌方随机2名敌人造成3600点伤害，降低对方速度30%，持续5秒，恢复我方4人20%的生命。</v>
      </c>
      <c r="Y20" s="3" t="str">
        <f t="shared" ref="Y20:Y24" si="20">SUBSTITUTE(SUBSTITUTE(X20,"成","成&lt;color=#4c805eFF&gt;",1),"点","点&lt;/color&gt;")</f>
        <v>对敌方随机2名敌人造成&lt;color=#4c805eFF&gt;3600点&lt;/color&gt;伤害，降低对方速度30%，持续5秒，恢复我方4人20%的生命。</v>
      </c>
      <c r="Z20">
        <v>3</v>
      </c>
      <c r="AA20" s="3" t="s">
        <v>705</v>
      </c>
    </row>
    <row r="21" spans="1:27">
      <c r="A21">
        <v>14</v>
      </c>
      <c r="D21" s="3" t="s">
        <v>107</v>
      </c>
      <c r="E21" s="10" t="s">
        <v>108</v>
      </c>
      <c r="F21" s="3" t="str">
        <f>"降低对方速度"&amp;N21*100&amp;"%。"</f>
        <v>降低对方速度40%。</v>
      </c>
      <c r="G21" s="3" t="s">
        <v>706</v>
      </c>
      <c r="H21" s="3">
        <f t="shared" si="16"/>
        <v>0.4</v>
      </c>
      <c r="I21" s="3" t="str">
        <f t="shared" si="3"/>
        <v>20002#0.7|20000#0.7|10004#0.7</v>
      </c>
      <c r="J21" s="3" t="str">
        <f t="shared" si="4"/>
        <v>26|4|24</v>
      </c>
      <c r="K21" s="3">
        <v>9000</v>
      </c>
      <c r="L21" s="3">
        <f t="shared" si="5"/>
        <v>3600</v>
      </c>
      <c r="M21" s="4" t="s">
        <v>707</v>
      </c>
      <c r="N21" s="5" t="str">
        <f t="shared" si="6"/>
        <v>0.4</v>
      </c>
      <c r="O21" s="5" t="str">
        <f t="shared" si="7"/>
        <v>5</v>
      </c>
      <c r="P21" s="4" t="s">
        <v>701</v>
      </c>
      <c r="Q21" s="5" t="str">
        <f t="shared" si="17"/>
        <v>0.2</v>
      </c>
      <c r="V21" s="3" t="str">
        <f t="shared" si="18"/>
        <v>3600|4#0.4#5#3|1#0.2</v>
      </c>
      <c r="W21" s="3" t="s">
        <v>702</v>
      </c>
      <c r="X21" s="3" t="str">
        <f t="shared" si="15"/>
        <v>对敌方随机2名敌人造成3600点伤害，降低对方速度40%，持续5秒，恢复我方4人20%的生命。</v>
      </c>
      <c r="Y21" s="3" t="str">
        <f>SUBSTITUTE(SUBSTITUTE(X21,"度","度&lt;color=#4c805eFF&gt;",1),"%","%&lt;/color&gt;",1)</f>
        <v>对敌方随机2名敌人造成3600点伤害，降低对方速度&lt;color=#4c805eFF&gt;40%&lt;/color&gt;，持续5秒，恢复我方4人20%的生命。</v>
      </c>
      <c r="Z21">
        <v>4</v>
      </c>
      <c r="AA21" s="3" t="s">
        <v>708</v>
      </c>
    </row>
    <row r="22" spans="1:27">
      <c r="A22">
        <v>15</v>
      </c>
      <c r="D22" s="3" t="s">
        <v>109</v>
      </c>
      <c r="E22" s="10" t="s">
        <v>110</v>
      </c>
      <c r="F22" s="3" t="str">
        <f t="shared" si="19"/>
        <v>伤害增加至5400点。</v>
      </c>
      <c r="G22" s="3" t="str">
        <f t="shared" si="13"/>
        <v>伤害增加至&lt;color=#b4595eFF&gt;5400点&lt;/color&gt;。</v>
      </c>
      <c r="H22" s="3">
        <f t="shared" si="16"/>
        <v>0.6</v>
      </c>
      <c r="I22" s="3" t="str">
        <f t="shared" si="3"/>
        <v>20002#0.7|20000#0.7|10004#0.7</v>
      </c>
      <c r="J22" s="3" t="str">
        <f t="shared" si="4"/>
        <v>26|4|24</v>
      </c>
      <c r="K22" s="3">
        <v>9000</v>
      </c>
      <c r="L22" s="3">
        <f t="shared" si="5"/>
        <v>5400</v>
      </c>
      <c r="M22" s="4" t="s">
        <v>707</v>
      </c>
      <c r="N22" s="5" t="str">
        <f t="shared" si="6"/>
        <v>0.4</v>
      </c>
      <c r="O22" s="5" t="str">
        <f t="shared" si="7"/>
        <v>5</v>
      </c>
      <c r="P22" s="4" t="s">
        <v>701</v>
      </c>
      <c r="Q22" s="5" t="str">
        <f t="shared" si="17"/>
        <v>0.2</v>
      </c>
      <c r="V22" s="3" t="str">
        <f t="shared" si="18"/>
        <v>5400|4#0.4#5#3|1#0.2</v>
      </c>
      <c r="W22" s="3" t="s">
        <v>702</v>
      </c>
      <c r="X22" s="3" t="str">
        <f t="shared" si="15"/>
        <v>对敌方随机2名敌人造成5400点伤害，降低对方速度40%，持续5秒，恢复我方4人20%的生命。</v>
      </c>
      <c r="Y22" s="3" t="str">
        <f t="shared" si="20"/>
        <v>对敌方随机2名敌人造成&lt;color=#4c805eFF&gt;5400点&lt;/color&gt;伤害，降低对方速度40%，持续5秒，恢复我方4人20%的生命。</v>
      </c>
      <c r="Z22">
        <v>5</v>
      </c>
      <c r="AA22" s="3" t="s">
        <v>709</v>
      </c>
    </row>
    <row r="23" spans="1:27">
      <c r="A23">
        <v>16</v>
      </c>
      <c r="D23" s="3" t="s">
        <v>112</v>
      </c>
      <c r="E23" s="10" t="s">
        <v>113</v>
      </c>
      <c r="F23" s="3" t="str">
        <f>"降低速度持续时长至"&amp;O23&amp;"秒。"</f>
        <v>降低速度持续时长至10秒。</v>
      </c>
      <c r="G23" s="3" t="str">
        <f t="shared" si="13"/>
        <v>降低速度持续时长至&lt;color=#b4595eFF&gt;10秒&lt;/color&gt;。</v>
      </c>
      <c r="H23" s="3">
        <f t="shared" si="16"/>
        <v>0.6</v>
      </c>
      <c r="I23" s="3" t="str">
        <f t="shared" si="3"/>
        <v>20002#0.7|20000#0.7|10004#0.7</v>
      </c>
      <c r="J23" s="3" t="str">
        <f t="shared" si="4"/>
        <v>26|4|24</v>
      </c>
      <c r="K23" s="3">
        <v>9000</v>
      </c>
      <c r="L23" s="3">
        <f t="shared" si="5"/>
        <v>5400</v>
      </c>
      <c r="M23" s="4" t="s">
        <v>710</v>
      </c>
      <c r="N23" s="5" t="str">
        <f t="shared" si="6"/>
        <v>0.4</v>
      </c>
      <c r="O23" s="5" t="str">
        <f t="shared" si="7"/>
        <v>10</v>
      </c>
      <c r="P23" s="4" t="s">
        <v>701</v>
      </c>
      <c r="Q23" s="5" t="str">
        <f t="shared" si="17"/>
        <v>0.2</v>
      </c>
      <c r="V23" s="3" t="str">
        <f t="shared" si="18"/>
        <v>5400|4#0.4#10#3|1#0.2</v>
      </c>
      <c r="W23" s="3" t="s">
        <v>702</v>
      </c>
      <c r="X23" s="3" t="str">
        <f t="shared" si="15"/>
        <v>对敌方随机2名敌人造成5400点伤害，降低对方速度40%，持续10秒，恢复我方4人20%的生命。</v>
      </c>
      <c r="Y23" s="3" t="str">
        <f>SUBSTITUTE(SUBSTITUTE(X23,"续","续&lt;color=#4c805eFF&gt;",1),"秒","秒&lt;/color&gt;",1)</f>
        <v>对敌方随机2名敌人造成5400点伤害，降低对方速度40%，持续&lt;color=#4c805eFF&gt;10秒&lt;/color&gt;，恢复我方4人20%的生命。</v>
      </c>
      <c r="Z23">
        <v>6</v>
      </c>
      <c r="AA23" s="3" t="s">
        <v>711</v>
      </c>
    </row>
    <row r="24" spans="1:27">
      <c r="A24">
        <v>17</v>
      </c>
      <c r="D24" s="3" t="s">
        <v>115</v>
      </c>
      <c r="E24" s="10" t="s">
        <v>116</v>
      </c>
      <c r="F24" s="3" t="str">
        <f t="shared" si="19"/>
        <v>伤害增加至7200点。</v>
      </c>
      <c r="G24" s="3" t="str">
        <f t="shared" si="13"/>
        <v>伤害增加至&lt;color=#b4595eFF&gt;7200点&lt;/color&gt;。</v>
      </c>
      <c r="H24" s="3">
        <f t="shared" si="16"/>
        <v>0.8</v>
      </c>
      <c r="I24" s="3" t="str">
        <f t="shared" si="3"/>
        <v>20002#0.7|20000#0.7|10004#0.7</v>
      </c>
      <c r="J24" s="3" t="str">
        <f t="shared" si="4"/>
        <v>26|4|24</v>
      </c>
      <c r="K24" s="3">
        <v>9000</v>
      </c>
      <c r="L24" s="3">
        <f t="shared" si="5"/>
        <v>7200</v>
      </c>
      <c r="M24" s="4" t="s">
        <v>710</v>
      </c>
      <c r="N24" s="5" t="str">
        <f t="shared" si="6"/>
        <v>0.4</v>
      </c>
      <c r="O24" s="5" t="str">
        <f t="shared" si="7"/>
        <v>10</v>
      </c>
      <c r="P24" s="4" t="s">
        <v>701</v>
      </c>
      <c r="Q24" s="5" t="str">
        <f t="shared" si="17"/>
        <v>0.2</v>
      </c>
      <c r="V24" s="3" t="str">
        <f t="shared" si="18"/>
        <v>7200|4#0.4#10#3|1#0.2</v>
      </c>
      <c r="W24" s="3" t="s">
        <v>702</v>
      </c>
      <c r="X24" s="3" t="str">
        <f t="shared" si="15"/>
        <v>对敌方随机2名敌人造成7200点伤害，降低对方速度40%，持续10秒，恢复我方4人20%的生命。</v>
      </c>
      <c r="Y24" s="3" t="str">
        <f t="shared" si="20"/>
        <v>对敌方随机2名敌人造成&lt;color=#4c805eFF&gt;7200点&lt;/color&gt;伤害，降低对方速度40%，持续10秒，恢复我方4人20%的生命。</v>
      </c>
      <c r="Z24">
        <v>7</v>
      </c>
      <c r="AA24" s="3" t="s">
        <v>712</v>
      </c>
    </row>
    <row r="25" spans="1:27">
      <c r="A25">
        <v>18</v>
      </c>
      <c r="D25" s="3" t="s">
        <v>118</v>
      </c>
      <c r="E25" s="10" t="s">
        <v>119</v>
      </c>
      <c r="F25" s="3" t="str">
        <f>"恢复生命提升至"&amp;Q25*100&amp;"%。"</f>
        <v>恢复生命提升至30%。</v>
      </c>
      <c r="G25" s="3" t="str">
        <f t="shared" si="13"/>
        <v>恢复生命提升至&lt;color=#b4595eFF&gt;30%&lt;/color&gt;。</v>
      </c>
      <c r="H25" s="3">
        <f t="shared" si="16"/>
        <v>0.8</v>
      </c>
      <c r="I25" s="3" t="str">
        <f t="shared" si="3"/>
        <v>20002#0.7|20000#0.7|10004#0.7</v>
      </c>
      <c r="J25" s="3" t="str">
        <f t="shared" si="4"/>
        <v>26|4|24</v>
      </c>
      <c r="K25" s="3">
        <v>9000</v>
      </c>
      <c r="L25" s="3">
        <f t="shared" si="5"/>
        <v>7200</v>
      </c>
      <c r="M25" s="4" t="s">
        <v>710</v>
      </c>
      <c r="N25" s="5" t="str">
        <f t="shared" si="6"/>
        <v>0.4</v>
      </c>
      <c r="O25" s="5" t="str">
        <f t="shared" si="7"/>
        <v>10</v>
      </c>
      <c r="P25" s="4" t="s">
        <v>713</v>
      </c>
      <c r="Q25" s="5" t="str">
        <f t="shared" si="17"/>
        <v>0.3</v>
      </c>
      <c r="V25" s="3" t="str">
        <f t="shared" si="18"/>
        <v>7200|4#0.4#10#3|1#0.3</v>
      </c>
      <c r="W25" s="3" t="s">
        <v>702</v>
      </c>
      <c r="X25" s="3" t="str">
        <f t="shared" si="15"/>
        <v>对敌方随机2名敌人造成7200点伤害，降低对方速度40%，持续10秒，恢复我方4人30%的生命。</v>
      </c>
      <c r="Y25" s="3" t="str">
        <f>SUBSTITUTE(SUBSTITUTE(X25,"人","人&lt;color=#4c805eFF&gt;",2),"%","%&lt;/color&gt;",2)</f>
        <v>对敌方随机2名敌人造成7200点伤害，降低对方速度40%，持续10秒，恢复我方4人&lt;color=#4c805eFF&gt;30%&lt;/color&gt;的生命。</v>
      </c>
      <c r="Z25">
        <v>8</v>
      </c>
      <c r="AA25" s="3" t="s">
        <v>714</v>
      </c>
    </row>
    <row r="26" spans="1:27">
      <c r="A26">
        <v>19</v>
      </c>
      <c r="D26" s="3" t="s">
        <v>121</v>
      </c>
      <c r="E26" s="10" t="s">
        <v>122</v>
      </c>
      <c r="F26" s="3" t="str">
        <f>"伤害增加至"&amp;L26&amp;"点。"</f>
        <v>伤害增加至9000点。</v>
      </c>
      <c r="G26" s="3" t="str">
        <f t="shared" si="13"/>
        <v>伤害增加至&lt;color=#b4595eFF&gt;9000点&lt;/color&gt;。</v>
      </c>
      <c r="H26" s="3">
        <f t="shared" si="16"/>
        <v>1</v>
      </c>
      <c r="I26" s="3" t="str">
        <f t="shared" si="3"/>
        <v>20002#0.7|20000#0.7|10004#0.7</v>
      </c>
      <c r="J26" s="3" t="str">
        <f t="shared" si="4"/>
        <v>26|4|24</v>
      </c>
      <c r="K26" s="3">
        <v>9000</v>
      </c>
      <c r="L26" s="3">
        <f t="shared" si="5"/>
        <v>9000</v>
      </c>
      <c r="M26" s="4" t="s">
        <v>710</v>
      </c>
      <c r="N26" s="5" t="str">
        <f t="shared" si="6"/>
        <v>0.4</v>
      </c>
      <c r="O26" s="5" t="str">
        <f t="shared" si="7"/>
        <v>10</v>
      </c>
      <c r="P26" s="4" t="s">
        <v>713</v>
      </c>
      <c r="Q26" s="5" t="str">
        <f t="shared" si="17"/>
        <v>0.3</v>
      </c>
      <c r="V26" s="3" t="str">
        <f t="shared" si="18"/>
        <v>9000|4#0.4#10#3|1#0.3</v>
      </c>
      <c r="W26" s="3" t="s">
        <v>702</v>
      </c>
      <c r="X26" s="3" t="str">
        <f t="shared" si="15"/>
        <v>对敌方随机2名敌人造成9000点伤害，降低对方速度40%，持续10秒，恢复我方4人30%的生命。</v>
      </c>
      <c r="Y26" s="3" t="str">
        <f>SUBSTITUTE(SUBSTITUTE(X26,"成","成&lt;color=#4c805eFF&gt;",1),"点","点&lt;/color&gt;")</f>
        <v>对敌方随机2名敌人造成&lt;color=#4c805eFF&gt;9000点&lt;/color&gt;伤害，降低对方速度40%，持续10秒，恢复我方4人30%的生命。</v>
      </c>
      <c r="Z26">
        <v>9</v>
      </c>
      <c r="AA26" s="3" t="s">
        <v>715</v>
      </c>
    </row>
    <row r="27" spans="1:27">
      <c r="A27">
        <v>20</v>
      </c>
      <c r="D27" s="3" t="s">
        <v>124</v>
      </c>
      <c r="E27" s="10" t="s">
        <v>125</v>
      </c>
      <c r="F27" s="3" t="str">
        <f>"降低对方速度"&amp;N27*100&amp;"%。"</f>
        <v>降低对方速度50%。</v>
      </c>
      <c r="G27" s="3" t="s">
        <v>716</v>
      </c>
      <c r="H27" s="3">
        <f t="shared" si="16"/>
        <v>1</v>
      </c>
      <c r="I27" s="3" t="str">
        <f t="shared" si="3"/>
        <v>20002#0.7|20000#0.7|10004#0.7</v>
      </c>
      <c r="J27" s="3" t="str">
        <f t="shared" si="4"/>
        <v>26|4|24</v>
      </c>
      <c r="K27" s="3">
        <v>9000</v>
      </c>
      <c r="L27" s="3">
        <f t="shared" si="5"/>
        <v>9000</v>
      </c>
      <c r="M27" s="4" t="s">
        <v>717</v>
      </c>
      <c r="N27" s="5" t="str">
        <f t="shared" si="6"/>
        <v>0.5</v>
      </c>
      <c r="O27" s="5" t="str">
        <f t="shared" si="7"/>
        <v>10</v>
      </c>
      <c r="P27" s="4" t="s">
        <v>713</v>
      </c>
      <c r="Q27" s="5" t="str">
        <f t="shared" si="17"/>
        <v>0.3</v>
      </c>
      <c r="V27" s="3" t="str">
        <f t="shared" si="18"/>
        <v>9000|4#0.5#10#3|1#0.3</v>
      </c>
      <c r="W27" s="3" t="s">
        <v>702</v>
      </c>
      <c r="X27" s="3" t="str">
        <f t="shared" si="15"/>
        <v>对敌方随机2名敌人造成9000点伤害，降低对方速度50%，持续10秒，恢复我方4人30%的生命。</v>
      </c>
      <c r="Y27" s="3" t="str">
        <f>SUBSTITUTE(SUBSTITUTE(X27,"度","度&lt;color=#4c805eFF&gt;",1),"%","%&lt;/color&gt;",1)</f>
        <v>对敌方随机2名敌人造成9000点伤害，降低对方速度&lt;color=#4c805eFF&gt;50%&lt;/color&gt;，持续10秒，恢复我方4人30%的生命。</v>
      </c>
      <c r="Z27">
        <v>10</v>
      </c>
      <c r="AA27" s="3" t="s">
        <v>718</v>
      </c>
    </row>
    <row r="28" spans="1:27">
      <c r="A28">
        <v>21</v>
      </c>
      <c r="D28" s="3" t="s">
        <v>157</v>
      </c>
      <c r="E28" s="10" t="s">
        <v>158</v>
      </c>
      <c r="G28" s="3" t="str">
        <f t="shared" si="13"/>
        <v/>
      </c>
      <c r="H28" s="3">
        <f t="shared" si="16"/>
        <v>0.2</v>
      </c>
      <c r="I28" s="3" t="str">
        <f t="shared" si="3"/>
        <v>20002#0.7|10004#0.7|10004#0.7</v>
      </c>
      <c r="J28" s="3" t="str">
        <f t="shared" si="4"/>
        <v>26|4|4|4</v>
      </c>
      <c r="K28" s="3">
        <v>13000</v>
      </c>
      <c r="L28" s="3">
        <f t="shared" si="5"/>
        <v>2600</v>
      </c>
      <c r="M28" s="4" t="s">
        <v>719</v>
      </c>
      <c r="N28" s="5" t="str">
        <f t="shared" si="6"/>
        <v>0.1</v>
      </c>
      <c r="O28" s="5" t="str">
        <f t="shared" si="7"/>
        <v>4</v>
      </c>
      <c r="P28" s="4" t="s">
        <v>720</v>
      </c>
      <c r="Q28" s="5" t="str">
        <f t="shared" si="8"/>
        <v>0.3</v>
      </c>
      <c r="R28" s="5" t="str">
        <f>MID(P28,FIND("#",P28,FIND("#",P28,1)+1)+1,FIND("#",P28,FIND("#",P28,FIND("#",P28,1)+1)+1)-FIND("#",P28,FIND("#",P28,1)+1)-1)</f>
        <v>4</v>
      </c>
      <c r="V28" s="3" t="str">
        <f t="shared" si="18"/>
        <v>2600|9#0.1#4#1|10#0.3#4#1</v>
      </c>
      <c r="W28" s="3" t="s">
        <v>721</v>
      </c>
      <c r="X28" s="3" t="str">
        <f t="shared" ref="X28:X37" si="21">SUBSTITUTE(SUBSTITUTE(SUBSTITUTE(SUBSTITUTE(SUBSTITUTE(W28,"a",L28&amp;"点",1),"b",N28*100&amp;"%",1),"c",O28,1),"d",Q28*100&amp;"%",1),"e",R28,1)</f>
        <v>对敌方随机2人造成2600点伤害，增加我方4人10%暴击率，持续4秒,增加30%暴击伤害，持续4秒。</v>
      </c>
      <c r="Y28" s="3" t="str">
        <f>X28</f>
        <v>对敌方随机2人造成2600点伤害，增加我方4人10%暴击率，持续4秒,增加30%暴击伤害，持续4秒。</v>
      </c>
      <c r="Z28">
        <v>11</v>
      </c>
      <c r="AA28" s="3" t="s">
        <v>722</v>
      </c>
    </row>
    <row r="29" spans="1:27">
      <c r="A29">
        <v>22</v>
      </c>
      <c r="D29" s="3" t="s">
        <v>159</v>
      </c>
      <c r="E29" s="10" t="s">
        <v>160</v>
      </c>
      <c r="F29" s="3" t="str">
        <f>"暴击率增加至"&amp;N29*100&amp;"%。"</f>
        <v>暴击率增加至20%。</v>
      </c>
      <c r="G29" s="3" t="str">
        <f t="shared" si="13"/>
        <v>暴击率增加至&lt;color=#b4595eFF&gt;20%&lt;/color&gt;。</v>
      </c>
      <c r="H29" s="3">
        <f t="shared" si="16"/>
        <v>0.2</v>
      </c>
      <c r="I29" s="3" t="str">
        <f t="shared" si="3"/>
        <v>20002#0.7|10004#0.7|10004#0.7</v>
      </c>
      <c r="J29" s="3" t="str">
        <f t="shared" si="4"/>
        <v>26|4|4|4</v>
      </c>
      <c r="K29" s="3">
        <v>13000</v>
      </c>
      <c r="L29" s="3">
        <f t="shared" si="5"/>
        <v>2600</v>
      </c>
      <c r="M29" s="4" t="s">
        <v>723</v>
      </c>
      <c r="N29" s="5" t="str">
        <f t="shared" si="6"/>
        <v>0.2</v>
      </c>
      <c r="O29" s="5" t="str">
        <f t="shared" si="7"/>
        <v>4</v>
      </c>
      <c r="P29" s="4" t="s">
        <v>720</v>
      </c>
      <c r="Q29" s="5" t="str">
        <f t="shared" si="8"/>
        <v>0.3</v>
      </c>
      <c r="R29" s="5" t="str">
        <f t="shared" ref="R29:R37" si="22">MID(P29,FIND("#",P29,FIND("#",P29,1)+1)+1,FIND("#",P29,FIND("#",P29,FIND("#",P29,1)+1)+1)-FIND("#",P29,FIND("#",P29,1)+1)-1)</f>
        <v>4</v>
      </c>
      <c r="V29" s="3" t="str">
        <f t="shared" si="18"/>
        <v>2600|9#0.2#4#1|10#0.3#4#1</v>
      </c>
      <c r="W29" s="3" t="s">
        <v>721</v>
      </c>
      <c r="X29" s="3" t="str">
        <f t="shared" si="21"/>
        <v>对敌方随机2人造成2600点伤害，增加我方4人20%暴击率，持续4秒,增加30%暴击伤害，持续4秒。</v>
      </c>
      <c r="Y29" s="3" t="str">
        <f>SUBSTITUTE(SUBSTITUTE(X29,"人","人&lt;color=#4c805eFF&gt;",2),"%","%&lt;/color&gt;",1)</f>
        <v>对敌方随机2人造成2600点伤害，增加我方4人&lt;color=#4c805eFF&gt;20%&lt;/color&gt;暴击率，持续4秒,增加30%暴击伤害，持续4秒。</v>
      </c>
      <c r="Z29">
        <v>12</v>
      </c>
      <c r="AA29" s="3" t="s">
        <v>724</v>
      </c>
    </row>
    <row r="30" spans="1:25">
      <c r="A30">
        <v>23</v>
      </c>
      <c r="D30" s="3" t="s">
        <v>162</v>
      </c>
      <c r="E30" s="10" t="s">
        <v>163</v>
      </c>
      <c r="F30" s="3" t="str">
        <f t="shared" ref="F30:F34" si="23">"伤害增加至"&amp;L30&amp;"点。"</f>
        <v>伤害增加至5200点。</v>
      </c>
      <c r="G30" s="3" t="str">
        <f t="shared" si="13"/>
        <v>伤害增加至&lt;color=#b4595eFF&gt;5200点&lt;/color&gt;。</v>
      </c>
      <c r="H30" s="3">
        <f t="shared" si="16"/>
        <v>0.4</v>
      </c>
      <c r="I30" s="3" t="str">
        <f t="shared" si="3"/>
        <v>20002#0.7|10004#0.7|10004#0.7</v>
      </c>
      <c r="J30" s="3" t="str">
        <f t="shared" si="4"/>
        <v>26|4|4|4</v>
      </c>
      <c r="K30" s="3">
        <v>13000</v>
      </c>
      <c r="L30" s="3">
        <f t="shared" si="5"/>
        <v>5200</v>
      </c>
      <c r="M30" s="4" t="s">
        <v>723</v>
      </c>
      <c r="N30" s="5" t="str">
        <f t="shared" si="6"/>
        <v>0.2</v>
      </c>
      <c r="O30" s="5" t="str">
        <f t="shared" si="7"/>
        <v>4</v>
      </c>
      <c r="P30" s="4" t="s">
        <v>720</v>
      </c>
      <c r="Q30" s="5" t="str">
        <f t="shared" si="8"/>
        <v>0.3</v>
      </c>
      <c r="R30" s="5" t="str">
        <f t="shared" si="22"/>
        <v>4</v>
      </c>
      <c r="V30" s="3" t="str">
        <f t="shared" si="18"/>
        <v>5200|9#0.2#4#1|10#0.3#4#1</v>
      </c>
      <c r="W30" s="3" t="s">
        <v>721</v>
      </c>
      <c r="X30" s="3" t="str">
        <f t="shared" si="21"/>
        <v>对敌方随机2人造成5200点伤害，增加我方4人20%暴击率，持续4秒,增加30%暴击伤害，持续4秒。</v>
      </c>
      <c r="Y30" s="3" t="str">
        <f t="shared" ref="Y30:Y34" si="24">SUBSTITUTE(SUBSTITUTE(X30,"成","成&lt;color=#4c805eFF&gt;",1),"点","点&lt;/color&gt;")</f>
        <v>对敌方随机2人造成&lt;color=#4c805eFF&gt;5200点&lt;/color&gt;伤害，增加我方4人20%暴击率，持续4秒,增加30%暴击伤害，持续4秒。</v>
      </c>
    </row>
    <row r="31" spans="1:25">
      <c r="A31">
        <v>24</v>
      </c>
      <c r="D31" s="3" t="s">
        <v>165</v>
      </c>
      <c r="E31" s="10" t="s">
        <v>166</v>
      </c>
      <c r="F31" s="3" t="str">
        <f>"暴击率增加至"&amp;N31*100&amp;"%。"</f>
        <v>暴击率增加至30%。</v>
      </c>
      <c r="G31" s="3" t="str">
        <f t="shared" si="13"/>
        <v>暴击率增加至&lt;color=#b4595eFF&gt;30%&lt;/color&gt;。</v>
      </c>
      <c r="H31" s="3">
        <f t="shared" si="16"/>
        <v>0.4</v>
      </c>
      <c r="I31" s="3" t="str">
        <f t="shared" si="3"/>
        <v>20002#0.7|10004#0.7|10004#0.7</v>
      </c>
      <c r="J31" s="3" t="str">
        <f t="shared" si="4"/>
        <v>26|4|4|4</v>
      </c>
      <c r="K31" s="3">
        <v>13000</v>
      </c>
      <c r="L31" s="3">
        <f t="shared" si="5"/>
        <v>5200</v>
      </c>
      <c r="M31" s="4" t="s">
        <v>725</v>
      </c>
      <c r="N31" s="5" t="str">
        <f t="shared" si="6"/>
        <v>0.3</v>
      </c>
      <c r="O31" s="5" t="str">
        <f t="shared" si="7"/>
        <v>4</v>
      </c>
      <c r="P31" s="4" t="s">
        <v>720</v>
      </c>
      <c r="Q31" s="5" t="str">
        <f t="shared" si="8"/>
        <v>0.3</v>
      </c>
      <c r="R31" s="5" t="str">
        <f t="shared" si="22"/>
        <v>4</v>
      </c>
      <c r="V31" s="3" t="str">
        <f t="shared" si="18"/>
        <v>5200|9#0.3#4#1|10#0.3#4#1</v>
      </c>
      <c r="W31" s="3" t="s">
        <v>721</v>
      </c>
      <c r="X31" s="3" t="str">
        <f t="shared" si="21"/>
        <v>对敌方随机2人造成5200点伤害，增加我方4人30%暴击率，持续4秒,增加30%暴击伤害，持续4秒。</v>
      </c>
      <c r="Y31" s="3" t="str">
        <f>SUBSTITUTE(SUBSTITUTE(X31,"人","人&lt;color=#4c805eFF&gt;",2),"%","%&lt;/color&gt;",1)</f>
        <v>对敌方随机2人造成5200点伤害，增加我方4人&lt;color=#4c805eFF&gt;30%&lt;/color&gt;暴击率，持续4秒,增加30%暴击伤害，持续4秒。</v>
      </c>
    </row>
    <row r="32" spans="1:25">
      <c r="A32">
        <v>25</v>
      </c>
      <c r="D32" s="3" t="s">
        <v>167</v>
      </c>
      <c r="E32" s="10" t="s">
        <v>168</v>
      </c>
      <c r="F32" s="3" t="str">
        <f t="shared" si="23"/>
        <v>伤害增加至7800点。</v>
      </c>
      <c r="G32" s="3" t="str">
        <f t="shared" si="13"/>
        <v>伤害增加至&lt;color=#b4595eFF&gt;7800点&lt;/color&gt;。</v>
      </c>
      <c r="H32" s="3">
        <f t="shared" si="16"/>
        <v>0.6</v>
      </c>
      <c r="I32" s="3" t="str">
        <f t="shared" si="3"/>
        <v>20002#0.7|10004#0.7|10004#0.7</v>
      </c>
      <c r="J32" s="3" t="str">
        <f t="shared" si="4"/>
        <v>26|4|4|4</v>
      </c>
      <c r="K32" s="3">
        <v>13000</v>
      </c>
      <c r="L32" s="3">
        <f t="shared" si="5"/>
        <v>7800</v>
      </c>
      <c r="M32" s="4" t="s">
        <v>725</v>
      </c>
      <c r="N32" s="5" t="str">
        <f t="shared" si="6"/>
        <v>0.3</v>
      </c>
      <c r="O32" s="5" t="str">
        <f t="shared" si="7"/>
        <v>4</v>
      </c>
      <c r="P32" s="4" t="s">
        <v>720</v>
      </c>
      <c r="Q32" s="5" t="str">
        <f t="shared" si="8"/>
        <v>0.3</v>
      </c>
      <c r="R32" s="5" t="str">
        <f t="shared" si="22"/>
        <v>4</v>
      </c>
      <c r="V32" s="3" t="str">
        <f t="shared" si="18"/>
        <v>7800|9#0.3#4#1|10#0.3#4#1</v>
      </c>
      <c r="W32" s="3" t="s">
        <v>721</v>
      </c>
      <c r="X32" s="3" t="str">
        <f t="shared" si="21"/>
        <v>对敌方随机2人造成7800点伤害，增加我方4人30%暴击率，持续4秒,增加30%暴击伤害，持续4秒。</v>
      </c>
      <c r="Y32" s="3" t="str">
        <f t="shared" si="24"/>
        <v>对敌方随机2人造成&lt;color=#4c805eFF&gt;7800点&lt;/color&gt;伤害，增加我方4人30%暴击率，持续4秒,增加30%暴击伤害，持续4秒。</v>
      </c>
    </row>
    <row r="33" spans="1:25">
      <c r="A33">
        <v>26</v>
      </c>
      <c r="D33" s="3" t="s">
        <v>170</v>
      </c>
      <c r="E33" s="10" t="s">
        <v>171</v>
      </c>
      <c r="F33" s="3" t="str">
        <f>"暴击率持续时长提升至"&amp;O33&amp;"秒。"</f>
        <v>暴击率持续时长提升至8秒。</v>
      </c>
      <c r="G33" s="3" t="str">
        <f t="shared" si="13"/>
        <v>暴击率持续时长提升至&lt;color=#b4595eFF&gt;8秒&lt;/color&gt;。</v>
      </c>
      <c r="H33" s="3">
        <f t="shared" si="16"/>
        <v>0.6</v>
      </c>
      <c r="I33" s="3" t="str">
        <f t="shared" si="3"/>
        <v>20002#0.7|10004#0.7|10004#0.7</v>
      </c>
      <c r="J33" s="3" t="str">
        <f t="shared" si="4"/>
        <v>26|4|4|4</v>
      </c>
      <c r="K33" s="3">
        <v>13000</v>
      </c>
      <c r="L33" s="3">
        <f t="shared" si="5"/>
        <v>7800</v>
      </c>
      <c r="M33" s="4" t="s">
        <v>726</v>
      </c>
      <c r="N33" s="5" t="str">
        <f t="shared" si="6"/>
        <v>0.3</v>
      </c>
      <c r="O33" s="5" t="str">
        <f t="shared" si="7"/>
        <v>8</v>
      </c>
      <c r="P33" s="4" t="s">
        <v>720</v>
      </c>
      <c r="Q33" s="5" t="str">
        <f t="shared" si="8"/>
        <v>0.3</v>
      </c>
      <c r="R33" s="5" t="str">
        <f t="shared" si="22"/>
        <v>4</v>
      </c>
      <c r="V33" s="3" t="str">
        <f t="shared" si="18"/>
        <v>7800|9#0.3#8#1|10#0.3#4#1</v>
      </c>
      <c r="W33" s="3" t="s">
        <v>721</v>
      </c>
      <c r="X33" s="3" t="str">
        <f t="shared" si="21"/>
        <v>对敌方随机2人造成7800点伤害，增加我方4人30%暴击率，持续8秒,增加30%暴击伤害，持续4秒。</v>
      </c>
      <c r="Y33" s="3" t="str">
        <f>SUBSTITUTE(SUBSTITUTE(X33,"续","续&lt;color=#4c805eFF&gt;",1),"秒","秒&lt;/color&gt;",1)</f>
        <v>对敌方随机2人造成7800点伤害，增加我方4人30%暴击率，持续&lt;color=#4c805eFF&gt;8秒&lt;/color&gt;,增加30%暴击伤害，持续4秒。</v>
      </c>
    </row>
    <row r="34" spans="1:25">
      <c r="A34">
        <v>27</v>
      </c>
      <c r="D34" s="3" t="s">
        <v>173</v>
      </c>
      <c r="E34" s="10" t="s">
        <v>174</v>
      </c>
      <c r="F34" s="3" t="str">
        <f t="shared" si="23"/>
        <v>伤害增加至10400点。</v>
      </c>
      <c r="G34" s="3" t="str">
        <f t="shared" si="13"/>
        <v>伤害增加至&lt;color=#b4595eFF&gt;10400点&lt;/color&gt;。</v>
      </c>
      <c r="H34" s="3">
        <f t="shared" si="16"/>
        <v>0.8</v>
      </c>
      <c r="I34" s="3" t="str">
        <f t="shared" si="3"/>
        <v>20002#0.7|10004#0.7|10004#0.7</v>
      </c>
      <c r="J34" s="3" t="str">
        <f t="shared" si="4"/>
        <v>26|4|4|4</v>
      </c>
      <c r="K34" s="3">
        <v>13000</v>
      </c>
      <c r="L34" s="3">
        <f t="shared" si="5"/>
        <v>10400</v>
      </c>
      <c r="M34" s="4" t="s">
        <v>726</v>
      </c>
      <c r="N34" s="5" t="str">
        <f t="shared" si="6"/>
        <v>0.3</v>
      </c>
      <c r="O34" s="5" t="str">
        <f t="shared" si="7"/>
        <v>8</v>
      </c>
      <c r="P34" s="4" t="s">
        <v>720</v>
      </c>
      <c r="Q34" s="5" t="str">
        <f t="shared" si="8"/>
        <v>0.3</v>
      </c>
      <c r="R34" s="5" t="str">
        <f t="shared" si="22"/>
        <v>4</v>
      </c>
      <c r="V34" s="3" t="str">
        <f t="shared" si="18"/>
        <v>10400|9#0.3#8#1|10#0.3#4#1</v>
      </c>
      <c r="W34" s="3" t="s">
        <v>721</v>
      </c>
      <c r="X34" s="3" t="str">
        <f t="shared" si="21"/>
        <v>对敌方随机2人造成10400点伤害，增加我方4人30%暴击率，持续8秒,增加30%暴击伤害，持续4秒。</v>
      </c>
      <c r="Y34" s="3" t="str">
        <f t="shared" si="24"/>
        <v>对敌方随机2人造成&lt;color=#4c805eFF&gt;10400点&lt;/color&gt;伤害，增加我方4人30%暴击率，持续8秒,增加30%暴击伤害，持续4秒。</v>
      </c>
    </row>
    <row r="35" spans="1:25">
      <c r="A35">
        <v>28</v>
      </c>
      <c r="D35" s="3" t="s">
        <v>176</v>
      </c>
      <c r="E35" s="10" t="s">
        <v>177</v>
      </c>
      <c r="F35" s="3" t="str">
        <f>"暴击伤害时长提升至"&amp;R35&amp;"秒。"</f>
        <v>暴击伤害时长提升至8秒。</v>
      </c>
      <c r="G35" s="3" t="str">
        <f t="shared" si="13"/>
        <v>暴击伤害时长提升至&lt;color=#b4595eFF&gt;8秒&lt;/color&gt;。</v>
      </c>
      <c r="H35" s="3">
        <f t="shared" si="16"/>
        <v>0.8</v>
      </c>
      <c r="I35" s="3" t="str">
        <f t="shared" si="3"/>
        <v>20002#0.7|10004#0.7|10004#0.7</v>
      </c>
      <c r="J35" s="3" t="str">
        <f t="shared" si="4"/>
        <v>26|4|4|4</v>
      </c>
      <c r="K35" s="3">
        <v>13000</v>
      </c>
      <c r="L35" s="3">
        <f t="shared" si="5"/>
        <v>10400</v>
      </c>
      <c r="M35" s="4" t="s">
        <v>726</v>
      </c>
      <c r="N35" s="5" t="str">
        <f t="shared" si="6"/>
        <v>0.3</v>
      </c>
      <c r="O35" s="5" t="str">
        <f t="shared" si="7"/>
        <v>8</v>
      </c>
      <c r="P35" s="4" t="s">
        <v>727</v>
      </c>
      <c r="Q35" s="5" t="str">
        <f t="shared" si="8"/>
        <v>0.3</v>
      </c>
      <c r="R35" s="5" t="str">
        <f t="shared" si="22"/>
        <v>8</v>
      </c>
      <c r="V35" s="3" t="str">
        <f t="shared" si="18"/>
        <v>10400|9#0.3#8#1|10#0.3#8#1</v>
      </c>
      <c r="W35" s="3" t="s">
        <v>721</v>
      </c>
      <c r="X35" s="3" t="str">
        <f t="shared" si="21"/>
        <v>对敌方随机2人造成10400点伤害，增加我方4人30%暴击率，持续8秒,增加30%暴击伤害，持续8秒。</v>
      </c>
      <c r="Y35" s="3" t="str">
        <f>SUBSTITUTE(SUBSTITUTE(X35,"续","续&lt;color=#4c805eFF&gt;",2),"秒","秒&lt;/color&gt;",2)</f>
        <v>对敌方随机2人造成10400点伤害，增加我方4人30%暴击率，持续8秒,增加30%暴击伤害，持续&lt;color=#4c805eFF&gt;8秒&lt;/color&gt;。</v>
      </c>
    </row>
    <row r="36" spans="1:25">
      <c r="A36">
        <v>29</v>
      </c>
      <c r="D36" s="3" t="s">
        <v>179</v>
      </c>
      <c r="E36" s="10" t="s">
        <v>180</v>
      </c>
      <c r="F36" s="3" t="str">
        <f>"伤害增加至"&amp;L36&amp;"点。"</f>
        <v>伤害增加至13000点。</v>
      </c>
      <c r="G36" s="3" t="str">
        <f t="shared" si="13"/>
        <v>伤害增加至&lt;color=#b4595eFF&gt;13000点&lt;/color&gt;。</v>
      </c>
      <c r="H36" s="3">
        <f t="shared" si="16"/>
        <v>1</v>
      </c>
      <c r="I36" s="3" t="str">
        <f t="shared" si="3"/>
        <v>20002#0.7|10004#0.7|10004#0.7</v>
      </c>
      <c r="J36" s="3" t="str">
        <f t="shared" si="4"/>
        <v>26|4|4|4</v>
      </c>
      <c r="K36" s="3">
        <v>13000</v>
      </c>
      <c r="L36" s="3">
        <f t="shared" si="5"/>
        <v>13000</v>
      </c>
      <c r="M36" s="4" t="s">
        <v>726</v>
      </c>
      <c r="N36" s="5" t="str">
        <f t="shared" si="6"/>
        <v>0.3</v>
      </c>
      <c r="O36" s="5" t="str">
        <f t="shared" si="7"/>
        <v>8</v>
      </c>
      <c r="P36" s="4" t="s">
        <v>727</v>
      </c>
      <c r="Q36" s="5" t="str">
        <f t="shared" si="8"/>
        <v>0.3</v>
      </c>
      <c r="R36" s="5" t="str">
        <f t="shared" si="22"/>
        <v>8</v>
      </c>
      <c r="V36" s="3" t="str">
        <f t="shared" si="18"/>
        <v>13000|9#0.3#8#1|10#0.3#8#1</v>
      </c>
      <c r="W36" s="3" t="s">
        <v>721</v>
      </c>
      <c r="X36" s="3" t="str">
        <f t="shared" si="21"/>
        <v>对敌方随机2人造成13000点伤害，增加我方4人30%暴击率，持续8秒,增加30%暴击伤害，持续8秒。</v>
      </c>
      <c r="Y36" s="3" t="str">
        <f>SUBSTITUTE(SUBSTITUTE(X36,"成","成&lt;color=#4c805eFF&gt;",1),"点","点&lt;/color&gt;")</f>
        <v>对敌方随机2人造成&lt;color=#4c805eFF&gt;13000点&lt;/color&gt;伤害，增加我方4人30%暴击率，持续8秒,增加30%暴击伤害，持续8秒。</v>
      </c>
    </row>
    <row r="37" spans="1:25">
      <c r="A37">
        <v>30</v>
      </c>
      <c r="D37" s="3" t="s">
        <v>182</v>
      </c>
      <c r="E37" s="10" t="s">
        <v>183</v>
      </c>
      <c r="F37" s="3" t="str">
        <f>"暴击伤害增加至"&amp;Q37*100&amp;"%。"</f>
        <v>暴击伤害增加至50%。</v>
      </c>
      <c r="G37" s="3" t="str">
        <f t="shared" si="13"/>
        <v>暴击伤害增加至&lt;color=#b4595eFF&gt;50%&lt;/color&gt;。</v>
      </c>
      <c r="H37" s="3">
        <f t="shared" si="16"/>
        <v>1</v>
      </c>
      <c r="I37" s="3" t="str">
        <f t="shared" si="3"/>
        <v>20002#0.7|10004#0.7|10004#0.7</v>
      </c>
      <c r="J37" s="3" t="str">
        <f t="shared" si="4"/>
        <v>26|4|4|4</v>
      </c>
      <c r="K37" s="3">
        <v>13000</v>
      </c>
      <c r="L37" s="3">
        <f t="shared" si="5"/>
        <v>13000</v>
      </c>
      <c r="M37" s="4" t="s">
        <v>726</v>
      </c>
      <c r="N37" s="5" t="str">
        <f t="shared" si="6"/>
        <v>0.3</v>
      </c>
      <c r="O37" s="5" t="str">
        <f t="shared" si="7"/>
        <v>8</v>
      </c>
      <c r="P37" s="4" t="s">
        <v>728</v>
      </c>
      <c r="Q37" s="5" t="str">
        <f t="shared" si="8"/>
        <v>0.5</v>
      </c>
      <c r="R37" s="5" t="str">
        <f t="shared" si="22"/>
        <v>8</v>
      </c>
      <c r="V37" s="3" t="str">
        <f t="shared" si="18"/>
        <v>13000|9#0.3#8#1|10#0.5#8#1</v>
      </c>
      <c r="W37" s="3" t="s">
        <v>721</v>
      </c>
      <c r="X37" s="3" t="str">
        <f t="shared" si="21"/>
        <v>对敌方随机2人造成13000点伤害，增加我方4人30%暴击率，持续8秒,增加50%暴击伤害，持续8秒。</v>
      </c>
      <c r="Y37" s="3" t="str">
        <f>SUBSTITUTE(SUBSTITUTE(X37,"加","加&lt;color=#4c805eFF&gt;",2),"%","%&lt;/color&gt;",2)</f>
        <v>对敌方随机2人造成13000点伤害，增加我方4人30%暴击率，持续8秒,增加&lt;color=#4c805eFF&gt;50%&lt;/color&gt;暴击伤害，持续8秒。</v>
      </c>
    </row>
    <row r="38" spans="1:25">
      <c r="A38">
        <v>31</v>
      </c>
      <c r="D38" s="3" t="s">
        <v>214</v>
      </c>
      <c r="E38" s="10" t="s">
        <v>215</v>
      </c>
      <c r="G38" s="3" t="str">
        <f t="shared" si="13"/>
        <v/>
      </c>
      <c r="H38" s="3">
        <f t="shared" si="16"/>
        <v>0.2</v>
      </c>
      <c r="I38" s="3" t="str">
        <f t="shared" si="3"/>
        <v>20002#0.7|20002#0.7</v>
      </c>
      <c r="J38" s="3" t="str">
        <f t="shared" si="4"/>
        <v>26|36</v>
      </c>
      <c r="K38" s="3">
        <v>19527</v>
      </c>
      <c r="L38" s="3">
        <f>INT(K38*H38)</f>
        <v>3905</v>
      </c>
      <c r="M38" s="4" t="s">
        <v>729</v>
      </c>
      <c r="N38" s="5" t="str">
        <f t="shared" si="6"/>
        <v>0.1</v>
      </c>
      <c r="O38" s="5" t="str">
        <f t="shared" si="7"/>
        <v>1</v>
      </c>
      <c r="Q38" s="5" t="e">
        <f t="shared" si="8"/>
        <v>#VALUE!</v>
      </c>
      <c r="V38" s="3" t="str">
        <f>L38&amp;"|"&amp;M38</f>
        <v>3905|6#0.1#1#1</v>
      </c>
      <c r="W38" s="3" t="s">
        <v>730</v>
      </c>
      <c r="X38" s="3" t="str">
        <f>SUBSTITUTE(SUBSTITUTE(SUBSTITUTE(W38,"a",L38&amp;"点",1),"d",N38*100&amp;"%",1),"c",O38,1)</f>
        <v>对敌方随机2人造成3905点伤害，同时给对方增加一层虚弱buff，buff 期间收到的异妖伤害增加10%，buff持续正常，最大叠加1层。</v>
      </c>
      <c r="Y38" s="3" t="str">
        <f>X38</f>
        <v>对敌方随机2人造成3905点伤害，同时给对方增加一层虚弱buff，buff 期间收到的异妖伤害增加10%，buff持续正常，最大叠加1层。</v>
      </c>
    </row>
    <row r="39" spans="1:25">
      <c r="A39">
        <v>32</v>
      </c>
      <c r="D39" s="3" t="s">
        <v>216</v>
      </c>
      <c r="E39" s="10" t="s">
        <v>217</v>
      </c>
      <c r="F39" s="3" t="str">
        <f>"异妖伤害增加至"&amp;N39*100&amp;"%。"</f>
        <v>异妖伤害增加至20%。</v>
      </c>
      <c r="G39" s="3" t="str">
        <f t="shared" si="13"/>
        <v>异妖伤害增加至&lt;color=#b4595eFF&gt;20%&lt;/color&gt;。</v>
      </c>
      <c r="H39" s="3">
        <f t="shared" si="16"/>
        <v>0.2</v>
      </c>
      <c r="I39" s="3" t="str">
        <f t="shared" si="3"/>
        <v>20002#0.7|20002#0.7</v>
      </c>
      <c r="J39" s="3" t="str">
        <f t="shared" si="4"/>
        <v>26|36</v>
      </c>
      <c r="K39" s="3">
        <v>19527</v>
      </c>
      <c r="L39" s="3">
        <f t="shared" ref="L39:L70" si="25">INT(K39*H39)</f>
        <v>3905</v>
      </c>
      <c r="M39" s="4" t="s">
        <v>731</v>
      </c>
      <c r="N39" s="5" t="str">
        <f t="shared" si="6"/>
        <v>0.2</v>
      </c>
      <c r="O39" s="5" t="str">
        <f t="shared" si="7"/>
        <v>1</v>
      </c>
      <c r="Q39" s="5" t="e">
        <f t="shared" si="8"/>
        <v>#VALUE!</v>
      </c>
      <c r="V39" s="3" t="str">
        <f t="shared" ref="V39:V47" si="26">L39&amp;"|"&amp;M39</f>
        <v>3905|6#0.2#1#1</v>
      </c>
      <c r="W39" s="3" t="s">
        <v>730</v>
      </c>
      <c r="X39" s="3" t="str">
        <f>SUBSTITUTE(SUBSTITUTE(SUBSTITUTE(W39,"a",L39&amp;"点",1),"d",N39*100&amp;"%",1),"c",O39,1)</f>
        <v>对敌方随机2人造成3905点伤害，同时给对方增加一层虚弱buff，buff 期间收到的异妖伤害增加20%，buff持续正常，最大叠加1层。</v>
      </c>
      <c r="Y39" s="3" t="str">
        <f>SUBSTITUTE(SUBSTITUTE(X39,"加","加&lt;color=#4c805eFF&gt;",2),"%","%&lt;/color&gt;",1)</f>
        <v>对敌方随机2人造成3905点伤害，同时给对方增加一层虚弱buff，buff 期间收到的异妖伤害增加&lt;color=#4c805eFF&gt;20%&lt;/color&gt;，buff持续正常，最大叠加1层。</v>
      </c>
    </row>
    <row r="40" spans="1:25">
      <c r="A40">
        <v>33</v>
      </c>
      <c r="D40" s="3" t="s">
        <v>218</v>
      </c>
      <c r="E40" s="10" t="s">
        <v>219</v>
      </c>
      <c r="F40" s="3" t="str">
        <f t="shared" ref="F40:F44" si="27">"伤害增加至"&amp;L40&amp;"点。"</f>
        <v>伤害增加至7810点。</v>
      </c>
      <c r="G40" s="3" t="str">
        <f t="shared" si="13"/>
        <v>伤害增加至&lt;color=#b4595eFF&gt;7810点&lt;/color&gt;。</v>
      </c>
      <c r="H40" s="3">
        <f t="shared" si="16"/>
        <v>0.4</v>
      </c>
      <c r="I40" s="3" t="str">
        <f t="shared" si="3"/>
        <v>20002#0.7|20002#0.7</v>
      </c>
      <c r="J40" s="3" t="str">
        <f t="shared" si="4"/>
        <v>26|36</v>
      </c>
      <c r="K40" s="3">
        <v>19527</v>
      </c>
      <c r="L40" s="3">
        <f t="shared" si="25"/>
        <v>7810</v>
      </c>
      <c r="M40" s="4" t="s">
        <v>731</v>
      </c>
      <c r="N40" s="5" t="str">
        <f t="shared" si="6"/>
        <v>0.2</v>
      </c>
      <c r="O40" s="5" t="str">
        <f t="shared" si="7"/>
        <v>1</v>
      </c>
      <c r="Q40" s="5" t="e">
        <f t="shared" si="8"/>
        <v>#VALUE!</v>
      </c>
      <c r="V40" s="3" t="str">
        <f t="shared" si="26"/>
        <v>7810|6#0.2#1#1</v>
      </c>
      <c r="W40" s="3" t="s">
        <v>730</v>
      </c>
      <c r="X40" s="3" t="str">
        <f t="shared" ref="X40:X47" si="28">SUBSTITUTE(SUBSTITUTE(SUBSTITUTE(W40,"a",L40&amp;"点",1),"d",N40*100&amp;"%",1),"c",O40,1)</f>
        <v>对敌方随机2人造成7810点伤害，同时给对方增加一层虚弱buff，buff 期间收到的异妖伤害增加20%，buff持续正常，最大叠加1层。</v>
      </c>
      <c r="Y40" s="3" t="str">
        <f t="shared" ref="Y40:Y44" si="29">SUBSTITUTE(SUBSTITUTE(X40,"成","成&lt;color=#4c805eFF&gt;",1),"点","点&lt;/color&gt;")</f>
        <v>对敌方随机2人造成&lt;color=#4c805eFF&gt;7810点&lt;/color&gt;伤害，同时给对方增加一层虚弱buff，buff 期间收到的异妖伤害增加20%，buff持续正常，最大叠加1层。</v>
      </c>
    </row>
    <row r="41" spans="1:25">
      <c r="A41">
        <v>34</v>
      </c>
      <c r="D41" s="3" t="s">
        <v>221</v>
      </c>
      <c r="E41" s="10" t="s">
        <v>222</v>
      </c>
      <c r="F41" s="3" t="str">
        <f>"异妖伤害增加至"&amp;N41*100&amp;"%。"</f>
        <v>异妖伤害增加至30%。</v>
      </c>
      <c r="G41" s="3" t="str">
        <f t="shared" si="13"/>
        <v>异妖伤害增加至&lt;color=#b4595eFF&gt;30%&lt;/color&gt;。</v>
      </c>
      <c r="H41" s="3">
        <f t="shared" si="16"/>
        <v>0.4</v>
      </c>
      <c r="I41" s="3" t="str">
        <f t="shared" ref="I41:I72" si="30">VLOOKUP(--LEFT(E41,4),$Z$7:$AF$17,5,FALSE)</f>
        <v>20002#0.7|20002#0.7</v>
      </c>
      <c r="J41" s="3" t="str">
        <f t="shared" ref="J41:J72" si="31">VLOOKUP(--LEFT($E41,4),$Z$7:$AF$17,6,FALSE)</f>
        <v>26|36</v>
      </c>
      <c r="K41" s="3">
        <v>19527</v>
      </c>
      <c r="L41" s="3">
        <f t="shared" si="25"/>
        <v>7810</v>
      </c>
      <c r="M41" s="4" t="s">
        <v>732</v>
      </c>
      <c r="N41" s="5" t="str">
        <f t="shared" si="6"/>
        <v>0.3</v>
      </c>
      <c r="O41" s="5" t="str">
        <f t="shared" si="7"/>
        <v>1</v>
      </c>
      <c r="Q41" s="5" t="e">
        <f t="shared" ref="Q41:Q72" si="32">MID(P41,FIND("#",P41,1)+1,FIND("#",P41,FIND("#",P41,1)+1)-FIND("#",P41,1)-1)</f>
        <v>#VALUE!</v>
      </c>
      <c r="V41" s="3" t="str">
        <f t="shared" si="26"/>
        <v>7810|6#0.3#1#1</v>
      </c>
      <c r="W41" s="3" t="s">
        <v>730</v>
      </c>
      <c r="X41" s="3" t="str">
        <f t="shared" si="28"/>
        <v>对敌方随机2人造成7810点伤害，同时给对方增加一层虚弱buff，buff 期间收到的异妖伤害增加30%，buff持续正常，最大叠加1层。</v>
      </c>
      <c r="Y41" s="3" t="str">
        <f>SUBSTITUTE(SUBSTITUTE(X41,"加","加&lt;color=#4c805eFF&gt;",2),"%","%&lt;/color&gt;",1)</f>
        <v>对敌方随机2人造成7810点伤害，同时给对方增加一层虚弱buff，buff 期间收到的异妖伤害增加&lt;color=#4c805eFF&gt;30%&lt;/color&gt;，buff持续正常，最大叠加1层。</v>
      </c>
    </row>
    <row r="42" spans="1:25">
      <c r="A42">
        <v>35</v>
      </c>
      <c r="D42" s="3" t="s">
        <v>224</v>
      </c>
      <c r="E42" s="10" t="s">
        <v>225</v>
      </c>
      <c r="F42" s="3" t="str">
        <f t="shared" si="27"/>
        <v>伤害增加至11716点。</v>
      </c>
      <c r="G42" s="3" t="str">
        <f t="shared" ref="G42:G73" si="33">SUBSTITUTE(SUBSTITUTE(F42,"至","至&lt;color=#b4595eFF&gt;",1),"。","&lt;/color&gt;。")</f>
        <v>伤害增加至&lt;color=#b4595eFF&gt;11716点&lt;/color&gt;。</v>
      </c>
      <c r="H42" s="3">
        <f t="shared" si="16"/>
        <v>0.6</v>
      </c>
      <c r="I42" s="3" t="str">
        <f t="shared" si="30"/>
        <v>20002#0.7|20002#0.7</v>
      </c>
      <c r="J42" s="3" t="str">
        <f t="shared" si="31"/>
        <v>26|36</v>
      </c>
      <c r="K42" s="3">
        <v>19527</v>
      </c>
      <c r="L42" s="3">
        <f t="shared" si="25"/>
        <v>11716</v>
      </c>
      <c r="M42" s="4" t="s">
        <v>732</v>
      </c>
      <c r="N42" s="5" t="str">
        <f t="shared" si="6"/>
        <v>0.3</v>
      </c>
      <c r="O42" s="5" t="str">
        <f t="shared" si="7"/>
        <v>1</v>
      </c>
      <c r="Q42" s="5" t="e">
        <f t="shared" si="32"/>
        <v>#VALUE!</v>
      </c>
      <c r="V42" s="3" t="str">
        <f t="shared" si="26"/>
        <v>11716|6#0.3#1#1</v>
      </c>
      <c r="W42" s="3" t="s">
        <v>730</v>
      </c>
      <c r="X42" s="3" t="str">
        <f t="shared" si="28"/>
        <v>对敌方随机2人造成11716点伤害，同时给对方增加一层虚弱buff，buff 期间收到的异妖伤害增加30%，buff持续正常，最大叠加1层。</v>
      </c>
      <c r="Y42" s="3" t="str">
        <f t="shared" si="29"/>
        <v>对敌方随机2人造成&lt;color=#4c805eFF&gt;11716点&lt;/color&gt;伤害，同时给对方增加一层虚弱buff，buff 期间收到的异妖伤害增加30%，buff持续正常，最大叠加1层。</v>
      </c>
    </row>
    <row r="43" spans="1:25">
      <c r="A43">
        <v>36</v>
      </c>
      <c r="D43" s="3" t="s">
        <v>227</v>
      </c>
      <c r="E43" s="10" t="s">
        <v>228</v>
      </c>
      <c r="F43" s="3" t="str">
        <f>"叠加层数增加至"&amp;O43&amp;"层。"</f>
        <v>叠加层数增加至2层。</v>
      </c>
      <c r="G43" s="3" t="str">
        <f t="shared" si="33"/>
        <v>叠加层数增加至&lt;color=#b4595eFF&gt;2层&lt;/color&gt;。</v>
      </c>
      <c r="H43" s="3">
        <f t="shared" si="16"/>
        <v>0.6</v>
      </c>
      <c r="I43" s="3" t="str">
        <f t="shared" si="30"/>
        <v>20002#0.7|20002#0.7</v>
      </c>
      <c r="J43" s="3" t="str">
        <f t="shared" si="31"/>
        <v>26|36</v>
      </c>
      <c r="K43" s="3">
        <v>19527</v>
      </c>
      <c r="L43" s="3">
        <f t="shared" si="25"/>
        <v>11716</v>
      </c>
      <c r="M43" s="4" t="s">
        <v>733</v>
      </c>
      <c r="N43" s="5" t="str">
        <f t="shared" si="6"/>
        <v>0.3</v>
      </c>
      <c r="O43" s="5" t="str">
        <f t="shared" si="7"/>
        <v>2</v>
      </c>
      <c r="Q43" s="5" t="e">
        <f t="shared" si="32"/>
        <v>#VALUE!</v>
      </c>
      <c r="V43" s="3" t="str">
        <f t="shared" si="26"/>
        <v>11716|6#0.3#2#1</v>
      </c>
      <c r="W43" s="3" t="s">
        <v>730</v>
      </c>
      <c r="X43" s="3" t="str">
        <f t="shared" si="28"/>
        <v>对敌方随机2人造成11716点伤害，同时给对方增加一层虚弱buff，buff 期间收到的异妖伤害增加30%，buff持续正常，最大叠加2层。</v>
      </c>
      <c r="Y43" s="3" t="str">
        <f>SUBSTITUTE(SUBSTITUTE(X43,"加","加&lt;color=#4c805eFF&gt;",3),"层","层&lt;/color&gt;",2)</f>
        <v>对敌方随机2人造成11716点伤害，同时给对方增加一层虚弱buff，buff 期间收到的异妖伤害增加30%，buff持续正常，最大叠加&lt;color=#4c805eFF&gt;2层&lt;/color&gt;。</v>
      </c>
    </row>
    <row r="44" spans="1:25">
      <c r="A44">
        <v>37</v>
      </c>
      <c r="D44" s="3" t="s">
        <v>230</v>
      </c>
      <c r="E44" s="10" t="s">
        <v>231</v>
      </c>
      <c r="F44" s="3" t="str">
        <f t="shared" si="27"/>
        <v>伤害增加至15621点。</v>
      </c>
      <c r="G44" s="3" t="str">
        <f t="shared" si="33"/>
        <v>伤害增加至&lt;color=#b4595eFF&gt;15621点&lt;/color&gt;。</v>
      </c>
      <c r="H44" s="3">
        <f t="shared" si="16"/>
        <v>0.8</v>
      </c>
      <c r="I44" s="3" t="str">
        <f t="shared" si="30"/>
        <v>20002#0.7|20002#0.7</v>
      </c>
      <c r="J44" s="3" t="str">
        <f t="shared" si="31"/>
        <v>26|36</v>
      </c>
      <c r="K44" s="3">
        <v>19527</v>
      </c>
      <c r="L44" s="3">
        <f t="shared" si="25"/>
        <v>15621</v>
      </c>
      <c r="M44" s="4" t="s">
        <v>733</v>
      </c>
      <c r="N44" s="5" t="str">
        <f t="shared" si="6"/>
        <v>0.3</v>
      </c>
      <c r="O44" s="5" t="str">
        <f t="shared" si="7"/>
        <v>2</v>
      </c>
      <c r="Q44" s="5" t="e">
        <f t="shared" si="32"/>
        <v>#VALUE!</v>
      </c>
      <c r="V44" s="3" t="str">
        <f t="shared" si="26"/>
        <v>15621|6#0.3#2#1</v>
      </c>
      <c r="W44" s="3" t="s">
        <v>730</v>
      </c>
      <c r="X44" s="3" t="str">
        <f t="shared" si="28"/>
        <v>对敌方随机2人造成15621点伤害，同时给对方增加一层虚弱buff，buff 期间收到的异妖伤害增加30%，buff持续正常，最大叠加2层。</v>
      </c>
      <c r="Y44" s="3" t="str">
        <f t="shared" si="29"/>
        <v>对敌方随机2人造成&lt;color=#4c805eFF&gt;15621点&lt;/color&gt;伤害，同时给对方增加一层虚弱buff，buff 期间收到的异妖伤害增加30%，buff持续正常，最大叠加2层。</v>
      </c>
    </row>
    <row r="45" spans="1:25">
      <c r="A45">
        <v>38</v>
      </c>
      <c r="D45" s="3" t="s">
        <v>232</v>
      </c>
      <c r="E45" s="10" t="s">
        <v>233</v>
      </c>
      <c r="F45" s="3" t="str">
        <f t="shared" ref="F45:F47" si="34">"异妖伤害增加至"&amp;N45*100&amp;"%。"</f>
        <v>异妖伤害增加至40%。</v>
      </c>
      <c r="G45" s="3" t="str">
        <f t="shared" si="33"/>
        <v>异妖伤害增加至&lt;color=#b4595eFF&gt;40%&lt;/color&gt;。</v>
      </c>
      <c r="H45" s="3">
        <f t="shared" si="16"/>
        <v>0.8</v>
      </c>
      <c r="I45" s="3" t="str">
        <f t="shared" si="30"/>
        <v>20002#0.7|20002#0.7</v>
      </c>
      <c r="J45" s="3" t="str">
        <f t="shared" si="31"/>
        <v>26|36</v>
      </c>
      <c r="K45" s="3">
        <v>19527</v>
      </c>
      <c r="L45" s="3">
        <f t="shared" si="25"/>
        <v>15621</v>
      </c>
      <c r="M45" s="4" t="s">
        <v>734</v>
      </c>
      <c r="N45" s="5" t="str">
        <f t="shared" si="6"/>
        <v>0.4</v>
      </c>
      <c r="O45" s="5" t="str">
        <f t="shared" si="7"/>
        <v>2</v>
      </c>
      <c r="Q45" s="5" t="e">
        <f t="shared" si="32"/>
        <v>#VALUE!</v>
      </c>
      <c r="V45" s="3" t="str">
        <f t="shared" si="26"/>
        <v>15621|6#0.4#2#1</v>
      </c>
      <c r="W45" s="3" t="s">
        <v>730</v>
      </c>
      <c r="X45" s="3" t="str">
        <f t="shared" si="28"/>
        <v>对敌方随机2人造成15621点伤害，同时给对方增加一层虚弱buff，buff 期间收到的异妖伤害增加40%，buff持续正常，最大叠加2层。</v>
      </c>
      <c r="Y45" s="3" t="str">
        <f>SUBSTITUTE(SUBSTITUTE(X45,"加","加&lt;color=#4c805eFF&gt;",2),"%","%&lt;/color&gt;",1)</f>
        <v>对敌方随机2人造成15621点伤害，同时给对方增加一层虚弱buff，buff 期间收到的异妖伤害增加&lt;color=#4c805eFF&gt;40%&lt;/color&gt;，buff持续正常，最大叠加2层。</v>
      </c>
    </row>
    <row r="46" spans="1:25">
      <c r="A46">
        <v>39</v>
      </c>
      <c r="D46" s="3" t="s">
        <v>235</v>
      </c>
      <c r="E46" s="10" t="s">
        <v>236</v>
      </c>
      <c r="F46" s="3" t="str">
        <f>"伤害增加至"&amp;L46&amp;"点。"</f>
        <v>伤害增加至19527点。</v>
      </c>
      <c r="G46" s="3" t="str">
        <f t="shared" si="33"/>
        <v>伤害增加至&lt;color=#b4595eFF&gt;19527点&lt;/color&gt;。</v>
      </c>
      <c r="H46" s="3">
        <f t="shared" si="16"/>
        <v>1</v>
      </c>
      <c r="I46" s="3" t="str">
        <f t="shared" si="30"/>
        <v>20002#0.7|20002#0.7</v>
      </c>
      <c r="J46" s="3" t="str">
        <f t="shared" si="31"/>
        <v>26|36</v>
      </c>
      <c r="K46" s="3">
        <v>19527</v>
      </c>
      <c r="L46" s="3">
        <f t="shared" si="25"/>
        <v>19527</v>
      </c>
      <c r="M46" s="4" t="s">
        <v>734</v>
      </c>
      <c r="N46" s="5" t="str">
        <f t="shared" si="6"/>
        <v>0.4</v>
      </c>
      <c r="O46" s="5" t="str">
        <f t="shared" si="7"/>
        <v>2</v>
      </c>
      <c r="Q46" s="5" t="e">
        <f t="shared" si="32"/>
        <v>#VALUE!</v>
      </c>
      <c r="V46" s="3" t="str">
        <f t="shared" si="26"/>
        <v>19527|6#0.4#2#1</v>
      </c>
      <c r="W46" s="3" t="s">
        <v>730</v>
      </c>
      <c r="X46" s="3" t="str">
        <f t="shared" si="28"/>
        <v>对敌方随机2人造成19527点伤害，同时给对方增加一层虚弱buff，buff 期间收到的异妖伤害增加40%，buff持续正常，最大叠加2层。</v>
      </c>
      <c r="Y46" s="3" t="str">
        <f>SUBSTITUTE(SUBSTITUTE(X46,"成","成&lt;color=#4c805eFF&gt;",1),"点","点&lt;/color&gt;")</f>
        <v>对敌方随机2人造成&lt;color=#4c805eFF&gt;19527点&lt;/color&gt;伤害，同时给对方增加一层虚弱buff，buff 期间收到的异妖伤害增加40%，buff持续正常，最大叠加2层。</v>
      </c>
    </row>
    <row r="47" spans="1:25">
      <c r="A47">
        <v>40</v>
      </c>
      <c r="D47" s="3" t="s">
        <v>238</v>
      </c>
      <c r="E47" s="10" t="s">
        <v>239</v>
      </c>
      <c r="F47" s="3" t="str">
        <f t="shared" si="34"/>
        <v>异妖伤害增加至50%。</v>
      </c>
      <c r="G47" s="3" t="str">
        <f t="shared" si="33"/>
        <v>异妖伤害增加至&lt;color=#b4595eFF&gt;50%&lt;/color&gt;。</v>
      </c>
      <c r="H47" s="3">
        <f t="shared" si="16"/>
        <v>1</v>
      </c>
      <c r="I47" s="3" t="str">
        <f t="shared" si="30"/>
        <v>20002#0.7|20002#0.7</v>
      </c>
      <c r="J47" s="3" t="str">
        <f t="shared" si="31"/>
        <v>26|36</v>
      </c>
      <c r="K47" s="3">
        <v>19527</v>
      </c>
      <c r="L47" s="3">
        <f t="shared" si="25"/>
        <v>19527</v>
      </c>
      <c r="M47" s="4" t="s">
        <v>735</v>
      </c>
      <c r="N47" s="5" t="str">
        <f t="shared" si="6"/>
        <v>0.5</v>
      </c>
      <c r="O47" s="5" t="str">
        <f t="shared" si="7"/>
        <v>2</v>
      </c>
      <c r="Q47" s="5" t="e">
        <f t="shared" si="32"/>
        <v>#VALUE!</v>
      </c>
      <c r="V47" s="3" t="str">
        <f t="shared" si="26"/>
        <v>19527|6#0.5#2#1</v>
      </c>
      <c r="W47" s="3" t="s">
        <v>730</v>
      </c>
      <c r="X47" s="3" t="str">
        <f t="shared" si="28"/>
        <v>对敌方随机2人造成19527点伤害，同时给对方增加一层虚弱buff，buff 期间收到的异妖伤害增加50%，buff持续正常，最大叠加2层。</v>
      </c>
      <c r="Y47" s="3" t="str">
        <f>SUBSTITUTE(SUBSTITUTE(X47,"加","加&lt;color=#4c805eFF&gt;",2),"%","%&lt;/color&gt;",1)</f>
        <v>对敌方随机2人造成19527点伤害，同时给对方增加一层虚弱buff，buff 期间收到的异妖伤害增加&lt;color=#4c805eFF&gt;50%&lt;/color&gt;，buff持续正常，最大叠加2层。</v>
      </c>
    </row>
    <row r="48" spans="1:25">
      <c r="A48">
        <v>41</v>
      </c>
      <c r="D48" s="3" t="s">
        <v>271</v>
      </c>
      <c r="E48" s="10" t="s">
        <v>272</v>
      </c>
      <c r="G48" s="3" t="str">
        <f t="shared" si="33"/>
        <v/>
      </c>
      <c r="H48" s="3">
        <f t="shared" si="16"/>
        <v>0.2</v>
      </c>
      <c r="I48" s="3" t="str">
        <f t="shared" si="30"/>
        <v>20003#0.7|20003#0.7|10003#0.7</v>
      </c>
      <c r="J48" s="3" t="str">
        <f t="shared" si="31"/>
        <v>26|27|25</v>
      </c>
      <c r="K48" s="3">
        <v>20072</v>
      </c>
      <c r="L48" s="3">
        <f t="shared" si="25"/>
        <v>4014</v>
      </c>
      <c r="M48" s="4" t="s">
        <v>736</v>
      </c>
      <c r="N48" s="5" t="str">
        <f>LEFT(M48,3)</f>
        <v>300</v>
      </c>
      <c r="O48" s="5" t="str">
        <f>RIGHT(M48,1)</f>
        <v>5</v>
      </c>
      <c r="P48" s="4" t="s">
        <v>737</v>
      </c>
      <c r="Q48" s="5" t="str">
        <f t="shared" si="32"/>
        <v>0.2</v>
      </c>
      <c r="R48" s="5" t="str">
        <f>RIGHT(P48,1)</f>
        <v>5</v>
      </c>
      <c r="V48" s="3" t="str">
        <f t="shared" ref="V48:V69" si="35">L48&amp;"|"&amp;M48&amp;"|"&amp;P48</f>
        <v>4014|300#5|2#0.2#5</v>
      </c>
      <c r="W48" s="3" t="s">
        <v>738</v>
      </c>
      <c r="X48" s="3" t="str">
        <f>SUBSTITUTE(SUBSTITUTE(SUBSTITUTE(SUBSTITUTE(SUBSTITUTE(W48,"a",L48&amp;"点",1),"b",N48&amp;"点额外伤害",1),"c",O48,1),"d",Q48*100&amp;"%",1),"e",R48,1)</f>
        <v>对随机3名敌人造成4014点伤害，每秒额外造成300点额外伤害，持续5秒，提高我方随机3人对中毒目标20%的伤害加深，持续5秒。</v>
      </c>
      <c r="Y48" s="3" t="str">
        <f>X48</f>
        <v>对随机3名敌人造成4014点伤害，每秒额外造成300点额外伤害，持续5秒，提高我方随机3人对中毒目标20%的伤害加深，持续5秒。</v>
      </c>
    </row>
    <row r="49" spans="1:25">
      <c r="A49">
        <v>42</v>
      </c>
      <c r="D49" s="3" t="s">
        <v>273</v>
      </c>
      <c r="E49" s="10" t="s">
        <v>274</v>
      </c>
      <c r="F49" s="3" t="str">
        <f>"额外伤害增加至"&amp;N49&amp;"点。"</f>
        <v>额外伤害增加至400点。</v>
      </c>
      <c r="G49" s="3" t="str">
        <f t="shared" si="33"/>
        <v>额外伤害增加至&lt;color=#b4595eFF&gt;400点&lt;/color&gt;。</v>
      </c>
      <c r="H49" s="3">
        <f t="shared" si="16"/>
        <v>0.2</v>
      </c>
      <c r="I49" s="3" t="str">
        <f t="shared" si="30"/>
        <v>20003#0.7|20003#0.7|10003#0.7</v>
      </c>
      <c r="J49" s="3" t="str">
        <f t="shared" si="31"/>
        <v>26|27|25</v>
      </c>
      <c r="K49" s="3">
        <v>20072</v>
      </c>
      <c r="L49" s="3">
        <f t="shared" si="25"/>
        <v>4014</v>
      </c>
      <c r="M49" s="4" t="s">
        <v>739</v>
      </c>
      <c r="N49" s="5" t="str">
        <f t="shared" ref="N49:N78" si="36">LEFT(M49,3)</f>
        <v>400</v>
      </c>
      <c r="O49" s="5" t="str">
        <f t="shared" ref="O49:O52" si="37">RIGHT(M49,1)</f>
        <v>5</v>
      </c>
      <c r="P49" s="4" t="s">
        <v>737</v>
      </c>
      <c r="Q49" s="5" t="str">
        <f t="shared" si="32"/>
        <v>0.2</v>
      </c>
      <c r="R49" s="5" t="str">
        <f t="shared" ref="R49:R54" si="38">RIGHT(P49,1)</f>
        <v>5</v>
      </c>
      <c r="V49" s="3" t="str">
        <f t="shared" si="35"/>
        <v>4014|400#5|2#0.2#5</v>
      </c>
      <c r="W49" s="3" t="s">
        <v>738</v>
      </c>
      <c r="X49" s="3" t="str">
        <f t="shared" ref="X49:X63" si="39">SUBSTITUTE(SUBSTITUTE(SUBSTITUTE(SUBSTITUTE(SUBSTITUTE(W49,"a",L49&amp;"点",1),"b",N49&amp;"点额外伤害",1),"c",O49,1),"d",Q49*100&amp;"%",1),"e",R49,1)</f>
        <v>对随机3名敌人造成4014点伤害，每秒额外造成400点额外伤害，持续5秒，提高我方随机3人对中毒目标20%的伤害加深，持续5秒。</v>
      </c>
      <c r="Y49" s="3" t="str">
        <f>SUBSTITUTE(SUBSTITUTE(X49,"成","成&lt;color=#4c805eFF&gt;",2),"点","点&lt;/color&gt;",2)</f>
        <v>对随机3名敌人造成4014点伤害，每秒额外造成&lt;color=#4c805eFF&gt;400点&lt;/color&gt;额外伤害，持续5秒，提高我方随机3人对中毒目标20%的伤害加深，持续5秒。</v>
      </c>
    </row>
    <row r="50" spans="1:25">
      <c r="A50">
        <v>43</v>
      </c>
      <c r="D50" s="3" t="s">
        <v>276</v>
      </c>
      <c r="E50" s="10" t="s">
        <v>277</v>
      </c>
      <c r="F50" s="3" t="str">
        <f t="shared" ref="F50:F54" si="40">"伤害增加至"&amp;L50&amp;"点。"</f>
        <v>伤害增加至8028点。</v>
      </c>
      <c r="G50" s="3" t="str">
        <f t="shared" si="33"/>
        <v>伤害增加至&lt;color=#b4595eFF&gt;8028点&lt;/color&gt;。</v>
      </c>
      <c r="H50" s="3">
        <f t="shared" si="16"/>
        <v>0.4</v>
      </c>
      <c r="I50" s="3" t="str">
        <f t="shared" si="30"/>
        <v>20003#0.7|20003#0.7|10003#0.7</v>
      </c>
      <c r="J50" s="3" t="str">
        <f t="shared" si="31"/>
        <v>26|27|25</v>
      </c>
      <c r="K50" s="3">
        <v>20072</v>
      </c>
      <c r="L50" s="3">
        <f t="shared" si="25"/>
        <v>8028</v>
      </c>
      <c r="M50" s="4" t="s">
        <v>739</v>
      </c>
      <c r="N50" s="5" t="str">
        <f t="shared" si="36"/>
        <v>400</v>
      </c>
      <c r="O50" s="5" t="str">
        <f t="shared" si="37"/>
        <v>5</v>
      </c>
      <c r="P50" s="4" t="s">
        <v>737</v>
      </c>
      <c r="Q50" s="5" t="str">
        <f t="shared" si="32"/>
        <v>0.2</v>
      </c>
      <c r="R50" s="5" t="str">
        <f t="shared" si="38"/>
        <v>5</v>
      </c>
      <c r="V50" s="3" t="str">
        <f t="shared" si="35"/>
        <v>8028|400#5|2#0.2#5</v>
      </c>
      <c r="W50" s="3" t="s">
        <v>738</v>
      </c>
      <c r="X50" s="3" t="str">
        <f t="shared" si="39"/>
        <v>对随机3名敌人造成8028点伤害，每秒额外造成400点额外伤害，持续5秒，提高我方随机3人对中毒目标20%的伤害加深，持续5秒。</v>
      </c>
      <c r="Y50" s="3" t="str">
        <f t="shared" ref="Y50:Y54" si="41">SUBSTITUTE(SUBSTITUTE(X50,"成","成&lt;color=#4c805eFF&gt;",1),"点","点&lt;/color&gt;",1)</f>
        <v>对随机3名敌人造成&lt;color=#4c805eFF&gt;8028点&lt;/color&gt;伤害，每秒额外造成400点额外伤害，持续5秒，提高我方随机3人对中毒目标20%的伤害加深，持续5秒。</v>
      </c>
    </row>
    <row r="51" spans="1:25">
      <c r="A51">
        <v>44</v>
      </c>
      <c r="D51" s="3" t="s">
        <v>280</v>
      </c>
      <c r="E51" s="10" t="s">
        <v>281</v>
      </c>
      <c r="F51" s="3" t="str">
        <f>"额外伤害增加至"&amp;N51&amp;"点。"</f>
        <v>额外伤害增加至500点。</v>
      </c>
      <c r="G51" s="3" t="str">
        <f t="shared" si="33"/>
        <v>额外伤害增加至&lt;color=#b4595eFF&gt;500点&lt;/color&gt;。</v>
      </c>
      <c r="H51" s="3">
        <f t="shared" ref="H51:H82" si="42">H41</f>
        <v>0.4</v>
      </c>
      <c r="I51" s="3" t="str">
        <f t="shared" si="30"/>
        <v>20003#0.7|20003#0.7|10003#0.7</v>
      </c>
      <c r="J51" s="3" t="str">
        <f t="shared" si="31"/>
        <v>26|27|25</v>
      </c>
      <c r="K51" s="3">
        <v>20072</v>
      </c>
      <c r="L51" s="3">
        <f t="shared" si="25"/>
        <v>8028</v>
      </c>
      <c r="M51" s="4" t="s">
        <v>740</v>
      </c>
      <c r="N51" s="5" t="str">
        <f t="shared" si="36"/>
        <v>500</v>
      </c>
      <c r="O51" s="5" t="str">
        <f t="shared" si="37"/>
        <v>5</v>
      </c>
      <c r="P51" s="4" t="s">
        <v>737</v>
      </c>
      <c r="Q51" s="5" t="str">
        <f t="shared" si="32"/>
        <v>0.2</v>
      </c>
      <c r="R51" s="5" t="str">
        <f t="shared" si="38"/>
        <v>5</v>
      </c>
      <c r="V51" s="3" t="str">
        <f t="shared" si="35"/>
        <v>8028|500#5|2#0.2#5</v>
      </c>
      <c r="W51" s="3" t="s">
        <v>738</v>
      </c>
      <c r="X51" s="3" t="str">
        <f t="shared" si="39"/>
        <v>对随机3名敌人造成8028点伤害，每秒额外造成500点额外伤害，持续5秒，提高我方随机3人对中毒目标20%的伤害加深，持续5秒。</v>
      </c>
      <c r="Y51" s="3" t="str">
        <f>SUBSTITUTE(SUBSTITUTE(X51,"成","成&lt;color=#4c805eFF&gt;",2),"点","点&lt;/color&gt;",2)</f>
        <v>对随机3名敌人造成8028点伤害，每秒额外造成&lt;color=#4c805eFF&gt;500点&lt;/color&gt;额外伤害，持续5秒，提高我方随机3人对中毒目标20%的伤害加深，持续5秒。</v>
      </c>
    </row>
    <row r="52" spans="1:25">
      <c r="A52">
        <v>45</v>
      </c>
      <c r="D52" s="3" t="s">
        <v>284</v>
      </c>
      <c r="E52" s="10" t="s">
        <v>285</v>
      </c>
      <c r="F52" s="3" t="str">
        <f t="shared" si="40"/>
        <v>伤害增加至12043点。</v>
      </c>
      <c r="G52" s="3" t="str">
        <f t="shared" si="33"/>
        <v>伤害增加至&lt;color=#b4595eFF&gt;12043点&lt;/color&gt;。</v>
      </c>
      <c r="H52" s="3">
        <f t="shared" si="42"/>
        <v>0.6</v>
      </c>
      <c r="I52" s="3" t="str">
        <f t="shared" si="30"/>
        <v>20003#0.7|20003#0.7|10003#0.7</v>
      </c>
      <c r="J52" s="3" t="str">
        <f t="shared" si="31"/>
        <v>26|27|25</v>
      </c>
      <c r="K52" s="3">
        <v>20072</v>
      </c>
      <c r="L52" s="3">
        <f t="shared" si="25"/>
        <v>12043</v>
      </c>
      <c r="M52" s="4" t="s">
        <v>740</v>
      </c>
      <c r="N52" s="5" t="str">
        <f t="shared" si="36"/>
        <v>500</v>
      </c>
      <c r="O52" s="5" t="str">
        <f t="shared" si="37"/>
        <v>5</v>
      </c>
      <c r="P52" s="4" t="s">
        <v>737</v>
      </c>
      <c r="Q52" s="5" t="str">
        <f t="shared" si="32"/>
        <v>0.2</v>
      </c>
      <c r="R52" s="5" t="str">
        <f t="shared" si="38"/>
        <v>5</v>
      </c>
      <c r="V52" s="3" t="str">
        <f t="shared" si="35"/>
        <v>12043|500#5|2#0.2#5</v>
      </c>
      <c r="W52" s="3" t="s">
        <v>738</v>
      </c>
      <c r="X52" s="3" t="str">
        <f t="shared" si="39"/>
        <v>对随机3名敌人造成12043点伤害，每秒额外造成500点额外伤害，持续5秒，提高我方随机3人对中毒目标20%的伤害加深，持续5秒。</v>
      </c>
      <c r="Y52" s="3" t="str">
        <f t="shared" si="41"/>
        <v>对随机3名敌人造成&lt;color=#4c805eFF&gt;12043点&lt;/color&gt;伤害，每秒额外造成500点额外伤害，持续5秒，提高我方随机3人对中毒目标20%的伤害加深，持续5秒。</v>
      </c>
    </row>
    <row r="53" spans="1:25">
      <c r="A53">
        <v>46</v>
      </c>
      <c r="D53" s="3" t="s">
        <v>287</v>
      </c>
      <c r="E53" s="10" t="s">
        <v>288</v>
      </c>
      <c r="F53" s="3" t="str">
        <f>"额外伤害持续"&amp;O53&amp;"秒。"</f>
        <v>额外伤害持续10秒。</v>
      </c>
      <c r="G53" s="3" t="s">
        <v>741</v>
      </c>
      <c r="H53" s="3">
        <f t="shared" si="42"/>
        <v>0.6</v>
      </c>
      <c r="I53" s="3" t="str">
        <f t="shared" si="30"/>
        <v>20003#0.7|20003#0.7|10003#0.7</v>
      </c>
      <c r="J53" s="3" t="str">
        <f t="shared" si="31"/>
        <v>26|27|25</v>
      </c>
      <c r="K53" s="3">
        <v>20072</v>
      </c>
      <c r="L53" s="3">
        <f t="shared" si="25"/>
        <v>12043</v>
      </c>
      <c r="M53" s="4" t="s">
        <v>742</v>
      </c>
      <c r="N53" s="5" t="str">
        <f t="shared" si="36"/>
        <v>500</v>
      </c>
      <c r="O53" s="5" t="str">
        <f>RIGHT(M53,2)</f>
        <v>10</v>
      </c>
      <c r="P53" s="4" t="s">
        <v>737</v>
      </c>
      <c r="Q53" s="5" t="str">
        <f t="shared" si="32"/>
        <v>0.2</v>
      </c>
      <c r="R53" s="5" t="str">
        <f t="shared" si="38"/>
        <v>5</v>
      </c>
      <c r="V53" s="3" t="str">
        <f t="shared" si="35"/>
        <v>12043|500#10|2#0.2#5</v>
      </c>
      <c r="W53" s="3" t="s">
        <v>738</v>
      </c>
      <c r="X53" s="3" t="str">
        <f t="shared" si="39"/>
        <v>对随机3名敌人造成12043点伤害，每秒额外造成500点额外伤害，持续10秒，提高我方随机3人对中毒目标20%的伤害加深，持续5秒。</v>
      </c>
      <c r="Y53" s="3" t="str">
        <f>SUBSTITUTE(SUBSTITUTE(X53,"续","续&lt;color=#4c805eFF&gt;",1),"秒","秒&lt;/color&gt;",2)</f>
        <v>对随机3名敌人造成12043点伤害，每秒额外造成500点额外伤害，持续&lt;color=#4c805eFF&gt;10秒&lt;/color&gt;，提高我方随机3人对中毒目标20%的伤害加深，持续5秒。</v>
      </c>
    </row>
    <row r="54" spans="1:25">
      <c r="A54">
        <v>47</v>
      </c>
      <c r="D54" s="3" t="s">
        <v>291</v>
      </c>
      <c r="E54" s="10" t="s">
        <v>292</v>
      </c>
      <c r="F54" s="3" t="str">
        <f t="shared" si="40"/>
        <v>伤害增加至16057点。</v>
      </c>
      <c r="G54" s="3" t="str">
        <f t="shared" si="33"/>
        <v>伤害增加至&lt;color=#b4595eFF&gt;16057点&lt;/color&gt;。</v>
      </c>
      <c r="H54" s="3">
        <f t="shared" si="42"/>
        <v>0.8</v>
      </c>
      <c r="I54" s="3" t="str">
        <f t="shared" si="30"/>
        <v>20003#0.7|20003#0.7|10003#0.7</v>
      </c>
      <c r="J54" s="3" t="str">
        <f t="shared" si="31"/>
        <v>26|27|25</v>
      </c>
      <c r="K54" s="3">
        <v>20072</v>
      </c>
      <c r="L54" s="3">
        <f t="shared" si="25"/>
        <v>16057</v>
      </c>
      <c r="M54" s="4" t="s">
        <v>742</v>
      </c>
      <c r="N54" s="5" t="str">
        <f t="shared" si="36"/>
        <v>500</v>
      </c>
      <c r="O54" s="5" t="str">
        <f>RIGHT(M54,2)</f>
        <v>10</v>
      </c>
      <c r="P54" s="4" t="s">
        <v>737</v>
      </c>
      <c r="Q54" s="5" t="str">
        <f t="shared" si="32"/>
        <v>0.2</v>
      </c>
      <c r="R54" s="5" t="str">
        <f t="shared" si="38"/>
        <v>5</v>
      </c>
      <c r="V54" s="3" t="str">
        <f t="shared" si="35"/>
        <v>16057|500#10|2#0.2#5</v>
      </c>
      <c r="W54" s="3" t="s">
        <v>738</v>
      </c>
      <c r="X54" s="3" t="str">
        <f t="shared" si="39"/>
        <v>对随机3名敌人造成16057点伤害，每秒额外造成500点额外伤害，持续10秒，提高我方随机3人对中毒目标20%的伤害加深，持续5秒。</v>
      </c>
      <c r="Y54" s="3" t="str">
        <f t="shared" si="41"/>
        <v>对随机3名敌人造成&lt;color=#4c805eFF&gt;16057点&lt;/color&gt;伤害，每秒额外造成500点额外伤害，持续10秒，提高我方随机3人对中毒目标20%的伤害加深，持续5秒。</v>
      </c>
    </row>
    <row r="55" spans="1:25">
      <c r="A55">
        <v>48</v>
      </c>
      <c r="D55" s="3" t="s">
        <v>295</v>
      </c>
      <c r="E55" s="10" t="s">
        <v>296</v>
      </c>
      <c r="F55" s="3" t="str">
        <f>"伤害加深持续"&amp;R55&amp;"秒。"</f>
        <v>伤害加深持续10秒。</v>
      </c>
      <c r="G55" s="3" t="s">
        <v>743</v>
      </c>
      <c r="H55" s="3">
        <f t="shared" si="42"/>
        <v>0.8</v>
      </c>
      <c r="I55" s="3" t="str">
        <f t="shared" si="30"/>
        <v>20003#0.7|20003#0.7|10003#0.7</v>
      </c>
      <c r="J55" s="3" t="str">
        <f t="shared" si="31"/>
        <v>26|27|25</v>
      </c>
      <c r="K55" s="3">
        <v>20072</v>
      </c>
      <c r="L55" s="3">
        <f t="shared" si="25"/>
        <v>16057</v>
      </c>
      <c r="M55" s="4" t="s">
        <v>742</v>
      </c>
      <c r="N55" s="5" t="str">
        <f t="shared" si="36"/>
        <v>500</v>
      </c>
      <c r="O55" s="5" t="str">
        <f>RIGHT(M55,2)</f>
        <v>10</v>
      </c>
      <c r="P55" s="4" t="s">
        <v>744</v>
      </c>
      <c r="Q55" s="5" t="str">
        <f t="shared" si="32"/>
        <v>0.2</v>
      </c>
      <c r="R55" s="5" t="str">
        <f>RIGHT(P55,2)</f>
        <v>10</v>
      </c>
      <c r="V55" s="3" t="str">
        <f t="shared" si="35"/>
        <v>16057|500#10|2#0.2#10</v>
      </c>
      <c r="W55" s="3" t="s">
        <v>738</v>
      </c>
      <c r="X55" s="3" t="str">
        <f t="shared" si="39"/>
        <v>对随机3名敌人造成16057点伤害，每秒额外造成500点额外伤害，持续10秒，提高我方随机3人对中毒目标20%的伤害加深，持续10秒。</v>
      </c>
      <c r="Y55" s="3" t="str">
        <f>SUBSTITUTE(SUBSTITUTE(X55,"续","续&lt;color=#4c805eFF&gt;",2),"秒","秒&lt;/color&gt;",3)</f>
        <v>对随机3名敌人造成16057点伤害，每秒额外造成500点额外伤害，持续10秒，提高我方随机3人对中毒目标20%的伤害加深，持续&lt;color=#4c805eFF&gt;10秒&lt;/color&gt;。</v>
      </c>
    </row>
    <row r="56" spans="1:25">
      <c r="A56">
        <v>49</v>
      </c>
      <c r="D56" s="3" t="s">
        <v>299</v>
      </c>
      <c r="E56" s="10" t="s">
        <v>300</v>
      </c>
      <c r="F56" s="3" t="str">
        <f>"伤害增加至"&amp;L56&amp;"点。"</f>
        <v>伤害增加至20072点。</v>
      </c>
      <c r="G56" s="3" t="str">
        <f t="shared" si="33"/>
        <v>伤害增加至&lt;color=#b4595eFF&gt;20072点&lt;/color&gt;。</v>
      </c>
      <c r="H56" s="3">
        <f t="shared" si="42"/>
        <v>1</v>
      </c>
      <c r="I56" s="3" t="str">
        <f t="shared" si="30"/>
        <v>20003#0.7|20003#0.7|10003#0.7</v>
      </c>
      <c r="J56" s="3" t="str">
        <f t="shared" si="31"/>
        <v>26|27|25</v>
      </c>
      <c r="K56" s="3">
        <v>20072</v>
      </c>
      <c r="L56" s="3">
        <f t="shared" si="25"/>
        <v>20072</v>
      </c>
      <c r="M56" s="4" t="s">
        <v>742</v>
      </c>
      <c r="N56" s="5" t="str">
        <f t="shared" si="36"/>
        <v>500</v>
      </c>
      <c r="O56" s="5" t="str">
        <f>RIGHT(M56,2)</f>
        <v>10</v>
      </c>
      <c r="P56" s="4" t="s">
        <v>744</v>
      </c>
      <c r="Q56" s="5" t="str">
        <f t="shared" si="32"/>
        <v>0.2</v>
      </c>
      <c r="R56" s="5" t="str">
        <f>RIGHT(P56,2)</f>
        <v>10</v>
      </c>
      <c r="V56" s="3" t="str">
        <f t="shared" si="35"/>
        <v>20072|500#10|2#0.2#10</v>
      </c>
      <c r="W56" s="3" t="s">
        <v>738</v>
      </c>
      <c r="X56" s="3" t="str">
        <f t="shared" si="39"/>
        <v>对随机3名敌人造成20072点伤害，每秒额外造成500点额外伤害，持续10秒，提高我方随机3人对中毒目标20%的伤害加深，持续10秒。</v>
      </c>
      <c r="Y56" s="3" t="str">
        <f>SUBSTITUTE(SUBSTITUTE(X56,"成","成&lt;color=#4c805eFF&gt;",1),"点","点&lt;/color&gt;",1)</f>
        <v>对随机3名敌人造成&lt;color=#4c805eFF&gt;20072点&lt;/color&gt;伤害，每秒额外造成500点额外伤害，持续10秒，提高我方随机3人对中毒目标20%的伤害加深，持续10秒。</v>
      </c>
    </row>
    <row r="57" spans="1:25">
      <c r="A57">
        <v>50</v>
      </c>
      <c r="D57" s="3" t="s">
        <v>303</v>
      </c>
      <c r="E57" s="10" t="s">
        <v>304</v>
      </c>
      <c r="F57" s="3" t="str">
        <f>"伤害加深至"&amp;Q57*100&amp;"%。"</f>
        <v>伤害加深至30%。</v>
      </c>
      <c r="G57" s="3" t="str">
        <f t="shared" si="33"/>
        <v>伤害加深至&lt;color=#b4595eFF&gt;30%&lt;/color&gt;。</v>
      </c>
      <c r="H57" s="3">
        <f t="shared" si="42"/>
        <v>1</v>
      </c>
      <c r="I57" s="3" t="str">
        <f t="shared" si="30"/>
        <v>20003#0.7|20003#0.7|10003#0.7</v>
      </c>
      <c r="J57" s="3" t="str">
        <f t="shared" si="31"/>
        <v>26|27|25</v>
      </c>
      <c r="K57" s="3">
        <v>20072</v>
      </c>
      <c r="L57" s="3">
        <f t="shared" si="25"/>
        <v>20072</v>
      </c>
      <c r="M57" s="4" t="s">
        <v>742</v>
      </c>
      <c r="N57" s="5" t="str">
        <f t="shared" si="36"/>
        <v>500</v>
      </c>
      <c r="O57" s="5" t="str">
        <f>RIGHT(M57,2)</f>
        <v>10</v>
      </c>
      <c r="P57" s="4" t="s">
        <v>745</v>
      </c>
      <c r="Q57" s="5" t="str">
        <f t="shared" si="32"/>
        <v>0.3</v>
      </c>
      <c r="R57" s="5" t="str">
        <f>RIGHT(P57,2)</f>
        <v>10</v>
      </c>
      <c r="V57" s="3" t="str">
        <f t="shared" si="35"/>
        <v>20072|500#10|2#0.3#10</v>
      </c>
      <c r="W57" s="3" t="s">
        <v>738</v>
      </c>
      <c r="X57" s="3" t="str">
        <f t="shared" si="39"/>
        <v>对随机3名敌人造成20072点伤害，每秒额外造成500点额外伤害，持续10秒，提高我方随机3人对中毒目标30%的伤害加深，持续10秒。</v>
      </c>
      <c r="Y57" s="3" t="str">
        <f>SUBSTITUTE(SUBSTITUTE(X57,"标","标&lt;color=#4c805eFF&gt;",1),"%","%&lt;/color&gt;",1)</f>
        <v>对随机3名敌人造成20072点伤害，每秒额外造成500点额外伤害，持续10秒，提高我方随机3人对中毒目标&lt;color=#4c805eFF&gt;30%&lt;/color&gt;的伤害加深，持续10秒。</v>
      </c>
    </row>
    <row r="58" spans="1:25">
      <c r="A58">
        <v>51</v>
      </c>
      <c r="D58" s="3" t="s">
        <v>346</v>
      </c>
      <c r="E58" s="10" t="s">
        <v>347</v>
      </c>
      <c r="G58" s="3" t="str">
        <f t="shared" si="33"/>
        <v/>
      </c>
      <c r="H58" s="3">
        <f t="shared" si="42"/>
        <v>0.2</v>
      </c>
      <c r="I58" s="3" t="str">
        <f t="shared" si="30"/>
        <v>20003#0.7|20003#0.7|10003#0.7</v>
      </c>
      <c r="J58" s="3" t="str">
        <f t="shared" si="31"/>
        <v>26|27|25</v>
      </c>
      <c r="K58" s="3">
        <v>21363</v>
      </c>
      <c r="L58" s="3">
        <f t="shared" si="25"/>
        <v>4272</v>
      </c>
      <c r="M58" s="4" t="s">
        <v>736</v>
      </c>
      <c r="N58" s="5" t="str">
        <f t="shared" si="36"/>
        <v>300</v>
      </c>
      <c r="O58" s="5" t="str">
        <f t="shared" ref="O58:O62" si="43">RIGHT(M58,1)</f>
        <v>5</v>
      </c>
      <c r="P58" s="4" t="s">
        <v>746</v>
      </c>
      <c r="Q58" s="5" t="str">
        <f t="shared" si="32"/>
        <v>0.2</v>
      </c>
      <c r="R58" s="5" t="str">
        <f>RIGHT(P58,1)</f>
        <v>5</v>
      </c>
      <c r="V58" s="3" t="str">
        <f t="shared" si="35"/>
        <v>4272|300#5|3#0.2#5</v>
      </c>
      <c r="W58" s="3" t="s">
        <v>747</v>
      </c>
      <c r="X58" s="3" t="str">
        <f t="shared" si="39"/>
        <v>对随机3名敌人造成4272点伤害，每秒额外造成300点额外伤害，持续5秒，提高我方随机3人对流血目标20%的伤害加深，持续5秒。</v>
      </c>
      <c r="Y58" s="3" t="str">
        <f>X58</f>
        <v>对随机3名敌人造成4272点伤害，每秒额外造成300点额外伤害，持续5秒，提高我方随机3人对流血目标20%的伤害加深，持续5秒。</v>
      </c>
    </row>
    <row r="59" spans="1:25">
      <c r="A59">
        <v>52</v>
      </c>
      <c r="D59" s="3" t="s">
        <v>348</v>
      </c>
      <c r="E59" s="10" t="s">
        <v>349</v>
      </c>
      <c r="F59" s="3" t="str">
        <f>"额外伤害增加至"&amp;N59&amp;"点。"</f>
        <v>额外伤害增加至400点。</v>
      </c>
      <c r="G59" s="3" t="str">
        <f t="shared" si="33"/>
        <v>额外伤害增加至&lt;color=#b4595eFF&gt;400点&lt;/color&gt;。</v>
      </c>
      <c r="H59" s="3">
        <f t="shared" si="42"/>
        <v>0.2</v>
      </c>
      <c r="I59" s="3" t="str">
        <f t="shared" si="30"/>
        <v>20003#0.7|20003#0.7|10003#0.7</v>
      </c>
      <c r="J59" s="3" t="str">
        <f t="shared" si="31"/>
        <v>26|27|25</v>
      </c>
      <c r="K59" s="3">
        <v>21363</v>
      </c>
      <c r="L59" s="3">
        <f t="shared" si="25"/>
        <v>4272</v>
      </c>
      <c r="M59" s="4" t="s">
        <v>739</v>
      </c>
      <c r="N59" s="5" t="str">
        <f t="shared" si="36"/>
        <v>400</v>
      </c>
      <c r="O59" s="5" t="str">
        <f t="shared" si="43"/>
        <v>5</v>
      </c>
      <c r="P59" s="4" t="s">
        <v>746</v>
      </c>
      <c r="Q59" s="5" t="str">
        <f t="shared" si="32"/>
        <v>0.2</v>
      </c>
      <c r="R59" s="5" t="str">
        <f t="shared" ref="R59:R64" si="44">RIGHT(P59,1)</f>
        <v>5</v>
      </c>
      <c r="V59" s="3" t="str">
        <f t="shared" si="35"/>
        <v>4272|400#5|3#0.2#5</v>
      </c>
      <c r="W59" s="3" t="s">
        <v>747</v>
      </c>
      <c r="X59" s="3" t="str">
        <f t="shared" si="39"/>
        <v>对随机3名敌人造成4272点伤害，每秒额外造成400点额外伤害，持续5秒，提高我方随机3人对流血目标20%的伤害加深，持续5秒。</v>
      </c>
      <c r="Y59" s="3" t="str">
        <f>SUBSTITUTE(SUBSTITUTE(X59,"成","成&lt;color=#4c805eFF&gt;",2),"点","点&lt;/color&gt;",2)</f>
        <v>对随机3名敌人造成4272点伤害，每秒额外造成&lt;color=#4c805eFF&gt;400点&lt;/color&gt;额外伤害，持续5秒，提高我方随机3人对流血目标20%的伤害加深，持续5秒。</v>
      </c>
    </row>
    <row r="60" spans="1:25">
      <c r="A60">
        <v>53</v>
      </c>
      <c r="D60" s="3" t="s">
        <v>350</v>
      </c>
      <c r="E60" s="10" t="s">
        <v>351</v>
      </c>
      <c r="F60" s="3" t="str">
        <f t="shared" ref="F60:F64" si="45">"伤害增加至"&amp;L60&amp;"点。"</f>
        <v>伤害增加至8545点。</v>
      </c>
      <c r="G60" s="3" t="str">
        <f t="shared" si="33"/>
        <v>伤害增加至&lt;color=#b4595eFF&gt;8545点&lt;/color&gt;。</v>
      </c>
      <c r="H60" s="3">
        <f t="shared" si="42"/>
        <v>0.4</v>
      </c>
      <c r="I60" s="3" t="str">
        <f t="shared" si="30"/>
        <v>20003#0.7|20003#0.7|10003#0.7</v>
      </c>
      <c r="J60" s="3" t="str">
        <f t="shared" si="31"/>
        <v>26|27|25</v>
      </c>
      <c r="K60" s="3">
        <v>21363</v>
      </c>
      <c r="L60" s="3">
        <f t="shared" si="25"/>
        <v>8545</v>
      </c>
      <c r="M60" s="4" t="s">
        <v>739</v>
      </c>
      <c r="N60" s="5" t="str">
        <f t="shared" si="36"/>
        <v>400</v>
      </c>
      <c r="O60" s="5" t="str">
        <f t="shared" si="43"/>
        <v>5</v>
      </c>
      <c r="P60" s="4" t="s">
        <v>746</v>
      </c>
      <c r="Q60" s="5" t="str">
        <f t="shared" si="32"/>
        <v>0.2</v>
      </c>
      <c r="R60" s="5" t="str">
        <f t="shared" si="44"/>
        <v>5</v>
      </c>
      <c r="V60" s="3" t="str">
        <f t="shared" si="35"/>
        <v>8545|400#5|3#0.2#5</v>
      </c>
      <c r="W60" s="3" t="s">
        <v>747</v>
      </c>
      <c r="X60" s="3" t="str">
        <f t="shared" si="39"/>
        <v>对随机3名敌人造成8545点伤害，每秒额外造成400点额外伤害，持续5秒，提高我方随机3人对流血目标20%的伤害加深，持续5秒。</v>
      </c>
      <c r="Y60" s="3" t="str">
        <f t="shared" ref="Y60:Y64" si="46">SUBSTITUTE(SUBSTITUTE(X60,"成","成&lt;color=#4c805eFF&gt;",1),"点","点&lt;/color&gt;",1)</f>
        <v>对随机3名敌人造成&lt;color=#4c805eFF&gt;8545点&lt;/color&gt;伤害，每秒额外造成400点额外伤害，持续5秒，提高我方随机3人对流血目标20%的伤害加深，持续5秒。</v>
      </c>
    </row>
    <row r="61" spans="1:25">
      <c r="A61">
        <v>54</v>
      </c>
      <c r="D61" s="3" t="s">
        <v>353</v>
      </c>
      <c r="E61" s="10" t="s">
        <v>354</v>
      </c>
      <c r="F61" s="3" t="str">
        <f>"额外伤害增加至"&amp;N61&amp;"点。"</f>
        <v>额外伤害增加至600点。</v>
      </c>
      <c r="G61" s="3" t="str">
        <f t="shared" si="33"/>
        <v>额外伤害增加至&lt;color=#b4595eFF&gt;600点&lt;/color&gt;。</v>
      </c>
      <c r="H61" s="3">
        <f t="shared" si="42"/>
        <v>0.4</v>
      </c>
      <c r="I61" s="3" t="str">
        <f t="shared" si="30"/>
        <v>20003#0.7|20003#0.7|10003#0.7</v>
      </c>
      <c r="J61" s="3" t="str">
        <f t="shared" si="31"/>
        <v>26|27|25</v>
      </c>
      <c r="K61" s="3">
        <v>21363</v>
      </c>
      <c r="L61" s="3">
        <f t="shared" si="25"/>
        <v>8545</v>
      </c>
      <c r="M61" s="4" t="s">
        <v>748</v>
      </c>
      <c r="N61" s="5" t="str">
        <f t="shared" si="36"/>
        <v>600</v>
      </c>
      <c r="O61" s="5" t="str">
        <f t="shared" si="43"/>
        <v>5</v>
      </c>
      <c r="P61" s="4" t="s">
        <v>746</v>
      </c>
      <c r="Q61" s="5" t="str">
        <f t="shared" si="32"/>
        <v>0.2</v>
      </c>
      <c r="R61" s="5" t="str">
        <f t="shared" si="44"/>
        <v>5</v>
      </c>
      <c r="V61" s="3" t="str">
        <f t="shared" si="35"/>
        <v>8545|600#5|3#0.2#5</v>
      </c>
      <c r="W61" s="3" t="s">
        <v>747</v>
      </c>
      <c r="X61" s="3" t="str">
        <f t="shared" si="39"/>
        <v>对随机3名敌人造成8545点伤害，每秒额外造成600点额外伤害，持续5秒，提高我方随机3人对流血目标20%的伤害加深，持续5秒。</v>
      </c>
      <c r="Y61" s="3" t="str">
        <f>SUBSTITUTE(SUBSTITUTE(X61,"成","成&lt;color=#4c805eFF&gt;",2),"点","点&lt;/color&gt;",2)</f>
        <v>对随机3名敌人造成8545点伤害，每秒额外造成&lt;color=#4c805eFF&gt;600点&lt;/color&gt;额外伤害，持续5秒，提高我方随机3人对流血目标20%的伤害加深，持续5秒。</v>
      </c>
    </row>
    <row r="62" spans="1:25">
      <c r="A62">
        <v>55</v>
      </c>
      <c r="D62" s="3" t="s">
        <v>356</v>
      </c>
      <c r="E62" s="10" t="s">
        <v>357</v>
      </c>
      <c r="F62" s="3" t="str">
        <f t="shared" si="45"/>
        <v>伤害增加至12817点。</v>
      </c>
      <c r="G62" s="3" t="str">
        <f t="shared" si="33"/>
        <v>伤害增加至&lt;color=#b4595eFF&gt;12817点&lt;/color&gt;。</v>
      </c>
      <c r="H62" s="3">
        <f t="shared" si="42"/>
        <v>0.6</v>
      </c>
      <c r="I62" s="3" t="str">
        <f t="shared" si="30"/>
        <v>20003#0.7|20003#0.7|10003#0.7</v>
      </c>
      <c r="J62" s="3" t="str">
        <f t="shared" si="31"/>
        <v>26|27|25</v>
      </c>
      <c r="K62" s="3">
        <v>21363</v>
      </c>
      <c r="L62" s="3">
        <f t="shared" si="25"/>
        <v>12817</v>
      </c>
      <c r="M62" s="4" t="s">
        <v>748</v>
      </c>
      <c r="N62" s="5" t="str">
        <f t="shared" si="36"/>
        <v>600</v>
      </c>
      <c r="O62" s="5" t="str">
        <f t="shared" si="43"/>
        <v>5</v>
      </c>
      <c r="P62" s="4" t="s">
        <v>746</v>
      </c>
      <c r="Q62" s="5" t="str">
        <f t="shared" si="32"/>
        <v>0.2</v>
      </c>
      <c r="R62" s="5" t="str">
        <f t="shared" si="44"/>
        <v>5</v>
      </c>
      <c r="V62" s="3" t="str">
        <f t="shared" si="35"/>
        <v>12817|600#5|3#0.2#5</v>
      </c>
      <c r="W62" s="3" t="s">
        <v>747</v>
      </c>
      <c r="X62" s="3" t="str">
        <f t="shared" si="39"/>
        <v>对随机3名敌人造成12817点伤害，每秒额外造成600点额外伤害，持续5秒，提高我方随机3人对流血目标20%的伤害加深，持续5秒。</v>
      </c>
      <c r="Y62" s="3" t="str">
        <f t="shared" si="46"/>
        <v>对随机3名敌人造成&lt;color=#4c805eFF&gt;12817点&lt;/color&gt;伤害，每秒额外造成600点额外伤害，持续5秒，提高我方随机3人对流血目标20%的伤害加深，持续5秒。</v>
      </c>
    </row>
    <row r="63" spans="1:25">
      <c r="A63">
        <v>56</v>
      </c>
      <c r="D63" s="3" t="s">
        <v>358</v>
      </c>
      <c r="E63" s="10" t="s">
        <v>359</v>
      </c>
      <c r="F63" s="3" t="str">
        <f>"额外伤害持续&lt;color=#b4595eFF&gt;"&amp;O63&amp;"秒。"</f>
        <v>额外伤害持续&lt;color=#b4595eFF&gt;10秒。</v>
      </c>
      <c r="G63" s="3" t="str">
        <f t="shared" si="33"/>
        <v>额外伤害持续&lt;color=#b4595eFF&gt;10秒&lt;/color&gt;。</v>
      </c>
      <c r="H63" s="3">
        <f t="shared" si="42"/>
        <v>0.6</v>
      </c>
      <c r="I63" s="3" t="str">
        <f t="shared" si="30"/>
        <v>20003#0.7|20003#0.7|10003#0.7</v>
      </c>
      <c r="J63" s="3" t="str">
        <f t="shared" si="31"/>
        <v>26|27|25</v>
      </c>
      <c r="K63" s="3">
        <v>21363</v>
      </c>
      <c r="L63" s="3">
        <f t="shared" si="25"/>
        <v>12817</v>
      </c>
      <c r="M63" s="4" t="s">
        <v>749</v>
      </c>
      <c r="N63" s="5" t="str">
        <f t="shared" si="36"/>
        <v>600</v>
      </c>
      <c r="O63" s="5" t="str">
        <f>RIGHT(M63,2)</f>
        <v>10</v>
      </c>
      <c r="P63" s="4" t="s">
        <v>746</v>
      </c>
      <c r="Q63" s="5" t="str">
        <f t="shared" si="32"/>
        <v>0.2</v>
      </c>
      <c r="R63" s="5" t="str">
        <f t="shared" si="44"/>
        <v>5</v>
      </c>
      <c r="V63" s="3" t="str">
        <f t="shared" si="35"/>
        <v>12817|600#10|3#0.2#5</v>
      </c>
      <c r="W63" s="3" t="s">
        <v>747</v>
      </c>
      <c r="X63" s="3" t="str">
        <f t="shared" si="39"/>
        <v>对随机3名敌人造成12817点伤害，每秒额外造成600点额外伤害，持续10秒，提高我方随机3人对流血目标20%的伤害加深，持续5秒。</v>
      </c>
      <c r="Y63" s="3" t="str">
        <f>SUBSTITUTE(SUBSTITUTE(X63,"续","续&lt;color=#4c805eFF&gt;",1),"秒","秒&lt;/color&gt;",2)</f>
        <v>对随机3名敌人造成12817点伤害，每秒额外造成600点额外伤害，持续&lt;color=#4c805eFF&gt;10秒&lt;/color&gt;，提高我方随机3人对流血目标20%的伤害加深，持续5秒。</v>
      </c>
    </row>
    <row r="64" spans="1:25">
      <c r="A64">
        <v>57</v>
      </c>
      <c r="D64" s="3" t="s">
        <v>361</v>
      </c>
      <c r="E64" s="10" t="s">
        <v>362</v>
      </c>
      <c r="F64" s="3" t="str">
        <f t="shared" si="45"/>
        <v>伤害增加至17090点。</v>
      </c>
      <c r="G64" s="3" t="str">
        <f t="shared" si="33"/>
        <v>伤害增加至&lt;color=#b4595eFF&gt;17090点&lt;/color&gt;。</v>
      </c>
      <c r="H64" s="3">
        <f t="shared" si="42"/>
        <v>0.8</v>
      </c>
      <c r="I64" s="3" t="str">
        <f t="shared" si="30"/>
        <v>20003#0.7|20003#0.7|10003#0.7</v>
      </c>
      <c r="J64" s="3" t="str">
        <f t="shared" si="31"/>
        <v>26|27|25</v>
      </c>
      <c r="K64" s="3">
        <v>21363</v>
      </c>
      <c r="L64" s="3">
        <f t="shared" si="25"/>
        <v>17090</v>
      </c>
      <c r="M64" s="4" t="s">
        <v>749</v>
      </c>
      <c r="N64" s="5" t="str">
        <f t="shared" si="36"/>
        <v>600</v>
      </c>
      <c r="O64" s="5" t="str">
        <f>RIGHT(M64,2)</f>
        <v>10</v>
      </c>
      <c r="P64" s="4" t="s">
        <v>746</v>
      </c>
      <c r="Q64" s="5" t="str">
        <f t="shared" si="32"/>
        <v>0.2</v>
      </c>
      <c r="R64" s="5" t="str">
        <f t="shared" si="44"/>
        <v>5</v>
      </c>
      <c r="V64" s="3" t="str">
        <f t="shared" si="35"/>
        <v>17090|600#10|3#0.2#5</v>
      </c>
      <c r="W64" s="3" t="s">
        <v>747</v>
      </c>
      <c r="X64" s="3" t="str">
        <f t="shared" ref="X64:X77" si="47">SUBSTITUTE(SUBSTITUTE(SUBSTITUTE(SUBSTITUTE(SUBSTITUTE(W64,"a",L64&amp;"点",1),"b",N64&amp;"点额外伤害",1),"c",O64,1),"d",Q64*100&amp;"%",1),"e",R64,1)</f>
        <v>对随机3名敌人造成17090点伤害，每秒额外造成600点额外伤害，持续10秒，提高我方随机3人对流血目标20%的伤害加深，持续5秒。</v>
      </c>
      <c r="Y64" s="3" t="str">
        <f t="shared" si="46"/>
        <v>对随机3名敌人造成&lt;color=#4c805eFF&gt;17090点&lt;/color&gt;伤害，每秒额外造成600点额外伤害，持续10秒，提高我方随机3人对流血目标20%的伤害加深，持续5秒。</v>
      </c>
    </row>
    <row r="65" spans="1:25">
      <c r="A65">
        <v>58</v>
      </c>
      <c r="D65" s="3" t="s">
        <v>364</v>
      </c>
      <c r="E65" s="10" t="s">
        <v>365</v>
      </c>
      <c r="F65" s="3" t="str">
        <f>"伤害加深持续&lt;color=#b4595eFF&gt;"&amp;R65&amp;"秒。"</f>
        <v>伤害加深持续&lt;color=#b4595eFF&gt;10秒。</v>
      </c>
      <c r="G65" s="3" t="str">
        <f t="shared" si="33"/>
        <v>伤害加深持续&lt;color=#b4595eFF&gt;10秒&lt;/color&gt;。</v>
      </c>
      <c r="H65" s="3">
        <f t="shared" si="42"/>
        <v>0.8</v>
      </c>
      <c r="I65" s="3" t="str">
        <f t="shared" si="30"/>
        <v>20003#0.7|20003#0.7|10003#0.7</v>
      </c>
      <c r="J65" s="3" t="str">
        <f t="shared" si="31"/>
        <v>26|27|25</v>
      </c>
      <c r="K65" s="3">
        <v>21363</v>
      </c>
      <c r="L65" s="3">
        <f t="shared" si="25"/>
        <v>17090</v>
      </c>
      <c r="M65" s="4" t="s">
        <v>749</v>
      </c>
      <c r="N65" s="5" t="str">
        <f t="shared" si="36"/>
        <v>600</v>
      </c>
      <c r="O65" s="5" t="str">
        <f>RIGHT(M65,2)</f>
        <v>10</v>
      </c>
      <c r="P65" s="4" t="s">
        <v>750</v>
      </c>
      <c r="Q65" s="5" t="str">
        <f t="shared" si="32"/>
        <v>0.2</v>
      </c>
      <c r="R65" s="5" t="str">
        <f>RIGHT(P65,2)</f>
        <v>10</v>
      </c>
      <c r="V65" s="3" t="str">
        <f t="shared" si="35"/>
        <v>17090|600#10|3#0.2#10</v>
      </c>
      <c r="W65" s="3" t="s">
        <v>747</v>
      </c>
      <c r="X65" s="3" t="str">
        <f t="shared" si="47"/>
        <v>对随机3名敌人造成17090点伤害，每秒额外造成600点额外伤害，持续10秒，提高我方随机3人对流血目标20%的伤害加深，持续10秒。</v>
      </c>
      <c r="Y65" s="3" t="str">
        <f>SUBSTITUTE(SUBSTITUTE(X65,"续","续&lt;color=#4c805eFF&gt;",2),"秒","秒&lt;/color&gt;",3)</f>
        <v>对随机3名敌人造成17090点伤害，每秒额外造成600点额外伤害，持续10秒，提高我方随机3人对流血目标20%的伤害加深，持续&lt;color=#4c805eFF&gt;10秒&lt;/color&gt;。</v>
      </c>
    </row>
    <row r="66" spans="1:25">
      <c r="A66">
        <v>59</v>
      </c>
      <c r="D66" s="3" t="s">
        <v>367</v>
      </c>
      <c r="E66" s="10" t="s">
        <v>368</v>
      </c>
      <c r="F66" s="3" t="str">
        <f>"伤害增加至"&amp;L66&amp;"点。"</f>
        <v>伤害增加至21363点。</v>
      </c>
      <c r="G66" s="3" t="str">
        <f t="shared" si="33"/>
        <v>伤害增加至&lt;color=#b4595eFF&gt;21363点&lt;/color&gt;。</v>
      </c>
      <c r="H66" s="3">
        <f t="shared" si="42"/>
        <v>1</v>
      </c>
      <c r="I66" s="3" t="str">
        <f t="shared" si="30"/>
        <v>20003#0.7|20003#0.7|10003#0.7</v>
      </c>
      <c r="J66" s="3" t="str">
        <f t="shared" si="31"/>
        <v>26|27|25</v>
      </c>
      <c r="K66" s="3">
        <v>21363</v>
      </c>
      <c r="L66" s="3">
        <f t="shared" si="25"/>
        <v>21363</v>
      </c>
      <c r="M66" s="4" t="s">
        <v>749</v>
      </c>
      <c r="N66" s="5" t="str">
        <f t="shared" si="36"/>
        <v>600</v>
      </c>
      <c r="O66" s="5" t="str">
        <f>RIGHT(M66,2)</f>
        <v>10</v>
      </c>
      <c r="P66" s="4" t="s">
        <v>750</v>
      </c>
      <c r="Q66" s="5" t="str">
        <f t="shared" si="32"/>
        <v>0.2</v>
      </c>
      <c r="R66" s="5" t="str">
        <f>RIGHT(P66,2)</f>
        <v>10</v>
      </c>
      <c r="V66" s="3" t="str">
        <f t="shared" si="35"/>
        <v>21363|600#10|3#0.2#10</v>
      </c>
      <c r="W66" s="3" t="s">
        <v>747</v>
      </c>
      <c r="X66" s="3" t="str">
        <f t="shared" si="47"/>
        <v>对随机3名敌人造成21363点伤害，每秒额外造成600点额外伤害，持续10秒，提高我方随机3人对流血目标20%的伤害加深，持续10秒。</v>
      </c>
      <c r="Y66" s="3" t="str">
        <f>SUBSTITUTE(SUBSTITUTE(X66,"成","成&lt;color=#4c805eFF&gt;",1),"点","点&lt;/color&gt;",1)</f>
        <v>对随机3名敌人造成&lt;color=#4c805eFF&gt;21363点&lt;/color&gt;伤害，每秒额外造成600点额外伤害，持续10秒，提高我方随机3人对流血目标20%的伤害加深，持续10秒。</v>
      </c>
    </row>
    <row r="67" spans="1:25">
      <c r="A67">
        <v>60</v>
      </c>
      <c r="D67" s="3" t="s">
        <v>370</v>
      </c>
      <c r="E67" s="10" t="s">
        <v>371</v>
      </c>
      <c r="F67" s="3" t="str">
        <f>"伤害加深至"&amp;Q67*100&amp;"%。"</f>
        <v>伤害加深至30%。</v>
      </c>
      <c r="G67" s="3" t="str">
        <f t="shared" si="33"/>
        <v>伤害加深至&lt;color=#b4595eFF&gt;30%&lt;/color&gt;。</v>
      </c>
      <c r="H67" s="3">
        <f t="shared" si="42"/>
        <v>1</v>
      </c>
      <c r="I67" s="3" t="str">
        <f t="shared" si="30"/>
        <v>20003#0.7|20003#0.7|10003#0.7</v>
      </c>
      <c r="J67" s="3" t="str">
        <f t="shared" si="31"/>
        <v>26|27|25</v>
      </c>
      <c r="K67" s="3">
        <v>21363</v>
      </c>
      <c r="L67" s="3">
        <f t="shared" si="25"/>
        <v>21363</v>
      </c>
      <c r="M67" s="4" t="s">
        <v>749</v>
      </c>
      <c r="N67" s="5" t="str">
        <f t="shared" si="36"/>
        <v>600</v>
      </c>
      <c r="O67" s="5" t="str">
        <f>RIGHT(M67,2)</f>
        <v>10</v>
      </c>
      <c r="P67" s="4" t="s">
        <v>751</v>
      </c>
      <c r="Q67" s="5" t="str">
        <f t="shared" si="32"/>
        <v>0.3</v>
      </c>
      <c r="R67" s="5" t="str">
        <f>RIGHT(P67,2)</f>
        <v>10</v>
      </c>
      <c r="V67" s="3" t="str">
        <f t="shared" si="35"/>
        <v>21363|600#10|3#0.3#10</v>
      </c>
      <c r="W67" s="3" t="s">
        <v>747</v>
      </c>
      <c r="X67" s="3" t="str">
        <f t="shared" si="47"/>
        <v>对随机3名敌人造成21363点伤害，每秒额外造成600点额外伤害，持续10秒，提高我方随机3人对流血目标30%的伤害加深，持续10秒。</v>
      </c>
      <c r="Y67" s="3" t="str">
        <f>SUBSTITUTE(SUBSTITUTE(X67,"标","标&lt;color=#4c805eFF&gt;",1),"%","%&lt;/color&gt;",1)</f>
        <v>对随机3名敌人造成21363点伤害，每秒额外造成600点额外伤害，持续10秒，提高我方随机3人对流血目标&lt;color=#4c805eFF&gt;30%&lt;/color&gt;的伤害加深，持续10秒。</v>
      </c>
    </row>
    <row r="68" spans="1:25">
      <c r="A68">
        <v>61</v>
      </c>
      <c r="D68" s="3" t="s">
        <v>403</v>
      </c>
      <c r="E68" s="10" t="s">
        <v>404</v>
      </c>
      <c r="G68" s="3" t="str">
        <f t="shared" si="33"/>
        <v/>
      </c>
      <c r="H68" s="3">
        <f t="shared" si="42"/>
        <v>0.2</v>
      </c>
      <c r="I68" s="3" t="str">
        <f t="shared" si="30"/>
        <v>20003#0.7|20003#0.7|10003#0.7</v>
      </c>
      <c r="J68" s="3" t="str">
        <f t="shared" si="31"/>
        <v>26|27|25</v>
      </c>
      <c r="K68" s="3">
        <v>27009</v>
      </c>
      <c r="L68" s="3">
        <f t="shared" si="25"/>
        <v>5401</v>
      </c>
      <c r="M68" s="4" t="s">
        <v>736</v>
      </c>
      <c r="N68" s="5" t="str">
        <f t="shared" si="36"/>
        <v>300</v>
      </c>
      <c r="O68" s="5" t="str">
        <f t="shared" ref="O68:O72" si="48">RIGHT(M68,1)</f>
        <v>5</v>
      </c>
      <c r="P68" s="4" t="s">
        <v>752</v>
      </c>
      <c r="Q68" s="5" t="str">
        <f t="shared" si="32"/>
        <v>0.2</v>
      </c>
      <c r="R68" s="5" t="str">
        <f>RIGHT(P68,1)</f>
        <v>5</v>
      </c>
      <c r="V68" s="3" t="str">
        <f t="shared" si="35"/>
        <v>5401|300#5|1#0.2#5</v>
      </c>
      <c r="W68" s="3" t="s">
        <v>753</v>
      </c>
      <c r="X68" s="3" t="str">
        <f t="shared" si="47"/>
        <v>对随机3名敌人造成5401点伤害，每秒额外造成300点额外伤害，持续5秒，提高我方随机3人对燃烧目标20%的伤害加深，持续5秒。</v>
      </c>
      <c r="Y68" s="3" t="str">
        <f>X68</f>
        <v>对随机3名敌人造成5401点伤害，每秒额外造成300点额外伤害，持续5秒，提高我方随机3人对燃烧目标20%的伤害加深，持续5秒。</v>
      </c>
    </row>
    <row r="69" spans="1:25">
      <c r="A69">
        <v>62</v>
      </c>
      <c r="D69" s="3" t="s">
        <v>405</v>
      </c>
      <c r="E69" s="10" t="s">
        <v>406</v>
      </c>
      <c r="F69" s="3" t="str">
        <f>"额外伤害增加至"&amp;N69&amp;"点。"</f>
        <v>额外伤害增加至600点。</v>
      </c>
      <c r="G69" s="3" t="str">
        <f t="shared" si="33"/>
        <v>额外伤害增加至&lt;color=#b4595eFF&gt;600点&lt;/color&gt;。</v>
      </c>
      <c r="H69" s="3">
        <f t="shared" si="42"/>
        <v>0.2</v>
      </c>
      <c r="I69" s="3" t="str">
        <f t="shared" si="30"/>
        <v>20003#0.7|20003#0.7|10003#0.7</v>
      </c>
      <c r="J69" s="3" t="str">
        <f t="shared" si="31"/>
        <v>26|27|25</v>
      </c>
      <c r="K69" s="3">
        <v>27009</v>
      </c>
      <c r="L69" s="3">
        <f t="shared" si="25"/>
        <v>5401</v>
      </c>
      <c r="M69" s="4" t="s">
        <v>748</v>
      </c>
      <c r="N69" s="5" t="str">
        <f t="shared" si="36"/>
        <v>600</v>
      </c>
      <c r="O69" s="5" t="str">
        <f t="shared" si="48"/>
        <v>5</v>
      </c>
      <c r="P69" s="4" t="s">
        <v>752</v>
      </c>
      <c r="Q69" s="5" t="str">
        <f t="shared" si="32"/>
        <v>0.2</v>
      </c>
      <c r="R69" s="5" t="str">
        <f t="shared" ref="R69:R74" si="49">RIGHT(P69,1)</f>
        <v>5</v>
      </c>
      <c r="V69" s="3" t="str">
        <f t="shared" si="35"/>
        <v>5401|600#5|1#0.2#5</v>
      </c>
      <c r="W69" s="3" t="s">
        <v>753</v>
      </c>
      <c r="X69" s="3" t="str">
        <f t="shared" si="47"/>
        <v>对随机3名敌人造成5401点伤害，每秒额外造成600点额外伤害，持续5秒，提高我方随机3人对燃烧目标20%的伤害加深，持续5秒。</v>
      </c>
      <c r="Y69" s="3" t="str">
        <f>SUBSTITUTE(SUBSTITUTE(X69,"成","成&lt;color=#4c805eFF&gt;",2),"点","点&lt;/color&gt;",2)</f>
        <v>对随机3名敌人造成5401点伤害，每秒额外造成&lt;color=#4c805eFF&gt;600点&lt;/color&gt;额外伤害，持续5秒，提高我方随机3人对燃烧目标20%的伤害加深，持续5秒。</v>
      </c>
    </row>
    <row r="70" spans="1:25">
      <c r="A70">
        <v>63</v>
      </c>
      <c r="D70" s="3" t="s">
        <v>407</v>
      </c>
      <c r="E70" s="10" t="s">
        <v>408</v>
      </c>
      <c r="F70" s="3" t="str">
        <f t="shared" ref="F70:F74" si="50">"伤害增加至"&amp;L70&amp;"点。"</f>
        <v>伤害增加至10803点。</v>
      </c>
      <c r="G70" s="3" t="str">
        <f t="shared" si="33"/>
        <v>伤害增加至&lt;color=#b4595eFF&gt;10803点&lt;/color&gt;。</v>
      </c>
      <c r="H70" s="3">
        <f t="shared" si="42"/>
        <v>0.4</v>
      </c>
      <c r="I70" s="3" t="str">
        <f t="shared" si="30"/>
        <v>20003#0.7|20003#0.7|10003#0.7</v>
      </c>
      <c r="J70" s="3" t="str">
        <f t="shared" si="31"/>
        <v>26|27|25</v>
      </c>
      <c r="K70" s="3">
        <v>27009</v>
      </c>
      <c r="L70" s="3">
        <f t="shared" si="25"/>
        <v>10803</v>
      </c>
      <c r="M70" s="4" t="s">
        <v>748</v>
      </c>
      <c r="N70" s="5" t="str">
        <f t="shared" si="36"/>
        <v>600</v>
      </c>
      <c r="O70" s="5" t="str">
        <f t="shared" si="48"/>
        <v>5</v>
      </c>
      <c r="P70" s="4" t="s">
        <v>752</v>
      </c>
      <c r="Q70" s="5" t="str">
        <f t="shared" si="32"/>
        <v>0.2</v>
      </c>
      <c r="R70" s="5" t="str">
        <f t="shared" si="49"/>
        <v>5</v>
      </c>
      <c r="V70" s="3" t="str">
        <f t="shared" ref="V70:V107" si="51">L70&amp;"|"&amp;M70&amp;"|"&amp;P70</f>
        <v>10803|600#5|1#0.2#5</v>
      </c>
      <c r="W70" s="3" t="s">
        <v>753</v>
      </c>
      <c r="X70" s="3" t="str">
        <f t="shared" si="47"/>
        <v>对随机3名敌人造成10803点伤害，每秒额外造成600点额外伤害，持续5秒，提高我方随机3人对燃烧目标20%的伤害加深，持续5秒。</v>
      </c>
      <c r="Y70" s="3" t="str">
        <f t="shared" ref="Y70:Y74" si="52">SUBSTITUTE(SUBSTITUTE(X70,"成","成&lt;color=#4c805eFF&gt;",1),"点","点&lt;/color&gt;",1)</f>
        <v>对随机3名敌人造成&lt;color=#4c805eFF&gt;10803点&lt;/color&gt;伤害，每秒额外造成600点额外伤害，持续5秒，提高我方随机3人对燃烧目标20%的伤害加深，持续5秒。</v>
      </c>
    </row>
    <row r="71" spans="1:25">
      <c r="A71">
        <v>64</v>
      </c>
      <c r="D71" s="3" t="s">
        <v>410</v>
      </c>
      <c r="E71" s="10" t="s">
        <v>411</v>
      </c>
      <c r="F71" s="3" t="str">
        <f>"额外伤害增加至"&amp;N71&amp;"点。"</f>
        <v>额外伤害增加至900点。</v>
      </c>
      <c r="G71" s="3" t="str">
        <f t="shared" si="33"/>
        <v>额外伤害增加至&lt;color=#b4595eFF&gt;900点&lt;/color&gt;。</v>
      </c>
      <c r="H71" s="3">
        <f t="shared" si="42"/>
        <v>0.4</v>
      </c>
      <c r="I71" s="3" t="str">
        <f t="shared" si="30"/>
        <v>20003#0.7|20003#0.7|10003#0.7</v>
      </c>
      <c r="J71" s="3" t="str">
        <f t="shared" si="31"/>
        <v>26|27|25</v>
      </c>
      <c r="K71" s="3">
        <v>27009</v>
      </c>
      <c r="L71" s="3">
        <f t="shared" ref="L71:L107" si="53">INT(K71*H71)</f>
        <v>10803</v>
      </c>
      <c r="M71" s="4" t="s">
        <v>754</v>
      </c>
      <c r="N71" s="5" t="str">
        <f t="shared" si="36"/>
        <v>900</v>
      </c>
      <c r="O71" s="5" t="str">
        <f t="shared" si="48"/>
        <v>5</v>
      </c>
      <c r="P71" s="4" t="s">
        <v>752</v>
      </c>
      <c r="Q71" s="5" t="str">
        <f t="shared" si="32"/>
        <v>0.2</v>
      </c>
      <c r="R71" s="5" t="str">
        <f t="shared" si="49"/>
        <v>5</v>
      </c>
      <c r="V71" s="3" t="str">
        <f t="shared" si="51"/>
        <v>10803|900#5|1#0.2#5</v>
      </c>
      <c r="W71" s="3" t="s">
        <v>753</v>
      </c>
      <c r="X71" s="3" t="str">
        <f t="shared" si="47"/>
        <v>对随机3名敌人造成10803点伤害，每秒额外造成900点额外伤害，持续5秒，提高我方随机3人对燃烧目标20%的伤害加深，持续5秒。</v>
      </c>
      <c r="Y71" s="3" t="str">
        <f>SUBSTITUTE(SUBSTITUTE(X71,"成","成&lt;color=#4c805eFF&gt;",2),"点","点&lt;/color&gt;",2)</f>
        <v>对随机3名敌人造成10803点伤害，每秒额外造成&lt;color=#4c805eFF&gt;900点&lt;/color&gt;额外伤害，持续5秒，提高我方随机3人对燃烧目标20%的伤害加深，持续5秒。</v>
      </c>
    </row>
    <row r="72" spans="1:25">
      <c r="A72">
        <v>65</v>
      </c>
      <c r="D72" s="3" t="s">
        <v>413</v>
      </c>
      <c r="E72" s="10" t="s">
        <v>414</v>
      </c>
      <c r="F72" s="3" t="str">
        <f t="shared" si="50"/>
        <v>伤害增加至16205点。</v>
      </c>
      <c r="G72" s="3" t="str">
        <f t="shared" si="33"/>
        <v>伤害增加至&lt;color=#b4595eFF&gt;16205点&lt;/color&gt;。</v>
      </c>
      <c r="H72" s="3">
        <f t="shared" si="42"/>
        <v>0.6</v>
      </c>
      <c r="I72" s="3" t="str">
        <f t="shared" si="30"/>
        <v>20003#0.7|20003#0.7|10003#0.7</v>
      </c>
      <c r="J72" s="3" t="str">
        <f t="shared" si="31"/>
        <v>26|27|25</v>
      </c>
      <c r="K72" s="3">
        <v>27009</v>
      </c>
      <c r="L72" s="3">
        <f t="shared" si="53"/>
        <v>16205</v>
      </c>
      <c r="M72" s="4" t="s">
        <v>754</v>
      </c>
      <c r="N72" s="5" t="str">
        <f t="shared" si="36"/>
        <v>900</v>
      </c>
      <c r="O72" s="5" t="str">
        <f t="shared" si="48"/>
        <v>5</v>
      </c>
      <c r="P72" s="4" t="s">
        <v>752</v>
      </c>
      <c r="Q72" s="5" t="str">
        <f t="shared" si="32"/>
        <v>0.2</v>
      </c>
      <c r="R72" s="5" t="str">
        <f t="shared" si="49"/>
        <v>5</v>
      </c>
      <c r="V72" s="3" t="str">
        <f t="shared" si="51"/>
        <v>16205|900#5|1#0.2#5</v>
      </c>
      <c r="W72" s="3" t="s">
        <v>753</v>
      </c>
      <c r="X72" s="3" t="str">
        <f t="shared" si="47"/>
        <v>对随机3名敌人造成16205点伤害，每秒额外造成900点额外伤害，持续5秒，提高我方随机3人对燃烧目标20%的伤害加深，持续5秒。</v>
      </c>
      <c r="Y72" s="3" t="str">
        <f t="shared" si="52"/>
        <v>对随机3名敌人造成&lt;color=#4c805eFF&gt;16205点&lt;/color&gt;伤害，每秒额外造成900点额外伤害，持续5秒，提高我方随机3人对燃烧目标20%的伤害加深，持续5秒。</v>
      </c>
    </row>
    <row r="73" spans="1:25">
      <c r="A73">
        <v>66</v>
      </c>
      <c r="D73" s="3" t="s">
        <v>415</v>
      </c>
      <c r="E73" s="10" t="s">
        <v>416</v>
      </c>
      <c r="F73" s="3" t="str">
        <f>"额外伤害持续&lt;color=#b4595eFF&gt;"&amp;O73&amp;"秒。"</f>
        <v>额外伤害持续&lt;color=#b4595eFF&gt;10秒。</v>
      </c>
      <c r="G73" s="3" t="str">
        <f t="shared" si="33"/>
        <v>额外伤害持续&lt;color=#b4595eFF&gt;10秒&lt;/color&gt;。</v>
      </c>
      <c r="H73" s="3">
        <f t="shared" si="42"/>
        <v>0.6</v>
      </c>
      <c r="I73" s="3" t="str">
        <f t="shared" ref="I73:I110" si="54">VLOOKUP(--LEFT(E73,4),$Z$7:$AF$17,5,FALSE)</f>
        <v>20003#0.7|20003#0.7|10003#0.7</v>
      </c>
      <c r="J73" s="3" t="str">
        <f t="shared" ref="J73:J107" si="55">VLOOKUP(--LEFT($E73,4),$Z$7:$AF$17,6,FALSE)</f>
        <v>26|27|25</v>
      </c>
      <c r="K73" s="3">
        <v>27009</v>
      </c>
      <c r="L73" s="3">
        <f t="shared" si="53"/>
        <v>16205</v>
      </c>
      <c r="M73" s="4" t="s">
        <v>755</v>
      </c>
      <c r="N73" s="5" t="str">
        <f t="shared" si="36"/>
        <v>900</v>
      </c>
      <c r="O73" s="5" t="str">
        <f t="shared" ref="O73:O77" si="56">RIGHT(M73,2)</f>
        <v>10</v>
      </c>
      <c r="P73" s="4" t="s">
        <v>752</v>
      </c>
      <c r="Q73" s="5" t="str">
        <f t="shared" ref="Q73:Q107" si="57">MID(P73,FIND("#",P73,1)+1,FIND("#",P73,FIND("#",P73,1)+1)-FIND("#",P73,1)-1)</f>
        <v>0.2</v>
      </c>
      <c r="R73" s="5" t="str">
        <f t="shared" si="49"/>
        <v>5</v>
      </c>
      <c r="V73" s="3" t="str">
        <f t="shared" si="51"/>
        <v>16205|900#10|1#0.2#5</v>
      </c>
      <c r="W73" s="3" t="s">
        <v>753</v>
      </c>
      <c r="X73" s="3" t="str">
        <f t="shared" si="47"/>
        <v>对随机3名敌人造成16205点伤害，每秒额外造成900点额外伤害，持续10秒，提高我方随机3人对燃烧目标20%的伤害加深，持续5秒。</v>
      </c>
      <c r="Y73" s="3" t="str">
        <f>SUBSTITUTE(SUBSTITUTE(X73,"续","续&lt;color=#4c805eFF&gt;",1),"秒","秒&lt;/color&gt;",2)</f>
        <v>对随机3名敌人造成16205点伤害，每秒额外造成900点额外伤害，持续&lt;color=#4c805eFF&gt;10秒&lt;/color&gt;，提高我方随机3人对燃烧目标20%的伤害加深，持续5秒。</v>
      </c>
    </row>
    <row r="74" spans="1:25">
      <c r="A74">
        <v>67</v>
      </c>
      <c r="D74" s="3" t="s">
        <v>417</v>
      </c>
      <c r="E74" s="10" t="s">
        <v>418</v>
      </c>
      <c r="F74" s="3" t="str">
        <f t="shared" si="50"/>
        <v>伤害增加至21607点。</v>
      </c>
      <c r="G74" s="3" t="str">
        <f t="shared" ref="G74:G107" si="58">SUBSTITUTE(SUBSTITUTE(F74,"至","至&lt;color=#b4595eFF&gt;",1),"。","&lt;/color&gt;。")</f>
        <v>伤害增加至&lt;color=#b4595eFF&gt;21607点&lt;/color&gt;。</v>
      </c>
      <c r="H74" s="3">
        <f t="shared" si="42"/>
        <v>0.8</v>
      </c>
      <c r="I74" s="3" t="str">
        <f t="shared" si="54"/>
        <v>20003#0.7|20003#0.7|10003#0.7</v>
      </c>
      <c r="J74" s="3" t="str">
        <f t="shared" si="55"/>
        <v>26|27|25</v>
      </c>
      <c r="K74" s="3">
        <v>27009</v>
      </c>
      <c r="L74" s="3">
        <f t="shared" si="53"/>
        <v>21607</v>
      </c>
      <c r="M74" s="4" t="s">
        <v>755</v>
      </c>
      <c r="N74" s="5" t="str">
        <f t="shared" si="36"/>
        <v>900</v>
      </c>
      <c r="O74" s="5" t="str">
        <f t="shared" si="56"/>
        <v>10</v>
      </c>
      <c r="P74" s="4" t="s">
        <v>752</v>
      </c>
      <c r="Q74" s="5" t="str">
        <f t="shared" si="57"/>
        <v>0.2</v>
      </c>
      <c r="R74" s="5" t="str">
        <f t="shared" si="49"/>
        <v>5</v>
      </c>
      <c r="V74" s="3" t="str">
        <f t="shared" si="51"/>
        <v>21607|900#10|1#0.2#5</v>
      </c>
      <c r="W74" s="3" t="s">
        <v>753</v>
      </c>
      <c r="X74" s="3" t="str">
        <f t="shared" si="47"/>
        <v>对随机3名敌人造成21607点伤害，每秒额外造成900点额外伤害，持续10秒，提高我方随机3人对燃烧目标20%的伤害加深，持续5秒。</v>
      </c>
      <c r="Y74" s="3" t="str">
        <f t="shared" si="52"/>
        <v>对随机3名敌人造成&lt;color=#4c805eFF&gt;21607点&lt;/color&gt;伤害，每秒额外造成900点额外伤害，持续10秒，提高我方随机3人对燃烧目标20%的伤害加深，持续5秒。</v>
      </c>
    </row>
    <row r="75" spans="1:25">
      <c r="A75">
        <v>68</v>
      </c>
      <c r="D75" s="3" t="s">
        <v>420</v>
      </c>
      <c r="E75" s="10" t="s">
        <v>421</v>
      </c>
      <c r="F75" s="3" t="str">
        <f>"伤害加深持续&lt;color=#b4595eFF&gt;"&amp;R75&amp;"秒。"</f>
        <v>伤害加深持续&lt;color=#b4595eFF&gt;10秒。</v>
      </c>
      <c r="G75" s="3" t="str">
        <f t="shared" si="58"/>
        <v>伤害加深持续&lt;color=#b4595eFF&gt;10秒&lt;/color&gt;。</v>
      </c>
      <c r="H75" s="3">
        <f t="shared" si="42"/>
        <v>0.8</v>
      </c>
      <c r="I75" s="3" t="str">
        <f t="shared" si="54"/>
        <v>20003#0.7|20003#0.7|10003#0.7</v>
      </c>
      <c r="J75" s="3" t="str">
        <f t="shared" si="55"/>
        <v>26|27|25</v>
      </c>
      <c r="K75" s="3">
        <v>27009</v>
      </c>
      <c r="L75" s="3">
        <f t="shared" si="53"/>
        <v>21607</v>
      </c>
      <c r="M75" s="4" t="s">
        <v>755</v>
      </c>
      <c r="N75" s="5" t="str">
        <f t="shared" si="36"/>
        <v>900</v>
      </c>
      <c r="O75" s="5" t="str">
        <f t="shared" si="56"/>
        <v>10</v>
      </c>
      <c r="P75" s="4" t="s">
        <v>756</v>
      </c>
      <c r="Q75" s="5" t="str">
        <f t="shared" si="57"/>
        <v>0.2</v>
      </c>
      <c r="R75" s="5" t="str">
        <f>RIGHT(P75,2)</f>
        <v>10</v>
      </c>
      <c r="V75" s="3" t="str">
        <f t="shared" si="51"/>
        <v>21607|900#10|1#0.2#10</v>
      </c>
      <c r="W75" s="3" t="s">
        <v>753</v>
      </c>
      <c r="X75" s="3" t="str">
        <f t="shared" si="47"/>
        <v>对随机3名敌人造成21607点伤害，每秒额外造成900点额外伤害，持续10秒，提高我方随机3人对燃烧目标20%的伤害加深，持续10秒。</v>
      </c>
      <c r="Y75" s="3" t="str">
        <f>SUBSTITUTE(SUBSTITUTE(X75,"续","续&lt;color=#4c805eFF&gt;",2),"秒","秒&lt;/color&gt;",3)</f>
        <v>对随机3名敌人造成21607点伤害，每秒额外造成900点额外伤害，持续10秒，提高我方随机3人对燃烧目标20%的伤害加深，持续&lt;color=#4c805eFF&gt;10秒&lt;/color&gt;。</v>
      </c>
    </row>
    <row r="76" spans="1:25">
      <c r="A76">
        <v>69</v>
      </c>
      <c r="D76" s="3" t="s">
        <v>423</v>
      </c>
      <c r="E76" s="10" t="s">
        <v>424</v>
      </c>
      <c r="F76" s="3" t="str">
        <f>"伤害增加至"&amp;L76&amp;"点。"</f>
        <v>伤害增加至27009点。</v>
      </c>
      <c r="G76" s="3" t="str">
        <f t="shared" si="58"/>
        <v>伤害增加至&lt;color=#b4595eFF&gt;27009点&lt;/color&gt;。</v>
      </c>
      <c r="H76" s="3">
        <f t="shared" si="42"/>
        <v>1</v>
      </c>
      <c r="I76" s="3" t="str">
        <f t="shared" si="54"/>
        <v>20003#0.7|20003#0.7|10003#0.7</v>
      </c>
      <c r="J76" s="3" t="str">
        <f t="shared" si="55"/>
        <v>26|27|25</v>
      </c>
      <c r="K76" s="3">
        <v>27009</v>
      </c>
      <c r="L76" s="3">
        <f t="shared" si="53"/>
        <v>27009</v>
      </c>
      <c r="M76" s="4" t="s">
        <v>755</v>
      </c>
      <c r="N76" s="5" t="str">
        <f t="shared" si="36"/>
        <v>900</v>
      </c>
      <c r="O76" s="5" t="str">
        <f t="shared" si="56"/>
        <v>10</v>
      </c>
      <c r="P76" s="4" t="s">
        <v>756</v>
      </c>
      <c r="Q76" s="5" t="str">
        <f t="shared" si="57"/>
        <v>0.2</v>
      </c>
      <c r="R76" s="5" t="str">
        <f>RIGHT(P76,2)</f>
        <v>10</v>
      </c>
      <c r="V76" s="3" t="str">
        <f t="shared" si="51"/>
        <v>27009|900#10|1#0.2#10</v>
      </c>
      <c r="W76" s="3" t="s">
        <v>753</v>
      </c>
      <c r="X76" s="3" t="str">
        <f t="shared" si="47"/>
        <v>对随机3名敌人造成27009点伤害，每秒额外造成900点额外伤害，持续10秒，提高我方随机3人对燃烧目标20%的伤害加深，持续10秒。</v>
      </c>
      <c r="Y76" s="3" t="str">
        <f>SUBSTITUTE(SUBSTITUTE(X76,"成","成&lt;color=#4c805eFF&gt;",1),"点","点&lt;/color&gt;",1)</f>
        <v>对随机3名敌人造成&lt;color=#4c805eFF&gt;27009点&lt;/color&gt;伤害，每秒额外造成900点额外伤害，持续10秒，提高我方随机3人对燃烧目标20%的伤害加深，持续10秒。</v>
      </c>
    </row>
    <row r="77" spans="1:25">
      <c r="A77">
        <v>70</v>
      </c>
      <c r="D77" s="3" t="s">
        <v>425</v>
      </c>
      <c r="E77" s="10" t="s">
        <v>426</v>
      </c>
      <c r="F77" s="3" t="str">
        <f>"伤害加深至"&amp;Q77*100&amp;"%。"</f>
        <v>伤害加深至30%。</v>
      </c>
      <c r="G77" s="3" t="str">
        <f t="shared" si="58"/>
        <v>伤害加深至&lt;color=#b4595eFF&gt;30%&lt;/color&gt;。</v>
      </c>
      <c r="H77" s="3">
        <f t="shared" si="42"/>
        <v>1</v>
      </c>
      <c r="I77" s="3" t="str">
        <f t="shared" si="54"/>
        <v>20003#0.7|20003#0.7|10003#0.7</v>
      </c>
      <c r="J77" s="3" t="str">
        <f t="shared" si="55"/>
        <v>26|27|25</v>
      </c>
      <c r="K77" s="3">
        <v>27009</v>
      </c>
      <c r="L77" s="3">
        <f t="shared" si="53"/>
        <v>27009</v>
      </c>
      <c r="M77" s="4" t="s">
        <v>755</v>
      </c>
      <c r="N77" s="5" t="str">
        <f t="shared" si="36"/>
        <v>900</v>
      </c>
      <c r="O77" s="5" t="str">
        <f t="shared" si="56"/>
        <v>10</v>
      </c>
      <c r="P77" s="4" t="s">
        <v>757</v>
      </c>
      <c r="Q77" s="5" t="str">
        <f t="shared" si="57"/>
        <v>0.3</v>
      </c>
      <c r="R77" s="5" t="str">
        <f>RIGHT(P77,2)</f>
        <v>10</v>
      </c>
      <c r="V77" s="3" t="str">
        <f t="shared" si="51"/>
        <v>27009|900#10|1#0.3#10</v>
      </c>
      <c r="W77" s="3" t="s">
        <v>753</v>
      </c>
      <c r="X77" s="3" t="str">
        <f t="shared" si="47"/>
        <v>对随机3名敌人造成27009点伤害，每秒额外造成900点额外伤害，持续10秒，提高我方随机3人对燃烧目标30%的伤害加深，持续10秒。</v>
      </c>
      <c r="Y77" s="3" t="str">
        <f>SUBSTITUTE(SUBSTITUTE(X77,"标","标&lt;color=#4c805eFF&gt;",1),"%","%&lt;/color&gt;",1)</f>
        <v>对随机3名敌人造成27009点伤害，每秒额外造成900点额外伤害，持续10秒，提高我方随机3人对燃烧目标&lt;color=#4c805eFF&gt;30%&lt;/color&gt;的伤害加深，持续10秒。</v>
      </c>
    </row>
    <row r="78" spans="1:25">
      <c r="A78">
        <v>71</v>
      </c>
      <c r="D78" s="3" t="s">
        <v>454</v>
      </c>
      <c r="E78" s="10" t="s">
        <v>455</v>
      </c>
      <c r="G78" s="3" t="str">
        <f t="shared" si="58"/>
        <v/>
      </c>
      <c r="H78" s="3">
        <f t="shared" si="42"/>
        <v>0.2</v>
      </c>
      <c r="I78" s="3" t="str">
        <f t="shared" si="54"/>
        <v>20003#0.7|20003#0.7|10003#0.7</v>
      </c>
      <c r="J78" s="3" t="str">
        <f t="shared" si="55"/>
        <v>26|3|35</v>
      </c>
      <c r="K78" s="3">
        <v>38790</v>
      </c>
      <c r="L78" s="3">
        <f t="shared" si="53"/>
        <v>7758</v>
      </c>
      <c r="M78" s="4" t="s">
        <v>758</v>
      </c>
      <c r="N78" s="5" t="str">
        <f t="shared" si="36"/>
        <v>0.2</v>
      </c>
      <c r="O78" s="5" t="str">
        <f>RIGHT(M78,1)</f>
        <v>5</v>
      </c>
      <c r="P78" s="4" t="s">
        <v>737</v>
      </c>
      <c r="Q78" s="5" t="str">
        <f t="shared" si="57"/>
        <v>0.2</v>
      </c>
      <c r="R78" s="5" t="str">
        <f>RIGHT(P78,1)</f>
        <v>5</v>
      </c>
      <c r="V78" s="3" t="str">
        <f t="shared" si="51"/>
        <v>7758|0.2#2#5|2#0.2#5</v>
      </c>
      <c r="W78" s="3" t="s">
        <v>759</v>
      </c>
      <c r="X78" s="3" t="str">
        <f>SUBSTITUTE(SUBSTITUTE(SUBSTITUTE(SUBSTITUTE(SUBSTITUTE(W78,"a",L78&amp;"点",1),"b",N78*100&amp;"%",1),"c",O78,1),"d",Q78*100&amp;"%",1),"e",R78,1)</f>
        <v>对随机3名敌人造成7758点伤害，同时有20%对敌人沉默，持续5秒，提高我方随机3人对沉默敌人20%的伤害加深，持续5秒。</v>
      </c>
      <c r="Y78" s="3" t="str">
        <f>X78</f>
        <v>对随机3名敌人造成7758点伤害，同时有20%对敌人沉默，持续5秒，提高我方随机3人对沉默敌人20%的伤害加深，持续5秒。</v>
      </c>
    </row>
    <row r="79" spans="1:25">
      <c r="A79">
        <v>72</v>
      </c>
      <c r="D79" s="3" t="s">
        <v>456</v>
      </c>
      <c r="E79" s="10" t="s">
        <v>457</v>
      </c>
      <c r="F79" s="3" t="str">
        <f>"沉默概率增加至"&amp;N79*100&amp;"%。"</f>
        <v>沉默概率增加至40%。</v>
      </c>
      <c r="G79" s="3" t="str">
        <f t="shared" si="58"/>
        <v>沉默概率增加至&lt;color=#b4595eFF&gt;40%&lt;/color&gt;。</v>
      </c>
      <c r="H79" s="3">
        <f t="shared" si="42"/>
        <v>0.2</v>
      </c>
      <c r="I79" s="3" t="str">
        <f t="shared" si="54"/>
        <v>20003#0.7|20003#0.7|10003#0.7</v>
      </c>
      <c r="J79" s="3" t="str">
        <f t="shared" si="55"/>
        <v>26|3|35</v>
      </c>
      <c r="K79" s="3">
        <v>38790</v>
      </c>
      <c r="L79" s="3">
        <f t="shared" si="53"/>
        <v>7758</v>
      </c>
      <c r="M79" s="4" t="s">
        <v>760</v>
      </c>
      <c r="N79" s="5" t="str">
        <f t="shared" ref="N79:N97" si="59">LEFT(M79,3)</f>
        <v>0.4</v>
      </c>
      <c r="O79" s="5" t="str">
        <f>RIGHT(M79,1)</f>
        <v>5</v>
      </c>
      <c r="P79" s="4" t="s">
        <v>737</v>
      </c>
      <c r="Q79" s="5" t="str">
        <f t="shared" si="57"/>
        <v>0.2</v>
      </c>
      <c r="R79" s="5" t="str">
        <f t="shared" ref="R79:R84" si="60">RIGHT(P79,1)</f>
        <v>5</v>
      </c>
      <c r="V79" s="3" t="str">
        <f t="shared" si="51"/>
        <v>7758|0.4#2#5|2#0.2#5</v>
      </c>
      <c r="W79" s="3" t="s">
        <v>759</v>
      </c>
      <c r="X79" s="3" t="str">
        <f t="shared" ref="X79:X98" si="61">SUBSTITUTE(SUBSTITUTE(SUBSTITUTE(SUBSTITUTE(SUBSTITUTE(W79,"a",L79&amp;"点",1),"b",N79*100&amp;"%",1),"c",O79,1),"d",Q79*100&amp;"%",1),"e",R79,1)</f>
        <v>对随机3名敌人造成7758点伤害，同时有40%对敌人沉默，持续5秒，提高我方随机3人对沉默敌人20%的伤害加深，持续5秒。</v>
      </c>
      <c r="Y79" s="3" t="str">
        <f>SUBSTITUTE(SUBSTITUTE(X79,"有","有&lt;color=#4c805eFF&gt;",1),"%","%&lt;/color&gt;",1)</f>
        <v>对随机3名敌人造成7758点伤害，同时有&lt;color=#4c805eFF&gt;40%&lt;/color&gt;对敌人沉默，持续5秒，提高我方随机3人对沉默敌人20%的伤害加深，持续5秒。</v>
      </c>
    </row>
    <row r="80" spans="1:25">
      <c r="A80">
        <v>73</v>
      </c>
      <c r="D80" s="3" t="s">
        <v>458</v>
      </c>
      <c r="E80" s="10" t="s">
        <v>459</v>
      </c>
      <c r="F80" s="3" t="str">
        <f t="shared" ref="F80:F84" si="62">"伤害增加至"&amp;L80&amp;"点。"</f>
        <v>伤害增加至15516点。</v>
      </c>
      <c r="G80" s="3" t="str">
        <f t="shared" si="58"/>
        <v>伤害增加至&lt;color=#b4595eFF&gt;15516点&lt;/color&gt;。</v>
      </c>
      <c r="H80" s="3">
        <f t="shared" si="42"/>
        <v>0.4</v>
      </c>
      <c r="I80" s="3" t="str">
        <f t="shared" si="54"/>
        <v>20003#0.7|20003#0.7|10003#0.7</v>
      </c>
      <c r="J80" s="3" t="str">
        <f t="shared" si="55"/>
        <v>26|3|35</v>
      </c>
      <c r="K80" s="3">
        <v>38790</v>
      </c>
      <c r="L80" s="3">
        <f t="shared" si="53"/>
        <v>15516</v>
      </c>
      <c r="M80" s="4" t="s">
        <v>760</v>
      </c>
      <c r="N80" s="5" t="str">
        <f t="shared" si="59"/>
        <v>0.4</v>
      </c>
      <c r="O80" s="5" t="str">
        <f>RIGHT(M80,1)</f>
        <v>5</v>
      </c>
      <c r="P80" s="4" t="s">
        <v>737</v>
      </c>
      <c r="Q80" s="5" t="str">
        <f t="shared" si="57"/>
        <v>0.2</v>
      </c>
      <c r="R80" s="5" t="str">
        <f t="shared" si="60"/>
        <v>5</v>
      </c>
      <c r="V80" s="3" t="str">
        <f t="shared" si="51"/>
        <v>15516|0.4#2#5|2#0.2#5</v>
      </c>
      <c r="W80" s="3" t="s">
        <v>759</v>
      </c>
      <c r="X80" s="3" t="str">
        <f t="shared" si="61"/>
        <v>对随机3名敌人造成15516点伤害，同时有40%对敌人沉默，持续5秒，提高我方随机3人对沉默敌人20%的伤害加深，持续5秒。</v>
      </c>
      <c r="Y80" s="3" t="str">
        <f t="shared" ref="Y80:Y84" si="63">SUBSTITUTE(SUBSTITUTE(X80,"成","成&lt;color=#4c805eFF&gt;",1),"点","点&lt;/color&gt;")</f>
        <v>对随机3名敌人造成&lt;color=#4c805eFF&gt;15516点&lt;/color&gt;伤害，同时有40%对敌人沉默，持续5秒，提高我方随机3人对沉默敌人20%的伤害加深，持续5秒。</v>
      </c>
    </row>
    <row r="81" spans="1:25">
      <c r="A81">
        <v>74</v>
      </c>
      <c r="D81" s="3" t="s">
        <v>461</v>
      </c>
      <c r="E81" s="10" t="s">
        <v>462</v>
      </c>
      <c r="F81" s="3" t="str">
        <f>"沉默概率增加至"&amp;N81*100&amp;"%。"</f>
        <v>沉默概率增加至50%。</v>
      </c>
      <c r="G81" s="3" t="str">
        <f t="shared" si="58"/>
        <v>沉默概率增加至&lt;color=#b4595eFF&gt;50%&lt;/color&gt;。</v>
      </c>
      <c r="H81" s="3">
        <f t="shared" si="42"/>
        <v>0.4</v>
      </c>
      <c r="I81" s="3" t="str">
        <f t="shared" si="54"/>
        <v>20003#0.7|20003#0.7|10003#0.7</v>
      </c>
      <c r="J81" s="3" t="str">
        <f t="shared" si="55"/>
        <v>26|3|35</v>
      </c>
      <c r="K81" s="3">
        <v>38790</v>
      </c>
      <c r="L81" s="3">
        <f t="shared" si="53"/>
        <v>15516</v>
      </c>
      <c r="M81" s="4" t="s">
        <v>761</v>
      </c>
      <c r="N81" s="5" t="str">
        <f t="shared" si="59"/>
        <v>0.5</v>
      </c>
      <c r="O81" s="5" t="str">
        <f>RIGHT(M81,1)</f>
        <v>5</v>
      </c>
      <c r="P81" s="4" t="s">
        <v>737</v>
      </c>
      <c r="Q81" s="5" t="str">
        <f t="shared" si="57"/>
        <v>0.2</v>
      </c>
      <c r="R81" s="5" t="str">
        <f t="shared" si="60"/>
        <v>5</v>
      </c>
      <c r="V81" s="3" t="str">
        <f t="shared" si="51"/>
        <v>15516|0.5#2#5|2#0.2#5</v>
      </c>
      <c r="W81" s="3" t="s">
        <v>759</v>
      </c>
      <c r="X81" s="3" t="str">
        <f t="shared" si="61"/>
        <v>对随机3名敌人造成15516点伤害，同时有50%对敌人沉默，持续5秒，提高我方随机3人对沉默敌人20%的伤害加深，持续5秒。</v>
      </c>
      <c r="Y81" s="3" t="str">
        <f>SUBSTITUTE(SUBSTITUTE(X81,"有","有&lt;color=#4c805eFF&gt;",1),"%","%&lt;/color&gt;",1)</f>
        <v>对随机3名敌人造成15516点伤害，同时有&lt;color=#4c805eFF&gt;50%&lt;/color&gt;对敌人沉默，持续5秒，提高我方随机3人对沉默敌人20%的伤害加深，持续5秒。</v>
      </c>
    </row>
    <row r="82" spans="1:25">
      <c r="A82">
        <v>75</v>
      </c>
      <c r="D82" s="3" t="s">
        <v>464</v>
      </c>
      <c r="E82" s="10" t="s">
        <v>465</v>
      </c>
      <c r="F82" s="3" t="str">
        <f t="shared" si="62"/>
        <v>伤害增加至23274点。</v>
      </c>
      <c r="G82" s="3" t="str">
        <f t="shared" si="58"/>
        <v>伤害增加至&lt;color=#b4595eFF&gt;23274点&lt;/color&gt;。</v>
      </c>
      <c r="H82" s="3">
        <f t="shared" si="42"/>
        <v>0.6</v>
      </c>
      <c r="I82" s="3" t="str">
        <f t="shared" si="54"/>
        <v>20003#0.7|20003#0.7|10003#0.7</v>
      </c>
      <c r="J82" s="3" t="str">
        <f t="shared" si="55"/>
        <v>26|3|35</v>
      </c>
      <c r="K82" s="3">
        <v>38790</v>
      </c>
      <c r="L82" s="3">
        <f t="shared" si="53"/>
        <v>23274</v>
      </c>
      <c r="M82" s="4" t="s">
        <v>761</v>
      </c>
      <c r="N82" s="5" t="str">
        <f t="shared" si="59"/>
        <v>0.5</v>
      </c>
      <c r="O82" s="5" t="str">
        <f>RIGHT(M82,1)</f>
        <v>5</v>
      </c>
      <c r="P82" s="4" t="s">
        <v>737</v>
      </c>
      <c r="Q82" s="5" t="str">
        <f t="shared" si="57"/>
        <v>0.2</v>
      </c>
      <c r="R82" s="5" t="str">
        <f t="shared" si="60"/>
        <v>5</v>
      </c>
      <c r="V82" s="3" t="str">
        <f t="shared" si="51"/>
        <v>23274|0.5#2#5|2#0.2#5</v>
      </c>
      <c r="W82" s="3" t="s">
        <v>759</v>
      </c>
      <c r="X82" s="3" t="str">
        <f t="shared" si="61"/>
        <v>对随机3名敌人造成23274点伤害，同时有50%对敌人沉默，持续5秒，提高我方随机3人对沉默敌人20%的伤害加深，持续5秒。</v>
      </c>
      <c r="Y82" s="3" t="str">
        <f t="shared" si="63"/>
        <v>对随机3名敌人造成&lt;color=#4c805eFF&gt;23274点&lt;/color&gt;伤害，同时有50%对敌人沉默，持续5秒，提高我方随机3人对沉默敌人20%的伤害加深，持续5秒。</v>
      </c>
    </row>
    <row r="83" spans="1:25">
      <c r="A83">
        <v>76</v>
      </c>
      <c r="D83" s="3" t="s">
        <v>466</v>
      </c>
      <c r="E83" s="10" t="s">
        <v>467</v>
      </c>
      <c r="F83" s="3" t="str">
        <f>"沉默时间持续&lt;color=#b4595eFF&gt;"&amp;O83&amp;"秒。"</f>
        <v>沉默时间持续&lt;color=#b4595eFF&gt;10秒。</v>
      </c>
      <c r="G83" s="3" t="str">
        <f t="shared" si="58"/>
        <v>沉默时间持续&lt;color=#b4595eFF&gt;10秒&lt;/color&gt;。</v>
      </c>
      <c r="H83" s="3">
        <f t="shared" ref="H83:H107" si="64">H73</f>
        <v>0.6</v>
      </c>
      <c r="I83" s="3" t="str">
        <f t="shared" si="54"/>
        <v>20003#0.7|20003#0.7|10003#0.7</v>
      </c>
      <c r="J83" s="3" t="str">
        <f t="shared" si="55"/>
        <v>26|3|35</v>
      </c>
      <c r="K83" s="3">
        <v>38790</v>
      </c>
      <c r="L83" s="3">
        <f t="shared" si="53"/>
        <v>23274</v>
      </c>
      <c r="M83" s="4" t="s">
        <v>762</v>
      </c>
      <c r="N83" s="5" t="str">
        <f t="shared" si="59"/>
        <v>0.5</v>
      </c>
      <c r="O83" s="5" t="str">
        <f t="shared" ref="O83:O87" si="65">RIGHT(M83,2)</f>
        <v>10</v>
      </c>
      <c r="P83" s="4" t="s">
        <v>737</v>
      </c>
      <c r="Q83" s="5" t="str">
        <f t="shared" si="57"/>
        <v>0.2</v>
      </c>
      <c r="R83" s="5" t="str">
        <f t="shared" si="60"/>
        <v>5</v>
      </c>
      <c r="V83" s="3" t="str">
        <f t="shared" si="51"/>
        <v>23274|0.5#2#10|2#0.2#5</v>
      </c>
      <c r="W83" s="3" t="s">
        <v>759</v>
      </c>
      <c r="X83" s="3" t="str">
        <f t="shared" si="61"/>
        <v>对随机3名敌人造成23274点伤害，同时有50%对敌人沉默，持续10秒，提高我方随机3人对沉默敌人20%的伤害加深，持续5秒。</v>
      </c>
      <c r="Y83" s="3" t="str">
        <f>SUBSTITUTE(SUBSTITUTE(X83,"续","续&lt;color=#4c805eFF&gt;",1),"秒","秒&lt;/color&gt;",1)</f>
        <v>对随机3名敌人造成23274点伤害，同时有50%对敌人沉默，持续&lt;color=#4c805eFF&gt;10秒&lt;/color&gt;，提高我方随机3人对沉默敌人20%的伤害加深，持续5秒。</v>
      </c>
    </row>
    <row r="84" spans="1:25">
      <c r="A84">
        <v>77</v>
      </c>
      <c r="D84" s="3" t="s">
        <v>468</v>
      </c>
      <c r="E84" s="10" t="s">
        <v>469</v>
      </c>
      <c r="F84" s="3" t="str">
        <f t="shared" si="62"/>
        <v>伤害增加至31032点。</v>
      </c>
      <c r="G84" s="3" t="str">
        <f t="shared" si="58"/>
        <v>伤害增加至&lt;color=#b4595eFF&gt;31032点&lt;/color&gt;。</v>
      </c>
      <c r="H84" s="3">
        <f t="shared" si="64"/>
        <v>0.8</v>
      </c>
      <c r="I84" s="3" t="str">
        <f t="shared" si="54"/>
        <v>20003#0.7|20003#0.7|10003#0.7</v>
      </c>
      <c r="J84" s="3" t="str">
        <f t="shared" si="55"/>
        <v>26|3|35</v>
      </c>
      <c r="K84" s="3">
        <v>38790</v>
      </c>
      <c r="L84" s="3">
        <f t="shared" si="53"/>
        <v>31032</v>
      </c>
      <c r="M84" s="4" t="s">
        <v>762</v>
      </c>
      <c r="N84" s="5" t="str">
        <f t="shared" si="59"/>
        <v>0.5</v>
      </c>
      <c r="O84" s="5" t="str">
        <f t="shared" si="65"/>
        <v>10</v>
      </c>
      <c r="P84" s="4" t="s">
        <v>737</v>
      </c>
      <c r="Q84" s="5" t="str">
        <f t="shared" si="57"/>
        <v>0.2</v>
      </c>
      <c r="R84" s="5" t="str">
        <f t="shared" si="60"/>
        <v>5</v>
      </c>
      <c r="V84" s="3" t="str">
        <f t="shared" si="51"/>
        <v>31032|0.5#2#10|2#0.2#5</v>
      </c>
      <c r="W84" s="3" t="s">
        <v>759</v>
      </c>
      <c r="X84" s="3" t="str">
        <f t="shared" si="61"/>
        <v>对随机3名敌人造成31032点伤害，同时有50%对敌人沉默，持续10秒，提高我方随机3人对沉默敌人20%的伤害加深，持续5秒。</v>
      </c>
      <c r="Y84" s="3" t="str">
        <f t="shared" si="63"/>
        <v>对随机3名敌人造成&lt;color=#4c805eFF&gt;31032点&lt;/color&gt;伤害，同时有50%对敌人沉默，持续10秒，提高我方随机3人对沉默敌人20%的伤害加深，持续5秒。</v>
      </c>
    </row>
    <row r="85" spans="1:25">
      <c r="A85">
        <v>78</v>
      </c>
      <c r="D85" s="3" t="s">
        <v>471</v>
      </c>
      <c r="E85" s="10" t="s">
        <v>472</v>
      </c>
      <c r="F85" s="3" t="str">
        <f>"伤害加深持续&lt;color=#b4595eFF&gt;"&amp;R85&amp;"秒。"</f>
        <v>伤害加深持续&lt;color=#b4595eFF&gt;10秒。</v>
      </c>
      <c r="G85" s="3" t="str">
        <f t="shared" si="58"/>
        <v>伤害加深持续&lt;color=#b4595eFF&gt;10秒&lt;/color&gt;。</v>
      </c>
      <c r="H85" s="3">
        <f t="shared" si="64"/>
        <v>0.8</v>
      </c>
      <c r="I85" s="3" t="str">
        <f t="shared" si="54"/>
        <v>20003#0.7|20003#0.7|10003#0.7</v>
      </c>
      <c r="J85" s="3" t="str">
        <f t="shared" si="55"/>
        <v>26|3|35</v>
      </c>
      <c r="K85" s="3">
        <v>38790</v>
      </c>
      <c r="L85" s="3">
        <f t="shared" si="53"/>
        <v>31032</v>
      </c>
      <c r="M85" s="4" t="s">
        <v>762</v>
      </c>
      <c r="N85" s="5" t="str">
        <f t="shared" si="59"/>
        <v>0.5</v>
      </c>
      <c r="O85" s="5" t="str">
        <f t="shared" si="65"/>
        <v>10</v>
      </c>
      <c r="P85" s="4" t="s">
        <v>744</v>
      </c>
      <c r="Q85" s="5" t="str">
        <f t="shared" si="57"/>
        <v>0.2</v>
      </c>
      <c r="R85" s="5" t="str">
        <f>RIGHT(P85,2)</f>
        <v>10</v>
      </c>
      <c r="V85" s="3" t="str">
        <f t="shared" si="51"/>
        <v>31032|0.5#2#10|2#0.2#10</v>
      </c>
      <c r="W85" s="3" t="s">
        <v>759</v>
      </c>
      <c r="X85" s="3" t="str">
        <f t="shared" si="61"/>
        <v>对随机3名敌人造成31032点伤害，同时有50%对敌人沉默，持续10秒，提高我方随机3人对沉默敌人20%的伤害加深，持续10秒。</v>
      </c>
      <c r="Y85" s="3" t="str">
        <f>SUBSTITUTE(SUBSTITUTE(X85,"续","续&lt;color=#4c805eFF&gt;",2),"秒","秒&lt;/color&gt;",2)</f>
        <v>对随机3名敌人造成31032点伤害，同时有50%对敌人沉默，持续10秒，提高我方随机3人对沉默敌人20%的伤害加深，持续&lt;color=#4c805eFF&gt;10秒&lt;/color&gt;。</v>
      </c>
    </row>
    <row r="86" spans="1:25">
      <c r="A86">
        <v>79</v>
      </c>
      <c r="D86" s="3" t="s">
        <v>474</v>
      </c>
      <c r="E86" s="10" t="s">
        <v>475</v>
      </c>
      <c r="F86" s="3" t="str">
        <f>"伤害增加至"&amp;L86&amp;"点。"</f>
        <v>伤害增加至38790点。</v>
      </c>
      <c r="G86" s="3" t="str">
        <f t="shared" si="58"/>
        <v>伤害增加至&lt;color=#b4595eFF&gt;38790点&lt;/color&gt;。</v>
      </c>
      <c r="H86" s="3">
        <f t="shared" si="64"/>
        <v>1</v>
      </c>
      <c r="I86" s="3" t="str">
        <f t="shared" si="54"/>
        <v>20003#0.7|20003#0.7|10003#0.7</v>
      </c>
      <c r="J86" s="3" t="str">
        <f t="shared" si="55"/>
        <v>26|3|35</v>
      </c>
      <c r="K86" s="3">
        <v>38790</v>
      </c>
      <c r="L86" s="3">
        <f t="shared" si="53"/>
        <v>38790</v>
      </c>
      <c r="M86" s="4" t="s">
        <v>762</v>
      </c>
      <c r="N86" s="5" t="str">
        <f t="shared" si="59"/>
        <v>0.5</v>
      </c>
      <c r="O86" s="5" t="str">
        <f t="shared" si="65"/>
        <v>10</v>
      </c>
      <c r="P86" s="4" t="s">
        <v>744</v>
      </c>
      <c r="Q86" s="5" t="str">
        <f t="shared" si="57"/>
        <v>0.2</v>
      </c>
      <c r="R86" s="5" t="str">
        <f>RIGHT(P86,2)</f>
        <v>10</v>
      </c>
      <c r="V86" s="3" t="str">
        <f t="shared" si="51"/>
        <v>38790|0.5#2#10|2#0.2#10</v>
      </c>
      <c r="W86" s="3" t="s">
        <v>759</v>
      </c>
      <c r="X86" s="3" t="str">
        <f t="shared" si="61"/>
        <v>对随机3名敌人造成38790点伤害，同时有50%对敌人沉默，持续10秒，提高我方随机3人对沉默敌人20%的伤害加深，持续10秒。</v>
      </c>
      <c r="Y86" s="3" t="str">
        <f t="shared" ref="Y86:Y90" si="66">SUBSTITUTE(SUBSTITUTE(X86,"成","成&lt;color=#4c805eFF&gt;",1),"点","点&lt;/color&gt;")</f>
        <v>对随机3名敌人造成&lt;color=#4c805eFF&gt;38790点&lt;/color&gt;伤害，同时有50%对敌人沉默，持续10秒，提高我方随机3人对沉默敌人20%的伤害加深，持续10秒。</v>
      </c>
    </row>
    <row r="87" spans="1:25">
      <c r="A87">
        <v>80</v>
      </c>
      <c r="D87" s="3" t="s">
        <v>476</v>
      </c>
      <c r="E87" s="10" t="s">
        <v>477</v>
      </c>
      <c r="F87" s="3" t="str">
        <f>"伤害加深至"&amp;Q87*100&amp;"%。"</f>
        <v>伤害加深至30%。</v>
      </c>
      <c r="G87" s="3" t="str">
        <f t="shared" si="58"/>
        <v>伤害加深至&lt;color=#b4595eFF&gt;30%&lt;/color&gt;。</v>
      </c>
      <c r="H87" s="3">
        <f t="shared" si="64"/>
        <v>1</v>
      </c>
      <c r="I87" s="3" t="str">
        <f t="shared" si="54"/>
        <v>20003#0.7|20003#0.7|10003#0.7</v>
      </c>
      <c r="J87" s="3" t="str">
        <f t="shared" si="55"/>
        <v>26|3|35</v>
      </c>
      <c r="K87" s="3">
        <v>38790</v>
      </c>
      <c r="L87" s="3">
        <f t="shared" si="53"/>
        <v>38790</v>
      </c>
      <c r="M87" s="4" t="s">
        <v>762</v>
      </c>
      <c r="N87" s="5" t="str">
        <f t="shared" si="59"/>
        <v>0.5</v>
      </c>
      <c r="O87" s="5" t="str">
        <f t="shared" si="65"/>
        <v>10</v>
      </c>
      <c r="P87" s="4" t="s">
        <v>745</v>
      </c>
      <c r="Q87" s="5" t="str">
        <f t="shared" si="57"/>
        <v>0.3</v>
      </c>
      <c r="R87" s="5" t="str">
        <f>RIGHT(P87,2)</f>
        <v>10</v>
      </c>
      <c r="V87" s="3" t="str">
        <f t="shared" si="51"/>
        <v>38790|0.5#2#10|2#0.3#10</v>
      </c>
      <c r="W87" s="3" t="s">
        <v>759</v>
      </c>
      <c r="X87" s="3" t="str">
        <f t="shared" si="61"/>
        <v>对随机3名敌人造成38790点伤害，同时有50%对敌人沉默，持续10秒，提高我方随机3人对沉默敌人30%的伤害加深，持续10秒。</v>
      </c>
      <c r="Y87" s="3" t="str">
        <f>SUBSTITUTE(SUBSTITUTE(X87,"人","人&lt;color=#4c805eFF&gt;",4),"%","%&lt;/color&gt;",2)</f>
        <v>对随机3名敌人造成38790点伤害，同时有50%对敌人沉默，持续10秒，提高我方随机3人对沉默敌人&lt;color=#4c805eFF&gt;30%&lt;/color&gt;的伤害加深，持续10秒。</v>
      </c>
    </row>
    <row r="88" spans="1:25">
      <c r="A88">
        <v>81</v>
      </c>
      <c r="D88" s="3" t="s">
        <v>507</v>
      </c>
      <c r="E88" s="10" t="s">
        <v>508</v>
      </c>
      <c r="G88" s="3" t="str">
        <f t="shared" si="58"/>
        <v/>
      </c>
      <c r="H88" s="3">
        <f t="shared" si="64"/>
        <v>0.2</v>
      </c>
      <c r="I88" s="3" t="str">
        <f t="shared" si="54"/>
        <v>20003#0.7|20003#0.7|20003#0.7</v>
      </c>
      <c r="J88" s="3" t="str">
        <f t="shared" si="55"/>
        <v>26|3|35</v>
      </c>
      <c r="K88" s="3">
        <v>52181</v>
      </c>
      <c r="L88" s="3">
        <f t="shared" si="53"/>
        <v>10436</v>
      </c>
      <c r="M88" s="4" t="s">
        <v>763</v>
      </c>
      <c r="N88" s="5" t="str">
        <f t="shared" si="59"/>
        <v>0.2</v>
      </c>
      <c r="O88" s="5" t="str">
        <f>RIGHT(M88,1)</f>
        <v>5</v>
      </c>
      <c r="P88" s="4" t="s">
        <v>752</v>
      </c>
      <c r="Q88" s="5" t="str">
        <f t="shared" si="57"/>
        <v>0.2</v>
      </c>
      <c r="R88" s="5" t="str">
        <f t="shared" ref="R88:R94" si="67">RIGHT(P88,1)</f>
        <v>5</v>
      </c>
      <c r="V88" s="3" t="str">
        <f t="shared" si="51"/>
        <v>10436|0.2#1#5|1#0.2#5</v>
      </c>
      <c r="W88" s="3" t="s">
        <v>764</v>
      </c>
      <c r="X88" s="3" t="str">
        <f t="shared" si="61"/>
        <v>对随机3名敌人造成10436点伤害，同时有20%对敌人眩晕，持续5秒，提高我方随机3人对眩晕敌人20%的伤害加深，持续5秒。</v>
      </c>
      <c r="Y88" s="3" t="str">
        <f>X88</f>
        <v>对随机3名敌人造成10436点伤害，同时有20%对敌人眩晕，持续5秒，提高我方随机3人对眩晕敌人20%的伤害加深，持续5秒。</v>
      </c>
    </row>
    <row r="89" spans="1:25">
      <c r="A89">
        <v>82</v>
      </c>
      <c r="D89" s="3" t="s">
        <v>509</v>
      </c>
      <c r="E89" s="10" t="s">
        <v>510</v>
      </c>
      <c r="F89" s="3" t="str">
        <f>"眩晕概率增加至"&amp;N89*100&amp;"%。"</f>
        <v>眩晕概率增加至40%。</v>
      </c>
      <c r="G89" s="3" t="str">
        <f t="shared" si="58"/>
        <v>眩晕概率增加至&lt;color=#b4595eFF&gt;40%&lt;/color&gt;。</v>
      </c>
      <c r="H89" s="3">
        <f t="shared" si="64"/>
        <v>0.2</v>
      </c>
      <c r="I89" s="3" t="str">
        <f t="shared" si="54"/>
        <v>20003#0.7|20003#0.7|20003#0.7</v>
      </c>
      <c r="J89" s="3" t="str">
        <f t="shared" si="55"/>
        <v>26|3|35</v>
      </c>
      <c r="K89" s="3">
        <v>52181</v>
      </c>
      <c r="L89" s="3">
        <f t="shared" si="53"/>
        <v>10436</v>
      </c>
      <c r="M89" s="4" t="s">
        <v>765</v>
      </c>
      <c r="N89" s="5" t="str">
        <f t="shared" si="59"/>
        <v>0.4</v>
      </c>
      <c r="O89" s="5" t="str">
        <f>RIGHT(M89,1)</f>
        <v>5</v>
      </c>
      <c r="P89" s="4" t="s">
        <v>752</v>
      </c>
      <c r="Q89" s="5" t="str">
        <f t="shared" si="57"/>
        <v>0.2</v>
      </c>
      <c r="R89" s="5" t="str">
        <f t="shared" si="67"/>
        <v>5</v>
      </c>
      <c r="V89" s="3" t="str">
        <f t="shared" si="51"/>
        <v>10436|0.4#1#5|1#0.2#5</v>
      </c>
      <c r="W89" s="3" t="s">
        <v>764</v>
      </c>
      <c r="X89" s="3" t="str">
        <f t="shared" si="61"/>
        <v>对随机3名敌人造成10436点伤害，同时有40%对敌人眩晕，持续5秒，提高我方随机3人对眩晕敌人20%的伤害加深，持续5秒。</v>
      </c>
      <c r="Y89" s="3" t="str">
        <f>SUBSTITUTE(SUBSTITUTE(X89,"有","有&lt;color=#4c805eFF&gt;",1),"%","%&lt;/color&gt;",1)</f>
        <v>对随机3名敌人造成10436点伤害，同时有&lt;color=#4c805eFF&gt;40%&lt;/color&gt;对敌人眩晕，持续5秒，提高我方随机3人对眩晕敌人20%的伤害加深，持续5秒。</v>
      </c>
    </row>
    <row r="90" spans="1:25">
      <c r="A90">
        <v>83</v>
      </c>
      <c r="D90" s="3" t="s">
        <v>511</v>
      </c>
      <c r="E90" s="10" t="s">
        <v>512</v>
      </c>
      <c r="F90" s="3" t="str">
        <f t="shared" ref="F90:F94" si="68">"伤害增加至"&amp;L90&amp;"点。"</f>
        <v>伤害增加至20872点。</v>
      </c>
      <c r="G90" s="3" t="str">
        <f t="shared" si="58"/>
        <v>伤害增加至&lt;color=#b4595eFF&gt;20872点&lt;/color&gt;。</v>
      </c>
      <c r="H90" s="3">
        <f t="shared" si="64"/>
        <v>0.4</v>
      </c>
      <c r="I90" s="3" t="str">
        <f t="shared" si="54"/>
        <v>20003#0.7|20003#0.7|20003#0.7</v>
      </c>
      <c r="J90" s="3" t="str">
        <f t="shared" si="55"/>
        <v>26|3|35</v>
      </c>
      <c r="K90" s="3">
        <v>52181</v>
      </c>
      <c r="L90" s="3">
        <f t="shared" si="53"/>
        <v>20872</v>
      </c>
      <c r="M90" s="4" t="s">
        <v>765</v>
      </c>
      <c r="N90" s="5" t="str">
        <f t="shared" si="59"/>
        <v>0.4</v>
      </c>
      <c r="O90" s="5" t="str">
        <f>RIGHT(M90,1)</f>
        <v>5</v>
      </c>
      <c r="P90" s="4" t="s">
        <v>752</v>
      </c>
      <c r="Q90" s="5" t="str">
        <f t="shared" si="57"/>
        <v>0.2</v>
      </c>
      <c r="R90" s="5" t="str">
        <f t="shared" si="67"/>
        <v>5</v>
      </c>
      <c r="V90" s="3" t="str">
        <f t="shared" si="51"/>
        <v>20872|0.4#1#5|1#0.2#5</v>
      </c>
      <c r="W90" s="3" t="s">
        <v>764</v>
      </c>
      <c r="X90" s="3" t="str">
        <f t="shared" si="61"/>
        <v>对随机3名敌人造成20872点伤害，同时有40%对敌人眩晕，持续5秒，提高我方随机3人对眩晕敌人20%的伤害加深，持续5秒。</v>
      </c>
      <c r="Y90" s="3" t="str">
        <f t="shared" si="66"/>
        <v>对随机3名敌人造成&lt;color=#4c805eFF&gt;20872点&lt;/color&gt;伤害，同时有40%对敌人眩晕，持续5秒，提高我方随机3人对眩晕敌人20%的伤害加深，持续5秒。</v>
      </c>
    </row>
    <row r="91" spans="1:25">
      <c r="A91">
        <v>84</v>
      </c>
      <c r="D91" s="3" t="s">
        <v>514</v>
      </c>
      <c r="E91" s="10" t="s">
        <v>515</v>
      </c>
      <c r="F91" s="3" t="str">
        <f>"眩晕概率增加至"&amp;N91*100&amp;"%。"</f>
        <v>眩晕概率增加至50%。</v>
      </c>
      <c r="G91" s="3" t="str">
        <f t="shared" si="58"/>
        <v>眩晕概率增加至&lt;color=#b4595eFF&gt;50%&lt;/color&gt;。</v>
      </c>
      <c r="H91" s="3">
        <f t="shared" si="64"/>
        <v>0.4</v>
      </c>
      <c r="I91" s="3" t="str">
        <f t="shared" si="54"/>
        <v>20003#0.7|20003#0.7|20003#0.7</v>
      </c>
      <c r="J91" s="3" t="str">
        <f t="shared" si="55"/>
        <v>26|3|35</v>
      </c>
      <c r="K91" s="3">
        <v>52181</v>
      </c>
      <c r="L91" s="3">
        <f t="shared" si="53"/>
        <v>20872</v>
      </c>
      <c r="M91" s="4" t="s">
        <v>766</v>
      </c>
      <c r="N91" s="5" t="str">
        <f t="shared" si="59"/>
        <v>0.5</v>
      </c>
      <c r="O91" s="5" t="str">
        <f>RIGHT(M91,1)</f>
        <v>5</v>
      </c>
      <c r="P91" s="4" t="s">
        <v>752</v>
      </c>
      <c r="Q91" s="5" t="str">
        <f t="shared" si="57"/>
        <v>0.2</v>
      </c>
      <c r="R91" s="5" t="str">
        <f t="shared" si="67"/>
        <v>5</v>
      </c>
      <c r="V91" s="3" t="str">
        <f t="shared" si="51"/>
        <v>20872|0.5#1#5|1#0.2#5</v>
      </c>
      <c r="W91" s="3" t="s">
        <v>764</v>
      </c>
      <c r="X91" s="3" t="str">
        <f t="shared" si="61"/>
        <v>对随机3名敌人造成20872点伤害，同时有50%对敌人眩晕，持续5秒，提高我方随机3人对眩晕敌人20%的伤害加深，持续5秒。</v>
      </c>
      <c r="Y91" s="3" t="str">
        <f>SUBSTITUTE(SUBSTITUTE(X91,"有","有&lt;color=#4c805eFF&gt;",1),"%","%&lt;/color&gt;",1)</f>
        <v>对随机3名敌人造成20872点伤害，同时有&lt;color=#4c805eFF&gt;50%&lt;/color&gt;对敌人眩晕，持续5秒，提高我方随机3人对眩晕敌人20%的伤害加深，持续5秒。</v>
      </c>
    </row>
    <row r="92" spans="1:25">
      <c r="A92">
        <v>85</v>
      </c>
      <c r="D92" s="3" t="s">
        <v>517</v>
      </c>
      <c r="E92" s="10" t="s">
        <v>518</v>
      </c>
      <c r="F92" s="3" t="str">
        <f t="shared" si="68"/>
        <v>伤害增加至31308点。</v>
      </c>
      <c r="G92" s="3" t="str">
        <f t="shared" si="58"/>
        <v>伤害增加至&lt;color=#b4595eFF&gt;31308点&lt;/color&gt;。</v>
      </c>
      <c r="H92" s="3">
        <f t="shared" si="64"/>
        <v>0.6</v>
      </c>
      <c r="I92" s="3" t="str">
        <f t="shared" si="54"/>
        <v>20003#0.7|20003#0.7|20003#0.7</v>
      </c>
      <c r="J92" s="3" t="str">
        <f t="shared" si="55"/>
        <v>26|3|35</v>
      </c>
      <c r="K92" s="3">
        <v>52181</v>
      </c>
      <c r="L92" s="3">
        <f t="shared" si="53"/>
        <v>31308</v>
      </c>
      <c r="M92" s="4" t="s">
        <v>766</v>
      </c>
      <c r="N92" s="5" t="str">
        <f t="shared" si="59"/>
        <v>0.5</v>
      </c>
      <c r="O92" s="5" t="str">
        <f>RIGHT(M92,1)</f>
        <v>5</v>
      </c>
      <c r="P92" s="4" t="s">
        <v>752</v>
      </c>
      <c r="Q92" s="5" t="str">
        <f t="shared" si="57"/>
        <v>0.2</v>
      </c>
      <c r="R92" s="5" t="str">
        <f t="shared" si="67"/>
        <v>5</v>
      </c>
      <c r="V92" s="3" t="str">
        <f t="shared" si="51"/>
        <v>31308|0.5#1#5|1#0.2#5</v>
      </c>
      <c r="W92" s="3" t="s">
        <v>764</v>
      </c>
      <c r="X92" s="3" t="str">
        <f t="shared" si="61"/>
        <v>对随机3名敌人造成31308点伤害，同时有50%对敌人眩晕，持续5秒，提高我方随机3人对眩晕敌人20%的伤害加深，持续5秒。</v>
      </c>
      <c r="Y92" s="3" t="str">
        <f t="shared" ref="Y92:Y96" si="69">SUBSTITUTE(SUBSTITUTE(X92,"成","成&lt;color=#4c805eFF&gt;",1),"点","点&lt;/color&gt;")</f>
        <v>对随机3名敌人造成&lt;color=#4c805eFF&gt;31308点&lt;/color&gt;伤害，同时有50%对敌人眩晕，持续5秒，提高我方随机3人对眩晕敌人20%的伤害加深，持续5秒。</v>
      </c>
    </row>
    <row r="93" spans="1:25">
      <c r="A93">
        <v>86</v>
      </c>
      <c r="D93" s="3" t="s">
        <v>519</v>
      </c>
      <c r="E93" s="10" t="s">
        <v>520</v>
      </c>
      <c r="F93" s="3" t="str">
        <f>"眩晕时间持续&lt;color=#b4595eFF&gt;"&amp;O93&amp;"秒。"</f>
        <v>眩晕时间持续&lt;color=#b4595eFF&gt;10秒。</v>
      </c>
      <c r="G93" s="3" t="str">
        <f t="shared" si="58"/>
        <v>眩晕时间持续&lt;color=#b4595eFF&gt;10秒&lt;/color&gt;。</v>
      </c>
      <c r="H93" s="3">
        <f t="shared" si="64"/>
        <v>0.6</v>
      </c>
      <c r="I93" s="3" t="str">
        <f t="shared" si="54"/>
        <v>20003#0.7|20003#0.7|20003#0.7</v>
      </c>
      <c r="J93" s="3" t="str">
        <f t="shared" si="55"/>
        <v>26|3|35</v>
      </c>
      <c r="K93" s="3">
        <v>52181</v>
      </c>
      <c r="L93" s="3">
        <f t="shared" si="53"/>
        <v>31308</v>
      </c>
      <c r="M93" s="4" t="s">
        <v>767</v>
      </c>
      <c r="N93" s="5" t="str">
        <f t="shared" si="59"/>
        <v>0.5</v>
      </c>
      <c r="O93" s="5" t="str">
        <f t="shared" ref="O93:O97" si="70">RIGHT(M93,2)</f>
        <v>10</v>
      </c>
      <c r="P93" s="4" t="s">
        <v>752</v>
      </c>
      <c r="Q93" s="5" t="str">
        <f t="shared" si="57"/>
        <v>0.2</v>
      </c>
      <c r="R93" s="5" t="str">
        <f t="shared" si="67"/>
        <v>5</v>
      </c>
      <c r="V93" s="3" t="str">
        <f t="shared" si="51"/>
        <v>31308|0.5#1#10|1#0.2#5</v>
      </c>
      <c r="W93" s="3" t="s">
        <v>764</v>
      </c>
      <c r="X93" s="3" t="str">
        <f t="shared" si="61"/>
        <v>对随机3名敌人造成31308点伤害，同时有50%对敌人眩晕，持续10秒，提高我方随机3人对眩晕敌人20%的伤害加深，持续5秒。</v>
      </c>
      <c r="Y93" s="3" t="str">
        <f>SUBSTITUTE(SUBSTITUTE(X93,"续","续&lt;color=#4c805eFF&gt;",1),"秒","秒&lt;/color&gt;",1)</f>
        <v>对随机3名敌人造成31308点伤害，同时有50%对敌人眩晕，持续&lt;color=#4c805eFF&gt;10秒&lt;/color&gt;，提高我方随机3人对眩晕敌人20%的伤害加深，持续5秒。</v>
      </c>
    </row>
    <row r="94" spans="1:25">
      <c r="A94">
        <v>87</v>
      </c>
      <c r="D94" s="3" t="s">
        <v>521</v>
      </c>
      <c r="E94" s="10" t="s">
        <v>522</v>
      </c>
      <c r="F94" s="3" t="str">
        <f t="shared" si="68"/>
        <v>伤害增加至41744点。</v>
      </c>
      <c r="G94" s="3" t="str">
        <f t="shared" si="58"/>
        <v>伤害增加至&lt;color=#b4595eFF&gt;41744点&lt;/color&gt;。</v>
      </c>
      <c r="H94" s="3">
        <f t="shared" si="64"/>
        <v>0.8</v>
      </c>
      <c r="I94" s="3" t="str">
        <f t="shared" si="54"/>
        <v>20003#0.7|20003#0.7|20003#0.7</v>
      </c>
      <c r="J94" s="3" t="str">
        <f t="shared" si="55"/>
        <v>26|3|35</v>
      </c>
      <c r="K94" s="3">
        <v>52181</v>
      </c>
      <c r="L94" s="3">
        <f t="shared" si="53"/>
        <v>41744</v>
      </c>
      <c r="M94" s="4" t="s">
        <v>767</v>
      </c>
      <c r="N94" s="5" t="str">
        <f t="shared" si="59"/>
        <v>0.5</v>
      </c>
      <c r="O94" s="5" t="str">
        <f t="shared" si="70"/>
        <v>10</v>
      </c>
      <c r="P94" s="4" t="s">
        <v>752</v>
      </c>
      <c r="Q94" s="5" t="str">
        <f t="shared" si="57"/>
        <v>0.2</v>
      </c>
      <c r="R94" s="5" t="str">
        <f t="shared" si="67"/>
        <v>5</v>
      </c>
      <c r="V94" s="3" t="str">
        <f t="shared" si="51"/>
        <v>41744|0.5#1#10|1#0.2#5</v>
      </c>
      <c r="W94" s="3" t="s">
        <v>764</v>
      </c>
      <c r="X94" s="3" t="str">
        <f t="shared" si="61"/>
        <v>对随机3名敌人造成41744点伤害，同时有50%对敌人眩晕，持续10秒，提高我方随机3人对眩晕敌人20%的伤害加深，持续5秒。</v>
      </c>
      <c r="Y94" s="3" t="str">
        <f t="shared" si="69"/>
        <v>对随机3名敌人造成&lt;color=#4c805eFF&gt;41744点&lt;/color&gt;伤害，同时有50%对敌人眩晕，持续10秒，提高我方随机3人对眩晕敌人20%的伤害加深，持续5秒。</v>
      </c>
    </row>
    <row r="95" spans="1:25">
      <c r="A95">
        <v>88</v>
      </c>
      <c r="D95" s="3" t="s">
        <v>524</v>
      </c>
      <c r="E95" s="10" t="s">
        <v>525</v>
      </c>
      <c r="F95" s="3" t="str">
        <f>"伤害加深持续&lt;color=#b4595eFF&gt;"&amp;R95&amp;"秒。"</f>
        <v>伤害加深持续&lt;color=#b4595eFF&gt;10秒。</v>
      </c>
      <c r="G95" s="3" t="str">
        <f t="shared" si="58"/>
        <v>伤害加深持续&lt;color=#b4595eFF&gt;10秒&lt;/color&gt;。</v>
      </c>
      <c r="H95" s="3">
        <f t="shared" si="64"/>
        <v>0.8</v>
      </c>
      <c r="I95" s="3" t="str">
        <f t="shared" si="54"/>
        <v>20003#0.7|20003#0.7|20003#0.7</v>
      </c>
      <c r="J95" s="3" t="str">
        <f t="shared" si="55"/>
        <v>26|3|35</v>
      </c>
      <c r="K95" s="3">
        <v>52181</v>
      </c>
      <c r="L95" s="3">
        <f t="shared" si="53"/>
        <v>41744</v>
      </c>
      <c r="M95" s="4" t="s">
        <v>767</v>
      </c>
      <c r="N95" s="5" t="str">
        <f t="shared" si="59"/>
        <v>0.5</v>
      </c>
      <c r="O95" s="5" t="str">
        <f t="shared" si="70"/>
        <v>10</v>
      </c>
      <c r="P95" s="4" t="s">
        <v>756</v>
      </c>
      <c r="Q95" s="5" t="str">
        <f t="shared" si="57"/>
        <v>0.2</v>
      </c>
      <c r="R95" s="5" t="str">
        <f>RIGHT(P95,2)</f>
        <v>10</v>
      </c>
      <c r="V95" s="3" t="str">
        <f t="shared" si="51"/>
        <v>41744|0.5#1#10|1#0.2#10</v>
      </c>
      <c r="W95" s="3" t="s">
        <v>764</v>
      </c>
      <c r="X95" s="3" t="str">
        <f t="shared" si="61"/>
        <v>对随机3名敌人造成41744点伤害，同时有50%对敌人眩晕，持续10秒，提高我方随机3人对眩晕敌人20%的伤害加深，持续10秒。</v>
      </c>
      <c r="Y95" s="3" t="str">
        <f>SUBSTITUTE(SUBSTITUTE(X95,"续","续&lt;color=#4c805eFF&gt;",2),"秒","秒&lt;/color&gt;",2)</f>
        <v>对随机3名敌人造成41744点伤害，同时有50%对敌人眩晕，持续10秒，提高我方随机3人对眩晕敌人20%的伤害加深，持续&lt;color=#4c805eFF&gt;10秒&lt;/color&gt;。</v>
      </c>
    </row>
    <row r="96" spans="1:25">
      <c r="A96">
        <v>89</v>
      </c>
      <c r="D96" s="3" t="s">
        <v>527</v>
      </c>
      <c r="E96" s="10" t="s">
        <v>528</v>
      </c>
      <c r="F96" s="3" t="str">
        <f>"伤害增加至"&amp;L96&amp;"点。"</f>
        <v>伤害增加至52181点。</v>
      </c>
      <c r="G96" s="3" t="str">
        <f t="shared" si="58"/>
        <v>伤害增加至&lt;color=#b4595eFF&gt;52181点&lt;/color&gt;。</v>
      </c>
      <c r="H96" s="3">
        <f t="shared" si="64"/>
        <v>1</v>
      </c>
      <c r="I96" s="3" t="str">
        <f t="shared" si="54"/>
        <v>20003#0.7|20003#0.7|20003#0.7</v>
      </c>
      <c r="J96" s="3" t="str">
        <f t="shared" si="55"/>
        <v>26|3|35</v>
      </c>
      <c r="K96" s="3">
        <v>52181</v>
      </c>
      <c r="L96" s="3">
        <f t="shared" si="53"/>
        <v>52181</v>
      </c>
      <c r="M96" s="4" t="s">
        <v>767</v>
      </c>
      <c r="N96" s="5" t="str">
        <f t="shared" si="59"/>
        <v>0.5</v>
      </c>
      <c r="O96" s="5" t="str">
        <f t="shared" si="70"/>
        <v>10</v>
      </c>
      <c r="P96" s="4" t="s">
        <v>756</v>
      </c>
      <c r="Q96" s="5" t="str">
        <f t="shared" si="57"/>
        <v>0.2</v>
      </c>
      <c r="R96" s="5" t="str">
        <f>RIGHT(P96,2)</f>
        <v>10</v>
      </c>
      <c r="V96" s="3" t="str">
        <f t="shared" si="51"/>
        <v>52181|0.5#1#10|1#0.2#10</v>
      </c>
      <c r="W96" s="3" t="s">
        <v>764</v>
      </c>
      <c r="X96" s="3" t="str">
        <f t="shared" si="61"/>
        <v>对随机3名敌人造成52181点伤害，同时有50%对敌人眩晕，持续10秒，提高我方随机3人对眩晕敌人20%的伤害加深，持续10秒。</v>
      </c>
      <c r="Y96" s="3" t="str">
        <f t="shared" si="69"/>
        <v>对随机3名敌人造成&lt;color=#4c805eFF&gt;52181点&lt;/color&gt;伤害，同时有50%对敌人眩晕，持续10秒，提高我方随机3人对眩晕敌人20%的伤害加深，持续10秒。</v>
      </c>
    </row>
    <row r="97" spans="1:25">
      <c r="A97">
        <v>90</v>
      </c>
      <c r="D97" s="3" t="s">
        <v>529</v>
      </c>
      <c r="E97" s="10" t="s">
        <v>530</v>
      </c>
      <c r="F97" s="3" t="str">
        <f>"伤害加深至"&amp;Q97*100&amp;"%。"</f>
        <v>伤害加深至30%。</v>
      </c>
      <c r="G97" s="3" t="str">
        <f t="shared" si="58"/>
        <v>伤害加深至&lt;color=#b4595eFF&gt;30%&lt;/color&gt;。</v>
      </c>
      <c r="H97" s="3">
        <f t="shared" si="64"/>
        <v>1</v>
      </c>
      <c r="I97" s="3" t="str">
        <f t="shared" si="54"/>
        <v>20003#0.7|20003#0.7|20003#0.7</v>
      </c>
      <c r="J97" s="3" t="str">
        <f t="shared" si="55"/>
        <v>26|3|35</v>
      </c>
      <c r="K97" s="3">
        <v>52181</v>
      </c>
      <c r="L97" s="3">
        <f t="shared" si="53"/>
        <v>52181</v>
      </c>
      <c r="M97" s="4" t="s">
        <v>767</v>
      </c>
      <c r="N97" s="5" t="str">
        <f t="shared" si="59"/>
        <v>0.5</v>
      </c>
      <c r="O97" s="5" t="str">
        <f t="shared" si="70"/>
        <v>10</v>
      </c>
      <c r="P97" s="4" t="s">
        <v>757</v>
      </c>
      <c r="Q97" s="5" t="str">
        <f t="shared" si="57"/>
        <v>0.3</v>
      </c>
      <c r="R97" s="5" t="str">
        <f>RIGHT(P97,2)</f>
        <v>10</v>
      </c>
      <c r="V97" s="3" t="str">
        <f t="shared" si="51"/>
        <v>52181|0.5#1#10|1#0.3#10</v>
      </c>
      <c r="W97" s="3" t="s">
        <v>764</v>
      </c>
      <c r="X97" s="3" t="str">
        <f t="shared" si="61"/>
        <v>对随机3名敌人造成52181点伤害，同时有50%对敌人眩晕，持续10秒，提高我方随机3人对眩晕敌人30%的伤害加深，持续10秒。</v>
      </c>
      <c r="Y97" s="3" t="str">
        <f>SUBSTITUTE(SUBSTITUTE(X97,"人","人&lt;color=#4c805eFF&gt;",4),"%","%&lt;/color&gt;",2)</f>
        <v>对随机3名敌人造成52181点伤害，同时有50%对敌人眩晕，持续10秒，提高我方随机3人对眩晕敌人&lt;color=#4c805eFF&gt;30%&lt;/color&gt;的伤害加深，持续10秒。</v>
      </c>
    </row>
    <row r="98" spans="1:25">
      <c r="A98">
        <v>91</v>
      </c>
      <c r="D98" s="3" t="s">
        <v>558</v>
      </c>
      <c r="E98" s="10" t="s">
        <v>559</v>
      </c>
      <c r="G98" s="3" t="str">
        <f t="shared" si="58"/>
        <v/>
      </c>
      <c r="H98" s="3">
        <f t="shared" si="64"/>
        <v>0.2</v>
      </c>
      <c r="I98" s="3" t="str">
        <f t="shared" si="54"/>
        <v>20004#0.7|10000#0.7|10000#0.7</v>
      </c>
      <c r="J98" s="3" t="str">
        <f t="shared" si="55"/>
        <v>26|4|4</v>
      </c>
      <c r="K98" s="3">
        <v>62000</v>
      </c>
      <c r="L98" s="3">
        <f t="shared" si="53"/>
        <v>12400</v>
      </c>
      <c r="M98" s="4" t="s">
        <v>768</v>
      </c>
      <c r="N98" s="5" t="str">
        <f t="shared" ref="N98:N107" si="71">MID(M98,FIND("#",M98,1)+1,FIND("#",M98,FIND("#",M98,1)+1)-FIND("#",M98,1)-1)</f>
        <v>0.3</v>
      </c>
      <c r="O98" s="5" t="str">
        <f t="shared" ref="O98:O107" si="72">MID(M98,FIND("#",M98,FIND("#",M98,1)+1)+1,FIND("#",M98,FIND("#",M98,FIND("#",M98,1)+1)+1)-FIND("#",M98,FIND("#",M98,1)+1)-1)</f>
        <v>5</v>
      </c>
      <c r="P98" s="4" t="s">
        <v>769</v>
      </c>
      <c r="Q98" s="5" t="str">
        <f t="shared" si="57"/>
        <v>0.2</v>
      </c>
      <c r="R98" s="5" t="str">
        <f>MID(P98,FIND("#",P98,FIND("#",P98,1)+1)+1,FIND("#",P98,FIND("#",P98,FIND("#",P98,1)+1)+1)-FIND("#",P98,FIND("#",P98,1)+1)-1)</f>
        <v>5</v>
      </c>
      <c r="V98" s="3" t="str">
        <f t="shared" si="51"/>
        <v>12400|4#0.3#5#1|6#0.2#5#3</v>
      </c>
      <c r="W98" s="3" t="s">
        <v>770</v>
      </c>
      <c r="X98" s="3" t="str">
        <f t="shared" si="61"/>
        <v>对敌方随机4人造成12400点伤害，增加我方全体30%速度，持续5秒，同时给全体附加神圣buff，buff 期间受到的伤害减少20%，持续5秒。</v>
      </c>
      <c r="Y98" s="3" t="str">
        <f>X98</f>
        <v>对敌方随机4人造成12400点伤害，增加我方全体30%速度，持续5秒，同时给全体附加神圣buff，buff 期间受到的伤害减少20%，持续5秒。</v>
      </c>
    </row>
    <row r="99" spans="1:25">
      <c r="A99">
        <v>92</v>
      </c>
      <c r="D99" s="3" t="s">
        <v>560</v>
      </c>
      <c r="E99" s="10" t="s">
        <v>561</v>
      </c>
      <c r="F99" s="3" t="str">
        <f>"速度增加至"&amp;N99*100&amp;"%。"</f>
        <v>速度增加至60%。</v>
      </c>
      <c r="G99" s="3" t="str">
        <f t="shared" si="58"/>
        <v>速度增加至&lt;color=#b4595eFF&gt;60%&lt;/color&gt;。</v>
      </c>
      <c r="H99" s="3">
        <f t="shared" si="64"/>
        <v>0.2</v>
      </c>
      <c r="I99" s="3" t="str">
        <f t="shared" si="54"/>
        <v>20004#0.7|10000#0.7|10000#0.7</v>
      </c>
      <c r="J99" s="3" t="str">
        <f t="shared" si="55"/>
        <v>26|4|4</v>
      </c>
      <c r="K99" s="3">
        <v>62000</v>
      </c>
      <c r="L99" s="3">
        <f t="shared" si="53"/>
        <v>12400</v>
      </c>
      <c r="M99" s="4" t="s">
        <v>771</v>
      </c>
      <c r="N99" s="5" t="str">
        <f t="shared" si="71"/>
        <v>0.6</v>
      </c>
      <c r="O99" s="5" t="str">
        <f t="shared" si="72"/>
        <v>5</v>
      </c>
      <c r="P99" s="4" t="s">
        <v>769</v>
      </c>
      <c r="Q99" s="5" t="str">
        <f t="shared" si="57"/>
        <v>0.2</v>
      </c>
      <c r="R99" s="5" t="str">
        <f t="shared" ref="R99:R107" si="73">MID(P99,FIND("#",P99,FIND("#",P99,1)+1)+1,FIND("#",P99,FIND("#",P99,FIND("#",P99,1)+1)+1)-FIND("#",P99,FIND("#",P99,1)+1)-1)</f>
        <v>5</v>
      </c>
      <c r="V99" s="3" t="str">
        <f t="shared" si="51"/>
        <v>12400|4#0.6#5#1|6#0.2#5#3</v>
      </c>
      <c r="W99" s="3" t="s">
        <v>770</v>
      </c>
      <c r="X99" s="3" t="str">
        <f t="shared" ref="X99:X107" si="74">SUBSTITUTE(SUBSTITUTE(SUBSTITUTE(SUBSTITUTE(SUBSTITUTE(W99,"a",L99&amp;"点",1),"b",N99*100&amp;"%",1),"c",O99,1),"d",Q99*100&amp;"%",1),"e",R99,1)</f>
        <v>对敌方随机4人造成12400点伤害，增加我方全体60%速度，持续5秒，同时给全体附加神圣buff，buff 期间受到的伤害减少20%，持续5秒。</v>
      </c>
      <c r="Y99" s="3" t="str">
        <f>SUBSTITUTE(SUBSTITUTE(X99,"体","体&lt;color=#4c805eFF&gt;",1),"%","%&lt;/color&gt;",1)</f>
        <v>对敌方随机4人造成12400点伤害，增加我方全体&lt;color=#4c805eFF&gt;60%&lt;/color&gt;速度，持续5秒，同时给全体附加神圣buff，buff 期间受到的伤害减少20%，持续5秒。</v>
      </c>
    </row>
    <row r="100" spans="1:25">
      <c r="A100">
        <v>93</v>
      </c>
      <c r="D100" s="3" t="s">
        <v>563</v>
      </c>
      <c r="E100" s="10" t="s">
        <v>564</v>
      </c>
      <c r="F100" s="3" t="str">
        <f t="shared" ref="F100:F104" si="75">"伤害增加至"&amp;L100&amp;"点。"</f>
        <v>伤害增加至24800点。</v>
      </c>
      <c r="G100" s="3" t="str">
        <f t="shared" si="58"/>
        <v>伤害增加至&lt;color=#b4595eFF&gt;24800点&lt;/color&gt;。</v>
      </c>
      <c r="H100" s="3">
        <f t="shared" si="64"/>
        <v>0.4</v>
      </c>
      <c r="I100" s="3" t="str">
        <f t="shared" si="54"/>
        <v>20004#0.7|10000#0.7|10000#0.7</v>
      </c>
      <c r="J100" s="3" t="str">
        <f t="shared" si="55"/>
        <v>26|4|4</v>
      </c>
      <c r="K100" s="3">
        <v>62000</v>
      </c>
      <c r="L100" s="3">
        <f t="shared" si="53"/>
        <v>24800</v>
      </c>
      <c r="M100" s="4" t="s">
        <v>771</v>
      </c>
      <c r="N100" s="5" t="str">
        <f t="shared" si="71"/>
        <v>0.6</v>
      </c>
      <c r="O100" s="5" t="str">
        <f t="shared" si="72"/>
        <v>5</v>
      </c>
      <c r="P100" s="4" t="s">
        <v>769</v>
      </c>
      <c r="Q100" s="5" t="str">
        <f t="shared" si="57"/>
        <v>0.2</v>
      </c>
      <c r="R100" s="5" t="str">
        <f t="shared" si="73"/>
        <v>5</v>
      </c>
      <c r="V100" s="3" t="str">
        <f t="shared" si="51"/>
        <v>24800|4#0.6#5#1|6#0.2#5#3</v>
      </c>
      <c r="W100" s="3" t="s">
        <v>770</v>
      </c>
      <c r="X100" s="3" t="str">
        <f t="shared" si="74"/>
        <v>对敌方随机4人造成24800点伤害，增加我方全体60%速度，持续5秒，同时给全体附加神圣buff，buff 期间受到的伤害减少20%，持续5秒。</v>
      </c>
      <c r="Y100" s="3" t="str">
        <f t="shared" ref="Y100:Y104" si="76">SUBSTITUTE(SUBSTITUTE(X100,"成","成&lt;color=#4c805eFF&gt;",1),"点","点&lt;/color&gt;")</f>
        <v>对敌方随机4人造成&lt;color=#4c805eFF&gt;24800点&lt;/color&gt;伤害，增加我方全体60%速度，持续5秒，同时给全体附加神圣buff，buff 期间受到的伤害减少20%，持续5秒。</v>
      </c>
    </row>
    <row r="101" spans="1:25">
      <c r="A101">
        <v>94</v>
      </c>
      <c r="D101" s="3" t="s">
        <v>566</v>
      </c>
      <c r="E101" s="10" t="s">
        <v>567</v>
      </c>
      <c r="F101" s="3" t="str">
        <f>"速度增加至"&amp;N101*100&amp;"%。"</f>
        <v>速度增加至100%。</v>
      </c>
      <c r="G101" s="3" t="str">
        <f t="shared" si="58"/>
        <v>速度增加至&lt;color=#b4595eFF&gt;100%&lt;/color&gt;。</v>
      </c>
      <c r="H101" s="3">
        <f t="shared" si="64"/>
        <v>0.4</v>
      </c>
      <c r="I101" s="3" t="str">
        <f t="shared" si="54"/>
        <v>20004#0.7|10000#0.7|10000#0.7</v>
      </c>
      <c r="J101" s="3" t="str">
        <f t="shared" si="55"/>
        <v>26|4|4</v>
      </c>
      <c r="K101" s="3">
        <v>62000</v>
      </c>
      <c r="L101" s="3">
        <f t="shared" si="53"/>
        <v>24800</v>
      </c>
      <c r="M101" s="4" t="s">
        <v>772</v>
      </c>
      <c r="N101" s="5" t="str">
        <f t="shared" si="71"/>
        <v>1</v>
      </c>
      <c r="O101" s="5" t="str">
        <f t="shared" si="72"/>
        <v>5</v>
      </c>
      <c r="P101" s="4" t="s">
        <v>769</v>
      </c>
      <c r="Q101" s="5" t="str">
        <f t="shared" si="57"/>
        <v>0.2</v>
      </c>
      <c r="R101" s="5" t="str">
        <f t="shared" si="73"/>
        <v>5</v>
      </c>
      <c r="V101" s="3" t="str">
        <f t="shared" si="51"/>
        <v>24800|4#1#5#1|6#0.2#5#3</v>
      </c>
      <c r="W101" s="3" t="s">
        <v>770</v>
      </c>
      <c r="X101" s="3" t="str">
        <f t="shared" si="74"/>
        <v>对敌方随机4人造成24800点伤害，增加我方全体100%速度，持续5秒，同时给全体附加神圣buff，buff 期间受到的伤害减少20%，持续5秒。</v>
      </c>
      <c r="Y101" s="3" t="str">
        <f>SUBSTITUTE(SUBSTITUTE(X101,"体","体&lt;color=#4c805eFF&gt;",1),"%","%&lt;/color&gt;",1)</f>
        <v>对敌方随机4人造成24800点伤害，增加我方全体&lt;color=#4c805eFF&gt;100%&lt;/color&gt;速度，持续5秒，同时给全体附加神圣buff，buff 期间受到的伤害减少20%，持续5秒。</v>
      </c>
    </row>
    <row r="102" spans="1:25">
      <c r="A102">
        <v>95</v>
      </c>
      <c r="D102" s="3" t="s">
        <v>570</v>
      </c>
      <c r="E102" s="10" t="s">
        <v>571</v>
      </c>
      <c r="F102" s="3" t="str">
        <f t="shared" si="75"/>
        <v>伤害增加至37200点。</v>
      </c>
      <c r="G102" s="3" t="str">
        <f t="shared" si="58"/>
        <v>伤害增加至&lt;color=#b4595eFF&gt;37200点&lt;/color&gt;。</v>
      </c>
      <c r="H102" s="3">
        <f t="shared" si="64"/>
        <v>0.6</v>
      </c>
      <c r="I102" s="3" t="str">
        <f t="shared" si="54"/>
        <v>20004#0.7|10000#0.7|10000#0.7</v>
      </c>
      <c r="J102" s="3" t="str">
        <f t="shared" si="55"/>
        <v>26|4|4</v>
      </c>
      <c r="K102" s="3">
        <v>62000</v>
      </c>
      <c r="L102" s="3">
        <f t="shared" si="53"/>
        <v>37200</v>
      </c>
      <c r="M102" s="4" t="s">
        <v>772</v>
      </c>
      <c r="N102" s="5" t="str">
        <f t="shared" si="71"/>
        <v>1</v>
      </c>
      <c r="O102" s="5" t="str">
        <f t="shared" si="72"/>
        <v>5</v>
      </c>
      <c r="P102" s="4" t="s">
        <v>769</v>
      </c>
      <c r="Q102" s="5" t="str">
        <f t="shared" si="57"/>
        <v>0.2</v>
      </c>
      <c r="R102" s="5" t="str">
        <f t="shared" si="73"/>
        <v>5</v>
      </c>
      <c r="V102" s="3" t="str">
        <f t="shared" si="51"/>
        <v>37200|4#1#5#1|6#0.2#5#3</v>
      </c>
      <c r="W102" s="3" t="s">
        <v>770</v>
      </c>
      <c r="X102" s="3" t="str">
        <f t="shared" si="74"/>
        <v>对敌方随机4人造成37200点伤害，增加我方全体100%速度，持续5秒，同时给全体附加神圣buff，buff 期间受到的伤害减少20%，持续5秒。</v>
      </c>
      <c r="Y102" s="3" t="str">
        <f t="shared" si="76"/>
        <v>对敌方随机4人造成&lt;color=#4c805eFF&gt;37200点&lt;/color&gt;伤害，增加我方全体100%速度，持续5秒，同时给全体附加神圣buff，buff 期间受到的伤害减少20%，持续5秒。</v>
      </c>
    </row>
    <row r="103" spans="1:25">
      <c r="A103">
        <v>96</v>
      </c>
      <c r="D103" s="3" t="s">
        <v>573</v>
      </c>
      <c r="E103" s="10" t="s">
        <v>574</v>
      </c>
      <c r="F103" s="3" t="str">
        <f>"速度提升持续&lt;color=#b4595eFF&gt;"&amp;O103&amp;"秒。"</f>
        <v>速度提升持续&lt;color=#b4595eFF&gt;10秒。</v>
      </c>
      <c r="G103" s="3" t="str">
        <f t="shared" si="58"/>
        <v>速度提升持续&lt;color=#b4595eFF&gt;10秒&lt;/color&gt;。</v>
      </c>
      <c r="H103" s="3">
        <f t="shared" si="64"/>
        <v>0.6</v>
      </c>
      <c r="I103" s="3" t="str">
        <f t="shared" si="54"/>
        <v>20004#0.7|10000#0.7|10000#0.7</v>
      </c>
      <c r="J103" s="3" t="str">
        <f t="shared" si="55"/>
        <v>26|4|4</v>
      </c>
      <c r="K103" s="3">
        <v>62000</v>
      </c>
      <c r="L103" s="3">
        <f t="shared" si="53"/>
        <v>37200</v>
      </c>
      <c r="M103" s="4" t="s">
        <v>773</v>
      </c>
      <c r="N103" s="5" t="str">
        <f t="shared" si="71"/>
        <v>1</v>
      </c>
      <c r="O103" s="5" t="str">
        <f t="shared" si="72"/>
        <v>10</v>
      </c>
      <c r="P103" s="4" t="s">
        <v>769</v>
      </c>
      <c r="Q103" s="5" t="str">
        <f t="shared" si="57"/>
        <v>0.2</v>
      </c>
      <c r="R103" s="5" t="str">
        <f t="shared" si="73"/>
        <v>5</v>
      </c>
      <c r="V103" s="3" t="str">
        <f t="shared" si="51"/>
        <v>37200|4#1#10#1|6#0.2#5#3</v>
      </c>
      <c r="W103" s="3" t="s">
        <v>770</v>
      </c>
      <c r="X103" s="3" t="str">
        <f t="shared" si="74"/>
        <v>对敌方随机4人造成37200点伤害，增加我方全体100%速度，持续10秒，同时给全体附加神圣buff，buff 期间受到的伤害减少20%，持续5秒。</v>
      </c>
      <c r="Y103" s="3" t="str">
        <f>SUBSTITUTE(SUBSTITUTE(X103,"续","续&lt;color=#4c805eFF&gt;",1),"秒","秒&lt;/color&gt;",1)</f>
        <v>对敌方随机4人造成37200点伤害，增加我方全体100%速度，持续&lt;color=#4c805eFF&gt;10秒&lt;/color&gt;，同时给全体附加神圣buff，buff 期间受到的伤害减少20%，持续5秒。</v>
      </c>
    </row>
    <row r="104" spans="1:25">
      <c r="A104">
        <v>97</v>
      </c>
      <c r="D104" s="3" t="s">
        <v>576</v>
      </c>
      <c r="E104" s="10" t="s">
        <v>577</v>
      </c>
      <c r="F104" s="3" t="str">
        <f t="shared" si="75"/>
        <v>伤害增加至49600点。</v>
      </c>
      <c r="G104" s="3" t="str">
        <f t="shared" si="58"/>
        <v>伤害增加至&lt;color=#b4595eFF&gt;49600点&lt;/color&gt;。</v>
      </c>
      <c r="H104" s="3">
        <f t="shared" si="64"/>
        <v>0.8</v>
      </c>
      <c r="I104" s="3" t="str">
        <f t="shared" si="54"/>
        <v>20004#0.7|10000#0.7|10000#0.7</v>
      </c>
      <c r="J104" s="3" t="str">
        <f t="shared" si="55"/>
        <v>26|4|4</v>
      </c>
      <c r="K104" s="3">
        <v>62000</v>
      </c>
      <c r="L104" s="3">
        <f t="shared" si="53"/>
        <v>49600</v>
      </c>
      <c r="M104" s="4" t="s">
        <v>773</v>
      </c>
      <c r="N104" s="5" t="str">
        <f t="shared" si="71"/>
        <v>1</v>
      </c>
      <c r="O104" s="5" t="str">
        <f t="shared" si="72"/>
        <v>10</v>
      </c>
      <c r="P104" s="4" t="s">
        <v>769</v>
      </c>
      <c r="Q104" s="5" t="str">
        <f t="shared" si="57"/>
        <v>0.2</v>
      </c>
      <c r="R104" s="5" t="str">
        <f t="shared" si="73"/>
        <v>5</v>
      </c>
      <c r="V104" s="3" t="str">
        <f t="shared" si="51"/>
        <v>49600|4#1#10#1|6#0.2#5#3</v>
      </c>
      <c r="W104" s="3" t="s">
        <v>770</v>
      </c>
      <c r="X104" s="3" t="str">
        <f t="shared" si="74"/>
        <v>对敌方随机4人造成49600点伤害，增加我方全体100%速度，持续10秒，同时给全体附加神圣buff，buff 期间受到的伤害减少20%，持续5秒。</v>
      </c>
      <c r="Y104" s="3" t="str">
        <f t="shared" si="76"/>
        <v>对敌方随机4人造成&lt;color=#4c805eFF&gt;49600点&lt;/color&gt;伤害，增加我方全体100%速度，持续10秒，同时给全体附加神圣buff，buff 期间受到的伤害减少20%，持续5秒。</v>
      </c>
    </row>
    <row r="105" spans="1:25">
      <c r="A105">
        <v>98</v>
      </c>
      <c r="D105" s="3" t="s">
        <v>580</v>
      </c>
      <c r="E105" s="10" t="s">
        <v>581</v>
      </c>
      <c r="F105" s="3" t="str">
        <f>"伤害减少持续&lt;color=#b4595eFF&gt;"&amp;R105&amp;"秒。"</f>
        <v>伤害减少持续&lt;color=#b4595eFF&gt;10秒。</v>
      </c>
      <c r="G105" s="3" t="str">
        <f t="shared" si="58"/>
        <v>伤害减少持续&lt;color=#b4595eFF&gt;10秒&lt;/color&gt;。</v>
      </c>
      <c r="H105" s="3">
        <f t="shared" si="64"/>
        <v>0.8</v>
      </c>
      <c r="I105" s="3" t="str">
        <f t="shared" si="54"/>
        <v>20004#0.7|10000#0.7|10000#0.7</v>
      </c>
      <c r="J105" s="3" t="str">
        <f t="shared" si="55"/>
        <v>26|4|4</v>
      </c>
      <c r="K105" s="3">
        <v>62000</v>
      </c>
      <c r="L105" s="3">
        <f t="shared" si="53"/>
        <v>49600</v>
      </c>
      <c r="M105" s="4" t="s">
        <v>773</v>
      </c>
      <c r="N105" s="5" t="str">
        <f t="shared" si="71"/>
        <v>1</v>
      </c>
      <c r="O105" s="5" t="str">
        <f t="shared" si="72"/>
        <v>10</v>
      </c>
      <c r="P105" s="4" t="s">
        <v>774</v>
      </c>
      <c r="Q105" s="5" t="str">
        <f t="shared" si="57"/>
        <v>0.2</v>
      </c>
      <c r="R105" s="5" t="str">
        <f t="shared" si="73"/>
        <v>10</v>
      </c>
      <c r="V105" s="3" t="str">
        <f t="shared" si="51"/>
        <v>49600|4#1#10#1|6#0.2#10#3</v>
      </c>
      <c r="W105" s="3" t="s">
        <v>770</v>
      </c>
      <c r="X105" s="3" t="str">
        <f t="shared" si="74"/>
        <v>对敌方随机4人造成49600点伤害，增加我方全体100%速度，持续10秒，同时给全体附加神圣buff，buff 期间受到的伤害减少20%，持续10秒。</v>
      </c>
      <c r="Y105" s="3" t="str">
        <f>SUBSTITUTE(SUBSTITUTE(X105,"续","续&lt;color=#4c805eFF&gt;",2),"秒","秒&lt;/color&gt;",2)</f>
        <v>对敌方随机4人造成49600点伤害，增加我方全体100%速度，持续10秒，同时给全体附加神圣buff，buff 期间受到的伤害减少20%，持续&lt;color=#4c805eFF&gt;10秒&lt;/color&gt;。</v>
      </c>
    </row>
    <row r="106" spans="1:25">
      <c r="A106">
        <v>99</v>
      </c>
      <c r="D106" s="3" t="s">
        <v>584</v>
      </c>
      <c r="E106" s="10" t="s">
        <v>585</v>
      </c>
      <c r="F106" s="3" t="str">
        <f>"伤害增加至"&amp;L106&amp;"点。"</f>
        <v>伤害增加至62000点。</v>
      </c>
      <c r="G106" s="3" t="str">
        <f t="shared" si="58"/>
        <v>伤害增加至&lt;color=#b4595eFF&gt;62000点&lt;/color&gt;。</v>
      </c>
      <c r="H106" s="3">
        <f t="shared" si="64"/>
        <v>1</v>
      </c>
      <c r="I106" s="3" t="str">
        <f t="shared" si="54"/>
        <v>20004#0.7|10000#0.7|10000#0.7</v>
      </c>
      <c r="J106" s="3" t="str">
        <f t="shared" si="55"/>
        <v>26|4|4</v>
      </c>
      <c r="K106" s="3">
        <v>62000</v>
      </c>
      <c r="L106" s="3">
        <f t="shared" si="53"/>
        <v>62000</v>
      </c>
      <c r="M106" s="4" t="s">
        <v>773</v>
      </c>
      <c r="N106" s="5" t="str">
        <f t="shared" si="71"/>
        <v>1</v>
      </c>
      <c r="O106" s="5" t="str">
        <f t="shared" si="72"/>
        <v>10</v>
      </c>
      <c r="P106" s="4" t="s">
        <v>774</v>
      </c>
      <c r="Q106" s="5" t="str">
        <f t="shared" si="57"/>
        <v>0.2</v>
      </c>
      <c r="R106" s="5" t="str">
        <f t="shared" si="73"/>
        <v>10</v>
      </c>
      <c r="V106" s="3" t="str">
        <f t="shared" si="51"/>
        <v>62000|4#1#10#1|6#0.2#10#3</v>
      </c>
      <c r="W106" s="3" t="s">
        <v>770</v>
      </c>
      <c r="X106" s="3" t="str">
        <f t="shared" si="74"/>
        <v>对敌方随机4人造成62000点伤害，增加我方全体100%速度，持续10秒，同时给全体附加神圣buff，buff 期间受到的伤害减少20%，持续10秒。</v>
      </c>
      <c r="Y106" s="3" t="str">
        <f>SUBSTITUTE(SUBSTITUTE(X106,"成","成&lt;color=#4c805eFF&gt;",1),"点","点&lt;/color&gt;")</f>
        <v>对敌方随机4人造成&lt;color=#4c805eFF&gt;62000点&lt;/color&gt;伤害，增加我方全体100%速度，持续10秒，同时给全体附加神圣buff，buff 期间受到的伤害减少20%，持续10秒。</v>
      </c>
    </row>
    <row r="107" spans="1:25">
      <c r="A107">
        <v>100</v>
      </c>
      <c r="D107" s="3" t="s">
        <v>588</v>
      </c>
      <c r="E107" s="10" t="s">
        <v>589</v>
      </c>
      <c r="F107" s="3" t="str">
        <f>"伤害减少至"&amp;Q107*100&amp;"%。"</f>
        <v>伤害减少至45%。</v>
      </c>
      <c r="G107" s="3" t="str">
        <f t="shared" si="58"/>
        <v>伤害减少至&lt;color=#b4595eFF&gt;45%&lt;/color&gt;。</v>
      </c>
      <c r="H107" s="3">
        <f t="shared" si="64"/>
        <v>1</v>
      </c>
      <c r="I107" s="3" t="str">
        <f t="shared" si="54"/>
        <v>20004#0.7|10000#0.7|10000#0.7</v>
      </c>
      <c r="J107" s="3" t="str">
        <f t="shared" si="55"/>
        <v>26|4|4</v>
      </c>
      <c r="K107" s="3">
        <v>62000</v>
      </c>
      <c r="L107" s="3">
        <f t="shared" si="53"/>
        <v>62000</v>
      </c>
      <c r="M107" s="4" t="s">
        <v>773</v>
      </c>
      <c r="N107" s="5" t="str">
        <f t="shared" si="71"/>
        <v>1</v>
      </c>
      <c r="O107" s="5" t="str">
        <f t="shared" si="72"/>
        <v>10</v>
      </c>
      <c r="P107" s="4" t="s">
        <v>775</v>
      </c>
      <c r="Q107" s="5" t="str">
        <f t="shared" si="57"/>
        <v>0.45</v>
      </c>
      <c r="R107" s="5" t="str">
        <f t="shared" si="73"/>
        <v>10</v>
      </c>
      <c r="V107" s="3" t="str">
        <f t="shared" si="51"/>
        <v>62000|4#1#10#1|6#0.45#10#3</v>
      </c>
      <c r="W107" s="3" t="s">
        <v>770</v>
      </c>
      <c r="X107" s="3" t="str">
        <f t="shared" si="74"/>
        <v>对敌方随机4人造成62000点伤害，增加我方全体100%速度，持续10秒，同时给全体附加神圣buff，buff 期间受到的伤害减少45%，持续10秒。</v>
      </c>
      <c r="Y107" s="3" t="str">
        <f>SUBSTITUTE(SUBSTITUTE(X107,"少","少&lt;color=#4c805eFF&gt;",1),"%","%&lt;/color&gt;",2)</f>
        <v>对敌方随机4人造成62000点伤害，增加我方全体100%速度，持续10秒，同时给全体附加神圣buff，buff 期间受到的伤害减少&lt;color=#4c805eFF&gt;45%&lt;/color&gt;，持续10秒。</v>
      </c>
    </row>
    <row r="108" s="1" customFormat="1" spans="3:25">
      <c r="C108" s="16"/>
      <c r="D108" s="17">
        <f>D98+100</f>
        <v>1101</v>
      </c>
      <c r="E108" s="18">
        <f>E98+1000</f>
        <v>502001</v>
      </c>
      <c r="F108" s="17"/>
      <c r="G108" s="17"/>
      <c r="H108" s="17">
        <f t="shared" ref="H108:H117" si="77">H98</f>
        <v>0.2</v>
      </c>
      <c r="I108" s="17" t="str">
        <f t="shared" si="54"/>
        <v>20003#0.7|20003#0.7|10004#0.7|10000#0.7</v>
      </c>
      <c r="J108" s="17" t="str">
        <f t="shared" ref="J108:J117" si="78">VLOOKUP(--LEFT($E108,4),$Z$7:$AF$17,6,FALSE)</f>
        <v>26|27|37|9</v>
      </c>
      <c r="K108" s="17">
        <v>22000</v>
      </c>
      <c r="L108" s="17">
        <f t="shared" ref="L108:L117" si="79">INT(K108*H108)</f>
        <v>4400</v>
      </c>
      <c r="M108" s="17" t="s">
        <v>739</v>
      </c>
      <c r="N108" s="17" t="str">
        <f>LEFT(M108,3)</f>
        <v>400</v>
      </c>
      <c r="O108" s="17" t="str">
        <f>RIGHT(M108,1)</f>
        <v>5</v>
      </c>
      <c r="P108" s="17">
        <v>0</v>
      </c>
      <c r="Q108" s="17">
        <f>P108</f>
        <v>0</v>
      </c>
      <c r="R108" s="17"/>
      <c r="S108" s="17" t="s">
        <v>776</v>
      </c>
      <c r="T108" s="17" t="str">
        <f>MID(S108,FIND("#",S108,1)+1,FIND("#",S108,FIND("#",S108,1)+1)-FIND("#",S108,1)-1)</f>
        <v>0.25</v>
      </c>
      <c r="U108" s="17" t="str">
        <f>MID(S108,FIND("#",S108,FIND("#",S108,1)+1)+1,FIND("#",S108,FIND("#",S108,FIND("#",S108,1)+1)+1)-FIND("#",S108,FIND("#",S108,1)+1)-1)</f>
        <v>5</v>
      </c>
      <c r="V108" s="17" t="str">
        <f>L108&amp;"|"&amp;M108&amp;"|"&amp;P108&amp;"|"&amp;S108</f>
        <v>4400|400#5|0|6#0.25#5#0</v>
      </c>
      <c r="W108" s="17" t="s">
        <v>777</v>
      </c>
      <c r="X108" s="17" t="str">
        <f>SUBSTITUTE(SUBSTITUTE(SUBSTITUTE(SUBSTITUTE(SUBSTITUTE(W108,"a",L108&amp;"点",1),"b",N108&amp;"点额外伤害",1),"c",O108,1),"d",T108*100&amp;"%",1),"e",U108,1)</f>
        <v>对随机3名敌人造成4400点伤害，每秒额外造成400点额外伤害，持续5秒，清除我方4人异常状态，给全体增加一个吸收护盾25%，持续5秒。</v>
      </c>
      <c r="Y108" s="17" t="str">
        <f>X108</f>
        <v>对随机3名敌人造成4400点伤害，每秒额外造成400点额外伤害，持续5秒，清除我方4人异常状态，给全体增加一个吸收护盾25%，持续5秒。</v>
      </c>
    </row>
    <row r="109" s="1" customFormat="1" spans="3:25">
      <c r="C109" s="16"/>
      <c r="D109" s="17">
        <f t="shared" ref="D109:D117" si="80">D99+100</f>
        <v>1102</v>
      </c>
      <c r="E109" s="18">
        <f t="shared" ref="E109:E117" si="81">E99+1000</f>
        <v>502002</v>
      </c>
      <c r="F109" s="17"/>
      <c r="G109" s="17"/>
      <c r="H109" s="17">
        <f t="shared" si="77"/>
        <v>0.2</v>
      </c>
      <c r="I109" s="17" t="str">
        <f t="shared" si="54"/>
        <v>20003#0.7|20003#0.7|10004#0.7|10000#0.7</v>
      </c>
      <c r="J109" s="17" t="str">
        <f t="shared" si="78"/>
        <v>26|27|37|9</v>
      </c>
      <c r="K109" s="17">
        <f>K108</f>
        <v>22000</v>
      </c>
      <c r="L109" s="17">
        <f t="shared" si="79"/>
        <v>4400</v>
      </c>
      <c r="M109" s="17" t="s">
        <v>748</v>
      </c>
      <c r="N109" s="17" t="str">
        <f t="shared" ref="N109:N117" si="82">LEFT(M109,3)</f>
        <v>600</v>
      </c>
      <c r="O109" s="17" t="str">
        <f t="shared" ref="O109:O112" si="83">RIGHT(M109,1)</f>
        <v>5</v>
      </c>
      <c r="P109" s="17">
        <v>0</v>
      </c>
      <c r="Q109" s="17">
        <f t="shared" ref="Q109:Q117" si="84">P109</f>
        <v>0</v>
      </c>
      <c r="R109" s="17"/>
      <c r="S109" s="17" t="s">
        <v>776</v>
      </c>
      <c r="T109" s="17" t="str">
        <f t="shared" ref="T109:T117" si="85">MID(S109,FIND("#",S109,1)+1,FIND("#",S109,FIND("#",S109,1)+1)-FIND("#",S109,1)-1)</f>
        <v>0.25</v>
      </c>
      <c r="U109" s="17" t="str">
        <f t="shared" ref="U109:U117" si="86">MID(S109,FIND("#",S109,FIND("#",S109,1)+1)+1,FIND("#",S109,FIND("#",S109,FIND("#",S109,1)+1)+1)-FIND("#",S109,FIND("#",S109,1)+1)-1)</f>
        <v>5</v>
      </c>
      <c r="V109" s="17" t="str">
        <f t="shared" ref="V109:V117" si="87">L109&amp;"|"&amp;M109&amp;"|"&amp;P109&amp;"|"&amp;S109</f>
        <v>4400|600#5|0|6#0.25#5#0</v>
      </c>
      <c r="W109" s="17" t="s">
        <v>777</v>
      </c>
      <c r="X109" s="17" t="str">
        <f>SUBSTITUTE(SUBSTITUTE(SUBSTITUTE(SUBSTITUTE(SUBSTITUTE(W109,"a",L109&amp;"点",1),"b",N109&amp;"点额外伤害",1),"c",O109,1),"d",T109*100&amp;"%",1),"e",U109,1)</f>
        <v>对随机3名敌人造成4400点伤害，每秒额外造成600点额外伤害，持续5秒，清除我方4人异常状态，给全体增加一个吸收护盾25%，持续5秒。</v>
      </c>
      <c r="Y109" s="17" t="str">
        <f>SUBSTITUTE(SUBSTITUTE(X109,"成","成&lt;color=#4c805eFF&gt;",2),"点","点&lt;/color&gt;",2)</f>
        <v>对随机3名敌人造成4400点伤害，每秒额外造成&lt;color=#4c805eFF&gt;600点&lt;/color&gt;额外伤害，持续5秒，清除我方4人异常状态，给全体增加一个吸收护盾25%，持续5秒。</v>
      </c>
    </row>
    <row r="110" s="1" customFormat="1" spans="3:25">
      <c r="C110" s="16"/>
      <c r="D110" s="17">
        <f t="shared" si="80"/>
        <v>1103</v>
      </c>
      <c r="E110" s="18">
        <f t="shared" si="81"/>
        <v>502003</v>
      </c>
      <c r="F110" s="17"/>
      <c r="G110" s="17"/>
      <c r="H110" s="17">
        <f t="shared" si="77"/>
        <v>0.4</v>
      </c>
      <c r="I110" s="17" t="str">
        <f t="shared" si="54"/>
        <v>20003#0.7|20003#0.7|10004#0.7|10000#0.7</v>
      </c>
      <c r="J110" s="17" t="str">
        <f t="shared" si="78"/>
        <v>26|27|37|9</v>
      </c>
      <c r="K110" s="17">
        <f t="shared" ref="K110:K117" si="88">K109</f>
        <v>22000</v>
      </c>
      <c r="L110" s="17">
        <f t="shared" si="79"/>
        <v>8800</v>
      </c>
      <c r="M110" s="17" t="s">
        <v>748</v>
      </c>
      <c r="N110" s="17" t="str">
        <f t="shared" si="82"/>
        <v>600</v>
      </c>
      <c r="O110" s="17" t="str">
        <f t="shared" si="83"/>
        <v>5</v>
      </c>
      <c r="P110" s="17">
        <v>0</v>
      </c>
      <c r="Q110" s="17">
        <f t="shared" si="84"/>
        <v>0</v>
      </c>
      <c r="R110" s="17"/>
      <c r="S110" s="17" t="s">
        <v>776</v>
      </c>
      <c r="T110" s="17" t="str">
        <f t="shared" si="85"/>
        <v>0.25</v>
      </c>
      <c r="U110" s="17" t="str">
        <f t="shared" si="86"/>
        <v>5</v>
      </c>
      <c r="V110" s="17" t="str">
        <f t="shared" si="87"/>
        <v>8800|600#5|0|6#0.25#5#0</v>
      </c>
      <c r="W110" s="17" t="s">
        <v>777</v>
      </c>
      <c r="X110" s="17" t="str">
        <f>SUBSTITUTE(SUBSTITUTE(SUBSTITUTE(SUBSTITUTE(SUBSTITUTE(W110,"a",L110&amp;"点",1),"b",N110&amp;"点额外伤害",1),"c",O110,1),"d",T110*100&amp;"%",1),"e",U110,1)</f>
        <v>对随机3名敌人造成8800点伤害，每秒额外造成600点额外伤害，持续5秒，清除我方4人异常状态，给全体增加一个吸收护盾25%，持续5秒。</v>
      </c>
      <c r="Y110" s="17" t="str">
        <f t="shared" ref="Y110:Y114" si="89">SUBSTITUTE(SUBSTITUTE(X110,"成","成&lt;color=#4c805eFF&gt;",1),"点","点&lt;/color&gt;",1)</f>
        <v>对随机3名敌人造成&lt;color=#4c805eFF&gt;8800点&lt;/color&gt;伤害，每秒额外造成600点额外伤害，持续5秒，清除我方4人异常状态，给全体增加一个吸收护盾25%，持续5秒。</v>
      </c>
    </row>
    <row r="111" s="1" customFormat="1" spans="3:25">
      <c r="C111" s="16"/>
      <c r="D111" s="17">
        <f t="shared" si="80"/>
        <v>1104</v>
      </c>
      <c r="E111" s="18">
        <f t="shared" si="81"/>
        <v>502004</v>
      </c>
      <c r="F111" s="17"/>
      <c r="G111" s="17"/>
      <c r="H111" s="17">
        <f t="shared" si="77"/>
        <v>0.4</v>
      </c>
      <c r="I111" s="17" t="str">
        <f t="shared" ref="I111:I117" si="90">VLOOKUP(--LEFT(E111,4),$Z$7:$AF$17,5,FALSE)</f>
        <v>20003#0.7|20003#0.7|10004#0.7|10000#0.7</v>
      </c>
      <c r="J111" s="17" t="str">
        <f t="shared" si="78"/>
        <v>26|27|37|9</v>
      </c>
      <c r="K111" s="17">
        <f t="shared" si="88"/>
        <v>22000</v>
      </c>
      <c r="L111" s="17">
        <f t="shared" si="79"/>
        <v>8800</v>
      </c>
      <c r="M111" s="17" t="s">
        <v>778</v>
      </c>
      <c r="N111" s="17" t="str">
        <f t="shared" si="82"/>
        <v>800</v>
      </c>
      <c r="O111" s="17" t="str">
        <f t="shared" si="83"/>
        <v>5</v>
      </c>
      <c r="P111" s="17">
        <v>0</v>
      </c>
      <c r="Q111" s="17">
        <f t="shared" si="84"/>
        <v>0</v>
      </c>
      <c r="R111" s="17"/>
      <c r="S111" s="17" t="s">
        <v>776</v>
      </c>
      <c r="T111" s="17" t="str">
        <f t="shared" si="85"/>
        <v>0.25</v>
      </c>
      <c r="U111" s="17" t="str">
        <f t="shared" si="86"/>
        <v>5</v>
      </c>
      <c r="V111" s="17" t="str">
        <f t="shared" si="87"/>
        <v>8800|800#5|0|6#0.25#5#0</v>
      </c>
      <c r="W111" s="17" t="s">
        <v>777</v>
      </c>
      <c r="X111" s="17" t="str">
        <f>SUBSTITUTE(SUBSTITUTE(SUBSTITUTE(SUBSTITUTE(SUBSTITUTE(W111,"a",L111&amp;"点",1),"b",N111&amp;"点额外伤害",1),"c",O111,1),"d",T111*100&amp;"%",1),"e",U111,1)</f>
        <v>对随机3名敌人造成8800点伤害，每秒额外造成800点额外伤害，持续5秒，清除我方4人异常状态，给全体增加一个吸收护盾25%，持续5秒。</v>
      </c>
      <c r="Y111" s="17" t="str">
        <f>SUBSTITUTE(SUBSTITUTE(X111,"成","成&lt;color=#4c805eFF&gt;",2),"点","点&lt;/color&gt;",2)</f>
        <v>对随机3名敌人造成8800点伤害，每秒额外造成&lt;color=#4c805eFF&gt;800点&lt;/color&gt;额外伤害，持续5秒，清除我方4人异常状态，给全体增加一个吸收护盾25%，持续5秒。</v>
      </c>
    </row>
    <row r="112" s="1" customFormat="1" spans="3:25">
      <c r="C112" s="16"/>
      <c r="D112" s="17">
        <f t="shared" si="80"/>
        <v>1105</v>
      </c>
      <c r="E112" s="18">
        <f t="shared" si="81"/>
        <v>502005</v>
      </c>
      <c r="F112" s="17"/>
      <c r="G112" s="17"/>
      <c r="H112" s="17">
        <f t="shared" si="77"/>
        <v>0.6</v>
      </c>
      <c r="I112" s="17" t="str">
        <f t="shared" si="90"/>
        <v>20003#0.7|20003#0.7|10004#0.7|10000#0.7</v>
      </c>
      <c r="J112" s="17" t="str">
        <f t="shared" si="78"/>
        <v>26|27|37|9</v>
      </c>
      <c r="K112" s="17">
        <f t="shared" si="88"/>
        <v>22000</v>
      </c>
      <c r="L112" s="17">
        <f t="shared" si="79"/>
        <v>13200</v>
      </c>
      <c r="M112" s="17" t="s">
        <v>778</v>
      </c>
      <c r="N112" s="17" t="str">
        <f t="shared" si="82"/>
        <v>800</v>
      </c>
      <c r="O112" s="17" t="str">
        <f t="shared" si="83"/>
        <v>5</v>
      </c>
      <c r="P112" s="17">
        <v>0</v>
      </c>
      <c r="Q112" s="17">
        <f t="shared" si="84"/>
        <v>0</v>
      </c>
      <c r="R112" s="17"/>
      <c r="S112" s="17" t="s">
        <v>776</v>
      </c>
      <c r="T112" s="17" t="str">
        <f t="shared" si="85"/>
        <v>0.25</v>
      </c>
      <c r="U112" s="17" t="str">
        <f t="shared" si="86"/>
        <v>5</v>
      </c>
      <c r="V112" s="17" t="str">
        <f t="shared" si="87"/>
        <v>13200|800#5|0|6#0.25#5#0</v>
      </c>
      <c r="W112" s="17" t="s">
        <v>777</v>
      </c>
      <c r="X112" s="17" t="str">
        <f t="shared" ref="X112:X117" si="91">SUBSTITUTE(SUBSTITUTE(SUBSTITUTE(SUBSTITUTE(SUBSTITUTE(W112,"a",L112&amp;"点",1),"b",N112&amp;"点额外伤害",1),"c",O112,1),"d",T112*100&amp;"%",1),"e",U112,1)</f>
        <v>对随机3名敌人造成13200点伤害，每秒额外造成800点额外伤害，持续5秒，清除我方4人异常状态，给全体增加一个吸收护盾25%，持续5秒。</v>
      </c>
      <c r="Y112" s="17" t="str">
        <f t="shared" si="89"/>
        <v>对随机3名敌人造成&lt;color=#4c805eFF&gt;13200点&lt;/color&gt;伤害，每秒额外造成800点额外伤害，持续5秒，清除我方4人异常状态，给全体增加一个吸收护盾25%，持续5秒。</v>
      </c>
    </row>
    <row r="113" s="1" customFormat="1" spans="3:25">
      <c r="C113" s="16"/>
      <c r="D113" s="17">
        <f t="shared" si="80"/>
        <v>1106</v>
      </c>
      <c r="E113" s="18">
        <f t="shared" si="81"/>
        <v>502006</v>
      </c>
      <c r="F113" s="17"/>
      <c r="G113" s="17"/>
      <c r="H113" s="17">
        <f t="shared" si="77"/>
        <v>0.6</v>
      </c>
      <c r="I113" s="17" t="str">
        <f t="shared" si="90"/>
        <v>20003#0.7|20003#0.7|10004#0.7|10000#0.7</v>
      </c>
      <c r="J113" s="17" t="str">
        <f t="shared" si="78"/>
        <v>26|27|37|9</v>
      </c>
      <c r="K113" s="17">
        <f t="shared" si="88"/>
        <v>22000</v>
      </c>
      <c r="L113" s="17">
        <f t="shared" si="79"/>
        <v>13200</v>
      </c>
      <c r="M113" s="17" t="s">
        <v>779</v>
      </c>
      <c r="N113" s="17" t="str">
        <f t="shared" si="82"/>
        <v>800</v>
      </c>
      <c r="O113" s="17" t="str">
        <f>RIGHT(M113,2)</f>
        <v>10</v>
      </c>
      <c r="P113" s="17">
        <v>0</v>
      </c>
      <c r="Q113" s="17">
        <f t="shared" si="84"/>
        <v>0</v>
      </c>
      <c r="R113" s="17"/>
      <c r="S113" s="17" t="s">
        <v>776</v>
      </c>
      <c r="T113" s="17" t="str">
        <f t="shared" si="85"/>
        <v>0.25</v>
      </c>
      <c r="U113" s="17" t="str">
        <f t="shared" si="86"/>
        <v>5</v>
      </c>
      <c r="V113" s="17" t="str">
        <f t="shared" si="87"/>
        <v>13200|800#10|0|6#0.25#5#0</v>
      </c>
      <c r="W113" s="17" t="s">
        <v>777</v>
      </c>
      <c r="X113" s="17" t="str">
        <f t="shared" si="91"/>
        <v>对随机3名敌人造成13200点伤害，每秒额外造成800点额外伤害，持续10秒，清除我方4人异常状态，给全体增加一个吸收护盾25%，持续5秒。</v>
      </c>
      <c r="Y113" s="17" t="str">
        <f>SUBSTITUTE(SUBSTITUTE(X113,"续","续&lt;color=#4c805eFF&gt;",1),"秒","秒&lt;/color&gt;",2)</f>
        <v>对随机3名敌人造成13200点伤害，每秒额外造成800点额外伤害，持续&lt;color=#4c805eFF&gt;10秒&lt;/color&gt;，清除我方4人异常状态，给全体增加一个吸收护盾25%，持续5秒。</v>
      </c>
    </row>
    <row r="114" s="1" customFormat="1" spans="3:25">
      <c r="C114" s="16"/>
      <c r="D114" s="17">
        <f t="shared" si="80"/>
        <v>1107</v>
      </c>
      <c r="E114" s="18">
        <f t="shared" si="81"/>
        <v>502007</v>
      </c>
      <c r="F114" s="17"/>
      <c r="G114" s="17"/>
      <c r="H114" s="17">
        <f t="shared" si="77"/>
        <v>0.8</v>
      </c>
      <c r="I114" s="17" t="str">
        <f t="shared" si="90"/>
        <v>20003#0.7|20003#0.7|10004#0.7|10000#0.7</v>
      </c>
      <c r="J114" s="17" t="str">
        <f t="shared" si="78"/>
        <v>26|27|37|9</v>
      </c>
      <c r="K114" s="17">
        <f t="shared" si="88"/>
        <v>22000</v>
      </c>
      <c r="L114" s="17">
        <f t="shared" si="79"/>
        <v>17600</v>
      </c>
      <c r="M114" s="17" t="s">
        <v>779</v>
      </c>
      <c r="N114" s="17" t="str">
        <f t="shared" si="82"/>
        <v>800</v>
      </c>
      <c r="O114" s="17" t="str">
        <f>RIGHT(M114,2)</f>
        <v>10</v>
      </c>
      <c r="P114" s="17">
        <v>0</v>
      </c>
      <c r="Q114" s="17">
        <f t="shared" si="84"/>
        <v>0</v>
      </c>
      <c r="R114" s="17"/>
      <c r="S114" s="17" t="s">
        <v>776</v>
      </c>
      <c r="T114" s="17" t="str">
        <f t="shared" si="85"/>
        <v>0.25</v>
      </c>
      <c r="U114" s="17" t="str">
        <f t="shared" si="86"/>
        <v>5</v>
      </c>
      <c r="V114" s="17" t="str">
        <f t="shared" si="87"/>
        <v>17600|800#10|0|6#0.25#5#0</v>
      </c>
      <c r="W114" s="17" t="s">
        <v>777</v>
      </c>
      <c r="X114" s="17" t="str">
        <f t="shared" si="91"/>
        <v>对随机3名敌人造成17600点伤害，每秒额外造成800点额外伤害，持续10秒，清除我方4人异常状态，给全体增加一个吸收护盾25%，持续5秒。</v>
      </c>
      <c r="Y114" s="17" t="str">
        <f t="shared" si="89"/>
        <v>对随机3名敌人造成&lt;color=#4c805eFF&gt;17600点&lt;/color&gt;伤害，每秒额外造成800点额外伤害，持续10秒，清除我方4人异常状态，给全体增加一个吸收护盾25%，持续5秒。</v>
      </c>
    </row>
    <row r="115" s="1" customFormat="1" spans="3:25">
      <c r="C115" s="16"/>
      <c r="D115" s="17">
        <f t="shared" si="80"/>
        <v>1108</v>
      </c>
      <c r="E115" s="18">
        <f t="shared" si="81"/>
        <v>502008</v>
      </c>
      <c r="F115" s="17"/>
      <c r="G115" s="17"/>
      <c r="H115" s="17">
        <f t="shared" si="77"/>
        <v>0.8</v>
      </c>
      <c r="I115" s="17" t="str">
        <f t="shared" si="90"/>
        <v>20003#0.7|20003#0.7|10004#0.7|10000#0.7</v>
      </c>
      <c r="J115" s="17" t="str">
        <f t="shared" si="78"/>
        <v>26|27|37|9</v>
      </c>
      <c r="K115" s="17">
        <f t="shared" si="88"/>
        <v>22000</v>
      </c>
      <c r="L115" s="17">
        <f t="shared" si="79"/>
        <v>17600</v>
      </c>
      <c r="M115" s="17" t="s">
        <v>779</v>
      </c>
      <c r="N115" s="17" t="str">
        <f t="shared" si="82"/>
        <v>800</v>
      </c>
      <c r="O115" s="17" t="str">
        <f>RIGHT(M115,2)</f>
        <v>10</v>
      </c>
      <c r="P115" s="17">
        <v>0</v>
      </c>
      <c r="Q115" s="17">
        <f t="shared" si="84"/>
        <v>0</v>
      </c>
      <c r="R115" s="17"/>
      <c r="S115" s="17" t="s">
        <v>780</v>
      </c>
      <c r="T115" s="17" t="str">
        <f t="shared" si="85"/>
        <v>0.25</v>
      </c>
      <c r="U115" s="17" t="str">
        <f t="shared" si="86"/>
        <v>10</v>
      </c>
      <c r="V115" s="17" t="str">
        <f t="shared" si="87"/>
        <v>17600|800#10|0|6#0.25#10#0</v>
      </c>
      <c r="W115" s="17" t="s">
        <v>777</v>
      </c>
      <c r="X115" s="17" t="str">
        <f t="shared" si="91"/>
        <v>对随机3名敌人造成17600点伤害，每秒额外造成800点额外伤害，持续10秒，清除我方4人异常状态，给全体增加一个吸收护盾25%，持续10秒。</v>
      </c>
      <c r="Y115" s="17" t="str">
        <f>SUBSTITUTE(SUBSTITUTE(X115,"续","续&lt;color=#4c805eFF&gt;",2),"秒","秒&lt;/color&gt;",3)</f>
        <v>对随机3名敌人造成17600点伤害，每秒额外造成800点额外伤害，持续10秒，清除我方4人异常状态，给全体增加一个吸收护盾25%，持续&lt;color=#4c805eFF&gt;10秒&lt;/color&gt;。</v>
      </c>
    </row>
    <row r="116" s="1" customFormat="1" spans="3:25">
      <c r="C116" s="16"/>
      <c r="D116" s="17">
        <f t="shared" si="80"/>
        <v>1109</v>
      </c>
      <c r="E116" s="18">
        <f t="shared" si="81"/>
        <v>502009</v>
      </c>
      <c r="F116" s="17"/>
      <c r="G116" s="17"/>
      <c r="H116" s="17">
        <f t="shared" si="77"/>
        <v>1</v>
      </c>
      <c r="I116" s="17" t="str">
        <f t="shared" si="90"/>
        <v>20003#0.7|20003#0.7|10004#0.7|10000#0.7</v>
      </c>
      <c r="J116" s="17" t="str">
        <f t="shared" si="78"/>
        <v>26|27|37|9</v>
      </c>
      <c r="K116" s="17">
        <f t="shared" si="88"/>
        <v>22000</v>
      </c>
      <c r="L116" s="17">
        <f t="shared" si="79"/>
        <v>22000</v>
      </c>
      <c r="M116" s="17" t="s">
        <v>779</v>
      </c>
      <c r="N116" s="17" t="str">
        <f t="shared" si="82"/>
        <v>800</v>
      </c>
      <c r="O116" s="17" t="str">
        <f>RIGHT(M116,2)</f>
        <v>10</v>
      </c>
      <c r="P116" s="17">
        <v>0</v>
      </c>
      <c r="Q116" s="17">
        <f t="shared" si="84"/>
        <v>0</v>
      </c>
      <c r="R116" s="17"/>
      <c r="S116" s="17" t="s">
        <v>780</v>
      </c>
      <c r="T116" s="17" t="str">
        <f t="shared" si="85"/>
        <v>0.25</v>
      </c>
      <c r="U116" s="17" t="str">
        <f t="shared" si="86"/>
        <v>10</v>
      </c>
      <c r="V116" s="17" t="str">
        <f t="shared" si="87"/>
        <v>22000|800#10|0|6#0.25#10#0</v>
      </c>
      <c r="W116" s="17" t="s">
        <v>777</v>
      </c>
      <c r="X116" s="17" t="str">
        <f t="shared" si="91"/>
        <v>对随机3名敌人造成22000点伤害，每秒额外造成800点额外伤害，持续10秒，清除我方4人异常状态，给全体增加一个吸收护盾25%，持续10秒。</v>
      </c>
      <c r="Y116" s="17" t="str">
        <f>SUBSTITUTE(SUBSTITUTE(X116,"成","成&lt;color=#4c805eFF&gt;",1),"点","点&lt;/color&gt;",1)</f>
        <v>对随机3名敌人造成&lt;color=#4c805eFF&gt;22000点&lt;/color&gt;伤害，每秒额外造成800点额外伤害，持续10秒，清除我方4人异常状态，给全体增加一个吸收护盾25%，持续10秒。</v>
      </c>
    </row>
    <row r="117" s="1" customFormat="1" spans="3:25">
      <c r="C117" s="16"/>
      <c r="D117" s="17">
        <f t="shared" si="80"/>
        <v>1110</v>
      </c>
      <c r="E117" s="18">
        <f t="shared" si="81"/>
        <v>502010</v>
      </c>
      <c r="F117" s="17"/>
      <c r="G117" s="17"/>
      <c r="H117" s="17">
        <f t="shared" si="77"/>
        <v>1</v>
      </c>
      <c r="I117" s="17" t="str">
        <f t="shared" si="90"/>
        <v>20003#0.7|20003#0.7|10004#0.7|10000#0.7</v>
      </c>
      <c r="J117" s="17" t="str">
        <f t="shared" si="78"/>
        <v>26|27|37|9</v>
      </c>
      <c r="K117" s="17">
        <f t="shared" si="88"/>
        <v>22000</v>
      </c>
      <c r="L117" s="17">
        <f t="shared" si="79"/>
        <v>22000</v>
      </c>
      <c r="M117" s="17" t="s">
        <v>779</v>
      </c>
      <c r="N117" s="17" t="str">
        <f t="shared" si="82"/>
        <v>800</v>
      </c>
      <c r="O117" s="17" t="str">
        <f>RIGHT(M117,2)</f>
        <v>10</v>
      </c>
      <c r="P117" s="17">
        <v>0</v>
      </c>
      <c r="Q117" s="17">
        <f t="shared" si="84"/>
        <v>0</v>
      </c>
      <c r="R117" s="17"/>
      <c r="S117" s="17" t="s">
        <v>781</v>
      </c>
      <c r="T117" s="17" t="str">
        <f t="shared" si="85"/>
        <v>0.45</v>
      </c>
      <c r="U117" s="17" t="str">
        <f t="shared" si="86"/>
        <v>10</v>
      </c>
      <c r="V117" s="17" t="str">
        <f t="shared" si="87"/>
        <v>22000|800#10|0|6#0.45#10#0</v>
      </c>
      <c r="W117" s="17" t="s">
        <v>777</v>
      </c>
      <c r="X117" s="17" t="str">
        <f t="shared" si="91"/>
        <v>对随机3名敌人造成22000点伤害，每秒额外造成800点额外伤害，持续10秒，清除我方4人异常状态，给全体增加一个吸收护盾45%，持续10秒。</v>
      </c>
      <c r="Y117" s="17" t="str">
        <f>SUBSTITUTE(SUBSTITUTE(X117,"盾","盾&lt;color=#4c805eFF&gt;",1),"%","%&lt;/color&gt;",1)</f>
        <v>对随机3名敌人造成22000点伤害，每秒额外造成800点额外伤害，持续10秒，清除我方4人异常状态，给全体增加一个吸收护盾&lt;color=#4c805eFF&gt;45%&lt;/color&gt;，持续10秒。</v>
      </c>
    </row>
    <row r="118" spans="21:21">
      <c r="U118"/>
    </row>
    <row r="119" spans="21:21">
      <c r="U119"/>
    </row>
  </sheetData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DifferDemonsStageConfig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笑，淡淡的</cp:lastModifiedBy>
  <dcterms:created xsi:type="dcterms:W3CDTF">2015-06-05T18:19:00Z</dcterms:created>
  <dcterms:modified xsi:type="dcterms:W3CDTF">2020-01-31T06:05:29Z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