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1 (2)" sheetId="2" r:id="rId2"/>
    <sheet name="Sheet2" sheetId="3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'Sheet1 (2)'!$H$37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是指每对BOSS伤害一定生命就会增加一层buff，具体的伤害配置查看buffconfig.xlsx</t>
        </r>
      </text>
    </commen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数字类型为0表示固定值1，如{1,5000,0}就是攻击=5000*1
数字类型可在SkillEffect.xlsx中查看</t>
        </r>
      </text>
    </comment>
  </commentList>
</comments>
</file>

<file path=xl/sharedStrings.xml><?xml version="1.0" encoding="utf-8"?>
<sst xmlns="http://schemas.openxmlformats.org/spreadsheetml/2006/main" count="106" uniqueCount="51">
  <si>
    <t>buff层数</t>
  </si>
  <si>
    <t>当前层增加属性</t>
  </si>
  <si>
    <t>{属性id,数字,数字类型}</t>
  </si>
  <si>
    <t>id</t>
  </si>
  <si>
    <t>AddAttribute</t>
  </si>
  <si>
    <t>ck</t>
  </si>
  <si>
    <t>c</t>
  </si>
  <si>
    <t>int</t>
  </si>
  <si>
    <t>floatList2</t>
  </si>
  <si>
    <t>{{1,3003,0}}</t>
  </si>
  <si>
    <t>{{1,3011,0}}</t>
  </si>
  <si>
    <t>{{1,3017,0}}</t>
  </si>
  <si>
    <t>{{1,3025,0}}</t>
  </si>
  <si>
    <t>{{1,3031,0}}</t>
  </si>
  <si>
    <t>{{1,9137,0}}</t>
  </si>
  <si>
    <t>{{1,6126,0}}</t>
  </si>
  <si>
    <t>{{1,6154,0}}</t>
  </si>
  <si>
    <t>{{1,9283,0}}</t>
  </si>
  <si>
    <t>{{1,9347,0}}</t>
  </si>
  <si>
    <t>{{1,6266,0}}</t>
  </si>
  <si>
    <t>{{1,6294,0}}</t>
  </si>
  <si>
    <t>{{1,9493,0}}</t>
  </si>
  <si>
    <t>{{1,9557,0}}</t>
  </si>
  <si>
    <t>{{1,6406,0}}</t>
  </si>
  <si>
    <t>{{1,16137,0}}</t>
  </si>
  <si>
    <t>{{1,16313,0}}</t>
  </si>
  <si>
    <t>{{1,16487,0}}</t>
  </si>
  <si>
    <t>{{1,16663,0}}</t>
  </si>
  <si>
    <t>{{1,68400,0}}</t>
  </si>
  <si>
    <t>{{1,53137,0}}</t>
  </si>
  <si>
    <t>{{1,54713,0}}</t>
  </si>
  <si>
    <t>{{1,75400,0}}</t>
  </si>
  <si>
    <t>{{1,118350,0}}</t>
  </si>
  <si>
    <t>{{1,124650,0}}</t>
  </si>
  <si>
    <t>{{1,86600,0}}</t>
  </si>
  <si>
    <t>{{1,1635000,0}}</t>
  </si>
  <si>
    <t>{{1,2265000,0}}</t>
  </si>
  <si>
    <t>{{1,1860000,0}}</t>
  </si>
  <si>
    <t>{{1,3315000,0}}</t>
  </si>
  <si>
    <t>{{1,3945000,0}}</t>
  </si>
  <si>
    <t>{{1,6240000,0}}</t>
  </si>
  <si>
    <t>{{1,</t>
  </si>
  <si>
    <t>,0}}</t>
  </si>
  <si>
    <t>一刀一回合的攻击力</t>
  </si>
  <si>
    <t>主键</t>
  </si>
  <si>
    <t>等级</t>
  </si>
  <si>
    <t>{{宝石ID，数量，权重|宝石ID，权重|。。。}}</t>
  </si>
  <si>
    <t>参与奖励保底掉落</t>
  </si>
  <si>
    <t>预计buff层数</t>
  </si>
  <si>
    <t>{{16,1101001,1，10}|{16,1101002,1，30}}</t>
  </si>
  <si>
    <t>{rewardId,rewardId,…}</t>
  </si>
</sst>
</file>

<file path=xl/styles.xml><?xml version="1.0" encoding="utf-8"?>
<styleSheet xmlns="http://schemas.openxmlformats.org/spreadsheetml/2006/main">
  <numFmts count="6">
    <numFmt numFmtId="176" formatCode="[DBNum1][$-804]General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0000"/>
  </numFmts>
  <fonts count="24"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tabSelected="1" zoomScale="115" zoomScaleNormal="115" topLeftCell="A6" workbookViewId="0">
      <selection activeCell="C13" sqref="C13"/>
    </sheetView>
  </sheetViews>
  <sheetFormatPr defaultColWidth="9" defaultRowHeight="13.5" outlineLevelCol="1"/>
  <cols>
    <col min="1" max="1" width="12" style="2" customWidth="1"/>
    <col min="2" max="2" width="52.75" style="2" customWidth="1"/>
    <col min="3" max="3" width="30.875" style="2" customWidth="1"/>
    <col min="4" max="16384" width="9" style="2"/>
  </cols>
  <sheetData>
    <row r="1" spans="1:2">
      <c r="A1" s="2" t="s">
        <v>0</v>
      </c>
      <c r="B1" s="2" t="s">
        <v>1</v>
      </c>
    </row>
    <row r="2" spans="2:2">
      <c r="B2" s="2" t="s">
        <v>2</v>
      </c>
    </row>
    <row r="3" spans="1:2">
      <c r="A3" s="2" t="s">
        <v>3</v>
      </c>
      <c r="B3" s="2" t="s">
        <v>4</v>
      </c>
    </row>
    <row r="4" spans="1:2">
      <c r="A4" s="2" t="s">
        <v>5</v>
      </c>
      <c r="B4" s="2" t="s">
        <v>6</v>
      </c>
    </row>
    <row r="5" spans="1:2">
      <c r="A5" s="2" t="s">
        <v>7</v>
      </c>
      <c r="B5" s="2" t="s">
        <v>8</v>
      </c>
    </row>
    <row r="6" ht="16.5" spans="1:2">
      <c r="A6" s="11">
        <v>1</v>
      </c>
      <c r="B6" s="12" t="s">
        <v>9</v>
      </c>
    </row>
    <row r="7" ht="16.5" spans="1:2">
      <c r="A7" s="11">
        <v>2</v>
      </c>
      <c r="B7" s="12" t="s">
        <v>10</v>
      </c>
    </row>
    <row r="8" ht="16.5" spans="1:2">
      <c r="A8" s="11">
        <v>3</v>
      </c>
      <c r="B8" s="12" t="s">
        <v>11</v>
      </c>
    </row>
    <row r="9" ht="16.5" spans="1:2">
      <c r="A9" s="11">
        <v>4</v>
      </c>
      <c r="B9" s="12" t="s">
        <v>12</v>
      </c>
    </row>
    <row r="10" ht="16.5" spans="1:2">
      <c r="A10" s="11">
        <v>5</v>
      </c>
      <c r="B10" s="12" t="s">
        <v>13</v>
      </c>
    </row>
    <row r="11" ht="16.5" spans="1:2">
      <c r="A11" s="11">
        <v>8</v>
      </c>
      <c r="B11" s="12" t="s">
        <v>14</v>
      </c>
    </row>
    <row r="12" ht="16.5" spans="1:2">
      <c r="A12" s="11">
        <v>10</v>
      </c>
      <c r="B12" s="12" t="s">
        <v>15</v>
      </c>
    </row>
    <row r="13" ht="16.5" spans="1:2">
      <c r="A13" s="11">
        <v>12</v>
      </c>
      <c r="B13" s="12" t="s">
        <v>16</v>
      </c>
    </row>
    <row r="14" ht="16.5" spans="1:2">
      <c r="A14" s="11">
        <v>15</v>
      </c>
      <c r="B14" s="12" t="s">
        <v>17</v>
      </c>
    </row>
    <row r="15" ht="16.5" spans="1:2">
      <c r="A15" s="11">
        <v>18</v>
      </c>
      <c r="B15" s="12" t="s">
        <v>18</v>
      </c>
    </row>
    <row r="16" ht="16.5" spans="1:2">
      <c r="A16" s="11">
        <v>20</v>
      </c>
      <c r="B16" s="12" t="s">
        <v>19</v>
      </c>
    </row>
    <row r="17" ht="16.5" spans="1:2">
      <c r="A17" s="11">
        <v>22</v>
      </c>
      <c r="B17" s="12" t="s">
        <v>20</v>
      </c>
    </row>
    <row r="18" ht="16.5" spans="1:2">
      <c r="A18" s="11">
        <v>25</v>
      </c>
      <c r="B18" s="12" t="s">
        <v>21</v>
      </c>
    </row>
    <row r="19" ht="16.5" spans="1:2">
      <c r="A19" s="11">
        <v>28</v>
      </c>
      <c r="B19" s="12" t="s">
        <v>22</v>
      </c>
    </row>
    <row r="20" ht="16.5" spans="1:2">
      <c r="A20" s="11">
        <v>30</v>
      </c>
      <c r="B20" s="12" t="s">
        <v>23</v>
      </c>
    </row>
    <row r="21" ht="16.5" spans="1:2">
      <c r="A21" s="11">
        <v>35</v>
      </c>
      <c r="B21" s="12" t="s">
        <v>24</v>
      </c>
    </row>
    <row r="22" ht="16.5" spans="1:2">
      <c r="A22" s="11">
        <v>40</v>
      </c>
      <c r="B22" s="12" t="s">
        <v>25</v>
      </c>
    </row>
    <row r="23" ht="16.5" spans="1:2">
      <c r="A23" s="11">
        <v>45</v>
      </c>
      <c r="B23" s="12" t="s">
        <v>26</v>
      </c>
    </row>
    <row r="24" ht="16.5" spans="1:2">
      <c r="A24" s="11">
        <v>50</v>
      </c>
      <c r="B24" s="12" t="s">
        <v>27</v>
      </c>
    </row>
    <row r="25" ht="16.5" spans="1:2">
      <c r="A25" s="11">
        <v>70</v>
      </c>
      <c r="B25" s="12" t="s">
        <v>28</v>
      </c>
    </row>
    <row r="26" ht="16.5" spans="1:2">
      <c r="A26" s="11">
        <v>85</v>
      </c>
      <c r="B26" s="12" t="s">
        <v>29</v>
      </c>
    </row>
    <row r="27" ht="16.5" spans="1:2">
      <c r="A27" s="11">
        <v>100</v>
      </c>
      <c r="B27" s="12" t="s">
        <v>30</v>
      </c>
    </row>
    <row r="28" ht="16.5" spans="1:2">
      <c r="A28" s="11">
        <v>120</v>
      </c>
      <c r="B28" s="12" t="s">
        <v>31</v>
      </c>
    </row>
    <row r="29" ht="16.5" spans="1:2">
      <c r="A29" s="11">
        <v>150</v>
      </c>
      <c r="B29" s="12" t="s">
        <v>32</v>
      </c>
    </row>
    <row r="30" ht="16.5" spans="1:2">
      <c r="A30" s="11">
        <v>180</v>
      </c>
      <c r="B30" s="12" t="s">
        <v>33</v>
      </c>
    </row>
    <row r="31" ht="16.5" spans="1:2">
      <c r="A31" s="11">
        <v>200</v>
      </c>
      <c r="B31" s="12" t="s">
        <v>34</v>
      </c>
    </row>
    <row r="32" ht="16.5" spans="1:2">
      <c r="A32" s="11">
        <v>500</v>
      </c>
      <c r="B32" s="12" t="s">
        <v>35</v>
      </c>
    </row>
    <row r="33" ht="16.5" spans="1:2">
      <c r="A33" s="11">
        <v>800</v>
      </c>
      <c r="B33" s="12" t="s">
        <v>36</v>
      </c>
    </row>
    <row r="34" ht="16.5" spans="1:2">
      <c r="A34" s="11">
        <v>1000</v>
      </c>
      <c r="B34" s="12" t="s">
        <v>37</v>
      </c>
    </row>
    <row r="35" ht="16.5" spans="1:2">
      <c r="A35" s="11">
        <v>1300</v>
      </c>
      <c r="B35" s="12" t="s">
        <v>38</v>
      </c>
    </row>
    <row r="36" ht="16.5" spans="1:2">
      <c r="A36" s="11">
        <v>1600</v>
      </c>
      <c r="B36" s="12" t="s">
        <v>39</v>
      </c>
    </row>
    <row r="37" ht="16.5" spans="1:2">
      <c r="A37" s="11">
        <v>2000</v>
      </c>
      <c r="B37" s="12" t="s">
        <v>40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zoomScale="115" zoomScaleNormal="115" topLeftCell="D19" workbookViewId="0">
      <selection activeCell="I6" sqref="I6:I30"/>
    </sheetView>
  </sheetViews>
  <sheetFormatPr defaultColWidth="9" defaultRowHeight="13.5"/>
  <cols>
    <col min="1" max="1" width="12" style="2" customWidth="1"/>
    <col min="2" max="2" width="52.75" style="2" customWidth="1"/>
    <col min="3" max="4" width="30.875" style="2" customWidth="1"/>
    <col min="5" max="5" width="48.625" style="2" customWidth="1"/>
    <col min="6" max="6" width="12.75" style="2" customWidth="1"/>
    <col min="7" max="7" width="9" style="2"/>
    <col min="8" max="8" width="24.5" style="2" customWidth="1"/>
    <col min="9" max="9" width="12.75" style="2" customWidth="1"/>
    <col min="10" max="11" width="11.625" style="2" customWidth="1"/>
    <col min="12" max="12" width="9.5" style="2" customWidth="1"/>
    <col min="13" max="13" width="9" style="2"/>
    <col min="14" max="14" width="15" style="2" customWidth="1"/>
    <col min="15" max="16384" width="9" style="2"/>
  </cols>
  <sheetData>
    <row r="1" spans="1:2">
      <c r="A1" s="2" t="s">
        <v>0</v>
      </c>
      <c r="B1" s="2" t="s">
        <v>1</v>
      </c>
    </row>
    <row r="2" spans="2:2">
      <c r="B2" s="2" t="s">
        <v>2</v>
      </c>
    </row>
    <row r="3" spans="1:5">
      <c r="A3" s="2" t="s">
        <v>3</v>
      </c>
      <c r="B3" s="2" t="s">
        <v>4</v>
      </c>
      <c r="E3" s="2">
        <v>1.1</v>
      </c>
    </row>
    <row r="4" spans="1:2">
      <c r="A4" s="2" t="s">
        <v>5</v>
      </c>
      <c r="B4" s="2" t="s">
        <v>6</v>
      </c>
    </row>
    <row r="5" spans="1:8">
      <c r="A5" s="2" t="s">
        <v>7</v>
      </c>
      <c r="B5" s="2" t="s">
        <v>8</v>
      </c>
      <c r="H5" s="2">
        <v>1.79061312892025</v>
      </c>
    </row>
    <row r="6" spans="1:12">
      <c r="A6" s="2">
        <v>1</v>
      </c>
      <c r="B6" s="3"/>
      <c r="C6" s="2">
        <v>1</v>
      </c>
      <c r="E6" s="2">
        <v>1000</v>
      </c>
      <c r="F6" s="2">
        <f>(A7-A6)*E6</f>
        <v>2000</v>
      </c>
      <c r="H6" s="4"/>
      <c r="I6" s="4">
        <f>SUM($J$6:J6)</f>
        <v>8000</v>
      </c>
      <c r="J6" s="9">
        <v>8000</v>
      </c>
      <c r="K6" s="9">
        <v>1</v>
      </c>
      <c r="L6" s="2">
        <f>_xlfn.CEILING.MATH(I6/24000,1)</f>
        <v>1</v>
      </c>
    </row>
    <row r="7" spans="1:15">
      <c r="A7" s="2">
        <v>3</v>
      </c>
      <c r="B7" s="3"/>
      <c r="C7" s="2">
        <v>2</v>
      </c>
      <c r="E7" s="2">
        <v>2000</v>
      </c>
      <c r="F7" s="2">
        <f t="shared" ref="F7:F20" si="0">(A8-A7)*E7</f>
        <v>8000</v>
      </c>
      <c r="H7" s="4"/>
      <c r="I7" s="4">
        <f>SUM($J$6:J7)</f>
        <v>22400</v>
      </c>
      <c r="J7" s="9">
        <f>J6*1.8</f>
        <v>14400</v>
      </c>
      <c r="K7" s="9">
        <v>2</v>
      </c>
      <c r="L7" s="2">
        <f>_xlfn.CEILING.MATH(I7/24000,1)</f>
        <v>1</v>
      </c>
      <c r="N7" s="3" t="s">
        <v>41</v>
      </c>
      <c r="O7" s="3" t="s">
        <v>42</v>
      </c>
    </row>
    <row r="8" spans="1:14">
      <c r="A8" s="2">
        <v>7</v>
      </c>
      <c r="B8" s="3"/>
      <c r="C8" s="2">
        <v>3</v>
      </c>
      <c r="E8" s="2">
        <v>3000</v>
      </c>
      <c r="F8" s="2">
        <f t="shared" si="0"/>
        <v>15000</v>
      </c>
      <c r="H8" s="4">
        <v>8000</v>
      </c>
      <c r="I8" s="4">
        <f>SUM($J$6:J8)</f>
        <v>48320</v>
      </c>
      <c r="J8" s="9">
        <f t="shared" ref="J8:J30" si="1">J7*1.8</f>
        <v>25920</v>
      </c>
      <c r="K8" s="9">
        <v>3</v>
      </c>
      <c r="L8" s="2">
        <f>_xlfn.CEILING.MATH(I8/24000,1)</f>
        <v>3</v>
      </c>
      <c r="M8" s="2">
        <f>INT((H8-H7)/(L8-L7))</f>
        <v>4000</v>
      </c>
      <c r="N8" s="2" t="str">
        <f>$N$7&amp;M8&amp;$O$7</f>
        <v>{{1,4000,0}}</v>
      </c>
    </row>
    <row r="9" spans="1:14">
      <c r="A9" s="2">
        <v>12</v>
      </c>
      <c r="B9" s="3"/>
      <c r="C9" s="2">
        <v>4</v>
      </c>
      <c r="E9" s="2">
        <v>5000</v>
      </c>
      <c r="F9" s="2">
        <f t="shared" si="0"/>
        <v>55000</v>
      </c>
      <c r="H9" s="4">
        <f>H8*$H$5</f>
        <v>14324.905031362</v>
      </c>
      <c r="I9" s="4">
        <f>SUM($J$6:J9)</f>
        <v>94976</v>
      </c>
      <c r="J9" s="9">
        <f t="shared" si="1"/>
        <v>46656</v>
      </c>
      <c r="K9" s="9">
        <v>4</v>
      </c>
      <c r="L9" s="2">
        <f>_xlfn.CEILING.MATH(I9/24000,1)</f>
        <v>4</v>
      </c>
      <c r="M9" s="2">
        <f t="shared" ref="M9:M25" si="2">INT((H9-H8)/(L9-L8))</f>
        <v>6324</v>
      </c>
      <c r="N9" s="2" t="str">
        <f t="shared" ref="N9:N25" si="3">$N$7&amp;M9&amp;$O$7</f>
        <v>{{1,6324,0}}</v>
      </c>
    </row>
    <row r="10" spans="1:14">
      <c r="A10" s="2">
        <v>23</v>
      </c>
      <c r="B10" s="3"/>
      <c r="C10" s="2">
        <v>5</v>
      </c>
      <c r="E10" s="2">
        <v>5000</v>
      </c>
      <c r="F10" s="2">
        <f t="shared" si="0"/>
        <v>95000</v>
      </c>
      <c r="H10" s="4">
        <f t="shared" ref="H10:H25" si="4">H9*$H$5</f>
        <v>25650.3630196926</v>
      </c>
      <c r="I10" s="4">
        <f>SUM($J$6:J10)</f>
        <v>178956.8</v>
      </c>
      <c r="J10" s="9">
        <f t="shared" si="1"/>
        <v>83980.8</v>
      </c>
      <c r="K10" s="9">
        <v>5</v>
      </c>
      <c r="L10" s="2">
        <f>_xlfn.CEILING.MATH(I10/24000,1)</f>
        <v>8</v>
      </c>
      <c r="M10" s="2">
        <f t="shared" si="2"/>
        <v>2831</v>
      </c>
      <c r="N10" s="2" t="str">
        <f t="shared" si="3"/>
        <v>{{1,2831,0}}</v>
      </c>
    </row>
    <row r="11" spans="1:14">
      <c r="A11" s="2">
        <v>42</v>
      </c>
      <c r="B11" s="3"/>
      <c r="C11" s="2">
        <v>6</v>
      </c>
      <c r="E11" s="2">
        <v>6000</v>
      </c>
      <c r="F11" s="2">
        <f t="shared" si="0"/>
        <v>204000</v>
      </c>
      <c r="H11" s="4">
        <f t="shared" si="4"/>
        <v>45929.8767846322</v>
      </c>
      <c r="I11" s="4">
        <f>SUM($J$6:J11)</f>
        <v>330122.24</v>
      </c>
      <c r="J11" s="9">
        <f t="shared" si="1"/>
        <v>151165.44</v>
      </c>
      <c r="K11" s="9">
        <v>6</v>
      </c>
      <c r="L11" s="2">
        <f>_xlfn.CEILING.MATH(I11/24000,1)</f>
        <v>14</v>
      </c>
      <c r="M11" s="2">
        <f t="shared" si="2"/>
        <v>3379</v>
      </c>
      <c r="N11" s="2" t="str">
        <f t="shared" si="3"/>
        <v>{{1,3379,0}}</v>
      </c>
    </row>
    <row r="12" spans="1:14">
      <c r="A12" s="2">
        <v>76</v>
      </c>
      <c r="B12" s="3"/>
      <c r="C12" s="2">
        <v>7</v>
      </c>
      <c r="E12" s="2">
        <v>7000</v>
      </c>
      <c r="F12" s="2">
        <f t="shared" si="0"/>
        <v>427000</v>
      </c>
      <c r="H12" s="4">
        <f t="shared" si="4"/>
        <v>82242.6403802519</v>
      </c>
      <c r="I12" s="4">
        <f>SUM($J$6:J12)</f>
        <v>602220.032</v>
      </c>
      <c r="J12" s="9">
        <f t="shared" si="1"/>
        <v>272097.792</v>
      </c>
      <c r="K12" s="9">
        <v>7</v>
      </c>
      <c r="L12" s="2">
        <f>_xlfn.CEILING.MATH(I12/24000,1)</f>
        <v>26</v>
      </c>
      <c r="M12" s="2">
        <f t="shared" si="2"/>
        <v>3026</v>
      </c>
      <c r="N12" s="2" t="str">
        <f t="shared" si="3"/>
        <v>{{1,3026,0}}</v>
      </c>
    </row>
    <row r="13" spans="1:14">
      <c r="A13" s="2">
        <v>137</v>
      </c>
      <c r="B13" s="3"/>
      <c r="C13" s="2">
        <v>8</v>
      </c>
      <c r="E13" s="2">
        <v>8000</v>
      </c>
      <c r="F13" s="2">
        <f t="shared" si="0"/>
        <v>880000</v>
      </c>
      <c r="H13" s="4">
        <f t="shared" si="4"/>
        <v>147264.751621946</v>
      </c>
      <c r="I13" s="4">
        <f>SUM($J$6:J13)</f>
        <v>1091996.0576</v>
      </c>
      <c r="J13" s="9">
        <f t="shared" si="1"/>
        <v>489776.0256</v>
      </c>
      <c r="K13" s="9">
        <v>8</v>
      </c>
      <c r="L13" s="2">
        <f>_xlfn.CEILING.MATH(I13/24000,1)</f>
        <v>46</v>
      </c>
      <c r="M13" s="2">
        <f t="shared" si="2"/>
        <v>3251</v>
      </c>
      <c r="N13" s="2" t="str">
        <f t="shared" si="3"/>
        <v>{{1,3251,0}}</v>
      </c>
    </row>
    <row r="14" spans="1:14">
      <c r="A14" s="2">
        <v>247</v>
      </c>
      <c r="B14" s="3"/>
      <c r="C14" s="2">
        <v>9</v>
      </c>
      <c r="E14" s="2">
        <v>9000</v>
      </c>
      <c r="F14" s="2">
        <f t="shared" si="0"/>
        <v>1791000</v>
      </c>
      <c r="H14" s="4">
        <f t="shared" si="4"/>
        <v>263694.197681437</v>
      </c>
      <c r="I14" s="4">
        <f>SUM($J$6:J14)</f>
        <v>1973592.90368</v>
      </c>
      <c r="J14" s="9">
        <f t="shared" si="1"/>
        <v>881596.84608</v>
      </c>
      <c r="K14" s="9">
        <v>9</v>
      </c>
      <c r="L14" s="2">
        <f>_xlfn.CEILING.MATH(I14/24000,1)</f>
        <v>83</v>
      </c>
      <c r="M14" s="2">
        <f t="shared" si="2"/>
        <v>3146</v>
      </c>
      <c r="N14" s="2" t="str">
        <f t="shared" si="3"/>
        <v>{{1,3146,0}}</v>
      </c>
    </row>
    <row r="15" spans="1:14">
      <c r="A15" s="2">
        <v>446</v>
      </c>
      <c r="B15" s="3"/>
      <c r="C15" s="2">
        <v>10</v>
      </c>
      <c r="D15" s="2">
        <f>I15*0.85</f>
        <v>3026397.1426304</v>
      </c>
      <c r="E15" s="2">
        <v>10000</v>
      </c>
      <c r="F15" s="2">
        <f t="shared" si="0"/>
        <v>3570000</v>
      </c>
      <c r="H15" s="4">
        <f t="shared" si="4"/>
        <v>472174.292388473</v>
      </c>
      <c r="I15" s="4">
        <f>SUM($J$6:J15)</f>
        <v>3560467.226624</v>
      </c>
      <c r="J15" s="9">
        <f t="shared" si="1"/>
        <v>1586874.322944</v>
      </c>
      <c r="K15" s="9">
        <v>10</v>
      </c>
      <c r="L15" s="2">
        <f>_xlfn.CEILING.MATH(I15/24000,1)</f>
        <v>149</v>
      </c>
      <c r="M15" s="2">
        <f t="shared" si="2"/>
        <v>3158</v>
      </c>
      <c r="N15" s="2" t="str">
        <f t="shared" si="3"/>
        <v>{{1,3158,0}}</v>
      </c>
    </row>
    <row r="16" spans="1:14">
      <c r="A16" s="2">
        <v>803</v>
      </c>
      <c r="B16" s="3"/>
      <c r="C16" s="2">
        <v>11</v>
      </c>
      <c r="E16" s="2">
        <v>11000</v>
      </c>
      <c r="F16" s="2">
        <f t="shared" si="0"/>
        <v>7062000</v>
      </c>
      <c r="H16" s="4">
        <f t="shared" si="4"/>
        <v>845481.48708943</v>
      </c>
      <c r="I16" s="4">
        <f>SUM($J$6:J16)</f>
        <v>6416841.0079232</v>
      </c>
      <c r="J16" s="9">
        <f t="shared" si="1"/>
        <v>2856373.7812992</v>
      </c>
      <c r="K16" s="9"/>
      <c r="L16" s="2">
        <f>_xlfn.CEILING.MATH(I16/24000,1)</f>
        <v>268</v>
      </c>
      <c r="M16" s="2">
        <f t="shared" si="2"/>
        <v>3137</v>
      </c>
      <c r="N16" s="2" t="str">
        <f t="shared" si="3"/>
        <v>{{1,3137,0}}</v>
      </c>
    </row>
    <row r="17" spans="1:14">
      <c r="A17" s="2">
        <v>1445</v>
      </c>
      <c r="B17" s="3"/>
      <c r="C17" s="2">
        <v>12</v>
      </c>
      <c r="E17" s="2">
        <v>12000</v>
      </c>
      <c r="F17" s="2">
        <f t="shared" si="0"/>
        <v>13884000</v>
      </c>
      <c r="H17" s="4">
        <f t="shared" si="4"/>
        <v>1513930.25104135</v>
      </c>
      <c r="I17" s="4">
        <f>SUM($J$6:J17)</f>
        <v>11558313.8142618</v>
      </c>
      <c r="J17" s="9">
        <f t="shared" si="1"/>
        <v>5141472.80633856</v>
      </c>
      <c r="K17" s="9"/>
      <c r="L17" s="2">
        <f>_xlfn.CEILING.MATH(I17/24000,1)</f>
        <v>482</v>
      </c>
      <c r="M17" s="2">
        <f t="shared" si="2"/>
        <v>3123</v>
      </c>
      <c r="N17" s="2" t="str">
        <f t="shared" si="3"/>
        <v>{{1,3123,0}}</v>
      </c>
    </row>
    <row r="18" spans="1:14">
      <c r="A18" s="2">
        <v>2602</v>
      </c>
      <c r="B18" s="3"/>
      <c r="C18" s="2">
        <v>13</v>
      </c>
      <c r="E18" s="2">
        <v>13000</v>
      </c>
      <c r="F18" s="2">
        <f t="shared" si="0"/>
        <v>27066000</v>
      </c>
      <c r="H18" s="4">
        <f t="shared" si="4"/>
        <v>2710863.38378418</v>
      </c>
      <c r="I18" s="4">
        <f>SUM($J$6:J18)</f>
        <v>20812964.8656712</v>
      </c>
      <c r="J18" s="9">
        <f t="shared" si="1"/>
        <v>9254651.05140941</v>
      </c>
      <c r="K18" s="9"/>
      <c r="L18" s="2">
        <f>_xlfn.CEILING.MATH(I18/24000,1)</f>
        <v>868</v>
      </c>
      <c r="M18" s="2">
        <f t="shared" si="2"/>
        <v>3100</v>
      </c>
      <c r="N18" s="2" t="str">
        <f t="shared" si="3"/>
        <v>{{1,3100,0}}</v>
      </c>
    </row>
    <row r="19" spans="1:14">
      <c r="A19" s="2">
        <v>4684</v>
      </c>
      <c r="B19" s="3"/>
      <c r="C19" s="2">
        <v>14</v>
      </c>
      <c r="E19" s="2">
        <v>14000</v>
      </c>
      <c r="F19" s="2">
        <f t="shared" si="0"/>
        <v>52486000</v>
      </c>
      <c r="H19" s="4">
        <f t="shared" si="4"/>
        <v>4854107.56571313</v>
      </c>
      <c r="I19" s="4">
        <f>SUM($J$6:J19)</f>
        <v>37471336.7582081</v>
      </c>
      <c r="J19" s="9">
        <f t="shared" si="1"/>
        <v>16658371.8925369</v>
      </c>
      <c r="K19" s="9"/>
      <c r="L19" s="2">
        <f>_xlfn.CEILING.MATH(I19/24000,1)</f>
        <v>1562</v>
      </c>
      <c r="M19" s="2">
        <f t="shared" si="2"/>
        <v>3088</v>
      </c>
      <c r="N19" s="2" t="str">
        <f t="shared" si="3"/>
        <v>{{1,3088,0}}</v>
      </c>
    </row>
    <row r="20" spans="1:14">
      <c r="A20" s="2">
        <v>8433</v>
      </c>
      <c r="B20" s="3"/>
      <c r="C20" s="2">
        <v>15</v>
      </c>
      <c r="E20" s="2">
        <v>15000</v>
      </c>
      <c r="F20" s="2">
        <f t="shared" si="0"/>
        <v>23490000</v>
      </c>
      <c r="H20" s="4">
        <f t="shared" si="4"/>
        <v>8691828.73635707</v>
      </c>
      <c r="I20" s="4">
        <f>SUM($J$6:J20)</f>
        <v>67456406.1647746</v>
      </c>
      <c r="J20" s="9">
        <f t="shared" si="1"/>
        <v>29985069.4065665</v>
      </c>
      <c r="K20" s="9"/>
      <c r="L20" s="2">
        <f>_xlfn.CEILING.MATH(I20/24000,1)</f>
        <v>2811</v>
      </c>
      <c r="M20" s="2">
        <f t="shared" si="2"/>
        <v>3072</v>
      </c>
      <c r="N20" s="2" t="str">
        <f t="shared" si="3"/>
        <v>{{1,3072,0}}</v>
      </c>
    </row>
    <row r="21" spans="1:14">
      <c r="A21" s="2">
        <v>9999</v>
      </c>
      <c r="B21" s="3"/>
      <c r="C21" s="2">
        <v>16</v>
      </c>
      <c r="E21" s="2">
        <v>16000</v>
      </c>
      <c r="H21" s="4">
        <f t="shared" si="4"/>
        <v>15563702.6496473</v>
      </c>
      <c r="I21" s="4">
        <f>SUM($J$6:J21)</f>
        <v>121429531.096594</v>
      </c>
      <c r="J21" s="9">
        <f t="shared" si="1"/>
        <v>53973124.9318197</v>
      </c>
      <c r="K21" s="9"/>
      <c r="L21" s="2">
        <f>_xlfn.CEILING.MATH(I21/24000,1)</f>
        <v>5060</v>
      </c>
      <c r="M21" s="2">
        <f t="shared" si="2"/>
        <v>3055</v>
      </c>
      <c r="N21" s="2" t="str">
        <f t="shared" si="3"/>
        <v>{{1,3055,0}}</v>
      </c>
    </row>
    <row r="22" spans="6:14">
      <c r="F22" s="2">
        <f>SUM(F6:F20)</f>
        <v>131035000</v>
      </c>
      <c r="H22" s="4">
        <f t="shared" si="4"/>
        <v>27868570.2990694</v>
      </c>
      <c r="I22" s="4">
        <f>SUM($J$6:J22)</f>
        <v>218581155.97387</v>
      </c>
      <c r="J22" s="9">
        <f t="shared" si="1"/>
        <v>97151624.8772755</v>
      </c>
      <c r="K22" s="9"/>
      <c r="L22" s="2">
        <f>_xlfn.CEILING.MATH(I22/24000,1)</f>
        <v>9108</v>
      </c>
      <c r="M22" s="2">
        <f t="shared" si="2"/>
        <v>3039</v>
      </c>
      <c r="N22" s="2" t="str">
        <f t="shared" si="3"/>
        <v>{{1,3039,0}}</v>
      </c>
    </row>
    <row r="23" spans="8:14">
      <c r="H23" s="4">
        <f t="shared" si="4"/>
        <v>49901827.8617507</v>
      </c>
      <c r="I23" s="4">
        <f>SUM($J$6:J23)</f>
        <v>393454080.752966</v>
      </c>
      <c r="J23" s="9">
        <f t="shared" si="1"/>
        <v>174872924.779096</v>
      </c>
      <c r="K23" s="9"/>
      <c r="L23" s="2">
        <f>_xlfn.CEILING.MATH(I23/24000,1)</f>
        <v>16394</v>
      </c>
      <c r="M23" s="2">
        <f t="shared" si="2"/>
        <v>3024</v>
      </c>
      <c r="N23" s="2" t="str">
        <f t="shared" si="3"/>
        <v>{{1,3024,0}}</v>
      </c>
    </row>
    <row r="24" spans="5:14">
      <c r="E24" s="4">
        <f>E26-H25</f>
        <v>-1.45137310028076e-5</v>
      </c>
      <c r="H24" s="4">
        <f t="shared" si="4"/>
        <v>89354868.1263692</v>
      </c>
      <c r="I24" s="4">
        <f>SUM($J$6:J24)</f>
        <v>708225345.355338</v>
      </c>
      <c r="J24" s="4">
        <f t="shared" si="1"/>
        <v>314771264.602373</v>
      </c>
      <c r="K24" s="4"/>
      <c r="L24" s="2">
        <f>_xlfn.CEILING.MATH(I24/24000,1)</f>
        <v>29510</v>
      </c>
      <c r="M24" s="2">
        <f t="shared" si="2"/>
        <v>3008</v>
      </c>
      <c r="N24" s="2" t="str">
        <f t="shared" si="3"/>
        <v>{{1,3008,0}}</v>
      </c>
    </row>
    <row r="25" spans="5:14">
      <c r="E25" s="5" t="s">
        <v>43</v>
      </c>
      <c r="H25" s="6">
        <f t="shared" si="4"/>
        <v>160000000.000015</v>
      </c>
      <c r="I25" s="4">
        <f>SUM($J$6:J25)</f>
        <v>1274813621.63961</v>
      </c>
      <c r="J25" s="4">
        <f t="shared" si="1"/>
        <v>566588276.284271</v>
      </c>
      <c r="K25" s="4"/>
      <c r="L25" s="2">
        <f>_xlfn.CEILING.MATH(I25/24000,1)</f>
        <v>53118</v>
      </c>
      <c r="M25" s="2">
        <f t="shared" si="2"/>
        <v>2992</v>
      </c>
      <c r="N25" s="2" t="str">
        <f t="shared" si="3"/>
        <v>{{1,2992,0}}</v>
      </c>
    </row>
    <row r="26" spans="5:11">
      <c r="E26" s="7">
        <v>160000000</v>
      </c>
      <c r="H26" s="4"/>
      <c r="I26" s="4">
        <f>SUM($J$6:J26)</f>
        <v>2294672518.9513</v>
      </c>
      <c r="J26" s="4">
        <f t="shared" si="1"/>
        <v>1019858897.31169</v>
      </c>
      <c r="K26" s="4"/>
    </row>
    <row r="27" spans="8:11">
      <c r="H27" s="4"/>
      <c r="I27" s="4">
        <f>SUM($J$6:J27)</f>
        <v>4130418534.11233</v>
      </c>
      <c r="J27" s="4">
        <f t="shared" si="1"/>
        <v>1835746015.16104</v>
      </c>
      <c r="K27" s="4"/>
    </row>
    <row r="28" spans="8:11">
      <c r="H28" s="4"/>
      <c r="I28" s="4">
        <f>SUM($J$6:J28)</f>
        <v>7434761361.4022</v>
      </c>
      <c r="J28" s="4">
        <f t="shared" si="1"/>
        <v>3304342827.28987</v>
      </c>
      <c r="K28" s="4"/>
    </row>
    <row r="29" spans="8:11">
      <c r="H29" s="4"/>
      <c r="I29" s="4">
        <f>SUM($J$6:J29)</f>
        <v>13382578450.524</v>
      </c>
      <c r="J29" s="4">
        <f t="shared" si="1"/>
        <v>5947817089.12176</v>
      </c>
      <c r="K29" s="4"/>
    </row>
    <row r="30" spans="4:11">
      <c r="D30" s="2" t="s">
        <v>44</v>
      </c>
      <c r="E30" s="2" t="s">
        <v>45</v>
      </c>
      <c r="F30" s="2" t="s">
        <v>46</v>
      </c>
      <c r="G30" s="2" t="s">
        <v>47</v>
      </c>
      <c r="H30" s="4"/>
      <c r="I30" s="4">
        <f>SUM($J$6:J30)</f>
        <v>24088649210.9431</v>
      </c>
      <c r="J30" s="4">
        <f t="shared" si="1"/>
        <v>10706070760.4192</v>
      </c>
      <c r="K30" s="4"/>
    </row>
    <row r="31" spans="4:11">
      <c r="D31" s="2">
        <v>1</v>
      </c>
      <c r="E31" s="2">
        <v>30</v>
      </c>
      <c r="F31" s="2">
        <v>3</v>
      </c>
      <c r="H31" s="4">
        <v>79524820</v>
      </c>
      <c r="I31" s="4"/>
      <c r="J31" s="4"/>
      <c r="K31" s="4"/>
    </row>
    <row r="32" spans="4:8">
      <c r="D32" s="2">
        <v>2</v>
      </c>
      <c r="E32" s="2">
        <v>60</v>
      </c>
      <c r="F32" s="2">
        <v>5</v>
      </c>
      <c r="H32" s="4">
        <v>54446150</v>
      </c>
    </row>
    <row r="33" spans="4:8">
      <c r="D33" s="2">
        <v>3</v>
      </c>
      <c r="E33" s="2">
        <f>E32+30</f>
        <v>90</v>
      </c>
      <c r="F33" s="2">
        <v>8</v>
      </c>
      <c r="H33" s="8">
        <f>H31/H32</f>
        <v>1.46061420320812</v>
      </c>
    </row>
    <row r="34" spans="4:11">
      <c r="D34" s="2">
        <v>4</v>
      </c>
      <c r="E34" s="2">
        <f t="shared" ref="E34:E37" si="5">E33+30</f>
        <v>120</v>
      </c>
      <c r="F34" s="2">
        <v>10</v>
      </c>
      <c r="H34" s="4"/>
      <c r="J34" s="4">
        <f>1586873-J15</f>
        <v>-1.32294400036335</v>
      </c>
      <c r="K34" s="4"/>
    </row>
    <row r="35" spans="4:8">
      <c r="D35" s="2">
        <v>5</v>
      </c>
      <c r="E35" s="2">
        <f t="shared" si="5"/>
        <v>150</v>
      </c>
      <c r="F35" s="2">
        <v>15</v>
      </c>
      <c r="H35" s="4"/>
    </row>
    <row r="36" spans="4:12">
      <c r="D36" s="2">
        <v>6</v>
      </c>
      <c r="E36" s="2">
        <f t="shared" si="5"/>
        <v>180</v>
      </c>
      <c r="F36" s="2">
        <f>F34+F35</f>
        <v>25</v>
      </c>
      <c r="H36" s="4"/>
      <c r="I36" s="4">
        <v>151165.44</v>
      </c>
      <c r="L36" s="2">
        <v>76596810</v>
      </c>
    </row>
    <row r="37" spans="4:9">
      <c r="D37" s="2">
        <v>7</v>
      </c>
      <c r="E37" s="2">
        <f t="shared" si="5"/>
        <v>210</v>
      </c>
      <c r="F37" s="2">
        <f t="shared" ref="F37:F51" si="6">F35+F36</f>
        <v>40</v>
      </c>
      <c r="H37" s="4"/>
      <c r="I37" s="4">
        <v>272097.792</v>
      </c>
    </row>
    <row r="38" spans="4:9">
      <c r="D38" s="2">
        <v>8</v>
      </c>
      <c r="E38" s="2">
        <f>E37+50</f>
        <v>260</v>
      </c>
      <c r="F38" s="2">
        <f t="shared" si="6"/>
        <v>65</v>
      </c>
      <c r="H38" s="4"/>
      <c r="I38" s="4">
        <v>489776.0256</v>
      </c>
    </row>
    <row r="39" spans="4:9">
      <c r="D39" s="2">
        <v>9</v>
      </c>
      <c r="E39" s="2">
        <f t="shared" ref="E39:E52" si="7">E38+50</f>
        <v>310</v>
      </c>
      <c r="F39" s="2">
        <f t="shared" si="6"/>
        <v>105</v>
      </c>
      <c r="I39" s="4">
        <v>881596.84608</v>
      </c>
    </row>
    <row r="40" spans="4:9">
      <c r="D40" s="2">
        <v>10</v>
      </c>
      <c r="E40" s="2">
        <f t="shared" si="7"/>
        <v>360</v>
      </c>
      <c r="F40" s="2">
        <f t="shared" si="6"/>
        <v>170</v>
      </c>
      <c r="I40" s="4">
        <v>1586874.322944</v>
      </c>
    </row>
    <row r="41" spans="4:10">
      <c r="D41" s="2">
        <v>11</v>
      </c>
      <c r="E41" s="2">
        <f t="shared" si="7"/>
        <v>410</v>
      </c>
      <c r="F41" s="2">
        <f t="shared" si="6"/>
        <v>275</v>
      </c>
      <c r="I41" s="4">
        <v>2856373.7812992</v>
      </c>
      <c r="J41" s="2">
        <v>423178</v>
      </c>
    </row>
    <row r="42" spans="4:9">
      <c r="D42" s="2">
        <v>12</v>
      </c>
      <c r="E42" s="2">
        <f t="shared" si="7"/>
        <v>460</v>
      </c>
      <c r="F42" s="2">
        <f t="shared" si="6"/>
        <v>445</v>
      </c>
      <c r="I42" s="4">
        <v>5141472.80633856</v>
      </c>
    </row>
    <row r="43" spans="4:9">
      <c r="D43" s="2">
        <v>13</v>
      </c>
      <c r="E43" s="2">
        <f t="shared" si="7"/>
        <v>510</v>
      </c>
      <c r="F43" s="2">
        <f t="shared" si="6"/>
        <v>720</v>
      </c>
      <c r="I43" s="4">
        <v>9254651.05140941</v>
      </c>
    </row>
    <row r="44" spans="4:11">
      <c r="D44" s="2">
        <v>14</v>
      </c>
      <c r="E44" s="2">
        <f t="shared" si="7"/>
        <v>560</v>
      </c>
      <c r="F44" s="2">
        <f t="shared" si="6"/>
        <v>1165</v>
      </c>
      <c r="I44" s="9">
        <v>16658371.8925369</v>
      </c>
      <c r="J44" s="10">
        <v>1501903</v>
      </c>
      <c r="K44" s="10"/>
    </row>
    <row r="45" spans="4:13">
      <c r="D45" s="2">
        <v>15</v>
      </c>
      <c r="E45" s="2">
        <f t="shared" si="7"/>
        <v>610</v>
      </c>
      <c r="F45" s="2">
        <f t="shared" si="6"/>
        <v>1885</v>
      </c>
      <c r="I45" s="9">
        <v>29985069.4065665</v>
      </c>
      <c r="J45" s="10">
        <v>2610792</v>
      </c>
      <c r="K45" s="10"/>
      <c r="M45" s="2">
        <f>J45/J44</f>
        <v>1.73832264800057</v>
      </c>
    </row>
    <row r="46" spans="4:9">
      <c r="D46" s="2">
        <v>16</v>
      </c>
      <c r="E46" s="2">
        <f t="shared" si="7"/>
        <v>660</v>
      </c>
      <c r="F46" s="2">
        <f t="shared" si="6"/>
        <v>3050</v>
      </c>
      <c r="I46" s="4">
        <v>53973124.9318197</v>
      </c>
    </row>
    <row r="47" spans="4:9">
      <c r="D47" s="2">
        <v>17</v>
      </c>
      <c r="E47" s="2">
        <f t="shared" si="7"/>
        <v>710</v>
      </c>
      <c r="F47" s="2">
        <f t="shared" si="6"/>
        <v>4935</v>
      </c>
      <c r="I47" s="4">
        <v>97151624.8772755</v>
      </c>
    </row>
    <row r="48" spans="4:9">
      <c r="D48" s="2">
        <v>18</v>
      </c>
      <c r="E48" s="2">
        <f t="shared" si="7"/>
        <v>760</v>
      </c>
      <c r="F48" s="2">
        <f t="shared" si="6"/>
        <v>7985</v>
      </c>
      <c r="I48" s="4">
        <v>174872924.779096</v>
      </c>
    </row>
    <row r="49" spans="4:9">
      <c r="D49" s="2">
        <v>19</v>
      </c>
      <c r="E49" s="2">
        <f t="shared" si="7"/>
        <v>810</v>
      </c>
      <c r="F49" s="2">
        <f t="shared" si="6"/>
        <v>12920</v>
      </c>
      <c r="I49" s="4">
        <v>314771264.602373</v>
      </c>
    </row>
    <row r="50" spans="4:9">
      <c r="D50" s="2">
        <v>20</v>
      </c>
      <c r="E50" s="2">
        <f t="shared" si="7"/>
        <v>860</v>
      </c>
      <c r="F50" s="2">
        <f t="shared" si="6"/>
        <v>20905</v>
      </c>
      <c r="I50" s="4">
        <v>566588276.284271</v>
      </c>
    </row>
    <row r="51" spans="4:9">
      <c r="D51" s="2">
        <v>21</v>
      </c>
      <c r="E51" s="2">
        <f t="shared" si="7"/>
        <v>910</v>
      </c>
      <c r="F51" s="2">
        <f t="shared" si="6"/>
        <v>33825</v>
      </c>
      <c r="I51" s="4">
        <v>1019858897.31169</v>
      </c>
    </row>
    <row r="52" spans="4:9">
      <c r="D52" s="2">
        <v>22</v>
      </c>
      <c r="E52" s="2">
        <f t="shared" si="7"/>
        <v>960</v>
      </c>
      <c r="F52" s="2">
        <f t="shared" ref="F52" si="8">F50+F51</f>
        <v>54730</v>
      </c>
      <c r="I52" s="4">
        <v>1835746015.16104</v>
      </c>
    </row>
    <row r="53" spans="9:9">
      <c r="I53" s="4">
        <v>3304342827.28987</v>
      </c>
    </row>
    <row r="54" spans="9:9">
      <c r="I54" s="4">
        <v>5947817089.12176</v>
      </c>
    </row>
    <row r="55" spans="9:9">
      <c r="I55" s="4">
        <v>10706070760.4192</v>
      </c>
    </row>
  </sheetData>
  <conditionalFormatting sqref="E6:E2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H27"/>
  <sheetViews>
    <sheetView workbookViewId="0">
      <selection activeCell="E6" sqref="E6:E27"/>
    </sheetView>
  </sheetViews>
  <sheetFormatPr defaultColWidth="9" defaultRowHeight="13.5" outlineLevelCol="7"/>
  <cols>
    <col min="6" max="6" width="45" customWidth="1"/>
    <col min="7" max="7" width="13.375" customWidth="1"/>
    <col min="8" max="8" width="21.75" customWidth="1"/>
  </cols>
  <sheetData>
    <row r="5" spans="4:8">
      <c r="D5" s="1" t="s">
        <v>44</v>
      </c>
      <c r="E5" t="s">
        <v>45</v>
      </c>
      <c r="F5" t="s">
        <v>46</v>
      </c>
      <c r="G5" s="1" t="s">
        <v>48</v>
      </c>
      <c r="H5" t="s">
        <v>47</v>
      </c>
    </row>
    <row r="6" spans="4:8">
      <c r="D6">
        <v>1</v>
      </c>
      <c r="E6">
        <v>30</v>
      </c>
      <c r="F6" t="s">
        <v>49</v>
      </c>
      <c r="G6">
        <v>3</v>
      </c>
      <c r="H6" t="s">
        <v>50</v>
      </c>
    </row>
    <row r="7" spans="4:8">
      <c r="D7">
        <v>2</v>
      </c>
      <c r="E7">
        <v>60</v>
      </c>
      <c r="F7" t="s">
        <v>49</v>
      </c>
      <c r="G7">
        <v>5</v>
      </c>
      <c r="H7" t="s">
        <v>50</v>
      </c>
    </row>
    <row r="8" spans="4:8">
      <c r="D8">
        <v>3</v>
      </c>
      <c r="E8">
        <v>90</v>
      </c>
      <c r="F8" t="s">
        <v>49</v>
      </c>
      <c r="G8">
        <v>8</v>
      </c>
      <c r="H8" t="s">
        <v>50</v>
      </c>
    </row>
    <row r="9" spans="4:8">
      <c r="D9">
        <v>4</v>
      </c>
      <c r="E9">
        <v>120</v>
      </c>
      <c r="F9" t="s">
        <v>49</v>
      </c>
      <c r="G9">
        <v>10</v>
      </c>
      <c r="H9" t="s">
        <v>50</v>
      </c>
    </row>
    <row r="10" spans="4:8">
      <c r="D10">
        <v>5</v>
      </c>
      <c r="E10">
        <v>150</v>
      </c>
      <c r="F10" t="s">
        <v>49</v>
      </c>
      <c r="G10">
        <v>15</v>
      </c>
      <c r="H10" t="s">
        <v>50</v>
      </c>
    </row>
    <row r="11" spans="4:8">
      <c r="D11">
        <v>6</v>
      </c>
      <c r="E11">
        <v>180</v>
      </c>
      <c r="F11" t="s">
        <v>49</v>
      </c>
      <c r="G11">
        <v>25</v>
      </c>
      <c r="H11" t="s">
        <v>50</v>
      </c>
    </row>
    <row r="12" spans="4:8">
      <c r="D12">
        <v>7</v>
      </c>
      <c r="E12">
        <v>210</v>
      </c>
      <c r="F12" t="s">
        <v>49</v>
      </c>
      <c r="G12">
        <v>40</v>
      </c>
      <c r="H12" t="s">
        <v>50</v>
      </c>
    </row>
    <row r="13" spans="4:8">
      <c r="D13">
        <v>8</v>
      </c>
      <c r="E13">
        <v>260</v>
      </c>
      <c r="F13" t="s">
        <v>49</v>
      </c>
      <c r="G13">
        <v>65</v>
      </c>
      <c r="H13" t="s">
        <v>50</v>
      </c>
    </row>
    <row r="14" spans="4:8">
      <c r="D14">
        <v>9</v>
      </c>
      <c r="E14">
        <v>310</v>
      </c>
      <c r="F14" t="s">
        <v>49</v>
      </c>
      <c r="G14">
        <v>105</v>
      </c>
      <c r="H14" t="s">
        <v>50</v>
      </c>
    </row>
    <row r="15" spans="4:8">
      <c r="D15">
        <v>10</v>
      </c>
      <c r="E15">
        <v>360</v>
      </c>
      <c r="F15" t="s">
        <v>49</v>
      </c>
      <c r="G15">
        <v>170</v>
      </c>
      <c r="H15" t="s">
        <v>50</v>
      </c>
    </row>
    <row r="16" spans="4:8">
      <c r="D16">
        <v>11</v>
      </c>
      <c r="E16">
        <v>410</v>
      </c>
      <c r="F16" t="s">
        <v>49</v>
      </c>
      <c r="G16">
        <v>275</v>
      </c>
      <c r="H16" t="s">
        <v>50</v>
      </c>
    </row>
    <row r="17" spans="4:8">
      <c r="D17">
        <v>12</v>
      </c>
      <c r="E17">
        <v>460</v>
      </c>
      <c r="F17" t="s">
        <v>49</v>
      </c>
      <c r="G17">
        <v>445</v>
      </c>
      <c r="H17" t="s">
        <v>50</v>
      </c>
    </row>
    <row r="18" spans="4:8">
      <c r="D18">
        <v>13</v>
      </c>
      <c r="E18">
        <v>510</v>
      </c>
      <c r="F18" t="s">
        <v>49</v>
      </c>
      <c r="G18">
        <v>720</v>
      </c>
      <c r="H18" t="s">
        <v>50</v>
      </c>
    </row>
    <row r="19" spans="4:8">
      <c r="D19">
        <v>14</v>
      </c>
      <c r="E19">
        <v>560</v>
      </c>
      <c r="F19" t="s">
        <v>49</v>
      </c>
      <c r="G19">
        <v>1165</v>
      </c>
      <c r="H19" t="s">
        <v>50</v>
      </c>
    </row>
    <row r="20" spans="4:8">
      <c r="D20">
        <v>15</v>
      </c>
      <c r="E20">
        <v>610</v>
      </c>
      <c r="F20" t="s">
        <v>49</v>
      </c>
      <c r="G20">
        <v>1885</v>
      </c>
      <c r="H20" t="s">
        <v>50</v>
      </c>
    </row>
    <row r="21" spans="4:8">
      <c r="D21">
        <v>16</v>
      </c>
      <c r="E21">
        <v>660</v>
      </c>
      <c r="F21" t="s">
        <v>49</v>
      </c>
      <c r="G21">
        <v>3050</v>
      </c>
      <c r="H21" t="s">
        <v>50</v>
      </c>
    </row>
    <row r="22" spans="4:8">
      <c r="D22">
        <v>17</v>
      </c>
      <c r="E22">
        <v>710</v>
      </c>
      <c r="F22" t="s">
        <v>49</v>
      </c>
      <c r="G22">
        <v>4935</v>
      </c>
      <c r="H22" t="s">
        <v>50</v>
      </c>
    </row>
    <row r="23" spans="4:8">
      <c r="D23">
        <v>18</v>
      </c>
      <c r="E23">
        <v>760</v>
      </c>
      <c r="F23" t="s">
        <v>49</v>
      </c>
      <c r="G23">
        <v>7985</v>
      </c>
      <c r="H23" t="s">
        <v>50</v>
      </c>
    </row>
    <row r="24" spans="4:8">
      <c r="D24">
        <v>19</v>
      </c>
      <c r="E24">
        <v>810</v>
      </c>
      <c r="F24" t="s">
        <v>49</v>
      </c>
      <c r="G24">
        <v>12920</v>
      </c>
      <c r="H24" t="s">
        <v>50</v>
      </c>
    </row>
    <row r="25" spans="4:8">
      <c r="D25">
        <v>20</v>
      </c>
      <c r="E25">
        <v>860</v>
      </c>
      <c r="F25" t="s">
        <v>49</v>
      </c>
      <c r="G25">
        <v>20905</v>
      </c>
      <c r="H25" t="s">
        <v>50</v>
      </c>
    </row>
    <row r="26" spans="4:8">
      <c r="D26">
        <v>21</v>
      </c>
      <c r="E26">
        <v>910</v>
      </c>
      <c r="F26" t="s">
        <v>49</v>
      </c>
      <c r="G26">
        <v>33825</v>
      </c>
      <c r="H26" t="s">
        <v>50</v>
      </c>
    </row>
    <row r="27" spans="4:8">
      <c r="D27">
        <v>22</v>
      </c>
      <c r="E27">
        <v>960</v>
      </c>
      <c r="F27" t="s">
        <v>49</v>
      </c>
      <c r="G27">
        <v>54730</v>
      </c>
      <c r="H27" t="s">
        <v>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爱德华·艾尔利克</cp:lastModifiedBy>
  <dcterms:created xsi:type="dcterms:W3CDTF">2006-09-16T00:00:00Z</dcterms:created>
  <dcterms:modified xsi:type="dcterms:W3CDTF">2021-11-18T07:49:42Z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21088cc1-475a-4137-8cc7-0622dcd5acde</vt:lpwstr>
  </property>
  <property fmtid="{D5CDD505-2E9C-101B-9397-08002B2CF9AE}" pid="3" name="KSOProductBuildVer">
    <vt:lpwstr>2052-11.1.0.11115</vt:lpwstr>
  </property>
  <property fmtid="{D5CDD505-2E9C-101B-9397-08002B2CF9AE}" pid="4" name="ICV">
    <vt:lpwstr>31E87025F61740EF8738E83A2D7A56E8</vt:lpwstr>
  </property>
</Properties>
</file>